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404_current\"/>
    </mc:Choice>
  </mc:AlternateContent>
  <xr:revisionPtr revIDLastSave="0" documentId="13_ncr:1_{0767402D-C4EC-451D-AC79-DDD2E80EA59F}" xr6:coauthVersionLast="47" xr6:coauthVersionMax="47" xr10:uidLastSave="{00000000-0000-0000-0000-000000000000}"/>
  <workbookProtection workbookAlgorithmName="SHA-512" workbookHashValue="JpBS1BeH+kBmWho9WK1AOKy4sszGDSJ1kg0lbBQOKrjYFX9EvQ43cyjMmc2wR9DwRWE7mk1+0iGXRLv/lQP33g==" workbookSaltValue="U8f5ZJO4jjcSJmps7Kg4b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B22" i="207"/>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F41" i="204"/>
  <c r="F40" i="204"/>
  <c r="I37" i="210"/>
  <c r="B37" i="210"/>
  <c r="A38" i="210"/>
  <c r="W49" i="209"/>
  <c r="F49" i="209" s="1"/>
  <c r="C49" i="209"/>
  <c r="A50" i="209"/>
  <c r="A51" i="209" s="1"/>
  <c r="A42" i="204"/>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F56" i="204"/>
  <c r="F57" i="204"/>
  <c r="I55" i="210"/>
  <c r="B55" i="210"/>
  <c r="A56" i="210"/>
  <c r="A57" i="210" s="1"/>
  <c r="A67" i="209"/>
  <c r="W66" i="209"/>
  <c r="F66" i="209"/>
  <c r="C66" i="209"/>
  <c r="A58" i="204"/>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F65" i="204"/>
  <c r="F64" i="204"/>
  <c r="B63" i="210"/>
  <c r="I63" i="210"/>
  <c r="A65" i="210"/>
  <c r="A66" i="210" s="1"/>
  <c r="B66" i="210" s="1"/>
  <c r="B64" i="210"/>
  <c r="W72" i="209"/>
  <c r="F72" i="209" s="1"/>
  <c r="C72" i="209"/>
  <c r="A73" i="209"/>
  <c r="A66" i="204"/>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F75" i="204"/>
  <c r="F74" i="204"/>
  <c r="A77" i="210"/>
  <c r="A78" i="210" s="1"/>
  <c r="B76" i="210"/>
  <c r="I76" i="210"/>
  <c r="W80" i="209"/>
  <c r="C80" i="209"/>
  <c r="A81" i="209"/>
  <c r="A76" i="204"/>
  <c r="A77" i="204" l="1"/>
  <c r="F77" i="204"/>
  <c r="F76" i="204"/>
  <c r="A79" i="210"/>
  <c r="A80" i="210" s="1"/>
  <c r="A81" i="210" s="1"/>
  <c r="I78" i="210"/>
  <c r="L78" i="210" s="1"/>
  <c r="B78" i="210"/>
  <c r="B77" i="210"/>
  <c r="I77" i="210"/>
  <c r="W81" i="209"/>
  <c r="F81" i="209" s="1"/>
  <c r="C81" i="209"/>
  <c r="A82" i="209"/>
  <c r="A78" i="204"/>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F82" i="204"/>
  <c r="F83" i="204"/>
  <c r="A85" i="210"/>
  <c r="A86" i="210" s="1"/>
  <c r="A87" i="210" s="1"/>
  <c r="B84" i="210"/>
  <c r="A86" i="209"/>
  <c r="A87" i="209" s="1"/>
  <c r="W85" i="209"/>
  <c r="F85" i="209" s="1"/>
  <c r="C85" i="209"/>
  <c r="A84" i="204"/>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F96" i="204"/>
  <c r="F97" i="204"/>
  <c r="A104" i="210"/>
  <c r="I103" i="210"/>
  <c r="B103" i="210"/>
  <c r="W99" i="209"/>
  <c r="C99" i="209"/>
  <c r="A100" i="209"/>
  <c r="A101" i="209" s="1"/>
  <c r="A98" i="204"/>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F101" i="204"/>
  <c r="F100" i="204"/>
  <c r="I106" i="210"/>
  <c r="L106" i="210" s="1"/>
  <c r="B106" i="210"/>
  <c r="A107" i="210"/>
  <c r="W104" i="209"/>
  <c r="F104" i="209"/>
  <c r="C104" i="209"/>
  <c r="A105" i="209"/>
  <c r="A102" i="204"/>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F116" i="204"/>
  <c r="F117" i="204"/>
  <c r="A123" i="210"/>
  <c r="A124" i="210" s="1"/>
  <c r="B122" i="210"/>
  <c r="I122" i="210"/>
  <c r="A119" i="209"/>
  <c r="W118" i="209"/>
  <c r="F118" i="209" s="1"/>
  <c r="C118" i="209"/>
  <c r="A118" i="204"/>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7" i="204"/>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F162" i="204"/>
  <c r="F163" i="204"/>
  <c r="A173" i="210"/>
  <c r="I172" i="210"/>
  <c r="B172" i="210"/>
  <c r="W157" i="209"/>
  <c r="C157" i="209"/>
  <c r="A158" i="209"/>
  <c r="A165" i="204"/>
  <c r="F164" i="204" l="1"/>
  <c r="F165" i="204"/>
  <c r="A174" i="210"/>
  <c r="B173" i="210"/>
  <c r="I173" i="210"/>
  <c r="A159" i="209"/>
  <c r="W158" i="209"/>
  <c r="F158" i="209" s="1"/>
  <c r="C158" i="209"/>
  <c r="A166" i="204"/>
  <c r="A167" i="204" l="1"/>
  <c r="F166" i="204"/>
  <c r="F167" i="204"/>
  <c r="I174" i="210"/>
  <c r="B174" i="210"/>
  <c r="A175" i="210"/>
  <c r="A176" i="210" s="1"/>
  <c r="A177" i="210" s="1"/>
  <c r="C159" i="209"/>
  <c r="W159" i="209"/>
  <c r="F159" i="209" s="1"/>
  <c r="A160" i="209"/>
  <c r="A168" i="204"/>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83" i="210"/>
  <c r="A184" i="210" s="1"/>
  <c r="B182" i="210"/>
  <c r="I182" i="210"/>
  <c r="W165" i="209"/>
  <c r="C165" i="209"/>
  <c r="A166" i="209"/>
  <c r="A177" i="204"/>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F202" i="204"/>
  <c r="F203" i="204"/>
  <c r="I204" i="210"/>
  <c r="L204" i="210" s="1"/>
  <c r="B204" i="210"/>
  <c r="A205" i="210"/>
  <c r="A190" i="209"/>
  <c r="W189" i="209"/>
  <c r="F189" i="209" s="1"/>
  <c r="C189" i="209"/>
  <c r="A204" i="204"/>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B212" i="210"/>
  <c r="I212" i="210"/>
  <c r="A213" i="210"/>
  <c r="W196" i="209"/>
  <c r="F196" i="209"/>
  <c r="C196" i="209"/>
  <c r="A197" i="209"/>
  <c r="A213" i="204"/>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B227" i="210"/>
  <c r="I227" i="210"/>
  <c r="A228" i="210"/>
  <c r="A212" i="209"/>
  <c r="C211" i="209"/>
  <c r="W211" i="209"/>
  <c r="F211" i="209" s="1"/>
  <c r="A228" i="204"/>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F258" i="204"/>
  <c r="F259" i="204"/>
  <c r="A260"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F256" i="209" s="1"/>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F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F322" i="209" s="1"/>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F454" i="209" s="1"/>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F476" i="209" s="1"/>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F498" i="209" s="1"/>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F542" i="209" s="1"/>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s="1"/>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F593" i="204"/>
  <c r="F592" i="204"/>
  <c r="A594"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F608" i="209" s="1"/>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s="1"/>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F630" i="209" s="1"/>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s="1"/>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c r="A651" i="209"/>
  <c r="A652" i="209" s="1"/>
  <c r="A648" i="204" l="1"/>
  <c r="I695" i="210"/>
  <c r="B695" i="210"/>
  <c r="A696" i="210"/>
  <c r="W652" i="209"/>
  <c r="C652" i="209"/>
  <c r="F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s="1"/>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c r="C669" i="209"/>
  <c r="A670" i="209"/>
  <c r="A676" i="204" l="1"/>
  <c r="A677" i="204" s="1"/>
  <c r="A678" i="204" s="1"/>
  <c r="F677" i="204"/>
  <c r="F676" i="204"/>
  <c r="B720" i="210"/>
  <c r="I720" i="210"/>
  <c r="A721" i="210"/>
  <c r="W670" i="209"/>
  <c r="C670" i="209"/>
  <c r="F670" i="209"/>
  <c r="A671" i="209"/>
  <c r="A679" i="204" l="1"/>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F674" i="209" s="1"/>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F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s="1"/>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F718" i="209" s="1"/>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s="1"/>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s="1"/>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F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F762" i="209" s="1"/>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c r="C765" i="209"/>
  <c r="A766" i="209"/>
  <c r="F788" i="204" l="1"/>
  <c r="F789" i="204"/>
  <c r="A790" i="204"/>
  <c r="I819" i="210"/>
  <c r="B819" i="210"/>
  <c r="A820" i="210"/>
  <c r="W766" i="209"/>
  <c r="F766" i="209"/>
  <c r="C766" i="209"/>
  <c r="A767" i="209"/>
  <c r="A791" i="204" l="1"/>
  <c r="F790" i="204"/>
  <c r="F791" i="204"/>
  <c r="A792" i="204"/>
  <c r="I820" i="210"/>
  <c r="L820" i="210" s="1"/>
  <c r="B820" i="210"/>
  <c r="A821" i="210"/>
  <c r="A822" i="210" s="1"/>
  <c r="W767" i="209"/>
  <c r="F767" i="209" s="1"/>
  <c r="C767" i="209"/>
  <c r="A768" i="209"/>
  <c r="A793" i="204" l="1"/>
  <c r="F792" i="204"/>
  <c r="F793" i="204"/>
  <c r="A794"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F784" i="209" s="1"/>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s="1"/>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c r="C798" i="209"/>
  <c r="A799" i="209"/>
  <c r="A800" i="209" s="1"/>
  <c r="A819" i="204" l="1"/>
  <c r="F819" i="204"/>
  <c r="F818" i="204"/>
  <c r="I853" i="210"/>
  <c r="B853" i="210"/>
  <c r="A854" i="210"/>
  <c r="C800" i="209"/>
  <c r="W800" i="209"/>
  <c r="F800" i="209"/>
  <c r="A801" i="209"/>
  <c r="W799" i="209"/>
  <c r="F799" i="209" s="1"/>
  <c r="C799" i="209"/>
  <c r="A820" i="204" l="1"/>
  <c r="A821" i="204"/>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F806"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F836" i="204"/>
  <c r="F837" i="204"/>
  <c r="A838"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F848" i="204"/>
  <c r="F849" i="204"/>
  <c r="A851" i="204"/>
  <c r="I879" i="210"/>
  <c r="B879" i="210"/>
  <c r="I878" i="210"/>
  <c r="B878" i="210"/>
  <c r="A880" i="210"/>
  <c r="W828" i="209"/>
  <c r="F828" i="209" s="1"/>
  <c r="C828" i="209"/>
  <c r="A829" i="209"/>
  <c r="F850" i="204" l="1"/>
  <c r="F851" i="204"/>
  <c r="A852" i="204"/>
  <c r="I880" i="210"/>
  <c r="B880" i="210"/>
  <c r="A881" i="210"/>
  <c r="A882" i="210" s="1"/>
  <c r="W829" i="209"/>
  <c r="F829" i="209" s="1"/>
  <c r="C829" i="209"/>
  <c r="A830" i="209"/>
  <c r="A853" i="204" l="1"/>
  <c r="A854" i="204"/>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s="1"/>
  <c r="C831" i="209"/>
  <c r="A832" i="209"/>
  <c r="A856" i="204" l="1"/>
  <c r="A857" i="204"/>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c r="I893" i="210"/>
  <c r="A894" i="210"/>
  <c r="B894" i="210" s="1"/>
  <c r="W837" i="209"/>
  <c r="F837" i="209"/>
  <c r="C837" i="209"/>
  <c r="A838" i="209"/>
  <c r="F862" i="204" l="1"/>
  <c r="F863" i="204"/>
  <c r="A864" i="204"/>
  <c r="I894" i="210"/>
  <c r="A895" i="210"/>
  <c r="B895" i="210" s="1"/>
  <c r="W838" i="209"/>
  <c r="F838" i="209"/>
  <c r="C838" i="209"/>
  <c r="A839" i="209"/>
  <c r="A865" i="204" l="1"/>
  <c r="F864" i="204"/>
  <c r="F865" i="204"/>
  <c r="A866" i="204"/>
  <c r="A867" i="204" s="1"/>
  <c r="A896" i="210"/>
  <c r="I896" i="210" s="1"/>
  <c r="I895" i="210"/>
  <c r="W839" i="209"/>
  <c r="C839" i="209"/>
  <c r="A840" i="209"/>
  <c r="A868" i="204" l="1"/>
  <c r="A869" i="204"/>
  <c r="F867" i="204"/>
  <c r="F866" i="204"/>
  <c r="A897" i="210"/>
  <c r="I897" i="210" s="1"/>
  <c r="B896" i="210"/>
  <c r="W840" i="209"/>
  <c r="F840" i="209" s="1"/>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s="1"/>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s="1"/>
  <c r="C849" i="209"/>
  <c r="A877" i="204" l="1"/>
  <c r="F877" i="204"/>
  <c r="F876" i="204"/>
  <c r="B909" i="210"/>
  <c r="I909" i="210"/>
  <c r="A910" i="210"/>
  <c r="W850" i="209"/>
  <c r="F850" i="209" s="1"/>
  <c r="C850" i="209"/>
  <c r="A851" i="209"/>
  <c r="A852" i="209" s="1"/>
  <c r="A853" i="209" s="1"/>
  <c r="A878" i="204" l="1"/>
  <c r="I910" i="210"/>
  <c r="B910" i="210"/>
  <c r="A911" i="210"/>
  <c r="W853" i="209"/>
  <c r="F853" i="209" s="1"/>
  <c r="C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C865" i="209"/>
  <c r="F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F872" i="209" s="1"/>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F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s="1"/>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s="1"/>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F938" i="209" s="1"/>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F956" i="209" s="1"/>
  <c r="C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F960" i="209" s="1"/>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s="1"/>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F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F1004" i="209" s="1"/>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F1048" i="209" s="1"/>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F1070" i="209"/>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s="1"/>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s="1"/>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F1136" i="209" s="1"/>
  <c r="A1138" i="209" l="1"/>
  <c r="W1137" i="209"/>
  <c r="F1137" i="209"/>
  <c r="C1137" i="209"/>
  <c r="W1138" i="209" l="1"/>
  <c r="F1138" i="209"/>
  <c r="C1138" i="209"/>
  <c r="A1139" i="209"/>
  <c r="A1140" i="209" s="1"/>
  <c r="A1141" i="209" s="1"/>
  <c r="W1141" i="209" l="1"/>
  <c r="F1141" i="209"/>
  <c r="C1141" i="209"/>
  <c r="W1140" i="209"/>
  <c r="F1140" i="209"/>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F1158" i="209"/>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F1180" i="209" s="1"/>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F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F1224" i="209" s="1"/>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F1246" i="209" s="1"/>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F1312" i="209" s="1"/>
  <c r="A1313" i="209"/>
  <c r="W1313" i="209" l="1"/>
  <c r="F1313" i="209"/>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s="1"/>
  <c r="W1383" i="209" l="1"/>
  <c r="F1383" i="209"/>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F1400" i="209" s="1"/>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F1444" i="209"/>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s="1"/>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F1488" i="209" s="1"/>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F1554" i="209"/>
  <c r="W1553" i="209"/>
  <c r="F1553" i="209" s="1"/>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F1576" i="209" s="1"/>
  <c r="A1577" i="209"/>
  <c r="A1578" i="209" s="1"/>
  <c r="W1578" i="209" l="1"/>
  <c r="F1578" i="209"/>
  <c r="C1578" i="209"/>
  <c r="W1577" i="209"/>
  <c r="F1577" i="209"/>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s="1"/>
  <c r="C1593" i="209"/>
  <c r="A1594" i="209"/>
  <c r="C1594" i="209" l="1"/>
  <c r="W1594" i="209"/>
  <c r="F1594" i="209" s="1"/>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s="1"/>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F1642" i="209" s="1"/>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F1664" i="209"/>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F1708" i="209"/>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F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F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F1818" i="209" s="1"/>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F1840" i="209"/>
  <c r="C1840" i="209"/>
  <c r="A1841" i="209"/>
  <c r="A1842" i="209" l="1"/>
  <c r="C1841" i="209"/>
  <c r="W1841" i="209"/>
  <c r="F1841" i="209" s="1"/>
  <c r="C1842" i="209" l="1"/>
  <c r="F1842" i="209"/>
  <c r="W1842" i="209"/>
  <c r="A1843" i="209"/>
  <c r="W1843" i="209" l="1"/>
  <c r="F1843" i="209"/>
  <c r="C1843" i="209"/>
  <c r="A1844" i="209"/>
  <c r="A1845" i="209" l="1"/>
  <c r="W1844" i="209"/>
  <c r="F1844" i="209" s="1"/>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s="1"/>
  <c r="A1877" i="209"/>
  <c r="A1878" i="209" s="1"/>
  <c r="W1876" i="209"/>
  <c r="F1876" i="209" s="1"/>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F1884" i="209" s="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s="1"/>
  <c r="C1901" i="209"/>
  <c r="C1904" i="209" l="1"/>
  <c r="W1904" i="209"/>
  <c r="F1904" i="209" s="1"/>
  <c r="C1903" i="209"/>
  <c r="W1903" i="209"/>
  <c r="A1905" i="209"/>
  <c r="C1905" i="209" l="1"/>
  <c r="W1905" i="209"/>
  <c r="F1905" i="209" s="1"/>
  <c r="A1906" i="209"/>
  <c r="W1906" i="209" l="1"/>
  <c r="C1906" i="209"/>
  <c r="F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F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F1950" i="209" s="1"/>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F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F1994" i="209" s="1"/>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s="1"/>
  <c r="A2010" i="209"/>
  <c r="W2010" i="209" l="1"/>
  <c r="C2010" i="209"/>
  <c r="F2010" i="209"/>
  <c r="A2011" i="209"/>
  <c r="A2012" i="209" s="1"/>
  <c r="A2013" i="209" s="1"/>
  <c r="C2013" i="209" l="1"/>
  <c r="W2013" i="209"/>
  <c r="C2012" i="209"/>
  <c r="W2012" i="209"/>
  <c r="F2012" i="209" s="1"/>
  <c r="C2011" i="209"/>
  <c r="W2011" i="209"/>
  <c r="F2011" i="209" s="1"/>
  <c r="A2014" i="209"/>
  <c r="W2014" i="209" l="1"/>
  <c r="F2014" i="209" s="1"/>
  <c r="C2014" i="209"/>
  <c r="A2015" i="209"/>
  <c r="W2015" i="209" l="1"/>
  <c r="F2015" i="209" s="1"/>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F2038" i="209" s="1"/>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60" i="209"/>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F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F2126" i="209" s="1"/>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F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0" i="209" s="1"/>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C2183" i="209"/>
  <c r="W2183" i="209"/>
  <c r="F2183" i="209" s="1"/>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s="1"/>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s="1"/>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F2258" i="209" s="1"/>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F2302" i="209" s="1"/>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F2324" i="209" s="1"/>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F2346" i="209"/>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C2384" i="209"/>
  <c r="F2384" i="209"/>
  <c r="W2387" i="209" l="1"/>
  <c r="C2387" i="209"/>
  <c r="A2388" i="209"/>
  <c r="C2388" i="209" l="1"/>
  <c r="W2388" i="209"/>
  <c r="F2388" i="209" s="1"/>
  <c r="A2389" i="209"/>
  <c r="C2389" i="209" l="1"/>
  <c r="W2389" i="209"/>
  <c r="F2389" i="209"/>
  <c r="A2390" i="209"/>
  <c r="C2390" i="209" l="1"/>
  <c r="W2390" i="209"/>
  <c r="F2390" i="209" s="1"/>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F2412" i="209" s="1"/>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F2434" i="209" s="1"/>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F2456" i="209" s="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s="1"/>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F2478" i="209" s="1"/>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s="1"/>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F2500" i="209" s="1"/>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F2522" i="209" s="1"/>
  <c r="A2523" i="209"/>
  <c r="A2524" i="209" s="1"/>
  <c r="F2524" i="209" l="1"/>
  <c r="W2524" i="209"/>
  <c r="C2524" i="209"/>
  <c r="A2525" i="209"/>
  <c r="C2523" i="209"/>
  <c r="W2523" i="209"/>
  <c r="F2523" i="209"/>
  <c r="C2525" i="209" l="1"/>
  <c r="W2525" i="209"/>
  <c r="F2525" i="209"/>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F2544" i="209"/>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s="1"/>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F2566" i="209" s="1"/>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F2588" i="209" s="1"/>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F2605" i="209" s="1"/>
  <c r="C2605" i="209"/>
  <c r="W2607" i="209" l="1"/>
  <c r="C2607" i="209"/>
  <c r="A2608" i="209"/>
  <c r="C2608" i="209" l="1"/>
  <c r="W2608" i="209"/>
  <c r="F2608" i="209" s="1"/>
  <c r="A2609" i="209"/>
  <c r="A2610" i="209" s="1"/>
  <c r="W2610" i="209" l="1"/>
  <c r="F2610" i="209"/>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c r="W2687" i="209"/>
  <c r="C2687" i="209"/>
  <c r="W2690" i="209" l="1"/>
  <c r="F2690" i="209"/>
  <c r="C2690" i="209"/>
  <c r="A2691" i="209"/>
  <c r="C2689" i="209"/>
  <c r="W2689" i="209"/>
  <c r="F2689" i="209" s="1"/>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F2698" i="209" s="1"/>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F2742" i="209" s="1"/>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F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F2786" i="209" s="1"/>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F2808" i="209" s="1"/>
  <c r="C2808" i="209"/>
  <c r="A2809" i="209"/>
  <c r="W2807" i="209"/>
  <c r="F2807" i="209" s="1"/>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W2850" i="209"/>
  <c r="F2850" i="209" s="1"/>
  <c r="A2851" i="209"/>
  <c r="A2852" i="209" l="1"/>
  <c r="W2851" i="209"/>
  <c r="F2851" i="209"/>
  <c r="C2851" i="209"/>
  <c r="C2852" i="209" l="1"/>
  <c r="W2852" i="209"/>
  <c r="F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c r="W2871" i="209" l="1"/>
  <c r="C2871" i="209"/>
  <c r="A2872" i="209"/>
  <c r="A2873" i="209" s="1"/>
  <c r="W2870" i="209"/>
  <c r="F2870" i="209" s="1"/>
  <c r="C2870" i="209"/>
  <c r="W2873" i="209" l="1"/>
  <c r="F2873" i="209"/>
  <c r="C2873" i="209"/>
  <c r="W2872" i="209"/>
  <c r="F2872" i="209" s="1"/>
  <c r="C2872" i="209"/>
  <c r="A2874" i="209"/>
  <c r="W2874" i="209" l="1"/>
  <c r="F2874" i="209"/>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s="1"/>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F2918" i="209"/>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F2940" i="209" l="1"/>
  <c r="A2941" i="209"/>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F2962" i="209" s="1"/>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s="1"/>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F3028" i="209" s="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F3050" i="209" s="1"/>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F3072" i="209"/>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F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F3138" i="209" s="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F3160" i="209" s="1"/>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F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F3204" i="209" s="1"/>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F3226" i="209" s="1"/>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c r="W3267" i="209" l="1"/>
  <c r="C3267" i="209"/>
  <c r="W3266" i="209"/>
  <c r="F3266" i="209"/>
  <c r="C3266" i="209"/>
  <c r="A3268" i="209"/>
  <c r="W3268" i="209" l="1"/>
  <c r="F3268" i="209" s="1"/>
  <c r="C3268" i="209"/>
  <c r="A3269" i="209"/>
  <c r="A3270" i="209" l="1"/>
  <c r="W3269" i="209"/>
  <c r="F3269" i="209"/>
  <c r="C3269" i="209"/>
  <c r="A3271" i="209" l="1"/>
  <c r="C3270" i="209"/>
  <c r="W3270" i="209"/>
  <c r="F3270" i="209" s="1"/>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JV147" i="201" s="1"/>
  <c r="A146" i="201"/>
  <c r="GN146" i="201" s="1"/>
  <c r="A145" i="201"/>
  <c r="BX145" i="201" s="1"/>
  <c r="A144" i="201"/>
  <c r="EJ144" i="201" s="1"/>
  <c r="A143" i="201"/>
  <c r="A142" i="201"/>
  <c r="A141" i="201"/>
  <c r="EJ141" i="201" s="1"/>
  <c r="A140" i="201"/>
  <c r="A139" i="201"/>
  <c r="JV139" i="201" s="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JV121" i="201" s="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JV103" i="201" s="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JV89" i="201" s="1"/>
  <c r="A88" i="201"/>
  <c r="DJ88" i="201" s="1"/>
  <c r="A87" i="201"/>
  <c r="DR87" i="201" s="1"/>
  <c r="A86" i="201"/>
  <c r="GN86" i="201" s="1"/>
  <c r="A85" i="201"/>
  <c r="A84" i="201"/>
  <c r="CJ84" i="201" s="1"/>
  <c r="A83" i="201"/>
  <c r="A82" i="201"/>
  <c r="JV82" i="201" s="1"/>
  <c r="A81" i="201"/>
  <c r="BS81" i="201" s="1"/>
  <c r="A80" i="201"/>
  <c r="DU80" i="201" s="1"/>
  <c r="A79" i="201"/>
  <c r="GN79" i="201" s="1"/>
  <c r="A78" i="201"/>
  <c r="DR78" i="201" s="1"/>
  <c r="A77" i="201"/>
  <c r="JV77" i="201" s="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JV22" i="201" s="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A154" i="192"/>
  <c r="A153" i="192"/>
  <c r="A152" i="192"/>
  <c r="A151" i="192"/>
  <c r="A150" i="192"/>
  <c r="A149" i="192"/>
  <c r="A148" i="192"/>
  <c r="S148" i="192" s="1"/>
  <c r="A147" i="192"/>
  <c r="A146" i="192"/>
  <c r="A145" i="192"/>
  <c r="S145" i="192" s="1"/>
  <c r="A144" i="192"/>
  <c r="A143" i="192"/>
  <c r="A142" i="192"/>
  <c r="A141" i="192"/>
  <c r="A140" i="192"/>
  <c r="A139" i="192"/>
  <c r="A138" i="192"/>
  <c r="A137" i="192"/>
  <c r="A136" i="192"/>
  <c r="A135" i="192"/>
  <c r="S135" i="192" s="1"/>
  <c r="A134" i="192"/>
  <c r="A133" i="192"/>
  <c r="A132" i="192"/>
  <c r="A131" i="192"/>
  <c r="A130" i="192"/>
  <c r="A129" i="192"/>
  <c r="A128" i="192"/>
  <c r="A127" i="192"/>
  <c r="A126" i="192"/>
  <c r="A125" i="192"/>
  <c r="A124" i="192"/>
  <c r="A123" i="192"/>
  <c r="S123" i="192" s="1"/>
  <c r="A122" i="192"/>
  <c r="S122" i="192" s="1"/>
  <c r="A121" i="192"/>
  <c r="A120" i="192"/>
  <c r="A119" i="192"/>
  <c r="A118" i="192"/>
  <c r="A117" i="192"/>
  <c r="L117" i="192" s="1"/>
  <c r="F2379" i="209" s="1"/>
  <c r="A116" i="192"/>
  <c r="A115" i="192"/>
  <c r="L115" i="192" s="1"/>
  <c r="F2335" i="209" s="1"/>
  <c r="A114" i="192"/>
  <c r="A113" i="192"/>
  <c r="A112" i="192"/>
  <c r="L112" i="192" s="1"/>
  <c r="F2269" i="209" s="1"/>
  <c r="A111" i="192"/>
  <c r="S111" i="192" s="1"/>
  <c r="JS104" i="201" s="1"/>
  <c r="A110" i="192"/>
  <c r="A109" i="192"/>
  <c r="A108" i="192"/>
  <c r="A107" i="192"/>
  <c r="A106" i="192"/>
  <c r="S106" i="192" s="1"/>
  <c r="A105" i="192"/>
  <c r="A104" i="192"/>
  <c r="A103" i="192"/>
  <c r="A102" i="192"/>
  <c r="A101" i="192"/>
  <c r="A100" i="192"/>
  <c r="S100" i="192" s="1"/>
  <c r="A99" i="192"/>
  <c r="A98" i="192"/>
  <c r="S98" i="192" s="1"/>
  <c r="A97" i="192"/>
  <c r="A96" i="192"/>
  <c r="A95" i="192"/>
  <c r="A94" i="192"/>
  <c r="A93" i="192"/>
  <c r="A92" i="192"/>
  <c r="A91" i="192"/>
  <c r="L91" i="192" s="1"/>
  <c r="F1807" i="209" s="1"/>
  <c r="A90" i="192"/>
  <c r="A89" i="192"/>
  <c r="A88" i="192"/>
  <c r="A87" i="192"/>
  <c r="A86" i="192"/>
  <c r="A85" i="192"/>
  <c r="A84" i="192"/>
  <c r="A83" i="192"/>
  <c r="A82" i="192"/>
  <c r="S82" i="192" s="1"/>
  <c r="A81" i="192"/>
  <c r="S81" i="192" s="1"/>
  <c r="A80" i="192"/>
  <c r="A79" i="192"/>
  <c r="A78" i="192"/>
  <c r="A77" i="192"/>
  <c r="A76" i="192"/>
  <c r="L76" i="192" s="1"/>
  <c r="F1477" i="209" s="1"/>
  <c r="A75" i="192"/>
  <c r="A74" i="192"/>
  <c r="A73" i="192"/>
  <c r="A72" i="192"/>
  <c r="L72" i="192" s="1"/>
  <c r="F1389" i="209" s="1"/>
  <c r="A71" i="192"/>
  <c r="S71" i="192" s="1"/>
  <c r="A70" i="192"/>
  <c r="S70" i="192" s="1"/>
  <c r="A69" i="192"/>
  <c r="L69" i="192" s="1"/>
  <c r="F1323" i="209" s="1"/>
  <c r="A68" i="192"/>
  <c r="A67" i="192"/>
  <c r="A66" i="192"/>
  <c r="S66" i="192" s="1"/>
  <c r="A65" i="192"/>
  <c r="A64" i="192"/>
  <c r="A63" i="192"/>
  <c r="A62" i="192"/>
  <c r="L62" i="192" s="1"/>
  <c r="F1169" i="209" s="1"/>
  <c r="A61" i="192"/>
  <c r="A60" i="192"/>
  <c r="A59" i="192"/>
  <c r="A58" i="192"/>
  <c r="A57" i="192"/>
  <c r="A56" i="192"/>
  <c r="S56" i="192" s="1"/>
  <c r="A55" i="192"/>
  <c r="L55" i="192" s="1"/>
  <c r="F1015" i="209" s="1"/>
  <c r="A54" i="192"/>
  <c r="A53" i="192"/>
  <c r="A52" i="192"/>
  <c r="A51" i="192"/>
  <c r="A50" i="192"/>
  <c r="A49" i="192"/>
  <c r="A48" i="192"/>
  <c r="A47" i="192"/>
  <c r="L47" i="192" s="1"/>
  <c r="F839" i="209" s="1"/>
  <c r="A46" i="192"/>
  <c r="S46" i="192" s="1"/>
  <c r="A45" i="192"/>
  <c r="A44" i="192"/>
  <c r="A43" i="192"/>
  <c r="A42" i="192"/>
  <c r="A41" i="192"/>
  <c r="A40" i="192"/>
  <c r="A39" i="192"/>
  <c r="A38" i="192"/>
  <c r="S38" i="192" s="1"/>
  <c r="A37" i="192"/>
  <c r="S37" i="192" s="1"/>
  <c r="A9" i="186"/>
  <c r="A10" i="186"/>
  <c r="A11" i="186"/>
  <c r="A12" i="186"/>
  <c r="A13" i="186"/>
  <c r="A14" i="186"/>
  <c r="A15" i="186"/>
  <c r="A16" i="186"/>
  <c r="A17" i="186"/>
  <c r="A18" i="186"/>
  <c r="A19" i="186"/>
  <c r="W19" i="186" s="1"/>
  <c r="C12" i="206" s="1"/>
  <c r="A20" i="186"/>
  <c r="A21" i="186"/>
  <c r="Q14" i="206" s="1"/>
  <c r="A22" i="186"/>
  <c r="A23" i="186"/>
  <c r="W23" i="186" s="1"/>
  <c r="C16" i="206" s="1"/>
  <c r="A24" i="186"/>
  <c r="V24" i="186" s="1"/>
  <c r="B17" i="206" s="1"/>
  <c r="A25" i="186"/>
  <c r="A26" i="186"/>
  <c r="Q19" i="206" s="1"/>
  <c r="A27" i="186"/>
  <c r="A28" i="186"/>
  <c r="A29" i="186"/>
  <c r="W29" i="186" s="1"/>
  <c r="C22" i="206" s="1"/>
  <c r="A30" i="186"/>
  <c r="W30" i="186" s="1"/>
  <c r="C23" i="206" s="1"/>
  <c r="A31" i="186"/>
  <c r="A32" i="186"/>
  <c r="A33" i="186"/>
  <c r="V33" i="186" s="1"/>
  <c r="B26" i="206" s="1"/>
  <c r="A34" i="186"/>
  <c r="A35" i="186"/>
  <c r="A36" i="186"/>
  <c r="V36" i="186" s="1"/>
  <c r="B29" i="206" s="1"/>
  <c r="A37" i="186"/>
  <c r="A38" i="186"/>
  <c r="W38" i="186" s="1"/>
  <c r="C31" i="206" s="1"/>
  <c r="A39" i="186"/>
  <c r="V39" i="186" s="1"/>
  <c r="B32" i="206" s="1"/>
  <c r="A40" i="186"/>
  <c r="V40" i="186" s="1"/>
  <c r="B33" i="206" s="1"/>
  <c r="A41" i="186"/>
  <c r="A42" i="186"/>
  <c r="W42" i="186" s="1"/>
  <c r="C35" i="206" s="1"/>
  <c r="A43" i="186"/>
  <c r="A44" i="186"/>
  <c r="A45" i="186"/>
  <c r="A46" i="186"/>
  <c r="A47" i="186"/>
  <c r="A48" i="186"/>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A67" i="186"/>
  <c r="A68" i="186"/>
  <c r="A69" i="186"/>
  <c r="A70" i="186"/>
  <c r="A71" i="186"/>
  <c r="A72" i="186"/>
  <c r="A73" i="186"/>
  <c r="A74" i="186"/>
  <c r="V74" i="186" s="1"/>
  <c r="B67" i="206" s="1"/>
  <c r="A75" i="186"/>
  <c r="V75" i="186" s="1"/>
  <c r="B68" i="206" s="1"/>
  <c r="A76" i="186"/>
  <c r="Q69" i="206" s="1"/>
  <c r="A77" i="186"/>
  <c r="V77" i="186" s="1"/>
  <c r="B70" i="206" s="1"/>
  <c r="A78" i="186"/>
  <c r="A79" i="186"/>
  <c r="W79" i="186" s="1"/>
  <c r="C72" i="206" s="1"/>
  <c r="A80" i="186"/>
  <c r="A81" i="186"/>
  <c r="A82" i="186"/>
  <c r="A83" i="186"/>
  <c r="A84" i="186"/>
  <c r="A85" i="186"/>
  <c r="A86" i="186"/>
  <c r="V86" i="186" s="1"/>
  <c r="B79" i="206" s="1"/>
  <c r="A87" i="186"/>
  <c r="V87" i="186" s="1"/>
  <c r="B80" i="206" s="1"/>
  <c r="A88" i="186"/>
  <c r="W88" i="186" s="1"/>
  <c r="C81" i="206" s="1"/>
  <c r="A89" i="186"/>
  <c r="A90" i="186"/>
  <c r="A91" i="186"/>
  <c r="A92" i="186"/>
  <c r="A93" i="186"/>
  <c r="A94" i="186"/>
  <c r="A95" i="186"/>
  <c r="V95" i="186" s="1"/>
  <c r="B88" i="206" s="1"/>
  <c r="A96" i="186"/>
  <c r="V96" i="186" s="1"/>
  <c r="B89" i="206" s="1"/>
  <c r="A97" i="186"/>
  <c r="A98" i="186"/>
  <c r="A99" i="186"/>
  <c r="V99" i="186" s="1"/>
  <c r="B92" i="206" s="1"/>
  <c r="A100" i="186"/>
  <c r="V100" i="186" s="1"/>
  <c r="B93" i="206" s="1"/>
  <c r="A101" i="186"/>
  <c r="A102" i="186"/>
  <c r="A103" i="186"/>
  <c r="A104" i="186"/>
  <c r="A105" i="186"/>
  <c r="V105" i="186" s="1"/>
  <c r="B98" i="206" s="1"/>
  <c r="A106" i="186"/>
  <c r="A107" i="186"/>
  <c r="A108" i="186"/>
  <c r="V108" i="186" s="1"/>
  <c r="B101" i="206" s="1"/>
  <c r="A109" i="186"/>
  <c r="A110" i="186"/>
  <c r="V110" i="186" s="1"/>
  <c r="B103" i="206" s="1"/>
  <c r="A111" i="186"/>
  <c r="W111" i="186" s="1"/>
  <c r="C104" i="206" s="1"/>
  <c r="A112" i="186"/>
  <c r="A113" i="186"/>
  <c r="A114" i="186"/>
  <c r="V114" i="186" s="1"/>
  <c r="B107" i="206" s="1"/>
  <c r="A115" i="186"/>
  <c r="A116" i="186"/>
  <c r="A117" i="186"/>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A129" i="186"/>
  <c r="A130" i="186"/>
  <c r="A131" i="186"/>
  <c r="A132" i="186"/>
  <c r="W132" i="186" s="1"/>
  <c r="C125" i="206" s="1"/>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Z117" i="186" s="1"/>
  <c r="CF110" i="207" s="1"/>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Z57" i="186" s="1"/>
  <c r="CF50" i="207" s="1"/>
  <c r="Y56" i="186"/>
  <c r="Y55" i="186"/>
  <c r="Y54" i="186"/>
  <c r="Y53" i="186"/>
  <c r="Y52" i="186"/>
  <c r="Y51" i="186"/>
  <c r="Y50" i="186"/>
  <c r="Y49" i="186"/>
  <c r="Y48" i="186"/>
  <c r="Y47" i="186"/>
  <c r="Y46" i="186"/>
  <c r="Y45" i="186"/>
  <c r="Z45" i="186" s="1"/>
  <c r="CF38" i="207" s="1"/>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A15" i="192"/>
  <c r="A16" i="192"/>
  <c r="A17" i="192"/>
  <c r="S17" i="192" s="1"/>
  <c r="A18" i="192"/>
  <c r="Z18" i="186" s="1"/>
  <c r="CF11" i="207" s="1"/>
  <c r="A19" i="192"/>
  <c r="A20" i="192"/>
  <c r="L20" i="192" s="1"/>
  <c r="F245" i="209" s="1"/>
  <c r="A21" i="192"/>
  <c r="S21" i="192" s="1"/>
  <c r="A22" i="192"/>
  <c r="A23" i="192"/>
  <c r="A24" i="192"/>
  <c r="S24" i="192" s="1"/>
  <c r="A25" i="192"/>
  <c r="A26" i="192"/>
  <c r="A27" i="192"/>
  <c r="A28" i="192"/>
  <c r="A29" i="192"/>
  <c r="A30" i="192"/>
  <c r="L30" i="192" s="1"/>
  <c r="F465" i="209" s="1"/>
  <c r="A31" i="192"/>
  <c r="A32" i="192"/>
  <c r="S32" i="192" s="1"/>
  <c r="A33" i="192"/>
  <c r="S33" i="192" s="1"/>
  <c r="A34" i="192"/>
  <c r="A35" i="192"/>
  <c r="DE28" i="201" s="1"/>
  <c r="A36"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AG99" i="201" s="1"/>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F586" i="209" s="1"/>
  <c r="U34" i="39"/>
  <c r="AI34" i="39"/>
  <c r="F564" i="209" s="1"/>
  <c r="O34" i="39"/>
  <c r="U33" i="39"/>
  <c r="AI33" i="39"/>
  <c r="T32" i="39"/>
  <c r="AI32" i="39"/>
  <c r="F520" i="209" s="1"/>
  <c r="U31" i="39"/>
  <c r="T31" i="39"/>
  <c r="AI31" i="39"/>
  <c r="U30" i="39"/>
  <c r="AI30" i="39"/>
  <c r="U29" i="39"/>
  <c r="AI29" i="39"/>
  <c r="AD29" i="39"/>
  <c r="U28" i="39"/>
  <c r="T28" i="39"/>
  <c r="AI28" i="39"/>
  <c r="F432" i="209" s="1"/>
  <c r="T27" i="39"/>
  <c r="AI27" i="39"/>
  <c r="F410" i="209" s="1"/>
  <c r="U26" i="39"/>
  <c r="AI26" i="39"/>
  <c r="F388" i="209" s="1"/>
  <c r="AD26" i="39"/>
  <c r="T25" i="39"/>
  <c r="AI25" i="39"/>
  <c r="F366" i="209" s="1"/>
  <c r="T24" i="39"/>
  <c r="AI24" i="39"/>
  <c r="F344" i="209" s="1"/>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G81" i="201" s="1"/>
  <c r="AD97" i="39"/>
  <c r="O97" i="39"/>
  <c r="O102" i="39"/>
  <c r="AD105" i="39"/>
  <c r="O107" i="39"/>
  <c r="O110" i="39"/>
  <c r="AG103" i="201" s="1"/>
  <c r="AD115" i="39"/>
  <c r="AD117" i="39"/>
  <c r="O117" i="39"/>
  <c r="O131" i="39"/>
  <c r="AD141" i="39"/>
  <c r="O141" i="39"/>
  <c r="AD149" i="39"/>
  <c r="BE142" i="201" s="1"/>
  <c r="O149" i="39"/>
  <c r="O31" i="39"/>
  <c r="O53" i="39"/>
  <c r="AD56" i="39"/>
  <c r="O56" i="39"/>
  <c r="AD80" i="39"/>
  <c r="O80" i="39"/>
  <c r="O99" i="39"/>
  <c r="AD104" i="39"/>
  <c r="O104" i="39"/>
  <c r="AD112" i="39"/>
  <c r="BE105" i="201" s="1"/>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BE82" i="201" s="1"/>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G11" i="201" s="1"/>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3" i="186"/>
  <c r="CF6" i="207" s="1"/>
  <c r="Z95" i="186"/>
  <c r="CF88" i="207" s="1"/>
  <c r="L95" i="192"/>
  <c r="F1895" i="209" s="1"/>
  <c r="Z119" i="186"/>
  <c r="CF112" i="207" s="1"/>
  <c r="Z107" i="186"/>
  <c r="CF100" i="207" s="1"/>
  <c r="Z83" i="186"/>
  <c r="CF76" i="207" s="1"/>
  <c r="Z82" i="186"/>
  <c r="CF75" i="207" s="1"/>
  <c r="Z22" i="186"/>
  <c r="CF15" i="207" s="1"/>
  <c r="L129" i="192"/>
  <c r="F2643" i="209" s="1"/>
  <c r="Z104" i="186"/>
  <c r="CF97" i="207" s="1"/>
  <c r="L92" i="192"/>
  <c r="F1829" i="209" s="1"/>
  <c r="L68" i="192"/>
  <c r="F1301" i="209" s="1"/>
  <c r="Z79" i="186"/>
  <c r="CF72" i="207" s="1"/>
  <c r="Z42" i="186"/>
  <c r="CF35" i="207" s="1"/>
  <c r="L101" i="192"/>
  <c r="F2027" i="209" s="1"/>
  <c r="L65" i="192"/>
  <c r="F1235" i="209" s="1"/>
  <c r="Z111" i="186"/>
  <c r="CF104" i="207" s="1"/>
  <c r="L133" i="192"/>
  <c r="F2731" i="209" s="1"/>
  <c r="L109" i="192"/>
  <c r="F2203" i="209" s="1"/>
  <c r="L85" i="192"/>
  <c r="F1675" i="209" s="1"/>
  <c r="Z51" i="186"/>
  <c r="CF44" i="207" s="1"/>
  <c r="L51" i="192"/>
  <c r="F927" i="209" s="1"/>
  <c r="Z120" i="186"/>
  <c r="CF113" i="207" s="1"/>
  <c r="L14" i="192"/>
  <c r="F113" i="209" s="1"/>
  <c r="V70" i="186"/>
  <c r="B63" i="206" s="1"/>
  <c r="V116" i="186"/>
  <c r="B109" i="206" s="1"/>
  <c r="W104" i="186"/>
  <c r="C97" i="206" s="1"/>
  <c r="V56" i="186"/>
  <c r="B49" i="206" s="1"/>
  <c r="W44" i="186"/>
  <c r="C37" i="206" s="1"/>
  <c r="V102" i="186"/>
  <c r="B95" i="206" s="1"/>
  <c r="W102" i="186"/>
  <c r="C95" i="206" s="1"/>
  <c r="W89" i="186"/>
  <c r="C82" i="206" s="1"/>
  <c r="W16" i="186"/>
  <c r="C9" i="206" s="1"/>
  <c r="W123" i="186"/>
  <c r="C116" i="206" s="1"/>
  <c r="V111" i="186"/>
  <c r="B104" i="206" s="1"/>
  <c r="W99" i="186"/>
  <c r="C92" i="206" s="1"/>
  <c r="V63" i="186"/>
  <c r="B56" i="206" s="1"/>
  <c r="V27" i="186"/>
  <c r="B20" i="206" s="1"/>
  <c r="W27" i="186"/>
  <c r="C20" i="206" s="1"/>
  <c r="V15" i="186"/>
  <c r="B8" i="206" s="1"/>
  <c r="V122" i="186"/>
  <c r="B115" i="206" s="1"/>
  <c r="W122" i="186"/>
  <c r="C115" i="206" s="1"/>
  <c r="W98" i="186"/>
  <c r="C91" i="206" s="1"/>
  <c r="W74" i="186"/>
  <c r="C67" i="206" s="1"/>
  <c r="V62" i="186"/>
  <c r="B55" i="206" s="1"/>
  <c r="W62" i="186"/>
  <c r="C55" i="206" s="1"/>
  <c r="V50" i="186"/>
  <c r="B43" i="206" s="1"/>
  <c r="V38" i="186"/>
  <c r="B31" i="206" s="1"/>
  <c r="V25" i="186"/>
  <c r="B18" i="206" s="1"/>
  <c r="V132" i="186"/>
  <c r="B125" i="206" s="1"/>
  <c r="W108" i="186"/>
  <c r="C101" i="206" s="1"/>
  <c r="W96" i="186"/>
  <c r="C89" i="206" s="1"/>
  <c r="V84" i="186"/>
  <c r="B77" i="206" s="1"/>
  <c r="V48" i="186"/>
  <c r="B41" i="206" s="1"/>
  <c r="W48" i="186"/>
  <c r="C41" i="206" s="1"/>
  <c r="W36" i="186"/>
  <c r="C29" i="206" s="1"/>
  <c r="V131" i="186"/>
  <c r="B124" i="206" s="1"/>
  <c r="W119" i="186"/>
  <c r="C112" i="206" s="1"/>
  <c r="V107" i="186"/>
  <c r="B100" i="206" s="1"/>
  <c r="W107" i="186"/>
  <c r="C100" i="206" s="1"/>
  <c r="W95" i="186"/>
  <c r="C88" i="206" s="1"/>
  <c r="V83" i="186"/>
  <c r="B76" i="206" s="1"/>
  <c r="W71" i="186"/>
  <c r="C64" i="206" s="1"/>
  <c r="V59" i="186"/>
  <c r="B52" i="206" s="1"/>
  <c r="V47" i="186"/>
  <c r="B40" i="206" s="1"/>
  <c r="V35" i="186"/>
  <c r="B28" i="206" s="1"/>
  <c r="V11" i="186"/>
  <c r="B4" i="206" s="1"/>
  <c r="W11" i="186"/>
  <c r="C4" i="206" s="1"/>
  <c r="S14" i="192"/>
  <c r="S121" i="192"/>
  <c r="S97" i="192"/>
  <c r="S49" i="192"/>
  <c r="S13" i="192"/>
  <c r="S118" i="192"/>
  <c r="S117" i="192"/>
  <c r="S57" i="192"/>
  <c r="S45" i="192"/>
  <c r="JS38" i="201" s="1"/>
  <c r="S113" i="192"/>
  <c r="JS106" i="201" s="1"/>
  <c r="S29" i="192"/>
  <c r="S114" i="192"/>
  <c r="S102" i="192"/>
  <c r="S90" i="192"/>
  <c r="S78" i="192"/>
  <c r="S54" i="192"/>
  <c r="JS47" i="201" s="1"/>
  <c r="S92" i="192"/>
  <c r="S80" i="192"/>
  <c r="S68" i="192"/>
  <c r="S127" i="192"/>
  <c r="S115" i="192"/>
  <c r="JS108" i="201" s="1"/>
  <c r="S79" i="192"/>
  <c r="S76" i="192"/>
  <c r="S132" i="192"/>
  <c r="S42" i="192"/>
  <c r="S84" i="192"/>
  <c r="S72" i="192"/>
  <c r="S60" i="192"/>
  <c r="S48" i="192"/>
  <c r="S36" i="192"/>
  <c r="S119" i="192"/>
  <c r="S83" i="192"/>
  <c r="S23" i="192"/>
  <c r="GP34" i="201" l="1"/>
  <c r="GP130" i="201"/>
  <c r="G26" i="207"/>
  <c r="L26" i="208"/>
  <c r="L38" i="208"/>
  <c r="G38" i="207"/>
  <c r="G50" i="207"/>
  <c r="L50" i="208"/>
  <c r="L62" i="208"/>
  <c r="G62" i="207"/>
  <c r="L74" i="208"/>
  <c r="G74" i="207"/>
  <c r="G86" i="207"/>
  <c r="L86" i="208"/>
  <c r="G98" i="207"/>
  <c r="L98" i="208"/>
  <c r="L110" i="208"/>
  <c r="G110" i="207"/>
  <c r="G122" i="207"/>
  <c r="L122" i="208"/>
  <c r="L134" i="208"/>
  <c r="G134" i="207"/>
  <c r="L146" i="208"/>
  <c r="G146"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L16" i="208"/>
  <c r="G16" i="207"/>
  <c r="G28" i="207"/>
  <c r="L28" i="208"/>
  <c r="L40" i="208"/>
  <c r="G40" i="207"/>
  <c r="G52" i="207"/>
  <c r="L52" i="208"/>
  <c r="L64" i="208"/>
  <c r="G64" i="207"/>
  <c r="G76" i="207"/>
  <c r="L76" i="208"/>
  <c r="G88" i="207"/>
  <c r="L88" i="208"/>
  <c r="L100" i="208"/>
  <c r="G100" i="207"/>
  <c r="L112" i="208"/>
  <c r="G112" i="207"/>
  <c r="G124" i="207"/>
  <c r="L124" i="208"/>
  <c r="L136" i="208"/>
  <c r="G136" i="207"/>
  <c r="G148" i="207"/>
  <c r="L148" i="208"/>
  <c r="G29" i="207"/>
  <c r="L29" i="208"/>
  <c r="L41" i="208"/>
  <c r="G41" i="207"/>
  <c r="G53" i="207"/>
  <c r="L53" i="208"/>
  <c r="L65" i="208"/>
  <c r="G65" i="207"/>
  <c r="G77" i="207"/>
  <c r="L77" i="208"/>
  <c r="G89" i="207"/>
  <c r="L89" i="208"/>
  <c r="L101" i="208"/>
  <c r="G101" i="207"/>
  <c r="L113" i="208"/>
  <c r="G113" i="207"/>
  <c r="G125" i="207"/>
  <c r="L125" i="208"/>
  <c r="L137" i="208"/>
  <c r="G137" i="207"/>
  <c r="L149" i="208"/>
  <c r="G149" i="207"/>
  <c r="G30" i="207"/>
  <c r="L30" i="208"/>
  <c r="G42" i="207"/>
  <c r="L42" i="208"/>
  <c r="L54" i="208"/>
  <c r="G54" i="207"/>
  <c r="G66" i="207"/>
  <c r="L66" i="208"/>
  <c r="G78" i="207"/>
  <c r="L78" i="208"/>
  <c r="G90" i="207"/>
  <c r="L90" i="208"/>
  <c r="G102" i="207"/>
  <c r="L102" i="208"/>
  <c r="L114" i="208"/>
  <c r="G114" i="207"/>
  <c r="G126" i="207"/>
  <c r="L126" i="208"/>
  <c r="G138" i="207"/>
  <c r="L138" i="208"/>
  <c r="G150" i="207"/>
  <c r="L150" i="208"/>
  <c r="G19" i="207"/>
  <c r="L19" i="208"/>
  <c r="G31" i="207"/>
  <c r="L31" i="208"/>
  <c r="G43" i="207"/>
  <c r="L43" i="208"/>
  <c r="L55" i="208"/>
  <c r="G55" i="207"/>
  <c r="L67" i="208"/>
  <c r="G67" i="207"/>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G104" i="207"/>
  <c r="L104" i="208"/>
  <c r="L116" i="208"/>
  <c r="G116" i="207"/>
  <c r="L128" i="208"/>
  <c r="G128" i="207"/>
  <c r="L140" i="208"/>
  <c r="G140" i="207"/>
  <c r="L151" i="208"/>
  <c r="G151" i="207"/>
  <c r="L33" i="208"/>
  <c r="G33" i="207"/>
  <c r="L45" i="208"/>
  <c r="G45" i="207"/>
  <c r="L57" i="208"/>
  <c r="G57" i="207"/>
  <c r="L69" i="208"/>
  <c r="G69" i="207"/>
  <c r="G81" i="207"/>
  <c r="L81" i="208"/>
  <c r="G93" i="207"/>
  <c r="L93" i="208"/>
  <c r="L105" i="208"/>
  <c r="G105" i="207"/>
  <c r="L117" i="208"/>
  <c r="G117" i="207"/>
  <c r="G129" i="207"/>
  <c r="L129" i="208"/>
  <c r="G141" i="207"/>
  <c r="L141" i="208"/>
  <c r="G22" i="207"/>
  <c r="L22" i="208"/>
  <c r="G34" i="207"/>
  <c r="L34" i="208"/>
  <c r="L46" i="208"/>
  <c r="G46" i="207"/>
  <c r="G58" i="207"/>
  <c r="L58" i="208"/>
  <c r="G70" i="207"/>
  <c r="L70" i="208"/>
  <c r="G82" i="207"/>
  <c r="L82" i="208"/>
  <c r="G94" i="207"/>
  <c r="L94" i="208"/>
  <c r="L106" i="208"/>
  <c r="G106" i="207"/>
  <c r="G118" i="207"/>
  <c r="L118" i="208"/>
  <c r="G130" i="207"/>
  <c r="L130" i="208"/>
  <c r="G142" i="207"/>
  <c r="L142" i="208"/>
  <c r="G23" i="207"/>
  <c r="L23" i="208"/>
  <c r="L35" i="208"/>
  <c r="G35" i="207"/>
  <c r="G47" i="207"/>
  <c r="L47" i="208"/>
  <c r="G59" i="207"/>
  <c r="L59" i="208"/>
  <c r="G71" i="207"/>
  <c r="L71" i="208"/>
  <c r="G83" i="207"/>
  <c r="L83" i="208"/>
  <c r="G95" i="207"/>
  <c r="L95" i="208"/>
  <c r="L107" i="208"/>
  <c r="G107" i="207"/>
  <c r="L119" i="208"/>
  <c r="G119" i="207"/>
  <c r="G131" i="207"/>
  <c r="L131" i="208"/>
  <c r="G143" i="207"/>
  <c r="L143" i="208"/>
  <c r="G24" i="207"/>
  <c r="L24" i="208"/>
  <c r="L36" i="208"/>
  <c r="G36" i="207"/>
  <c r="L48" i="208"/>
  <c r="G48" i="207"/>
  <c r="L60" i="208"/>
  <c r="G60" i="207"/>
  <c r="G72" i="207"/>
  <c r="L72" i="208"/>
  <c r="G84" i="207"/>
  <c r="L84" i="208"/>
  <c r="G96" i="207"/>
  <c r="L96" i="208"/>
  <c r="G108" i="207"/>
  <c r="L108" i="208"/>
  <c r="L120" i="208"/>
  <c r="G120" i="207"/>
  <c r="L132" i="208"/>
  <c r="G132" i="207"/>
  <c r="L144" i="208"/>
  <c r="G144" i="207"/>
  <c r="G13" i="207"/>
  <c r="L13" i="208"/>
  <c r="G37" i="207"/>
  <c r="L37" i="208"/>
  <c r="L49" i="208"/>
  <c r="G49" i="207"/>
  <c r="L61" i="208"/>
  <c r="G61" i="207"/>
  <c r="G73" i="207"/>
  <c r="L73" i="208"/>
  <c r="G85" i="207"/>
  <c r="L85" i="208"/>
  <c r="G97" i="207"/>
  <c r="L97" i="208"/>
  <c r="L109" i="208"/>
  <c r="G109" i="207"/>
  <c r="G121" i="207"/>
  <c r="L121" i="208"/>
  <c r="G133" i="207"/>
  <c r="L133" i="208"/>
  <c r="L145" i="208"/>
  <c r="G145" i="207"/>
  <c r="W68" i="186"/>
  <c r="C61" i="206" s="1"/>
  <c r="Z85" i="186"/>
  <c r="CF78" i="207" s="1"/>
  <c r="Z92" i="186"/>
  <c r="CF85" i="207" s="1"/>
  <c r="W24" i="186"/>
  <c r="C17" i="206" s="1"/>
  <c r="W80" i="186"/>
  <c r="C73" i="206" s="1"/>
  <c r="L104" i="192"/>
  <c r="F2093" i="209" s="1"/>
  <c r="W101" i="186"/>
  <c r="C94" i="206" s="1"/>
  <c r="V128" i="186"/>
  <c r="B121" i="206" s="1"/>
  <c r="L41" i="192"/>
  <c r="F707" i="209" s="1"/>
  <c r="S104" i="192"/>
  <c r="S22" i="192"/>
  <c r="V60" i="186"/>
  <c r="B53" i="206" s="1"/>
  <c r="V53" i="186"/>
  <c r="B46" i="206" s="1"/>
  <c r="W117" i="186"/>
  <c r="C110" i="206" s="1"/>
  <c r="L53" i="192"/>
  <c r="F971" i="209" s="1"/>
  <c r="S61" i="192"/>
  <c r="V120" i="186"/>
  <c r="B113" i="206" s="1"/>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L50" i="192"/>
  <c r="F905" i="209" s="1"/>
  <c r="S62" i="192"/>
  <c r="W114" i="186"/>
  <c r="C107" i="206" s="1"/>
  <c r="Z75" i="186"/>
  <c r="CF68" i="207" s="1"/>
  <c r="Z50" i="186"/>
  <c r="CF43" i="207" s="1"/>
  <c r="L87" i="192"/>
  <c r="F1719" i="209" s="1"/>
  <c r="L74" i="192"/>
  <c r="F1433" i="209" s="1"/>
  <c r="S86" i="192"/>
  <c r="JS79" i="201" s="1"/>
  <c r="DE29" i="201"/>
  <c r="BE109" i="201"/>
  <c r="BE123" i="201"/>
  <c r="L43" i="192"/>
  <c r="F751" i="209" s="1"/>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AG18" i="201"/>
  <c r="BE36" i="201"/>
  <c r="AG90" i="201"/>
  <c r="JS99" i="201"/>
  <c r="Z25" i="186"/>
  <c r="CF18" i="207" s="1"/>
  <c r="S85" i="192"/>
  <c r="V92" i="186"/>
  <c r="B85" i="206" s="1"/>
  <c r="Z61" i="186"/>
  <c r="CF54" i="207" s="1"/>
  <c r="AG49" i="201"/>
  <c r="DE54" i="201"/>
  <c r="AP49" i="201"/>
  <c r="W76" i="186"/>
  <c r="C69" i="206" s="1"/>
  <c r="L82" i="192"/>
  <c r="F1609" i="209" s="1"/>
  <c r="Z145" i="186"/>
  <c r="CF138" i="207" s="1"/>
  <c r="S53" i="192"/>
  <c r="L36" i="192"/>
  <c r="F597" i="209" s="1"/>
  <c r="Z53" i="186"/>
  <c r="CF46" i="207" s="1"/>
  <c r="AG146" i="201"/>
  <c r="Z72" i="186"/>
  <c r="CF65" i="207" s="1"/>
  <c r="Z114" i="186"/>
  <c r="CF107" i="207" s="1"/>
  <c r="DE89" i="201"/>
  <c r="W69" i="186"/>
  <c r="C62" i="206" s="1"/>
  <c r="Z84" i="186"/>
  <c r="CF77" i="207" s="1"/>
  <c r="L126" i="192"/>
  <c r="F2577" i="209" s="1"/>
  <c r="DE85" i="201"/>
  <c r="S144" i="192"/>
  <c r="DE33" i="201"/>
  <c r="L96" i="192"/>
  <c r="F1917" i="209" s="1"/>
  <c r="BE79" i="201"/>
  <c r="Z153" i="186"/>
  <c r="CF146" i="207" s="1"/>
  <c r="Z108" i="186"/>
  <c r="CF101" i="207" s="1"/>
  <c r="AG79" i="201"/>
  <c r="DE137" i="201"/>
  <c r="L120" i="192"/>
  <c r="F2445" i="209" s="1"/>
  <c r="L42" i="192"/>
  <c r="F729" i="209" s="1"/>
  <c r="BE101" i="201"/>
  <c r="Z144" i="186"/>
  <c r="CF137" i="207" s="1"/>
  <c r="L54" i="192"/>
  <c r="F993" i="209" s="1"/>
  <c r="DE50" i="201"/>
  <c r="JT42" i="201"/>
  <c r="DE47" i="201"/>
  <c r="W87" i="186"/>
  <c r="C80" i="206" s="1"/>
  <c r="L60" i="192"/>
  <c r="F1125" i="209" s="1"/>
  <c r="L90" i="192"/>
  <c r="F1785" i="209" s="1"/>
  <c r="DE101" i="201"/>
  <c r="Z60" i="186"/>
  <c r="CF53" i="207" s="1"/>
  <c r="L114" i="192"/>
  <c r="F2313" i="209" s="1"/>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JV28" i="201"/>
  <c r="L49" i="201"/>
  <c r="KC73" i="201"/>
  <c r="KC110" i="201"/>
  <c r="Z123" i="186"/>
  <c r="CF116" i="207" s="1"/>
  <c r="Z135" i="186"/>
  <c r="CF128" i="207" s="1"/>
  <c r="DJ35" i="201"/>
  <c r="BE26" i="201"/>
  <c r="V145" i="186"/>
  <c r="B138" i="206" s="1"/>
  <c r="V121" i="186"/>
  <c r="B114" i="206" s="1"/>
  <c r="Q102" i="206"/>
  <c r="W97" i="186"/>
  <c r="C90" i="206" s="1"/>
  <c r="KC90" i="201"/>
  <c r="Q78" i="206"/>
  <c r="Q66" i="206"/>
  <c r="Q54" i="206"/>
  <c r="Q42" i="206"/>
  <c r="Q30" i="206"/>
  <c r="Z56" i="186"/>
  <c r="CF49" i="207" s="1"/>
  <c r="Z128" i="186"/>
  <c r="CF121" i="207" s="1"/>
  <c r="L25" i="208"/>
  <c r="G25" i="207"/>
  <c r="V156" i="186"/>
  <c r="B149" i="206" s="1"/>
  <c r="W144" i="186"/>
  <c r="C137" i="206" s="1"/>
  <c r="Q125" i="206"/>
  <c r="Q113" i="206"/>
  <c r="Q101" i="206"/>
  <c r="Q89" i="206"/>
  <c r="W84" i="186"/>
  <c r="C77" i="206" s="1"/>
  <c r="Q53" i="206"/>
  <c r="Q41" i="206"/>
  <c r="Q29" i="206"/>
  <c r="DE38" i="201"/>
  <c r="Z93" i="186"/>
  <c r="CF86" i="207" s="1"/>
  <c r="AL28" i="201"/>
  <c r="BE8" i="201"/>
  <c r="Q148" i="206"/>
  <c r="W131" i="186"/>
  <c r="C124" i="206" s="1"/>
  <c r="Q112" i="206"/>
  <c r="Q100" i="206"/>
  <c r="KC100" i="201"/>
  <c r="Q88" i="206"/>
  <c r="Q52" i="206"/>
  <c r="JS39" i="201"/>
  <c r="Z70" i="186"/>
  <c r="CF63" i="207" s="1"/>
  <c r="GH28" i="201"/>
  <c r="M47" i="201"/>
  <c r="Q147" i="206"/>
  <c r="V142" i="186"/>
  <c r="B135" i="206" s="1"/>
  <c r="V130" i="186"/>
  <c r="B123" i="206" s="1"/>
  <c r="Q111" i="206"/>
  <c r="V94" i="186"/>
  <c r="B87" i="206" s="1"/>
  <c r="W82" i="186"/>
  <c r="C75" i="206" s="1"/>
  <c r="KC75" i="201"/>
  <c r="Q63" i="206"/>
  <c r="V58" i="186"/>
  <c r="B51" i="206" s="1"/>
  <c r="V46" i="186"/>
  <c r="B39" i="206" s="1"/>
  <c r="Q27" i="206"/>
  <c r="W153" i="186"/>
  <c r="C146" i="206" s="1"/>
  <c r="V141" i="186"/>
  <c r="B134" i="206" s="1"/>
  <c r="Q98" i="206"/>
  <c r="W81" i="186"/>
  <c r="C74" i="206" s="1"/>
  <c r="W57" i="186"/>
  <c r="C50" i="206" s="1"/>
  <c r="Q26" i="206"/>
  <c r="KC9" i="201"/>
  <c r="BD81" i="201"/>
  <c r="BX101" i="201"/>
  <c r="DJ135" i="201"/>
  <c r="Q133" i="206"/>
  <c r="V104" i="186"/>
  <c r="B97" i="206" s="1"/>
  <c r="Q49" i="206"/>
  <c r="Z133" i="186"/>
  <c r="CF126" i="207" s="1"/>
  <c r="GP21" i="201"/>
  <c r="JT81" i="201"/>
  <c r="G18" i="207"/>
  <c r="L18" i="208"/>
  <c r="Q132" i="206"/>
  <c r="Q120" i="206"/>
  <c r="KC120" i="201"/>
  <c r="W115" i="186"/>
  <c r="C108" i="206" s="1"/>
  <c r="V103" i="186"/>
  <c r="B96" i="206" s="1"/>
  <c r="Q72" i="206"/>
  <c r="Q60" i="206"/>
  <c r="Q48" i="206"/>
  <c r="W43" i="186"/>
  <c r="C36" i="206" s="1"/>
  <c r="GH30" i="201"/>
  <c r="BF60" i="201"/>
  <c r="EJ148" i="201"/>
  <c r="Q131" i="206"/>
  <c r="Q119" i="206"/>
  <c r="Q107" i="206"/>
  <c r="Q95" i="206"/>
  <c r="KC95" i="201"/>
  <c r="Q47" i="206"/>
  <c r="Q35" i="206"/>
  <c r="L20" i="208"/>
  <c r="G20" i="207"/>
  <c r="Q142" i="206"/>
  <c r="KC142" i="201"/>
  <c r="Q118" i="206"/>
  <c r="KC118" i="201"/>
  <c r="Q82" i="206"/>
  <c r="Q70" i="206"/>
  <c r="Q58" i="206"/>
  <c r="Q46" i="206"/>
  <c r="Q34" i="206"/>
  <c r="G21" i="207"/>
  <c r="L21" i="208"/>
  <c r="W148" i="186"/>
  <c r="C141" i="206" s="1"/>
  <c r="Q129" i="206"/>
  <c r="Q117" i="206"/>
  <c r="Q105" i="206"/>
  <c r="Q93" i="206"/>
  <c r="Q81" i="206"/>
  <c r="V76" i="186"/>
  <c r="B69" i="206" s="1"/>
  <c r="Q57" i="206"/>
  <c r="Q45" i="206"/>
  <c r="Q33" i="206"/>
  <c r="AF150" i="201"/>
  <c r="Z15" i="186"/>
  <c r="CF8" i="207" s="1"/>
  <c r="V135" i="186"/>
  <c r="B128" i="206" s="1"/>
  <c r="Q116" i="206"/>
  <c r="Q104" i="206"/>
  <c r="Q92" i="206"/>
  <c r="Q80" i="206"/>
  <c r="Q68" i="206"/>
  <c r="Q56" i="206"/>
  <c r="Q44" i="206"/>
  <c r="W39" i="186"/>
  <c r="C32" i="206" s="1"/>
  <c r="CJ150" i="201"/>
  <c r="L134" i="192"/>
  <c r="F2753" i="209" s="1"/>
  <c r="W146" i="186"/>
  <c r="C139" i="206" s="1"/>
  <c r="Q115" i="206"/>
  <c r="Q103" i="206"/>
  <c r="Q79" i="206"/>
  <c r="Q67" i="206"/>
  <c r="Q55" i="206"/>
  <c r="Q43" i="206"/>
  <c r="Q31" i="206"/>
  <c r="Z127" i="186"/>
  <c r="CF120" i="207" s="1"/>
  <c r="Z139" i="186"/>
  <c r="CF132" i="207" s="1"/>
  <c r="V19" i="186"/>
  <c r="B12" i="206" s="1"/>
  <c r="S30" i="192"/>
  <c r="JS23" i="201" s="1"/>
  <c r="Z30" i="186"/>
  <c r="CF23" i="207" s="1"/>
  <c r="Q17" i="206"/>
  <c r="S19" i="192"/>
  <c r="V23" i="186"/>
  <c r="B16" i="206" s="1"/>
  <c r="S31" i="192"/>
  <c r="W15" i="186"/>
  <c r="C8" i="206" s="1"/>
  <c r="Q15" i="206"/>
  <c r="V21" i="186"/>
  <c r="B14" i="206" s="1"/>
  <c r="KC14" i="201"/>
  <c r="Q24" i="206"/>
  <c r="Q12" i="206"/>
  <c r="Q23" i="206"/>
  <c r="V29" i="186"/>
  <c r="B22" i="206" s="1"/>
  <c r="Q21" i="206"/>
  <c r="KC21" i="201"/>
  <c r="W21" i="186"/>
  <c r="C14" i="206" s="1"/>
  <c r="Q20" i="206"/>
  <c r="Z19" i="186"/>
  <c r="CF12" i="207" s="1"/>
  <c r="W26" i="186"/>
  <c r="C19" i="206" s="1"/>
  <c r="W20" i="186"/>
  <c r="C13" i="206" s="1"/>
  <c r="Q18" i="206"/>
  <c r="KC18" i="201"/>
  <c r="V13" i="186"/>
  <c r="B6" i="206" s="1"/>
  <c r="AB15" i="201"/>
  <c r="V10" i="186"/>
  <c r="B3" i="206" s="1"/>
  <c r="V9" i="186"/>
  <c r="B2" i="206" s="1"/>
  <c r="GP17" i="201"/>
  <c r="GO33" i="201"/>
  <c r="DU49" i="201"/>
  <c r="P118" i="201"/>
  <c r="L70" i="192"/>
  <c r="F1345" i="209" s="1"/>
  <c r="GO49" i="201"/>
  <c r="AF118" i="201"/>
  <c r="Q16" i="206"/>
  <c r="GN62" i="201"/>
  <c r="M131" i="201"/>
  <c r="Z23" i="186"/>
  <c r="CF16" i="207" s="1"/>
  <c r="AE131" i="201"/>
  <c r="Z35" i="186"/>
  <c r="CF28" i="207" s="1"/>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BX22" i="201"/>
  <c r="DR28" i="201"/>
  <c r="AE52" i="201"/>
  <c r="AP81" i="201"/>
  <c r="GP119" i="201"/>
  <c r="BC144" i="201"/>
  <c r="V124" i="186"/>
  <c r="B117" i="206" s="1"/>
  <c r="DE46" i="201"/>
  <c r="GI52" i="201"/>
  <c r="Z41" i="186"/>
  <c r="CF34" i="207" s="1"/>
  <c r="GO28" i="201"/>
  <c r="GP52" i="201"/>
  <c r="KC52" i="201"/>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Q134" i="206"/>
  <c r="AP28" i="201"/>
  <c r="GI31" i="201"/>
  <c r="BF38" i="201"/>
  <c r="CD47" i="201"/>
  <c r="P52" i="201"/>
  <c r="BC58" i="201"/>
  <c r="BC80" i="201"/>
  <c r="DJ84" i="201"/>
  <c r="GO101" i="201"/>
  <c r="DR109" i="201"/>
  <c r="GN127" i="201"/>
  <c r="V112" i="186"/>
  <c r="B105" i="206" s="1"/>
  <c r="L113" i="192"/>
  <c r="F2291" i="209" s="1"/>
  <c r="BE52" i="201"/>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KC141" i="201"/>
  <c r="Z11" i="201"/>
  <c r="L41" i="201"/>
  <c r="AZ89" i="201"/>
  <c r="BA89" i="201" s="1"/>
  <c r="GP98" i="201"/>
  <c r="K133" i="201"/>
  <c r="L147" i="201"/>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DE84" i="20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S141"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L146" i="192"/>
  <c r="F3017" i="209" s="1"/>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KC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L114" i="210"/>
  <c r="S143" i="192"/>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AP34" i="201"/>
  <c r="CJ40" i="201"/>
  <c r="AB61" i="201"/>
  <c r="Z64" i="201"/>
  <c r="GO72" i="201"/>
  <c r="AE100" i="201"/>
  <c r="AZ112" i="201"/>
  <c r="BA112" i="201" s="1"/>
  <c r="AF137" i="201"/>
  <c r="BB145" i="201"/>
  <c r="W118" i="186"/>
  <c r="C111" i="206" s="1"/>
  <c r="BE64" i="201"/>
  <c r="S44" i="192"/>
  <c r="S105" i="192"/>
  <c r="V37" i="186"/>
  <c r="B30" i="206" s="1"/>
  <c r="W121" i="186"/>
  <c r="C114" i="206" s="1"/>
  <c r="V67" i="186"/>
  <c r="B60" i="206" s="1"/>
  <c r="V118" i="186"/>
  <c r="B111" i="206" s="1"/>
  <c r="L84" i="192"/>
  <c r="F1653" i="209" s="1"/>
  <c r="L61" i="192"/>
  <c r="F1147" i="209" s="1"/>
  <c r="Z113" i="186"/>
  <c r="CF106" i="207" s="1"/>
  <c r="Z78" i="186"/>
  <c r="CF71" i="207" s="1"/>
  <c r="AG51" i="201"/>
  <c r="Z155" i="186"/>
  <c r="CF148" i="207" s="1"/>
  <c r="S152"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Q114" i="206"/>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DE60" i="20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DE148" i="20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DE80" i="20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GP3" i="201"/>
  <c r="Z11" i="186"/>
  <c r="CF4" i="207" s="1"/>
  <c r="Q6" i="206"/>
  <c r="BC3" i="201"/>
  <c r="AP4" i="201"/>
  <c r="BS7" i="201"/>
  <c r="DJ8" i="201"/>
  <c r="Z13" i="201"/>
  <c r="JT13" i="201"/>
  <c r="DD14" i="201"/>
  <c r="GO17" i="201"/>
  <c r="AZ20" i="201"/>
  <c r="BA20" i="201" s="1"/>
  <c r="DR24" i="201"/>
  <c r="E6" i="202"/>
  <c r="Q7" i="206"/>
  <c r="BE20" i="201"/>
  <c r="Q5" i="206"/>
  <c r="BD3" i="201"/>
  <c r="BX4" i="201"/>
  <c r="BX7" i="201"/>
  <c r="DR8" i="201"/>
  <c r="AG13" i="201"/>
  <c r="JV13" i="201"/>
  <c r="DJ14" i="201"/>
  <c r="BF20" i="201"/>
  <c r="JV24" i="201"/>
  <c r="S15" i="192"/>
  <c r="JS8" i="201" s="1"/>
  <c r="W14" i="186"/>
  <c r="C7" i="206" s="1"/>
  <c r="Q4" i="206"/>
  <c r="BS3" i="201"/>
  <c r="CJ4" i="201"/>
  <c r="JT7" i="201"/>
  <c r="AL13" i="201"/>
  <c r="DR14" i="201"/>
  <c r="BS20" i="201"/>
  <c r="S12" i="192"/>
  <c r="S27" i="192"/>
  <c r="JS20" i="201" s="1"/>
  <c r="Z12" i="186"/>
  <c r="CF5" i="207" s="1"/>
  <c r="L9" i="192"/>
  <c r="F3" i="209" s="1"/>
  <c r="DE2" i="201"/>
  <c r="Q3" i="206"/>
  <c r="BX3" i="201"/>
  <c r="KC7" i="201"/>
  <c r="AP13" i="201"/>
  <c r="GI20" i="201"/>
  <c r="V26" i="186"/>
  <c r="B19" i="206" s="1"/>
  <c r="Q2" i="206"/>
  <c r="L3" i="201"/>
  <c r="CD3" i="201"/>
  <c r="O5" i="201"/>
  <c r="AP11" i="201"/>
  <c r="BC13" i="201"/>
  <c r="Z14" i="201"/>
  <c r="GH14" i="201"/>
  <c r="EJ18" i="201"/>
  <c r="JT20" i="201"/>
  <c r="Z24" i="201"/>
  <c r="V14" i="186"/>
  <c r="B7" i="206" s="1"/>
  <c r="M3" i="201"/>
  <c r="DD3" i="201"/>
  <c r="AP5" i="201"/>
  <c r="M8" i="201"/>
  <c r="L9" i="201"/>
  <c r="DU11" i="201"/>
  <c r="BD13" i="201"/>
  <c r="AB14" i="201"/>
  <c r="GO14" i="201"/>
  <c r="JV20" i="201"/>
  <c r="AB24" i="201"/>
  <c r="L15" i="192"/>
  <c r="F135" i="209" s="1"/>
  <c r="W18" i="186"/>
  <c r="C11" i="206" s="1"/>
  <c r="Q11" i="206"/>
  <c r="Q10" i="206"/>
  <c r="Z27" i="186"/>
  <c r="CF20" i="207" s="1"/>
  <c r="Q9" i="206"/>
  <c r="GN13" i="201"/>
  <c r="AG15" i="201"/>
  <c r="K20" i="201"/>
  <c r="K22" i="201"/>
  <c r="C8" i="202"/>
  <c r="DE8" i="201"/>
  <c r="Z14" i="186"/>
  <c r="CF7" i="207" s="1"/>
  <c r="L31" i="192"/>
  <c r="F487" i="209" s="1"/>
  <c r="DE18" i="201"/>
  <c r="L13" i="192"/>
  <c r="F91" i="209" s="1"/>
  <c r="Q8" i="206"/>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Z71" i="186"/>
  <c r="CF64" i="207" s="1"/>
  <c r="L71" i="192"/>
  <c r="F1367" i="209" s="1"/>
  <c r="L83" i="192"/>
  <c r="F1631" i="209" s="1"/>
  <c r="Q77" i="206"/>
  <c r="Q144" i="206"/>
  <c r="V151" i="186"/>
  <c r="B144" i="206" s="1"/>
  <c r="Q108" i="206"/>
  <c r="V115" i="186"/>
  <c r="B108" i="206" s="1"/>
  <c r="Q96" i="206"/>
  <c r="W103" i="186"/>
  <c r="C96" i="206" s="1"/>
  <c r="Q84" i="206"/>
  <c r="W91" i="186"/>
  <c r="C84" i="206" s="1"/>
  <c r="V91" i="186"/>
  <c r="B84" i="206" s="1"/>
  <c r="Q36" i="206"/>
  <c r="V43" i="186"/>
  <c r="B36" i="206" s="1"/>
  <c r="Q143" i="206"/>
  <c r="V150" i="186"/>
  <c r="B143" i="206" s="1"/>
  <c r="W150" i="186"/>
  <c r="C143" i="206" s="1"/>
  <c r="Q83" i="206"/>
  <c r="V90" i="186"/>
  <c r="B83" i="206" s="1"/>
  <c r="Q71" i="206"/>
  <c r="W78" i="186"/>
  <c r="C71" i="206" s="1"/>
  <c r="Q59" i="206"/>
  <c r="W66" i="186"/>
  <c r="C59" i="206" s="1"/>
  <c r="V66" i="186"/>
  <c r="B59" i="206" s="1"/>
  <c r="S50" i="192"/>
  <c r="S34" i="192"/>
  <c r="Z34" i="186"/>
  <c r="CF27" i="207" s="1"/>
  <c r="L34" i="192"/>
  <c r="F553" i="209" s="1"/>
  <c r="Q130" i="206"/>
  <c r="W137" i="186"/>
  <c r="C130" i="206" s="1"/>
  <c r="V137" i="186"/>
  <c r="B130" i="206" s="1"/>
  <c r="Q106" i="206"/>
  <c r="V113" i="186"/>
  <c r="B106" i="206" s="1"/>
  <c r="W113" i="186"/>
  <c r="C106" i="206" s="1"/>
  <c r="Q94" i="206"/>
  <c r="V101" i="186"/>
  <c r="B94" i="206" s="1"/>
  <c r="BX25" i="201"/>
  <c r="GN25" i="201"/>
  <c r="BB25" i="201"/>
  <c r="AL25" i="201"/>
  <c r="BS32" i="201"/>
  <c r="AE32" i="201"/>
  <c r="K32" i="201"/>
  <c r="CJ32" i="201"/>
  <c r="S133" i="192"/>
  <c r="L870" i="210"/>
  <c r="L145" i="192"/>
  <c r="F2995" i="209" s="1"/>
  <c r="L100" i="192"/>
  <c r="F2005" i="209" s="1"/>
  <c r="Z100" i="186"/>
  <c r="CF93" i="207" s="1"/>
  <c r="L111" i="192"/>
  <c r="F2247" i="209" s="1"/>
  <c r="L89" i="192"/>
  <c r="F1763" i="209" s="1"/>
  <c r="Z89" i="186"/>
  <c r="CF82" i="207" s="1"/>
  <c r="S156" i="192"/>
  <c r="L66" i="192"/>
  <c r="F1257" i="209" s="1"/>
  <c r="W156" i="186"/>
  <c r="C149" i="206" s="1"/>
  <c r="Q149" i="206"/>
  <c r="Q137" i="206"/>
  <c r="V144" i="186"/>
  <c r="B137" i="206" s="1"/>
  <c r="W72" i="186"/>
  <c r="C65" i="206" s="1"/>
  <c r="Q65" i="206"/>
  <c r="V72" i="186"/>
  <c r="B65" i="206" s="1"/>
  <c r="L138" i="192"/>
  <c r="F2841" i="209" s="1"/>
  <c r="S138" i="192"/>
  <c r="Z138" i="186"/>
  <c r="CF131" i="207" s="1"/>
  <c r="Z150" i="186"/>
  <c r="CF143" i="207" s="1"/>
  <c r="DE64" i="201"/>
  <c r="W138" i="186"/>
  <c r="C131" i="206" s="1"/>
  <c r="L93" i="192"/>
  <c r="F1851" i="209" s="1"/>
  <c r="L127" i="192"/>
  <c r="F2599" i="209" s="1"/>
  <c r="V138" i="186"/>
  <c r="B131" i="206" s="1"/>
  <c r="L116" i="192"/>
  <c r="F2357" i="209" s="1"/>
  <c r="DE109" i="201"/>
  <c r="S128" i="192"/>
  <c r="W41" i="186"/>
  <c r="C34" i="206" s="1"/>
  <c r="V81" i="186"/>
  <c r="B74" i="206" s="1"/>
  <c r="Z62" i="186"/>
  <c r="CF55" i="207" s="1"/>
  <c r="Z91" i="186"/>
  <c r="CF84" i="207" s="1"/>
  <c r="AG57" i="201"/>
  <c r="DE96" i="201"/>
  <c r="Z148" i="186"/>
  <c r="CF141" i="207" s="1"/>
  <c r="DE144" i="201"/>
  <c r="GI26" i="201"/>
  <c r="BF28" i="201"/>
  <c r="AE29" i="201"/>
  <c r="AF30" i="201"/>
  <c r="GP30" i="201"/>
  <c r="CD34" i="201"/>
  <c r="L36" i="201"/>
  <c r="CJ38" i="201"/>
  <c r="AP39" i="201"/>
  <c r="AF40" i="201"/>
  <c r="JV40" i="201"/>
  <c r="KC41"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DE77" i="201"/>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KC147" i="201"/>
  <c r="AB150" i="201"/>
  <c r="L151" i="201"/>
  <c r="Z103" i="186"/>
  <c r="CF96" i="207" s="1"/>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DE52" i="20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Q74" i="206"/>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L184" i="210"/>
  <c r="BE68" i="201"/>
  <c r="AG108" i="201"/>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KC69" i="201"/>
  <c r="BE70" i="201"/>
  <c r="DR77" i="201"/>
  <c r="CJ78" i="201"/>
  <c r="CJ85" i="201"/>
  <c r="EJ86" i="201"/>
  <c r="DD87" i="201"/>
  <c r="DE88" i="201"/>
  <c r="BE94" i="201"/>
  <c r="L135" i="192"/>
  <c r="F2775" i="209" s="1"/>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Q87" i="206"/>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JS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Q32" i="206"/>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JS98" i="201"/>
  <c r="GH102" i="201"/>
  <c r="DE70" i="201"/>
  <c r="S150" i="192"/>
  <c r="Z134" i="186"/>
  <c r="CF127" i="207" s="1"/>
  <c r="W139" i="186"/>
  <c r="C132" i="206" s="1"/>
  <c r="V149" i="186"/>
  <c r="B142" i="206" s="1"/>
  <c r="L156" i="192"/>
  <c r="F3237" i="209" s="1"/>
  <c r="L150" i="192"/>
  <c r="F3105" i="209" s="1"/>
  <c r="DE131" i="201"/>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KC98" i="201"/>
  <c r="V153" i="186"/>
  <c r="B146" i="206" s="1"/>
  <c r="V139" i="186"/>
  <c r="B132" i="206" s="1"/>
  <c r="Z156" i="186"/>
  <c r="CF149" i="207" s="1"/>
  <c r="Q39" i="206"/>
  <c r="AZ33" i="201"/>
  <c r="BA33" i="201" s="1"/>
  <c r="AE34" i="201"/>
  <c r="JT34" i="201"/>
  <c r="AP35" i="201"/>
  <c r="GH35" i="201"/>
  <c r="AF36" i="201"/>
  <c r="GH36" i="201"/>
  <c r="AG39" i="201"/>
  <c r="DR39" i="201"/>
  <c r="AG41" i="201"/>
  <c r="DJ41" i="201"/>
  <c r="BB43" i="201"/>
  <c r="AL46" i="201"/>
  <c r="AZ48" i="201"/>
  <c r="BA48" i="201" s="1"/>
  <c r="KC48" i="201"/>
  <c r="GP51" i="201"/>
  <c r="L51" i="201"/>
  <c r="CJ53" i="201"/>
  <c r="GO55" i="201"/>
  <c r="BC55" i="201"/>
  <c r="EJ55" i="201"/>
  <c r="Z57" i="201"/>
  <c r="DD57" i="201"/>
  <c r="P59" i="201"/>
  <c r="EJ59" i="201"/>
  <c r="AL60" i="201"/>
  <c r="KC60" i="201"/>
  <c r="Z62" i="201"/>
  <c r="DE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DE86"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DE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KC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DE112" i="201"/>
  <c r="AB112" i="201"/>
  <c r="KC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KC125"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JS114" i="201"/>
  <c r="AE120" i="201"/>
  <c r="AF122" i="201"/>
  <c r="DR130" i="201"/>
  <c r="BD132" i="201"/>
  <c r="JV132" i="201"/>
  <c r="BC135" i="201"/>
  <c r="BS142" i="201"/>
  <c r="JT142" i="201"/>
  <c r="AE148" i="201"/>
  <c r="GN149" i="201"/>
  <c r="BD151" i="201"/>
  <c r="JT72" i="201"/>
  <c r="BD79" i="201"/>
  <c r="BC101" i="201"/>
  <c r="AP101" i="201"/>
  <c r="JT101" i="201"/>
  <c r="Z109" i="201"/>
  <c r="GH109" i="201"/>
  <c r="KC114" i="201"/>
  <c r="AL120" i="201"/>
  <c r="AL122" i="201"/>
  <c r="GN131" i="201"/>
  <c r="JT131" i="201"/>
  <c r="O131" i="201"/>
  <c r="BS131" i="201"/>
  <c r="KC131" i="201"/>
  <c r="BE132" i="201"/>
  <c r="KC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DE17" i="201"/>
  <c r="DE12" i="20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AP7" i="201"/>
  <c r="GI7" i="201"/>
  <c r="BD10" i="201"/>
  <c r="GO15" i="201"/>
  <c r="AL21" i="201"/>
  <c r="JV21" i="201"/>
  <c r="W17" i="186"/>
  <c r="C10" i="206" s="1"/>
  <c r="V17" i="186"/>
  <c r="B10" i="206" s="1"/>
  <c r="L27" i="192"/>
  <c r="F399" i="209" s="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Q22" i="206"/>
  <c r="DE20" i="20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JS136"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L450" i="210"/>
  <c r="L73" i="192"/>
  <c r="F1411" i="209" s="1"/>
  <c r="L744" i="210"/>
  <c r="Z115" i="186"/>
  <c r="CF108" i="207" s="1"/>
  <c r="DE108" i="201"/>
  <c r="Q151" i="206"/>
  <c r="V158" i="186"/>
  <c r="B151" i="206" s="1"/>
  <c r="W158" i="186"/>
  <c r="C151" i="206" s="1"/>
  <c r="Q139" i="206"/>
  <c r="V146" i="186"/>
  <c r="B139" i="206" s="1"/>
  <c r="Q127" i="206"/>
  <c r="V134" i="186"/>
  <c r="B127" i="206" s="1"/>
  <c r="W134" i="186"/>
  <c r="C127" i="206" s="1"/>
  <c r="Q91" i="206"/>
  <c r="V98" i="186"/>
  <c r="B91" i="206" s="1"/>
  <c r="L1045" i="210"/>
  <c r="Z158" i="186"/>
  <c r="CF151" i="207" s="1"/>
  <c r="DE151" i="201"/>
  <c r="S158" i="192"/>
  <c r="JS151" i="201" s="1"/>
  <c r="L158" i="192"/>
  <c r="F3281" i="209" s="1"/>
  <c r="S73" i="192"/>
  <c r="JS66" i="201" s="1"/>
  <c r="DE66" i="201"/>
  <c r="V157" i="186"/>
  <c r="B150" i="206" s="1"/>
  <c r="W157" i="186"/>
  <c r="C150" i="206" s="1"/>
  <c r="Q150" i="206"/>
  <c r="Q138" i="206"/>
  <c r="W145" i="186"/>
  <c r="C138" i="206" s="1"/>
  <c r="Q126" i="206"/>
  <c r="V133" i="186"/>
  <c r="B126" i="206" s="1"/>
  <c r="W133" i="186"/>
  <c r="C126" i="206" s="1"/>
  <c r="Q90" i="206"/>
  <c r="V97" i="186"/>
  <c r="B90" i="206" s="1"/>
  <c r="L324" i="210"/>
  <c r="Z55" i="186"/>
  <c r="CF48" i="207" s="1"/>
  <c r="DE48" i="201"/>
  <c r="L618" i="210"/>
  <c r="Z97" i="186"/>
  <c r="CF90" i="207" s="1"/>
  <c r="DE90" i="201"/>
  <c r="L97" i="192"/>
  <c r="F1939" i="209" s="1"/>
  <c r="L912" i="210"/>
  <c r="L139" i="192"/>
  <c r="F2863" i="209" s="1"/>
  <c r="DE132" i="201"/>
  <c r="S139" i="192"/>
  <c r="JS132" i="201" s="1"/>
  <c r="S149" i="192"/>
  <c r="JS142" i="201" s="1"/>
  <c r="Z149" i="186"/>
  <c r="CF142" i="207" s="1"/>
  <c r="L149" i="192"/>
  <c r="F3083" i="209" s="1"/>
  <c r="DE142" i="201"/>
  <c r="Z73" i="186"/>
  <c r="CF66" i="207" s="1"/>
  <c r="L268" i="210"/>
  <c r="Z47" i="186"/>
  <c r="CF40" i="207" s="1"/>
  <c r="DE40" i="201"/>
  <c r="L331" i="210"/>
  <c r="L56" i="192"/>
  <c r="F1037" i="209" s="1"/>
  <c r="DE49" i="201"/>
  <c r="L625" i="210"/>
  <c r="DE91" i="201"/>
  <c r="Z98" i="186"/>
  <c r="CF91" i="207" s="1"/>
  <c r="L98" i="192"/>
  <c r="F1961" i="209" s="1"/>
  <c r="L919" i="210"/>
  <c r="S140" i="192"/>
  <c r="JS133" i="201" s="1"/>
  <c r="Z140" i="186"/>
  <c r="CF133" i="207" s="1"/>
  <c r="L140" i="192"/>
  <c r="F2885" i="209" s="1"/>
  <c r="DE133" i="201"/>
  <c r="DE56" i="201"/>
  <c r="Z63" i="186"/>
  <c r="CF56" i="207" s="1"/>
  <c r="L380" i="210"/>
  <c r="L1038" i="210"/>
  <c r="S157" i="192"/>
  <c r="JS150" i="201" s="1"/>
  <c r="Z157" i="186"/>
  <c r="CF150" i="207" s="1"/>
  <c r="L157" i="192"/>
  <c r="F3259" i="209" s="1"/>
  <c r="DE150" i="201"/>
  <c r="DE30" i="201"/>
  <c r="L37" i="192"/>
  <c r="F619" i="209" s="1"/>
  <c r="L198" i="210"/>
  <c r="L205" i="210"/>
  <c r="DE31" i="201"/>
  <c r="Z38" i="186"/>
  <c r="CF31" i="207" s="1"/>
  <c r="L38" i="192"/>
  <c r="F641" i="209" s="1"/>
  <c r="L863" i="210"/>
  <c r="L132" i="192"/>
  <c r="F2709" i="209" s="1"/>
  <c r="DE125" i="201"/>
  <c r="S63" i="192"/>
  <c r="JS56" i="201" s="1"/>
  <c r="DE83" i="201"/>
  <c r="Z90" i="186"/>
  <c r="CF83" i="207" s="1"/>
  <c r="L63" i="192"/>
  <c r="F1191" i="209" s="1"/>
  <c r="L33" i="192"/>
  <c r="F531" i="209" s="1"/>
  <c r="DE26" i="201"/>
  <c r="L170" i="210"/>
  <c r="Z33" i="186"/>
  <c r="CF26" i="207" s="1"/>
  <c r="L21" i="192"/>
  <c r="F267" i="209" s="1"/>
  <c r="Z21" i="186"/>
  <c r="CF14" i="207" s="1"/>
  <c r="DE14" i="201"/>
  <c r="L86" i="210"/>
  <c r="L499" i="210"/>
  <c r="L80" i="192"/>
  <c r="F1565" i="209" s="1"/>
  <c r="DE73" i="201"/>
  <c r="Z80" i="186"/>
  <c r="CF73" i="207" s="1"/>
  <c r="DE115" i="201"/>
  <c r="L122" i="192"/>
  <c r="F2489" i="209" s="1"/>
  <c r="L793" i="210"/>
  <c r="L32" i="192"/>
  <c r="F509" i="209" s="1"/>
  <c r="DE25" i="201"/>
  <c r="L163" i="210"/>
  <c r="L506" i="210"/>
  <c r="Z81" i="186"/>
  <c r="CF74" i="207" s="1"/>
  <c r="DE74" i="201"/>
  <c r="L81" i="192"/>
  <c r="F1587" i="209" s="1"/>
  <c r="L800" i="210"/>
  <c r="DE116" i="201"/>
  <c r="L123" i="192"/>
  <c r="F2511" i="209" s="1"/>
  <c r="Q50" i="206"/>
  <c r="L758" i="210"/>
  <c r="Q124" i="206"/>
  <c r="L12" i="192"/>
  <c r="F69" i="209" s="1"/>
  <c r="L422" i="210"/>
  <c r="L716" i="210"/>
  <c r="Q135" i="206"/>
  <c r="Q97" i="206"/>
  <c r="Q141" i="206"/>
  <c r="L135" i="210"/>
  <c r="Z28" i="186"/>
  <c r="CF21" i="207" s="1"/>
  <c r="L28" i="192"/>
  <c r="F421" i="209" s="1"/>
  <c r="S28" i="192"/>
  <c r="JS21" i="201" s="1"/>
  <c r="DE21" i="201"/>
  <c r="Z16" i="186"/>
  <c r="CF9" i="207" s="1"/>
  <c r="S16" i="192"/>
  <c r="JS9" i="201" s="1"/>
  <c r="DE9" i="201"/>
  <c r="L51" i="210"/>
  <c r="L16" i="192"/>
  <c r="F157" i="209" s="1"/>
  <c r="DE87" i="201"/>
  <c r="L597" i="210"/>
  <c r="Z94" i="186"/>
  <c r="CF87" i="207" s="1"/>
  <c r="L94" i="192"/>
  <c r="F1873" i="209" s="1"/>
  <c r="S94" i="192"/>
  <c r="JS87" i="201" s="1"/>
  <c r="L555" i="210"/>
  <c r="L88" i="192"/>
  <c r="F1741" i="209" s="1"/>
  <c r="Z88" i="186"/>
  <c r="CF81" i="207" s="1"/>
  <c r="DE81" i="201"/>
  <c r="S88" i="192"/>
  <c r="JS81" i="201" s="1"/>
  <c r="Z64" i="186"/>
  <c r="CF57" i="207" s="1"/>
  <c r="L387" i="210"/>
  <c r="DE57" i="201"/>
  <c r="S64" i="192"/>
  <c r="JS57" i="201" s="1"/>
  <c r="L64" i="192"/>
  <c r="F1213" i="209" s="1"/>
  <c r="Z136" i="186"/>
  <c r="CF129" i="207" s="1"/>
  <c r="L891" i="210"/>
  <c r="L136" i="192"/>
  <c r="F2797" i="209" s="1"/>
  <c r="DE129" i="201"/>
  <c r="S136" i="192"/>
  <c r="JS129" i="201" s="1"/>
  <c r="L58" i="192"/>
  <c r="F1081" i="209" s="1"/>
  <c r="DE51" i="201"/>
  <c r="L345" i="210"/>
  <c r="Z58" i="186"/>
  <c r="CF51" i="207" s="1"/>
  <c r="DE123" i="201"/>
  <c r="L849" i="210"/>
  <c r="S130" i="192"/>
  <c r="JS123" i="201" s="1"/>
  <c r="L130" i="192"/>
  <c r="F2665" i="209" s="1"/>
  <c r="Z130" i="186"/>
  <c r="CF123" i="207" s="1"/>
  <c r="S58" i="192"/>
  <c r="JS51" i="201" s="1"/>
  <c r="L2" i="210"/>
  <c r="Z9" i="186"/>
  <c r="CF2" i="207" s="1"/>
  <c r="L149" i="210"/>
  <c r="DE23" i="201"/>
  <c r="L65" i="210"/>
  <c r="L18" i="192"/>
  <c r="F201" i="209" s="1"/>
  <c r="DE11" i="201"/>
  <c r="DE22" i="201"/>
  <c r="Z29" i="186"/>
  <c r="CF22" i="207" s="1"/>
  <c r="L29" i="192"/>
  <c r="F443" i="209" s="1"/>
  <c r="Z17" i="186"/>
  <c r="CF10" i="207" s="1"/>
  <c r="L17" i="192"/>
  <c r="F179" i="209" s="1"/>
  <c r="Q146" i="206"/>
  <c r="Q123" i="206"/>
  <c r="W130" i="186"/>
  <c r="C123" i="206" s="1"/>
  <c r="Q99" i="206"/>
  <c r="W106" i="186"/>
  <c r="C99" i="206" s="1"/>
  <c r="V106" i="186"/>
  <c r="B99" i="206" s="1"/>
  <c r="Q75" i="206"/>
  <c r="V82" i="186"/>
  <c r="B75" i="206" s="1"/>
  <c r="Q51" i="206"/>
  <c r="W58" i="186"/>
  <c r="C51" i="206" s="1"/>
  <c r="L303" i="210"/>
  <c r="DE45" i="201"/>
  <c r="L52" i="192"/>
  <c r="F949" i="209" s="1"/>
  <c r="L807" i="210"/>
  <c r="L124" i="192"/>
  <c r="F2533" i="209" s="1"/>
  <c r="Q122" i="206"/>
  <c r="V129" i="186"/>
  <c r="B122" i="206" s="1"/>
  <c r="W129" i="186"/>
  <c r="C122" i="206" s="1"/>
  <c r="Q110" i="206"/>
  <c r="V117" i="186"/>
  <c r="B110" i="206" s="1"/>
  <c r="Q86" i="206"/>
  <c r="W93" i="186"/>
  <c r="C86" i="206" s="1"/>
  <c r="V93" i="186"/>
  <c r="B86" i="206" s="1"/>
  <c r="Q62" i="206"/>
  <c r="V69" i="186"/>
  <c r="B62" i="206" s="1"/>
  <c r="Q38" i="206"/>
  <c r="W45" i="186"/>
  <c r="C38" i="206" s="1"/>
  <c r="V12" i="186"/>
  <c r="B5" i="206" s="1"/>
  <c r="W12" i="186"/>
  <c r="C5" i="206" s="1"/>
  <c r="DE39" i="201"/>
  <c r="L261" i="210"/>
  <c r="L46" i="192"/>
  <c r="F817" i="209" s="1"/>
  <c r="Z46" i="186"/>
  <c r="CF39" i="207" s="1"/>
  <c r="DE111" i="201"/>
  <c r="L765" i="210"/>
  <c r="L118" i="192"/>
  <c r="F2401" i="209" s="1"/>
  <c r="Z118" i="186"/>
  <c r="CF111" i="207" s="1"/>
  <c r="W152" i="186"/>
  <c r="C145" i="206" s="1"/>
  <c r="Q145" i="206"/>
  <c r="V140" i="186"/>
  <c r="B133" i="206" s="1"/>
  <c r="W140" i="186"/>
  <c r="C133" i="206" s="1"/>
  <c r="W128" i="186"/>
  <c r="C121" i="206" s="1"/>
  <c r="Q121" i="206"/>
  <c r="Q109" i="206"/>
  <c r="W116" i="186"/>
  <c r="C109" i="206" s="1"/>
  <c r="Q85" i="206"/>
  <c r="W92" i="186"/>
  <c r="C85" i="206" s="1"/>
  <c r="Q73" i="206"/>
  <c r="V80" i="186"/>
  <c r="B73" i="206" s="1"/>
  <c r="Q61" i="206"/>
  <c r="V68" i="186"/>
  <c r="B61" i="206" s="1"/>
  <c r="Q37" i="206"/>
  <c r="V44" i="186"/>
  <c r="B37" i="206" s="1"/>
  <c r="Q25" i="206"/>
  <c r="V32" i="186"/>
  <c r="B25" i="206" s="1"/>
  <c r="W32" i="186"/>
  <c r="C25" i="206" s="1"/>
  <c r="V20" i="186"/>
  <c r="B13" i="206" s="1"/>
  <c r="Q13" i="206"/>
  <c r="L219" i="210"/>
  <c r="Z40" i="186"/>
  <c r="CF33" i="207" s="1"/>
  <c r="Z112" i="186"/>
  <c r="CF105" i="207" s="1"/>
  <c r="L723" i="210"/>
  <c r="DE105" i="201"/>
  <c r="L106" i="192"/>
  <c r="F2137" i="209" s="1"/>
  <c r="DE99" i="201"/>
  <c r="L681" i="210"/>
  <c r="Z106" i="186"/>
  <c r="CF99" i="207" s="1"/>
  <c r="L639" i="210"/>
  <c r="DE93" i="201"/>
  <c r="L79" i="210"/>
  <c r="DE13" i="201"/>
  <c r="DE75" i="201"/>
  <c r="L513" i="210"/>
  <c r="Z154" i="186"/>
  <c r="CF147" i="207" s="1"/>
  <c r="DE147" i="201"/>
  <c r="L154" i="192"/>
  <c r="F3193" i="209" s="1"/>
  <c r="L1017" i="210"/>
  <c r="S154" i="192"/>
  <c r="JS147" i="201" s="1"/>
  <c r="DE24" i="201"/>
  <c r="L156" i="210"/>
  <c r="L471" i="210"/>
  <c r="DE69" i="201"/>
  <c r="Z76" i="186"/>
  <c r="CF69" i="207" s="1"/>
  <c r="DE141" i="201"/>
  <c r="L975" i="210"/>
  <c r="L148" i="192"/>
  <c r="F3061" i="209" s="1"/>
  <c r="V155" i="186"/>
  <c r="B148" i="206" s="1"/>
  <c r="W155" i="186"/>
  <c r="C148" i="206" s="1"/>
  <c r="Q136" i="206"/>
  <c r="W143" i="186"/>
  <c r="C136" i="206" s="1"/>
  <c r="V143" i="186"/>
  <c r="B136" i="206" s="1"/>
  <c r="Q76" i="206"/>
  <c r="W83" i="186"/>
  <c r="C76" i="206" s="1"/>
  <c r="Q64" i="206"/>
  <c r="V71" i="186"/>
  <c r="B64" i="206" s="1"/>
  <c r="W47" i="186"/>
  <c r="C40" i="206" s="1"/>
  <c r="Q40" i="206"/>
  <c r="Q28" i="206"/>
  <c r="W35" i="186"/>
  <c r="C28" i="206" s="1"/>
  <c r="DE63" i="201"/>
  <c r="L429" i="210"/>
  <c r="L142" i="192"/>
  <c r="F2929" i="209" s="1"/>
  <c r="Z142" i="186"/>
  <c r="CF135" i="207" s="1"/>
  <c r="L933" i="210"/>
  <c r="S142" i="192"/>
  <c r="JS135" i="201" s="1"/>
  <c r="Q140" i="206"/>
  <c r="V147" i="186"/>
  <c r="B140" i="206" s="1"/>
  <c r="W147" i="186"/>
  <c r="C140" i="206" s="1"/>
  <c r="Q128" i="206"/>
  <c r="W135" i="186"/>
  <c r="C128" i="206" s="1"/>
  <c r="L141" i="192"/>
  <c r="F2907" i="209" s="1"/>
  <c r="DE134" i="201"/>
  <c r="Z141" i="186"/>
  <c r="CF134" i="207" s="1"/>
  <c r="L147" i="192"/>
  <c r="F3039" i="209" s="1"/>
  <c r="DE140" i="201"/>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<sst xmlns="http://schemas.openxmlformats.org/spreadsheetml/2006/main" count="40996" uniqueCount="35270">
  <si>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</si>
  <si>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</si>
  <si>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</si>
  <si>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</si>
  <si>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</si>
  <si>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</si>
  <si>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</si>
  <si>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</si>
  <si>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</si>
  <si>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</si>
  <si>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</si>
  <si>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</si>
  <si>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</si>
  <si>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</si>
  <si>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</si>
  <si>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</si>
  <si>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</si>
  <si>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</si>
  <si>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</si>
  <si>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</si>
  <si>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</si>
  <si>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</si>
  <si>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</si>
  <si>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</si>
  <si>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</si>
  <si>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</si>
  <si>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</si>
  <si>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</si>
  <si>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</si>
  <si>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</si>
  <si>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</si>
  <si>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</si>
  <si>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</si>
  <si>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</si>
  <si>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</si>
  <si>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</si>
  <si>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</si>
  <si>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</si>
  <si>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</si>
  <si>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</si>
  <si>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</si>
  <si>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</si>
  <si>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</si>
  <si>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</si>
  <si>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</si>
  <si>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</si>
  <si>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</si>
  <si>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</si>
  <si>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</si>
  <si>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</si>
  <si>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</si>
  <si>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</si>
  <si>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</si>
  <si>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</si>
  <si>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</si>
  <si>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</si>
  <si>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</si>
  <si>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</si>
  <si>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</si>
  <si>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</si>
  <si>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</si>
  <si>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</si>
  <si>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</si>
  <si>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</si>
  <si>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</si>
  <si>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</si>
  <si>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</si>
  <si>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</si>
  <si>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</si>
  <si>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</si>
  <si>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</si>
  <si>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</si>
  <si>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</si>
  <si>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</si>
  <si>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</si>
  <si>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</si>
  <si>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</si>
  <si>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</si>
  <si>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</si>
  <si>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</si>
  <si>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</si>
  <si>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</si>
  <si>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</si>
  <si>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</si>
  <si>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</si>
  <si>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</si>
  <si>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</si>
  <si>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</si>
  <si>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</si>
  <si>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</si>
  <si>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</si>
  <si>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</si>
  <si>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</si>
  <si>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</si>
  <si>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</si>
  <si>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</si>
  <si>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</si>
  <si>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</si>
  <si>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</si>
  <si>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</si>
  <si>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</si>
  <si>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</si>
  <si>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</si>
  <si>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</si>
  <si>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</si>
  <si>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</si>
  <si>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</si>
  <si>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</si>
  <si>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</si>
  <si>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</si>
  <si>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</si>
  <si>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</si>
  <si>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</si>
  <si>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</si>
  <si>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</si>
  <si>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</si>
  <si>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</si>
  <si>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</si>
  <si>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</si>
  <si>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</si>
  <si>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</si>
  <si>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</si>
  <si>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</si>
  <si>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</si>
  <si>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</si>
  <si>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</si>
  <si>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</si>
  <si>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</si>
  <si>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</si>
  <si>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</si>
  <si>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</si>
  <si>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</si>
  <si>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</si>
  <si>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</si>
  <si>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</si>
  <si>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</si>
  <si>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</si>
  <si>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</si>
  <si>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</si>
  <si>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</si>
  <si>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</si>
  <si>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</si>
  <si>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</si>
  <si>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</si>
  <si>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</si>
  <si>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</si>
  <si>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</si>
  <si>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</si>
  <si>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</si>
  <si>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</si>
  <si>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</si>
  <si>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</si>
  <si>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</si>
  <si>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</si>
  <si>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</si>
  <si>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</si>
  <si>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</si>
  <si>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</si>
  <si>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</si>
  <si>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</si>
  <si>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</si>
  <si>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</si>
  <si>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</si>
  <si>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</si>
  <si>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</si>
  <si>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</si>
  <si>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</si>
  <si>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</si>
  <si>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</si>
  <si>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</si>
  <si>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</si>
  <si>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</si>
  <si>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</si>
  <si>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</si>
  <si>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</si>
  <si>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</si>
  <si>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</si>
  <si>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</si>
  <si>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</si>
  <si>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</si>
  <si>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</si>
  <si>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</si>
  <si>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</si>
  <si>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</si>
  <si>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</si>
  <si>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</si>
  <si>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</si>
  <si>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</si>
  <si>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</si>
  <si>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</si>
  <si>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</si>
  <si>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</si>
  <si>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</si>
  <si>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</si>
  <si>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</si>
  <si>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</si>
  <si>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</si>
  <si>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</si>
  <si>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</si>
  <si>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</si>
  <si>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</si>
  <si>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</si>
  <si>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</si>
  <si>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</si>
  <si>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</si>
  <si>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</si>
  <si>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</si>
  <si>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</si>
  <si>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</si>
  <si>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</si>
  <si>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</si>
  <si>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</si>
  <si>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</si>
  <si>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</si>
  <si>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</si>
  <si>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</si>
  <si>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</si>
  <si>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</si>
  <si>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</si>
  <si>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</si>
  <si>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</si>
  <si>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</si>
  <si>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</si>
  <si>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</si>
  <si>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</si>
  <si>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</si>
  <si>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</si>
  <si>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</si>
  <si>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</si>
  <si>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</si>
  <si>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</si>
  <si>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</si>
  <si>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</si>
  <si>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</si>
  <si>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</si>
  <si>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</si>
  <si>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</si>
  <si>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</si>
  <si>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</si>
  <si>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</si>
  <si>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</si>
  <si>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</si>
  <si>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</si>
  <si>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</si>
  <si>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</si>
  <si>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</si>
  <si>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</si>
  <si>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</si>
  <si>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</si>
  <si>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</si>
  <si>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</si>
  <si>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</si>
  <si>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</si>
  <si>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</si>
  <si>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</si>
  <si>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</si>
  <si>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</si>
  <si>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</si>
  <si>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</si>
  <si>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</si>
  <si>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</si>
  <si>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</si>
  <si>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</si>
  <si>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</si>
  <si>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</si>
  <si>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</si>
  <si>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</si>
  <si>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</si>
  <si>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</si>
  <si>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</si>
  <si>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</si>
  <si>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</si>
  <si>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</si>
  <si>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</si>
  <si>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</si>
  <si>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</si>
  <si>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</si>
  <si>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</si>
  <si>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</si>
  <si>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</si>
  <si>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</si>
  <si>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</si>
  <si>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</si>
  <si>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</si>
  <si>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</si>
  <si>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</si>
  <si>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</si>
  <si>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</si>
  <si>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</si>
  <si>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</si>
  <si>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</si>
  <si>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</si>
  <si>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</si>
  <si>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</si>
  <si>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</si>
  <si>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</si>
  <si>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</si>
  <si>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</si>
  <si>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</si>
  <si>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</si>
  <si>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</si>
  <si>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</si>
  <si>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</si>
  <si>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</si>
  <si>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</si>
  <si>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</si>
  <si>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</si>
  <si>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</si>
  <si>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</si>
  <si>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</si>
  <si>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</si>
  <si>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</si>
  <si>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</si>
  <si>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</si>
  <si>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</si>
  <si>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</si>
  <si>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</si>
  <si>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</si>
  <si>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</si>
  <si>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</si>
  <si>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</si>
  <si>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</si>
  <si>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</si>
  <si>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</si>
  <si>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</si>
  <si>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</si>
  <si>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</si>
  <si>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</si>
  <si>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</si>
  <si>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</si>
  <si>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</si>
  <si>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</si>
  <si>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</si>
  <si>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</si>
  <si>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</si>
  <si>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</si>
  <si>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</si>
  <si>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</si>
  <si>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</si>
  <si>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</si>
  <si>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</si>
  <si>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</si>
  <si>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</si>
  <si>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</si>
  <si>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</si>
  <si>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</si>
  <si>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</si>
  <si>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</si>
  <si>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</si>
  <si>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</si>
  <si>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</si>
  <si>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</si>
  <si>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</si>
  <si>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</si>
  <si>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</si>
  <si>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</si>
  <si>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</si>
  <si>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</si>
  <si>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</si>
  <si>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</si>
  <si>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</si>
  <si>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</si>
  <si>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</si>
  <si>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</si>
  <si>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</si>
  <si>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</si>
  <si>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</si>
  <si>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</si>
  <si>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</si>
  <si>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</si>
  <si>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</si>
  <si>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</si>
  <si>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</si>
  <si>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</si>
  <si>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</si>
  <si>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</si>
  <si>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</si>
  <si>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</si>
  <si>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</si>
  <si>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</si>
  <si>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</si>
  <si>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</si>
  <si>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</si>
  <si>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</si>
  <si>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</si>
  <si>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</si>
  <si>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</si>
  <si>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</si>
  <si>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</si>
  <si>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</si>
  <si>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</si>
  <si>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</si>
  <si>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</si>
  <si>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</si>
  <si>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</si>
  <si>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</si>
  <si>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</si>
  <si>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</si>
  <si>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</si>
  <si>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</si>
  <si>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</si>
  <si>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</si>
  <si>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</si>
  <si>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</si>
  <si>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</si>
  <si>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</si>
  <si>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</si>
  <si>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</si>
  <si>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</si>
  <si>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</si>
  <si>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</si>
  <si>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</si>
  <si>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</si>
  <si>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</si>
  <si>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</si>
  <si>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</si>
  <si>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</si>
  <si>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</si>
  <si>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</si>
  <si>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</si>
  <si>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</si>
  <si>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</si>
  <si>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</si>
  <si>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</si>
  <si>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</si>
  <si>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</si>
  <si>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</si>
  <si>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</si>
  <si>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</si>
  <si>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</si>
  <si>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</si>
  <si>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</si>
  <si>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</si>
  <si>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</si>
  <si>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</si>
  <si>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</si>
  <si>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</si>
  <si>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</si>
  <si>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</si>
  <si>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</si>
  <si>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</si>
  <si>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</si>
  <si>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</si>
  <si>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</si>
  <si>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</si>
  <si>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</si>
  <si>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</si>
  <si>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</si>
  <si>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</si>
  <si>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</si>
  <si>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</si>
  <si>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</si>
  <si>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</si>
  <si>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</si>
  <si>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</si>
  <si>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</si>
  <si>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</si>
  <si>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</si>
  <si>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</si>
  <si>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</si>
  <si>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</si>
  <si>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</si>
  <si>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</si>
  <si>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</si>
  <si>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</si>
  <si>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</si>
  <si>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</si>
  <si>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</si>
  <si>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</si>
  <si>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</si>
  <si>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</si>
  <si>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</si>
  <si>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</si>
  <si>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</si>
  <si>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</si>
  <si>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</si>
  <si>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</si>
  <si>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</si>
  <si>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</si>
  <si>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</si>
  <si>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</si>
  <si>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</si>
  <si>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</si>
  <si>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</si>
  <si>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</si>
  <si>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</si>
  <si>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</si>
  <si>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</si>
  <si>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</si>
  <si>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</si>
  <si>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</si>
  <si>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</si>
  <si>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</si>
  <si>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</si>
  <si>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</si>
  <si>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</si>
  <si>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</si>
  <si>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</si>
  <si>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</si>
  <si>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</si>
  <si>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</si>
  <si>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</si>
  <si>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</si>
  <si>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</si>
  <si>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</si>
  <si>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</si>
  <si>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</si>
  <si>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</si>
  <si>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</si>
  <si>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</si>
  <si>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</si>
  <si>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</si>
  <si>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</si>
  <si>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</si>
  <si>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</si>
  <si>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</si>
  <si>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</si>
  <si>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</si>
  <si>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</si>
  <si>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</si>
  <si>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</si>
  <si>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</si>
  <si>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</si>
  <si>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</si>
  <si>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</si>
  <si>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</si>
  <si>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</si>
  <si>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</si>
  <si>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</si>
  <si>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</si>
  <si>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</si>
  <si>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</si>
  <si>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</si>
  <si>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</si>
  <si>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</si>
  <si>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</si>
  <si>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</si>
  <si>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</si>
  <si>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</si>
  <si>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</si>
  <si>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</si>
  <si>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</si>
  <si>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</si>
  <si>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</si>
  <si>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</si>
  <si>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</si>
  <si>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</si>
  <si>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</si>
  <si>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</si>
  <si>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</si>
  <si>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</si>
  <si>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</si>
  <si>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</si>
  <si>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</si>
  <si>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</si>
  <si>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</si>
  <si>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</si>
  <si>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</si>
  <si>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</si>
  <si>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</si>
  <si>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</si>
  <si>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</si>
  <si>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</si>
  <si>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</si>
  <si>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</si>
  <si>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</si>
  <si>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</si>
  <si>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</si>
  <si>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</si>
  <si>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</si>
  <si>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</si>
  <si>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</si>
  <si>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</si>
  <si>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</si>
  <si>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</si>
  <si>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</si>
  <si>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</si>
  <si>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</si>
  <si>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</si>
  <si>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</si>
  <si>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</si>
  <si>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</si>
  <si>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</si>
  <si>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</si>
  <si>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</si>
  <si>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</si>
  <si>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</si>
  <si>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</si>
  <si>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</si>
  <si>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</si>
  <si>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</si>
  <si>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</si>
  <si>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</si>
  <si>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</si>
  <si>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</si>
  <si>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</si>
  <si>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</si>
  <si>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</si>
  <si>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</si>
  <si>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</si>
  <si>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</si>
  <si>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</si>
  <si>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</si>
  <si>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</si>
  <si>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</si>
  <si>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</si>
  <si>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</si>
  <si>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</si>
  <si>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</si>
  <si>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</si>
  <si>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</si>
  <si>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</si>
  <si>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</si>
  <si>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</si>
  <si>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</si>
  <si>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</si>
  <si>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</si>
  <si>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</si>
  <si>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</si>
  <si>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</si>
  <si>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</si>
  <si>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</si>
  <si>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</si>
  <si>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</si>
  <si>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</si>
  <si>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</si>
  <si>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</si>
  <si>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</si>
  <si>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</si>
  <si>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</si>
  <si>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</si>
  <si>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</si>
  <si>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</si>
  <si>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</si>
  <si>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</si>
  <si>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</si>
  <si>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</si>
  <si>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</si>
  <si>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</si>
  <si>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</si>
  <si>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</si>
  <si>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</si>
  <si>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</si>
  <si>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</si>
  <si>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</si>
  <si>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</si>
  <si>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</si>
  <si>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</si>
  <si>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</si>
  <si>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</si>
  <si>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</si>
  <si>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</si>
  <si>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</si>
  <si>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</si>
  <si>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</si>
  <si>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</si>
  <si>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</si>
  <si>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</si>
  <si>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</si>
  <si>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</si>
  <si>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</si>
  <si>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</si>
  <si>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</si>
  <si>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</si>
  <si>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</si>
  <si>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</si>
  <si>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</si>
  <si>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</si>
  <si>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</si>
  <si>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</si>
  <si>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</si>
  <si>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</si>
  <si>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</si>
  <si>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</si>
  <si>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</si>
  <si>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</si>
  <si>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</si>
  <si>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</si>
  <si>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</si>
  <si>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</si>
  <si>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</si>
  <si>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</si>
  <si>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</si>
  <si>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</si>
  <si>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</si>
  <si>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</si>
  <si>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</si>
  <si>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</si>
  <si>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</si>
  <si>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</si>
  <si>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</si>
  <si>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</si>
  <si>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</si>
  <si>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</si>
  <si>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</si>
  <si>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</si>
  <si>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</si>
  <si>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</si>
  <si>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</si>
  <si>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</si>
  <si>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</si>
  <si>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</si>
  <si>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</si>
  <si>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</si>
  <si>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</si>
  <si>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</si>
  <si>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</si>
  <si>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</si>
  <si>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</si>
  <si>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</si>
  <si>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</si>
  <si>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</si>
  <si>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</si>
  <si>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</si>
  <si>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</si>
  <si>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</si>
  <si>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</si>
  <si>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</si>
  <si>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</si>
  <si>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</si>
  <si>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</si>
  <si>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</si>
  <si>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</si>
  <si>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</si>
  <si>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</si>
  <si>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</si>
  <si>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</si>
  <si>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</si>
  <si>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</si>
  <si>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</si>
  <si>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</si>
  <si>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</si>
  <si>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</si>
  <si>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</si>
  <si>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</si>
  <si>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</si>
  <si>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</si>
  <si>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</si>
  <si>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</si>
  <si>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</si>
  <si>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</si>
  <si>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</si>
  <si>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</si>
  <si>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</si>
  <si>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</si>
  <si>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</si>
  <si>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</si>
  <si>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</si>
  <si>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</si>
  <si>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</si>
  <si>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</si>
  <si>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</si>
  <si>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</si>
  <si>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</si>
  <si>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</si>
  <si>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</si>
  <si>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</si>
  <si>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</si>
  <si>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</si>
  <si>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</si>
  <si>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</si>
  <si>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</si>
  <si>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</si>
  <si>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</si>
  <si>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</si>
  <si>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</si>
  <si>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</si>
  <si>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</si>
  <si>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</si>
  <si>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</si>
  <si>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</si>
  <si>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</si>
  <si>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</si>
  <si>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</si>
  <si>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</si>
  <si>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</si>
  <si>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</si>
  <si>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</si>
  <si>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</si>
  <si>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</si>
  <si>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</si>
  <si>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</si>
  <si>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</si>
  <si>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</si>
  <si>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</si>
  <si>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</si>
  <si>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</si>
  <si>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</si>
  <si>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</si>
  <si>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</si>
  <si>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</si>
  <si>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</si>
  <si>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</si>
  <si>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</si>
  <si>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</si>
  <si>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</si>
  <si>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</si>
  <si>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</si>
  <si>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</si>
  <si>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</si>
  <si>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</si>
  <si>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</si>
  <si>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</si>
  <si>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</si>
  <si>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</si>
  <si>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</si>
  <si>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</si>
  <si>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</si>
  <si>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</si>
  <si>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</si>
  <si>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</si>
  <si>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</si>
  <si>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</si>
  <si>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</si>
  <si>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</si>
  <si>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</si>
  <si>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</si>
  <si>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</si>
  <si>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</si>
  <si>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</si>
  <si>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</si>
  <si>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</si>
  <si>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</si>
  <si>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</si>
  <si>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</si>
  <si>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</si>
  <si>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</si>
  <si>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</si>
  <si>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</si>
  <si>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</si>
  <si>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</si>
  <si>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</si>
  <si>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</si>
  <si>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</si>
  <si>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</si>
  <si>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</si>
  <si>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</si>
  <si>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</si>
  <si>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</si>
  <si>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</si>
  <si>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</si>
  <si>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</si>
  <si>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</si>
  <si>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</si>
  <si>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</si>
  <si>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</si>
  <si>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</si>
  <si>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</si>
  <si>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</si>
  <si>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</si>
  <si>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</si>
  <si>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</si>
  <si>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</si>
  <si>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</si>
  <si>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</si>
  <si>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</si>
  <si>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</si>
  <si>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</si>
  <si>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</si>
  <si>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</si>
  <si>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</si>
  <si>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</si>
  <si>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</si>
  <si>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</si>
  <si>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</si>
  <si>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</si>
  <si>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</si>
  <si>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</si>
  <si>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</si>
  <si>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</si>
  <si>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</si>
  <si>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</si>
  <si>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</si>
  <si>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</si>
  <si>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</si>
  <si>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</si>
  <si>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</si>
  <si>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</si>
  <si>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</si>
  <si>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</si>
  <si>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</si>
  <si>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</si>
  <si>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</si>
  <si>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</si>
  <si>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</si>
  <si>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</si>
  <si>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</si>
  <si>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</si>
  <si>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</si>
  <si>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</si>
  <si>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</si>
  <si>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</si>
  <si>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</si>
  <si>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</si>
  <si>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</si>
  <si>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</si>
  <si>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</si>
  <si>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</si>
  <si>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</si>
  <si>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</si>
  <si>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</si>
  <si>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</si>
  <si>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</si>
  <si>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</si>
  <si>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</si>
  <si>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</si>
  <si>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</si>
  <si>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</si>
  <si>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</si>
  <si>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</si>
  <si>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</si>
  <si>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</si>
  <si>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</si>
  <si>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</si>
  <si>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</si>
  <si>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</si>
  <si>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</si>
  <si>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</si>
  <si>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</si>
  <si>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</si>
  <si>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</si>
  <si>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</si>
  <si>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</si>
  <si>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</si>
  <si>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</si>
  <si>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</si>
  <si>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</si>
  <si>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</si>
  <si>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</si>
  <si>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</si>
  <si>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</si>
  <si>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</si>
  <si>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</si>
  <si>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</si>
  <si>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</si>
  <si>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</si>
  <si>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</si>
  <si>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</si>
  <si>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</si>
  <si>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</si>
  <si>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</si>
  <si>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</si>
  <si>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</si>
  <si>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</si>
  <si>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</si>
  <si>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</si>
  <si>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</si>
  <si>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</si>
  <si>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</si>
  <si>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</si>
  <si>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</si>
  <si>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</si>
  <si>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</si>
  <si>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</si>
  <si>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</si>
  <si>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</si>
  <si>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</si>
  <si>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</si>
  <si>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</si>
  <si>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</si>
  <si>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</si>
  <si>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</si>
  <si>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</si>
  <si>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</si>
  <si>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</si>
  <si>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</si>
  <si>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</si>
  <si>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</si>
  <si>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</si>
  <si>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</si>
  <si>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</si>
  <si>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</si>
  <si>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</si>
  <si>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</si>
  <si>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</si>
  <si>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</si>
  <si>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</si>
  <si>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</si>
  <si>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</si>
  <si>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</si>
  <si>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</si>
  <si>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</si>
  <si>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</si>
  <si>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</si>
  <si>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</si>
  <si>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</si>
  <si>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</si>
  <si>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</si>
  <si>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</si>
  <si>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</si>
  <si>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</si>
  <si>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</si>
  <si>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</si>
  <si>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</si>
  <si>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</si>
  <si>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</si>
  <si>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</si>
  <si>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</si>
  <si>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</si>
  <si>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</si>
  <si>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</si>
  <si>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</si>
  <si>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</si>
  <si>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</si>
  <si>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</si>
  <si>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</si>
  <si>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</si>
  <si>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</si>
  <si>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</si>
  <si>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</si>
  <si>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</si>
  <si>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</si>
  <si>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</si>
  <si>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</si>
  <si>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</si>
  <si>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</si>
  <si>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</si>
  <si>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</si>
  <si>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</si>
  <si>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</si>
  <si>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</si>
  <si>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</si>
  <si>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</si>
  <si>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</si>
  <si>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</si>
  <si>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</si>
  <si>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</si>
  <si>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</si>
  <si>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</si>
  <si>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</si>
  <si>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</si>
  <si>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</si>
  <si>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</si>
  <si>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</si>
  <si>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</si>
  <si>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</si>
  <si>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</si>
  <si>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</si>
  <si>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</si>
  <si>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</si>
  <si>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</si>
  <si>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</si>
  <si>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</si>
  <si>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</si>
  <si>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</si>
  <si>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</si>
  <si>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</si>
  <si>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</si>
  <si>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</si>
  <si>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</si>
  <si>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</si>
  <si>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</si>
  <si>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</si>
  <si>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</si>
  <si>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</si>
  <si>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</si>
  <si>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</si>
  <si>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</si>
  <si>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</si>
  <si>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</si>
  <si>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</si>
  <si>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</si>
  <si>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</si>
  <si>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</si>
  <si>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</si>
  <si>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</si>
  <si>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</si>
  <si>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</si>
  <si>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</si>
  <si>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</si>
  <si>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</si>
  <si>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</si>
  <si>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</si>
  <si>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</si>
  <si>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</si>
  <si>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</si>
  <si>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</si>
  <si>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</si>
  <si>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</si>
  <si>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</si>
  <si>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</si>
  <si>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</si>
  <si>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</si>
  <si>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</si>
  <si>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</si>
  <si>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</si>
  <si>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</si>
  <si>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</si>
  <si>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</si>
  <si>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</si>
  <si>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</si>
  <si>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</si>
  <si>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</si>
  <si>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</si>
  <si>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</si>
  <si>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</si>
  <si>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</si>
  <si>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</si>
  <si>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</si>
  <si>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</si>
  <si>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</si>
  <si>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</si>
  <si>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</si>
  <si>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</si>
  <si>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</si>
  <si>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</si>
  <si>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</si>
  <si>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</si>
  <si>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</si>
  <si>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</si>
  <si>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</si>
  <si>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</si>
  <si>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</si>
  <si>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</si>
  <si>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</si>
  <si>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</si>
  <si>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</si>
  <si>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</si>
  <si>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</si>
  <si>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</si>
  <si>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</si>
  <si>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</si>
  <si>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</si>
  <si>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</si>
  <si>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</si>
  <si>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</si>
  <si>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</si>
  <si>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</si>
  <si>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</si>
  <si>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</si>
  <si>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</si>
  <si>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</si>
  <si>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</si>
  <si>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</si>
  <si>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</si>
  <si>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</si>
  <si>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</si>
  <si>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</si>
  <si>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</si>
  <si>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</si>
  <si>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</si>
  <si>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</si>
  <si>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</si>
  <si>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</si>
  <si>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</si>
  <si>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</si>
  <si>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</si>
  <si>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</si>
  <si>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</si>
  <si>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</si>
  <si>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</si>
  <si>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</si>
  <si>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</si>
  <si>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</si>
  <si>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</si>
  <si>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</si>
  <si>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</si>
  <si>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</si>
  <si>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</si>
  <si>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</si>
  <si>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</si>
  <si>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</si>
  <si>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</si>
  <si>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</si>
  <si>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</si>
  <si>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</si>
  <si>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</si>
  <si>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</si>
  <si>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</si>
  <si>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</si>
  <si>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</si>
  <si>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</si>
  <si>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</si>
  <si>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</si>
  <si>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</si>
  <si>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</si>
  <si>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</si>
  <si>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</si>
  <si>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</si>
  <si>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</si>
  <si>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</si>
  <si>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</si>
  <si>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</si>
  <si>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</si>
  <si>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</si>
  <si>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</si>
  <si>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</si>
  <si>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</si>
  <si>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</si>
  <si>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</si>
  <si>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</si>
  <si>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</si>
  <si>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</si>
  <si>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</si>
  <si>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</si>
  <si>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</si>
  <si>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</si>
  <si>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</si>
  <si>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</si>
  <si>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</si>
  <si>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</si>
  <si>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</si>
  <si>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</si>
  <si>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</si>
  <si>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</si>
  <si>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</si>
  <si>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</si>
  <si>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</si>
  <si>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</si>
  <si>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</si>
  <si>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</si>
  <si>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</si>
  <si>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</si>
  <si>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</si>
  <si>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</si>
  <si>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</si>
  <si>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</si>
  <si>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</si>
  <si>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</si>
  <si>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</si>
  <si>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</si>
  <si>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</si>
  <si>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</si>
  <si>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</si>
  <si>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</si>
  <si>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</si>
  <si>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</si>
  <si>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</si>
  <si>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</si>
  <si>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</si>
  <si>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</si>
  <si>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</si>
  <si>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</si>
  <si>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</si>
  <si>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</si>
  <si>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</si>
  <si>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</si>
  <si>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</si>
  <si>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</si>
  <si>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</si>
  <si>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</si>
  <si>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</si>
  <si>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</si>
  <si>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</si>
  <si>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</si>
  <si>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</si>
  <si>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</si>
  <si>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</si>
  <si>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</si>
  <si>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</si>
  <si>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</si>
  <si>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</si>
  <si>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</si>
  <si>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</si>
  <si>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</si>
  <si>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</si>
  <si>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</si>
  <si>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</si>
  <si>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</si>
  <si>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</si>
  <si>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</si>
  <si>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</si>
  <si>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</si>
  <si>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</si>
  <si>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</si>
  <si>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</si>
  <si>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</si>
  <si>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</si>
  <si>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</si>
  <si>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</si>
  <si>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</si>
  <si>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</si>
  <si>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</si>
  <si>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</si>
  <si>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</si>
  <si>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</si>
  <si>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</si>
  <si>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</si>
  <si>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</si>
  <si>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</si>
  <si>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</si>
  <si>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</si>
  <si>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</si>
  <si>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</si>
  <si>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</si>
  <si>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</si>
  <si>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</si>
  <si>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</si>
  <si>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</si>
  <si>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</si>
  <si>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</si>
  <si>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</si>
  <si>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</si>
  <si>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</si>
  <si>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</si>
  <si>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</si>
  <si>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</si>
  <si>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</si>
  <si>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</si>
  <si>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</si>
  <si>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</si>
  <si>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</si>
  <si>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</si>
  <si>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</si>
  <si>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</si>
  <si>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</si>
  <si>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</si>
  <si>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</si>
  <si>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</si>
  <si>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</si>
  <si>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</si>
  <si>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</si>
  <si>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</si>
  <si>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</si>
  <si>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</si>
  <si>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</si>
  <si>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</si>
  <si>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</si>
  <si>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</si>
  <si>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</si>
  <si>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</si>
  <si>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</si>
  <si>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</si>
  <si>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</si>
  <si>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</si>
  <si>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</si>
  <si>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</si>
  <si>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</si>
  <si>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</si>
  <si>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</si>
  <si>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</si>
  <si>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</si>
  <si>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</si>
  <si>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</si>
  <si>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</si>
  <si>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</si>
  <si>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</si>
  <si>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</si>
  <si>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</si>
  <si>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</si>
  <si>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</si>
  <si>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</si>
  <si>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</si>
  <si>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</si>
  <si>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</si>
  <si>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</si>
  <si>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</si>
  <si>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</si>
  <si>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</si>
  <si>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</si>
  <si>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</si>
  <si>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</si>
  <si>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</si>
  <si>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</si>
  <si>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</si>
  <si>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</si>
  <si>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</si>
  <si>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</si>
  <si>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</si>
  <si>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</si>
  <si>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</si>
  <si>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</si>
  <si>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</si>
  <si>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</si>
  <si>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</si>
  <si>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</si>
  <si>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</si>
  <si>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</si>
  <si>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</si>
  <si>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</si>
  <si>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</si>
  <si>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</si>
  <si>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</si>
  <si>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</si>
  <si>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</si>
  <si>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</si>
  <si>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</si>
  <si>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</si>
  <si>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</si>
  <si>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</si>
  <si>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</si>
  <si>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</si>
  <si>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</si>
  <si>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</si>
  <si>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</si>
  <si>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</si>
  <si>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</si>
  <si>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</si>
  <si>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</si>
  <si>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</si>
  <si>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</si>
  <si>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</si>
  <si>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</si>
  <si>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</si>
  <si>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</si>
  <si>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</si>
  <si>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</si>
  <si>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</si>
  <si>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</si>
  <si>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</si>
  <si>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</si>
  <si>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</si>
  <si>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</si>
  <si>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</si>
  <si>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</si>
  <si>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</si>
  <si>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</si>
  <si>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</si>
  <si>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</si>
  <si>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</si>
  <si>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</si>
  <si>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</si>
  <si>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</si>
  <si>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</si>
  <si>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</si>
  <si>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</si>
  <si>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</si>
  <si>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</si>
  <si>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</si>
  <si>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</si>
  <si>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</si>
  <si>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</si>
  <si>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</si>
  <si>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</si>
  <si>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</si>
  <si>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</si>
  <si>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</si>
  <si>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</si>
  <si>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</si>
  <si>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</si>
  <si>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</si>
  <si>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</si>
  <si>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</si>
  <si>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</si>
  <si>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</si>
  <si>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</si>
  <si>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</si>
  <si>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</si>
  <si>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</si>
  <si>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</si>
  <si>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</si>
  <si>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</si>
  <si>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</si>
  <si>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</si>
  <si>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</si>
  <si>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</si>
  <si>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</si>
  <si>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</si>
  <si>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</si>
  <si>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</si>
  <si>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</si>
  <si>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</si>
  <si>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</si>
  <si>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</si>
  <si>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</si>
  <si>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</si>
  <si>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</si>
  <si>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</si>
  <si>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</si>
  <si>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</si>
  <si>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</si>
  <si>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</si>
  <si>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</si>
  <si>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</si>
  <si>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</si>
  <si>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</si>
  <si>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</si>
  <si>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</si>
  <si>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</si>
  <si>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</si>
  <si>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</si>
  <si>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</si>
  <si>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</si>
  <si>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</si>
  <si>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</si>
  <si>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</si>
  <si>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</si>
  <si>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</si>
  <si>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</si>
  <si>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</si>
  <si>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</si>
  <si>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</si>
  <si>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</si>
  <si>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</si>
  <si>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</si>
  <si>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</si>
  <si>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</si>
  <si>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</si>
  <si>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</si>
  <si>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</si>
  <si>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</si>
  <si>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</si>
  <si>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</si>
  <si>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</si>
  <si>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</si>
  <si>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</si>
  <si>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</si>
  <si>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</si>
  <si>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</si>
  <si>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</si>
  <si>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</si>
  <si>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</si>
  <si>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</si>
  <si>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</si>
  <si>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</si>
  <si>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</si>
  <si>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</si>
  <si>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</si>
  <si>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</si>
  <si>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</si>
  <si>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</si>
  <si>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</si>
  <si>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</si>
  <si>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</si>
  <si>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</si>
  <si>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</si>
  <si>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</si>
  <si>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</si>
  <si>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</si>
  <si>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</si>
  <si>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</si>
  <si>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</si>
  <si>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</si>
  <si>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</si>
  <si>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</si>
  <si>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</si>
  <si>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</si>
  <si>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</si>
  <si>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</si>
  <si>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</si>
  <si>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</si>
  <si>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</si>
  <si>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</si>
  <si>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</si>
  <si>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</si>
  <si>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</si>
  <si>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</si>
  <si>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</si>
  <si>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</si>
  <si>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</si>
  <si>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</si>
  <si>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</si>
  <si>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</si>
  <si>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</si>
  <si>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</si>
  <si>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</si>
  <si>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</si>
  <si>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</si>
  <si>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</si>
  <si>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</si>
  <si>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</si>
  <si>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</si>
  <si>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</si>
  <si>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</si>
  <si>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</si>
  <si>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</si>
  <si>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</si>
  <si>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</si>
  <si>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</si>
  <si>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</si>
  <si>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</si>
  <si>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</si>
  <si>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</si>
  <si>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</si>
  <si>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</si>
  <si>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</si>
  <si>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</si>
  <si>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</si>
  <si>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</si>
  <si>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</si>
  <si>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</si>
  <si>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</si>
  <si>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</si>
  <si>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</si>
  <si>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</si>
  <si>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</si>
  <si>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</si>
  <si>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</si>
  <si>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</si>
  <si>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</si>
  <si>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</si>
  <si>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</si>
  <si>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</si>
  <si>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</si>
  <si>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</si>
  <si>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</si>
  <si>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</si>
  <si>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</si>
  <si>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</si>
  <si>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</si>
  <si>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</si>
  <si>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</si>
  <si>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</si>
  <si>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</si>
  <si>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</si>
  <si>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</si>
  <si>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</si>
  <si>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</si>
  <si>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</si>
  <si>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</si>
  <si>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</si>
  <si>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</si>
  <si>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</si>
  <si>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</si>
  <si>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</si>
  <si>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</si>
  <si>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</si>
  <si>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</si>
  <si>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</si>
  <si>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</si>
  <si>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</si>
  <si>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</si>
  <si>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</si>
  <si>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</si>
  <si>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</si>
  <si>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</si>
  <si>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</si>
  <si>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</si>
  <si>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</si>
  <si>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</si>
  <si>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</si>
  <si>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</si>
  <si>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</si>
  <si>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</si>
  <si>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</si>
  <si>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</si>
  <si>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</si>
  <si>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</si>
  <si>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</si>
  <si>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</si>
  <si>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</si>
  <si>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</si>
  <si>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</si>
  <si>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</si>
  <si>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</si>
  <si>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</si>
  <si>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</si>
  <si>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</si>
  <si>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</si>
  <si>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</si>
  <si>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</si>
  <si>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</si>
  <si>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</si>
  <si>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</si>
  <si>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</si>
  <si>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</si>
  <si>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</si>
  <si>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</si>
  <si>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</si>
  <si>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</si>
  <si>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</si>
  <si>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</si>
  <si>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</si>
  <si>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</si>
  <si>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</si>
  <si>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</si>
  <si>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</si>
  <si>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</si>
  <si>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</si>
  <si>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</si>
  <si>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</si>
  <si>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</si>
  <si>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</si>
  <si>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</si>
  <si>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</si>
  <si>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</si>
  <si>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</si>
  <si>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</si>
  <si>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</si>
  <si>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</si>
  <si>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</si>
  <si>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</si>
  <si>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</si>
  <si>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</si>
  <si>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</si>
  <si>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</si>
  <si>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</si>
  <si>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</si>
  <si>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</si>
  <si>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</si>
  <si>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</si>
  <si>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</si>
  <si>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</si>
  <si>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</si>
  <si>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</si>
  <si>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</si>
  <si>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</si>
  <si>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</si>
  <si>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</si>
  <si>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</si>
  <si>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</si>
  <si>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</si>
  <si>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</si>
  <si>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</si>
  <si>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</si>
  <si>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</si>
  <si>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</si>
  <si>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</si>
  <si>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</si>
  <si>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</si>
  <si>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</si>
  <si>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</si>
  <si>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</si>
  <si>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</si>
  <si>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</si>
  <si>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</si>
  <si>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</si>
  <si>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</si>
  <si>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</si>
  <si>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</si>
  <si>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</si>
  <si>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</si>
  <si>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</si>
  <si>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</si>
  <si>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</si>
  <si>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</si>
  <si>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</si>
  <si>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</si>
  <si>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</si>
  <si>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</si>
  <si>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</si>
  <si>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</si>
  <si>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</si>
  <si>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</si>
  <si>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</si>
  <si>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</si>
  <si>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</si>
  <si>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</si>
  <si>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</si>
  <si>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</si>
  <si>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</si>
  <si>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</si>
  <si>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</si>
  <si>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</si>
  <si>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</si>
  <si>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</si>
  <si>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</si>
  <si>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</si>
  <si>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</si>
  <si>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</si>
  <si>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</si>
  <si>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</si>
  <si>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</si>
  <si>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</si>
  <si>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</si>
  <si>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</si>
  <si>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</si>
  <si>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</si>
  <si>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</si>
  <si>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</si>
  <si>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</si>
  <si>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</si>
  <si>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</si>
  <si>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</si>
  <si>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</si>
  <si>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</si>
  <si>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</si>
  <si>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</si>
  <si>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</si>
  <si>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</si>
  <si>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</si>
  <si>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</si>
  <si>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</si>
  <si>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</si>
  <si>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</si>
  <si>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</si>
  <si>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</si>
  <si>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</si>
  <si>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</si>
  <si>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</si>
  <si>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</si>
  <si>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</si>
  <si>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</si>
  <si>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</si>
  <si>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</si>
  <si>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</si>
  <si>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</si>
  <si>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</si>
  <si>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</si>
  <si>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</si>
  <si>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</si>
  <si>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</si>
  <si>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</si>
  <si>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</si>
  <si>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</si>
  <si>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</si>
  <si>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</si>
  <si>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</si>
  <si>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</si>
  <si>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</si>
  <si>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</si>
  <si>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</si>
  <si>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</si>
  <si>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</si>
  <si>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</si>
  <si>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</si>
  <si>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</si>
  <si>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</si>
  <si>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</si>
  <si>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</si>
  <si>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</si>
  <si>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</si>
  <si>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</si>
  <si>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</si>
  <si>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</si>
  <si>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</si>
  <si>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</si>
  <si>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</si>
  <si>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</si>
  <si>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</si>
  <si>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</si>
  <si>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</si>
  <si>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</si>
  <si>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</si>
  <si>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</si>
  <si>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</si>
  <si>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</si>
  <si>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</si>
  <si>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</si>
  <si>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</si>
  <si>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</si>
  <si>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</si>
  <si>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</si>
  <si>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</si>
  <si>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</si>
  <si>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</si>
  <si>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</si>
  <si>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</si>
  <si>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</si>
  <si>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</si>
  <si>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</si>
  <si>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</si>
  <si>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</si>
  <si>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</si>
  <si>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</si>
  <si>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</si>
  <si>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</si>
  <si>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</si>
  <si>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</si>
  <si>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</si>
  <si>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</si>
  <si>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</si>
  <si>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</si>
  <si>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</si>
  <si>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</si>
  <si>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</si>
  <si>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</si>
  <si>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</si>
  <si>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</si>
  <si>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</si>
  <si>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</si>
  <si>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</si>
  <si>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</si>
  <si>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</si>
  <si>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</si>
  <si>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</si>
  <si>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</si>
  <si>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</si>
  <si>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</si>
  <si>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</si>
  <si>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</si>
  <si>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</si>
  <si>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</si>
  <si>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</si>
  <si>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</si>
  <si>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</si>
  <si>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</si>
  <si>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</si>
  <si>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</si>
  <si>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</si>
  <si>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</si>
  <si>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</si>
  <si>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</si>
  <si>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</si>
  <si>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</si>
  <si>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</si>
  <si>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</si>
  <si>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</si>
  <si>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</si>
  <si>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</si>
  <si>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</si>
  <si>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</si>
  <si>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</si>
  <si>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</si>
  <si>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</si>
  <si>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</si>
  <si>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</si>
  <si>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</si>
  <si>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</si>
  <si>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</si>
  <si>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</si>
  <si>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</si>
  <si>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</si>
  <si>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</si>
  <si>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</si>
  <si>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</si>
  <si>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</si>
  <si>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</si>
  <si>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</si>
  <si>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</si>
  <si>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</si>
  <si>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</si>
  <si>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</si>
  <si>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</si>
  <si>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</si>
  <si>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</si>
  <si>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</si>
  <si>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</si>
  <si>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</si>
  <si>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</si>
  <si>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</si>
  <si>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</si>
  <si>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</si>
  <si>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</si>
  <si>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</si>
  <si>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</si>
  <si>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</si>
  <si>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</si>
  <si>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</si>
  <si>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</si>
  <si>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</si>
  <si>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</si>
  <si>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</si>
  <si>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</si>
  <si>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</si>
  <si>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</si>
  <si>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</si>
  <si>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</si>
  <si>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</si>
  <si>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</si>
  <si>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</si>
  <si>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</si>
  <si>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</si>
  <si>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</si>
  <si>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</si>
  <si>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</si>
  <si>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</si>
  <si>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</si>
  <si>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</si>
  <si>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</si>
  <si>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</si>
  <si>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</si>
  <si>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</si>
  <si>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</si>
  <si>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</si>
  <si>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</si>
  <si>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</si>
  <si>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</si>
  <si>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</si>
  <si>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</si>
  <si>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</si>
  <si>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</si>
  <si>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</si>
  <si>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</si>
  <si>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</si>
  <si>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</si>
  <si>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</si>
  <si>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</si>
  <si>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</si>
  <si>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</si>
  <si>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</si>
  <si>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</si>
  <si>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</si>
  <si>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</si>
  <si>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</si>
  <si>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</si>
  <si>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</si>
  <si>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</si>
  <si>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</si>
  <si>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</si>
  <si>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</si>
  <si>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</si>
  <si>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</si>
  <si>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</si>
  <si>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</si>
  <si>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</si>
  <si>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</si>
  <si>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</si>
  <si>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</si>
  <si>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</si>
  <si>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</si>
  <si>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</si>
  <si>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</si>
  <si>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</si>
  <si>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</si>
  <si>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</si>
  <si>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</si>
  <si>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</si>
  <si>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</si>
  <si>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</si>
  <si>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</si>
  <si>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</si>
  <si>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</si>
  <si>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</si>
  <si>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</si>
  <si>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</si>
  <si>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</si>
  <si>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</si>
  <si>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</si>
  <si>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</si>
  <si>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</si>
  <si>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</si>
  <si>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</si>
  <si>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</si>
  <si>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</si>
  <si>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</si>
  <si>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</si>
  <si>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</si>
  <si>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</si>
  <si>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</si>
  <si>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</si>
  <si>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</si>
  <si>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</si>
  <si>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</si>
  <si>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</si>
  <si>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</si>
  <si>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</si>
  <si>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</si>
  <si>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</si>
  <si>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</si>
  <si>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</si>
  <si>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</si>
  <si>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</si>
  <si>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</si>
  <si>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</si>
  <si>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</si>
  <si>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</si>
  <si>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</si>
  <si>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</si>
  <si>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</si>
  <si>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</si>
  <si>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</si>
  <si>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</si>
  <si>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</si>
  <si>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</si>
  <si>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</si>
  <si>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</si>
  <si>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</si>
  <si>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</si>
  <si>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</si>
  <si>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</si>
  <si>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</si>
  <si>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</si>
  <si>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</si>
  <si>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</si>
  <si>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</si>
  <si>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</si>
  <si>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</si>
  <si>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</si>
  <si>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</si>
  <si>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</si>
  <si>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</si>
  <si>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</si>
  <si>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</si>
  <si>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</si>
  <si>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</si>
  <si>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</si>
  <si>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</si>
  <si>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</si>
  <si>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</si>
  <si>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</si>
  <si>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</si>
  <si>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</si>
  <si>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</si>
  <si>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</si>
  <si>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</si>
  <si>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</si>
  <si>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</si>
  <si>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</si>
  <si>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</si>
  <si>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</si>
  <si>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</si>
  <si>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</si>
  <si>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</si>
  <si>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</si>
  <si>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</si>
  <si>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</si>
  <si>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</si>
  <si>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</si>
  <si>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</si>
  <si>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</si>
  <si>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</si>
  <si>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</si>
  <si>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</si>
  <si>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</si>
  <si>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</si>
  <si>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</si>
  <si>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</si>
  <si>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</si>
  <si>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</si>
  <si>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</si>
  <si>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</si>
  <si>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</si>
  <si>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</si>
  <si>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</si>
  <si>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</si>
  <si>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</si>
  <si>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</si>
  <si>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</si>
  <si>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</si>
  <si>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</si>
  <si>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</si>
  <si>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</si>
  <si>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</si>
  <si>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</si>
  <si>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</si>
  <si>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</si>
  <si>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</si>
  <si>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</si>
  <si>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</si>
  <si>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</si>
  <si>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</si>
  <si>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</si>
  <si>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</si>
  <si>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</si>
  <si>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</si>
  <si>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</si>
  <si>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</si>
  <si>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</si>
  <si>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</si>
  <si>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</si>
  <si>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</si>
  <si>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</si>
  <si>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</si>
  <si>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</si>
  <si>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</si>
  <si>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</si>
  <si>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</si>
  <si>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</si>
  <si>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</si>
  <si>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</si>
  <si>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</si>
  <si>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</si>
  <si>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</si>
  <si>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</si>
  <si>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</si>
  <si>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</si>
  <si>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</si>
  <si>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</si>
  <si>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</si>
  <si>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</si>
  <si>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</si>
  <si>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</si>
  <si>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</si>
  <si>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</si>
  <si>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</si>
  <si>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</si>
  <si>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</si>
  <si>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</si>
  <si>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</si>
  <si>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</si>
  <si>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</si>
  <si>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</si>
  <si>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</si>
  <si>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</si>
  <si>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</si>
  <si>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</si>
  <si>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</si>
  <si>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</si>
  <si>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</si>
  <si>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</si>
  <si>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</si>
  <si>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</si>
  <si>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</si>
  <si>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</si>
  <si>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</si>
  <si>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</si>
  <si>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</si>
  <si>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</si>
  <si>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</si>
  <si>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</si>
  <si>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</si>
  <si>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</si>
  <si>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</si>
  <si>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</si>
  <si>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</si>
  <si>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</si>
  <si>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</si>
  <si>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</si>
  <si>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</si>
  <si>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</si>
  <si>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</si>
  <si>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</si>
  <si>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</si>
  <si>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</si>
  <si>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</si>
  <si>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</si>
  <si>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</si>
  <si>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</si>
  <si>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</si>
  <si>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</si>
  <si>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</si>
  <si>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</si>
  <si>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</si>
  <si>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</si>
  <si>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</si>
  <si>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</si>
  <si>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</si>
  <si>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</si>
  <si>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</si>
  <si>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</si>
  <si>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</si>
  <si>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</si>
  <si>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</si>
  <si>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</si>
  <si>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</si>
  <si>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</si>
  <si>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</si>
  <si>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</si>
  <si>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</si>
  <si>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</si>
  <si>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</si>
  <si>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</si>
  <si>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</si>
  <si>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</si>
  <si>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</si>
  <si>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</si>
  <si>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</si>
  <si>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</si>
  <si>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</si>
  <si>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</si>
  <si>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</si>
  <si>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</si>
  <si>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</si>
  <si>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</si>
  <si>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</si>
  <si>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</si>
  <si>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</si>
  <si>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</si>
  <si>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</si>
  <si>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</si>
  <si>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</si>
  <si>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</si>
  <si>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</si>
  <si>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</si>
  <si>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</si>
  <si>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</si>
  <si>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</si>
  <si>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</si>
  <si>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</si>
  <si>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</si>
  <si>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</si>
  <si>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</si>
  <si>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</si>
  <si>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</si>
  <si>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</si>
  <si>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</si>
  <si>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</si>
  <si>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</si>
  <si>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</si>
  <si>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</si>
  <si>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</si>
  <si>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</si>
  <si>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</si>
  <si>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</si>
  <si>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</si>
  <si>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</si>
  <si>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</si>
  <si>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</si>
  <si>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</si>
  <si>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</si>
  <si>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</si>
  <si>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</si>
  <si>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</si>
  <si>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</si>
  <si>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</si>
  <si>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</si>
  <si>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</si>
  <si>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</si>
  <si>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</si>
  <si>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</si>
  <si>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</si>
  <si>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</si>
  <si>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</si>
  <si>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</si>
  <si>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</si>
  <si>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</si>
  <si>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</si>
  <si>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</si>
  <si>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</si>
  <si>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</si>
  <si>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</si>
  <si>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</si>
  <si>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</si>
  <si>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</si>
  <si>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</si>
  <si>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</si>
  <si>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</si>
  <si>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</si>
  <si>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</si>
  <si>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</si>
  <si>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</si>
  <si>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</si>
  <si>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</si>
  <si>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</si>
  <si>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</si>
  <si>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</si>
  <si>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</si>
  <si>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</si>
  <si>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</si>
  <si>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</si>
  <si>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</si>
  <si>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</si>
  <si>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</si>
  <si>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</si>
  <si>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</si>
  <si>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</si>
  <si>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</si>
  <si>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</si>
  <si>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</si>
  <si>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</si>
  <si>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</si>
  <si>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</si>
  <si>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</si>
  <si>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</si>
  <si>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</si>
  <si>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</si>
  <si>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</si>
  <si>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</si>
  <si>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</si>
  <si>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</si>
  <si>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</si>
  <si>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</si>
  <si>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</si>
  <si>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</si>
  <si>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</si>
  <si>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</si>
  <si>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</si>
  <si>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</si>
  <si>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</si>
  <si>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</si>
  <si>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</si>
  <si>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</si>
  <si>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</si>
  <si>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</si>
  <si>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</si>
  <si>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</si>
  <si>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</si>
  <si>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</si>
  <si>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</si>
  <si>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</si>
  <si>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</si>
  <si>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</si>
  <si>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</si>
  <si>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</si>
  <si>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</si>
  <si>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</si>
  <si>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</si>
  <si>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</si>
  <si>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</si>
  <si>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</si>
  <si>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</si>
  <si>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</si>
  <si>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</si>
  <si>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</si>
  <si>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</si>
  <si>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</si>
  <si>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</si>
  <si>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</si>
  <si>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</si>
  <si>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</si>
  <si>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</si>
  <si>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</si>
  <si>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</si>
  <si>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</si>
  <si>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</si>
  <si>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</si>
  <si>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</si>
  <si>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</si>
  <si>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</si>
  <si>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</si>
  <si>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</si>
  <si>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</si>
  <si>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</si>
  <si>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</si>
  <si>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</si>
  <si>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</si>
  <si>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</si>
  <si>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</si>
  <si>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</si>
  <si>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</si>
  <si>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</si>
  <si>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</si>
  <si>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</si>
  <si>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</si>
  <si>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</si>
  <si>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</si>
  <si>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</si>
  <si>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</si>
  <si>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</si>
  <si>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</si>
  <si>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</si>
  <si>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</si>
  <si>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</si>
  <si>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</si>
  <si>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</si>
  <si>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</si>
  <si>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</si>
  <si>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</si>
  <si>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</si>
  <si>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</si>
  <si>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</si>
  <si>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</si>
  <si>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</si>
  <si>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</si>
  <si>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</si>
  <si>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</si>
  <si>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</si>
  <si>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</si>
  <si>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</si>
  <si>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</si>
  <si>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</si>
  <si>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</si>
  <si>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</si>
  <si>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</si>
  <si>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</si>
  <si>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</si>
  <si>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</si>
  <si>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</si>
  <si>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</si>
  <si>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</si>
  <si>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</si>
  <si>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</si>
  <si>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</si>
  <si>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</si>
  <si>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</si>
  <si>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</si>
  <si>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</si>
  <si>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</si>
  <si>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</si>
  <si>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</si>
  <si>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</si>
  <si>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</si>
  <si>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</si>
  <si>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</si>
  <si>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</si>
  <si>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</si>
  <si>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</si>
  <si>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</si>
  <si>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</si>
  <si>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</si>
  <si>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</si>
  <si>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</si>
  <si>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</si>
  <si>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</si>
  <si>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</si>
  <si>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</si>
  <si>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</si>
  <si>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</si>
  <si>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</si>
  <si>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</si>
  <si>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</si>
  <si>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</si>
  <si>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</si>
  <si>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</si>
  <si>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</si>
  <si>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</si>
  <si>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</si>
  <si>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</si>
  <si>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</si>
  <si>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</si>
  <si>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</si>
  <si>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</si>
  <si>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</si>
  <si>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</si>
  <si>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</si>
  <si>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</si>
  <si>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</si>
  <si>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</si>
  <si>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</si>
  <si>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</si>
  <si>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</si>
  <si>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</si>
  <si>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</si>
  <si>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</si>
  <si>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</si>
  <si>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</si>
  <si>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</si>
  <si>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</si>
  <si>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</si>
  <si>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</si>
  <si>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</si>
  <si>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</si>
  <si>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</si>
  <si>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</si>
  <si>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</si>
  <si>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</si>
  <si>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</si>
  <si>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</si>
  <si>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</si>
  <si>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</si>
  <si>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</si>
  <si>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</si>
  <si>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</si>
  <si>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</si>
  <si>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</si>
  <si>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</si>
  <si>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</si>
  <si>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</si>
  <si>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</si>
  <si>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</si>
  <si>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</si>
  <si>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</si>
  <si>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</si>
  <si>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</si>
  <si>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</si>
  <si>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</si>
  <si>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</si>
  <si>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</si>
  <si>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</si>
  <si>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</si>
  <si>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</si>
  <si>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</si>
  <si>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</si>
  <si>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</si>
  <si>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</si>
  <si>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</si>
  <si>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</si>
  <si>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</si>
  <si>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</si>
  <si>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</si>
  <si>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</si>
  <si>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</si>
  <si>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</si>
  <si>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</si>
  <si>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</si>
  <si>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</si>
  <si>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</si>
  <si>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</si>
  <si>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</si>
  <si>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</si>
  <si>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</si>
  <si>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</si>
  <si>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</si>
  <si>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</si>
  <si>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</si>
  <si>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</si>
  <si>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</si>
  <si>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</si>
  <si>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</si>
  <si>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</si>
  <si>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</si>
  <si>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</si>
  <si>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</si>
  <si>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</si>
  <si>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</si>
  <si>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</si>
  <si>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</si>
  <si>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</si>
  <si>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</si>
  <si>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</si>
  <si>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</si>
  <si>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</si>
  <si>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</si>
  <si>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</si>
  <si>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</si>
  <si>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</si>
  <si>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</si>
  <si>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</si>
  <si>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</si>
  <si>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</si>
  <si>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</si>
  <si>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</si>
  <si>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</si>
  <si>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</si>
  <si>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</si>
  <si>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</si>
  <si>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</si>
  <si>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</si>
  <si>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</si>
  <si>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</si>
  <si>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</si>
  <si>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</si>
  <si>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</si>
  <si>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</si>
  <si>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</si>
  <si>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</si>
  <si>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</si>
  <si>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</si>
  <si>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</si>
  <si>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</si>
  <si>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</si>
  <si>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</si>
  <si>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</si>
  <si>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</si>
  <si>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</si>
  <si>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</si>
  <si>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</si>
  <si>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</si>
  <si>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</si>
  <si>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</si>
  <si>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</si>
  <si>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</si>
  <si>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</si>
  <si>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</si>
  <si>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</si>
  <si>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</si>
  <si>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</si>
  <si>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</si>
  <si>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</si>
  <si>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</si>
  <si>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</si>
  <si>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</si>
  <si>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</si>
  <si>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</si>
  <si>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</si>
  <si>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</si>
  <si>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</si>
  <si>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</si>
  <si>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</si>
  <si>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</si>
  <si>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</si>
  <si>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</si>
  <si>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</si>
  <si>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</si>
  <si>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</si>
  <si>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</si>
  <si>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</si>
  <si>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</si>
  <si>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</si>
  <si>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</si>
  <si>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</si>
  <si>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</si>
  <si>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</si>
  <si>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</si>
  <si>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</si>
  <si>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</si>
  <si>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</si>
  <si>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</si>
  <si>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</si>
  <si>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</si>
  <si>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</si>
  <si>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</si>
  <si>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</si>
  <si>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</si>
  <si>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</si>
  <si>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</si>
  <si>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</si>
  <si>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</si>
  <si>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</si>
  <si>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</si>
  <si>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</si>
  <si>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</si>
  <si>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</si>
  <si>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</si>
  <si>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</si>
  <si>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</si>
  <si>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</si>
  <si>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</si>
  <si>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</si>
  <si>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</si>
  <si>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</si>
  <si>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</si>
  <si>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</si>
  <si>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</si>
  <si>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</si>
  <si>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</si>
  <si>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</si>
  <si>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</si>
  <si>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</si>
  <si>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</si>
  <si>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</si>
  <si>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</si>
  <si>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</si>
  <si>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</si>
  <si>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</si>
  <si>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</si>
  <si>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</si>
  <si>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</si>
  <si>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</si>
  <si>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</si>
  <si>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</si>
  <si>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</si>
  <si>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</si>
  <si>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</si>
  <si>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</si>
  <si>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</si>
  <si>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</si>
  <si>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</si>
  <si>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</si>
  <si>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</si>
  <si>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</si>
  <si>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</si>
  <si>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</si>
  <si>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</si>
  <si>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</si>
  <si>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</si>
  <si>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</si>
  <si>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</si>
  <si>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</si>
  <si>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</si>
  <si>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</si>
  <si>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</si>
  <si>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</si>
  <si>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</si>
  <si>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</si>
  <si>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</si>
  <si>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</si>
  <si>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</si>
  <si>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</si>
  <si>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</si>
  <si>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</si>
  <si>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</si>
  <si>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</si>
  <si>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</si>
  <si>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</si>
  <si>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</si>
  <si>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</si>
  <si>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</si>
  <si>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</si>
  <si>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</si>
  <si>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</si>
  <si>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</si>
  <si>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</si>
  <si>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</si>
  <si>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</si>
  <si>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</si>
  <si>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</si>
  <si>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</si>
  <si>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</si>
  <si>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</si>
  <si>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</si>
  <si>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</si>
  <si>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</si>
  <si>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</si>
  <si>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</si>
  <si>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</si>
  <si>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</si>
  <si>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</si>
  <si>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</si>
  <si>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</si>
  <si>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</si>
  <si>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</si>
  <si>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</si>
  <si>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</si>
  <si>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</si>
  <si>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</si>
  <si>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</si>
  <si>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</si>
  <si>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</si>
  <si>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</si>
  <si>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</si>
  <si>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</si>
  <si>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</si>
  <si>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</si>
  <si>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</si>
  <si>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</si>
  <si>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</si>
  <si>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</si>
  <si>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</si>
  <si>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</si>
  <si>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</si>
  <si>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</si>
  <si>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</si>
  <si>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</si>
  <si>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</si>
  <si>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</si>
  <si>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</si>
  <si>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</si>
  <si>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</si>
  <si>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</si>
  <si>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</si>
  <si>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</si>
  <si>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</si>
  <si>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</si>
  <si>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</si>
  <si>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</si>
  <si>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</si>
  <si>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</si>
  <si>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</si>
  <si>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</si>
  <si>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</si>
  <si>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</si>
  <si>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</si>
  <si>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</si>
  <si>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</si>
  <si>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</si>
  <si>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</si>
  <si>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</si>
  <si>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</si>
  <si>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</si>
  <si>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</si>
  <si>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</si>
  <si>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</si>
  <si>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</si>
  <si>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</si>
  <si>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</si>
  <si>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</si>
  <si>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</si>
  <si>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</si>
  <si>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</si>
  <si>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</si>
  <si>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</si>
  <si>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</si>
  <si>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</si>
  <si>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</si>
  <si>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</si>
  <si>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</si>
  <si>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</si>
  <si>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</si>
  <si>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</si>
  <si>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</si>
  <si>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</si>
  <si>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</si>
  <si>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</si>
  <si>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</si>
  <si>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</si>
  <si>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</si>
  <si>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</si>
  <si>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</si>
  <si>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</si>
  <si>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</si>
  <si>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</si>
  <si>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</si>
  <si>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</si>
  <si>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</si>
  <si>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</si>
  <si>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</si>
  <si>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</si>
  <si>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</si>
  <si>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</si>
  <si>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</si>
  <si>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</si>
  <si>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</si>
  <si>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</si>
  <si>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</si>
  <si>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</si>
  <si>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</si>
  <si>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</si>
  <si>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</si>
  <si>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</si>
  <si>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</si>
  <si>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</si>
  <si>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</si>
  <si>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</si>
  <si>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</si>
  <si>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</si>
  <si>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</si>
  <si>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</si>
  <si>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</si>
  <si>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</si>
  <si>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</si>
  <si>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</si>
  <si>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</si>
  <si>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</si>
  <si>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</si>
  <si>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</si>
  <si>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</si>
  <si>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</si>
  <si>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</si>
  <si>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</si>
  <si>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</si>
  <si>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</si>
  <si>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</si>
  <si>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</si>
  <si>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</si>
  <si>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</si>
  <si>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</si>
  <si>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</si>
  <si>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</si>
  <si>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</si>
  <si>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</si>
  <si>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</si>
  <si>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</si>
  <si>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</si>
  <si>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</si>
  <si>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</si>
  <si>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</si>
  <si>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</si>
  <si>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</si>
  <si>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</si>
  <si>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</si>
  <si>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</si>
  <si>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</si>
  <si>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</si>
  <si>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</si>
  <si>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</si>
  <si>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</si>
  <si>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</si>
  <si>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</si>
  <si>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</si>
  <si>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</si>
  <si>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</si>
  <si>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</si>
  <si>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</si>
  <si>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</si>
  <si>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</si>
  <si>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</si>
  <si>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</si>
  <si>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</si>
  <si>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</si>
  <si>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</si>
  <si>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</si>
  <si>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</si>
  <si>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</si>
  <si>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</si>
  <si>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</si>
  <si>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</si>
  <si>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</si>
  <si>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</si>
  <si>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</si>
  <si>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</si>
  <si>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</si>
  <si>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</si>
  <si>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</si>
  <si>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</si>
  <si>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</si>
  <si>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</si>
  <si>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</si>
  <si>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</si>
  <si>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</si>
  <si>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</si>
  <si>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</si>
  <si>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</si>
  <si>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</si>
  <si>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</si>
  <si>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</si>
  <si>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</si>
  <si>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</si>
  <si>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</si>
  <si>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</si>
  <si>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</si>
  <si>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</si>
  <si>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</si>
  <si>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</si>
  <si>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</si>
  <si>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</si>
  <si>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</si>
  <si>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</si>
  <si>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</si>
  <si>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</si>
  <si>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</si>
  <si>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</si>
  <si>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</si>
  <si>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</si>
  <si>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</si>
  <si>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</si>
  <si>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</si>
  <si>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</si>
  <si>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</si>
  <si>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</si>
  <si>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</si>
  <si>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</si>
  <si>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</si>
  <si>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</si>
  <si>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</si>
  <si>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</si>
  <si>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</si>
  <si>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</si>
  <si>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</si>
  <si>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</si>
  <si>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</si>
  <si>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</si>
  <si>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</si>
  <si>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</si>
  <si>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</si>
  <si>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</si>
  <si>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</si>
  <si>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</si>
  <si>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</si>
  <si>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</si>
  <si>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</si>
  <si>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</si>
  <si>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</si>
  <si>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</si>
  <si>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</si>
  <si>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</si>
  <si>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</si>
  <si>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</si>
  <si>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</si>
  <si>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</si>
  <si>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</si>
  <si>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</si>
  <si>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</si>
  <si>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</si>
  <si>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</si>
  <si>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</si>
  <si>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</si>
  <si>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</si>
  <si>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</si>
  <si>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</si>
  <si>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</si>
  <si>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</si>
  <si>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</si>
  <si>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</si>
  <si>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</si>
  <si>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</si>
  <si>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</si>
  <si>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</si>
  <si>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</si>
  <si>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</si>
  <si>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</si>
  <si>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</si>
  <si>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</si>
  <si>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</si>
  <si>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</si>
  <si>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</si>
  <si>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</si>
  <si>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</si>
  <si>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</si>
  <si>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</si>
  <si>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</si>
  <si>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</si>
  <si>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</si>
  <si>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</si>
  <si>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</si>
  <si>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</si>
  <si>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</si>
  <si>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</si>
  <si>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</si>
  <si>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</si>
  <si>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</si>
  <si>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</si>
  <si>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</si>
  <si>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</si>
  <si>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</si>
  <si>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</si>
  <si>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</si>
  <si>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</si>
  <si>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</si>
  <si>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</si>
  <si>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</si>
  <si>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</si>
  <si>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</si>
  <si>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</si>
  <si>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</si>
  <si>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</si>
  <si>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</si>
  <si>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</si>
  <si>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</si>
  <si>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</si>
  <si>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</si>
  <si>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</si>
  <si>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</si>
  <si>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</si>
  <si>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</si>
  <si>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</si>
  <si>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</si>
  <si>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</si>
  <si>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</si>
  <si>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</si>
  <si>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</si>
  <si>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</si>
  <si>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</si>
  <si>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</si>
  <si>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</si>
  <si>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</si>
  <si>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</si>
  <si>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</si>
  <si>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</si>
  <si>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</si>
  <si>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</si>
  <si>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</si>
  <si>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</si>
  <si>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</si>
  <si>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</si>
  <si>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</si>
  <si>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</si>
  <si>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</si>
  <si>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</si>
  <si>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</si>
  <si>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</si>
  <si>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</si>
  <si>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</si>
  <si>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</si>
  <si>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</si>
  <si>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</si>
  <si>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</si>
  <si>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</si>
  <si>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</si>
  <si>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</si>
  <si>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</si>
  <si>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</si>
  <si>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</si>
  <si>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</si>
  <si>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</si>
  <si>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</si>
  <si>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</si>
  <si>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</si>
  <si>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</si>
  <si>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</si>
  <si>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</si>
  <si>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</si>
  <si>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</si>
  <si>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</si>
  <si>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</si>
  <si>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</si>
  <si>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</si>
  <si>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</si>
  <si>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</si>
  <si>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</si>
  <si>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</si>
  <si>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</si>
  <si>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</si>
  <si>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</si>
  <si>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</si>
  <si>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</si>
  <si>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</si>
  <si>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</si>
  <si>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</si>
  <si>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</si>
  <si>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</si>
  <si>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</si>
  <si>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</si>
  <si>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</si>
  <si>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</si>
  <si>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</si>
  <si>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</si>
  <si>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</si>
  <si>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</si>
  <si>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</si>
  <si>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</si>
  <si>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</si>
  <si>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</si>
  <si>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</si>
  <si>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</si>
  <si>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</si>
  <si>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</si>
  <si>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</si>
  <si>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</si>
  <si>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</si>
  <si>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</si>
  <si>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</si>
  <si>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</si>
  <si>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</si>
  <si>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</si>
  <si>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</si>
  <si>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</si>
  <si>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</si>
  <si>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</si>
  <si>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</si>
  <si>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</si>
  <si>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</si>
  <si>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</si>
  <si>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</si>
  <si>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</si>
  <si>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</si>
  <si>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</si>
  <si>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</si>
  <si>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</si>
  <si>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</si>
  <si>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</si>
  <si>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</si>
  <si>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</si>
  <si>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</si>
  <si>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</si>
  <si>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</si>
  <si>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</si>
  <si>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</si>
  <si>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</si>
  <si>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</si>
  <si>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</si>
  <si>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</si>
  <si>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</si>
  <si>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</si>
  <si>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</si>
  <si>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</si>
  <si>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</si>
  <si>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</si>
  <si>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</si>
  <si>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</si>
  <si>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</si>
  <si>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</si>
  <si>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</si>
  <si>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</si>
  <si>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</si>
  <si>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</si>
  <si>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</si>
  <si>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</si>
  <si>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</si>
  <si>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</si>
  <si>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</si>
  <si>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</si>
  <si>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</si>
  <si>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</si>
  <si>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</si>
  <si>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</si>
  <si>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</si>
  <si>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</si>
  <si>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</si>
  <si>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</si>
  <si>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</si>
  <si>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</si>
  <si>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</si>
  <si>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</si>
  <si>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</si>
  <si>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</si>
  <si>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</si>
  <si>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</si>
  <si>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</si>
  <si>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</si>
  <si>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</si>
  <si>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</si>
  <si>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</si>
  <si>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</si>
  <si>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</si>
  <si>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</si>
  <si>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</si>
  <si>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</si>
  <si>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</si>
  <si>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</si>
  <si>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</si>
  <si>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</si>
  <si>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</si>
  <si>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</si>
  <si>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</si>
  <si>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</si>
  <si>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</si>
  <si>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</si>
  <si>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</si>
  <si>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</si>
  <si>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</si>
  <si>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</si>
  <si>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</si>
  <si>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</si>
  <si>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</si>
  <si>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</si>
  <si>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</si>
  <si>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</si>
  <si>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</si>
  <si>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</si>
  <si>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</si>
  <si>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</si>
  <si>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</si>
  <si>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</si>
  <si>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</si>
  <si>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</si>
  <si>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</si>
  <si>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</si>
  <si>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</si>
  <si>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</si>
  <si>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</si>
  <si>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</si>
  <si>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</si>
  <si>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</si>
  <si>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</si>
  <si>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</si>
  <si>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</si>
  <si>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</si>
  <si>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</si>
  <si>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</si>
  <si>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</si>
  <si>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</si>
  <si>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</si>
  <si>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</si>
  <si>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</si>
  <si>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</si>
  <si>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</si>
  <si>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</si>
  <si>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</si>
  <si>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</si>
  <si>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</si>
  <si>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</si>
  <si>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</si>
  <si>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</si>
  <si>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</si>
  <si>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</si>
  <si>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</si>
  <si>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</si>
  <si>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</si>
  <si>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</si>
  <si>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</si>
  <si>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</si>
  <si>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</si>
  <si>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</si>
  <si>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</si>
  <si>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</si>
  <si>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</si>
  <si>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</si>
  <si>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</si>
  <si>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</si>
  <si>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</si>
  <si>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</si>
  <si>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</si>
  <si>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</si>
  <si>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</si>
  <si>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</si>
  <si>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</si>
  <si>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</si>
  <si>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</si>
  <si>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</si>
  <si>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</si>
  <si>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</si>
  <si>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</si>
  <si>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</si>
  <si>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</si>
  <si>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</si>
  <si>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</si>
  <si>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</si>
  <si>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</si>
  <si>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</si>
  <si>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</si>
  <si>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</si>
  <si>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</si>
  <si>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</si>
  <si>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</si>
  <si>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</si>
  <si>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</si>
  <si>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</si>
  <si>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</si>
  <si>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</si>
  <si>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</si>
  <si>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</si>
  <si>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</si>
  <si>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</si>
  <si>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</si>
  <si>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</si>
  <si>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</si>
  <si>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</si>
  <si>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</si>
  <si>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</si>
  <si>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</si>
  <si>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</si>
  <si>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</si>
  <si>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</si>
  <si>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</si>
  <si>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</si>
  <si>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</si>
  <si>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</si>
  <si>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</si>
  <si>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</si>
  <si>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</si>
  <si>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</si>
  <si>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</si>
  <si>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</si>
  <si>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</si>
  <si>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</si>
  <si>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</si>
  <si>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</si>
  <si>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</si>
  <si>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</si>
  <si>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</si>
  <si>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</si>
  <si>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</si>
  <si>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</si>
  <si>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</si>
  <si>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</si>
  <si>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</si>
  <si>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</si>
  <si>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</si>
  <si>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</si>
  <si>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</si>
  <si>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</si>
  <si>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</si>
  <si>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</si>
  <si>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</si>
  <si>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</si>
  <si>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</si>
  <si>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</si>
  <si>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</si>
  <si>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</si>
  <si>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</si>
  <si>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</si>
  <si>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</si>
  <si>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</si>
  <si>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</si>
  <si>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</si>
  <si>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</si>
  <si>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</si>
  <si>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</si>
  <si>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</si>
  <si>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</si>
  <si>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</si>
  <si>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</si>
  <si>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</si>
  <si>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</si>
  <si>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</si>
  <si>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</si>
  <si>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</si>
  <si>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</si>
  <si>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</si>
  <si>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</si>
  <si>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</si>
  <si>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</si>
  <si>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</si>
  <si>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</si>
  <si>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</si>
  <si>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</si>
  <si>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</si>
  <si>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</si>
  <si>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</si>
  <si>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</si>
  <si>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</si>
  <si>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</si>
  <si>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</si>
  <si>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</si>
  <si>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</si>
  <si>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</si>
  <si>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</si>
  <si>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</si>
  <si>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</si>
  <si>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</si>
  <si>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</si>
  <si>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</si>
  <si>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</si>
  <si>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</si>
  <si>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</si>
  <si>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</si>
  <si>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</si>
  <si>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</si>
  <si>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</si>
  <si>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</si>
  <si>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</si>
  <si>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</si>
  <si>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</si>
  <si>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</si>
  <si>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</si>
  <si>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</si>
  <si>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</si>
  <si>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</si>
  <si>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</si>
  <si>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</si>
  <si>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</si>
  <si>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</si>
  <si>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</si>
  <si>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</si>
  <si>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</si>
  <si>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</si>
  <si>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</si>
  <si>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</si>
  <si>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</si>
  <si>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</si>
  <si>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</si>
  <si>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</si>
  <si>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</si>
  <si>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</si>
  <si>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</si>
  <si>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</si>
  <si>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</si>
  <si>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</si>
  <si>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</si>
  <si>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</si>
  <si>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</si>
  <si>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</si>
  <si>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</si>
  <si>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</si>
  <si>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</si>
  <si>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</si>
  <si>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</si>
  <si>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</si>
  <si>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</si>
  <si>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</si>
  <si>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</si>
  <si>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</si>
  <si>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</si>
  <si>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</si>
  <si>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</si>
  <si>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</si>
  <si>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</si>
  <si>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</si>
  <si>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</si>
  <si>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</si>
  <si>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</si>
  <si>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</si>
  <si>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</si>
  <si>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</si>
  <si>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</si>
  <si>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</si>
  <si>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</si>
  <si>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</si>
  <si>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</si>
  <si>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</si>
  <si>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</si>
  <si>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</si>
  <si>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</si>
  <si>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</si>
  <si>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</si>
  <si>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</si>
  <si>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</si>
  <si>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</si>
  <si>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</si>
  <si>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</si>
  <si>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</si>
  <si>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</si>
  <si>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</si>
  <si>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</si>
  <si>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</si>
  <si>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</si>
  <si>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</si>
  <si>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</si>
  <si>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</si>
  <si>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</si>
  <si>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</si>
  <si>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</si>
  <si>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</si>
  <si>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</si>
  <si>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</si>
  <si>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</si>
  <si>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</si>
  <si>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</si>
  <si>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</si>
  <si>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</si>
  <si>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</si>
  <si>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</si>
  <si>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</si>
  <si>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</si>
  <si>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</si>
  <si>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</si>
  <si>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</si>
  <si>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</si>
  <si>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</si>
  <si>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</si>
  <si>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</si>
  <si>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</si>
  <si>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</si>
  <si>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</si>
  <si>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</si>
  <si>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</si>
  <si>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</si>
  <si>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</si>
  <si>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</si>
  <si>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</si>
  <si>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</si>
  <si>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</si>
  <si>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</si>
  <si>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</si>
  <si>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</si>
  <si>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</si>
  <si>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</si>
  <si>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</si>
  <si>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</si>
  <si>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</si>
  <si>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</si>
  <si>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</si>
  <si>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</si>
  <si>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</si>
  <si>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</si>
  <si>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</si>
  <si>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</si>
  <si>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</si>
  <si>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</si>
  <si>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</si>
  <si>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</si>
  <si>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</si>
  <si>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</si>
  <si>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</si>
  <si>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</si>
  <si>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</si>
  <si>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</si>
  <si>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</si>
  <si>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</si>
  <si>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</si>
  <si>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</si>
  <si>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</si>
  <si>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</si>
  <si>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</si>
  <si>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</si>
  <si>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</si>
  <si>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</si>
  <si>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</si>
  <si>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</si>
  <si>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</si>
  <si>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</si>
  <si>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</si>
  <si>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</si>
  <si>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</si>
  <si>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</si>
  <si>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</si>
  <si>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</si>
  <si>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</si>
  <si>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</si>
  <si>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</si>
  <si>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</si>
  <si>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</si>
  <si>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</si>
  <si>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</si>
  <si>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</si>
  <si>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</si>
  <si>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</si>
  <si>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</si>
  <si>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</si>
  <si>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</si>
  <si>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</si>
  <si>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</si>
  <si>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</si>
  <si>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</si>
  <si>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</si>
  <si>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</si>
  <si>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</si>
  <si>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</si>
  <si>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</si>
  <si>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</si>
  <si>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</si>
  <si>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</si>
  <si>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</si>
  <si>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</si>
  <si>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</si>
  <si>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</si>
  <si>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</si>
  <si>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</si>
  <si>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</si>
  <si>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</si>
  <si>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</si>
  <si>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</si>
  <si>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</si>
  <si>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</si>
  <si>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</si>
  <si>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</si>
  <si>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</si>
  <si>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</si>
  <si>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</si>
  <si>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</si>
  <si>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</si>
  <si>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</si>
  <si>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</si>
  <si>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</si>
  <si>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</si>
  <si>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</si>
  <si>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</si>
  <si>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</si>
  <si>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</si>
  <si>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</si>
  <si>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</si>
  <si>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</si>
  <si>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</si>
  <si>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</si>
  <si>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</si>
  <si>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</si>
  <si>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</si>
  <si>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</si>
  <si>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</si>
  <si>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</si>
  <si>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</si>
  <si>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</si>
  <si>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</si>
  <si>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</si>
  <si>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</si>
  <si>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</si>
  <si>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</si>
  <si>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</si>
  <si>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</si>
  <si>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</si>
  <si>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</si>
  <si>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</si>
  <si>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</si>
  <si>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</si>
  <si>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</si>
  <si>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</si>
  <si>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</si>
  <si>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</si>
  <si>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</si>
  <si>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</si>
  <si>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</si>
  <si>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</si>
  <si>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</si>
  <si>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</si>
  <si>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</si>
  <si>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</si>
  <si>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</si>
  <si>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</si>
  <si>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</si>
  <si>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</si>
  <si>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</si>
  <si>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</si>
  <si>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</si>
  <si>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</si>
  <si>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</si>
  <si>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</si>
  <si>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</si>
  <si>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</si>
  <si>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</si>
  <si>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</si>
  <si>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</si>
  <si>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</si>
  <si>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</si>
  <si>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</si>
  <si>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</si>
  <si>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</si>
  <si>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</si>
  <si>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</si>
  <si>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</si>
  <si>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</si>
  <si>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</si>
  <si>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</si>
  <si>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</si>
  <si>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</si>
  <si>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</si>
  <si>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</si>
  <si>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</si>
  <si>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</si>
  <si>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</si>
  <si>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</si>
  <si>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</si>
  <si>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</si>
  <si>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</si>
  <si>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</si>
  <si>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</si>
  <si>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</si>
  <si>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</si>
  <si>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</si>
  <si>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</si>
  <si>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</si>
  <si>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</si>
  <si>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</si>
  <si>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</si>
  <si>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</si>
  <si>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</si>
  <si>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</si>
  <si>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</si>
  <si>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</si>
  <si>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</si>
  <si>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</si>
  <si>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</si>
  <si>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</si>
  <si>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</si>
  <si>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</si>
  <si>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</si>
  <si>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</si>
  <si>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</si>
  <si>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</si>
  <si>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</si>
  <si>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</si>
  <si>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</si>
  <si>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</si>
  <si>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</si>
  <si>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</si>
  <si>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</si>
  <si>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</si>
  <si>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</si>
  <si>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</si>
  <si>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</si>
  <si>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</si>
  <si>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</si>
  <si>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</si>
  <si>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</si>
  <si>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</si>
  <si>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</si>
  <si>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</si>
  <si>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</si>
  <si>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</si>
  <si>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</si>
  <si>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</si>
  <si>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</si>
  <si>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</si>
  <si>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</si>
  <si>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</si>
  <si>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</si>
  <si>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</si>
  <si>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</si>
  <si>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</si>
  <si>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</si>
  <si>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</si>
  <si>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</si>
  <si>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</si>
  <si>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</si>
  <si>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</si>
  <si>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</si>
  <si>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</si>
  <si>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</si>
  <si>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</si>
  <si>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</si>
  <si>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</si>
  <si>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</si>
  <si>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</si>
  <si>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</si>
  <si>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</si>
  <si>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</si>
  <si>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</si>
  <si>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</si>
  <si>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</si>
  <si>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</si>
  <si>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</si>
  <si>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</si>
  <si>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</si>
  <si>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</si>
  <si>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</si>
  <si>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</si>
  <si>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</si>
  <si>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</si>
  <si>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</si>
  <si>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</si>
  <si>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</si>
  <si>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</si>
  <si>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</si>
  <si>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</si>
  <si>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</si>
  <si>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</si>
  <si>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</si>
  <si>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</si>
  <si>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</si>
  <si>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</si>
  <si>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</si>
  <si>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</si>
  <si>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</si>
  <si>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</si>
  <si>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</si>
  <si>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</si>
  <si>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</si>
  <si>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</si>
  <si>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</si>
  <si>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</si>
  <si>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</si>
  <si>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</si>
  <si>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</si>
  <si>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</si>
  <si>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</si>
  <si>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</si>
  <si>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</si>
  <si>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</si>
  <si>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</si>
  <si>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</si>
  <si>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</si>
  <si>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</si>
  <si>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</si>
  <si>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</si>
  <si>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</si>
  <si>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</si>
  <si>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</si>
  <si>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</si>
  <si>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</si>
  <si>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</si>
  <si>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</si>
  <si>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</si>
  <si>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</si>
  <si>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</si>
  <si>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</si>
  <si>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</si>
  <si>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</si>
  <si>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</si>
  <si>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</si>
  <si>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</si>
  <si>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</si>
  <si>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</si>
  <si>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</si>
  <si>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</si>
  <si>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</si>
  <si>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</si>
  <si>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</si>
  <si>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</si>
  <si>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</si>
  <si>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</si>
  <si>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</si>
  <si>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</si>
  <si>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</si>
  <si>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</si>
  <si>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</si>
  <si>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</si>
  <si>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</si>
  <si>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</si>
  <si>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</si>
  <si>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</si>
  <si>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</si>
  <si>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</si>
  <si>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</si>
  <si>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</si>
  <si>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</si>
  <si>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</si>
  <si>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</si>
  <si>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</si>
  <si>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</si>
  <si>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</si>
  <si>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</si>
  <si>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</si>
  <si>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</si>
  <si>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</si>
  <si>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</si>
  <si>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</si>
  <si>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</si>
  <si>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</si>
  <si>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</si>
  <si>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</si>
  <si>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</si>
  <si>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</si>
  <si>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</si>
  <si>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</si>
  <si>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</si>
  <si>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</si>
  <si>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</si>
  <si>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</si>
  <si>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</si>
  <si>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</si>
  <si>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</si>
  <si>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</si>
  <si>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</si>
  <si>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</si>
  <si>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</si>
  <si>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</si>
  <si>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</si>
  <si>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</si>
  <si>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</si>
  <si>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</si>
  <si>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</si>
  <si>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</si>
  <si>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</si>
  <si>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</si>
  <si>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</si>
  <si>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</si>
  <si>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</si>
  <si>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</si>
  <si>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</si>
  <si>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</si>
  <si>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</si>
  <si>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</si>
  <si>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</si>
  <si>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</si>
  <si>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</si>
  <si>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</si>
  <si>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</si>
  <si>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</si>
  <si>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</si>
  <si>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</si>
  <si>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</si>
  <si>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</si>
  <si>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</si>
  <si>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</si>
  <si>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</si>
  <si>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</si>
  <si>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</si>
  <si>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</si>
  <si>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</si>
  <si>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</si>
  <si>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</si>
  <si>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</si>
  <si>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</si>
  <si>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</si>
  <si>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</si>
  <si>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</si>
  <si>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</si>
  <si>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</si>
  <si>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</si>
  <si>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</si>
  <si>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</si>
  <si>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</si>
  <si>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</si>
  <si>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</si>
  <si>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</si>
  <si>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</si>
  <si>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</si>
  <si>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</si>
  <si>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</si>
  <si>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</si>
  <si>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</si>
  <si>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</si>
  <si>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</si>
  <si>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</si>
  <si>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</si>
  <si>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</si>
  <si>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</si>
  <si>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</si>
  <si>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</si>
  <si>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</si>
  <si>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</si>
  <si>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</si>
  <si>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</si>
  <si>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</si>
  <si>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</si>
  <si>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</si>
  <si>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</si>
  <si>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</si>
  <si>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</si>
  <si>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</si>
  <si>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</si>
  <si>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</si>
  <si>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</si>
  <si>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</si>
  <si>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</si>
  <si>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</si>
  <si>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</si>
  <si>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</si>
  <si>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</si>
  <si>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</si>
  <si>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</si>
  <si>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</si>
  <si>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</si>
  <si>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</si>
  <si>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</si>
  <si>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</si>
  <si>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</si>
  <si>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</si>
  <si>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</si>
  <si>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</si>
  <si>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</si>
  <si>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</si>
  <si>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</si>
  <si>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</si>
  <si>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</si>
  <si>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</si>
  <si>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</si>
  <si>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</si>
  <si>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</si>
  <si>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</si>
  <si>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</si>
  <si>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</si>
  <si>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</si>
  <si>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</si>
  <si>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</si>
  <si>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</si>
  <si>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</si>
  <si>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</si>
  <si>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</si>
  <si>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</si>
  <si>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</si>
  <si>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</si>
  <si>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</si>
  <si>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</si>
  <si>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</si>
  <si>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</si>
  <si>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</si>
  <si>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</si>
  <si>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</si>
  <si>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</si>
  <si>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</si>
  <si>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</si>
  <si>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</si>
  <si>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</si>
  <si>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</si>
  <si>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</si>
  <si>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</si>
  <si>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</si>
  <si>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</si>
  <si>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</si>
  <si>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</si>
  <si>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</si>
  <si>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</si>
  <si>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</si>
  <si>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</si>
  <si>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</si>
  <si>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</si>
  <si>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</si>
  <si>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</si>
  <si>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</si>
  <si>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</si>
  <si>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</si>
  <si>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</si>
  <si>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</si>
  <si>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</si>
  <si>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</si>
  <si>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</si>
  <si>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</si>
  <si>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</si>
  <si>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</si>
  <si>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</si>
  <si>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</si>
  <si>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</si>
  <si>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</si>
  <si>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</si>
  <si>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</si>
  <si>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</si>
  <si>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</si>
  <si>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</si>
  <si>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</si>
  <si>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</si>
  <si>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</si>
  <si>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</si>
  <si>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</si>
  <si>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</si>
  <si>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</si>
  <si>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</si>
  <si>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</si>
  <si>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</si>
  <si>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</si>
  <si>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</si>
  <si>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</si>
  <si>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</si>
  <si>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</si>
  <si>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</si>
  <si>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</si>
  <si>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</si>
  <si>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</si>
  <si>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</si>
  <si>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</si>
  <si>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</si>
  <si>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</si>
  <si>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</si>
  <si>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</si>
  <si>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</si>
  <si>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</si>
  <si>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</si>
  <si>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</si>
  <si>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</si>
  <si>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</si>
  <si>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</si>
  <si>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</si>
  <si>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</si>
  <si>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</si>
  <si>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</si>
  <si>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</si>
  <si>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</si>
  <si>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</si>
  <si>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</si>
  <si>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</si>
  <si>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</si>
  <si>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</si>
  <si>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</si>
  <si>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</si>
  <si>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</si>
  <si>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</si>
  <si>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</si>
  <si>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</si>
  <si>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</si>
  <si>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</si>
  <si>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</si>
  <si>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</si>
  <si>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</si>
  <si>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</si>
  <si>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</si>
  <si>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</si>
  <si>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</si>
  <si>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</si>
  <si>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</si>
  <si>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</si>
  <si>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</si>
  <si>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</si>
  <si>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</si>
  <si>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</si>
  <si>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</si>
  <si>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</si>
  <si>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</si>
  <si>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</si>
  <si>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</si>
  <si>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</si>
  <si>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</si>
  <si>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</si>
  <si>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</si>
  <si>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</si>
  <si>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</si>
  <si>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</si>
  <si>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</si>
  <si>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</si>
  <si>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</si>
  <si>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</si>
  <si>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</si>
  <si>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</si>
  <si>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</si>
  <si>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</si>
  <si>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</si>
  <si>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</si>
  <si>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</si>
  <si>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</si>
  <si>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</si>
  <si>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</si>
  <si>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</si>
  <si>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</si>
  <si>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</si>
  <si>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</si>
  <si>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</si>
  <si>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</si>
  <si>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</si>
  <si>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</si>
  <si>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</si>
  <si>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</si>
  <si>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</si>
  <si>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</si>
  <si>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</si>
  <si>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</si>
  <si>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</si>
  <si>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</si>
  <si>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</si>
  <si>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</si>
  <si>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</si>
  <si>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</si>
  <si>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</si>
  <si>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</si>
  <si>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</si>
  <si>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</si>
  <si>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</si>
  <si>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</si>
  <si>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</si>
  <si>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</si>
  <si>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</si>
  <si>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</si>
  <si>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</si>
  <si>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</si>
  <si>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</si>
  <si>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</si>
  <si>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</si>
  <si>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</si>
  <si>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</si>
  <si>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</si>
  <si>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</si>
  <si>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</si>
  <si>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</si>
  <si>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</si>
  <si>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</si>
  <si>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</si>
  <si>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</si>
  <si>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</si>
  <si>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</si>
  <si>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</si>
  <si>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</si>
  <si>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</si>
  <si>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</si>
  <si>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</si>
  <si>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</si>
  <si>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</si>
  <si>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</si>
  <si>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</si>
  <si>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</si>
  <si>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</si>
  <si>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</si>
  <si>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</si>
  <si>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</si>
  <si>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</si>
  <si>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</si>
  <si>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</si>
  <si>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</si>
  <si>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</si>
  <si>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</si>
  <si>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</si>
  <si>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</si>
  <si>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</si>
  <si>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</si>
  <si>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</si>
  <si>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</si>
  <si>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</si>
  <si>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</si>
  <si>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</si>
  <si>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</si>
  <si>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</si>
  <si>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</si>
  <si>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</si>
  <si>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</si>
  <si>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</si>
  <si>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</si>
  <si>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</si>
  <si>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</si>
  <si>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</si>
  <si>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</si>
  <si>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</si>
  <si>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</si>
  <si>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</si>
  <si>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</si>
  <si>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</si>
  <si>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</si>
  <si>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</si>
  <si>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</si>
  <si>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</si>
  <si>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</si>
  <si>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</si>
  <si>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</si>
  <si>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</si>
  <si>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</si>
  <si>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</si>
  <si>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</si>
  <si>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</si>
  <si>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</si>
  <si>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</si>
  <si>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</si>
  <si>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</si>
  <si>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</si>
  <si>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</si>
  <si>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</si>
  <si>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</si>
  <si>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</si>
  <si>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</si>
  <si>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</si>
  <si>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</si>
  <si>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</si>
  <si>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</si>
  <si>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</si>
  <si>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</si>
  <si>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</si>
  <si>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</si>
  <si>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</si>
  <si>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</si>
  <si>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</si>
  <si>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</si>
  <si>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</si>
  <si>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</si>
  <si>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</si>
  <si>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</si>
  <si>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</si>
  <si>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</si>
  <si>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</si>
  <si>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</si>
  <si>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</si>
  <si>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</si>
  <si>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</si>
  <si>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</si>
  <si>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</si>
  <si>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</si>
  <si>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</si>
  <si>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</si>
  <si>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</si>
  <si>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</si>
  <si>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</si>
  <si>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</si>
  <si>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</si>
  <si>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</si>
  <si>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</si>
  <si>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</si>
  <si>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</si>
  <si>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</si>
  <si>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</si>
  <si>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</si>
  <si>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</si>
  <si>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</si>
  <si>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</si>
  <si>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</si>
  <si>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</si>
  <si>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</si>
  <si>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</si>
  <si>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</si>
  <si>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</si>
  <si>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</si>
  <si>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</si>
  <si>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</si>
  <si>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</si>
  <si>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</si>
  <si>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</si>
  <si>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</si>
  <si>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</si>
  <si>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</si>
  <si>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</si>
  <si>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</si>
  <si>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</si>
  <si>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</si>
  <si>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</si>
  <si>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</si>
  <si>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</si>
  <si>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</si>
  <si>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</si>
  <si>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</si>
  <si>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</si>
  <si>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</si>
  <si>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</si>
  <si>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</si>
  <si>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</si>
  <si>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</si>
  <si>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</si>
  <si>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</si>
  <si>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</si>
  <si>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</si>
  <si>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</si>
  <si>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</si>
  <si>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</si>
  <si>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</si>
  <si>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</si>
  <si>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</si>
  <si>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</si>
  <si>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</si>
  <si>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</si>
  <si>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</si>
  <si>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</si>
  <si>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</si>
  <si>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</si>
  <si>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</si>
  <si>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</si>
  <si>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</si>
  <si>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</si>
  <si>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</si>
  <si>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</si>
  <si>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</si>
  <si>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</si>
  <si>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</si>
  <si>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</si>
  <si>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</si>
  <si>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</si>
  <si>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</si>
  <si>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</si>
  <si>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</si>
  <si>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</si>
  <si>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</si>
  <si>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</si>
  <si>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</si>
  <si>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</si>
  <si>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</si>
  <si>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</si>
  <si>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</si>
  <si>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</si>
  <si>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</si>
  <si>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</si>
  <si>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</si>
  <si>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</si>
  <si>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</si>
  <si>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</si>
  <si>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</si>
  <si>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</si>
  <si>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</si>
  <si>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</si>
  <si>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</si>
  <si>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</si>
  <si>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</si>
  <si>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</si>
  <si>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</si>
  <si>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</si>
  <si>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</si>
  <si>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</si>
  <si>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</si>
  <si>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</si>
  <si>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</si>
  <si>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</si>
  <si>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</si>
  <si>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</si>
  <si>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</si>
  <si>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</si>
  <si>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</si>
  <si>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</si>
  <si>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</si>
  <si>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</si>
  <si>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</si>
  <si>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</si>
  <si>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</si>
  <si>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</si>
  <si>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</si>
  <si>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</si>
  <si>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</si>
  <si>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</si>
  <si>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</si>
  <si>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</si>
  <si>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</si>
  <si>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</si>
  <si>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</si>
  <si>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</si>
  <si>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</si>
  <si>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</si>
  <si>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</si>
  <si>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</si>
  <si>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</si>
  <si>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</si>
  <si>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</si>
  <si>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</si>
  <si>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</si>
  <si>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</si>
  <si>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</si>
  <si>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</si>
  <si>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</si>
  <si>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</si>
  <si>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</si>
  <si>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</si>
  <si>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</si>
  <si>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</si>
  <si>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</si>
  <si>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</si>
  <si>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</si>
  <si>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</si>
  <si>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</si>
  <si>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</si>
  <si>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</si>
  <si>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</si>
  <si>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</si>
  <si>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</si>
  <si>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</si>
  <si>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</si>
  <si>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</si>
  <si>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</si>
  <si>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</si>
  <si>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</si>
  <si>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</si>
  <si>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</si>
  <si>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</si>
  <si>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</si>
  <si>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</si>
  <si>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</si>
  <si>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</si>
  <si>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</si>
  <si>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</si>
  <si>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</si>
  <si>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</si>
  <si>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</si>
  <si>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</si>
  <si>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</si>
  <si>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</si>
  <si>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</si>
  <si>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</si>
  <si>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</si>
  <si>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</si>
  <si>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</si>
  <si>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</si>
  <si>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</si>
  <si>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</si>
  <si>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</si>
  <si>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</si>
  <si>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</si>
  <si>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</si>
  <si>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</si>
  <si>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</si>
  <si>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</si>
  <si>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</si>
  <si>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</si>
  <si>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</si>
  <si>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</si>
  <si>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</si>
  <si>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</si>
  <si>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</si>
  <si>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</si>
  <si>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</si>
  <si>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</si>
  <si>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</si>
  <si>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</si>
  <si>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</si>
  <si>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</si>
  <si>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</si>
  <si>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</si>
  <si>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</si>
  <si>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</si>
  <si>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</si>
  <si>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</si>
  <si>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</si>
  <si>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</si>
  <si>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</si>
  <si>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</si>
  <si>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</si>
  <si>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</si>
  <si>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</si>
  <si>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</si>
  <si>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</si>
  <si>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</si>
  <si>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</si>
  <si>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</si>
  <si>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</si>
  <si>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</si>
  <si>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</si>
  <si>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</si>
  <si>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</si>
  <si>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</si>
  <si>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</si>
  <si>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</si>
  <si>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</si>
  <si>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</si>
  <si>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</si>
  <si>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</si>
  <si>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</si>
  <si>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</si>
  <si>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</si>
  <si>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</si>
  <si>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</si>
  <si>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</si>
  <si>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</si>
  <si>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</si>
  <si>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</si>
  <si>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</si>
  <si>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</si>
  <si>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</si>
  <si>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</si>
  <si>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</si>
  <si>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</si>
  <si>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</si>
  <si>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</si>
  <si>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</si>
  <si>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</si>
  <si>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</si>
  <si>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</si>
  <si>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</si>
  <si>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</si>
  <si>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</si>
  <si>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</si>
  <si>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</si>
  <si>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</si>
  <si>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</si>
  <si>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</si>
  <si>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</si>
  <si>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</si>
  <si>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</si>
  <si>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</si>
  <si>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</si>
  <si>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</si>
  <si>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</si>
  <si>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</si>
  <si>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</si>
  <si>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</si>
  <si>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</si>
  <si>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</si>
  <si>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</si>
  <si>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</si>
  <si>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</si>
  <si>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</si>
  <si>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</si>
  <si>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</si>
  <si>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</si>
  <si>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</si>
  <si>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</si>
  <si>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</si>
  <si>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</si>
  <si>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</si>
  <si>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</si>
  <si>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</si>
  <si>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</si>
  <si>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</si>
  <si>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</si>
  <si>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</si>
  <si>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</si>
  <si>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</si>
  <si>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</si>
  <si>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</si>
  <si>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</si>
  <si>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</si>
  <si>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</si>
  <si>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</si>
  <si>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</si>
  <si>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</si>
  <si>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</si>
  <si>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</si>
  <si>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</si>
  <si>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</si>
  <si>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</si>
  <si>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</si>
  <si>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</si>
  <si>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</si>
  <si>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</si>
  <si>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</si>
  <si>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</si>
  <si>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</si>
  <si>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</si>
  <si>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</si>
  <si>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</si>
  <si>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</si>
  <si>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</si>
  <si>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</si>
  <si>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</si>
  <si>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</si>
  <si>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</si>
  <si>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</si>
  <si>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</si>
  <si>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</si>
  <si>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</si>
  <si>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</si>
  <si>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</si>
  <si>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</si>
  <si>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</si>
  <si>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</si>
  <si>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</si>
  <si>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</si>
  <si>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</si>
  <si>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</si>
  <si>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</si>
  <si>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</si>
  <si>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</si>
  <si>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</si>
  <si>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</si>
  <si>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</si>
  <si>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</si>
  <si>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</si>
  <si>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</si>
  <si>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</si>
  <si>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</si>
  <si>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</si>
  <si>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</si>
  <si>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</si>
  <si>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</si>
  <si>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</si>
  <si>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</si>
  <si>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</si>
  <si>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</si>
  <si>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</si>
  <si>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</si>
  <si>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</si>
  <si>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</si>
  <si>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</si>
  <si>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</si>
  <si>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</si>
  <si>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</si>
  <si>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</si>
  <si>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</si>
  <si>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</si>
  <si>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</si>
  <si>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</si>
  <si>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</si>
  <si>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</si>
  <si>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</si>
  <si>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</si>
  <si>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</si>
  <si>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</si>
  <si>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</si>
  <si>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</si>
  <si>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</si>
  <si>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</si>
  <si>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</si>
  <si>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</si>
  <si>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</si>
  <si>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</si>
  <si>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</si>
  <si>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</si>
  <si>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</si>
  <si>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</si>
  <si>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</si>
  <si>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</si>
  <si>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</si>
  <si>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</si>
  <si>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</si>
  <si>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</si>
  <si>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</si>
  <si>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</si>
  <si>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</si>
  <si>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</si>
  <si>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</si>
  <si>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</si>
  <si>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</si>
  <si>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</si>
  <si>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</si>
  <si>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</si>
  <si>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</si>
  <si>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</si>
  <si>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</si>
  <si>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</si>
  <si>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</si>
  <si>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</si>
  <si>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</si>
  <si>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</si>
  <si>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</si>
  <si>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</si>
  <si>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</si>
  <si>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</si>
  <si>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</si>
  <si>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</si>
  <si>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</si>
  <si>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</si>
  <si>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</si>
  <si>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</si>
  <si>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</si>
  <si>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</si>
  <si>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</si>
  <si>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</si>
  <si>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</si>
  <si>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</si>
  <si>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</si>
  <si>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</si>
  <si>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</si>
  <si>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</si>
  <si>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</si>
  <si>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</si>
  <si>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</si>
  <si>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</si>
  <si>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</si>
  <si>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</si>
  <si>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</si>
  <si>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</si>
  <si>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</si>
  <si>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</si>
  <si>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</si>
  <si>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</si>
  <si>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</si>
  <si>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</si>
  <si>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</si>
  <si>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</si>
  <si>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</si>
  <si>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</si>
  <si>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</si>
  <si>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</si>
  <si>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</si>
  <si>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</si>
  <si>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</si>
  <si>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</si>
  <si>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</si>
  <si>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</si>
  <si>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</si>
  <si>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</si>
  <si>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</si>
  <si>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</si>
  <si>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</si>
  <si>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</si>
  <si>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</si>
  <si>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</si>
  <si>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</si>
  <si>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</si>
  <si>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</si>
  <si>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</si>
  <si>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</si>
  <si>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</si>
  <si>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</si>
  <si>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</si>
  <si>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</si>
  <si>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</si>
  <si>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</si>
  <si>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</si>
  <si>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</si>
  <si>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</si>
  <si>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</si>
  <si>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</si>
  <si>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</si>
  <si>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</si>
  <si>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</si>
  <si>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</si>
  <si>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</si>
  <si>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</si>
  <si>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</si>
  <si>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</si>
  <si>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</si>
  <si>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</si>
  <si>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</si>
  <si>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</si>
  <si>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</si>
  <si>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</si>
  <si>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</si>
  <si>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</si>
  <si>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</si>
  <si>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</si>
  <si>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</si>
  <si>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</si>
  <si>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</si>
  <si>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</si>
  <si>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</si>
  <si>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</si>
  <si>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</si>
  <si>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</si>
  <si>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</si>
  <si>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</si>
  <si>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</si>
  <si>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</si>
  <si>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</si>
  <si>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</si>
  <si>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</si>
  <si>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</si>
  <si>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</si>
  <si>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</si>
  <si>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</si>
  <si>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</si>
  <si>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</si>
  <si>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</si>
  <si>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</si>
  <si>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</si>
  <si>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</si>
  <si>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</si>
  <si>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</si>
  <si>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</si>
  <si>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</si>
  <si>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</si>
  <si>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</si>
  <si>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</si>
  <si>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</si>
  <si>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</si>
  <si>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</si>
  <si>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</si>
  <si>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</si>
  <si>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</si>
  <si>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</si>
  <si>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</si>
  <si>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</si>
  <si>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</si>
  <si>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</si>
  <si>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</si>
  <si>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</si>
  <si>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</si>
  <si>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</si>
  <si>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</si>
  <si>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</si>
  <si>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</si>
  <si>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</si>
  <si>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</si>
  <si>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</si>
  <si>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</si>
  <si>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</si>
  <si>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</si>
  <si>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</si>
  <si>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</si>
  <si>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</si>
  <si>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</si>
  <si>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</si>
  <si>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</si>
  <si>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</si>
  <si>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</si>
  <si>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</si>
  <si>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</si>
  <si>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</si>
  <si>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</si>
  <si>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</si>
  <si>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</si>
  <si>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</si>
  <si>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</si>
  <si>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</si>
  <si>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</si>
  <si>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</si>
  <si>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</si>
  <si>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</si>
  <si>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</si>
  <si>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</si>
  <si>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</si>
  <si>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</si>
  <si>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</si>
  <si>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</si>
  <si>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</si>
  <si>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</si>
  <si>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</si>
  <si>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</si>
  <si>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</si>
  <si>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</si>
  <si>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</si>
  <si>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</si>
  <si>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</si>
  <si>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</si>
  <si>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</si>
  <si>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</si>
  <si>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</si>
  <si>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</si>
  <si>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</si>
  <si>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</si>
  <si>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</si>
  <si>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</si>
  <si>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</si>
  <si>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</si>
  <si>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</si>
  <si>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</si>
  <si>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</si>
  <si>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</si>
  <si>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</si>
  <si>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</si>
  <si>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</si>
  <si>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</si>
  <si>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</si>
  <si>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</si>
  <si>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</si>
  <si>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</si>
  <si>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</si>
  <si>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</si>
  <si>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</si>
  <si>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</si>
  <si>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</si>
  <si>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</si>
  <si>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</si>
  <si>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</si>
  <si>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</si>
  <si>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</si>
  <si>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</si>
  <si>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</si>
  <si>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</si>
  <si>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</si>
  <si>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</si>
  <si>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</si>
  <si>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</si>
  <si>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</si>
  <si>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</si>
  <si>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</si>
  <si>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</si>
  <si>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</si>
  <si>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</si>
  <si>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</si>
  <si>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</si>
  <si>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</si>
  <si>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</si>
  <si>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</si>
  <si>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</si>
  <si>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</si>
  <si>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</si>
  <si>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</si>
  <si>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</si>
  <si>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</si>
  <si>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</si>
  <si>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</si>
  <si>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</si>
  <si>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</si>
  <si>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</si>
  <si>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</si>
  <si>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</si>
  <si>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</si>
  <si>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</si>
  <si>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</si>
  <si>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</si>
  <si>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</si>
  <si>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</si>
  <si>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</si>
  <si>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</si>
  <si>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</si>
  <si>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</si>
  <si>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</si>
  <si>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</si>
  <si>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</si>
  <si>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</si>
  <si>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</si>
  <si>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</si>
  <si>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</si>
  <si>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</si>
  <si>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</si>
  <si>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</si>
  <si>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</si>
  <si>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</si>
  <si>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</si>
  <si>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</si>
  <si>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</si>
  <si>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</si>
  <si>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</si>
  <si>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</si>
  <si>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</si>
  <si>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</si>
  <si>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</si>
  <si>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</si>
  <si>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</si>
  <si>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</si>
  <si>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</si>
  <si>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</si>
  <si>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</si>
  <si>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</si>
  <si>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</si>
  <si>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</si>
  <si>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</si>
  <si>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</si>
  <si>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</si>
  <si>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</si>
  <si>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</si>
  <si>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</si>
  <si>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</si>
  <si>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</si>
  <si>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</si>
  <si>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</si>
  <si>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</si>
  <si>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</si>
  <si>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</si>
  <si>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</si>
  <si>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</si>
  <si>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</si>
  <si>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</si>
  <si>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</si>
  <si>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</si>
  <si>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</si>
  <si>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</si>
  <si>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</si>
  <si>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</si>
  <si>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</si>
  <si>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</si>
  <si>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</si>
  <si>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</si>
  <si>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</si>
  <si>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</si>
  <si>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</si>
  <si>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</si>
  <si>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</si>
  <si>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</si>
  <si>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</si>
  <si>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</si>
  <si>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</si>
  <si>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</si>
  <si>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</si>
  <si>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</si>
  <si>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</si>
  <si>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</si>
  <si>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</si>
  <si>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</si>
  <si>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</si>
  <si>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</si>
  <si>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</si>
  <si>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</si>
  <si>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</si>
  <si>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</si>
  <si>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</si>
  <si>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</si>
  <si>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</si>
  <si>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</si>
  <si>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</si>
  <si>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</si>
  <si>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</si>
  <si>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</si>
  <si>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</si>
  <si>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</si>
  <si>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</si>
  <si>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</si>
  <si>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</si>
  <si>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</si>
  <si>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</si>
  <si>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</si>
  <si>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</si>
  <si>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</si>
  <si>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</si>
  <si>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</si>
  <si>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</si>
  <si>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</si>
  <si>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</si>
  <si>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</si>
  <si>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</si>
  <si>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</si>
  <si>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</si>
  <si>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</si>
  <si>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</si>
  <si>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</si>
  <si>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</si>
  <si>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</si>
  <si>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</si>
  <si>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</si>
  <si>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</si>
  <si>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</si>
  <si>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</si>
  <si>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</si>
  <si>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</si>
  <si>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</si>
  <si>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</si>
  <si>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</si>
  <si>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</si>
  <si>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</si>
  <si>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</si>
  <si>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</si>
  <si>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</si>
  <si>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</si>
  <si>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</si>
  <si>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</si>
  <si>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</si>
  <si>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</si>
  <si>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</si>
  <si>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</si>
  <si>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</si>
  <si>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</si>
  <si>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</si>
  <si>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</si>
  <si>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</si>
  <si>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</si>
  <si>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</si>
  <si>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</si>
  <si>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</si>
  <si>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</si>
  <si>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</si>
  <si>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</si>
  <si>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</si>
  <si>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</si>
  <si>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</si>
  <si>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</si>
  <si>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</si>
  <si>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</si>
  <si>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</si>
  <si>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</si>
  <si>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</si>
  <si>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</si>
  <si>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</si>
  <si>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</si>
  <si>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</si>
  <si>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</si>
  <si>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</si>
  <si>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</si>
  <si>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</si>
  <si>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</si>
  <si>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</si>
  <si>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</si>
  <si>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</si>
  <si>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</si>
  <si>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</si>
  <si>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</si>
  <si>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</si>
  <si>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</si>
  <si>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</si>
  <si>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</si>
  <si>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</si>
  <si>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</si>
  <si>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</si>
  <si>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</si>
  <si>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</si>
  <si>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</si>
  <si>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</si>
  <si>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</si>
  <si>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</si>
  <si>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</si>
  <si>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</si>
  <si>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</si>
  <si>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</si>
  <si>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</si>
  <si>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</si>
  <si>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</si>
  <si>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</si>
  <si>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</si>
  <si>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</si>
  <si>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</si>
  <si>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</si>
  <si>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</si>
  <si>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</si>
  <si>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</si>
  <si>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</si>
  <si>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</si>
  <si>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</si>
  <si>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</si>
  <si>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</si>
  <si>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</si>
  <si>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</si>
  <si>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</si>
  <si>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</si>
  <si>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</si>
  <si>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</si>
  <si>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</si>
  <si>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</si>
  <si>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</si>
  <si>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</si>
  <si>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</si>
  <si>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</si>
  <si>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</si>
  <si>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</si>
  <si>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</si>
  <si>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</si>
  <si>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</si>
  <si>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</si>
  <si>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</si>
  <si>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</si>
  <si>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</si>
  <si>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</si>
  <si>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</si>
  <si>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</si>
  <si>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</si>
  <si>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</si>
  <si>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</si>
  <si>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</si>
  <si>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</si>
  <si>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</si>
  <si>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</si>
  <si>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</si>
  <si>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</si>
  <si>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</si>
  <si>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</si>
  <si>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</si>
  <si>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</si>
  <si>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</si>
  <si>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</si>
  <si>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</si>
  <si>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</si>
  <si>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</si>
  <si>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</si>
  <si>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</si>
  <si>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</si>
  <si>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</si>
  <si>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</si>
  <si>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</si>
  <si>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</si>
  <si>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</si>
  <si>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</si>
  <si>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</si>
  <si>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</si>
  <si>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</si>
  <si>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</si>
  <si>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</si>
  <si>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</si>
  <si>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</si>
  <si>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</si>
  <si>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</si>
  <si>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</si>
  <si>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</si>
  <si>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</si>
  <si>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</si>
  <si>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</si>
  <si>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</si>
  <si>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</si>
  <si>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</si>
  <si>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</si>
  <si>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</si>
  <si>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</si>
  <si>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</si>
  <si>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</si>
  <si>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</si>
  <si>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</si>
  <si>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</si>
  <si>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</si>
  <si>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</si>
  <si>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</si>
  <si>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</si>
  <si>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</si>
  <si>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</si>
  <si>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</si>
  <si>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</si>
  <si>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</si>
  <si>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</si>
  <si>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</si>
  <si>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</si>
  <si>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</si>
  <si>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</si>
  <si>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</si>
  <si>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</si>
  <si>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</si>
  <si>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</si>
  <si>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</si>
  <si>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</si>
  <si>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</si>
  <si>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</si>
  <si>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</si>
  <si>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</si>
  <si>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</si>
  <si>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</si>
  <si>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</si>
  <si>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</si>
  <si>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</si>
  <si>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</si>
  <si>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</si>
  <si>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</si>
  <si>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</si>
  <si>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</si>
  <si>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</si>
  <si>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</si>
  <si>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</si>
  <si>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</si>
  <si>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</si>
  <si>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</si>
  <si>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</si>
  <si>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</si>
  <si>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</si>
  <si>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</si>
  <si>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</si>
  <si>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</si>
  <si>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</si>
  <si>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</si>
  <si>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</si>
  <si>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</si>
  <si>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</si>
  <si>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</si>
  <si>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</si>
  <si>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</si>
  <si>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</si>
  <si>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</si>
  <si>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</si>
  <si>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</si>
  <si>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</si>
  <si>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</si>
  <si>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</si>
  <si>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</si>
  <si>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</si>
  <si>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</si>
  <si>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</si>
  <si>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</si>
  <si>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</si>
  <si>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</si>
  <si>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</si>
  <si>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</si>
  <si>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</si>
  <si>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</si>
  <si>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</si>
  <si>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</si>
  <si>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</si>
  <si>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</si>
  <si>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</si>
  <si>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</si>
  <si>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</si>
  <si>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</si>
  <si>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</si>
  <si>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</si>
  <si>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</si>
  <si>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</si>
  <si>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</si>
  <si>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</si>
  <si>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</si>
  <si>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</si>
  <si>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</si>
  <si>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</si>
  <si>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</si>
  <si>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</si>
  <si>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</si>
  <si>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</si>
  <si>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</si>
  <si>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</si>
  <si>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</si>
  <si>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</si>
  <si>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</si>
  <si>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</si>
  <si>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</si>
  <si>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</si>
  <si>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</si>
  <si>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</si>
  <si>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</si>
  <si>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</si>
  <si>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</si>
  <si>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</si>
  <si>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</si>
  <si>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</si>
  <si>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</si>
  <si>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</si>
  <si>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</si>
  <si>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</si>
  <si>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</si>
  <si>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</si>
  <si>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</si>
  <si>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</si>
  <si>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</si>
  <si>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</si>
  <si>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</si>
  <si>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</si>
  <si>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</si>
  <si>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</si>
  <si>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</si>
  <si>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</si>
  <si>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</si>
  <si>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</si>
  <si>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</si>
  <si>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</si>
  <si>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</si>
  <si>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</si>
  <si>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</si>
  <si>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</si>
  <si>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</si>
  <si>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</si>
  <si>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</si>
  <si>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</si>
  <si>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</si>
  <si>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</si>
  <si>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</si>
  <si>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</si>
  <si>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</si>
  <si>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</si>
  <si>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</si>
  <si>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</si>
  <si>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</si>
  <si>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</si>
  <si>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</si>
  <si>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</si>
  <si>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</si>
  <si>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</si>
  <si>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</si>
  <si>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</si>
  <si>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</si>
  <si>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</si>
  <si>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</si>
  <si>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</si>
  <si>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</si>
  <si>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</si>
  <si>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</si>
  <si>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</si>
  <si>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</si>
  <si>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</si>
  <si>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</si>
  <si>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</si>
  <si>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</si>
  <si>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</si>
  <si>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</si>
  <si>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</si>
  <si>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</si>
  <si>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</si>
  <si>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</si>
  <si>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</si>
  <si>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</si>
  <si>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</si>
  <si>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</si>
  <si>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</si>
  <si>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</si>
  <si>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</si>
  <si>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</si>
  <si>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</si>
  <si>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</si>
  <si>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</si>
  <si>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</si>
  <si>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</si>
  <si>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</si>
  <si>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</si>
  <si>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</si>
  <si>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</si>
  <si>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</si>
  <si>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</si>
  <si>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</si>
  <si>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</si>
  <si>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</si>
  <si>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</si>
  <si>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</si>
  <si>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</si>
  <si>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</si>
  <si>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</si>
  <si>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</si>
  <si>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</si>
  <si>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</si>
  <si>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</si>
  <si>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</si>
  <si>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</si>
  <si>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</si>
  <si>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</si>
  <si>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</si>
  <si>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</si>
  <si>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</si>
  <si>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</si>
  <si>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</si>
  <si>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</si>
  <si>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</si>
  <si>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</si>
  <si>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</si>
  <si>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</si>
  <si>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</si>
  <si>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</si>
  <si>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</si>
  <si>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</si>
  <si>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</si>
  <si>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</si>
  <si>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</si>
  <si>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</si>
  <si>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</si>
  <si>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</si>
  <si>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</si>
  <si>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</si>
  <si>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</si>
  <si>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</si>
  <si>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</si>
  <si>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</si>
  <si>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</si>
  <si>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</si>
  <si>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</si>
  <si>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</si>
  <si>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</si>
  <si>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</si>
  <si>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</si>
  <si>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</si>
  <si>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</si>
  <si>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</si>
  <si>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</si>
  <si>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</si>
  <si>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</si>
  <si>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</si>
  <si>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</si>
  <si>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</si>
  <si>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</si>
  <si>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</si>
  <si>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</si>
  <si>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</si>
  <si>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</si>
  <si>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</si>
  <si>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</si>
  <si>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</si>
  <si>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</si>
  <si>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</si>
  <si>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</si>
  <si>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</si>
  <si>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</si>
  <si>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</si>
  <si>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</si>
  <si>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</si>
  <si>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</si>
  <si>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</si>
  <si>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</si>
  <si>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</si>
  <si>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</si>
  <si>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</si>
  <si>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</si>
  <si>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</si>
  <si>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</si>
  <si>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</si>
  <si>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</si>
  <si>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</si>
  <si>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</si>
  <si>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</si>
  <si>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</si>
  <si>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</si>
  <si>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</si>
  <si>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</si>
  <si>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</si>
  <si>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</si>
  <si>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</si>
  <si>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</si>
  <si>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</si>
  <si>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</si>
  <si>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</si>
  <si>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</si>
  <si>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</si>
  <si>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</si>
  <si>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</si>
  <si>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</si>
  <si>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</si>
  <si>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</si>
  <si>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</si>
  <si>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</si>
  <si>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</si>
  <si>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</si>
  <si>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</si>
  <si>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</si>
  <si>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</si>
  <si>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</si>
  <si>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</si>
  <si>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</si>
  <si>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</si>
  <si>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</si>
  <si>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</si>
  <si>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</si>
  <si>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</si>
  <si>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</si>
  <si>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</si>
  <si>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</si>
  <si>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</si>
  <si>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</si>
  <si>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</si>
  <si>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</si>
  <si>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</si>
  <si>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</si>
  <si>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</si>
  <si>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</si>
  <si>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</si>
  <si>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</si>
  <si>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</si>
  <si>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</si>
  <si>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</si>
  <si>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</si>
  <si>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</si>
  <si>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</si>
  <si>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</si>
  <si>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</si>
  <si>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</si>
  <si>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</si>
  <si>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</si>
  <si>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</si>
  <si>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</si>
  <si>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</si>
  <si>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</si>
  <si>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</si>
  <si>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</si>
  <si>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</si>
  <si>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</si>
  <si>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</si>
  <si>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</si>
  <si>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</si>
  <si>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</si>
  <si>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</si>
  <si>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</si>
  <si>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</si>
  <si>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</si>
  <si>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</si>
  <si>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</si>
  <si>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</si>
  <si>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</si>
  <si>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</si>
  <si>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</si>
  <si>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</si>
  <si>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</si>
  <si>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</si>
  <si>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</si>
  <si>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</si>
  <si>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</si>
  <si>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</si>
  <si>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</si>
  <si>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</si>
  <si>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</si>
  <si>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</si>
  <si>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</si>
  <si>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</si>
  <si>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</si>
  <si>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</si>
  <si>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</si>
  <si>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</si>
  <si>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</si>
  <si>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</si>
  <si>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</si>
  <si>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</si>
  <si>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</si>
  <si>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</si>
  <si>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</si>
  <si>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</si>
  <si>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</si>
  <si>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</si>
  <si>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</si>
  <si>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</si>
  <si>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</si>
  <si>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</si>
  <si>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</si>
  <si>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</si>
  <si>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</si>
  <si>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</si>
  <si>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</si>
  <si>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</si>
  <si>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</si>
  <si>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</si>
  <si>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</si>
  <si>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</si>
  <si>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</si>
  <si>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</si>
  <si>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</si>
  <si>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</si>
  <si>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</si>
  <si>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</si>
  <si>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</si>
  <si>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</si>
  <si>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</si>
  <si>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</si>
  <si>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</si>
  <si>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</si>
  <si>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</si>
  <si>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</si>
  <si>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</si>
  <si>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</si>
  <si>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</si>
  <si>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</si>
  <si>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</si>
  <si>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</si>
  <si>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</si>
  <si>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</si>
  <si>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</si>
  <si>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</si>
  <si>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</si>
  <si>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</si>
  <si>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</si>
  <si>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</si>
  <si>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</si>
  <si>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</si>
  <si>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</si>
  <si>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</si>
  <si>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</si>
  <si>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</si>
  <si>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</si>
  <si>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</si>
  <si>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</si>
  <si>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</si>
  <si>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</si>
  <si>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</si>
  <si>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</si>
  <si>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</si>
  <si>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</si>
  <si>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</si>
  <si>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</si>
  <si>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</si>
  <si>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</si>
  <si>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</si>
  <si>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</si>
  <si>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</si>
  <si>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</si>
  <si>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</si>
  <si>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</si>
  <si>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</si>
  <si>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</si>
  <si>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</si>
  <si>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</si>
  <si>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</si>
  <si>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</si>
  <si>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</si>
  <si>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</si>
  <si>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</si>
  <si>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</si>
  <si>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</si>
  <si>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</si>
  <si>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</si>
  <si>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</si>
  <si>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</si>
  <si>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</si>
  <si>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</si>
  <si>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</si>
  <si>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</si>
  <si>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</si>
  <si>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</si>
  <si>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</si>
  <si>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</si>
  <si>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</si>
  <si>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</si>
  <si>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</si>
  <si>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</si>
  <si>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</si>
  <si>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</si>
  <si>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</si>
  <si>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</si>
  <si>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</si>
  <si>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</si>
  <si>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</si>
  <si>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</si>
  <si>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</si>
  <si>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</si>
  <si>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</si>
  <si>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</si>
  <si>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</si>
  <si>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</si>
  <si>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</si>
  <si>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</si>
  <si>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</si>
  <si>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</si>
  <si>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</si>
  <si>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</si>
  <si>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</si>
  <si>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</si>
  <si>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</si>
  <si>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</si>
  <si>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</si>
  <si>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</si>
  <si>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</si>
  <si>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</si>
  <si>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</si>
  <si>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</si>
  <si>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</si>
  <si>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</si>
  <si>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</si>
  <si>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</si>
  <si>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</si>
  <si>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</si>
  <si>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</si>
  <si>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</si>
  <si>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</si>
  <si>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</si>
  <si>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</si>
  <si>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</si>
  <si>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</si>
  <si>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</si>
  <si>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</si>
  <si>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</si>
  <si>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</si>
  <si>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</si>
  <si>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</si>
  <si>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</si>
  <si>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</si>
  <si>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</si>
  <si>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</si>
  <si>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</si>
  <si>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</si>
  <si>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</si>
  <si>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</si>
  <si>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</si>
  <si>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</si>
  <si>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</si>
  <si>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</si>
  <si>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</si>
  <si>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</si>
  <si>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</si>
  <si>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</si>
  <si>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</si>
  <si>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</si>
  <si>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</si>
  <si>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</si>
  <si>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</si>
  <si>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</si>
  <si>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</si>
  <si>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</si>
  <si>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</si>
  <si>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</si>
  <si>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</si>
  <si>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</si>
  <si>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</si>
  <si>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</si>
  <si>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</si>
  <si>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</si>
  <si>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</si>
  <si>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</si>
  <si>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</si>
  <si>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</si>
  <si>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</si>
  <si>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</si>
  <si>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</si>
  <si>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</si>
  <si>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</si>
  <si>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</si>
  <si>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</si>
  <si>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</si>
  <si>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</si>
  <si>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</si>
  <si>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</si>
  <si>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</si>
  <si>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</si>
  <si>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</si>
  <si>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</si>
  <si>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</si>
  <si>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</si>
  <si>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</si>
  <si>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</si>
  <si>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</si>
  <si>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</si>
  <si>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</si>
  <si>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</si>
  <si>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</si>
  <si>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</si>
  <si>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</si>
  <si>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</si>
  <si>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</si>
  <si>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</si>
  <si>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</si>
  <si>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</si>
  <si>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</si>
  <si>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</si>
  <si>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</si>
  <si>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</si>
  <si>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</si>
  <si>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</si>
  <si>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</si>
  <si>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</si>
  <si>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</si>
  <si>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</si>
  <si>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</si>
  <si>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</si>
  <si>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</si>
  <si>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</si>
  <si>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</si>
  <si>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</si>
  <si>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</si>
  <si>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</si>
  <si>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</si>
  <si>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</si>
  <si>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</si>
  <si>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</si>
  <si>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</si>
  <si>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</si>
  <si>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</si>
  <si>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</si>
  <si>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</si>
  <si>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</si>
  <si>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</si>
  <si>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</si>
  <si>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</si>
  <si>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</si>
  <si>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</si>
  <si>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</si>
  <si>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</si>
  <si>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</si>
  <si>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</si>
  <si>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</si>
  <si>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</si>
  <si>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</si>
  <si>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</si>
  <si>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</si>
  <si>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</si>
  <si>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</si>
  <si>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</si>
  <si>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</si>
  <si>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</si>
  <si>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</si>
  <si>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</si>
  <si>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</si>
  <si>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</si>
  <si>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</si>
  <si>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</si>
  <si>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</si>
  <si>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</si>
  <si>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</si>
  <si>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</si>
  <si>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</si>
  <si>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</si>
  <si>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</si>
  <si>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</si>
  <si>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</si>
  <si>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</si>
  <si>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</si>
  <si>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</si>
  <si>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</si>
  <si>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</si>
  <si>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</si>
  <si>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</si>
  <si>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</si>
  <si>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</si>
  <si>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</si>
  <si>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</si>
  <si>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</si>
  <si>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</si>
  <si>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</si>
  <si>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</si>
  <si>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</si>
  <si>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</si>
  <si>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</si>
  <si>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</si>
  <si>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</si>
  <si>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</si>
  <si>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</si>
  <si>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</si>
  <si>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</si>
  <si>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</si>
  <si>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</si>
  <si>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</si>
  <si>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</si>
  <si>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</si>
  <si>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</si>
  <si>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</si>
  <si>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</si>
  <si>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</si>
  <si>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</si>
  <si>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</si>
  <si>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</si>
  <si>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</si>
  <si>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</si>
  <si>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</si>
  <si>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</si>
  <si>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</si>
  <si>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</si>
  <si>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</si>
  <si>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</si>
  <si>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</si>
  <si>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</si>
  <si>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</si>
  <si>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</si>
  <si>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</si>
  <si>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</si>
  <si>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</si>
  <si>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</si>
  <si>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</si>
  <si>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</si>
  <si>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</si>
  <si>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</si>
  <si>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</si>
  <si>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</si>
  <si>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</si>
  <si>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</si>
  <si>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</si>
  <si>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</si>
  <si>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</si>
  <si>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</si>
  <si>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</si>
  <si>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</si>
  <si>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</si>
  <si>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</si>
  <si>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</si>
  <si>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</si>
  <si>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</si>
  <si>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</si>
  <si>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</si>
  <si>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</si>
  <si>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</si>
  <si>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</si>
  <si>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</si>
  <si>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</si>
  <si>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</si>
  <si>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</si>
  <si>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</si>
  <si>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</si>
  <si>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</si>
  <si>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</si>
  <si>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</si>
  <si>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</si>
  <si>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</si>
  <si>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</si>
  <si>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</si>
  <si>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</si>
  <si>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</si>
  <si>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</si>
  <si>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</si>
  <si>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</si>
  <si>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</si>
  <si>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</si>
  <si>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</si>
  <si>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</si>
  <si>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</si>
  <si>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</si>
  <si>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</si>
  <si>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</si>
  <si>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</si>
  <si>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</si>
  <si>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</si>
  <si>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</si>
  <si>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</si>
  <si>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</si>
  <si>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</si>
  <si>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</si>
  <si>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</si>
  <si>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</si>
  <si>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</si>
  <si>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</si>
  <si>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</si>
  <si>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</si>
  <si>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</si>
  <si>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</si>
  <si>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</si>
  <si>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</si>
  <si>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</si>
  <si>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</si>
  <si>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</si>
  <si>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</si>
  <si>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</si>
  <si>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</si>
  <si>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</si>
  <si>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</si>
  <si>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</si>
  <si>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</si>
  <si>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</si>
  <si>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</si>
  <si>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</si>
  <si>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</si>
  <si>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</si>
  <si>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</si>
  <si>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</si>
  <si>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</si>
  <si>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</si>
  <si>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</si>
  <si>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</si>
  <si>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</si>
  <si>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</si>
  <si>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</si>
  <si>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</si>
  <si>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</si>
  <si>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</si>
  <si>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</si>
  <si>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</si>
  <si>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</si>
  <si>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</si>
  <si>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</si>
  <si>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</si>
  <si>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</si>
  <si>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</si>
  <si>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</si>
  <si>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</si>
  <si>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</si>
  <si>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</si>
  <si>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</si>
  <si>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</si>
  <si>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</si>
  <si>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</si>
  <si>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</si>
  <si>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</si>
  <si>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</si>
  <si>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</si>
  <si>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</si>
  <si>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</si>
  <si>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</si>
  <si>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</si>
  <si>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</si>
  <si>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</si>
  <si>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</si>
  <si>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</si>
  <si>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</si>
  <si>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</si>
  <si>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</si>
  <si>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</si>
  <si>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</si>
  <si>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</si>
  <si>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</si>
  <si>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</si>
  <si>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</si>
  <si>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</si>
  <si>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</si>
  <si>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</si>
  <si>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</si>
  <si>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</si>
  <si>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</si>
  <si>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</si>
  <si>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</si>
  <si>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</si>
  <si>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</si>
  <si>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</si>
  <si>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</si>
  <si>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</si>
  <si>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</si>
  <si>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</si>
  <si>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</si>
  <si>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</si>
  <si>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</si>
  <si>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</si>
  <si>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</si>
  <si>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</si>
  <si>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</si>
  <si>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</si>
  <si>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</si>
  <si>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</si>
  <si>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</si>
  <si>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</si>
  <si>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</si>
  <si>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</si>
  <si>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</si>
  <si>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</si>
  <si>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</si>
  <si>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</si>
  <si>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</si>
  <si>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</si>
  <si>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</si>
  <si>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</si>
  <si>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</si>
  <si>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</si>
  <si>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</si>
  <si>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</si>
  <si>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</si>
  <si>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</si>
  <si>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</si>
  <si>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</si>
  <si>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</si>
  <si>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</si>
  <si>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</si>
  <si>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</si>
  <si>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</si>
  <si>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</si>
  <si>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</si>
  <si>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</si>
  <si>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</si>
  <si>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</si>
  <si>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</si>
  <si>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</si>
  <si>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</si>
  <si>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</si>
  <si>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</si>
  <si>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</si>
  <si>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</si>
  <si>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</si>
  <si>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</si>
  <si>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</si>
  <si>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</si>
  <si>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</si>
  <si>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</si>
  <si>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</si>
  <si>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</si>
  <si>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</si>
  <si>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</si>
  <si>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</si>
  <si>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</si>
  <si>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</si>
  <si>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</si>
  <si>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</si>
  <si>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</si>
  <si>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</si>
  <si>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</si>
  <si>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</si>
  <si>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</si>
  <si>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</si>
  <si>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</si>
  <si>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</si>
  <si>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</si>
  <si>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</si>
  <si>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</si>
  <si>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</si>
  <si>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</si>
  <si>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</si>
  <si>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</si>
  <si>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</si>
  <si>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</si>
  <si>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</si>
  <si>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</si>
  <si>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</si>
  <si>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</si>
  <si>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</si>
  <si>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</si>
  <si>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</si>
  <si>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</si>
  <si>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</si>
  <si>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</si>
  <si>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</si>
  <si>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</si>
  <si>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</si>
  <si>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</si>
  <si>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</si>
  <si>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</si>
  <si>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</si>
  <si>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</si>
  <si>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</si>
  <si>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</si>
  <si>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</si>
  <si>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</si>
  <si>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</si>
  <si>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</si>
  <si>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</si>
  <si>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</si>
  <si>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</si>
  <si>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</si>
  <si>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</si>
  <si>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</si>
  <si>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</si>
  <si>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</si>
  <si>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</si>
  <si>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</si>
  <si>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</si>
  <si>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</si>
  <si>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</si>
  <si>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</si>
  <si>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</si>
  <si>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</si>
  <si>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</si>
  <si>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</si>
  <si>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</si>
  <si>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</si>
  <si>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</si>
  <si>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</si>
  <si>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</si>
  <si>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</si>
  <si>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</si>
  <si>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</si>
  <si>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</si>
  <si>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</si>
  <si>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</si>
  <si>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</si>
  <si>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</si>
  <si>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</si>
  <si>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</si>
  <si>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</si>
  <si>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</si>
  <si>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</si>
  <si>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</si>
  <si>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</si>
  <si>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</si>
  <si>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</si>
  <si>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</si>
  <si>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</si>
  <si>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</si>
  <si>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</si>
  <si>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</si>
  <si>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</si>
  <si>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</si>
  <si>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</si>
  <si>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</si>
  <si>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</si>
  <si>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</si>
  <si>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</si>
  <si>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</si>
  <si>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</si>
  <si>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</si>
  <si>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</si>
  <si>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</si>
  <si>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</si>
  <si>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</si>
  <si>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</si>
  <si>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</si>
  <si>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</si>
  <si>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</si>
  <si>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</si>
  <si>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</si>
  <si>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</si>
  <si>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</si>
  <si>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</si>
  <si>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</si>
  <si>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</si>
  <si>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</si>
  <si>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</si>
  <si>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</si>
  <si>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</si>
  <si>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</si>
  <si>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</si>
  <si>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</si>
  <si>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</si>
  <si>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</si>
  <si>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</si>
  <si>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</si>
  <si>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</si>
  <si>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</si>
  <si>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</si>
  <si>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</si>
  <si>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</si>
  <si>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</si>
  <si>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</si>
  <si>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</si>
  <si>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</si>
  <si>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</si>
  <si>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</si>
  <si>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</si>
  <si>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</si>
  <si>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</si>
  <si>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</si>
  <si>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</si>
  <si>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</si>
  <si>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</si>
  <si>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</si>
  <si>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</si>
  <si>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</si>
  <si>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</si>
  <si>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</si>
  <si>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</si>
  <si>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</si>
  <si>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</si>
  <si>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</si>
  <si>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</si>
  <si>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</si>
  <si>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</si>
  <si>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</si>
  <si>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</si>
  <si>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</si>
  <si>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</si>
  <si>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</si>
  <si>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</si>
  <si>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</si>
  <si>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</si>
  <si>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</si>
  <si>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</si>
  <si>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</si>
  <si>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</si>
  <si>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</si>
  <si>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</si>
  <si>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</si>
  <si>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</si>
  <si>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</si>
  <si>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</si>
  <si>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</si>
  <si>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</si>
  <si>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</si>
  <si>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</si>
  <si>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</si>
  <si>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</si>
  <si>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</si>
  <si>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</si>
  <si>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</si>
  <si>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</si>
  <si>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</si>
  <si>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</si>
  <si>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</si>
  <si>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</si>
  <si>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</si>
  <si>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</si>
  <si>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</si>
  <si>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</si>
  <si>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</si>
  <si>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</si>
  <si>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</si>
  <si>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</si>
  <si>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</si>
  <si>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</si>
  <si>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</si>
  <si>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</si>
  <si>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</si>
  <si>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</si>
  <si>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</si>
  <si>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</si>
  <si>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</si>
  <si>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</si>
  <si>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</si>
  <si>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</si>
  <si>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</si>
  <si>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</si>
  <si>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</si>
  <si>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</si>
  <si>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</si>
  <si>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</si>
  <si>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</si>
  <si>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</si>
  <si>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</si>
  <si>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</si>
  <si>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</si>
  <si>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</si>
  <si>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</si>
  <si>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</si>
  <si>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</si>
  <si>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</si>
  <si>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</si>
  <si>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</si>
  <si>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</si>
  <si>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</si>
  <si>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</si>
  <si>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</si>
  <si>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</si>
  <si>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</si>
  <si>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</si>
  <si>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</si>
  <si>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</si>
  <si>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</si>
  <si>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</si>
  <si>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</si>
  <si>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</si>
  <si>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</si>
  <si>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</si>
  <si>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</si>
  <si>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</si>
  <si>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</si>
  <si>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</si>
  <si>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</si>
  <si>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</si>
  <si>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</si>
  <si>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</si>
  <si>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</si>
  <si>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</si>
  <si>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</si>
  <si>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</si>
  <si>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</si>
  <si>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</si>
  <si>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</si>
  <si>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</si>
  <si>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</si>
  <si>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</si>
  <si>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</si>
  <si>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</si>
  <si>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</si>
  <si>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</si>
  <si>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</si>
  <si>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</si>
  <si>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</si>
  <si>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</si>
  <si>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</si>
  <si>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</si>
  <si>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</si>
  <si>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</si>
  <si>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</si>
  <si>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</si>
  <si>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</si>
  <si>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</si>
  <si>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</si>
  <si>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</si>
  <si>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</si>
  <si>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</si>
  <si>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</si>
  <si>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</si>
  <si>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</si>
  <si>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</si>
  <si>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</si>
  <si>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</si>
  <si>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</si>
  <si>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</si>
  <si>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</si>
  <si>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</si>
  <si>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</si>
  <si>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</si>
  <si>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</si>
  <si>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</si>
  <si>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</si>
  <si>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</si>
  <si>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</si>
  <si>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</si>
  <si>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</si>
  <si>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</si>
  <si>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</si>
  <si>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</si>
  <si>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</si>
  <si>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</si>
  <si>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</si>
  <si>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</si>
  <si>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</si>
  <si>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</si>
  <si>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</si>
  <si>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</si>
  <si>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</si>
  <si>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</si>
  <si>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</si>
  <si>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</si>
  <si>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</si>
  <si>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</si>
  <si>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</si>
  <si>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</si>
  <si>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</si>
  <si>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</si>
  <si>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</si>
  <si>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</si>
  <si>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</si>
  <si>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</si>
  <si>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</si>
  <si>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</si>
  <si>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</si>
  <si>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</si>
  <si>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</si>
  <si>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</si>
  <si>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</si>
  <si>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</si>
  <si>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</si>
  <si>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</si>
  <si>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</si>
  <si>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</si>
  <si>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</si>
  <si>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</si>
  <si>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</si>
  <si>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</si>
  <si>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</si>
  <si>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</si>
  <si>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</si>
  <si>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</si>
  <si>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</si>
  <si>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</si>
  <si>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</si>
  <si>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</si>
  <si>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</si>
  <si>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</si>
  <si>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</si>
  <si>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</si>
  <si>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</si>
  <si>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</si>
  <si>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</si>
  <si>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</si>
  <si>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</si>
  <si>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</si>
  <si>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</si>
  <si>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</si>
  <si>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</si>
  <si>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</si>
  <si>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</si>
  <si>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</si>
  <si>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</si>
  <si>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</si>
  <si>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</si>
  <si>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</si>
  <si>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</si>
  <si>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</si>
  <si>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</si>
  <si>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</si>
  <si>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</si>
  <si>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</si>
  <si>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</si>
  <si>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</si>
  <si>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</si>
  <si>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</si>
  <si>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</si>
  <si>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</si>
  <si>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</si>
  <si>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</si>
  <si>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</si>
  <si>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</si>
  <si>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</si>
  <si>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</si>
  <si>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</si>
  <si>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</si>
  <si>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</si>
  <si>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</si>
  <si>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</si>
  <si>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</si>
  <si>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</si>
  <si>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</si>
  <si>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</si>
  <si>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</si>
  <si>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</si>
  <si>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</si>
  <si>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</si>
  <si>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</si>
  <si>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</si>
  <si>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</si>
  <si>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</si>
  <si>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</si>
  <si>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</si>
  <si>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</si>
  <si>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</si>
  <si>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</si>
  <si>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</si>
  <si>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</si>
  <si>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</si>
  <si>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</si>
  <si>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</si>
  <si>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</si>
  <si>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</si>
  <si>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</si>
  <si>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</si>
  <si>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</si>
  <si>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</si>
  <si>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</si>
  <si>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</si>
  <si>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</si>
  <si>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</si>
  <si>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</si>
  <si>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</si>
  <si>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</si>
  <si>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</si>
  <si>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</si>
  <si>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</si>
  <si>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</si>
  <si>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</si>
  <si>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</si>
  <si>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</si>
  <si>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</si>
  <si>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</si>
  <si>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</si>
  <si>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</si>
  <si>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</si>
  <si>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</si>
  <si>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</si>
  <si>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</si>
  <si>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</si>
  <si>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</si>
  <si>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</si>
  <si>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</si>
  <si>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</si>
  <si>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</si>
  <si>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</si>
  <si>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</si>
  <si>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</si>
  <si>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</si>
  <si>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</si>
  <si>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</si>
  <si>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</si>
  <si>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</si>
  <si>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</si>
  <si>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</si>
  <si>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</si>
  <si>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</si>
  <si>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</si>
  <si>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</si>
  <si>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</si>
  <si>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</si>
  <si>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</si>
  <si>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</si>
  <si>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</si>
  <si>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</si>
  <si>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</si>
  <si>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</si>
  <si>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</si>
  <si>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</si>
  <si>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</si>
  <si>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</si>
  <si>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</si>
  <si>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</si>
  <si>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</si>
  <si>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</si>
  <si>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</si>
  <si>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</si>
  <si>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</si>
  <si>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</si>
  <si>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</si>
  <si>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</si>
  <si>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</si>
  <si>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</si>
  <si>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</si>
  <si>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</si>
  <si>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</si>
  <si>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</si>
  <si>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</si>
  <si>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</si>
  <si>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</si>
  <si>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</si>
  <si>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</si>
  <si>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</si>
  <si>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</si>
  <si>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</si>
  <si>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</si>
  <si>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</si>
  <si>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</si>
  <si>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</si>
  <si>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</si>
  <si>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</si>
  <si>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</si>
  <si>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</si>
  <si>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</si>
  <si>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</si>
  <si>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</si>
  <si>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</si>
  <si>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</si>
  <si>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</si>
  <si>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</si>
  <si>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</si>
  <si>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</si>
  <si>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</si>
  <si>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</si>
  <si>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</si>
  <si>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</si>
  <si>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</si>
  <si>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</si>
  <si>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</si>
  <si>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</si>
  <si>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</si>
  <si>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</si>
  <si>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</si>
  <si>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</si>
  <si>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</si>
  <si>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</si>
  <si>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</si>
  <si>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</si>
  <si>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</si>
  <si>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</si>
  <si>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</si>
  <si>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</si>
  <si>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</si>
  <si>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</si>
  <si>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</si>
  <si>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</si>
  <si>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</si>
  <si>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</si>
  <si>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</si>
  <si>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</si>
  <si>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</si>
  <si>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</si>
  <si>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</si>
  <si>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</si>
  <si>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</si>
  <si>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</si>
  <si>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</si>
  <si>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</si>
  <si>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</si>
  <si>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</si>
  <si>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</si>
  <si>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</si>
  <si>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</si>
  <si>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</si>
  <si>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</si>
  <si>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</si>
  <si>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</si>
  <si>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</si>
  <si>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</si>
  <si>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</si>
  <si>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</si>
  <si>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</si>
  <si>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</si>
  <si>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</si>
  <si>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</si>
  <si>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</si>
  <si>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</si>
  <si>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</si>
  <si>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</si>
  <si>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</si>
  <si>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</si>
  <si>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</si>
  <si>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</si>
  <si>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</si>
  <si>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</si>
  <si>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</si>
  <si>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</si>
  <si>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</si>
  <si>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</si>
  <si>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</si>
  <si>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</si>
  <si>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</si>
  <si>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</si>
  <si>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</si>
  <si>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</si>
  <si>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</si>
  <si>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</si>
  <si>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</si>
  <si>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</si>
  <si>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</si>
  <si>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</si>
  <si>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</si>
  <si>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</si>
  <si>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</si>
  <si>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</si>
  <si>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</si>
  <si>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</si>
  <si>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</si>
  <si>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</si>
  <si>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</si>
  <si>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</si>
  <si>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</si>
  <si>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</si>
  <si>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</si>
  <si>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</si>
  <si>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</si>
  <si>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</si>
  <si>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</si>
  <si>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</si>
  <si>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</si>
  <si>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</si>
  <si>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</si>
  <si>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</si>
  <si>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</si>
  <si>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</si>
  <si>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</si>
  <si>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</si>
  <si>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</si>
  <si>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</si>
  <si>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</si>
  <si>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</si>
  <si>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</si>
  <si>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</si>
  <si>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</si>
  <si>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</si>
  <si>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</si>
  <si>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</si>
  <si>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</si>
  <si>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</si>
  <si>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</si>
  <si>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</si>
  <si>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</si>
  <si>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</si>
  <si>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</si>
  <si>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</si>
  <si>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</si>
  <si>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</si>
  <si>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</si>
  <si>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</si>
  <si>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</si>
  <si>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</si>
  <si>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</si>
  <si>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</si>
  <si>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</si>
  <si>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</si>
  <si>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</si>
  <si>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</si>
  <si>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</si>
  <si>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</si>
  <si>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</si>
  <si>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</si>
  <si>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</si>
  <si>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</si>
  <si>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</si>
  <si>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</si>
  <si>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</si>
  <si>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</si>
  <si>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</si>
  <si>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</si>
  <si>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</si>
  <si>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</si>
  <si>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</si>
  <si>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</si>
  <si>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</si>
  <si>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</si>
  <si>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</si>
  <si>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</si>
  <si>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</si>
  <si>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</si>
  <si>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</si>
  <si>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</si>
  <si>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</si>
  <si>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</si>
  <si>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</si>
  <si>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</si>
  <si>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</si>
  <si>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</si>
  <si>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</si>
  <si>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</si>
  <si>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</si>
  <si>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</si>
  <si>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</si>
  <si>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</si>
  <si>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</si>
  <si>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</si>
  <si>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</si>
  <si>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</si>
  <si>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</si>
  <si>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</si>
  <si>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</si>
  <si>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</si>
  <si>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</si>
  <si>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</si>
  <si>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</si>
  <si>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</si>
  <si>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</si>
  <si>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</si>
  <si>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</si>
  <si>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</si>
  <si>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</si>
  <si>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</si>
  <si>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</si>
  <si>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</si>
  <si>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</si>
  <si>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</si>
  <si>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</si>
  <si>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</si>
  <si>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</si>
  <si>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</si>
  <si>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</si>
  <si>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</si>
  <si>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</si>
  <si>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</si>
  <si>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</si>
  <si>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</si>
  <si>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</si>
  <si>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</si>
  <si>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</si>
  <si>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</si>
  <si>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</si>
  <si>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</si>
  <si>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</si>
  <si>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</si>
  <si>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</si>
  <si>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</si>
  <si>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</si>
  <si>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</si>
  <si>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</si>
  <si>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</si>
  <si>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</si>
  <si>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</si>
  <si>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</si>
  <si>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</si>
  <si>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</si>
  <si>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</si>
  <si>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</si>
  <si>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</si>
  <si>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</si>
  <si>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</si>
  <si>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</si>
  <si>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</si>
  <si>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</si>
  <si>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</si>
  <si>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</si>
  <si>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</si>
  <si>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</si>
  <si>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</si>
  <si>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</si>
  <si>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</si>
  <si>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</si>
  <si>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</si>
  <si>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</si>
  <si>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</si>
  <si>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</si>
  <si>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</si>
  <si>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</si>
  <si>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</si>
  <si>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</si>
  <si>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</si>
  <si>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</si>
  <si>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</si>
  <si>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</si>
  <si>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</si>
  <si>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</si>
  <si>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</si>
  <si>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</si>
  <si>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</si>
  <si>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</si>
  <si>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</si>
  <si>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</si>
  <si>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</si>
  <si>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</si>
  <si>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</si>
  <si>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</si>
  <si>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</si>
  <si>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</si>
  <si>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</si>
  <si>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</si>
  <si>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</si>
  <si>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</si>
  <si>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</si>
  <si>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</si>
  <si>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</si>
  <si>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</si>
  <si>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</si>
  <si>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</si>
  <si>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</si>
  <si>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</si>
  <si>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</si>
  <si>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</si>
  <si>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</si>
  <si>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</si>
  <si>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</si>
  <si>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</si>
  <si>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</si>
  <si>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</si>
  <si>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</si>
  <si>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</si>
  <si>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</si>
  <si>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</si>
  <si>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</si>
  <si>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</si>
  <si>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</si>
  <si>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</si>
  <si>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</si>
  <si>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</si>
  <si>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</si>
  <si>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</si>
  <si>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</si>
  <si>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</si>
  <si>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</si>
  <si>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</si>
  <si>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</si>
  <si>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</si>
  <si>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</si>
  <si>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</si>
  <si>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</si>
  <si>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</si>
  <si>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</si>
  <si>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</si>
  <si>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</si>
  <si>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</si>
  <si>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</si>
  <si>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</si>
  <si>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</si>
  <si>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</si>
  <si>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</si>
  <si>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</si>
  <si>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</si>
  <si>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</si>
  <si>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</si>
  <si>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</si>
  <si>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</si>
  <si>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</si>
  <si>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</si>
  <si>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</si>
  <si>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</si>
  <si>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</si>
  <si>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</si>
  <si>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</si>
  <si>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</si>
  <si>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</si>
  <si>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</si>
  <si>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</si>
  <si>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</si>
  <si>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</si>
  <si>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</si>
  <si>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</si>
  <si>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</si>
  <si>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</si>
  <si>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</si>
  <si>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</si>
  <si>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</si>
  <si>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</si>
  <si>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</si>
  <si>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</si>
  <si>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</si>
  <si>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</si>
  <si>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</si>
  <si>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</si>
  <si>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</si>
  <si>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</si>
  <si>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</si>
  <si>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</si>
  <si>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</si>
  <si>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</si>
  <si>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</si>
  <si>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</si>
  <si>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</si>
  <si>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</si>
  <si>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</si>
  <si>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</si>
  <si>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</si>
  <si>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</si>
  <si>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</si>
  <si>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</si>
  <si>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</si>
  <si>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</si>
  <si>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</si>
  <si>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</si>
  <si>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</si>
  <si>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</si>
  <si>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</si>
  <si>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</si>
  <si>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</si>
  <si>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</si>
  <si>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</si>
  <si>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</si>
  <si>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</si>
  <si>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</si>
  <si>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</si>
  <si>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</si>
  <si>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</si>
  <si>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</si>
  <si>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</si>
  <si>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</si>
  <si>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</si>
  <si>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</si>
  <si>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</si>
  <si>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</si>
  <si>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</si>
  <si>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</si>
  <si>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</si>
  <si>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</si>
  <si>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</si>
  <si>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</si>
  <si>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</si>
  <si>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</si>
  <si>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</si>
  <si>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</si>
  <si>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</si>
  <si>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</si>
  <si>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</si>
  <si>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</si>
  <si>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</si>
  <si>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</si>
  <si>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</si>
  <si>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</si>
  <si>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</si>
  <si>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</si>
  <si>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</si>
  <si>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</si>
  <si>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</si>
  <si>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</si>
  <si>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</si>
  <si>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</si>
  <si>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</si>
  <si>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</si>
  <si>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</si>
  <si>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</si>
  <si>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</si>
  <si>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</si>
  <si>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</si>
  <si>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</si>
  <si>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</si>
  <si>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</si>
  <si>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</si>
  <si>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</si>
  <si>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</si>
  <si>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</si>
  <si>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</si>
  <si>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</si>
  <si>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</si>
  <si>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</si>
  <si>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</si>
  <si>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</si>
  <si>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</si>
  <si>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</si>
  <si>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</si>
  <si>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</si>
  <si>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</si>
  <si>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</si>
  <si>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</si>
  <si>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</si>
  <si>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</si>
  <si>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</si>
  <si>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</si>
  <si>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</si>
  <si>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</si>
  <si>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</si>
  <si>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</si>
  <si>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</si>
  <si>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</si>
  <si>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</si>
  <si>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</si>
  <si>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</si>
  <si>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</si>
  <si>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</si>
  <si>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</si>
  <si>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</si>
  <si>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</si>
  <si>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</si>
  <si>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</si>
  <si>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</si>
  <si>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</si>
  <si>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</si>
  <si>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</si>
  <si>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</si>
  <si>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</si>
  <si>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</si>
  <si>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</si>
  <si>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</si>
  <si>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</si>
  <si>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</si>
  <si>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</si>
  <si>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</si>
  <si>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</si>
  <si>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</si>
  <si>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</si>
  <si>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</si>
  <si>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</si>
  <si>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</si>
  <si>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</si>
  <si>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</si>
  <si>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</si>
  <si>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</si>
  <si>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</si>
  <si>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</si>
  <si>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</si>
  <si>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</si>
  <si>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</si>
  <si>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</si>
  <si>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</si>
  <si>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</si>
  <si>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</si>
  <si>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</si>
  <si>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</si>
  <si>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</si>
  <si>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</si>
  <si>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</si>
  <si>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</si>
  <si>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</si>
  <si>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</si>
  <si>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</si>
  <si>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</si>
  <si>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</si>
  <si>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</si>
  <si>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</si>
  <si>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</si>
  <si>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</si>
  <si>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</si>
  <si>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</si>
  <si>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</si>
  <si>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</si>
  <si>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</si>
  <si>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</si>
  <si>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</si>
  <si>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</si>
  <si>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</si>
  <si>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</si>
  <si>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</si>
  <si>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</si>
  <si>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</si>
  <si>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</si>
  <si>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</si>
  <si>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</si>
  <si>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</si>
  <si>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</si>
  <si>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</si>
  <si>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</si>
  <si>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</si>
  <si>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</si>
  <si>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</si>
  <si>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</si>
  <si>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</si>
  <si>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</si>
  <si>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</si>
  <si>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</si>
  <si>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</si>
  <si>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</si>
  <si>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</si>
  <si>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</si>
  <si>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</si>
  <si>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</si>
  <si>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</si>
  <si>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</si>
  <si>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</si>
  <si>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</si>
  <si>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</si>
  <si>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</si>
  <si>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</si>
  <si>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</si>
  <si>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</si>
  <si>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</si>
  <si>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</si>
  <si>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</si>
  <si>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</si>
  <si>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</si>
  <si>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</si>
  <si>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</si>
  <si>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</si>
  <si>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</si>
  <si>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</si>
  <si>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</si>
  <si>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</si>
  <si>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</si>
  <si>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</si>
  <si>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</si>
  <si>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</si>
  <si>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</si>
  <si>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</si>
  <si>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</si>
  <si>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</si>
  <si>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</si>
  <si>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</si>
  <si>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</si>
  <si>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</si>
  <si>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</si>
  <si>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</si>
  <si>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</si>
  <si>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</si>
  <si>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</si>
  <si>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</si>
  <si>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</si>
  <si>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</si>
  <si>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</si>
  <si>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</si>
  <si>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</si>
  <si>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</si>
  <si>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</si>
  <si>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</si>
  <si>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</si>
  <si>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</si>
  <si>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</si>
  <si>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</si>
  <si>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</si>
  <si>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</si>
  <si>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</si>
  <si>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</si>
  <si>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</si>
  <si>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</si>
  <si>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</si>
  <si>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</si>
  <si>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</si>
  <si>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</si>
  <si>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</si>
  <si>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</si>
  <si>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</si>
  <si>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</si>
  <si>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</si>
  <si>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</si>
  <si>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</si>
  <si>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</si>
  <si>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</si>
  <si>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</si>
  <si>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</si>
  <si>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</si>
  <si>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</si>
  <si>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</si>
  <si>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</si>
  <si>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</si>
  <si>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</si>
  <si>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</si>
  <si>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</si>
  <si>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</si>
  <si>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</si>
  <si>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</si>
  <si>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</si>
  <si>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</si>
  <si>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</si>
  <si>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</si>
  <si>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</si>
  <si>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</si>
  <si>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</si>
  <si>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</si>
  <si>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</si>
  <si>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</si>
  <si>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</si>
  <si>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</si>
  <si>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</si>
  <si>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</si>
  <si>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</si>
  <si>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</si>
  <si>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</si>
  <si>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</si>
  <si>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</si>
  <si>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</si>
  <si>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</si>
  <si>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</si>
  <si>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</si>
  <si>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</si>
  <si>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</si>
  <si>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</si>
  <si>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</si>
  <si>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</si>
  <si>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</si>
  <si>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</si>
  <si>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</si>
  <si>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</si>
  <si>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</si>
  <si>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</si>
  <si>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</si>
  <si>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</si>
  <si>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</si>
  <si>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</si>
  <si>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</si>
  <si>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</si>
  <si>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</si>
  <si>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</si>
  <si>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</si>
  <si>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</si>
  <si>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</si>
  <si>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</si>
  <si>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</si>
  <si>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</si>
  <si>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</si>
  <si>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</si>
  <si>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</si>
  <si>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</si>
  <si>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</si>
  <si>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</si>
  <si>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</si>
  <si>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</si>
  <si>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</si>
  <si>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</si>
  <si>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</si>
  <si>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</si>
  <si>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</si>
  <si>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</si>
  <si>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</si>
  <si>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</si>
  <si>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</si>
  <si>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</si>
  <si>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</si>
  <si>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</si>
  <si>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</si>
  <si>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</si>
  <si>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</si>
  <si>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</si>
  <si>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</si>
  <si>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</si>
  <si>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</si>
  <si>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</si>
  <si>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</si>
  <si>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</si>
  <si>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</si>
  <si>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</si>
  <si>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</si>
  <si>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</si>
  <si>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</si>
  <si>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</si>
  <si>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</si>
  <si>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</si>
  <si>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</si>
  <si>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</si>
  <si>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</si>
  <si>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</si>
  <si>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</si>
  <si>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</si>
  <si>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</si>
  <si>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</si>
  <si>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</si>
  <si>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</si>
  <si>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</si>
  <si>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</si>
  <si>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</si>
  <si>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</si>
  <si>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</si>
  <si>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</si>
  <si>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</si>
  <si>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</si>
  <si>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</si>
  <si>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</si>
  <si>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</si>
  <si>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</si>
  <si>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</si>
  <si>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</si>
  <si>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</si>
  <si>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</si>
  <si>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</si>
  <si>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</si>
  <si>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</si>
  <si>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</si>
  <si>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</si>
  <si>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</si>
  <si>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</si>
  <si>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</si>
  <si>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</si>
  <si>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</si>
  <si>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</si>
  <si>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</si>
  <si>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</si>
  <si>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</si>
  <si>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</si>
  <si>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</si>
  <si>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</si>
  <si>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</si>
  <si>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</si>
  <si>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</si>
  <si>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</si>
  <si>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</si>
  <si>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</si>
  <si>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</si>
  <si>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</si>
  <si>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</si>
  <si>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</si>
  <si>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</si>
  <si>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</si>
  <si>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</si>
  <si>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</si>
  <si>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</si>
  <si>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</si>
  <si>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</si>
  <si>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</si>
  <si>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</si>
  <si>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</si>
  <si>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</si>
  <si>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</si>
  <si>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</si>
  <si>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</si>
  <si>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</si>
  <si>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</si>
  <si>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</si>
  <si>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</si>
  <si>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</si>
  <si>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</si>
  <si>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</si>
  <si>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</si>
  <si>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</si>
  <si>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</si>
  <si>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</si>
  <si>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</si>
  <si>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</si>
  <si>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</si>
  <si>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</si>
  <si>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</si>
  <si>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</si>
  <si>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</si>
  <si>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</si>
  <si>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</si>
  <si>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</si>
  <si>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</si>
  <si>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</si>
  <si>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</si>
  <si>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</si>
  <si>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</si>
  <si>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</si>
  <si>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</si>
  <si>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</si>
  <si>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</si>
  <si>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</si>
  <si>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</si>
  <si>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</si>
  <si>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</si>
  <si>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</si>
  <si>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</si>
  <si>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</si>
  <si>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</si>
  <si>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</si>
  <si>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</si>
  <si>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</si>
  <si>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</si>
  <si>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</si>
  <si>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</si>
  <si>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</si>
  <si>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</si>
  <si>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</si>
  <si>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</si>
  <si>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</si>
  <si>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</si>
  <si>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</si>
  <si>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</si>
  <si>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</si>
  <si>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</si>
  <si>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</si>
  <si>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</si>
  <si>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</si>
  <si>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</si>
  <si>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</si>
  <si>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</si>
  <si>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</si>
  <si>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</si>
  <si>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</si>
  <si>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</si>
  <si>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</si>
  <si>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</si>
  <si>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</si>
  <si>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</si>
  <si>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</si>
  <si>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</si>
  <si>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</si>
  <si>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</si>
  <si>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</si>
  <si>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</si>
  <si>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</si>
  <si>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</si>
  <si>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</si>
  <si>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</si>
  <si>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</si>
  <si>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</si>
  <si>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</si>
  <si>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</si>
  <si>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</si>
  <si>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</si>
  <si>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</si>
  <si>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</si>
  <si>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</si>
  <si>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</si>
  <si>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</si>
  <si>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</si>
  <si>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</si>
  <si>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</si>
  <si>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</si>
  <si>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</si>
  <si>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</si>
  <si>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</si>
  <si>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</si>
  <si>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</si>
  <si>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</si>
  <si>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</si>
  <si>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</si>
  <si>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</si>
  <si>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</si>
  <si>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</si>
  <si>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</si>
  <si>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</si>
  <si>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</si>
  <si>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</si>
  <si>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</si>
  <si>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</si>
  <si>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</si>
  <si>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</si>
  <si>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</si>
  <si>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</si>
  <si>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</si>
  <si>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</si>
  <si>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</si>
  <si>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</si>
  <si>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</si>
  <si>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</si>
  <si>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</si>
  <si>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</si>
  <si>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</si>
  <si>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</si>
  <si>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</si>
  <si>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</si>
  <si>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</si>
  <si>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</si>
  <si>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</si>
  <si>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</si>
  <si>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</si>
  <si>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</si>
  <si>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</si>
  <si>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</si>
  <si>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</si>
  <si>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</si>
  <si>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</si>
  <si>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</si>
  <si>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</si>
  <si>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</si>
  <si>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</si>
  <si>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</si>
  <si>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</si>
  <si>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</si>
  <si>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</si>
  <si>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</si>
  <si>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</si>
  <si>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</si>
  <si>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</si>
  <si>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</si>
  <si>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</si>
  <si>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</si>
  <si>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</si>
  <si>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</si>
  <si>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</si>
  <si>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</si>
  <si>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</si>
  <si>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</si>
  <si>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</si>
  <si>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</si>
  <si>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</si>
  <si>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</si>
  <si>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</si>
  <si>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</si>
  <si>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</si>
  <si>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</si>
  <si>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</si>
  <si>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</si>
  <si>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</si>
  <si>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</si>
  <si>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</si>
  <si>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</si>
  <si>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</si>
  <si>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</si>
  <si>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</si>
  <si>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</si>
  <si>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</si>
  <si>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</si>
  <si>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</si>
  <si>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</si>
  <si>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</si>
  <si>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</si>
  <si>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</si>
  <si>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</si>
  <si>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</si>
  <si>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</si>
  <si>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</si>
  <si>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</si>
  <si>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</si>
  <si>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</si>
  <si>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</si>
  <si>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</si>
  <si>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</si>
  <si>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</si>
  <si>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</si>
  <si>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</si>
  <si>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</si>
  <si>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</si>
  <si>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</si>
  <si>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</si>
  <si>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</si>
  <si>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</si>
  <si>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</si>
  <si>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</si>
  <si>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</si>
  <si>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</si>
  <si>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</si>
  <si>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</si>
  <si>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</si>
  <si>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</si>
  <si>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</si>
  <si>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</si>
  <si>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</si>
  <si>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</si>
  <si>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</si>
  <si>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</si>
  <si>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</si>
  <si>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</si>
  <si>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</si>
  <si>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</si>
  <si>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</si>
  <si>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</si>
  <si>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</si>
  <si>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</si>
  <si>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</si>
  <si>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</si>
  <si>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</si>
  <si>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</si>
  <si>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</si>
  <si>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</si>
  <si>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</si>
  <si>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</si>
  <si>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</si>
  <si>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</si>
  <si>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</si>
  <si>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</si>
  <si>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</si>
  <si>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</si>
  <si>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</si>
  <si>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</si>
  <si>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</si>
  <si>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</si>
  <si>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</si>
  <si>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</si>
  <si>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</si>
  <si>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</si>
  <si>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</si>
  <si>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</si>
  <si>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</si>
  <si>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</si>
  <si>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</si>
  <si>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</si>
  <si>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</si>
  <si>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</si>
  <si>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</si>
  <si>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</si>
  <si>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</si>
  <si>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</si>
  <si>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</si>
  <si>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</si>
  <si>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</si>
  <si>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</si>
  <si>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</si>
  <si>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</si>
  <si>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</si>
  <si>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</si>
  <si>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</si>
  <si>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</si>
  <si>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</si>
  <si>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</si>
  <si>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</si>
  <si>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</si>
  <si>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</si>
  <si>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</si>
  <si>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</si>
  <si>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</si>
  <si>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</si>
  <si>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</si>
  <si>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</si>
  <si>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</si>
  <si>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</si>
  <si>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</si>
  <si>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</si>
  <si>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</si>
  <si>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</si>
  <si>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</si>
  <si>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</si>
  <si>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</si>
  <si>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</si>
  <si>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</si>
  <si>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</si>
  <si>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</si>
  <si>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</si>
  <si>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</si>
  <si>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</si>
  <si>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</si>
  <si>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</si>
  <si>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</si>
  <si>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</si>
  <si>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</si>
  <si>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</si>
  <si>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</si>
  <si>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</si>
  <si>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</si>
  <si>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</si>
  <si>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</si>
  <si>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</si>
  <si>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</si>
  <si>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</si>
  <si>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</si>
  <si>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</si>
  <si>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</si>
  <si>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</si>
  <si>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</si>
  <si>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</si>
  <si>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</si>
  <si>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</si>
  <si>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</si>
  <si>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</si>
  <si>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</si>
  <si>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</si>
  <si>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</si>
  <si>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</si>
  <si>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</si>
  <si>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</si>
  <si>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</si>
  <si>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</si>
  <si>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</si>
  <si>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</si>
  <si>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</si>
  <si>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</si>
  <si>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</si>
  <si>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</si>
  <si>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</si>
  <si>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</si>
  <si>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</si>
  <si>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</si>
  <si>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</si>
  <si>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</si>
  <si>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</si>
  <si>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</si>
  <si>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</si>
  <si>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</si>
  <si>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</si>
  <si>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</si>
  <si>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</si>
  <si>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</si>
  <si>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</si>
  <si>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</si>
  <si>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</si>
  <si>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</si>
  <si>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</si>
  <si>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</si>
  <si>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</si>
  <si>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</si>
  <si>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</si>
  <si>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</si>
  <si>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</si>
  <si>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</si>
  <si>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</si>
  <si>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</si>
  <si>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</si>
  <si>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</si>
  <si>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</si>
  <si>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</si>
  <si>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</si>
  <si>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</si>
  <si>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</si>
  <si>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</si>
  <si>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</si>
  <si>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</si>
  <si>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</si>
  <si>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</si>
  <si>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</si>
  <si>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</si>
  <si>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</si>
  <si>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</si>
  <si>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</si>
  <si>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</si>
  <si>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</si>
  <si>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</si>
  <si>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</si>
  <si>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</si>
  <si>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</si>
  <si>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</si>
  <si>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</si>
  <si>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</si>
  <si>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</si>
  <si>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</si>
  <si>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</si>
  <si>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</si>
  <si>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</si>
  <si>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</si>
  <si>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</si>
  <si>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</si>
  <si>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</si>
  <si>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</si>
  <si>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</si>
  <si>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</si>
  <si>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</si>
  <si>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</si>
  <si>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</si>
  <si>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</si>
  <si>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</si>
  <si>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</si>
  <si>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</si>
  <si>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</si>
  <si>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</si>
  <si>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</si>
  <si>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</si>
  <si>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</si>
  <si>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</si>
  <si>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</si>
  <si>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</si>
  <si>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</si>
  <si>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</si>
  <si>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</si>
  <si>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</si>
  <si>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</si>
  <si>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</si>
  <si>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</si>
  <si>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</si>
  <si>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</si>
  <si>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</si>
  <si>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</si>
  <si>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</si>
  <si>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</si>
  <si>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</si>
  <si>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</si>
  <si>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</si>
  <si>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</si>
  <si>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</si>
  <si>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</si>
  <si>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</si>
  <si>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</si>
  <si>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</si>
  <si>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</si>
  <si>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</si>
  <si>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</si>
  <si>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</si>
  <si>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</si>
  <si>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</si>
  <si>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</si>
  <si>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</si>
  <si>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</si>
  <si>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</si>
  <si>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</si>
  <si>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</si>
  <si>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</si>
  <si>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</si>
  <si>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</si>
  <si>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</si>
  <si>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</si>
  <si>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</si>
  <si>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</si>
  <si>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</si>
  <si>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</si>
  <si>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</si>
  <si>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</si>
  <si>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</si>
  <si>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</si>
  <si>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</si>
  <si>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</si>
  <si>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</si>
  <si>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</si>
  <si>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</si>
  <si>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</si>
  <si>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</si>
  <si>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</si>
  <si>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</si>
  <si>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</si>
  <si>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</si>
  <si>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</si>
  <si>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</si>
  <si>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</si>
  <si>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</si>
  <si>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</si>
  <si>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</si>
  <si>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</si>
  <si>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</si>
  <si>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</si>
  <si>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</si>
  <si>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</si>
  <si>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</si>
  <si>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</si>
  <si>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</si>
  <si>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</si>
  <si>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</si>
  <si>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</si>
  <si>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</si>
  <si>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</si>
  <si>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</si>
  <si>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</si>
  <si>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</si>
  <si>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</si>
  <si>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</si>
  <si>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</si>
  <si>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</si>
  <si>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</si>
  <si>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</si>
  <si>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</si>
  <si>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</si>
  <si>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</si>
  <si>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</si>
  <si>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</si>
  <si>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</si>
  <si>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</si>
  <si>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</si>
  <si>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</si>
  <si>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</si>
  <si>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</si>
  <si>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</si>
  <si>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</si>
  <si>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</si>
  <si>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</si>
  <si>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</si>
  <si>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</si>
  <si>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</si>
  <si>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</si>
  <si>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</si>
  <si>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</si>
  <si>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</si>
  <si>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</si>
  <si>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</si>
  <si>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</si>
  <si>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</si>
  <si>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</si>
  <si>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</si>
  <si>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</si>
  <si>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</si>
  <si>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</si>
  <si>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</si>
  <si>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</si>
  <si>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</si>
  <si>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</si>
  <si>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</si>
  <si>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</si>
  <si>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</si>
  <si>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</si>
  <si>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</si>
  <si>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</si>
  <si>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</si>
  <si>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</si>
  <si>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</si>
  <si>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</si>
  <si>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</si>
  <si>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</si>
  <si>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</si>
  <si>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</si>
  <si>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</si>
  <si>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</si>
  <si>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</si>
  <si>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</si>
  <si>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</si>
  <si>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</si>
  <si>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</si>
  <si>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</si>
  <si>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</si>
  <si>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</si>
  <si>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</si>
  <si>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</si>
  <si>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</si>
  <si>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</si>
  <si>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</si>
  <si>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</si>
  <si>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</si>
  <si>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</si>
  <si>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</si>
  <si>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</si>
  <si>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</si>
  <si>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</si>
  <si>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</si>
  <si>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</si>
  <si>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</si>
  <si>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</si>
  <si>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</si>
  <si>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</si>
  <si>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</si>
  <si>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</si>
  <si>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</si>
  <si>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</si>
  <si>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</si>
  <si>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</si>
  <si>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</si>
  <si>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</si>
  <si>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</si>
  <si>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</si>
  <si>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</si>
  <si>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</si>
  <si>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</si>
  <si>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</si>
  <si>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</si>
  <si>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</si>
  <si>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</si>
  <si>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</si>
  <si>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</si>
  <si>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</si>
  <si>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</si>
  <si>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</si>
  <si>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</si>
  <si>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</si>
  <si>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</si>
  <si>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</si>
  <si>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</si>
  <si>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</si>
  <si>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</si>
  <si>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</si>
  <si>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</si>
  <si>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</si>
  <si>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</si>
  <si>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</si>
  <si>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</si>
  <si>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</si>
  <si>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</si>
  <si>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</si>
  <si>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</si>
  <si>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</si>
  <si>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</si>
  <si>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</si>
  <si>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</si>
  <si>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</si>
  <si>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</si>
  <si>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</si>
  <si>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</si>
  <si>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</si>
  <si>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</si>
  <si>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</si>
  <si>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</si>
  <si>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</si>
  <si>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</si>
  <si>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</si>
  <si>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</si>
  <si>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</si>
  <si>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</si>
  <si>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</si>
  <si>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</si>
  <si>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</si>
  <si>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</si>
  <si>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</si>
  <si>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</si>
  <si>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</si>
  <si>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</si>
  <si>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</si>
  <si>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</si>
  <si>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</si>
  <si>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</si>
  <si>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</si>
  <si>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</si>
  <si>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</si>
  <si>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</si>
  <si>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</si>
  <si>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</si>
  <si>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</si>
  <si>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</si>
  <si>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</si>
  <si>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</si>
  <si>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</si>
  <si>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</si>
  <si>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</si>
  <si>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</si>
  <si>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</si>
  <si>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</si>
  <si>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</si>
  <si>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</si>
  <si>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</si>
  <si>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</si>
  <si>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</si>
  <si>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</si>
  <si>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</si>
  <si>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</si>
  <si>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</si>
  <si>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</si>
  <si>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</si>
  <si>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</si>
  <si>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</si>
  <si>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</si>
  <si>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</si>
  <si>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</si>
  <si>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</si>
  <si>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</si>
  <si>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</si>
  <si>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</si>
  <si>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</si>
  <si>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</si>
  <si>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</si>
  <si>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</si>
  <si>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</si>
  <si>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</si>
  <si>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</si>
  <si>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</si>
  <si>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</si>
  <si>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</si>
  <si>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</si>
  <si>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</si>
  <si>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</si>
  <si>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</si>
  <si>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</si>
  <si>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</si>
  <si>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</si>
  <si>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</si>
  <si>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</si>
  <si>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</si>
  <si>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</si>
  <si>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</si>
  <si>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</si>
  <si>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</si>
  <si>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</si>
  <si>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</si>
  <si>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</si>
  <si>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</si>
  <si>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</si>
  <si>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</si>
  <si>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</si>
  <si>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</si>
  <si>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</si>
  <si>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</si>
  <si>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</si>
  <si>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</si>
  <si>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</si>
  <si>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</si>
  <si>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</si>
  <si>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</si>
  <si>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</si>
  <si>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</si>
  <si>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</si>
  <si>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</si>
  <si>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</si>
  <si>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</si>
  <si>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</si>
  <si>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</si>
  <si>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</si>
  <si>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</si>
  <si>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</si>
  <si>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</si>
  <si>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</si>
  <si>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</si>
  <si>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</si>
  <si>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</si>
  <si>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</si>
  <si>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</si>
  <si>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</si>
  <si>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</si>
  <si>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</si>
  <si>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</si>
  <si>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</si>
  <si>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</si>
  <si>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</si>
  <si>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</si>
  <si>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</si>
  <si>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</si>
  <si>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</si>
  <si>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</si>
  <si>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</si>
  <si>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</si>
  <si>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</si>
  <si>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</si>
  <si>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</si>
  <si>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</si>
  <si>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</si>
  <si>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</si>
  <si>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</si>
  <si>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</si>
  <si>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</si>
  <si>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</si>
  <si>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</si>
  <si>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</si>
  <si>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</si>
  <si>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</si>
  <si>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</si>
  <si>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</si>
  <si>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</si>
  <si>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</si>
  <si>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</si>
  <si>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</si>
  <si>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</si>
  <si>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</si>
  <si>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</si>
  <si>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</si>
  <si>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</si>
  <si>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</si>
  <si>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</si>
  <si>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</si>
  <si>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</si>
  <si>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</si>
  <si>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</si>
  <si>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</si>
  <si>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</si>
  <si>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</si>
  <si>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</si>
  <si>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</si>
  <si>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</si>
  <si>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</si>
  <si>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</si>
  <si>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</si>
  <si>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</si>
  <si>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</si>
  <si>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</si>
  <si>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</si>
  <si>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</si>
  <si>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</si>
  <si>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</si>
  <si>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</si>
  <si>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</si>
  <si>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</si>
  <si>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</si>
  <si>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</si>
  <si>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</si>
  <si>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</si>
  <si>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</si>
  <si>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</si>
  <si>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</si>
  <si>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</si>
  <si>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</si>
  <si>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</si>
  <si>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</si>
  <si>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</si>
  <si>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</si>
  <si>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</si>
  <si>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</si>
  <si>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</si>
  <si>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</si>
  <si>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</si>
  <si>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</si>
  <si>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</si>
  <si>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</si>
  <si>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</si>
  <si>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</si>
  <si>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</si>
  <si>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</si>
  <si>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</si>
  <si>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</si>
  <si>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</si>
  <si>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</si>
  <si>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</si>
  <si>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</si>
  <si>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</si>
  <si>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</si>
  <si>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</si>
  <si>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</si>
  <si>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</si>
  <si>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</si>
  <si>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</si>
  <si>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</si>
  <si>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</si>
  <si>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</si>
  <si>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</si>
  <si>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</si>
  <si>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</si>
  <si>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</si>
  <si>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</si>
  <si>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</si>
  <si>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</si>
  <si>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</si>
  <si>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</si>
  <si>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</si>
  <si>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</si>
  <si>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</si>
  <si>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</si>
  <si>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</si>
  <si>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</si>
  <si>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</si>
  <si>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</si>
  <si>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</si>
  <si>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</si>
  <si>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</si>
  <si>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</si>
  <si>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</si>
  <si>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</si>
  <si>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</si>
  <si>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</si>
  <si>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</si>
  <si>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</si>
  <si>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</si>
  <si>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</si>
  <si>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</si>
  <si>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</si>
  <si>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</si>
  <si>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</si>
  <si>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</si>
  <si>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</si>
  <si>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</si>
  <si>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</si>
  <si>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</si>
  <si>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</si>
  <si>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</si>
  <si>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</si>
  <si>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</si>
  <si>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</si>
  <si>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</si>
  <si>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</si>
  <si>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</si>
  <si>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</si>
  <si>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</si>
  <si>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</si>
  <si>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</si>
  <si>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</si>
  <si>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</si>
  <si>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</si>
  <si>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</si>
  <si>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</si>
  <si>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</si>
  <si>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</si>
  <si>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</si>
  <si>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</si>
  <si>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</si>
  <si>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</si>
  <si>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</si>
  <si>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</si>
  <si>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</si>
  <si>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</si>
  <si>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</si>
  <si>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</si>
  <si>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</si>
  <si>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</si>
  <si>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</si>
  <si>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</si>
  <si>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</si>
  <si>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</si>
  <si>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</si>
  <si>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</si>
  <si>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</si>
  <si>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</si>
  <si>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</si>
  <si>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</si>
  <si>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</si>
  <si>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</si>
  <si>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</si>
  <si>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</si>
  <si>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</si>
  <si>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</si>
  <si>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</si>
  <si>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</si>
  <si>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</si>
  <si>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</si>
  <si>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</si>
  <si>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</si>
  <si>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</si>
  <si>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</si>
  <si>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</si>
  <si>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</si>
  <si>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</si>
  <si>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</si>
  <si>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</si>
  <si>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</si>
  <si>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</si>
  <si>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</si>
  <si>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</si>
  <si>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</si>
  <si>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</si>
  <si>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</si>
  <si>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</si>
  <si>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</si>
  <si>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</si>
  <si>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</si>
  <si>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</si>
  <si>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</si>
  <si>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</si>
  <si>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</si>
  <si>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</si>
  <si>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</si>
  <si>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</si>
  <si>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</si>
  <si>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</si>
  <si>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</si>
  <si>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</si>
  <si>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</si>
  <si>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</si>
  <si>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</si>
  <si>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</si>
  <si>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</si>
  <si>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</si>
  <si>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</si>
  <si>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</si>
  <si>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</si>
  <si>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</si>
  <si>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</si>
  <si>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</si>
  <si>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</si>
  <si>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</si>
  <si>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</si>
  <si>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</si>
  <si>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</si>
  <si>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</si>
  <si>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</si>
  <si>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</si>
  <si>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</si>
  <si>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</si>
  <si>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</si>
  <si>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</si>
  <si>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</si>
  <si>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</si>
  <si>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</si>
  <si>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</si>
  <si>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</si>
  <si>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</si>
  <si>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</si>
  <si>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</si>
  <si>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</si>
  <si>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</si>
  <si>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</si>
  <si>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</si>
  <si>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</si>
  <si>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</si>
  <si>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</si>
  <si>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</si>
  <si>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</si>
  <si>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</si>
  <si>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</si>
  <si>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</si>
  <si>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</si>
  <si>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</si>
  <si>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</si>
  <si>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</si>
  <si>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</si>
  <si>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</si>
  <si>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</si>
  <si>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</si>
  <si>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</si>
  <si>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</si>
  <si>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</si>
  <si>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</si>
  <si>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</si>
  <si>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</si>
  <si>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</si>
  <si>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</si>
  <si>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</si>
  <si>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</si>
  <si>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</si>
  <si>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</si>
  <si>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</si>
  <si>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</si>
  <si>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</si>
  <si>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</si>
  <si>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</si>
  <si>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</si>
  <si>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</si>
  <si>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</si>
  <si>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</si>
  <si>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</si>
  <si>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</si>
  <si>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</si>
  <si>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</si>
  <si>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</si>
  <si>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</si>
  <si>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</si>
  <si>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</si>
  <si>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</si>
  <si>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</si>
  <si>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</si>
  <si>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</si>
  <si>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</si>
  <si>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</si>
  <si>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</si>
  <si>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</si>
  <si>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</si>
  <si>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</si>
  <si>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</si>
  <si>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</si>
  <si>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</si>
  <si>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</si>
  <si>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</si>
  <si>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</si>
  <si>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</si>
  <si>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</si>
  <si>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</si>
  <si>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</si>
  <si>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</si>
  <si>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</si>
  <si>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</si>
  <si>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</si>
  <si>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</si>
  <si>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</si>
  <si>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</si>
  <si>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</si>
  <si>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</si>
  <si>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</si>
  <si>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</si>
  <si>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</si>
  <si>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</si>
  <si>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</si>
  <si>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</si>
  <si>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</si>
  <si>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</si>
  <si>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</si>
  <si>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</si>
  <si>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</si>
  <si>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</si>
  <si>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</si>
  <si>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</si>
  <si>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</si>
  <si>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</si>
  <si>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</si>
  <si>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</si>
  <si>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</si>
  <si>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</si>
  <si>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</si>
  <si>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</si>
  <si>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</si>
  <si>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</si>
  <si>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</si>
  <si>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</si>
  <si>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</si>
  <si>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</si>
  <si>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</si>
  <si>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</si>
  <si>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</si>
  <si>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</si>
  <si>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</si>
  <si>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</si>
  <si>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</si>
  <si>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</si>
  <si>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</si>
  <si>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</si>
  <si>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</si>
  <si>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</si>
  <si>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</si>
  <si>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</si>
  <si>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</si>
  <si>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</si>
  <si>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</si>
  <si>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</si>
  <si>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</si>
  <si>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</si>
  <si>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</si>
  <si>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</si>
  <si>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</si>
  <si>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</si>
  <si>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</si>
  <si>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</si>
  <si>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</si>
  <si>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</si>
  <si>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</si>
  <si>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</si>
  <si>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</si>
  <si>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</si>
  <si>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</si>
  <si>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</si>
  <si>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</si>
  <si>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</si>
  <si>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</si>
  <si>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</si>
  <si>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</si>
  <si>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</si>
  <si>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</si>
  <si>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</si>
  <si>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</si>
  <si>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</si>
  <si>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</si>
  <si>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</si>
  <si>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</si>
  <si>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</si>
  <si>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</si>
  <si>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</si>
  <si>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</si>
  <si>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</si>
  <si>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</si>
  <si>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</si>
  <si>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</si>
  <si>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</si>
  <si>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</si>
  <si>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</si>
  <si>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</si>
  <si>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</si>
  <si>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</si>
  <si>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</si>
  <si>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</si>
  <si>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</si>
  <si>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</si>
  <si>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</si>
  <si>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</si>
  <si>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</si>
  <si>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</si>
  <si>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</si>
  <si>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</si>
  <si>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</si>
  <si>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</si>
  <si>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</si>
  <si>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</si>
  <si>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</si>
  <si>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</si>
  <si>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</si>
  <si>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</si>
  <si>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</si>
  <si>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</si>
  <si>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</si>
  <si>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</si>
  <si>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</si>
  <si>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</si>
  <si>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</si>
  <si>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</si>
  <si>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</si>
  <si>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</si>
  <si>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</si>
  <si>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</si>
  <si>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</si>
  <si>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</si>
  <si>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</si>
  <si>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</si>
  <si>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</si>
  <si>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</si>
  <si>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</si>
  <si>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</si>
  <si>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</si>
  <si>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</si>
  <si>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</si>
  <si>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</si>
  <si>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</si>
  <si>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</si>
  <si>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</si>
  <si>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</si>
  <si>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</si>
  <si>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</si>
  <si>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</si>
  <si>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</si>
  <si>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</si>
  <si>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</si>
  <si>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</si>
  <si>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</si>
  <si>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</si>
  <si>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</si>
  <si>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</si>
  <si>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</si>
  <si>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</si>
  <si>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</si>
  <si>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</si>
  <si>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</si>
  <si>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</si>
  <si>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</si>
  <si>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</si>
  <si>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</si>
  <si>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</si>
  <si>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</si>
  <si>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</si>
  <si>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</si>
  <si>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</si>
  <si>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</si>
  <si>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</si>
  <si>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</si>
  <si>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</si>
  <si>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</si>
  <si>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</si>
  <si>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</si>
  <si>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</si>
  <si>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</si>
  <si>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</si>
  <si>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</si>
  <si>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</si>
  <si>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</si>
  <si>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</si>
  <si>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</si>
  <si>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</si>
  <si>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</si>
  <si>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</si>
  <si>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</si>
  <si>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</si>
  <si>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</si>
  <si>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</si>
  <si>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</si>
  <si>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</si>
  <si>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</si>
  <si>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</si>
  <si>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</si>
  <si>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</si>
  <si>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</si>
  <si>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</si>
  <si>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</si>
  <si>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</si>
  <si>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</si>
  <si>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</si>
  <si>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</si>
  <si>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</si>
  <si>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</si>
  <si>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</si>
  <si>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</si>
  <si>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</si>
  <si>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</si>
  <si>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</si>
  <si>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</si>
  <si>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</si>
  <si>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</si>
  <si>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</si>
  <si>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</si>
  <si>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</si>
  <si>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</si>
  <si>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</si>
  <si>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</si>
  <si>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</si>
  <si>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</si>
  <si>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</si>
  <si>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</si>
  <si>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</si>
  <si>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</si>
  <si>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</si>
  <si>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</si>
  <si>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</si>
  <si>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</si>
  <si>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</si>
  <si>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</si>
  <si>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</si>
  <si>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</si>
  <si>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</si>
  <si>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</si>
  <si>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</si>
  <si>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</si>
  <si>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</si>
  <si>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</si>
  <si>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</si>
  <si>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</si>
  <si>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</si>
  <si>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</si>
  <si>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</si>
  <si>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</si>
  <si>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</si>
  <si>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</si>
  <si>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</si>
  <si>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</si>
  <si>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</si>
  <si>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</si>
  <si>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</si>
  <si>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</si>
  <si>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</si>
  <si>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</si>
  <si>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</si>
  <si>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</si>
  <si>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</si>
  <si>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</si>
  <si>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</si>
  <si>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</si>
  <si>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</si>
  <si>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</si>
  <si>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</si>
  <si>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</si>
  <si>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</si>
  <si>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</si>
  <si>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</si>
  <si>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</si>
  <si>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</si>
  <si>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</si>
  <si>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</si>
  <si>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</si>
  <si>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</si>
  <si>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</si>
  <si>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</si>
  <si>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</si>
  <si>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</si>
  <si>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</si>
  <si>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</si>
  <si>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</si>
  <si>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</si>
  <si>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</si>
  <si>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</si>
  <si>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</si>
  <si>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</si>
  <si>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</si>
  <si>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</si>
  <si>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</si>
  <si>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</si>
  <si>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</si>
  <si>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</si>
  <si>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</si>
  <si>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</si>
  <si>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</si>
  <si>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</si>
  <si>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</si>
  <si>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</si>
  <si>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</si>
  <si>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</si>
  <si>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</si>
  <si>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</si>
  <si>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</si>
  <si>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</si>
  <si>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</si>
  <si>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</si>
  <si>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</si>
  <si>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</si>
  <si>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</si>
  <si>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</si>
  <si>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</si>
  <si>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</si>
  <si>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</si>
  <si>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</si>
  <si>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</si>
  <si>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</si>
  <si>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</si>
  <si>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</si>
  <si>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</si>
  <si>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</si>
  <si>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</si>
  <si>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</si>
  <si>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</si>
  <si>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</si>
  <si>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</si>
  <si>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</si>
  <si>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</si>
  <si>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</si>
  <si>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</si>
  <si>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</si>
  <si>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</si>
  <si>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</si>
  <si>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</si>
  <si>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</si>
  <si>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</si>
  <si>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</si>
  <si>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</si>
  <si>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</si>
  <si>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</si>
  <si>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</si>
  <si>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</si>
  <si>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</si>
  <si>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</si>
  <si>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</si>
  <si>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</si>
  <si>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</si>
  <si>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</si>
  <si>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</si>
  <si>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</si>
  <si>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</si>
  <si>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</si>
  <si>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</si>
  <si>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</si>
  <si>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</si>
  <si>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</si>
  <si>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</si>
  <si>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</si>
  <si>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</si>
  <si>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</si>
  <si>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</si>
  <si>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</si>
  <si>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</si>
  <si>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</si>
  <si>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</si>
  <si>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</si>
  <si>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</si>
  <si>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</si>
  <si>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</si>
  <si>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</si>
  <si>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</si>
  <si>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</si>
  <si>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</si>
  <si>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</si>
  <si>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</si>
  <si>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</si>
  <si>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</si>
  <si>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</si>
  <si>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</si>
  <si>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</si>
  <si>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</si>
  <si>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</si>
  <si>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</si>
  <si>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</si>
  <si>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</si>
  <si>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</si>
  <si>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</si>
  <si>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</si>
  <si>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</si>
  <si>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</si>
  <si>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</si>
  <si>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</si>
  <si>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</si>
  <si>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</si>
  <si>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</si>
  <si>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</si>
  <si>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</si>
  <si>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</si>
  <si>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</si>
  <si>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</si>
  <si>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</si>
  <si>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</si>
  <si>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</si>
  <si>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</si>
  <si>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</si>
  <si>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</si>
  <si>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</si>
  <si>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</si>
  <si>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</si>
  <si>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</si>
  <si>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</si>
  <si>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</si>
  <si>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</si>
  <si>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</si>
  <si>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</si>
  <si>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</si>
  <si>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</si>
  <si>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</si>
  <si>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</si>
  <si>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</si>
  <si>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</si>
  <si>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</si>
  <si>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</si>
  <si>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</si>
  <si>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</si>
  <si>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</si>
  <si>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</si>
  <si>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</si>
  <si>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</si>
  <si>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</si>
  <si>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</si>
  <si>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</si>
  <si>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</si>
  <si>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</si>
  <si>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</si>
  <si>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</si>
  <si>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</si>
  <si>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</si>
  <si>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</si>
  <si>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</si>
  <si>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</si>
  <si>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</si>
  <si>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</si>
  <si>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</si>
  <si>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</si>
  <si>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</si>
  <si>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</si>
  <si>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</si>
  <si>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</si>
  <si>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</si>
  <si>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</si>
  <si>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</si>
  <si>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</si>
  <si>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</si>
  <si>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</si>
  <si>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</si>
  <si>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</si>
  <si>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</si>
  <si>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</si>
  <si>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</si>
  <si>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</si>
  <si>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</si>
  <si>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</si>
  <si>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</si>
  <si>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</si>
  <si>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</si>
  <si>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</si>
  <si>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</si>
  <si>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</si>
  <si>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</si>
  <si>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</si>
  <si>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</si>
  <si>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</si>
  <si>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</si>
  <si>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</si>
  <si>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</si>
  <si>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</si>
  <si>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</si>
  <si>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</si>
  <si>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</si>
  <si>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</si>
  <si>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</si>
  <si>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</si>
  <si>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</si>
  <si>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</si>
  <si>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</si>
  <si>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</si>
  <si>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</si>
  <si>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</si>
  <si>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</si>
  <si>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</si>
  <si>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</si>
  <si>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</si>
  <si>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</si>
  <si>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</si>
  <si>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</si>
  <si>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</si>
  <si>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</si>
  <si>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</si>
  <si>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</si>
  <si>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</si>
  <si>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</si>
  <si>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</si>
  <si>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</si>
  <si>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</si>
  <si>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</si>
  <si>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</si>
  <si>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</si>
  <si>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</si>
  <si>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</si>
  <si>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</si>
  <si>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</si>
  <si>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</si>
  <si>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</si>
  <si>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</si>
  <si>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</si>
  <si>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</si>
  <si>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</si>
  <si>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</si>
  <si>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</si>
  <si>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</si>
  <si>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</si>
  <si>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</si>
  <si>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</si>
  <si>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</si>
  <si>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</si>
  <si>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</si>
  <si>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</si>
  <si>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</si>
  <si>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</si>
  <si>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</si>
  <si>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</si>
  <si>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</si>
  <si>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</si>
  <si>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</si>
  <si>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</si>
  <si>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</si>
  <si>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</si>
  <si>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</si>
  <si>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</si>
  <si>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</si>
  <si>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</si>
  <si>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</si>
  <si>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</si>
  <si>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</si>
  <si>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</si>
  <si>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</si>
  <si>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</si>
  <si>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</si>
  <si>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</si>
  <si>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</si>
  <si>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</si>
  <si>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</si>
  <si>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</si>
  <si>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</si>
  <si>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</si>
  <si>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</si>
  <si>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</si>
  <si>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</si>
  <si>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</si>
  <si>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</si>
  <si>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</si>
  <si>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</si>
  <si>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</si>
  <si>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</si>
  <si>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</si>
  <si>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</si>
  <si>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</si>
  <si>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</si>
  <si>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</si>
  <si>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</si>
  <si>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</si>
  <si>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</si>
  <si>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</si>
  <si>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</si>
  <si>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</si>
  <si>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</si>
  <si>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</si>
  <si>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</si>
  <si>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</si>
  <si>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</si>
  <si>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</si>
  <si>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</si>
  <si>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</si>
  <si>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</si>
  <si>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</si>
  <si>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</si>
  <si>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</si>
  <si>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</si>
  <si>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</si>
  <si>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</si>
  <si>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</si>
  <si>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</si>
  <si>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</si>
  <si>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</si>
  <si>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</si>
  <si>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</si>
  <si>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</si>
  <si>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</si>
  <si>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</si>
  <si>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</si>
  <si>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</si>
  <si>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</si>
  <si>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</si>
  <si>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</si>
  <si>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</si>
  <si>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</si>
  <si>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</si>
  <si>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</si>
  <si>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</si>
  <si>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</si>
  <si>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</si>
  <si>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</si>
  <si>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</si>
  <si>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</si>
  <si>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</si>
  <si>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</si>
  <si>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</si>
  <si>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</si>
  <si>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</si>
  <si>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</si>
  <si>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</si>
  <si>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</si>
  <si>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</si>
  <si>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</si>
  <si>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</si>
  <si>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</si>
  <si>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</si>
  <si>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</si>
  <si>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</si>
  <si>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</si>
  <si>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</si>
  <si>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</si>
  <si>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</si>
  <si>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</si>
  <si>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</si>
  <si>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</si>
  <si>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</si>
  <si>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</si>
  <si>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</si>
  <si>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</si>
  <si>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</si>
  <si>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</si>
  <si>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</si>
  <si>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</si>
  <si>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</si>
  <si>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</si>
  <si>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</si>
  <si>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</si>
  <si>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</si>
  <si>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</si>
  <si>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</si>
  <si>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</si>
  <si>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</si>
  <si>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</si>
  <si>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</si>
  <si>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</si>
  <si>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</si>
  <si>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</si>
  <si>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</si>
  <si>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</si>
  <si>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</si>
  <si>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</si>
  <si>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</si>
  <si>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</si>
  <si>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</si>
  <si>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</si>
  <si>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</si>
  <si>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</si>
  <si>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</si>
  <si>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</si>
  <si>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</si>
  <si>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</si>
  <si>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</si>
  <si>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</si>
  <si>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</si>
  <si>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</si>
  <si>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</si>
  <si>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</si>
  <si>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</si>
  <si>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</si>
  <si>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</si>
  <si>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</si>
  <si>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</si>
  <si>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</si>
  <si>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</si>
  <si>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</si>
  <si>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</si>
  <si>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</si>
  <si>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</si>
  <si>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</si>
  <si>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</si>
  <si>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</si>
  <si>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</si>
  <si>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</si>
  <si>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</si>
  <si>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</si>
  <si>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</si>
  <si>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</si>
  <si>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</si>
  <si>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</si>
  <si>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</si>
  <si>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</si>
  <si>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</si>
  <si>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</si>
  <si>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</si>
  <si>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</si>
  <si>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</si>
  <si>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</si>
  <si>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</si>
  <si>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</si>
  <si>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</si>
  <si>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</si>
  <si>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</si>
  <si>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</si>
  <si>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</si>
  <si>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</si>
  <si>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</si>
  <si>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</si>
  <si>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</si>
  <si>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</si>
  <si>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</si>
  <si>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</si>
  <si>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</si>
  <si>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</si>
  <si>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</si>
  <si>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</si>
  <si>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</si>
  <si>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</si>
  <si>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</si>
  <si>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</si>
  <si>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</si>
  <si>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</si>
  <si>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</si>
  <si>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</si>
  <si>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</si>
  <si>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</si>
  <si>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</si>
  <si>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</si>
  <si>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</si>
  <si>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</si>
  <si>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</si>
  <si>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</si>
  <si>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</si>
  <si>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</si>
  <si>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</si>
  <si>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</si>
  <si>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</si>
  <si>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</si>
  <si>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</si>
  <si>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</si>
  <si>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</si>
  <si>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</si>
  <si>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</si>
  <si>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</si>
  <si>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</si>
  <si>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</si>
  <si>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</si>
  <si>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</si>
  <si>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</si>
  <si>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</si>
  <si>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</si>
  <si>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</si>
  <si>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</si>
  <si>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</si>
  <si>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</si>
  <si>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</si>
  <si>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</si>
  <si>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</si>
  <si>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</si>
  <si>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</si>
  <si>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</si>
  <si>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</si>
  <si>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</si>
  <si>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</si>
  <si>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</si>
  <si>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</si>
  <si>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</si>
  <si>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</si>
  <si>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</si>
  <si>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</si>
  <si>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</si>
  <si>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</si>
  <si>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</si>
  <si>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</si>
  <si>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</si>
  <si>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</si>
  <si>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</si>
  <si>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</si>
  <si>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</si>
  <si>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</si>
  <si>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</si>
  <si>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</si>
  <si>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</si>
  <si>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</si>
  <si>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</si>
  <si>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</si>
  <si>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</si>
  <si>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</si>
  <si>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</si>
  <si>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</si>
  <si>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</si>
  <si>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</si>
  <si>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</si>
  <si>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</si>
  <si>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</si>
  <si>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</si>
  <si>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</si>
  <si>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</si>
  <si>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</si>
  <si>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</si>
  <si>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</si>
  <si>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</si>
  <si>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</si>
  <si>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</si>
  <si>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</si>
  <si>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</si>
  <si>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</si>
  <si>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</si>
  <si>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</si>
  <si>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</si>
  <si>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</si>
  <si>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</si>
  <si>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</si>
  <si>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</si>
  <si>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</si>
  <si>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</si>
  <si>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</si>
  <si>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</si>
  <si>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</si>
  <si>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</si>
  <si>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</si>
  <si>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</si>
  <si>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</si>
  <si>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</si>
  <si>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</si>
  <si>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</si>
  <si>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</si>
  <si>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</si>
  <si>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</si>
  <si>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</si>
  <si>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</si>
  <si>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</si>
  <si>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</si>
  <si>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</si>
  <si>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</si>
  <si>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</si>
  <si>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</si>
  <si>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</si>
  <si>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</si>
  <si>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</si>
  <si>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</si>
  <si>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</si>
  <si>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</si>
  <si>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</si>
  <si>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</si>
  <si>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</si>
  <si>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</si>
  <si>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</si>
  <si>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</si>
  <si>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</si>
  <si>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</si>
  <si>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</si>
  <si>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</si>
  <si>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</si>
  <si>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</si>
  <si>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</si>
  <si>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</si>
  <si>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</si>
  <si>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</si>
  <si>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</si>
  <si>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</si>
  <si>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</si>
  <si>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</si>
  <si>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</si>
  <si>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</si>
  <si>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</si>
  <si>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</si>
  <si>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</si>
  <si>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</si>
  <si>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</si>
  <si>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</si>
  <si>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</si>
  <si>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</si>
  <si>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</si>
  <si>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</si>
  <si>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</si>
  <si>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</si>
  <si>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</si>
  <si>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</si>
  <si>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</si>
  <si>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</si>
  <si>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</si>
  <si>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</si>
  <si>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</si>
  <si>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</si>
  <si>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</si>
  <si>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</si>
  <si>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</si>
  <si>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</si>
  <si>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</si>
  <si>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</si>
  <si>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</si>
  <si>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</si>
  <si>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</si>
  <si>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</si>
  <si>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</si>
  <si>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</si>
  <si>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</si>
  <si>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</si>
  <si>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</si>
  <si>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</si>
  <si>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</si>
  <si>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</si>
  <si>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</si>
  <si>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</si>
  <si>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</si>
  <si>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</si>
  <si>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</si>
  <si>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</si>
  <si>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</si>
  <si>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</si>
  <si>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</si>
  <si>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</si>
  <si>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</si>
  <si>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</si>
  <si>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</si>
  <si>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</si>
  <si>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</si>
  <si>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</si>
  <si>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</si>
  <si>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</si>
  <si>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</si>
  <si>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</si>
  <si>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</si>
  <si>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</si>
  <si>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</si>
  <si>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</si>
  <si>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</si>
  <si>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</si>
  <si>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</si>
  <si>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</si>
  <si>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</si>
  <si>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</si>
  <si>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</si>
  <si>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</si>
  <si>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</si>
  <si>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</si>
  <si>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</si>
  <si>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</si>
  <si>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</si>
  <si>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</si>
  <si>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</si>
  <si>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</si>
  <si>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</si>
  <si>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</si>
  <si>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</si>
  <si>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</si>
  <si>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</si>
  <si>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</si>
  <si>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</si>
  <si>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</si>
  <si>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</si>
  <si>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</si>
  <si>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</si>
  <si>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</si>
  <si>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</si>
  <si>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</si>
  <si>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</si>
  <si>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</si>
  <si>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</si>
  <si>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</si>
  <si>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</si>
  <si>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</si>
  <si>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</si>
  <si>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</si>
  <si>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</si>
  <si>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</si>
  <si>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</si>
  <si>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</si>
  <si>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</si>
  <si>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</si>
  <si>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</si>
  <si>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</si>
  <si>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</si>
  <si>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</si>
  <si>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</si>
  <si>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</si>
  <si>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</si>
  <si>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</si>
  <si>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</si>
  <si>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</si>
  <si>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</si>
  <si>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</si>
  <si>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</si>
  <si>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</si>
  <si>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</si>
  <si>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</si>
  <si>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</si>
  <si>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</si>
  <si>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</si>
  <si>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</si>
  <si>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</si>
  <si>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</si>
  <si>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</si>
  <si>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</si>
  <si>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</si>
  <si>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</si>
  <si>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</si>
  <si>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</si>
  <si>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</si>
  <si>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</si>
  <si>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</si>
  <si>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</si>
  <si>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</si>
  <si>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</si>
  <si>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</si>
  <si>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</si>
  <si>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</si>
  <si>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</si>
  <si>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</si>
  <si>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</si>
  <si>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</si>
  <si>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</si>
  <si>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</si>
  <si>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</si>
  <si>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</si>
  <si>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</si>
  <si>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</si>
  <si>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</si>
  <si>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</si>
  <si>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</si>
  <si>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</si>
  <si>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</si>
  <si>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</si>
  <si>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</si>
  <si>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</si>
  <si>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</si>
  <si>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</si>
  <si>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</si>
  <si>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</si>
  <si>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</si>
  <si>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</si>
  <si>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</si>
  <si>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</si>
  <si>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</si>
  <si>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</si>
  <si>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</si>
  <si>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</si>
  <si>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</si>
  <si>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</si>
  <si>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</si>
  <si>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</si>
  <si>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</si>
  <si>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</si>
  <si>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</si>
  <si>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</si>
  <si>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</si>
  <si>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</si>
  <si>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</si>
  <si>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</si>
  <si>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</si>
  <si>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</si>
  <si>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</si>
  <si>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</si>
  <si>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</si>
  <si>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</si>
  <si>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</si>
  <si>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</si>
  <si>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</si>
  <si>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</si>
  <si>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</si>
  <si>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</si>
  <si>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</si>
  <si>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</si>
  <si>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</si>
  <si>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</si>
  <si>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</si>
  <si>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</si>
  <si>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</si>
  <si>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</si>
  <si>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</si>
  <si>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</si>
  <si>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</si>
  <si>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</si>
  <si>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</si>
  <si>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</si>
  <si>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</si>
  <si>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</si>
  <si>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</si>
  <si>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</si>
  <si>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</si>
  <si>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</si>
  <si>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</si>
  <si>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</si>
  <si>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</si>
  <si>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</si>
  <si>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</si>
  <si>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</si>
  <si>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</si>
  <si>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</si>
  <si>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</si>
  <si>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</si>
  <si>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</si>
  <si>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</si>
  <si>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</si>
  <si>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</si>
  <si>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</si>
  <si>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</si>
  <si>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</si>
  <si>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</si>
  <si>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</si>
  <si>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</si>
  <si>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</si>
  <si>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</si>
  <si>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</si>
  <si>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</si>
  <si>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</si>
  <si>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</si>
  <si>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</si>
  <si>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</si>
  <si>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</si>
  <si>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</si>
  <si>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</si>
  <si>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</si>
  <si>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</si>
  <si>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</si>
  <si>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</si>
  <si>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</si>
  <si>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</si>
  <si>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</si>
  <si>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</si>
  <si>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</si>
  <si>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</si>
  <si>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</si>
  <si>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</si>
  <si>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</si>
  <si>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</si>
  <si>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</si>
  <si>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</si>
  <si>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</si>
  <si>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</si>
  <si>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</si>
  <si>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</si>
  <si>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</si>
  <si>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</si>
  <si>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</si>
  <si>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</si>
  <si>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</si>
  <si>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</si>
  <si>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</si>
  <si>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</si>
  <si>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</si>
  <si>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</si>
  <si>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</si>
  <si>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</si>
  <si>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</si>
  <si>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</si>
  <si>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</si>
  <si>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</si>
  <si>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</si>
  <si>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</si>
  <si>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</si>
  <si>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</si>
  <si>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</si>
  <si>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</si>
  <si>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</si>
  <si>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</si>
  <si>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</si>
  <si>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</si>
  <si>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</si>
  <si>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</si>
  <si>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</si>
  <si>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</si>
  <si>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</si>
  <si>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</si>
  <si>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</si>
  <si>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</si>
  <si>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</si>
  <si>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</si>
  <si>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</si>
  <si>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</si>
  <si>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</si>
  <si>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</si>
  <si>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</si>
  <si>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</si>
  <si>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</si>
  <si>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</si>
  <si>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</si>
  <si>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</si>
  <si>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</si>
  <si>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</si>
  <si>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</si>
  <si>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</si>
  <si>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</si>
  <si>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</si>
  <si>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</si>
  <si>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</si>
  <si>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</si>
  <si>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</si>
  <si>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</si>
  <si>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</si>
  <si>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</si>
  <si>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</si>
  <si>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</si>
  <si>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</si>
  <si>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</si>
  <si>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</si>
  <si>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</si>
  <si>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</si>
  <si>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</si>
  <si>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</si>
  <si>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</si>
  <si>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</si>
  <si>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</si>
  <si>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</si>
  <si>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</si>
  <si>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</si>
  <si>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</si>
  <si>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</si>
  <si>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</si>
  <si>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</si>
  <si>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</si>
  <si>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</si>
  <si>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</si>
  <si>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</si>
  <si>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</si>
  <si>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</si>
  <si>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</si>
  <si>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</si>
  <si>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</si>
  <si>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</si>
  <si>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</si>
  <si>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</si>
  <si>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</si>
  <si>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</si>
  <si>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</si>
  <si>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</si>
  <si>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</si>
  <si>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</si>
  <si>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</si>
  <si>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</si>
  <si>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</si>
  <si>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</si>
  <si>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</si>
  <si>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</si>
  <si>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</si>
  <si>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</si>
  <si>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</si>
  <si>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</si>
  <si>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</si>
  <si>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</si>
  <si>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</si>
  <si>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</si>
  <si>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</si>
  <si>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</si>
  <si>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</si>
  <si>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</si>
  <si>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</si>
  <si>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</si>
  <si>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</si>
  <si>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</si>
  <si>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</si>
  <si>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</si>
  <si>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</si>
  <si>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</si>
  <si>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</si>
  <si>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</si>
  <si>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</si>
  <si>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</si>
  <si>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</si>
  <si>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</si>
  <si>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</si>
  <si>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</si>
  <si>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</si>
  <si>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</si>
  <si>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</si>
  <si>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</si>
  <si>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</si>
  <si>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</si>
  <si>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</si>
  <si>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</si>
  <si>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</si>
  <si>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</si>
  <si>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</si>
  <si>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</si>
  <si>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</si>
  <si>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</si>
  <si>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</si>
  <si>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</si>
  <si>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</si>
  <si>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</si>
  <si>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</si>
  <si>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</si>
  <si>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</si>
  <si>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</si>
  <si>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</si>
  <si>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</si>
  <si>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</si>
  <si>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</si>
  <si>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</si>
  <si>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</si>
  <si>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</si>
  <si>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</si>
  <si>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</si>
  <si>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</si>
  <si>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</si>
  <si>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</si>
  <si>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</si>
  <si>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</si>
  <si>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</si>
  <si>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</si>
  <si>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</si>
  <si>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</si>
  <si>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</si>
  <si>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</si>
  <si>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</si>
  <si>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</si>
  <si>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</si>
  <si>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</si>
  <si>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</si>
  <si>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</si>
  <si>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</si>
  <si>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</si>
  <si>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</si>
  <si>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</si>
  <si>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</si>
  <si>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</si>
  <si>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</si>
  <si>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</si>
  <si>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</si>
  <si>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</si>
  <si>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</si>
  <si>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</si>
  <si>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</si>
  <si>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</si>
  <si>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</si>
  <si>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</si>
  <si>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</si>
  <si>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</si>
  <si>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</si>
  <si>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</si>
  <si>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</si>
  <si>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</si>
  <si>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</si>
  <si>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</si>
  <si>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</si>
  <si>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</si>
  <si>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</si>
  <si>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</si>
  <si>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</si>
  <si>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</si>
  <si>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</si>
  <si>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</si>
  <si>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</si>
  <si>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</si>
  <si>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</si>
  <si>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</si>
  <si>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</si>
  <si>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</si>
  <si>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</si>
  <si>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</si>
  <si>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</si>
  <si>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</si>
  <si>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</si>
  <si>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</si>
  <si>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</si>
  <si>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</si>
  <si>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</si>
  <si>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</si>
  <si>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</si>
  <si>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</si>
  <si>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</si>
  <si>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</si>
  <si>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</si>
  <si>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</si>
  <si>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</si>
  <si>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</si>
  <si>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</si>
  <si>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</si>
  <si>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</si>
  <si>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</si>
  <si>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</si>
  <si>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</si>
  <si>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</si>
  <si>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</si>
  <si>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</si>
  <si>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</si>
  <si>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</si>
  <si>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</si>
  <si>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</si>
  <si>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</si>
  <si>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</si>
  <si>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</si>
  <si>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</si>
  <si>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</si>
  <si>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</si>
  <si>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</si>
  <si>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</si>
  <si>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</si>
  <si>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</si>
  <si>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</si>
  <si>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</si>
  <si>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</si>
  <si>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</si>
  <si>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</si>
  <si>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</si>
  <si>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</si>
  <si>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</si>
  <si>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</si>
  <si>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</si>
  <si>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</si>
  <si>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</si>
  <si>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</si>
  <si>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</si>
  <si>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</si>
  <si>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</si>
  <si>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</si>
  <si>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</si>
  <si>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</si>
  <si>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</si>
  <si>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</si>
  <si>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</si>
  <si>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</si>
  <si>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</si>
  <si>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</si>
  <si>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</si>
  <si>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</si>
  <si>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</si>
  <si>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</si>
  <si>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</si>
  <si>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</si>
  <si>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</si>
  <si>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</si>
  <si>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</si>
  <si>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</si>
  <si>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</si>
  <si>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</si>
  <si>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</si>
  <si>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</si>
  <si>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</si>
  <si>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</si>
  <si>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</si>
  <si>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</si>
  <si>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</si>
  <si>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</si>
  <si>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</si>
  <si>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</si>
  <si>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</si>
  <si>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</si>
  <si>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</si>
  <si>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</si>
  <si>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</si>
  <si>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</si>
  <si>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</si>
  <si>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</si>
  <si>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</si>
  <si>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</si>
  <si>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</si>
  <si>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</si>
  <si>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</si>
  <si>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</si>
  <si>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</si>
  <si>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</si>
  <si>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</si>
  <si>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</si>
  <si>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</si>
  <si>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</si>
  <si>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</si>
  <si>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</si>
  <si>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</si>
  <si>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</si>
  <si>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</si>
  <si>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</si>
  <si>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</si>
  <si>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</si>
  <si>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</si>
  <si>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</si>
  <si>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</si>
  <si>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</si>
  <si>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</si>
  <si>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</si>
  <si>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</si>
  <si>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</si>
  <si>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</si>
  <si>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</si>
  <si>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</si>
  <si>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</si>
  <si>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</si>
  <si>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</si>
  <si>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</si>
  <si>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</si>
  <si>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</si>
  <si>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</si>
  <si>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</si>
  <si>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</si>
  <si>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</si>
  <si>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</si>
  <si>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</si>
  <si>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</si>
  <si>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</si>
  <si>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</si>
  <si>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</si>
  <si>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</si>
  <si>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</si>
  <si>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</si>
  <si>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</si>
  <si>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</si>
  <si>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</si>
  <si>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</si>
  <si>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</si>
  <si>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</si>
  <si>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</si>
  <si>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</si>
  <si>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</si>
  <si>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</si>
  <si>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</si>
  <si>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</si>
  <si>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</si>
  <si>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</si>
  <si>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</si>
  <si>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</si>
  <si>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</si>
  <si>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</si>
  <si>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</si>
  <si>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</si>
  <si>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</si>
  <si>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</si>
  <si>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</si>
  <si>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</si>
  <si>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</si>
  <si>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</si>
  <si>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</si>
  <si>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</si>
  <si>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</si>
  <si>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</si>
  <si>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</si>
  <si>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</si>
  <si>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</si>
  <si>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</si>
  <si>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</si>
  <si>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</si>
  <si>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</si>
  <si>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</si>
  <si>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</si>
  <si>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</si>
  <si>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</si>
  <si>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</si>
  <si>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</si>
  <si>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</si>
  <si>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</si>
  <si>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</si>
  <si>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</si>
  <si>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</si>
  <si>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</si>
  <si>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</si>
  <si>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</si>
  <si>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</si>
  <si>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</si>
  <si>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</si>
  <si>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</si>
  <si>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</si>
  <si>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</si>
  <si>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</si>
  <si>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</si>
  <si>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</si>
  <si>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</si>
  <si>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</si>
  <si>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</si>
  <si>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</si>
  <si>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</si>
  <si>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</si>
  <si>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</si>
  <si>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</si>
  <si>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</si>
  <si>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</si>
  <si>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</si>
  <si>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</si>
  <si>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</si>
  <si>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</si>
  <si>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</si>
  <si>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</si>
  <si>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</si>
  <si>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</si>
  <si>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</si>
  <si>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</si>
  <si>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</si>
  <si>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</si>
  <si>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</si>
  <si>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</si>
  <si>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</si>
  <si>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</si>
  <si>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</si>
  <si>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</si>
  <si>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</si>
  <si>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</si>
  <si>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</si>
  <si>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</si>
  <si>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</si>
  <si>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</si>
  <si>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</si>
  <si>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</si>
  <si>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</si>
  <si>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</si>
  <si>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</si>
  <si>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</si>
  <si>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</si>
  <si>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</si>
  <si>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</si>
  <si>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</si>
  <si>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</si>
  <si>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</si>
  <si>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</si>
  <si>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</si>
  <si>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</si>
  <si>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</si>
  <si>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</si>
  <si>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</si>
  <si>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</si>
  <si>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</si>
  <si>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</si>
  <si>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</si>
  <si>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</si>
  <si>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</si>
  <si>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</si>
  <si>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</si>
  <si>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</si>
  <si>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</si>
  <si>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</si>
  <si>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</si>
  <si>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</si>
  <si>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</si>
  <si>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</si>
  <si>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</si>
  <si>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</si>
  <si>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</si>
  <si>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</si>
  <si>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</si>
  <si>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</si>
  <si>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</si>
  <si>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</si>
  <si>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</si>
  <si>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</si>
  <si>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</si>
  <si>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</si>
  <si>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</si>
  <si>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</si>
  <si>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</si>
  <si>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</si>
  <si>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</si>
  <si>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</si>
  <si>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</si>
  <si>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</si>
  <si>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</si>
  <si>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</si>
  <si>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</si>
  <si>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</si>
  <si>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</si>
  <si>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</si>
  <si>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</si>
  <si>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</si>
  <si>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</si>
  <si>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</si>
  <si>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</si>
  <si>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</si>
  <si>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</si>
  <si>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</si>
  <si>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</si>
  <si>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</si>
  <si>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</si>
  <si>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</si>
  <si>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</si>
  <si>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</si>
  <si>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</si>
  <si>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</si>
  <si>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</si>
  <si>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</si>
  <si>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</si>
  <si>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</si>
  <si>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</si>
  <si>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</si>
  <si>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</si>
  <si>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</si>
  <si>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</si>
  <si>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</si>
  <si>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</si>
  <si>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</si>
  <si>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</si>
  <si>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</si>
  <si>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</si>
  <si>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</si>
  <si>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</si>
  <si>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</si>
  <si>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</si>
  <si>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</si>
  <si>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</si>
  <si>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</si>
  <si>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</si>
  <si>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</si>
  <si>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</si>
  <si>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</si>
  <si>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</si>
  <si>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</si>
  <si>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</si>
  <si>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</si>
  <si>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</si>
  <si>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</si>
  <si>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</si>
  <si>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</si>
  <si>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</si>
  <si>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</si>
  <si>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</si>
  <si>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</si>
  <si>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</si>
  <si>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</si>
  <si>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</si>
  <si>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</si>
  <si>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</si>
  <si>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</si>
  <si>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</si>
  <si>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</si>
  <si>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</si>
  <si>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</si>
  <si>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</si>
  <si>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</si>
  <si>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</si>
  <si>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</si>
  <si>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</si>
  <si>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</si>
  <si>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</si>
  <si>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</si>
  <si>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</si>
  <si>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</si>
  <si>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</si>
  <si>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</si>
  <si>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</si>
  <si>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</si>
  <si>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</si>
  <si>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</si>
  <si>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</si>
  <si>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</si>
  <si>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</si>
  <si>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</si>
  <si>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</si>
  <si>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</si>
  <si>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</si>
  <si>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</si>
  <si>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</si>
  <si>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</si>
  <si>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</si>
  <si>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</si>
  <si>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</si>
  <si>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</si>
  <si>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</si>
  <si>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</si>
  <si>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</si>
  <si>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</si>
  <si>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</si>
  <si>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</si>
  <si>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</si>
  <si>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</si>
  <si>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</si>
  <si>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</si>
  <si>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</si>
  <si>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</si>
  <si>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</si>
  <si>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</si>
  <si>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</si>
  <si>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</si>
  <si>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</si>
  <si>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</si>
  <si>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</si>
  <si>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</si>
  <si>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</si>
  <si>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</si>
  <si>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</si>
  <si>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</si>
  <si>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</si>
  <si>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</si>
  <si>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</si>
  <si>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</si>
  <si>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</si>
  <si>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</si>
  <si>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</si>
  <si>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</si>
  <si>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</si>
  <si>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</si>
  <si>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</si>
  <si>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</si>
  <si>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</si>
  <si>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</si>
  <si>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</si>
  <si>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</si>
  <si>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</si>
  <si>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</si>
  <si>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</si>
  <si>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</si>
  <si>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</si>
  <si>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</si>
  <si>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</si>
  <si>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</si>
  <si>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</si>
  <si>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</si>
  <si>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</si>
  <si>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</si>
  <si>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</si>
  <si>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</si>
  <si>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</si>
  <si>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</si>
  <si>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</si>
  <si>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</si>
  <si>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</si>
  <si>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</si>
  <si>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</si>
  <si>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</si>
  <si>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</si>
  <si>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</si>
  <si>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</si>
  <si>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</si>
  <si>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</si>
  <si>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</si>
  <si>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</si>
  <si>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</si>
  <si>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</si>
  <si>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</si>
  <si>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</si>
  <si>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</si>
  <si>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</si>
  <si>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</si>
  <si>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</si>
  <si>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</si>
  <si>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</si>
  <si>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</si>
  <si>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</si>
  <si>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</si>
  <si>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</si>
  <si>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</si>
  <si>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</si>
  <si>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</si>
  <si>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</si>
  <si>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</si>
  <si>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</si>
  <si>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</si>
  <si>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</si>
  <si>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</si>
  <si>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</si>
  <si>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</si>
  <si>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</si>
  <si>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</si>
  <si>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</si>
  <si>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</si>
  <si>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</si>
  <si>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</si>
  <si>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</si>
  <si>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</si>
  <si>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</si>
  <si>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</si>
  <si>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</si>
  <si>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</si>
  <si>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</si>
  <si>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</si>
  <si>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</si>
  <si>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</si>
  <si>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</si>
  <si>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</si>
  <si>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</si>
  <si>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</si>
  <si>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</si>
  <si>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</si>
  <si>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</si>
  <si>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</si>
  <si>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</si>
  <si>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</si>
  <si>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</si>
  <si>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</si>
  <si>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</si>
  <si>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</si>
  <si>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</si>
  <si>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</si>
  <si>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</si>
  <si>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</si>
  <si>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</si>
  <si>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</si>
  <si>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</si>
  <si>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</si>
  <si>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</si>
  <si>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</si>
  <si>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</si>
  <si>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</si>
  <si>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</si>
  <si>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</si>
  <si>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</si>
  <si>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</si>
  <si>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</si>
  <si>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</si>
  <si>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</si>
  <si>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</si>
  <si>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</si>
  <si>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</si>
  <si>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</si>
  <si>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</si>
  <si>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</si>
  <si>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</si>
  <si>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</si>
  <si>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</si>
  <si>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</si>
  <si>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</si>
  <si>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</si>
  <si>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</si>
  <si>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</si>
  <si>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</si>
  <si>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</si>
  <si>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</si>
  <si>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</si>
  <si>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</si>
  <si>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</si>
  <si>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</si>
  <si>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</si>
  <si>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</si>
  <si>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</si>
  <si>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</si>
  <si>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</si>
  <si>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</si>
  <si>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</si>
  <si>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</si>
  <si>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</si>
  <si>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</si>
  <si>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</si>
  <si>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</si>
  <si>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</si>
  <si>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</si>
  <si>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</si>
  <si>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</si>
  <si>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</si>
  <si>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</si>
  <si>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</si>
  <si>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</si>
  <si>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</si>
  <si>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</si>
  <si>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</si>
  <si>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</si>
  <si>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</si>
  <si>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</si>
  <si>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</si>
  <si>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</si>
  <si>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</si>
  <si>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</si>
  <si>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</si>
  <si>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</si>
  <si>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</si>
  <si>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</si>
  <si>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</si>
  <si>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</si>
  <si>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</si>
  <si>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</si>
  <si>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</si>
  <si>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</si>
  <si>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</si>
  <si>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</si>
  <si>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</si>
  <si>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</si>
  <si>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</si>
  <si>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</si>
  <si>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</si>
  <si>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</si>
  <si>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</si>
  <si>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</si>
  <si>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</si>
  <si>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</si>
  <si>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</si>
  <si>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</si>
  <si>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</si>
  <si>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</si>
  <si>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</si>
  <si>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</si>
  <si>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</si>
  <si>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</si>
  <si>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</si>
  <si>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</si>
  <si>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</si>
  <si>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</si>
  <si>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</si>
  <si>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</si>
  <si>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</si>
  <si>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</si>
  <si>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</si>
  <si>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</si>
  <si>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</si>
  <si>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</si>
  <si>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</si>
  <si>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</si>
  <si>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</si>
  <si>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</si>
  <si>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</si>
  <si>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</si>
  <si>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</si>
  <si>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</si>
  <si>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</si>
  <si>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</si>
  <si>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</si>
  <si>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</si>
  <si>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</si>
  <si>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</si>
  <si>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</si>
  <si>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</si>
  <si>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</si>
  <si>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</si>
  <si>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</si>
  <si>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</si>
  <si>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</si>
  <si>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</si>
  <si>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</si>
  <si>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</si>
  <si>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</si>
  <si>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</si>
  <si>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</si>
  <si>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</si>
  <si>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</si>
  <si>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</si>
  <si>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</si>
  <si>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</si>
  <si>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</si>
  <si>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</si>
  <si>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</si>
  <si>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</si>
  <si>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</si>
  <si>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</si>
  <si>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</si>
  <si>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</si>
  <si>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</si>
  <si>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</si>
  <si>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</si>
  <si>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</si>
  <si>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</si>
  <si>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</si>
  <si>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</si>
  <si>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</si>
  <si>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</si>
  <si>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</si>
  <si>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</si>
  <si>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</si>
  <si>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</si>
  <si>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</si>
  <si>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</si>
  <si>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</si>
  <si>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</si>
  <si>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</si>
  <si>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</si>
  <si>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</si>
  <si>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</si>
  <si>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</si>
  <si>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</si>
  <si>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</si>
  <si>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</si>
  <si>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</si>
  <si>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</si>
  <si>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</si>
  <si>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</si>
  <si>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</si>
  <si>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</si>
  <si>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</si>
  <si>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</si>
  <si>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</si>
  <si>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</si>
  <si>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</si>
  <si>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</si>
  <si>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</si>
  <si>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</si>
  <si>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</si>
  <si>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</si>
  <si>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</si>
  <si>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</si>
  <si>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</si>
  <si>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</si>
  <si>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</si>
  <si>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</si>
  <si>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</si>
  <si>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</si>
  <si>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</si>
  <si>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</si>
  <si>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</si>
  <si>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</si>
  <si>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</si>
  <si>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</si>
  <si>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</si>
  <si>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</si>
  <si>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</si>
  <si>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</si>
  <si>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</si>
  <si>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</si>
  <si>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</si>
  <si>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</si>
  <si>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</si>
  <si>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</si>
  <si>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</si>
  <si>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</si>
  <si>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</si>
  <si>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</si>
  <si>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</si>
  <si>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</si>
  <si>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</si>
  <si>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</si>
  <si>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</si>
  <si>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</si>
  <si>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</si>
  <si>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</si>
  <si>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</si>
  <si>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</si>
  <si>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</si>
  <si>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</si>
  <si>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</si>
  <si>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</si>
  <si>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</si>
  <si>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</si>
  <si>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</si>
  <si>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</si>
  <si>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</si>
  <si>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</si>
  <si>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</si>
  <si>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</si>
  <si>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</si>
  <si>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</si>
  <si>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</si>
  <si>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</si>
  <si>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</si>
  <si>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</si>
  <si>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</si>
  <si>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</si>
  <si>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</si>
  <si>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</si>
  <si>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</si>
  <si>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</si>
  <si>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</si>
  <si>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</si>
  <si>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</si>
  <si>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</si>
  <si>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</si>
  <si>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</si>
  <si>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</si>
  <si>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</si>
  <si>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</si>
  <si>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</si>
  <si>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</si>
  <si>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</si>
  <si>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</si>
  <si>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</si>
  <si>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</si>
  <si>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</si>
  <si>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</si>
  <si>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</si>
  <si>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</si>
  <si>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</si>
  <si>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</si>
  <si>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</si>
  <si>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</si>
  <si>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</si>
  <si>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</si>
  <si>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</si>
  <si>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</si>
  <si>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</si>
  <si>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</si>
  <si>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</si>
  <si>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</si>
  <si>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</si>
  <si>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</si>
  <si>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</si>
  <si>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</si>
  <si>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</si>
  <si>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</si>
  <si>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</si>
  <si>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</si>
  <si>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</si>
  <si>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</si>
  <si>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</si>
  <si>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</si>
  <si>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</si>
  <si>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</si>
  <si>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</si>
  <si>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</si>
  <si>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</si>
  <si>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</si>
  <si>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</si>
  <si>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</si>
  <si>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</si>
  <si>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</si>
  <si>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</si>
  <si>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</si>
  <si>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</si>
  <si>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</si>
  <si>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</si>
  <si>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</si>
  <si>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</si>
  <si>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</si>
  <si>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</si>
  <si>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</si>
  <si>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</si>
  <si>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</si>
  <si>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</si>
  <si>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</si>
  <si>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</si>
  <si>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</si>
  <si>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</si>
  <si>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</si>
  <si>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</si>
  <si>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</si>
  <si>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</si>
  <si>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</si>
  <si>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</si>
  <si>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</si>
  <si>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</si>
  <si>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</si>
  <si>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</si>
  <si>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</si>
  <si>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</si>
  <si>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</si>
  <si>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</si>
  <si>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</si>
  <si>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</si>
  <si>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</si>
  <si>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</si>
  <si>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</si>
  <si>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</si>
  <si>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</si>
  <si>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</si>
  <si>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</si>
  <si>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</si>
  <si>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</si>
  <si>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</si>
  <si>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</si>
  <si>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</si>
  <si>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</si>
  <si>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</si>
  <si>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</si>
  <si>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</si>
  <si>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</si>
  <si>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</si>
  <si>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</si>
  <si>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</si>
  <si>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</si>
  <si>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</si>
  <si>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</si>
  <si>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</si>
  <si>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</si>
  <si>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</si>
  <si>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</si>
  <si>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</si>
  <si>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</si>
  <si>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</si>
  <si>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</si>
  <si>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</si>
  <si>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</si>
  <si>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</si>
  <si>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</si>
  <si>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</si>
  <si>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</si>
  <si>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</si>
  <si>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</si>
  <si>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</si>
  <si>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</si>
  <si>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</si>
  <si>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</si>
  <si>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</si>
  <si>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</si>
  <si>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</si>
  <si>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</si>
  <si>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</si>
  <si>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</si>
  <si>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</si>
  <si>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</si>
  <si>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</si>
  <si>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</si>
  <si>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</si>
  <si>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</si>
  <si>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</si>
  <si>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</si>
  <si>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</si>
  <si>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</si>
  <si>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</si>
  <si>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</si>
  <si>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</si>
  <si>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</si>
  <si>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</si>
  <si>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</si>
  <si>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</si>
  <si>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</si>
  <si>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</si>
  <si>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</si>
  <si>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</si>
  <si>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</si>
  <si>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</si>
  <si>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</si>
  <si>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</si>
  <si>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</si>
  <si>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</si>
  <si>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</si>
  <si>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</si>
  <si>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</si>
  <si>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</si>
  <si>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</si>
  <si>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</si>
  <si>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</si>
  <si>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</si>
  <si>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</si>
  <si>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</si>
  <si>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</si>
  <si>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</si>
  <si>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</si>
  <si>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</si>
  <si>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</si>
  <si>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</si>
  <si>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</si>
  <si>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</si>
  <si>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</si>
  <si>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</si>
  <si>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</si>
  <si>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</si>
  <si>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</si>
  <si>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</si>
  <si>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</si>
  <si>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</si>
  <si>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</si>
  <si>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</si>
  <si>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</si>
  <si>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</si>
  <si>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</si>
  <si>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</si>
  <si>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</si>
  <si>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</si>
  <si>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</si>
  <si>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</si>
  <si>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</si>
  <si>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</si>
  <si>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</si>
  <si>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</si>
  <si>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</si>
  <si>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</si>
  <si>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</si>
  <si>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</si>
  <si>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</si>
  <si>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</si>
  <si>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</si>
  <si>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</si>
  <si>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</si>
  <si>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</si>
  <si>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</si>
  <si>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</si>
  <si>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</si>
  <si>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</si>
  <si>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</si>
  <si>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</si>
  <si>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</si>
  <si>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</si>
  <si>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</si>
  <si>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</si>
  <si>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</si>
  <si>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</si>
  <si>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</si>
  <si>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</si>
  <si>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</si>
  <si>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</si>
  <si>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</si>
  <si>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</si>
  <si>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</si>
  <si>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</si>
  <si>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</si>
  <si>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</si>
  <si>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</si>
  <si>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</si>
  <si>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</si>
  <si>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</si>
  <si>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</si>
  <si>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</si>
  <si>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</si>
  <si>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</si>
  <si>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</si>
  <si>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</si>
  <si>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</si>
  <si>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</si>
  <si>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</si>
  <si>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</si>
  <si>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</si>
  <si>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</si>
  <si>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</si>
  <si>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</si>
  <si>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</si>
  <si>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</si>
  <si>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</si>
  <si>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</si>
  <si>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</si>
  <si>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</si>
  <si>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</si>
  <si>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</si>
  <si>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</si>
  <si>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</si>
  <si>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</si>
  <si>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</si>
  <si>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</si>
  <si>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</si>
  <si>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</si>
  <si>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</si>
  <si>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</si>
  <si>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</si>
  <si>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</si>
  <si>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</si>
  <si>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</si>
  <si>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</si>
  <si>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</si>
  <si>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</si>
  <si>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</si>
  <si>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</si>
  <si>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</si>
  <si>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</si>
  <si>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</si>
  <si>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</si>
  <si>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</si>
  <si>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</si>
  <si>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</si>
  <si>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</si>
  <si>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</si>
  <si>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</si>
  <si>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</si>
  <si>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</si>
  <si>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</si>
  <si>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</si>
  <si>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</si>
  <si>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</si>
  <si>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</si>
  <si>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</si>
  <si>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</si>
  <si>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</si>
  <si>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</si>
  <si>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</si>
  <si>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</si>
  <si>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</si>
  <si>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</si>
  <si>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</si>
  <si>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</si>
  <si>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</si>
  <si>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</si>
  <si>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</si>
  <si>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</si>
  <si>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</si>
  <si>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</si>
  <si>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</si>
  <si>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</si>
  <si>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</si>
  <si>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</si>
  <si>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</si>
  <si>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</si>
  <si>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</si>
  <si>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</si>
  <si>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</si>
  <si>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</si>
  <si>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</si>
  <si>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</si>
  <si>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</si>
  <si>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</si>
  <si>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</si>
  <si>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</si>
  <si>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</si>
  <si>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</si>
  <si>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</si>
  <si>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</si>
  <si>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</si>
  <si>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</si>
  <si>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</si>
  <si>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</si>
  <si>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</si>
  <si>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</si>
  <si>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</si>
  <si>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</si>
  <si>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</si>
  <si>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</si>
  <si>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</si>
  <si>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</si>
  <si>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</si>
  <si>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</si>
  <si>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</si>
  <si>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</si>
  <si>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</si>
  <si>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</si>
  <si>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</si>
  <si>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</si>
  <si>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</si>
  <si>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</si>
  <si>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</si>
  <si>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</si>
  <si>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</si>
  <si>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</si>
  <si>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</si>
  <si>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</si>
  <si>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</si>
  <si>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</si>
  <si>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</si>
  <si>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</si>
  <si>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</si>
  <si>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</si>
  <si>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</si>
  <si>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</si>
  <si>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</si>
  <si>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</si>
  <si>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</si>
  <si>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</si>
  <si>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</si>
  <si>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</si>
  <si>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</si>
  <si>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</si>
  <si>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</si>
  <si>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</si>
  <si>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</si>
  <si>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</si>
  <si>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</si>
  <si>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</si>
  <si>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</si>
  <si>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</si>
  <si>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</si>
  <si>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</si>
  <si>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</si>
  <si>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</si>
  <si>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</si>
  <si>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</si>
  <si>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</si>
  <si>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</si>
  <si>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</si>
  <si>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</si>
  <si>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</si>
  <si>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</si>
  <si>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</si>
  <si>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</si>
  <si>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</si>
  <si>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</si>
  <si>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</si>
  <si>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</si>
  <si>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</si>
  <si>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</si>
  <si>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</si>
  <si>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</si>
  <si>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</si>
  <si>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</si>
  <si>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</si>
  <si>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</si>
  <si>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</si>
  <si>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</si>
  <si>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</si>
  <si>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</si>
  <si>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</si>
  <si>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</si>
  <si>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</si>
  <si>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</si>
  <si>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</si>
  <si>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</si>
  <si>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</si>
  <si>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</si>
  <si>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</si>
  <si>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</si>
  <si>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</si>
  <si>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</si>
  <si>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</si>
  <si>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</si>
  <si>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</si>
  <si>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</si>
  <si>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</si>
  <si>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</si>
  <si>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</si>
  <si>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</si>
  <si>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</si>
  <si>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</si>
  <si>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</si>
  <si>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</si>
  <si>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</si>
  <si>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</si>
  <si>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</si>
  <si>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</si>
  <si>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</si>
  <si>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</si>
  <si>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</si>
  <si>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</si>
  <si>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</si>
  <si>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</si>
  <si>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</si>
  <si>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</si>
  <si>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</si>
  <si>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</si>
  <si>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</si>
  <si>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</si>
  <si>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</si>
  <si>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</si>
  <si>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</si>
  <si>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</si>
  <si>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</si>
  <si>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</si>
  <si>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</si>
  <si>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</si>
  <si>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</si>
  <si>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</si>
  <si>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</si>
  <si>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</si>
  <si>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</si>
  <si>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</si>
  <si>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</si>
  <si>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</si>
  <si>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</si>
  <si>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</si>
  <si>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</si>
  <si>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</si>
  <si>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</si>
  <si>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</si>
  <si>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</si>
  <si>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</si>
  <si>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</si>
  <si>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</si>
  <si>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</si>
  <si>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</si>
  <si>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</si>
  <si>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</si>
  <si>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</si>
  <si>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</si>
  <si>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</si>
  <si>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</si>
  <si>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</si>
  <si>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</si>
  <si>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</si>
  <si>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</si>
  <si>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</si>
  <si>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</si>
  <si>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</si>
  <si>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</si>
  <si>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</si>
  <si>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</si>
  <si>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</si>
  <si>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</si>
  <si>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</si>
  <si>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</si>
  <si>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</si>
  <si>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</si>
  <si>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</si>
  <si>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</si>
  <si>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</si>
  <si>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</si>
  <si>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</si>
  <si>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</si>
  <si>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</si>
  <si>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</si>
  <si>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</si>
  <si>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</si>
  <si>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</si>
  <si>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</si>
  <si>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</si>
  <si>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</si>
  <si>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</si>
  <si>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</si>
  <si>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</si>
  <si>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</si>
  <si>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</si>
  <si>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</si>
  <si>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</si>
  <si>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</si>
  <si>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</si>
  <si>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</si>
  <si>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</si>
  <si>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</si>
  <si>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</si>
  <si>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</si>
  <si>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</si>
  <si>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</si>
  <si>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</si>
  <si>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</si>
  <si>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</si>
  <si>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</si>
  <si>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</si>
  <si>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</si>
  <si>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</si>
  <si>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</si>
  <si>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</si>
  <si>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</si>
  <si>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</si>
  <si>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</si>
  <si>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</si>
  <si>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</si>
  <si>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</si>
  <si>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</si>
  <si>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</si>
  <si>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</si>
  <si>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</si>
  <si>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</si>
  <si>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</si>
  <si>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</si>
  <si>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</si>
  <si>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</si>
  <si>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</si>
  <si>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</si>
  <si>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</si>
  <si>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</si>
  <si>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</si>
  <si>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</si>
  <si>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</si>
  <si>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</si>
  <si>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</si>
  <si>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</si>
  <si>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</si>
  <si>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</si>
  <si>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</si>
  <si>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</si>
  <si>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</si>
  <si>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</si>
  <si>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</si>
  <si>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</si>
  <si>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</si>
  <si>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</si>
  <si>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</si>
  <si>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</si>
  <si>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</si>
  <si>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</si>
  <si>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</si>
  <si>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</si>
  <si>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</si>
  <si>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</si>
  <si>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</si>
  <si>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</si>
  <si>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</si>
  <si>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</si>
  <si>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</si>
  <si>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</si>
  <si>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</si>
  <si>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</si>
  <si>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</si>
  <si>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</si>
  <si>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</si>
  <si>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</si>
  <si>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</si>
  <si>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</si>
  <si>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</si>
  <si>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</si>
  <si>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</si>
  <si>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</si>
  <si>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</si>
  <si>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</si>
  <si>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</si>
  <si>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</si>
  <si>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</si>
  <si>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</si>
  <si>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</si>
  <si>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</si>
  <si>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</si>
  <si>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</si>
  <si>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</si>
  <si>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</si>
  <si>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</si>
  <si>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</si>
  <si>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</si>
  <si>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</si>
  <si>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</si>
  <si>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</si>
  <si>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</si>
  <si>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</si>
  <si>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</si>
  <si>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</si>
  <si>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</si>
  <si>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</si>
  <si>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</si>
  <si>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</si>
  <si>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</si>
  <si>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</si>
  <si>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</si>
  <si>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</si>
  <si>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</si>
  <si>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</si>
  <si>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</si>
  <si>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</si>
  <si>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</si>
  <si>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</si>
  <si>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</si>
  <si>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</si>
  <si>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</si>
  <si>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</si>
  <si>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</si>
  <si>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</si>
  <si>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</si>
  <si>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</si>
  <si>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</si>
  <si>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</si>
  <si>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</si>
  <si>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</si>
  <si>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</si>
  <si>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</si>
  <si>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</si>
  <si>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</si>
  <si>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</si>
  <si>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</si>
  <si>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</si>
  <si>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</si>
  <si>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</si>
  <si>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</si>
  <si>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</si>
  <si>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</si>
  <si>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</si>
  <si>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</si>
  <si>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</si>
  <si>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</si>
  <si>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</si>
  <si>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</si>
  <si>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</si>
  <si>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</si>
  <si>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</si>
  <si>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</si>
  <si>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</si>
  <si>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</si>
  <si>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</si>
  <si>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</si>
  <si>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</si>
  <si>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</si>
  <si>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</si>
  <si>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</si>
  <si>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</si>
  <si>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</si>
  <si>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</si>
  <si>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</si>
  <si>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</si>
  <si>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</si>
  <si>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</si>
  <si>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</si>
  <si>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</si>
  <si>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</si>
  <si>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</si>
  <si>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</si>
  <si>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</si>
  <si>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</si>
  <si>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</si>
  <si>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</si>
  <si>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</si>
  <si>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</si>
  <si>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</si>
  <si>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</si>
  <si>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</si>
  <si>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</si>
  <si>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</si>
  <si>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</si>
  <si>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</si>
  <si>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</si>
  <si>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</si>
  <si>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</si>
  <si>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</si>
  <si>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</si>
  <si>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</si>
  <si>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</si>
  <si>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</si>
  <si>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</si>
  <si>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</si>
  <si>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</si>
  <si>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</si>
  <si>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</si>
  <si>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</si>
  <si>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</si>
  <si>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</si>
  <si>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</si>
  <si>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</si>
  <si>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</si>
  <si>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</si>
  <si>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</si>
  <si>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</si>
  <si>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</si>
  <si>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</si>
  <si>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</si>
  <si>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</si>
  <si>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</si>
  <si>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</si>
  <si>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</si>
  <si>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</si>
  <si>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</si>
  <si>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</si>
  <si>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</si>
  <si>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</si>
  <si>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</si>
  <si>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</si>
  <si>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</si>
  <si>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</si>
  <si>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</si>
  <si>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</si>
  <si>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</si>
  <si>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</si>
  <si>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</si>
  <si>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</si>
  <si>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</si>
  <si>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</si>
  <si>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</si>
  <si>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</si>
  <si>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</si>
  <si>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</si>
  <si>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</si>
  <si>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</si>
  <si>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</si>
  <si>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</si>
  <si>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</si>
  <si>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</si>
  <si>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</si>
  <si>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</si>
  <si>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</si>
  <si>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</si>
  <si>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</si>
  <si>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</si>
  <si>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</si>
  <si>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</si>
  <si>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</si>
  <si>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</si>
  <si>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</si>
  <si>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</si>
  <si>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</si>
  <si>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</si>
  <si>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</si>
  <si>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</si>
  <si>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</si>
  <si>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</si>
  <si>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</si>
  <si>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</si>
  <si>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</si>
  <si>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</si>
  <si>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</si>
  <si>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</si>
  <si>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</si>
  <si>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</si>
  <si>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</si>
  <si>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</si>
  <si>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</si>
  <si>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</si>
  <si>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</si>
  <si>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</si>
  <si>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</si>
  <si>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</si>
  <si>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</si>
  <si>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</si>
  <si>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</si>
  <si>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</si>
  <si>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</si>
  <si>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</si>
  <si>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</si>
  <si>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</si>
  <si>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</si>
  <si>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</si>
  <si>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</si>
  <si>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</si>
  <si>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</si>
  <si>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</si>
  <si>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</si>
  <si>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</si>
  <si>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</si>
  <si>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</si>
  <si>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</si>
  <si>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</si>
  <si>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</si>
  <si>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</si>
  <si>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</si>
  <si>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</si>
  <si>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</si>
  <si>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</si>
  <si>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</si>
  <si>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</si>
  <si>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</si>
  <si>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</si>
  <si>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</si>
  <si>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</si>
  <si>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</si>
  <si>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</si>
  <si>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</si>
  <si>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</si>
  <si>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</si>
  <si>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</si>
  <si>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</si>
  <si>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</si>
  <si>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</si>
  <si>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</si>
  <si>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</si>
  <si>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</si>
  <si>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</si>
  <si>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</si>
  <si>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</si>
  <si>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</si>
  <si>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</si>
  <si>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</si>
  <si>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</si>
  <si>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</si>
  <si>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</si>
  <si>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</si>
  <si>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</si>
  <si>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</si>
  <si>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</si>
  <si>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</si>
  <si>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</si>
  <si>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</si>
  <si>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</si>
  <si>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</si>
  <si>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</si>
  <si>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</si>
  <si>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</si>
  <si>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</si>
  <si>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</si>
  <si>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</si>
  <si>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</si>
  <si>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</si>
  <si>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</si>
  <si>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</si>
  <si>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</si>
  <si>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</si>
  <si>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</si>
  <si>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</si>
  <si>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</si>
  <si>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</si>
  <si>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</si>
  <si>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</si>
  <si>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</si>
  <si>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</si>
  <si>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</si>
  <si>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</si>
  <si>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</si>
  <si>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</si>
  <si>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</si>
  <si>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</si>
  <si>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</si>
  <si>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</si>
  <si>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</si>
  <si>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</si>
  <si>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</si>
  <si>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</si>
  <si>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</si>
  <si>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</si>
  <si>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</si>
  <si>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</si>
  <si>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</si>
  <si>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</si>
  <si>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</si>
  <si>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</si>
  <si>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</si>
  <si>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</si>
  <si>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</si>
  <si>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</si>
  <si>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</si>
  <si>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</si>
  <si>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</si>
  <si>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</si>
  <si>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</si>
  <si>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</si>
  <si>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</si>
  <si>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</si>
  <si>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</si>
  <si>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</si>
  <si>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</si>
  <si>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</si>
  <si>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</si>
  <si>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</si>
  <si>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</si>
  <si>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</si>
  <si>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</si>
  <si>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</si>
  <si>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</si>
  <si>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</si>
  <si>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</si>
  <si>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</si>
  <si>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</si>
  <si>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</si>
  <si>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</si>
  <si>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</si>
  <si>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</si>
  <si>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</si>
  <si>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</si>
  <si>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</si>
  <si>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</si>
  <si>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</si>
  <si>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</si>
  <si>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</si>
  <si>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</si>
  <si>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</si>
  <si>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</si>
  <si>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</si>
  <si>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</si>
  <si>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</si>
  <si>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</si>
  <si>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</si>
  <si>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</si>
  <si>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</si>
  <si>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</si>
  <si>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</si>
  <si>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</si>
  <si>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</si>
  <si>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</si>
  <si>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</si>
  <si>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</si>
  <si>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</si>
  <si>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</si>
  <si>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</si>
  <si>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</si>
  <si>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</si>
  <si>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</si>
  <si>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</si>
  <si>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</si>
  <si>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</si>
  <si>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</si>
  <si>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</si>
  <si>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</si>
  <si>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</si>
  <si>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</si>
  <si>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</si>
  <si>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</si>
  <si>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</si>
  <si>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</si>
  <si>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</si>
  <si>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</si>
  <si>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</si>
  <si>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</si>
  <si>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</si>
  <si>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</si>
  <si>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</si>
  <si>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</si>
  <si>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</si>
  <si>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</si>
  <si>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</si>
  <si>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</si>
  <si>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</si>
  <si>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</si>
  <si>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</si>
  <si>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</si>
  <si>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</si>
  <si>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</si>
  <si>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</si>
  <si>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</si>
  <si>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</si>
  <si>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</si>
  <si>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</si>
  <si>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</si>
  <si>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</si>
  <si>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</si>
  <si>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</si>
  <si>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</si>
  <si>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</si>
  <si>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</si>
  <si>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</si>
  <si>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</si>
  <si>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</si>
  <si>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</si>
  <si>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</si>
  <si>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</si>
  <si>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</si>
  <si>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</si>
  <si>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</si>
  <si>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</si>
  <si>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</si>
  <si>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</si>
  <si>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</si>
  <si>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</si>
  <si>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</si>
  <si>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</si>
  <si>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</si>
  <si>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</si>
  <si>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</si>
  <si>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</si>
  <si>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</si>
  <si>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</si>
  <si>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</si>
  <si>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</si>
  <si>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</si>
  <si>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</si>
  <si>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</si>
  <si>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</si>
  <si>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</si>
  <si>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</si>
  <si>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</si>
  <si>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</si>
  <si>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</si>
  <si>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</si>
  <si>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</si>
  <si>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</si>
  <si>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</si>
  <si>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</si>
  <si>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</si>
  <si>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</si>
  <si>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</si>
  <si>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</si>
  <si>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</si>
  <si>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</si>
  <si>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</si>
  <si>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</si>
  <si>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</si>
  <si>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</si>
  <si>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</si>
  <si>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</si>
  <si>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</si>
  <si>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</si>
  <si>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</si>
  <si>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</si>
  <si>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</si>
  <si>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</si>
  <si>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</si>
  <si>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</si>
  <si>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</si>
  <si>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</si>
  <si>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</si>
  <si>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</si>
  <si>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</si>
  <si>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</si>
  <si>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</si>
  <si>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</si>
  <si>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</si>
  <si>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</si>
  <si>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</si>
  <si>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</si>
  <si>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</si>
  <si>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</si>
  <si>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</si>
  <si>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</si>
  <si>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</si>
  <si>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</si>
  <si>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</si>
  <si>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</si>
  <si>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</si>
  <si>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</si>
  <si>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</si>
  <si>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</si>
  <si>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</si>
  <si>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</si>
  <si>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</si>
  <si>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</si>
  <si>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</si>
  <si>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</si>
  <si>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</si>
  <si>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</si>
  <si>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</si>
  <si>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</si>
  <si>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</si>
  <si>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</si>
  <si>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</si>
  <si>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</si>
  <si>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</si>
  <si>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</si>
  <si>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</si>
  <si>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</si>
  <si>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</si>
  <si>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</si>
  <si>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</si>
  <si>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</si>
  <si>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</si>
  <si>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</si>
  <si>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</si>
  <si>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</si>
  <si>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</si>
  <si>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</si>
  <si>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</si>
  <si>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</si>
  <si>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</si>
  <si>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</si>
  <si>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</si>
  <si>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</si>
  <si>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</si>
  <si>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</si>
  <si>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</si>
  <si>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</si>
  <si>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</si>
  <si>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</si>
  <si>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</si>
  <si>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</si>
  <si>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</si>
  <si>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</si>
  <si>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</si>
  <si>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</si>
  <si>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</si>
  <si>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</si>
  <si>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</si>
  <si>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</si>
  <si>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</si>
  <si>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</si>
  <si>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</si>
  <si>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</si>
  <si>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</si>
  <si>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</si>
  <si>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</si>
  <si>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</si>
  <si>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</si>
  <si>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</si>
  <si>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</si>
  <si>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</si>
  <si>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</si>
  <si>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</si>
  <si>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</si>
  <si>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</si>
  <si>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</si>
  <si>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</si>
  <si>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</si>
  <si>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</si>
  <si>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</si>
  <si>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</si>
  <si>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</si>
  <si>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</si>
  <si>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</si>
  <si>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</si>
  <si>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</si>
  <si>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</si>
  <si>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</si>
  <si>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</si>
  <si>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</si>
  <si>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</si>
  <si>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</si>
  <si>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</si>
  <si>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</si>
  <si>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</si>
  <si>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</si>
  <si>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</si>
  <si>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</si>
  <si>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</si>
  <si>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</si>
  <si>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</si>
  <si>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</si>
  <si>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</si>
  <si>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</si>
  <si>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</si>
  <si>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</si>
  <si>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</si>
  <si>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</si>
  <si>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</si>
  <si>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</si>
  <si>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</si>
  <si>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</si>
  <si>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</si>
  <si>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</si>
  <si>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</si>
  <si>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</si>
  <si>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</si>
  <si>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</si>
  <si>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</si>
  <si>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</si>
  <si>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</si>
  <si>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</si>
  <si>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</si>
  <si>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</si>
  <si>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</si>
  <si>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</si>
  <si>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</si>
  <si>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</si>
  <si>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</si>
  <si>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</si>
  <si>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</si>
  <si>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</si>
  <si>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</si>
  <si>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</si>
  <si>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</si>
  <si>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</si>
  <si>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</si>
  <si>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</si>
  <si>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</si>
  <si>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</si>
  <si>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</si>
  <si>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</si>
  <si>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</si>
  <si>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</si>
  <si>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</si>
  <si>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</si>
  <si>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</si>
  <si>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</si>
  <si>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</si>
  <si>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</si>
  <si>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</si>
  <si>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</si>
  <si>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</si>
  <si>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</si>
  <si>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</si>
  <si>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</si>
  <si>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</si>
  <si>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</si>
  <si>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</si>
  <si>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</si>
  <si>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</si>
  <si>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</si>
  <si>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</si>
  <si>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</si>
  <si>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</si>
  <si>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</si>
  <si>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</si>
  <si>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</si>
  <si>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</si>
  <si>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</si>
  <si>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</si>
  <si>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</si>
  <si>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</si>
  <si>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</si>
  <si>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</si>
  <si>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</si>
  <si>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</si>
  <si>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</si>
  <si>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</si>
  <si>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</si>
  <si>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</si>
  <si>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</si>
  <si>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</si>
  <si>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</si>
  <si>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</si>
  <si>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</si>
  <si>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</si>
  <si>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</si>
  <si>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</si>
  <si>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</si>
  <si>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</si>
  <si>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</si>
  <si>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</si>
  <si>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</si>
  <si>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</si>
  <si>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</si>
  <si>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</si>
  <si>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</si>
  <si>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</si>
  <si>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</si>
  <si>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</si>
  <si>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</si>
  <si>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</si>
  <si>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</si>
  <si>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</si>
  <si>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</si>
  <si>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</si>
  <si>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</si>
  <si>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</si>
  <si>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</si>
  <si>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</si>
  <si>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</si>
  <si>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</si>
  <si>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</si>
  <si>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</si>
  <si>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</si>
  <si>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</si>
  <si>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</si>
  <si>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</si>
  <si>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</si>
  <si>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</si>
  <si>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</si>
  <si>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</si>
  <si>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</si>
  <si>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</si>
  <si>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</si>
  <si>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</si>
  <si>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</si>
  <si>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</si>
  <si>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</si>
  <si>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</si>
  <si>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</si>
  <si>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</si>
  <si>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</si>
  <si>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</si>
  <si>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</si>
  <si>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</si>
  <si>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</si>
  <si>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</si>
  <si>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</si>
  <si>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</si>
  <si>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</si>
  <si>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</si>
  <si>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</si>
  <si>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</si>
  <si>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</si>
  <si>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</si>
  <si>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</si>
  <si>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</si>
  <si>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</si>
  <si>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</si>
  <si>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</si>
  <si>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</si>
  <si>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</si>
  <si>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</si>
  <si>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</si>
  <si>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</si>
  <si>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</si>
  <si>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</si>
  <si>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</si>
  <si>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</si>
  <si>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</si>
  <si>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</si>
  <si>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</si>
  <si>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</si>
  <si>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</si>
  <si>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</si>
  <si>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</si>
  <si>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</si>
  <si>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</si>
  <si>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</si>
  <si>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</si>
  <si>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</si>
  <si>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</si>
  <si>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</si>
  <si>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</si>
  <si>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</si>
  <si>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</si>
  <si>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</si>
  <si>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</si>
  <si>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</si>
  <si>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</si>
  <si>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</si>
  <si>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</si>
  <si>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</si>
  <si>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</si>
  <si>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</si>
  <si>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</si>
  <si>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</si>
  <si>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</si>
  <si>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</si>
  <si>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</si>
  <si>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</si>
  <si>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</si>
  <si>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</si>
  <si>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</si>
  <si>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</si>
  <si>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</si>
  <si>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</si>
  <si>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</si>
  <si>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</si>
  <si>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</si>
  <si>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</si>
  <si>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</si>
  <si>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</si>
  <si>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</si>
  <si>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</si>
  <si>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</si>
  <si>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</si>
  <si>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</si>
  <si>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</si>
  <si>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</si>
  <si>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</si>
  <si>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</si>
  <si>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</si>
  <si>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</si>
  <si>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</si>
  <si>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</si>
  <si>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</si>
  <si>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</si>
  <si>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</si>
  <si>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</si>
  <si>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</si>
  <si>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</si>
  <si>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</si>
  <si>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</si>
  <si>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</si>
  <si>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</si>
  <si>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</si>
  <si>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</si>
  <si>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</si>
  <si>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</si>
  <si>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</si>
  <si>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</si>
  <si>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</si>
  <si>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</si>
  <si>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</si>
  <si>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</si>
  <si>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</si>
  <si>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</si>
  <si>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</si>
  <si>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</si>
  <si>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</si>
  <si>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</si>
  <si>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</si>
  <si>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</si>
  <si>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</si>
  <si>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</si>
  <si>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</si>
  <si>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</si>
  <si>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</si>
  <si>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</si>
  <si>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</si>
  <si>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</si>
  <si>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</si>
  <si>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</si>
  <si>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</si>
  <si>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</si>
  <si>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</si>
  <si>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</si>
  <si>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</si>
  <si>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</si>
  <si>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</si>
  <si>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</si>
  <si>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</si>
  <si>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</si>
  <si>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</si>
  <si>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</si>
  <si>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</si>
  <si>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</si>
  <si>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</si>
  <si>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</si>
  <si>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</si>
  <si>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</si>
  <si>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</si>
  <si>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</si>
  <si>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</si>
  <si>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</si>
  <si>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</si>
  <si>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</si>
  <si>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</si>
  <si>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</si>
  <si>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</si>
  <si>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</si>
  <si>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</si>
  <si>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</si>
  <si>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</si>
  <si>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</si>
  <si>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</si>
  <si>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</si>
  <si>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</si>
  <si>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</si>
  <si>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</si>
  <si>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</si>
  <si>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</si>
  <si>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</si>
  <si>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</si>
  <si>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</si>
  <si>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</si>
  <si>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</si>
  <si>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</si>
  <si>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</si>
  <si>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</si>
  <si>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</si>
  <si>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</si>
  <si>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</si>
  <si>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</si>
  <si>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</si>
  <si>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</si>
  <si>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</si>
  <si>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</si>
  <si>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</si>
  <si>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</si>
  <si>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</si>
  <si>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</si>
  <si>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</si>
  <si>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</si>
  <si>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</si>
  <si>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</si>
  <si>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</si>
  <si>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</si>
  <si>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</si>
  <si>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</si>
  <si>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</si>
  <si>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</si>
  <si>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</si>
  <si>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</si>
  <si>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</si>
  <si>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</si>
  <si>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</si>
  <si>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</si>
  <si>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</si>
  <si>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</si>
  <si>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</si>
  <si>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</si>
  <si>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</si>
  <si>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</si>
  <si>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</si>
  <si>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</si>
  <si>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</si>
  <si>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</si>
  <si>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</si>
  <si>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</si>
  <si>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</si>
  <si>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</si>
  <si>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</si>
  <si>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</si>
  <si>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</si>
  <si>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</si>
  <si>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</si>
  <si>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</si>
  <si>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</si>
  <si>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</si>
  <si>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</si>
  <si>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</si>
  <si>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</si>
  <si>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</si>
  <si>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</si>
  <si>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</si>
  <si>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</si>
  <si>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</si>
  <si>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</si>
  <si>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</si>
  <si>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</si>
  <si>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</si>
  <si>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</si>
  <si>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</si>
  <si>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</si>
  <si>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</si>
  <si>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</si>
  <si>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</si>
  <si>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</si>
  <si>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</si>
  <si>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</si>
  <si>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</si>
  <si>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</si>
  <si>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</si>
  <si>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</si>
  <si>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</si>
  <si>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</si>
  <si>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</si>
  <si>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</si>
  <si>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</si>
  <si>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</si>
  <si>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</si>
  <si>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</si>
  <si>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</si>
  <si>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</si>
  <si>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</si>
  <si>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</si>
  <si>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</si>
  <si>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</si>
  <si>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</si>
  <si>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</si>
  <si>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</si>
  <si>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</si>
  <si>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</si>
  <si>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</si>
  <si>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</si>
  <si>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</si>
  <si>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</si>
  <si>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</si>
  <si>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</si>
  <si>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</si>
  <si>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</si>
  <si>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</si>
  <si>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</si>
  <si>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</si>
  <si>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</si>
  <si>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</si>
  <si>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</si>
  <si>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</si>
  <si>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</si>
  <si>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</si>
  <si>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</si>
  <si>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</si>
  <si>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</si>
  <si>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</si>
  <si>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</si>
  <si>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</si>
  <si>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</si>
  <si>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</si>
  <si>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</si>
  <si>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</si>
  <si>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</si>
  <si>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</si>
  <si>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</si>
  <si>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</si>
  <si>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</si>
  <si>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</si>
  <si>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</si>
  <si>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</si>
  <si>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</si>
  <si>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</si>
  <si>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</si>
  <si>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</si>
  <si>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</si>
  <si>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</si>
  <si>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</si>
  <si>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</si>
  <si>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</si>
  <si>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</si>
  <si>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</si>
  <si>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</si>
  <si>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</si>
  <si>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</si>
  <si>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</si>
  <si>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</si>
  <si>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</si>
  <si>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</si>
  <si>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</si>
  <si>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</si>
  <si>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</si>
  <si>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</si>
  <si>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</si>
  <si>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</si>
  <si>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</si>
  <si>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</si>
  <si>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</si>
  <si>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</si>
  <si>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</si>
  <si>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</si>
  <si>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</si>
  <si>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</si>
  <si>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</si>
  <si>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</si>
  <si>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</si>
  <si>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</si>
  <si>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</si>
  <si>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</si>
  <si>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</si>
  <si>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</si>
  <si>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</si>
  <si>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</si>
  <si>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</si>
  <si>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</si>
  <si>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</si>
  <si>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</si>
  <si>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</si>
  <si>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</si>
  <si>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</si>
  <si>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</si>
  <si>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</si>
  <si>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</si>
  <si>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</si>
  <si>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</si>
  <si>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</si>
  <si>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</si>
  <si>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</si>
  <si>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</si>
  <si>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</si>
  <si>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</si>
  <si>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</si>
  <si>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</si>
  <si>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</si>
  <si>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</si>
  <si>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</si>
  <si>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</si>
  <si>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</si>
  <si>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</si>
  <si>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</si>
  <si>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</si>
  <si>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</si>
  <si>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</si>
  <si>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</si>
  <si>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</si>
  <si>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</si>
  <si>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</si>
  <si>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</si>
  <si>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</si>
  <si>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</si>
  <si>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</si>
  <si>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</si>
  <si>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</si>
  <si>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</si>
  <si>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</si>
  <si>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</si>
  <si>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</si>
  <si>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</si>
  <si>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</si>
  <si>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</si>
  <si>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</si>
  <si>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</si>
  <si>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</si>
  <si>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</si>
  <si>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</si>
  <si>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</si>
  <si>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</si>
  <si>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</si>
  <si>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</si>
  <si>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</si>
  <si>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</si>
  <si>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</si>
  <si>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</si>
  <si>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</si>
  <si>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</si>
  <si>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</si>
  <si>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</si>
  <si>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</si>
  <si>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</si>
  <si>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</si>
  <si>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</si>
  <si>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</si>
  <si>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</si>
  <si>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</si>
  <si>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</si>
  <si>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</si>
  <si>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</si>
  <si>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</si>
  <si>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</si>
  <si>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</si>
  <si>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</si>
  <si>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</si>
  <si>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</si>
  <si>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</si>
  <si>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</si>
  <si>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</si>
  <si>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</si>
  <si>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</si>
  <si>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</si>
  <si>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</si>
  <si>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</si>
  <si>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</si>
  <si>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</si>
  <si>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</si>
  <si>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</si>
  <si>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</si>
  <si>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</si>
  <si>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</si>
  <si>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</si>
  <si>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</si>
  <si>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</si>
  <si>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</si>
  <si>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</si>
  <si>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</si>
  <si>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</si>
  <si>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</si>
  <si>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</si>
  <si>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</si>
  <si>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</si>
  <si>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</si>
  <si>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</si>
  <si>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</si>
  <si>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</si>
  <si>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</si>
  <si>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</si>
  <si>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</si>
  <si>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</si>
  <si>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</si>
  <si>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</si>
  <si>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</si>
  <si>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</si>
  <si>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</si>
  <si>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</si>
  <si>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</si>
  <si>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</si>
  <si>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</si>
  <si>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</si>
  <si>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</si>
  <si>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</si>
  <si>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</si>
  <si>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</si>
  <si>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</si>
  <si>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</si>
  <si>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</si>
  <si>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</si>
  <si>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</si>
  <si>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</si>
  <si>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</si>
  <si>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</si>
  <si>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</si>
  <si>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</si>
  <si>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</si>
  <si>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</si>
  <si>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</si>
  <si>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</si>
  <si>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</si>
  <si>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</si>
  <si>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</si>
  <si>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</si>
  <si>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</si>
  <si>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</si>
  <si>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</si>
  <si>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</si>
  <si>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</si>
  <si>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</si>
  <si>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</si>
  <si>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</si>
  <si>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</si>
  <si>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</si>
  <si>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</si>
  <si>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</si>
  <si>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</si>
  <si>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</si>
  <si>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</si>
  <si>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</si>
  <si>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</si>
  <si>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</si>
  <si>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</si>
  <si>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</si>
  <si>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</si>
  <si>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</si>
  <si>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</si>
  <si>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</si>
  <si>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</si>
  <si>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</si>
  <si>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</si>
  <si>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</si>
  <si>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</si>
  <si>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</si>
  <si>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</si>
  <si>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</si>
  <si>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</si>
  <si>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</si>
  <si>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</si>
  <si>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</si>
  <si>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</si>
  <si>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</si>
  <si>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</si>
  <si>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</si>
  <si>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</si>
  <si>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</si>
  <si>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</si>
  <si>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</si>
  <si>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</si>
  <si>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</si>
  <si>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</si>
  <si>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</si>
  <si>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</si>
  <si>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</si>
  <si>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</si>
  <si>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</si>
  <si>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</si>
  <si>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</si>
  <si>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</si>
  <si>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</si>
  <si>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</si>
  <si>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</si>
  <si>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</si>
  <si>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</si>
  <si>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</si>
  <si>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</si>
  <si>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</si>
  <si>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</si>
  <si>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</si>
  <si>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</si>
  <si>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</si>
  <si>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</si>
  <si>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</si>
  <si>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</si>
  <si>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</si>
  <si>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</si>
  <si>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</si>
  <si>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</si>
  <si>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</si>
  <si>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</si>
  <si>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</si>
  <si>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</si>
  <si>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</si>
  <si>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</si>
  <si>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</si>
  <si>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</si>
  <si>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</si>
  <si>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</si>
  <si>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</si>
  <si>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</si>
  <si>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</si>
  <si>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</si>
  <si>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</si>
  <si>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</si>
  <si>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</si>
  <si>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</si>
  <si>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</si>
  <si>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</si>
  <si>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</si>
  <si>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</si>
  <si>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</si>
  <si>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</si>
  <si>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</si>
  <si>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</si>
  <si>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</si>
  <si>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</si>
  <si>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</si>
  <si>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</si>
  <si>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</si>
  <si>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</si>
  <si>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</si>
  <si>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</si>
  <si>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</si>
  <si>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</si>
  <si>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</si>
  <si>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</si>
  <si>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</si>
  <si>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</si>
  <si>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</si>
  <si>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</si>
  <si>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</si>
  <si>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</si>
  <si>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</si>
  <si>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</si>
  <si>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</si>
  <si>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</si>
  <si>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</si>
  <si>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</si>
  <si>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</si>
  <si>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</si>
  <si>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</si>
  <si>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</si>
  <si>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</si>
  <si>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</si>
  <si>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</si>
  <si>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</si>
  <si>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</si>
  <si>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</si>
  <si>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</si>
  <si>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</si>
  <si>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</si>
  <si>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</si>
  <si>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</si>
  <si>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</si>
  <si>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</si>
  <si>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</si>
  <si>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</si>
  <si>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</si>
  <si>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</si>
  <si>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</si>
  <si>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</si>
  <si>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</si>
  <si>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</si>
  <si>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</si>
  <si>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</si>
  <si>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</si>
  <si>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</si>
  <si>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</si>
  <si>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</si>
  <si>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</si>
  <si>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</si>
  <si>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</si>
  <si>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</si>
  <si>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</si>
  <si>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</si>
  <si>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</si>
  <si>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</si>
  <si>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</si>
  <si>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</si>
  <si>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</si>
  <si>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</si>
  <si>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</si>
  <si>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</si>
  <si>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</si>
  <si>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</si>
  <si>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</si>
  <si>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</si>
  <si>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</si>
  <si>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</si>
  <si>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</si>
  <si>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</si>
  <si>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</si>
  <si>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</si>
  <si>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</si>
  <si>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</si>
  <si>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</si>
  <si>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</si>
  <si>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</si>
  <si>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</si>
  <si>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</si>
  <si>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</si>
  <si>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</si>
  <si>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</si>
  <si>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</si>
  <si>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</si>
  <si>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</si>
  <si>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</si>
  <si>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</si>
  <si>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</si>
  <si>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</si>
  <si>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</si>
  <si>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</si>
  <si>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</si>
  <si>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</si>
  <si>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</si>
  <si>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</si>
  <si>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</si>
  <si>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</si>
  <si>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</si>
  <si>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</si>
  <si>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</si>
  <si>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</si>
  <si>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</si>
  <si>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</si>
  <si>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</si>
  <si>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</si>
  <si>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</si>
  <si>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</si>
  <si>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</si>
  <si>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</si>
  <si>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</si>
  <si>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</si>
  <si>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</si>
  <si>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</si>
  <si>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</si>
  <si>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</si>
  <si>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</si>
  <si>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</si>
  <si>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</si>
  <si>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</si>
  <si>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</si>
  <si>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</si>
  <si>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</si>
  <si>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</si>
  <si>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</si>
  <si>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</si>
  <si>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</si>
  <si>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</si>
  <si>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</si>
  <si>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</si>
  <si>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</si>
  <si>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</si>
  <si>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</si>
  <si>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</si>
  <si>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</si>
  <si>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</si>
  <si>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</si>
  <si>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</si>
  <si>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</si>
  <si>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</si>
  <si>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</si>
  <si>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</si>
  <si>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</si>
  <si>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</si>
  <si>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</si>
  <si>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</si>
  <si>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</si>
  <si>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</si>
  <si>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</si>
  <si>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</si>
  <si>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</si>
  <si>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</si>
  <si>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</si>
  <si>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</si>
  <si>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</si>
  <si>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</si>
  <si>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</si>
  <si>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</si>
  <si>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</si>
  <si>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</si>
  <si>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</si>
  <si>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</si>
  <si>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</si>
  <si>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</si>
  <si>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</si>
  <si>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</si>
  <si>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</si>
  <si>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</si>
  <si>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</si>
  <si>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</si>
  <si>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</si>
  <si>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</si>
  <si>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</si>
  <si>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</si>
  <si>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</si>
  <si>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</si>
  <si>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</si>
  <si>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</si>
  <si>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</si>
  <si>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</si>
  <si>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</si>
  <si>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</si>
  <si>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</si>
  <si>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</si>
  <si>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</si>
  <si>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</si>
  <si>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</si>
  <si>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</si>
  <si>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</si>
  <si>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</si>
  <si>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</si>
  <si>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</si>
  <si>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</si>
  <si>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</si>
  <si>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</si>
  <si>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</si>
  <si>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</si>
  <si>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</si>
  <si>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</si>
  <si>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</si>
  <si>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</si>
  <si>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</si>
  <si>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</si>
  <si>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</si>
  <si>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</si>
  <si>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</si>
  <si>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</si>
  <si>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</si>
  <si>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</si>
  <si>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</si>
  <si>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</si>
  <si>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</si>
  <si>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</si>
  <si>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</si>
  <si>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</si>
  <si>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</si>
  <si>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</si>
  <si>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</si>
  <si>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</si>
  <si>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</si>
  <si>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</si>
  <si>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</si>
  <si>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</si>
  <si>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</si>
  <si>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</si>
  <si>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</si>
  <si>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</si>
  <si>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</si>
  <si>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</si>
  <si>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</si>
  <si>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</si>
  <si>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</si>
  <si>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</si>
  <si>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</si>
  <si>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</si>
  <si>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</si>
  <si>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</si>
  <si>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</si>
  <si>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</si>
  <si>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</si>
  <si>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</si>
  <si>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</si>
  <si>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</si>
  <si>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</si>
  <si>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</si>
  <si>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</si>
  <si>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</si>
  <si>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</si>
  <si>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</si>
  <si>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</si>
  <si>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</si>
  <si>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</si>
  <si>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</si>
  <si>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</si>
  <si>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</si>
  <si>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</si>
  <si>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</si>
  <si>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</si>
  <si>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</si>
  <si>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</si>
  <si>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</si>
  <si>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</si>
  <si>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</si>
  <si>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</si>
  <si>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</si>
  <si>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</si>
  <si>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</si>
  <si>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</si>
  <si>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</si>
  <si>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</si>
  <si>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</si>
  <si>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</si>
  <si>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</si>
  <si>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</si>
  <si>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</si>
  <si>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</si>
  <si>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</si>
  <si>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</si>
  <si>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</si>
  <si>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</si>
  <si>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</si>
  <si>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</si>
  <si>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</si>
  <si>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</si>
  <si>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</si>
  <si>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</si>
  <si>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</si>
  <si>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</si>
  <si>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</si>
  <si>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</si>
  <si>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</si>
  <si>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</si>
  <si>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</si>
  <si>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</si>
  <si>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</si>
  <si>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</si>
  <si>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</si>
  <si>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</si>
  <si>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</si>
  <si>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</si>
  <si>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</si>
  <si>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</si>
  <si>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</si>
  <si>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</si>
  <si>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</si>
  <si>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</si>
  <si>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</si>
  <si>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</si>
  <si>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</si>
  <si>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</si>
  <si>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</si>
  <si>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</si>
  <si>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</si>
  <si>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</si>
  <si>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</si>
  <si>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</si>
  <si>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</si>
  <si>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</si>
  <si>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</si>
  <si>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</si>
  <si>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</si>
  <si>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</si>
  <si>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</si>
  <si>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</si>
  <si>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</si>
  <si>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</si>
  <si>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</si>
  <si>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</si>
  <si>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</si>
  <si>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</si>
  <si>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</si>
  <si>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</si>
  <si>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</si>
  <si>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</si>
  <si>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</si>
  <si>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</si>
  <si>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</si>
  <si>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</si>
  <si>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</si>
  <si>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</si>
  <si>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</si>
  <si>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</si>
  <si>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</si>
  <si>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</si>
  <si>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</si>
  <si>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</si>
  <si>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</si>
  <si>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</si>
  <si>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</si>
  <si>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</si>
  <si>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</si>
  <si>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</si>
  <si>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</si>
  <si>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</si>
  <si>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</si>
  <si>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</si>
  <si>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</si>
  <si>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</si>
  <si>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</si>
  <si>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</si>
  <si>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</si>
  <si>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</si>
  <si>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</si>
  <si>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</si>
  <si>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</si>
  <si>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</si>
  <si>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</si>
  <si>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</si>
  <si>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</si>
  <si>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</si>
  <si>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</si>
  <si>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</si>
  <si>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</si>
  <si>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</si>
  <si>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</si>
  <si>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</si>
  <si>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</si>
  <si>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</si>
  <si>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</si>
  <si>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</si>
  <si>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</si>
  <si>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</si>
  <si>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</si>
  <si>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</si>
  <si>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</si>
  <si>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</si>
  <si>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</si>
  <si>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</si>
  <si>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</si>
  <si>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</si>
  <si>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</si>
  <si>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</si>
  <si>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</si>
  <si>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</si>
  <si>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</si>
  <si>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</si>
  <si>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</si>
  <si>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</si>
  <si>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</si>
  <si>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</si>
  <si>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</si>
  <si>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</si>
  <si>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</si>
  <si>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</si>
  <si>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</si>
  <si>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</si>
  <si>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</si>
  <si>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</si>
  <si>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</si>
  <si>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</si>
  <si>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</si>
  <si>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</si>
  <si>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</si>
  <si>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</si>
  <si>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</si>
  <si>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</si>
  <si>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</si>
  <si>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</si>
  <si>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</si>
  <si>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</si>
  <si>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</si>
  <si>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</si>
  <si>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</si>
  <si>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</si>
  <si>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</si>
  <si>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</si>
  <si>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</si>
  <si>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</si>
  <si>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</si>
  <si>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</si>
  <si>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</si>
  <si>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</si>
  <si>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</si>
  <si>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</si>
  <si>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</si>
  <si>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</si>
  <si>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</si>
  <si>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</si>
  <si>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</si>
  <si>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</si>
  <si>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</si>
  <si>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</si>
  <si>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</si>
  <si>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</si>
  <si>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</si>
  <si>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</si>
  <si>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</si>
  <si>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</si>
  <si>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</si>
  <si>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</si>
  <si>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</si>
  <si>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</si>
  <si>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</si>
  <si>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</si>
  <si>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</si>
  <si>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</si>
  <si>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</si>
  <si>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</si>
  <si>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</si>
  <si>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</si>
  <si>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</si>
  <si>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</si>
  <si>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</si>
  <si>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</si>
  <si>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</si>
  <si>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</si>
  <si>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</si>
  <si>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</si>
  <si>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</si>
  <si>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</si>
  <si>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</si>
  <si>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</si>
  <si>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</si>
  <si>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</si>
  <si>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</si>
  <si>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</si>
  <si>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</si>
  <si>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</si>
  <si>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</si>
  <si>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</si>
  <si>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</si>
  <si>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</si>
  <si>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</si>
  <si>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</si>
  <si>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</si>
  <si>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</si>
  <si>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</si>
  <si>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</si>
  <si>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</si>
  <si>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</si>
  <si>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</si>
  <si>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</si>
  <si>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</si>
  <si>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</si>
  <si>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</si>
  <si>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</si>
  <si>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</si>
  <si>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</si>
  <si>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</si>
  <si>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</si>
  <si>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</si>
  <si>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</si>
  <si>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</si>
  <si>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</si>
  <si>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</si>
  <si>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</si>
  <si>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</si>
  <si>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</si>
  <si>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</si>
  <si>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</si>
  <si>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</si>
  <si>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</si>
  <si>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</si>
  <si>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</si>
  <si>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</si>
  <si>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</si>
  <si>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</si>
  <si>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</si>
  <si>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</si>
  <si>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</si>
  <si>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</si>
  <si>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</si>
  <si>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</si>
  <si>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</si>
  <si>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</si>
  <si>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</si>
  <si>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</si>
  <si>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</si>
  <si>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</si>
  <si>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</si>
  <si>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</si>
  <si>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</si>
  <si>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</si>
  <si>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</si>
  <si>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</si>
  <si>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</si>
  <si>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</si>
  <si>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</si>
  <si>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</si>
  <si>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</si>
  <si>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</si>
  <si>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</si>
  <si>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</si>
  <si>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</si>
  <si>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</si>
  <si>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</si>
  <si>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</si>
  <si>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</si>
  <si>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</si>
  <si>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</si>
  <si>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</si>
  <si>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</si>
  <si>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</si>
  <si>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</si>
  <si>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</si>
  <si>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</si>
  <si>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</si>
  <si>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</si>
  <si>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</si>
  <si>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</si>
  <si>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</si>
  <si>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</si>
  <si>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</si>
  <si>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</si>
  <si>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</si>
  <si>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</si>
  <si>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</si>
  <si>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</si>
  <si>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</si>
  <si>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</si>
  <si>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</si>
  <si>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</si>
  <si>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</si>
  <si>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</si>
  <si>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</si>
  <si>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</si>
  <si>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</si>
  <si>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</si>
  <si>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</si>
  <si>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</si>
  <si>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</si>
  <si>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</si>
  <si>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</si>
  <si>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</si>
  <si>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</si>
  <si>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</si>
  <si>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</si>
  <si>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</si>
  <si>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</si>
  <si>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</si>
  <si>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</si>
  <si>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</si>
  <si>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</si>
  <si>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</si>
  <si>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</si>
  <si>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</si>
  <si>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</si>
  <si>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</si>
  <si>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</si>
  <si>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</si>
  <si>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</si>
  <si>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</si>
  <si>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</si>
  <si>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</si>
  <si>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</si>
  <si>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</si>
  <si>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</si>
  <si>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</si>
  <si>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</si>
  <si>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</si>
  <si>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</si>
  <si>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</si>
  <si>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</si>
  <si>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</si>
  <si>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</si>
  <si>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</si>
  <si>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</si>
  <si>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</si>
  <si>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</si>
  <si>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</si>
  <si>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</si>
  <si>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</si>
  <si>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</si>
  <si>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</si>
  <si>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</si>
  <si>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</si>
  <si>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</si>
  <si>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</si>
  <si>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</si>
  <si>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</si>
  <si>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</si>
  <si>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</si>
  <si>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</si>
  <si>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</si>
  <si>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</si>
  <si>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</si>
  <si>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</si>
  <si>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</si>
  <si>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</si>
  <si>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</si>
  <si>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</si>
  <si>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</si>
  <si>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</si>
  <si>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</si>
  <si>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</si>
  <si>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</si>
  <si>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</si>
  <si>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</si>
  <si>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</si>
  <si>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</si>
  <si>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</si>
  <si>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</si>
  <si>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</si>
  <si>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</si>
  <si>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</si>
  <si>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</si>
  <si>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</si>
  <si>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</si>
  <si>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</si>
  <si>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</si>
  <si>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</si>
  <si>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</si>
  <si>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</si>
  <si>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</si>
  <si>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</si>
  <si>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</si>
  <si>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</si>
  <si>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</si>
  <si>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</si>
  <si>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</si>
  <si>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</si>
  <si>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</si>
  <si>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</si>
  <si>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</si>
  <si>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</si>
  <si>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</si>
  <si>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</si>
  <si>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</si>
  <si>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</si>
  <si>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</si>
  <si>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</si>
  <si>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</si>
  <si>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</si>
  <si>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</si>
  <si>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</si>
  <si>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</si>
  <si>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</si>
  <si>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</si>
  <si>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</si>
  <si>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</si>
  <si>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</si>
  <si>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</si>
  <si>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</si>
  <si>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</si>
  <si>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</si>
  <si>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</si>
  <si>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</si>
  <si>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</si>
  <si>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</si>
  <si>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</si>
  <si>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</si>
  <si>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</si>
  <si>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</si>
  <si>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</si>
  <si>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</si>
  <si>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</si>
  <si>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</si>
  <si>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</si>
  <si>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</si>
  <si>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</si>
  <si>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</si>
  <si>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</si>
  <si>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</si>
  <si>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</si>
  <si>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</si>
  <si>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</si>
  <si>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</si>
  <si>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</si>
  <si>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</si>
  <si>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</si>
  <si>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</si>
  <si>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</si>
  <si>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</si>
  <si>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</si>
  <si>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</si>
  <si>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</si>
  <si>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</si>
  <si>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</si>
  <si>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</si>
  <si>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</si>
  <si>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</si>
  <si>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</si>
  <si>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</si>
  <si>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</si>
  <si>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</si>
  <si>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</si>
  <si>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</si>
  <si>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</si>
  <si>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</si>
  <si>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</si>
  <si>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</si>
  <si>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</si>
  <si>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</si>
  <si>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</si>
  <si>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</si>
  <si>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</si>
  <si>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</si>
  <si>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</si>
  <si>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</si>
  <si>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</si>
  <si>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</si>
  <si>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</si>
  <si>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</si>
  <si>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</si>
  <si>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</si>
  <si>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</si>
  <si>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</si>
  <si>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</si>
  <si>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</si>
  <si>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</si>
  <si>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</si>
  <si>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</si>
  <si>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</si>
  <si>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</si>
  <si>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</si>
  <si>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</si>
  <si>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</si>
  <si>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</si>
  <si>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</si>
  <si>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</si>
  <si>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</si>
  <si>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</si>
  <si>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</si>
  <si>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</si>
  <si>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</si>
  <si>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</si>
  <si>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</si>
  <si>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</si>
  <si>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</si>
  <si>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</si>
  <si>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</si>
  <si>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</si>
  <si>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</si>
  <si>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</si>
  <si>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</si>
  <si>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</si>
  <si>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</si>
  <si>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</si>
  <si>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</si>
  <si>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</si>
  <si>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</si>
  <si>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</si>
  <si>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</si>
  <si>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</si>
  <si>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</si>
  <si>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</si>
  <si>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</si>
  <si>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</si>
  <si>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</si>
  <si>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</si>
  <si>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</si>
  <si>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</si>
  <si>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</si>
  <si>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</si>
  <si>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</si>
  <si>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</si>
  <si>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</si>
  <si>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</si>
  <si>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</si>
  <si>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</si>
  <si>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</si>
  <si>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</si>
  <si>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</si>
  <si>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</si>
  <si>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</si>
  <si>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</si>
  <si>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</si>
  <si>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</si>
  <si>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</si>
  <si>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</si>
  <si>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</si>
  <si>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</si>
  <si>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</si>
  <si>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</si>
  <si>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</si>
  <si>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</si>
  <si>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</si>
  <si>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</si>
  <si>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</si>
  <si>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</si>
  <si>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</si>
  <si>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</si>
  <si>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</si>
  <si>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</si>
  <si>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</si>
  <si>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</si>
  <si>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</si>
  <si>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</si>
  <si>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</si>
  <si>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</si>
  <si>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</si>
  <si>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</si>
  <si>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</si>
  <si>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</si>
  <si>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</si>
  <si>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</si>
  <si>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</si>
  <si>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</si>
  <si>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</si>
  <si>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</si>
  <si>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</si>
  <si>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</si>
  <si>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</si>
  <si>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</si>
  <si>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</si>
  <si>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</si>
  <si>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</si>
  <si>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</si>
  <si>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</si>
  <si>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</si>
  <si>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</si>
  <si>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</si>
  <si>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</si>
  <si>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</si>
  <si>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</si>
  <si>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</si>
  <si>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</si>
  <si>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</si>
  <si>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</si>
  <si>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</si>
  <si>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</si>
  <si>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</si>
  <si>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</si>
  <si>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</si>
  <si>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</si>
  <si>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</si>
  <si>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</si>
  <si>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</si>
  <si>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</si>
  <si>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</si>
  <si>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</si>
  <si>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</si>
  <si>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</si>
  <si>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</si>
  <si>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</si>
  <si>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</si>
  <si>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</si>
  <si>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</si>
  <si>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</si>
  <si>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</si>
  <si>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</si>
  <si>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</si>
  <si>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</si>
  <si>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</si>
  <si>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</si>
  <si>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</si>
  <si>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</si>
  <si>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</si>
  <si>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</si>
  <si>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</si>
  <si>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</si>
  <si>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</si>
  <si>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</si>
  <si>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</si>
  <si>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</si>
  <si>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</si>
  <si>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</si>
  <si>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</si>
  <si>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</si>
  <si>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</si>
  <si>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</si>
  <si>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</si>
  <si>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</si>
  <si>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</si>
  <si>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</si>
  <si>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</si>
  <si>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</si>
  <si>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</si>
  <si>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</si>
  <si>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</si>
  <si>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</si>
  <si>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</si>
  <si>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</si>
  <si>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</si>
  <si>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</si>
  <si>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</si>
  <si>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</si>
  <si>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</si>
  <si>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</si>
  <si>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</si>
  <si>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</si>
  <si>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</si>
  <si>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</si>
  <si>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</si>
  <si>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</si>
  <si>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</si>
  <si>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</si>
  <si>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</si>
  <si>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</si>
  <si>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</si>
  <si>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</si>
  <si>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</si>
  <si>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</si>
  <si>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</si>
  <si>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</si>
  <si>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</si>
  <si>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</si>
  <si>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</si>
  <si>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</si>
  <si>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</si>
  <si>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</si>
  <si>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</si>
  <si>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</si>
  <si>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</si>
  <si>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</si>
  <si>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</si>
  <si>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</si>
  <si>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</si>
  <si>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</si>
  <si>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</si>
  <si>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</si>
  <si>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</si>
  <si>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</si>
  <si>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</si>
  <si>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</si>
  <si>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</si>
  <si>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</si>
  <si>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</si>
  <si>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</si>
  <si>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</si>
  <si>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</si>
  <si>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</si>
  <si>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</si>
  <si>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</si>
  <si>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</si>
  <si>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</si>
  <si>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</si>
  <si>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</si>
  <si>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</si>
  <si>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</si>
  <si>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</si>
  <si>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</si>
  <si>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</si>
  <si>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</si>
  <si>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</si>
  <si>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</si>
  <si>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</si>
  <si>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</si>
  <si>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</si>
  <si>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</si>
  <si>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</si>
  <si>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</si>
  <si>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</si>
  <si>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</si>
  <si>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</si>
  <si>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</si>
  <si>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</si>
  <si>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</si>
  <si>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</si>
  <si>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</si>
  <si>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</si>
  <si>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</si>
  <si>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</si>
  <si>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</si>
  <si>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</si>
  <si>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</si>
  <si>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</si>
  <si>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</si>
  <si>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</si>
  <si>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</si>
  <si>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</si>
  <si>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</si>
  <si>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</si>
  <si>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</si>
  <si>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</si>
  <si>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</si>
  <si>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</si>
  <si>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</si>
  <si>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</si>
  <si>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</si>
  <si>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</si>
  <si>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</si>
  <si>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</si>
  <si>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</si>
  <si>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</si>
  <si>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</si>
  <si>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</si>
  <si>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</si>
  <si>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</si>
  <si>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</si>
  <si>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</si>
  <si>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</si>
  <si>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</si>
  <si>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</si>
  <si>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</si>
  <si>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</si>
  <si>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</si>
  <si>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</si>
  <si>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</si>
  <si>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</si>
  <si>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</si>
  <si>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</si>
  <si>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</si>
  <si>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</si>
  <si>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</si>
  <si>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</si>
  <si>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</si>
  <si>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</si>
  <si>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</si>
  <si>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</si>
  <si>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</si>
  <si>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</si>
  <si>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</si>
  <si>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</si>
  <si>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</si>
  <si>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</si>
  <si>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</si>
  <si>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</si>
  <si>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</si>
  <si>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</si>
  <si>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</si>
  <si>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</si>
  <si>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</si>
  <si>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</si>
  <si>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</si>
  <si>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</si>
  <si>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</si>
  <si>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</si>
  <si>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</si>
  <si>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</si>
  <si>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</si>
  <si>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</si>
  <si>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</si>
  <si>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</si>
  <si>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</si>
  <si>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</si>
  <si>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</si>
  <si>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</si>
  <si>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</si>
  <si>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</si>
  <si>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</si>
  <si>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</si>
  <si>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</si>
  <si>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</si>
  <si>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</si>
  <si>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</si>
  <si>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</si>
  <si>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</si>
  <si>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</si>
  <si>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</si>
  <si>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</si>
  <si>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</si>
  <si>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</si>
  <si>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</si>
  <si>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</si>
  <si>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</si>
  <si>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</si>
  <si>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</si>
  <si>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</si>
  <si>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</si>
  <si>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</si>
  <si>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</si>
  <si>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</si>
  <si>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</si>
  <si>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</si>
  <si>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</si>
  <si>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</si>
  <si>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</si>
  <si>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</si>
  <si>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</si>
  <si>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</si>
  <si>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</si>
  <si>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</si>
  <si>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</si>
  <si>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</si>
  <si>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</si>
  <si>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</si>
  <si>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</si>
  <si>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</si>
  <si>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</si>
  <si>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</si>
  <si>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</si>
  <si>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</si>
  <si>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</si>
  <si>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</si>
  <si>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</si>
  <si>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</si>
  <si>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</si>
  <si>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</si>
  <si>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</si>
  <si>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</si>
  <si>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</si>
  <si>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</si>
  <si>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</si>
  <si>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</si>
  <si>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</si>
  <si>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</si>
  <si>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</si>
  <si>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</si>
  <si>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</si>
  <si>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</si>
  <si>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</si>
  <si>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</si>
  <si>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</si>
  <si>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</si>
  <si>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</si>
  <si>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</si>
  <si>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</si>
  <si>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</si>
  <si>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</si>
  <si>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</si>
  <si>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</si>
  <si>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</si>
  <si>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</si>
  <si>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</si>
  <si>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</si>
  <si>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</si>
  <si>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</si>
  <si>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</si>
  <si>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</si>
  <si>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</si>
  <si>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</si>
  <si>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</si>
  <si>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</si>
  <si>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</si>
  <si>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</si>
  <si>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</si>
  <si>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</si>
  <si>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</si>
  <si>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</si>
  <si>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</si>
  <si>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</si>
  <si>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</si>
  <si>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</si>
  <si>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</si>
  <si>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</si>
  <si>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</si>
  <si>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</si>
  <si>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</si>
  <si>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</si>
  <si>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</si>
  <si>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</si>
  <si>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</si>
  <si>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</si>
  <si>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</si>
  <si>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</si>
  <si>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</si>
  <si>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</si>
  <si>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</si>
  <si>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</si>
  <si>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</si>
  <si>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</si>
  <si>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</si>
  <si>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</si>
  <si>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</si>
  <si>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</si>
  <si>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</si>
  <si>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</si>
  <si>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</si>
  <si>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</si>
  <si>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</si>
  <si>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</si>
  <si>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</si>
  <si>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</si>
  <si>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</si>
  <si>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</si>
  <si>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</si>
  <si>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</si>
  <si>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</si>
  <si>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</si>
  <si>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</si>
  <si>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</si>
  <si>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</si>
  <si>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</si>
  <si>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</si>
  <si>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</si>
  <si>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</si>
  <si>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</si>
  <si>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</si>
  <si>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</si>
  <si>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</si>
  <si>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</si>
  <si>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</si>
  <si>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</si>
  <si>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</si>
  <si>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</si>
  <si>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</si>
  <si>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</si>
  <si>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</si>
  <si>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</si>
  <si>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</si>
  <si>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</si>
  <si>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</si>
  <si>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</si>
  <si>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</si>
  <si>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</si>
  <si>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</si>
  <si>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</si>
  <si>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</si>
  <si>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</si>
  <si>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</si>
  <si>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</si>
  <si>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</si>
  <si>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</si>
  <si>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</si>
  <si>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</si>
  <si>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</si>
  <si>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</si>
  <si>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</si>
  <si>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</si>
  <si>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</si>
  <si>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</si>
  <si>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</si>
  <si>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</si>
  <si>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</si>
  <si>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</si>
  <si>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</si>
  <si>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</si>
  <si>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</si>
  <si>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</si>
  <si>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</si>
  <si>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</si>
  <si>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</si>
  <si>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</si>
  <si>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</si>
  <si>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</si>
  <si>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</si>
  <si>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</si>
  <si>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</si>
  <si>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</si>
  <si>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</si>
  <si>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</si>
  <si>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</si>
  <si>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</si>
  <si>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</si>
  <si>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</si>
  <si>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</si>
  <si>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</si>
  <si>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</si>
  <si>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</si>
  <si>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</si>
  <si>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</si>
  <si>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</si>
  <si>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</si>
  <si>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</si>
  <si>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</si>
  <si>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</si>
  <si>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</si>
  <si>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</si>
  <si>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</si>
  <si>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</si>
  <si>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</si>
  <si>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</si>
  <si>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</si>
  <si>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</si>
  <si>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</si>
  <si>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</si>
  <si>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</si>
  <si>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</si>
  <si>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</si>
  <si>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</si>
  <si>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</si>
  <si>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</si>
  <si>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</si>
  <si>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</si>
  <si>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</si>
  <si>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</si>
  <si>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</si>
  <si>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</si>
  <si>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</si>
  <si>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</si>
  <si>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</si>
  <si>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</si>
  <si>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</si>
  <si>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</si>
  <si>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</si>
  <si>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</si>
  <si>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</si>
  <si>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</si>
  <si>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</si>
  <si>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</si>
  <si>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</si>
  <si>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</si>
  <si>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</si>
  <si>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</si>
  <si>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</si>
  <si>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</si>
  <si>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</si>
  <si>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</si>
  <si>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</si>
  <si>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</si>
  <si>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</si>
  <si>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</si>
  <si>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</si>
  <si>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</si>
  <si>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</si>
  <si>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</si>
  <si>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</si>
  <si>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</si>
  <si>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</si>
  <si>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</si>
  <si>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</si>
  <si>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</si>
  <si>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</si>
  <si>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</si>
  <si>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</si>
  <si>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</si>
  <si>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</si>
  <si>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</si>
  <si>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</si>
  <si>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</si>
  <si>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</si>
  <si>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</si>
  <si>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</si>
  <si>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</si>
  <si>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</si>
  <si>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</si>
  <si>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</si>
  <si>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</si>
  <si>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</si>
  <si>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</si>
  <si>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</si>
  <si>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</si>
  <si>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</si>
  <si>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</si>
  <si>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</si>
  <si>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</si>
  <si>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</si>
  <si>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</si>
  <si>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</si>
  <si>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</si>
  <si>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</si>
  <si>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</si>
  <si>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</si>
  <si>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</si>
  <si>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</si>
  <si>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</si>
  <si>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</si>
  <si>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</si>
  <si>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</si>
  <si>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</si>
  <si>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</si>
  <si>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</si>
  <si>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</si>
  <si>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</si>
  <si>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</si>
  <si>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</si>
  <si>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</si>
  <si>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</si>
  <si>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</si>
  <si>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</si>
  <si>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</si>
  <si>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</si>
  <si>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</si>
  <si>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</si>
  <si>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</si>
  <si>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</si>
  <si>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</si>
  <si>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</si>
  <si>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</si>
  <si>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</si>
  <si>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</si>
  <si>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</si>
  <si>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</si>
  <si>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</si>
  <si>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</si>
  <si>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</si>
  <si>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</si>
  <si>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</si>
  <si>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</si>
  <si>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</si>
  <si>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</si>
  <si>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</si>
  <si>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</si>
  <si>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</si>
  <si>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</si>
  <si>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</si>
  <si>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</si>
  <si>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</si>
  <si>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</si>
  <si>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</si>
  <si>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</si>
  <si>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</si>
  <si>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</si>
  <si>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</si>
  <si>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</si>
  <si>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</si>
  <si>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</si>
  <si>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</si>
  <si>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</si>
  <si>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</si>
  <si>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</si>
  <si>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</si>
  <si>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</si>
  <si>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</si>
  <si>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</si>
  <si>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</si>
  <si>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</si>
  <si>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</si>
  <si>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</si>
  <si>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</si>
  <si>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</si>
  <si>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</si>
  <si>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</si>
  <si>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</si>
  <si>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</si>
  <si>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</si>
  <si>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</si>
  <si>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</si>
  <si>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</si>
  <si>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</si>
  <si>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</si>
  <si>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</si>
  <si>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</si>
  <si>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</si>
  <si>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</si>
  <si>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</si>
  <si>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</si>
  <si>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</si>
  <si>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</si>
  <si>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</si>
  <si>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</si>
  <si>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</si>
  <si>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</si>
  <si>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</si>
  <si>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</si>
  <si>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</si>
  <si>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</si>
  <si>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</si>
  <si>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</si>
  <si>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</si>
  <si>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</si>
  <si>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</si>
  <si>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</si>
  <si>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</si>
  <si>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</si>
  <si>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</si>
  <si>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</si>
  <si>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</si>
  <si>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</si>
  <si>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</si>
  <si>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</si>
  <si>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</si>
  <si>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</si>
  <si>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</si>
  <si>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</si>
  <si>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</si>
  <si>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</si>
  <si>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</si>
  <si>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</si>
  <si>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</si>
  <si>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</si>
  <si>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</si>
  <si>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</si>
  <si>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</si>
  <si>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</si>
  <si>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</si>
  <si>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</si>
  <si>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</si>
  <si>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</si>
  <si>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</si>
  <si>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</si>
  <si>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</si>
  <si>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</si>
  <si>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</si>
  <si>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</si>
  <si>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</si>
  <si>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</si>
  <si>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</si>
  <si>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</si>
  <si>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</si>
  <si>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</si>
  <si>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</si>
  <si>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</si>
  <si>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</si>
  <si>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</si>
  <si>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</si>
  <si>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</si>
  <si>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</si>
  <si>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</si>
  <si>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</si>
  <si>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</si>
  <si>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</si>
  <si>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</si>
  <si>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</si>
  <si>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</si>
  <si>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</si>
  <si>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</si>
  <si>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</si>
  <si>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</si>
  <si>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</si>
  <si>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</si>
  <si>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</si>
  <si>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</si>
  <si>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</si>
  <si>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</si>
  <si>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</si>
  <si>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</si>
  <si>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</si>
  <si>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</si>
  <si>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</si>
  <si>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</si>
  <si>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</si>
  <si>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</si>
  <si>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</si>
  <si>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</si>
  <si>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</si>
  <si>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</si>
  <si>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</si>
  <si>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</si>
  <si>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</si>
  <si>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</si>
  <si>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</si>
  <si>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</si>
  <si>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</si>
  <si>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</si>
  <si>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</si>
  <si>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</si>
  <si>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</si>
  <si>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</si>
  <si>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</si>
  <si>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</si>
  <si>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</si>
  <si>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</si>
  <si>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</si>
  <si>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</si>
  <si>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</si>
  <si>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</si>
  <si>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</si>
  <si>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</si>
  <si>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</si>
  <si>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</si>
  <si>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</si>
  <si>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</si>
  <si>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</si>
  <si>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</si>
  <si>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</si>
  <si>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</si>
  <si>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</si>
  <si>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</si>
  <si>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</si>
  <si>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</si>
  <si>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</si>
  <si>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</si>
  <si>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</si>
  <si>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</si>
  <si>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</si>
  <si>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</si>
  <si>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</si>
  <si>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</si>
  <si>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</si>
  <si>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</si>
  <si>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</si>
  <si>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</si>
  <si>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</si>
  <si>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</si>
  <si>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</si>
  <si>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</si>
  <si>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</si>
  <si>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</si>
  <si>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</si>
  <si>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</si>
  <si>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</si>
  <si>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</si>
  <si>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</si>
  <si>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</si>
  <si>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</si>
  <si>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</si>
  <si>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</si>
  <si>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</si>
  <si>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</si>
  <si>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</si>
  <si>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</si>
  <si>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</si>
  <si>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</si>
  <si>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</si>
  <si>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</si>
  <si>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</si>
  <si>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</si>
  <si>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</si>
  <si>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</si>
  <si>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</si>
  <si>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</si>
  <si>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</si>
  <si>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</si>
  <si>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</si>
  <si>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</si>
  <si>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</si>
  <si>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</si>
  <si>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</si>
  <si>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</si>
  <si>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</si>
  <si>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</si>
  <si>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</si>
  <si>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</si>
  <si>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</si>
  <si>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</si>
  <si>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</si>
  <si>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</si>
  <si>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</si>
  <si>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</si>
  <si>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</si>
  <si>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</si>
  <si>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</si>
  <si>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</si>
  <si>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</si>
  <si>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</si>
  <si>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</si>
  <si>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</si>
  <si>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</si>
  <si>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</si>
  <si>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</si>
  <si>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</si>
  <si>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</si>
  <si>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</si>
  <si>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</si>
  <si>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</si>
  <si>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</si>
  <si>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</si>
  <si>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</si>
  <si>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</si>
  <si>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</si>
  <si>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</si>
  <si>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</si>
  <si>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</si>
  <si>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</si>
  <si>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</si>
  <si>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</si>
  <si>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</si>
  <si>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</si>
  <si>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</si>
  <si>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</si>
  <si>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</si>
  <si>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</si>
  <si>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</si>
  <si>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</si>
  <si>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</si>
  <si>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</si>
  <si>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</si>
  <si>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</si>
  <si>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</si>
  <si>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</si>
  <si>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</si>
  <si>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</si>
  <si>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</si>
  <si>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</si>
  <si>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</si>
  <si>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</si>
  <si>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</si>
  <si>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</si>
  <si>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</si>
  <si>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</si>
  <si>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</si>
  <si>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</si>
  <si>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</si>
  <si>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</si>
  <si>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</si>
  <si>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</si>
  <si>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</si>
  <si>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</si>
  <si>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</si>
  <si>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</si>
  <si>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</si>
  <si>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</si>
  <si>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</si>
  <si>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</si>
  <si>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</si>
  <si>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</si>
  <si>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</si>
  <si>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</si>
  <si>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</si>
  <si>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</si>
  <si>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</si>
  <si>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</si>
  <si>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</si>
  <si>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</si>
  <si>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</si>
  <si>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</si>
  <si>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</si>
  <si>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</si>
  <si>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</si>
  <si>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</si>
  <si>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</si>
  <si>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</si>
  <si>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</si>
  <si>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</si>
  <si>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</si>
  <si>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</si>
  <si>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</si>
  <si>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</si>
  <si>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</si>
  <si>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</si>
  <si>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</si>
  <si>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</si>
  <si>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</si>
  <si>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</si>
  <si>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</si>
  <si>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</si>
  <si>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</si>
  <si>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</si>
  <si>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</si>
  <si>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</si>
  <si>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</si>
  <si>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</si>
  <si>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</si>
  <si>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</si>
  <si>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</si>
  <si>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</si>
  <si>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</si>
  <si>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</si>
  <si>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</si>
  <si>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</si>
  <si>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</si>
  <si>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</si>
  <si>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</si>
  <si>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</si>
  <si>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</si>
  <si>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</si>
  <si>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</si>
  <si>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</si>
  <si>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</si>
  <si>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</si>
  <si>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</si>
  <si>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</si>
  <si>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</si>
  <si>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</si>
  <si>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</si>
  <si>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</si>
  <si>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</si>
  <si>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</si>
  <si>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</si>
  <si>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</si>
  <si>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</si>
  <si>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</si>
  <si>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</si>
  <si>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</si>
  <si>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</si>
  <si>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</si>
  <si>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</si>
  <si>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</si>
  <si>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</si>
  <si>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</si>
  <si>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</si>
  <si>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</si>
  <si>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</si>
  <si>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</si>
  <si>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</si>
  <si>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</si>
  <si>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</si>
  <si>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</si>
  <si>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</si>
  <si>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</si>
  <si>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</si>
  <si>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</si>
  <si>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</si>
  <si>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</si>
  <si>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</si>
  <si>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</si>
  <si>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</si>
  <si>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</si>
  <si>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</si>
  <si>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</si>
  <si>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</si>
  <si>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</si>
  <si>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</si>
  <si>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</si>
  <si>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</si>
  <si>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</si>
  <si>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</si>
  <si>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</si>
  <si>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</si>
  <si>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</si>
  <si>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</si>
  <si>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</si>
  <si>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</si>
  <si>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</si>
  <si>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</si>
  <si>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</si>
  <si>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</si>
  <si>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</si>
  <si>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</si>
  <si>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</si>
  <si>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</si>
  <si>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</si>
  <si>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</si>
  <si>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</si>
  <si>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</si>
  <si>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</si>
  <si>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</si>
  <si>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</si>
  <si>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</si>
  <si>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</si>
  <si>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</si>
  <si>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</si>
  <si>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</si>
  <si>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</si>
  <si>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</si>
  <si>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</si>
  <si>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</si>
  <si>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</si>
  <si>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</si>
  <si>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</si>
  <si>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</si>
  <si>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</si>
  <si>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</si>
  <si>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</si>
  <si>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</si>
  <si>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</si>
  <si>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</si>
  <si>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</si>
  <si>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</si>
  <si>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</si>
  <si>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</si>
  <si>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</si>
  <si>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</si>
  <si>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</si>
  <si>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</si>
  <si>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</si>
  <si>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</si>
  <si>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</si>
  <si>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</si>
  <si>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</si>
  <si>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</si>
  <si>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</si>
  <si>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</si>
  <si>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</si>
  <si>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</si>
  <si>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</si>
  <si>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</si>
  <si>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</si>
  <si>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</si>
  <si>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</si>
  <si>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</si>
  <si>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</si>
  <si>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</si>
  <si>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</si>
  <si>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</si>
  <si>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</si>
  <si>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</si>
  <si>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</si>
  <si>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</si>
  <si>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</si>
  <si>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</si>
  <si>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</si>
  <si>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</si>
  <si>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</si>
  <si>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</si>
  <si>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</si>
  <si>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</si>
  <si>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</si>
  <si>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</si>
  <si>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</si>
  <si>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</si>
  <si>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</si>
  <si>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</si>
  <si>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</si>
  <si>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</si>
  <si>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</si>
  <si>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</si>
  <si>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</si>
  <si>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</si>
  <si>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</si>
  <si>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</si>
  <si>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</si>
  <si>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</si>
  <si>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</si>
  <si>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</si>
  <si>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</si>
  <si>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</si>
  <si>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</si>
  <si>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</si>
  <si>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</si>
  <si>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</si>
  <si>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</si>
  <si>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</si>
  <si>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</si>
  <si>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</si>
  <si>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</si>
  <si>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</si>
  <si>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</si>
  <si>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</si>
  <si>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</si>
  <si>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</si>
  <si>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</si>
  <si>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</si>
  <si>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</si>
  <si>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</si>
  <si>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</si>
  <si>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</si>
  <si>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</si>
  <si>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</si>
  <si>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</si>
  <si>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</si>
  <si>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</si>
  <si>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</si>
  <si>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</si>
  <si>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</si>
  <si>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</si>
  <si>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</si>
  <si>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</si>
  <si>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</si>
  <si>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</si>
  <si>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</si>
  <si>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</si>
  <si>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</si>
  <si>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</si>
  <si>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</si>
  <si>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</si>
  <si>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</si>
  <si>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</si>
  <si>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</si>
  <si>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</si>
  <si>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</si>
  <si>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</si>
  <si>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</si>
  <si>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</si>
  <si>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</si>
  <si>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</si>
  <si>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</si>
  <si>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</si>
  <si>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</si>
  <si>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</si>
  <si>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</si>
  <si>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</si>
  <si>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</si>
  <si>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</si>
  <si>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</si>
  <si>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</si>
  <si>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</si>
  <si>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</si>
  <si>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</si>
  <si>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</si>
  <si>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</si>
  <si>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</si>
  <si>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</si>
  <si>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</si>
  <si>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</si>
  <si>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</si>
  <si>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</si>
  <si>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</si>
  <si>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</si>
  <si>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</si>
  <si>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</si>
  <si>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</si>
  <si>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</si>
  <si>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</si>
  <si>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</si>
  <si>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</si>
  <si>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</si>
  <si>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</si>
  <si>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</si>
  <si>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</si>
  <si>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</si>
  <si>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</si>
  <si>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</si>
  <si>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</si>
  <si>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</si>
  <si>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</si>
  <si>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</si>
  <si>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</si>
  <si>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</si>
  <si>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</si>
  <si>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</si>
  <si>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</si>
  <si>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</si>
  <si>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</si>
  <si>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</si>
  <si>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</si>
  <si>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</si>
  <si>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</si>
  <si>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</si>
  <si>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</si>
  <si>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</si>
  <si>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</si>
  <si>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</si>
  <si>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</si>
  <si>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</si>
  <si>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</si>
  <si>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</si>
  <si>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</si>
  <si>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</si>
  <si>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</si>
  <si>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</si>
  <si>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</si>
  <si>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</si>
  <si>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</si>
  <si>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</si>
  <si>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</si>
  <si>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</si>
  <si>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</si>
  <si>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</si>
  <si>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</si>
  <si>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</si>
  <si>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</si>
  <si>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</si>
  <si>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</si>
  <si>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</si>
  <si>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</si>
  <si>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</si>
  <si>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</si>
  <si>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</si>
  <si>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</si>
  <si>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</si>
  <si>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</si>
  <si>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</si>
  <si>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</si>
  <si>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</si>
  <si>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</si>
  <si>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</si>
  <si>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</si>
  <si>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</si>
  <si>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</si>
  <si>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</si>
  <si>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</si>
  <si>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</si>
  <si>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</si>
  <si>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</si>
  <si>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</si>
  <si>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</si>
  <si>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</si>
  <si>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</si>
  <si>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</si>
  <si>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</si>
  <si>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</si>
  <si>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</si>
  <si>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</si>
  <si>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</si>
  <si>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</si>
  <si>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</si>
  <si>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</si>
  <si>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</si>
  <si>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</si>
  <si>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</si>
  <si>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</si>
  <si>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</si>
  <si>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</si>
  <si>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</si>
  <si>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</si>
  <si>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</si>
  <si>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</si>
  <si>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</si>
  <si>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</si>
  <si>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</si>
  <si>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</si>
  <si>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</si>
  <si>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</si>
  <si>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</si>
  <si>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</si>
  <si>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</si>
  <si>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</si>
  <si>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</si>
  <si>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</si>
  <si>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</si>
  <si>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</si>
  <si>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</si>
  <si>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</si>
  <si>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</si>
  <si>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</si>
  <si>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</si>
  <si>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</si>
  <si>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</si>
  <si>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</si>
  <si>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</si>
  <si>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</si>
  <si>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</si>
  <si>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</si>
  <si>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</si>
  <si>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</si>
  <si>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</si>
  <si>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</si>
  <si>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</si>
  <si>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</si>
  <si>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</si>
  <si>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</si>
  <si>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</si>
  <si>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</si>
  <si>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</si>
  <si>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</si>
  <si>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</si>
  <si>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</si>
  <si>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</si>
  <si>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</si>
  <si>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</si>
  <si>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</si>
  <si>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</si>
  <si>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</si>
  <si>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</si>
  <si>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</si>
  <si>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</si>
  <si>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</si>
  <si>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</si>
  <si>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</si>
  <si>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</si>
  <si>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</si>
  <si>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</si>
  <si>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</si>
  <si>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</si>
  <si>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</si>
  <si>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</si>
  <si>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</si>
  <si>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</si>
  <si>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</si>
  <si>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</si>
  <si>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</si>
  <si>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</si>
  <si>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</si>
  <si>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</si>
  <si>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</si>
  <si>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</si>
  <si>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</si>
  <si>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</si>
  <si>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</si>
  <si>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</si>
  <si>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</si>
  <si>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</si>
  <si>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</si>
  <si>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</si>
  <si>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</si>
  <si>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</si>
  <si>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</si>
  <si>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</si>
  <si>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</si>
  <si>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</si>
  <si>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</si>
  <si>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</si>
  <si>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</si>
  <si>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</si>
  <si>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</si>
  <si>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</si>
  <si>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</si>
  <si>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</si>
  <si>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</si>
  <si>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</si>
  <si>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</si>
  <si>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</si>
  <si>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</si>
  <si>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</si>
  <si>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</si>
  <si>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</si>
  <si>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</si>
  <si>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</si>
  <si>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</si>
  <si>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</si>
  <si>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</si>
  <si>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</si>
  <si>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</si>
  <si>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</si>
  <si>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</si>
  <si>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</si>
  <si>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</si>
  <si>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</si>
  <si>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</si>
  <si>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</si>
  <si>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</si>
  <si>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</si>
  <si>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</si>
  <si>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</si>
  <si>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</si>
  <si>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</si>
  <si>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</si>
  <si>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</si>
  <si>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</si>
  <si>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</si>
  <si>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</si>
  <si>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</si>
  <si>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</si>
  <si>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</si>
  <si>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</si>
  <si>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</si>
  <si>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</si>
  <si>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</si>
  <si>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</si>
  <si>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</si>
  <si>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</si>
  <si>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</si>
  <si>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</si>
  <si>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</si>
  <si>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</si>
  <si>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</si>
  <si>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</si>
  <si>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</si>
  <si>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</si>
  <si>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</si>
  <si>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</si>
  <si>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</si>
  <si>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</si>
  <si>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</si>
  <si>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</si>
  <si>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</si>
  <si>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</si>
  <si>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</si>
  <si>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</si>
  <si>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</si>
  <si>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</si>
  <si>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</si>
  <si>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</si>
  <si>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</si>
  <si>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</si>
  <si>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</si>
  <si>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</si>
  <si>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</si>
  <si>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</si>
  <si>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</si>
  <si>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</si>
  <si>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</si>
  <si>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</si>
  <si>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</si>
  <si>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</si>
  <si>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</si>
  <si>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</si>
  <si>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</si>
  <si>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</si>
  <si>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</si>
  <si>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</si>
  <si>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</si>
  <si>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</si>
  <si>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</si>
  <si>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</si>
  <si>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</si>
  <si>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</si>
  <si>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</si>
  <si>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</si>
  <si>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</si>
  <si>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</si>
  <si>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</si>
  <si>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</si>
  <si>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</si>
  <si>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</si>
  <si>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</si>
  <si>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</si>
  <si>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</si>
  <si>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</si>
  <si>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</si>
  <si>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</si>
  <si>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</si>
  <si>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</si>
  <si>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</si>
  <si>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</si>
  <si>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</si>
  <si>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</si>
  <si>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</si>
  <si>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</si>
  <si>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</si>
  <si>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</si>
  <si>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</si>
  <si>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</si>
  <si>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</si>
  <si>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</si>
  <si>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</si>
  <si>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</si>
  <si>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</si>
  <si>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</si>
  <si>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</si>
  <si>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</si>
  <si>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</si>
  <si>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</si>
  <si>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</si>
  <si>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</si>
  <si>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</si>
  <si>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</si>
  <si>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</si>
  <si>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</si>
  <si>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</si>
  <si>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</si>
  <si>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</si>
  <si>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</si>
  <si>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</si>
  <si>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</si>
  <si>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</si>
  <si>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</si>
  <si>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</si>
  <si>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</si>
  <si>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</si>
  <si>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</si>
  <si>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</si>
  <si>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</si>
  <si>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</si>
  <si>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</si>
  <si>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</si>
  <si>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</si>
  <si>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</si>
  <si>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</si>
  <si>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</si>
  <si>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</si>
  <si>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</si>
  <si>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</si>
  <si>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</si>
  <si>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</si>
  <si>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</si>
  <si>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</si>
  <si>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</si>
  <si>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</si>
  <si>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</si>
  <si>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</si>
  <si>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</si>
  <si>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</si>
  <si>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</si>
  <si>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</si>
  <si>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</si>
  <si>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</si>
  <si>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</si>
  <si>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</si>
  <si>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</si>
  <si>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</si>
  <si>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</si>
  <si>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</si>
  <si>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</si>
  <si>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</si>
  <si>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</si>
  <si>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</si>
  <si>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</si>
  <si>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</si>
  <si>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</si>
  <si>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</si>
  <si>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</si>
  <si>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</si>
  <si>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</si>
  <si>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</si>
  <si>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</si>
  <si>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</si>
  <si>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</si>
  <si>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</si>
  <si>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</si>
  <si>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</si>
  <si>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</si>
  <si>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</si>
  <si>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</si>
  <si>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</si>
  <si>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</si>
  <si>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</si>
  <si>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</si>
  <si>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</si>
  <si>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</si>
  <si>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</si>
  <si>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</si>
  <si>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</si>
  <si>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</si>
  <si>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</si>
  <si>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</si>
  <si>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</si>
  <si>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</si>
  <si>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</si>
  <si>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</si>
  <si>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</si>
  <si>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</si>
  <si>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</si>
  <si>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</si>
  <si>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</si>
  <si>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</si>
  <si>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</si>
  <si>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</si>
  <si>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</si>
  <si>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</si>
  <si>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</si>
  <si>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</si>
  <si>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</si>
  <si>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</si>
  <si>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</si>
  <si>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</si>
  <si>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</si>
  <si>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</si>
  <si>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</si>
  <si>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</si>
  <si>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</si>
  <si>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</si>
  <si>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</si>
  <si>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</si>
  <si>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</si>
  <si>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</si>
  <si>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</si>
  <si>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</si>
  <si>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</si>
  <si>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</si>
  <si>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</si>
  <si>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</si>
  <si>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</si>
  <si>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</si>
  <si>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</si>
  <si>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</si>
  <si>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</si>
  <si>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</si>
  <si>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</si>
  <si>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</si>
  <si>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</si>
  <si>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</si>
  <si>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</si>
  <si>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</si>
  <si>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</si>
  <si>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</si>
  <si>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</si>
  <si>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</si>
  <si>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</si>
  <si>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</si>
  <si>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</si>
  <si>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</si>
  <si>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</si>
  <si>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</si>
  <si>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</si>
  <si>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</si>
  <si>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</si>
  <si>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</si>
  <si>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</si>
  <si>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</si>
  <si>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</si>
  <si>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</si>
  <si>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</si>
  <si>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</si>
  <si>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</si>
  <si>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</si>
  <si>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</si>
  <si>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</si>
  <si>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</si>
  <si>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</si>
  <si>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</si>
  <si>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</si>
  <si>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</si>
  <si>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</si>
  <si>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</si>
  <si>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</si>
  <si>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</si>
  <si>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</si>
  <si>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</si>
  <si>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</si>
  <si>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</si>
  <si>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</si>
  <si>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</si>
  <si>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</si>
  <si>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</si>
  <si>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</si>
  <si>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</si>
  <si>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</si>
  <si>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</si>
  <si>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</si>
  <si>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</si>
  <si>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</si>
  <si>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</si>
  <si>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</si>
  <si>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</si>
  <si>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</si>
  <si>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</si>
  <si>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</si>
  <si>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</si>
  <si>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</si>
  <si>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</si>
  <si>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</si>
  <si>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</si>
  <si>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</si>
  <si>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</si>
  <si>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</si>
  <si>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</si>
  <si>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</si>
  <si>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</si>
  <si>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</si>
  <si>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</si>
  <si>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</si>
  <si>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</si>
  <si>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</si>
  <si>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</si>
  <si>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</si>
  <si>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</si>
  <si>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</si>
  <si>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</si>
  <si>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</si>
  <si>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</si>
  <si>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</si>
  <si>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</si>
  <si>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</si>
  <si>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</si>
  <si>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</si>
  <si>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</si>
  <si>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</si>
  <si>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</si>
  <si>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</si>
  <si>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</si>
  <si>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</si>
  <si>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</si>
  <si>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</si>
  <si>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</si>
  <si>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</si>
  <si>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</si>
  <si>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</si>
  <si>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</si>
  <si>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</si>
  <si>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</si>
  <si>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</si>
  <si>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</si>
  <si>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</si>
  <si>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</si>
  <si>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</si>
  <si>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</si>
  <si>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</si>
  <si>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</si>
  <si>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</si>
  <si>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</si>
  <si>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</si>
  <si>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</si>
  <si>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</si>
  <si>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</si>
  <si>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</si>
  <si>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</si>
  <si>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</si>
  <si>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</si>
  <si>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</si>
  <si>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</si>
  <si>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</si>
  <si>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</si>
  <si>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</si>
  <si>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</si>
  <si>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</si>
  <si>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</si>
  <si>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</si>
  <si>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</si>
  <si>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</si>
  <si>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</si>
  <si>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</si>
  <si>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</si>
  <si>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</si>
  <si>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</si>
  <si>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</si>
  <si>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</si>
  <si>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</si>
  <si>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</si>
  <si>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</si>
  <si>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</si>
  <si>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</si>
  <si>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</si>
  <si>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</si>
  <si>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</si>
  <si>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</si>
  <si>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</si>
  <si>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</si>
  <si>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</si>
  <si>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</si>
  <si>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</si>
  <si>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</si>
  <si>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</si>
  <si>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</si>
  <si>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</si>
  <si>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</si>
  <si>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</si>
  <si>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</si>
  <si>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</si>
  <si>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</si>
  <si>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</si>
  <si>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</si>
  <si>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</si>
  <si>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</si>
  <si>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</si>
  <si>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</si>
  <si>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</si>
  <si>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</si>
  <si>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</si>
  <si>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</si>
  <si>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</si>
  <si>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</si>
  <si>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</si>
  <si>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</si>
  <si>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</si>
  <si>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</si>
  <si>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</si>
  <si>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</si>
  <si>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</si>
  <si>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</si>
  <si>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</si>
  <si>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</si>
  <si>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</si>
  <si>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</si>
  <si>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</si>
  <si>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</si>
  <si>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</si>
  <si>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</si>
  <si>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</si>
  <si>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</si>
  <si>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</si>
  <si>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</si>
  <si>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</si>
  <si>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</si>
  <si>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</si>
  <si>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</si>
  <si>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</si>
  <si>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</si>
  <si>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</si>
  <si>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</si>
  <si>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</si>
  <si>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</si>
  <si>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</si>
  <si>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</si>
  <si>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</si>
  <si>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</si>
  <si>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</si>
  <si>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</si>
  <si>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</si>
  <si>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</si>
  <si>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</si>
  <si>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</si>
  <si>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</si>
  <si>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</si>
  <si>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</si>
  <si>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</si>
  <si>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</si>
  <si>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</si>
  <si>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</si>
  <si>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</si>
  <si>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</si>
  <si>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</si>
  <si>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</si>
  <si>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</si>
  <si>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</si>
  <si>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</si>
  <si>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</si>
  <si>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</si>
  <si>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</si>
  <si>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</si>
  <si>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</si>
  <si>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</si>
  <si>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</si>
  <si>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</si>
  <si>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</si>
  <si>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</si>
  <si>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</si>
  <si>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</si>
  <si>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</si>
  <si>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</si>
  <si>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</si>
  <si>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</si>
  <si>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</si>
  <si>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</si>
  <si>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</si>
  <si>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</si>
  <si>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</si>
  <si>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</si>
  <si>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</si>
  <si>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</si>
  <si>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</si>
  <si>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</si>
  <si>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</si>
  <si>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</si>
  <si>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</si>
  <si>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</si>
  <si>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</si>
  <si>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</si>
  <si>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</si>
  <si>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</si>
  <si>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</si>
  <si>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</si>
  <si>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</si>
  <si>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</si>
  <si>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</si>
  <si>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</si>
  <si>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</si>
  <si>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</si>
  <si>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</si>
  <si>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</si>
  <si>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</si>
  <si>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</si>
  <si>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</si>
  <si>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</si>
  <si>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</si>
  <si>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</si>
  <si>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</si>
  <si>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</si>
  <si>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</si>
  <si>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</si>
  <si>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</si>
  <si>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</si>
  <si>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</si>
  <si>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</si>
  <si>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</si>
  <si>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</si>
  <si>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</si>
  <si>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</si>
  <si>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</si>
  <si>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</si>
  <si>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</si>
  <si>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</si>
  <si>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</si>
  <si>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</si>
  <si>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</si>
  <si>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</si>
  <si>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</si>
  <si>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</si>
  <si>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</si>
  <si>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</si>
  <si>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</si>
  <si>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</si>
  <si>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</si>
  <si>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</si>
  <si>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</si>
  <si>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</si>
  <si>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</si>
  <si>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</si>
  <si>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</si>
  <si>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</si>
  <si>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</si>
  <si>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</si>
  <si>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</si>
  <si>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</si>
  <si>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</si>
  <si>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</si>
  <si>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</si>
  <si>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</si>
  <si>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</si>
  <si>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</si>
  <si>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</si>
  <si>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</si>
  <si>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</si>
  <si>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</si>
  <si>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</si>
  <si>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</si>
  <si>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</si>
  <si>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</si>
  <si>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</si>
  <si>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</si>
  <si>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</si>
  <si>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</si>
  <si>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</si>
  <si>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</si>
  <si>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</si>
  <si>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</si>
  <si>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</si>
  <si>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</si>
  <si>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</si>
  <si>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</si>
  <si>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</si>
  <si>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</si>
  <si>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</si>
  <si>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</si>
  <si>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</si>
  <si>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</si>
  <si>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</si>
  <si>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</si>
  <si>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</si>
  <si>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</si>
  <si>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</si>
  <si>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</si>
  <si>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</si>
  <si>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</si>
  <si>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</si>
  <si>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</si>
  <si>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</si>
  <si>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</si>
  <si>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</si>
  <si>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</si>
  <si>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</si>
  <si>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</si>
  <si>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</si>
  <si>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</si>
  <si>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</si>
  <si>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</si>
  <si>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</si>
  <si>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</si>
  <si>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</si>
  <si>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</si>
  <si>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</si>
  <si>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</si>
  <si>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</si>
  <si>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</si>
  <si>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</si>
  <si>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</si>
  <si>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</si>
  <si>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</si>
  <si>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</si>
  <si>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</si>
  <si>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</si>
  <si>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</si>
  <si>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</si>
  <si>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</si>
  <si>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</si>
  <si>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</si>
  <si>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</si>
  <si>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</si>
  <si>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</si>
  <si>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</si>
  <si>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</si>
  <si>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</si>
  <si>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</si>
  <si>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</si>
  <si>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</si>
  <si>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</si>
  <si>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</si>
  <si>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</si>
  <si>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</si>
  <si>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</si>
  <si>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</si>
  <si>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</si>
  <si>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</si>
  <si>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</si>
  <si>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</si>
  <si>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</si>
  <si>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</si>
  <si>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</si>
  <si>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</si>
  <si>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</si>
  <si>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</si>
  <si>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</si>
  <si>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</si>
  <si>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</si>
  <si>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</si>
  <si>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</si>
  <si>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</si>
  <si>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</si>
  <si>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</si>
  <si>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</si>
  <si>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</si>
  <si>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</si>
  <si>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</si>
  <si>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</si>
  <si>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</si>
  <si>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</si>
  <si>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</si>
  <si>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</si>
  <si>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</si>
  <si>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</si>
  <si>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</si>
  <si>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</si>
  <si>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</si>
  <si>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</si>
  <si>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</si>
  <si>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</si>
  <si>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</si>
  <si>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</si>
  <si>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</si>
  <si>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</si>
  <si>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</si>
  <si>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</si>
  <si>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</si>
  <si>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</si>
  <si>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</si>
  <si>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</si>
  <si>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</si>
  <si>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</si>
  <si>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</si>
  <si>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</si>
  <si>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</si>
  <si>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</si>
  <si>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</si>
  <si>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</si>
  <si>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</si>
  <si>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</si>
  <si>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</si>
  <si>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</si>
  <si>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</si>
  <si>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</si>
  <si>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</si>
  <si>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</si>
  <si>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</si>
  <si>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</si>
  <si>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</si>
  <si>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</si>
  <si>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</si>
  <si>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</si>
  <si>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</si>
  <si>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</si>
  <si>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</si>
  <si>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</si>
  <si>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</si>
  <si>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</si>
  <si>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</si>
  <si>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</si>
  <si>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</si>
  <si>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</si>
  <si>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</si>
  <si>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</si>
  <si>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</si>
  <si>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</si>
  <si>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</si>
  <si>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</si>
  <si>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</si>
  <si>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</si>
  <si>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</si>
  <si>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</si>
  <si>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</si>
  <si>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</si>
  <si>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</si>
  <si>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</si>
  <si>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</si>
  <si>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</si>
  <si>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</si>
  <si>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</si>
  <si>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</si>
  <si>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</si>
  <si>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</si>
  <si>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</si>
  <si>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</si>
  <si>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</si>
  <si>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</si>
  <si>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</si>
  <si>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</si>
  <si>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</si>
  <si>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</si>
  <si>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</si>
  <si>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</si>
  <si>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</si>
  <si>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</si>
  <si>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</si>
  <si>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</si>
  <si>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</si>
  <si>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</si>
  <si>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</si>
  <si>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</si>
  <si>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</si>
  <si>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</si>
  <si>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</si>
  <si>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</si>
  <si>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</si>
  <si>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</si>
  <si>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</si>
  <si>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</si>
  <si>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</si>
  <si>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</si>
  <si>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</si>
  <si>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</si>
  <si>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</si>
  <si>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</si>
  <si>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</si>
  <si>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</si>
  <si>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</si>
  <si>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</si>
  <si>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</si>
  <si>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</si>
  <si>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</si>
  <si>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</si>
  <si>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</si>
  <si>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</si>
  <si>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</si>
  <si>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</si>
  <si>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</si>
  <si>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</si>
  <si>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</si>
  <si>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</si>
  <si>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</si>
  <si>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</si>
  <si>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</si>
  <si>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</si>
  <si>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</si>
  <si>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</si>
  <si>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</si>
  <si>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</si>
  <si>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</si>
  <si>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</si>
  <si>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</si>
  <si>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</si>
  <si>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</si>
  <si>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</si>
  <si>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</si>
  <si>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</si>
  <si>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</si>
  <si>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</si>
  <si>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</si>
  <si>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</si>
  <si>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</si>
  <si>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</si>
  <si>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</si>
  <si>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</si>
  <si>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</si>
  <si>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</si>
  <si>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</si>
  <si>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</si>
  <si>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</si>
  <si>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</si>
  <si>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</si>
  <si>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</si>
  <si>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</si>
  <si>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</si>
  <si>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</si>
  <si>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</si>
  <si>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</si>
  <si>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</si>
  <si>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</si>
  <si>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</si>
  <si>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</si>
  <si>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</si>
  <si>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</si>
  <si>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</si>
  <si>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</si>
  <si>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</si>
  <si>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</si>
  <si>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</si>
  <si>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</si>
  <si>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</si>
  <si>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</si>
  <si>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</si>
  <si>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</si>
  <si>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</si>
  <si>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</si>
  <si>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</si>
  <si>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</si>
  <si>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</si>
  <si>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</si>
  <si>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</si>
  <si>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</si>
  <si>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</si>
  <si>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</si>
  <si>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</si>
  <si>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</si>
  <si>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</si>
  <si>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</si>
  <si>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</si>
  <si>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</si>
  <si>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</si>
  <si>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</si>
  <si>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</si>
  <si>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</si>
  <si>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</si>
  <si>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</si>
  <si>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</si>
  <si>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</si>
  <si>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</si>
  <si>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</si>
  <si>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</si>
  <si>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</si>
  <si>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</si>
  <si>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</si>
  <si>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</si>
  <si>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</si>
  <si>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</si>
  <si>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</si>
  <si>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</si>
  <si>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</si>
  <si>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</si>
  <si>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</si>
  <si>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</si>
  <si>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</si>
  <si>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</si>
  <si>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</si>
  <si>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</si>
  <si>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</si>
  <si>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</si>
  <si>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</si>
  <si>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</si>
  <si>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</si>
  <si>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</si>
  <si>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</si>
  <si>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</si>
  <si>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</si>
  <si>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</si>
  <si>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</si>
  <si>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</si>
  <si>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</si>
  <si>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</si>
  <si>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</si>
  <si>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</si>
  <si>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</si>
  <si>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</si>
  <si>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</si>
  <si>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</si>
  <si>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</si>
  <si>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</si>
  <si>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</si>
  <si>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</si>
  <si>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</si>
  <si>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</si>
  <si>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</si>
  <si>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</si>
  <si>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</si>
  <si>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</si>
  <si>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</si>
  <si>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</si>
  <si>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</si>
  <si>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</si>
  <si>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</si>
  <si>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</si>
  <si>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</si>
  <si>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</si>
  <si>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</si>
  <si>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</si>
  <si>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</si>
  <si>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</si>
  <si>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</si>
  <si>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</si>
  <si>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</si>
  <si>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</si>
  <si>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</si>
  <si>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</si>
  <si>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</si>
  <si>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</si>
  <si>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</si>
  <si>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</si>
  <si>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</si>
  <si>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</si>
  <si>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</si>
  <si>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</si>
  <si>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</si>
  <si>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</si>
  <si>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</si>
  <si>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</si>
  <si>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</si>
  <si>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</si>
  <si>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</si>
  <si>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</si>
  <si>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</si>
  <si>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</si>
  <si>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</si>
  <si>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</si>
  <si>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</si>
  <si>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</si>
  <si>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</si>
  <si>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</si>
  <si>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</si>
  <si>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</si>
  <si>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</si>
  <si>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</si>
  <si>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</si>
  <si>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</si>
  <si>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</si>
  <si>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</si>
  <si>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</si>
  <si>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</si>
  <si>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</si>
  <si>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</si>
  <si>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</si>
  <si>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</si>
  <si>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</si>
  <si>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</si>
  <si>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</si>
  <si>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</si>
  <si>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</si>
  <si>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</si>
  <si>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</si>
  <si>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</si>
  <si>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</si>
  <si>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</si>
  <si>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</si>
  <si>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</si>
  <si>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</si>
  <si>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</si>
  <si>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</si>
  <si>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</si>
  <si>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</si>
  <si>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</si>
  <si>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</si>
  <si>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</si>
  <si>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</si>
  <si>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</si>
  <si>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</si>
  <si>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</si>
  <si>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</si>
  <si>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</si>
  <si>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</si>
  <si>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</si>
  <si>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</si>
  <si>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</si>
  <si>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</si>
  <si>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</si>
  <si>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</si>
  <si>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</si>
  <si>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</si>
  <si>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</si>
  <si>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</si>
  <si>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</si>
  <si>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</si>
  <si>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</si>
  <si>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</si>
  <si>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</si>
  <si>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</si>
  <si>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</si>
  <si>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</si>
  <si>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</si>
  <si>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</si>
  <si>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</si>
  <si>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</si>
  <si>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</si>
  <si>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</si>
  <si>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</si>
  <si>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</si>
  <si>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</si>
  <si>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</si>
  <si>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</si>
  <si>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</si>
  <si>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</si>
  <si>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</si>
  <si>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</si>
  <si>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</si>
  <si>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</si>
  <si>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</si>
  <si>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</si>
  <si>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</si>
  <si>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</si>
  <si>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</si>
  <si>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</si>
  <si>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</si>
  <si>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</si>
  <si>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</si>
  <si>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</si>
  <si>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</si>
  <si>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</si>
  <si>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</si>
  <si>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</si>
  <si>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</si>
  <si>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</si>
  <si>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</si>
  <si>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</si>
  <si>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</si>
  <si>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</si>
  <si>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</si>
  <si>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</si>
  <si>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</si>
  <si>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</si>
  <si>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</si>
  <si>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</si>
  <si>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</si>
  <si>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</si>
  <si>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</si>
  <si>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</si>
  <si>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</si>
  <si>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</si>
  <si>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</si>
  <si>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</si>
  <si>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</si>
  <si>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</si>
  <si>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</si>
  <si>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</si>
  <si>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</si>
  <si>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</si>
  <si>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</si>
  <si>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</si>
  <si>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</si>
  <si>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</si>
  <si>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</si>
  <si>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</si>
  <si>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</si>
  <si>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</si>
  <si>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</si>
  <si>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</si>
  <si>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</si>
  <si>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</si>
  <si>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</si>
  <si>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</si>
  <si>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</si>
  <si>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</si>
  <si>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</si>
  <si>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</si>
  <si>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</si>
  <si>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</si>
  <si>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</si>
  <si>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</si>
  <si>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</si>
  <si>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</si>
  <si>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</si>
  <si>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</si>
  <si>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</si>
  <si>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</si>
  <si>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</si>
  <si>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</si>
  <si>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</si>
  <si>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</si>
  <si>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</si>
  <si>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</si>
  <si>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</si>
  <si>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</si>
  <si>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</si>
  <si>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</si>
  <si>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</si>
  <si>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</si>
  <si>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</si>
  <si>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</si>
  <si>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</si>
  <si>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</si>
  <si>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</si>
  <si>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</si>
  <si>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</si>
  <si>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</si>
  <si>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</si>
  <si>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</si>
  <si>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</si>
  <si>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</si>
  <si>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</si>
  <si>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</si>
  <si>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</si>
  <si>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</si>
  <si>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</si>
  <si>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</si>
  <si>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</si>
  <si>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</si>
  <si>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</si>
  <si>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</si>
  <si>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</si>
  <si>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</si>
  <si>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</si>
  <si>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</si>
  <si>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</si>
  <si>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</si>
  <si>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</si>
  <si>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</si>
  <si>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</si>
  <si>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</si>
  <si>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</si>
  <si>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</si>
  <si>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</si>
  <si>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</si>
  <si>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</si>
  <si>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</si>
  <si>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</si>
  <si>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</si>
  <si>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</si>
  <si>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</si>
  <si>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</si>
  <si>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</si>
  <si>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</si>
  <si>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</si>
  <si>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</si>
  <si>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</si>
  <si>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</si>
  <si>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</si>
  <si>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</si>
  <si>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</si>
  <si>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</si>
  <si>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</si>
  <si>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</si>
  <si>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</si>
  <si>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</si>
  <si>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</si>
  <si>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</si>
  <si>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</si>
  <si>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</si>
  <si>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</si>
  <si>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</si>
  <si>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</si>
  <si>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</si>
  <si>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</si>
  <si>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</si>
  <si>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</si>
  <si>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</si>
  <si>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</si>
  <si>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</si>
  <si>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</si>
  <si>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</si>
  <si>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</si>
  <si>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</si>
  <si>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</si>
  <si>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</si>
  <si>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</si>
  <si>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</si>
  <si>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</si>
  <si>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</si>
  <si>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</si>
  <si>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</si>
  <si>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</si>
  <si>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</si>
  <si>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</si>
  <si>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</si>
  <si>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</si>
  <si>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</si>
  <si>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</si>
  <si>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</si>
  <si>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</si>
  <si>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</si>
  <si>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</si>
  <si>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</si>
  <si>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</si>
  <si>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</si>
  <si>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</si>
  <si>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</si>
  <si>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</si>
  <si>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</si>
  <si>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</si>
  <si>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</si>
  <si>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</si>
  <si>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</si>
  <si>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</si>
  <si>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</si>
  <si>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</si>
  <si>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</si>
  <si>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</si>
  <si>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</si>
  <si>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</si>
  <si>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</si>
  <si>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</si>
  <si>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</si>
  <si>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</si>
  <si>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</si>
  <si>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</si>
  <si>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</si>
  <si>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</si>
  <si>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</si>
  <si>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</si>
  <si>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</si>
  <si>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</si>
  <si>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</si>
  <si>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</si>
  <si>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</si>
  <si>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</si>
  <si>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</si>
  <si>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</si>
  <si>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</si>
  <si>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</si>
  <si>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</si>
  <si>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</si>
  <si>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</si>
  <si>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</si>
  <si>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</si>
  <si>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</si>
  <si>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</si>
  <si>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</si>
  <si>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</si>
  <si>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</si>
  <si>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</si>
  <si>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</si>
  <si>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</si>
  <si>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</si>
  <si>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</si>
  <si>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</si>
  <si>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</si>
  <si>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</si>
  <si>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</si>
  <si>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</si>
  <si>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</si>
  <si>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</si>
  <si>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</si>
  <si>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</si>
  <si>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</si>
  <si>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</si>
  <si>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</si>
  <si>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</si>
  <si>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</si>
  <si>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</si>
  <si>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</si>
  <si>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</si>
  <si>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</si>
  <si>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</si>
  <si>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</si>
  <si>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</si>
  <si>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</si>
  <si>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</si>
  <si>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</si>
  <si>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</si>
  <si>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</si>
  <si>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</si>
  <si>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</si>
  <si>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</si>
  <si>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</si>
  <si>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</si>
  <si>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</si>
  <si>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</si>
  <si>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</si>
  <si>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</si>
  <si>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</si>
  <si>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</si>
  <si>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</si>
  <si>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</si>
  <si>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</si>
  <si>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</si>
  <si>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</si>
  <si>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</si>
  <si>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</si>
  <si>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</si>
  <si>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</si>
  <si>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</si>
  <si>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</si>
  <si>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</si>
  <si>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</si>
  <si>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</si>
  <si>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</si>
  <si>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</si>
  <si>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</si>
  <si>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</si>
  <si>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</si>
  <si>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</si>
  <si>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</si>
  <si>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</si>
  <si>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</si>
  <si>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</si>
  <si>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</si>
  <si>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</si>
  <si>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</si>
  <si>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</si>
  <si>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</si>
  <si>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</si>
  <si>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</si>
  <si>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</si>
  <si>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</si>
  <si>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</si>
  <si>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</si>
  <si>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</si>
  <si>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</si>
  <si>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</si>
  <si>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</si>
  <si>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</si>
  <si>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</si>
  <si>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</si>
  <si>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</si>
  <si>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</si>
  <si>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</si>
  <si>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</si>
  <si>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</si>
  <si>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</si>
  <si>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</si>
  <si>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</si>
  <si>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</si>
  <si>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</si>
  <si>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</si>
  <si>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</si>
  <si>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</si>
  <si>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</si>
  <si>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</si>
  <si>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</si>
  <si>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</si>
  <si>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</si>
  <si>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</si>
  <si>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</si>
  <si>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</si>
  <si>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</si>
  <si>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</si>
  <si>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</si>
  <si>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</si>
  <si>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</si>
  <si>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</si>
  <si>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</si>
  <si>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</si>
  <si>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</si>
  <si>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</si>
  <si>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</si>
  <si>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</si>
  <si>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</si>
  <si>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</si>
  <si>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</si>
  <si>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</si>
  <si>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</si>
  <si>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</si>
  <si>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</si>
  <si>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</si>
  <si>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</si>
  <si>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</si>
  <si>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</si>
  <si>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</si>
  <si>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</si>
  <si>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</si>
  <si>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</si>
  <si>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</si>
  <si>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</si>
  <si>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</si>
  <si>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</si>
  <si>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</si>
  <si>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</si>
  <si>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</si>
  <si>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</si>
  <si>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</si>
  <si>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</si>
  <si>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</si>
  <si>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</si>
  <si>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</si>
  <si>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</si>
  <si>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</si>
  <si>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</si>
  <si>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</si>
  <si>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</si>
  <si>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</si>
  <si>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</si>
  <si>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</si>
  <si>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</si>
  <si>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</si>
  <si>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</si>
  <si>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</si>
  <si>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</si>
  <si>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</si>
  <si>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</si>
  <si>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</si>
  <si>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</si>
  <si>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</si>
  <si>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</si>
  <si>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</si>
  <si>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</si>
  <si>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</si>
  <si>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</si>
  <si>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</si>
  <si>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</si>
  <si>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</si>
  <si>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</si>
  <si>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</si>
  <si>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</si>
  <si>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</si>
  <si>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</si>
  <si>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</si>
  <si>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</si>
  <si>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</si>
  <si>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</si>
  <si>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</si>
  <si>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</si>
  <si>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</si>
  <si>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</si>
  <si>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</si>
  <si>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</si>
  <si>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</si>
  <si>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</si>
  <si>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</si>
  <si>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</si>
  <si>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</si>
  <si>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</si>
  <si>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</si>
  <si>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</si>
  <si>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</si>
  <si>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</si>
  <si>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</si>
  <si>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</si>
  <si>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</si>
  <si>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</si>
  <si>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</si>
  <si>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</si>
  <si>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</si>
  <si>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</si>
  <si>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</si>
  <si>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</si>
  <si>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</si>
  <si>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</si>
  <si>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</si>
  <si>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</si>
  <si>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</si>
  <si>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</si>
  <si>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</si>
  <si>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</si>
  <si>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</si>
  <si>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</si>
  <si>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</si>
  <si>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</si>
  <si>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</si>
  <si>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</si>
  <si>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</si>
  <si>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</si>
  <si>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</si>
  <si>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</si>
  <si>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</si>
  <si>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</si>
  <si>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</si>
  <si>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</si>
  <si>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</si>
  <si>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</si>
  <si>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</si>
  <si>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</si>
  <si>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</si>
  <si>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</si>
  <si>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</si>
  <si>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</si>
  <si>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</si>
  <si>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</si>
  <si>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</si>
  <si>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</si>
  <si>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</si>
  <si>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</si>
  <si>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</si>
  <si>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</si>
  <si>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</si>
  <si>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</si>
  <si>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</si>
  <si>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</si>
  <si>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</si>
  <si>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</si>
  <si>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</si>
  <si>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</si>
  <si>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</si>
  <si>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</si>
  <si>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</si>
  <si>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</si>
  <si>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</si>
  <si>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</si>
  <si>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</si>
  <si>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</si>
  <si>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</si>
  <si>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</si>
  <si>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</si>
  <si>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</si>
  <si>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</si>
  <si>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</si>
  <si>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</si>
  <si>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</si>
  <si>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</si>
  <si>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</si>
  <si>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</si>
  <si>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</si>
  <si>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</si>
  <si>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</si>
  <si>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</si>
  <si>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</si>
  <si>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</si>
  <si>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</si>
  <si>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</si>
  <si>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</si>
  <si>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</si>
  <si>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</si>
  <si>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</si>
  <si>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</si>
  <si>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</si>
  <si>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</si>
  <si>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</si>
  <si>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</si>
  <si>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</si>
  <si>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</si>
  <si>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</si>
  <si>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</si>
  <si>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</si>
  <si>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</si>
  <si>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</si>
  <si>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</si>
  <si>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</si>
  <si>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</si>
  <si>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</si>
  <si>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</si>
  <si>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</si>
  <si>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</si>
  <si>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</si>
  <si>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</si>
  <si>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</si>
  <si>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</si>
  <si>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</si>
  <si>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</si>
  <si>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</si>
  <si>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</si>
  <si>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</si>
  <si>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</si>
  <si>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</si>
  <si>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</si>
  <si>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</si>
  <si>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</si>
  <si>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</si>
  <si>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</si>
  <si>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</si>
  <si>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</si>
  <si>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</si>
  <si>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</si>
  <si>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</si>
  <si>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</si>
  <si>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</si>
  <si>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</si>
  <si>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</si>
  <si>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</si>
  <si>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</si>
  <si>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</si>
  <si>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</si>
  <si>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</si>
  <si>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</si>
  <si>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</si>
  <si>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</si>
  <si>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</si>
  <si>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</si>
  <si>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</si>
  <si>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</si>
  <si>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</si>
  <si>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</si>
  <si>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</si>
  <si>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</si>
  <si>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</si>
  <si>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</si>
  <si>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</si>
  <si>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</si>
  <si>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</si>
  <si>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</si>
  <si>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</si>
  <si>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</si>
  <si>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</si>
  <si>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</si>
  <si>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</si>
  <si>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</si>
  <si>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</si>
  <si>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</si>
  <si>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</si>
  <si>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</si>
  <si>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</si>
  <si>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</si>
  <si>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</si>
  <si>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</si>
  <si>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</si>
  <si>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</si>
  <si>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</si>
  <si>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</si>
  <si>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</si>
  <si>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</si>
  <si>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</si>
  <si>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</si>
  <si>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</si>
  <si>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</si>
  <si>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</si>
  <si>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</si>
  <si>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</si>
  <si>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</si>
  <si>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</si>
  <si>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</si>
  <si>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</si>
  <si>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</si>
  <si>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</si>
  <si>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</si>
  <si>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</si>
  <si>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</si>
  <si>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</si>
  <si>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</si>
  <si>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</si>
  <si>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</si>
  <si>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</si>
  <si>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</si>
  <si>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</si>
  <si>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</si>
  <si>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</si>
  <si>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</si>
  <si>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</si>
  <si>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</si>
  <si>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</si>
  <si>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</si>
  <si>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</si>
  <si>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</si>
  <si>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</si>
  <si>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</si>
  <si>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</si>
  <si>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</si>
  <si>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</si>
  <si>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</si>
  <si>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</si>
  <si>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</si>
  <si>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</si>
  <si>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</si>
  <si>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</si>
  <si>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</si>
  <si>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</si>
  <si>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</si>
  <si>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</si>
  <si>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</si>
  <si>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</si>
  <si>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</si>
  <si>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</si>
  <si>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</si>
  <si>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</si>
  <si>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</si>
  <si>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</si>
  <si>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</si>
  <si>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</si>
  <si>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</si>
  <si>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</si>
  <si>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</si>
  <si>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</si>
  <si>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</si>
  <si>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</si>
  <si>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</si>
  <si>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</si>
  <si>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</si>
  <si>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</si>
  <si>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</si>
  <si>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</si>
  <si>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</si>
  <si>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</si>
  <si>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</si>
  <si>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</si>
  <si>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</si>
  <si>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</si>
  <si>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</si>
  <si>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</si>
  <si>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</si>
  <si>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</si>
  <si>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</si>
  <si>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</si>
  <si>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</si>
  <si>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</si>
  <si>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</si>
  <si>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</si>
  <si>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</si>
  <si>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</si>
  <si>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</si>
  <si>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</si>
  <si>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</si>
  <si>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</si>
  <si>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</si>
  <si>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</si>
  <si>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</si>
  <si>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</si>
  <si>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</si>
  <si>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</si>
  <si>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</si>
  <si>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</si>
  <si>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</si>
  <si>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</si>
  <si>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</si>
  <si>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</si>
  <si>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</si>
  <si>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</si>
  <si>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</si>
  <si>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</si>
  <si>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</si>
  <si>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</si>
  <si>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</si>
  <si>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</si>
  <si>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</si>
  <si>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</si>
  <si>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</si>
  <si>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</si>
  <si>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</si>
  <si>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</si>
  <si>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</si>
  <si>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</si>
  <si>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</si>
  <si>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</si>
  <si>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</si>
  <si>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</si>
  <si>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</si>
  <si>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</si>
  <si>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</si>
  <si>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</si>
  <si>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</si>
  <si>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</si>
  <si>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</si>
  <si>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</si>
  <si>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</si>
  <si>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</si>
  <si>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</si>
  <si>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</si>
  <si>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</si>
  <si>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</si>
  <si>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</si>
  <si>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</si>
  <si>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</si>
  <si>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</si>
  <si>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</si>
  <si>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</si>
  <si>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</si>
  <si>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</si>
  <si>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</si>
  <si>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</si>
  <si>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</si>
  <si>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</si>
  <si>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</si>
  <si>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</si>
  <si>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</si>
  <si>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</si>
  <si>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</si>
  <si>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</si>
  <si>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</si>
  <si>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</si>
  <si>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</si>
  <si>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</si>
  <si>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</si>
  <si>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</si>
  <si>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</si>
  <si>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</si>
  <si>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</si>
  <si>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</si>
  <si>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</si>
  <si>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</si>
  <si>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</si>
  <si>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</si>
  <si>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</si>
  <si>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</si>
  <si>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</si>
  <si>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</si>
  <si>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</si>
  <si>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</si>
  <si>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</si>
  <si>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</si>
  <si>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</si>
  <si>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</si>
  <si>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</si>
  <si>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</si>
  <si>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</si>
  <si>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</si>
  <si>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</si>
  <si>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</si>
  <si>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</si>
  <si>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</si>
  <si>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</si>
  <si>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</si>
  <si>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</si>
  <si>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</si>
  <si>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</si>
  <si>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</si>
  <si>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</si>
  <si>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</si>
  <si>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</si>
  <si>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</si>
  <si>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</si>
  <si>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</si>
  <si>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</si>
  <si>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</si>
  <si>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</si>
  <si>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</si>
  <si>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</si>
  <si>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</si>
  <si>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</si>
  <si>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</si>
  <si>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</si>
  <si>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</si>
  <si>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</si>
  <si>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</si>
  <si>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</si>
  <si>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</si>
  <si>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</si>
  <si>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</si>
  <si>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</si>
  <si>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</si>
  <si>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</si>
  <si>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</si>
  <si>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</si>
  <si>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</si>
  <si>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</si>
  <si>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</si>
  <si>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</si>
  <si>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</si>
  <si>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</si>
  <si>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</si>
  <si>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</si>
  <si>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</si>
  <si>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</si>
  <si>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</si>
  <si>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</si>
  <si>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</si>
  <si>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</si>
  <si>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</si>
  <si>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</si>
  <si>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</si>
  <si>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</si>
  <si>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</si>
  <si>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</si>
  <si>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</si>
  <si>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</si>
  <si>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</si>
  <si>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</si>
  <si>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</si>
  <si>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</si>
  <si>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</si>
  <si>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</si>
  <si>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</si>
  <si>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</si>
  <si>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</si>
  <si>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</si>
  <si>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</si>
  <si>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</si>
  <si>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</si>
  <si>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</si>
  <si>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</si>
  <si>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</si>
  <si>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</si>
  <si>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</si>
  <si>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</si>
  <si>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</si>
  <si>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</si>
  <si>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</si>
  <si>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</si>
  <si>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</si>
  <si>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</si>
  <si>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</si>
  <si>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</si>
  <si>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</si>
  <si>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</si>
  <si>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</si>
  <si>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</si>
  <si>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</si>
  <si>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</si>
  <si>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</si>
  <si>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</si>
  <si>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</si>
  <si>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</si>
  <si>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</si>
  <si>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</si>
  <si>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</si>
  <si>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</si>
  <si>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</si>
  <si>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</si>
  <si>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</si>
  <si>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</si>
  <si>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</si>
  <si>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</si>
  <si>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</si>
  <si>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</si>
  <si>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</si>
  <si>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</si>
  <si>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</si>
  <si>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</si>
  <si>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</si>
  <si>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</si>
  <si>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</si>
  <si>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</si>
  <si>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</si>
  <si>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</si>
  <si>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</si>
  <si>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</si>
  <si>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</si>
  <si>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</si>
  <si>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</si>
  <si>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</si>
  <si>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</si>
  <si>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</si>
  <si>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</si>
  <si>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</si>
  <si>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</si>
  <si>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</si>
  <si>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</si>
  <si>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</si>
  <si>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</si>
  <si>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</si>
  <si>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</si>
  <si>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</si>
  <si>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</si>
  <si>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</si>
  <si>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</si>
  <si>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</si>
  <si>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</si>
  <si>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</si>
  <si>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</si>
  <si>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</si>
  <si>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</si>
  <si>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</si>
  <si>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</si>
  <si>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</si>
  <si>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</si>
  <si>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</si>
  <si>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</si>
  <si>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</si>
  <si>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</si>
  <si>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</si>
  <si>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</si>
  <si>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</si>
  <si>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</si>
  <si>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</si>
  <si>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</si>
  <si>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</si>
  <si>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</si>
  <si>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</si>
  <si>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</si>
  <si>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</si>
  <si>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</si>
  <si>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</si>
  <si>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</si>
  <si>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</si>
  <si>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</si>
  <si>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</si>
  <si>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</si>
  <si>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</si>
  <si>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</si>
  <si>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</si>
  <si>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</si>
  <si>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</si>
  <si>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</si>
  <si>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</si>
  <si>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</si>
  <si>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</si>
  <si>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</si>
  <si>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</si>
  <si>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</si>
  <si>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</si>
  <si>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</si>
  <si>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</si>
  <si>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</si>
  <si>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</si>
  <si>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</si>
  <si>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</si>
  <si>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</si>
  <si>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</si>
  <si>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</si>
  <si>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</si>
  <si>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</si>
  <si>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</si>
  <si>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</si>
  <si>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</si>
  <si>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</si>
  <si>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</si>
  <si>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</si>
  <si>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</si>
  <si>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</si>
  <si>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</si>
  <si>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</si>
  <si>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</si>
  <si>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</si>
  <si>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</si>
  <si>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</si>
  <si>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</si>
  <si>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</si>
  <si>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</si>
  <si>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</si>
  <si>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</si>
  <si>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</si>
  <si>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</si>
  <si>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</si>
  <si>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</si>
  <si>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</si>
  <si>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</si>
  <si>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</si>
  <si>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</si>
  <si>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</si>
  <si>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</si>
  <si>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</si>
  <si>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</si>
  <si>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</si>
  <si>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</si>
  <si>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</si>
  <si>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</si>
  <si>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</si>
  <si>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</si>
  <si>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</si>
  <si>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</si>
  <si>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</si>
  <si>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</si>
  <si>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</si>
  <si>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</si>
  <si>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</si>
  <si>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</si>
  <si>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</si>
  <si>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</si>
  <si>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</si>
  <si>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</si>
  <si>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</si>
  <si>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</si>
  <si>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</si>
  <si>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</si>
  <si>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</si>
  <si>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</si>
  <si>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</si>
  <si>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</si>
  <si>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</si>
  <si>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</si>
  <si>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</si>
  <si>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</si>
  <si>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</si>
  <si>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</si>
  <si>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</si>
  <si>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</si>
  <si>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</si>
  <si>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</si>
  <si>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</si>
  <si>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</si>
  <si>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</si>
  <si>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</si>
  <si>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</si>
  <si>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</si>
  <si>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</si>
  <si>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</si>
  <si>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</si>
  <si>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</si>
  <si>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</si>
  <si>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</si>
  <si>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</si>
  <si>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</si>
  <si>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</si>
  <si>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</si>
  <si>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</si>
  <si>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</si>
  <si>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</si>
  <si>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</si>
  <si>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</si>
  <si>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</si>
  <si>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</si>
  <si>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</si>
  <si>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</si>
  <si>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</si>
  <si>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</si>
  <si>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</si>
  <si>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</si>
  <si>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</si>
  <si>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</si>
  <si>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</si>
  <si>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</si>
  <si>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</si>
  <si>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</si>
  <si>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</si>
  <si>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</si>
  <si>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</si>
  <si>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</si>
  <si>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</si>
  <si>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</si>
  <si>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</si>
  <si>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</si>
  <si>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</si>
  <si>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</si>
  <si>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</si>
  <si>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</si>
  <si>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</si>
  <si>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</si>
  <si>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</si>
  <si>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</si>
  <si>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</si>
  <si>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</si>
  <si>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</si>
  <si>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</si>
  <si>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</si>
  <si>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</si>
  <si>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</si>
  <si>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</si>
  <si>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</si>
  <si>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</si>
  <si>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</si>
  <si>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</si>
  <si>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</si>
  <si>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</si>
  <si>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</si>
  <si>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</si>
  <si>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</si>
  <si>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</si>
  <si>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</si>
  <si>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</si>
  <si>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</si>
  <si>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</si>
  <si>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</si>
  <si>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</si>
  <si>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</si>
  <si>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</si>
  <si>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</si>
  <si>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</si>
  <si>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</si>
  <si>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</si>
  <si>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</si>
  <si>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</si>
  <si>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</si>
  <si>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</si>
  <si>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</si>
  <si>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</si>
  <si>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</si>
  <si>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</si>
  <si>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</si>
  <si>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</si>
  <si>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</si>
  <si>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</si>
  <si>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</si>
  <si>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</si>
  <si>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</si>
  <si>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</si>
  <si>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</si>
  <si>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</si>
  <si>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</si>
  <si>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</si>
  <si>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</si>
  <si>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</si>
  <si>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</si>
  <si>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</si>
  <si>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</si>
  <si>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</si>
  <si>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</si>
  <si>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</si>
  <si>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</si>
  <si>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</si>
  <si>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</si>
  <si>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</si>
  <si>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</si>
  <si>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</si>
  <si>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</si>
  <si>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</si>
  <si>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</si>
  <si>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</si>
  <si>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</si>
  <si>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</si>
  <si>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</si>
  <si>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</si>
  <si>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</si>
  <si>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</si>
  <si>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</si>
  <si>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</si>
  <si>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</si>
  <si>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</si>
  <si>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</si>
  <si>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</si>
  <si>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</si>
  <si>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</si>
  <si>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</si>
  <si>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</si>
  <si>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</si>
  <si>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</si>
  <si>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</si>
  <si>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</si>
  <si>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</si>
  <si>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</si>
  <si>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</si>
  <si>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</si>
  <si>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</si>
  <si>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</si>
  <si>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</si>
  <si>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</si>
  <si>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</si>
  <si>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</si>
  <si>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</si>
  <si>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</si>
  <si>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</si>
  <si>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</si>
  <si>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</si>
  <si>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</si>
  <si>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</si>
  <si>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</si>
  <si>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</si>
  <si>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</si>
  <si>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</si>
  <si>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</si>
  <si>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</si>
  <si>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</si>
  <si>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</si>
  <si>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</si>
  <si>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</si>
  <si>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</si>
  <si>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</si>
  <si>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</si>
  <si>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</si>
  <si>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</si>
  <si>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</si>
  <si>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</si>
  <si>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</si>
  <si>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</si>
  <si>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</si>
  <si>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</si>
  <si>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</si>
  <si>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</si>
  <si>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</si>
  <si>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</si>
  <si>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</si>
  <si>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</si>
  <si>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</si>
  <si>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</si>
  <si>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</si>
  <si>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</si>
  <si>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</si>
  <si>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</si>
  <si>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</si>
  <si>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</si>
  <si>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</si>
  <si>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</si>
  <si>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</si>
  <si>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</si>
  <si>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</si>
  <si>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</si>
  <si>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</si>
  <si>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</si>
  <si>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</si>
  <si>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</si>
  <si>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</si>
  <si>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</si>
  <si>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</si>
  <si>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</si>
  <si>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</si>
  <si>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</si>
  <si>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</si>
  <si>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</si>
  <si>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</si>
  <si>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</si>
  <si>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</si>
  <si>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</si>
  <si>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</si>
  <si>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</si>
  <si>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</si>
  <si>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</si>
  <si>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</si>
  <si>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</si>
  <si>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</si>
  <si>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</si>
  <si>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</si>
  <si>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</si>
  <si>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</si>
  <si>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</si>
  <si>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</si>
  <si>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</si>
  <si>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</si>
  <si>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</si>
  <si>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</si>
  <si>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</si>
  <si>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</si>
  <si>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</si>
  <si>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</si>
  <si>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</si>
  <si>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</si>
  <si>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</si>
  <si>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</si>
  <si>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</si>
  <si>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</si>
  <si>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</si>
  <si>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</si>
  <si>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</si>
  <si>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</si>
  <si>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</si>
  <si>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</si>
  <si>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</si>
  <si>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</si>
  <si>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</si>
  <si>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</si>
  <si>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</si>
  <si>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</si>
  <si>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</si>
  <si>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</si>
  <si>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</si>
  <si>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</si>
  <si>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</si>
  <si>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</si>
  <si>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</si>
  <si>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</si>
  <si>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</si>
  <si>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</si>
  <si>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</si>
  <si>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</si>
  <si>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</si>
  <si>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</si>
  <si>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</si>
  <si>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</si>
  <si>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</si>
  <si>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</si>
  <si>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</si>
  <si>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</si>
  <si>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</si>
  <si>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</si>
  <si>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</si>
  <si>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</si>
  <si>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</si>
  <si>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</si>
  <si>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</si>
  <si>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</si>
  <si>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</si>
  <si>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</si>
  <si>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</si>
  <si>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</si>
  <si>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</si>
  <si>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</si>
  <si>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</si>
  <si>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</si>
  <si>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</si>
  <si>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</si>
  <si>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</si>
  <si>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</si>
  <si>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</si>
  <si>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</si>
  <si>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</si>
  <si>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</si>
  <si>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</si>
  <si>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</si>
  <si>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</si>
  <si>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</si>
  <si>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</si>
  <si>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</si>
  <si>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</si>
  <si>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</si>
  <si>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</si>
  <si>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</si>
  <si>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</si>
  <si>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</si>
  <si>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</si>
  <si>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</si>
  <si>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</si>
  <si>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</si>
  <si>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</si>
  <si>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</si>
  <si>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</si>
  <si>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</si>
  <si>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</si>
  <si>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</si>
  <si>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</si>
  <si>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</si>
  <si>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</si>
  <si>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</si>
  <si>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</si>
  <si>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</si>
  <si>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</si>
  <si>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</si>
  <si>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</si>
  <si>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</si>
  <si>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</si>
  <si>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</si>
  <si>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</si>
  <si>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</si>
  <si>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</si>
  <si>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</si>
  <si>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</si>
  <si>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</si>
  <si>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</si>
  <si>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</si>
  <si>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</si>
  <si>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</si>
  <si>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</si>
  <si>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</si>
  <si>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</si>
  <si>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</si>
  <si>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</si>
  <si>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</si>
  <si>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</si>
  <si>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</si>
  <si>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</si>
  <si>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</si>
  <si>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</si>
  <si>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</si>
  <si>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</si>
  <si>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</si>
  <si>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</si>
  <si>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</si>
  <si>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</si>
  <si>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</si>
  <si>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</si>
  <si>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</si>
  <si>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</si>
  <si>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</si>
  <si>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</si>
  <si>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</si>
  <si>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</si>
  <si>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</si>
  <si>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</si>
  <si>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</si>
  <si>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</si>
  <si>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</si>
  <si>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</si>
  <si>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</si>
  <si>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</si>
  <si>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</si>
  <si>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</si>
  <si>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</si>
  <si>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</si>
  <si>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</si>
  <si>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</si>
  <si>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</si>
  <si>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</si>
  <si>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</si>
  <si>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</si>
  <si>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</si>
  <si>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</si>
  <si>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</si>
  <si>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</si>
  <si>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</si>
  <si>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</si>
  <si>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</si>
  <si>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</si>
  <si>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</si>
  <si>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</si>
  <si>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</si>
  <si>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</si>
  <si>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</si>
  <si>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</si>
  <si>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</si>
  <si>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</si>
  <si>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</si>
  <si>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</si>
  <si>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</si>
  <si>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</si>
  <si>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</si>
  <si>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</si>
  <si>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</si>
  <si>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</si>
  <si>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</si>
  <si>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</si>
  <si>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</si>
  <si>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</si>
  <si>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</si>
  <si>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</si>
  <si>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</si>
  <si>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</si>
  <si>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</si>
  <si>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</si>
  <si>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</si>
  <si>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</si>
  <si>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</si>
  <si>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</si>
  <si>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</si>
  <si>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</si>
  <si>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</si>
  <si>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</si>
  <si>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</si>
  <si>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</si>
  <si>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</si>
  <si>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</si>
  <si>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</si>
  <si>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</si>
  <si>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</si>
  <si>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</si>
  <si>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</si>
  <si>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</si>
  <si>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</si>
  <si>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</si>
  <si>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</si>
  <si>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</si>
  <si>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</si>
  <si>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</si>
  <si>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</si>
  <si>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</si>
  <si>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</si>
  <si>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</si>
  <si>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</si>
  <si>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</si>
  <si>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</si>
  <si>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</si>
  <si>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</si>
  <si>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</si>
  <si>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</si>
  <si>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</si>
  <si>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</si>
  <si>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</si>
  <si>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</si>
  <si>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</si>
  <si>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</si>
  <si>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</si>
  <si>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</si>
  <si>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</si>
  <si>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</si>
  <si>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</si>
  <si>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</si>
  <si>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</si>
  <si>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</si>
  <si>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</si>
  <si>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</si>
  <si>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</si>
  <si>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</si>
  <si>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</si>
  <si>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</si>
  <si>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</si>
  <si>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</si>
  <si>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</si>
  <si>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</si>
  <si>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</si>
  <si>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</si>
  <si>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</si>
  <si>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</si>
  <si>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</si>
  <si>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</si>
  <si>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</si>
  <si>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</si>
  <si>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</si>
  <si>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</si>
  <si>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</si>
  <si>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</si>
  <si>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</si>
  <si>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</si>
  <si>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</si>
  <si>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</si>
  <si>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</si>
  <si>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</si>
  <si>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</si>
  <si>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</si>
  <si>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</si>
  <si>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</si>
  <si>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</si>
  <si>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</si>
  <si>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</si>
  <si>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</si>
  <si>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</si>
  <si>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</si>
  <si>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</si>
  <si>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</si>
  <si>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</si>
  <si>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</si>
  <si>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</si>
  <si>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</si>
  <si>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</si>
  <si>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</si>
  <si>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</si>
  <si>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</si>
  <si>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</si>
  <si>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</si>
  <si>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</si>
  <si>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</si>
  <si>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</si>
  <si>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</si>
  <si>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</si>
  <si>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</si>
  <si>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</si>
  <si>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</si>
  <si>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</si>
  <si>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</si>
  <si>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</si>
  <si>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</si>
  <si>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</si>
  <si>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</si>
  <si>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</si>
  <si>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</si>
  <si>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</si>
  <si>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</si>
  <si>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</si>
  <si>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</si>
  <si>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</si>
  <si>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</si>
  <si>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</si>
  <si>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</si>
  <si>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</si>
  <si>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</si>
  <si>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</si>
  <si>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</si>
  <si>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</si>
  <si>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</si>
  <si>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</si>
  <si>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</si>
  <si>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</si>
  <si>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</si>
  <si>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</si>
  <si>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</si>
  <si>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</si>
  <si>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</si>
  <si>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</si>
  <si>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</si>
  <si>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</si>
  <si>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</si>
  <si>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</si>
  <si>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</si>
  <si>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</si>
  <si>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</si>
  <si>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</si>
  <si>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</si>
  <si>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</si>
  <si>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</si>
  <si>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</si>
  <si>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</si>
  <si>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</si>
  <si>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</si>
  <si>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</si>
  <si>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</si>
  <si>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</si>
  <si>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</si>
  <si>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</si>
  <si>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</si>
  <si>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</si>
  <si>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</si>
  <si>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</si>
  <si>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</si>
  <si>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</si>
  <si>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</si>
  <si>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</si>
  <si>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</si>
  <si>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</si>
  <si>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</si>
  <si>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</si>
  <si>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</si>
  <si>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</si>
  <si>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</si>
  <si>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</si>
  <si>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</si>
  <si>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</si>
  <si>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</si>
  <si>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</si>
  <si>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</si>
  <si>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</si>
  <si>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</si>
  <si>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</si>
  <si>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</si>
  <si>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</si>
  <si>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</si>
  <si>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</si>
  <si>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</si>
  <si>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</si>
  <si>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</si>
  <si>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</si>
  <si>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</si>
  <si>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</si>
  <si>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</si>
  <si>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</si>
  <si>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</si>
  <si>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</si>
  <si>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</si>
  <si>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</si>
  <si>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</si>
  <si>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</si>
  <si>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</si>
  <si>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</si>
  <si>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</si>
  <si>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</si>
  <si>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</si>
  <si>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</si>
  <si>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</si>
  <si>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</si>
  <si>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</si>
  <si>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</si>
  <si>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</si>
  <si>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</si>
  <si>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</si>
  <si>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</si>
  <si>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</si>
  <si>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</si>
  <si>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</si>
  <si>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</si>
  <si>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</si>
  <si>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</si>
  <si>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</si>
  <si>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</si>
  <si>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</si>
  <si>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</si>
  <si>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</si>
  <si>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</si>
  <si>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</si>
  <si>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</si>
  <si>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</si>
  <si>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</si>
  <si>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</si>
  <si>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</si>
  <si>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</si>
  <si>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</si>
  <si>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</si>
  <si>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</si>
  <si>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</si>
  <si>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</si>
  <si>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</si>
  <si>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</si>
  <si>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</si>
  <si>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</si>
  <si>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</si>
  <si>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</si>
  <si>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</si>
  <si>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</si>
  <si>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</si>
  <si>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</si>
  <si>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</si>
  <si>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</si>
  <si>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</si>
  <si>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</si>
  <si>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</si>
  <si>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</si>
  <si>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</si>
  <si>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</si>
  <si>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</si>
  <si>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</si>
  <si>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</si>
  <si>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</si>
  <si>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</si>
  <si>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</si>
  <si>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</si>
  <si>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</si>
  <si>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</si>
  <si>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</si>
  <si>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</si>
  <si>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</si>
  <si>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</si>
  <si>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</si>
  <si>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</si>
  <si>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</si>
  <si>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</si>
  <si>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</si>
  <si>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</si>
  <si>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</si>
  <si>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</si>
  <si>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</si>
  <si>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</si>
  <si>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</si>
  <si>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</si>
  <si>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</si>
  <si>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</si>
  <si>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</si>
  <si>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</si>
  <si>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</si>
  <si>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</si>
  <si>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</si>
  <si>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</si>
  <si>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</si>
  <si>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</si>
  <si>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</si>
  <si>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</si>
  <si>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</si>
  <si>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</si>
  <si>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</si>
  <si>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</si>
  <si>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</si>
  <si>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</si>
  <si>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</si>
  <si>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</si>
  <si>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</si>
  <si>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</si>
  <si>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</si>
  <si>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</si>
  <si>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</si>
  <si>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</si>
  <si>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</si>
  <si>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</si>
  <si>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</si>
  <si>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</si>
  <si>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</si>
  <si>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</si>
  <si>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</si>
  <si>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</si>
  <si>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</si>
  <si>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</si>
  <si>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</si>
  <si>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</si>
  <si>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</si>
  <si>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</si>
  <si>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</si>
  <si>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</si>
  <si>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</si>
  <si>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</si>
  <si>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</si>
  <si>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</si>
  <si>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</si>
  <si>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</si>
  <si>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</si>
  <si>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</si>
  <si>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</si>
  <si>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</si>
  <si>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</si>
  <si>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</si>
  <si>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</si>
  <si>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</si>
  <si>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</si>
  <si>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</si>
  <si>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</si>
  <si>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</si>
  <si>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</si>
  <si>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</si>
  <si>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</si>
  <si>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</si>
  <si>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</si>
  <si>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</si>
  <si>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</si>
  <si>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</si>
  <si>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</si>
  <si>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</si>
  <si>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</si>
  <si>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</si>
  <si>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</si>
  <si>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</si>
  <si>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</si>
  <si>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</si>
  <si>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</si>
  <si>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</si>
  <si>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</si>
  <si>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</si>
  <si>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</si>
  <si>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</si>
  <si>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</si>
  <si>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</si>
  <si>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</si>
  <si>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</si>
  <si>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</si>
  <si>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</si>
  <si>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</si>
  <si>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</si>
  <si>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</si>
  <si>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</si>
  <si>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</si>
  <si>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</si>
  <si>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</si>
  <si>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</si>
  <si>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</si>
  <si>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</si>
  <si>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</si>
  <si>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</si>
  <si>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</si>
  <si>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</si>
  <si>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</si>
  <si>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</si>
  <si>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</si>
  <si>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</si>
  <si>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</si>
  <si>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</si>
  <si>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</si>
  <si>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</si>
  <si>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</si>
  <si>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</si>
  <si>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</si>
  <si>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</si>
  <si>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</si>
  <si>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</si>
  <si>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</si>
  <si>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</si>
  <si>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</si>
  <si>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</si>
  <si>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</si>
  <si>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</si>
  <si>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</si>
  <si>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</si>
  <si>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</si>
  <si>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</si>
  <si>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</si>
  <si>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</si>
  <si>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</si>
  <si>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</si>
  <si>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</si>
  <si>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</si>
  <si>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</si>
  <si>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</si>
  <si>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</si>
  <si>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</si>
  <si>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</si>
  <si>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</si>
  <si>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</si>
  <si>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</si>
  <si>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</si>
  <si>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</si>
  <si>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</si>
  <si>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</si>
  <si>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</si>
  <si>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</si>
  <si>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</si>
  <si>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</si>
  <si>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</si>
  <si>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</si>
  <si>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</si>
  <si>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</si>
  <si>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</si>
  <si>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</si>
  <si>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</si>
  <si>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</si>
  <si>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</si>
  <si>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</si>
  <si>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</si>
  <si>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</si>
  <si>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</si>
  <si>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</si>
  <si>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</si>
  <si>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</si>
  <si>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</si>
  <si>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</si>
  <si>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</si>
  <si>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</si>
  <si>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</si>
  <si>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</si>
  <si>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</si>
  <si>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</si>
  <si>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</si>
  <si>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</si>
  <si>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</si>
  <si>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</si>
  <si>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</si>
  <si>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</si>
  <si>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</si>
  <si>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</si>
  <si>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</si>
  <si>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</si>
  <si>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</si>
  <si>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</si>
  <si>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</si>
  <si>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</si>
  <si>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</si>
  <si>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</si>
  <si>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</si>
  <si>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</si>
  <si>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</si>
  <si>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</si>
  <si>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</si>
  <si>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</si>
  <si>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</si>
  <si>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</si>
  <si>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</si>
  <si>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</si>
  <si>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</si>
  <si>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</si>
  <si>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</si>
  <si>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</si>
  <si>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</si>
  <si>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</si>
  <si>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</si>
  <si>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</si>
  <si>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</si>
  <si>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</si>
  <si>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</si>
  <si>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</si>
  <si>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</si>
  <si>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</si>
  <si>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</si>
  <si>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</si>
  <si>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</si>
  <si>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</si>
  <si>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</si>
  <si>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</si>
  <si>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</si>
  <si>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</si>
  <si>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</si>
  <si>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</si>
  <si>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</si>
  <si>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</si>
  <si>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</si>
  <si>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</si>
  <si>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</si>
  <si>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</si>
  <si>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</si>
  <si>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</si>
  <si>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</si>
  <si>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</si>
  <si>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</si>
  <si>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</si>
  <si>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</si>
  <si>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</si>
  <si>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</si>
  <si>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</si>
  <si>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</si>
  <si>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</si>
  <si>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</si>
  <si>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</si>
  <si>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</si>
  <si>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</si>
  <si>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</si>
  <si>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</si>
  <si>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</si>
  <si>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</si>
  <si>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</si>
  <si>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</si>
  <si>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</si>
  <si>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</si>
  <si>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</si>
  <si>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</si>
  <si>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</si>
  <si>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</si>
  <si>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</si>
  <si>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</si>
  <si>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</si>
  <si>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</si>
  <si>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</si>
  <si>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</si>
  <si>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</si>
  <si>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</si>
  <si>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</si>
  <si>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</si>
  <si>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</si>
  <si>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</si>
  <si>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</si>
  <si>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</si>
  <si>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</si>
  <si>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</si>
  <si>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</si>
  <si>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</si>
  <si>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</si>
  <si>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</si>
  <si>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</si>
  <si>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</si>
  <si>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</si>
  <si>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</si>
  <si>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</si>
  <si>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</si>
  <si>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</si>
  <si>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</si>
  <si>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</si>
  <si>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</si>
  <si>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</si>
  <si>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</si>
  <si>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</si>
  <si>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</si>
  <si>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</si>
  <si>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</si>
  <si>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</si>
  <si>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</si>
  <si>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</si>
  <si>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</si>
  <si>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</si>
  <si>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</si>
  <si>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</si>
  <si>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</si>
  <si>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</si>
  <si>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</si>
  <si>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</si>
  <si>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</si>
  <si>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</si>
  <si>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</si>
  <si>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</si>
  <si>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</si>
  <si>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</si>
  <si>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</si>
  <si>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</si>
  <si>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</si>
  <si>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</si>
  <si>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</si>
  <si>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</si>
  <si>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</si>
  <si>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</si>
  <si>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</si>
  <si>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</si>
  <si>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</si>
  <si>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</si>
  <si>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</si>
  <si>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</si>
  <si>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</si>
  <si>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</si>
  <si>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</si>
  <si>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</si>
  <si>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</si>
  <si>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</si>
  <si>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</si>
  <si>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</si>
  <si>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</si>
  <si>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</si>
  <si>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</si>
  <si>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</si>
  <si>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</si>
  <si>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</si>
  <si>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</si>
  <si>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</si>
  <si>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</si>
  <si>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</si>
  <si>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</si>
  <si>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</si>
  <si>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</si>
  <si>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</si>
  <si>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</si>
  <si>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</si>
  <si>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</si>
  <si>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</si>
  <si>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</si>
  <si>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</si>
  <si>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</si>
  <si>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</si>
  <si>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</si>
  <si>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</si>
  <si>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</si>
  <si>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</si>
  <si>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</si>
  <si>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</si>
  <si>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</si>
  <si>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</si>
  <si>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</si>
  <si>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</si>
  <si>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</si>
  <si>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</si>
  <si>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</si>
  <si>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</si>
  <si>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</si>
  <si>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</si>
  <si>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</si>
  <si>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</si>
  <si>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</si>
  <si>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</si>
  <si>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</si>
  <si>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</si>
  <si>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</si>
  <si>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</si>
  <si>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</si>
  <si>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</si>
  <si>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</si>
  <si>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</si>
  <si>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</si>
  <si>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</si>
  <si>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</si>
  <si>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</si>
  <si>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</si>
  <si>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</si>
  <si>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</si>
  <si>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</si>
  <si>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</si>
  <si>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</si>
  <si>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</si>
  <si>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</si>
  <si>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</si>
  <si>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</si>
  <si>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</si>
  <si>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</si>
  <si>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</si>
  <si>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</si>
  <si>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</si>
  <si>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</si>
  <si>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</si>
  <si>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</si>
  <si>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</si>
  <si>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</si>
  <si>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</si>
  <si>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</si>
  <si>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</si>
  <si>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</si>
  <si>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</si>
  <si>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</si>
  <si>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</si>
  <si>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</si>
  <si>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</si>
  <si>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</si>
  <si>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</si>
  <si>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</si>
  <si>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</si>
  <si>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</si>
  <si>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</si>
  <si>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</si>
  <si>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</si>
  <si>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</si>
  <si>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</si>
  <si>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</si>
  <si>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</si>
  <si>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</si>
  <si>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</si>
  <si>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</si>
  <si>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</si>
  <si>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</si>
  <si>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</si>
  <si>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</si>
  <si>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</si>
  <si>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</si>
  <si>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</si>
  <si>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</si>
  <si>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</si>
  <si>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</si>
  <si>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</si>
  <si>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</si>
  <si>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</si>
  <si>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</si>
  <si>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</si>
  <si>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</si>
  <si>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</si>
  <si>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</si>
  <si>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</si>
  <si>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</si>
  <si>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</si>
  <si>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</si>
  <si>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</si>
  <si>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</si>
  <si>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</si>
  <si>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</si>
  <si>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</si>
  <si>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</si>
  <si>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</si>
  <si>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</si>
  <si>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</si>
  <si>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</si>
  <si>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</si>
  <si>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</si>
  <si>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</si>
  <si>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</si>
  <si>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</si>
  <si>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</si>
  <si>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</si>
  <si>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</si>
  <si>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</si>
  <si>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</si>
  <si>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</si>
  <si>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</si>
  <si>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</si>
  <si>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</si>
  <si>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</si>
  <si>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</si>
  <si>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</si>
  <si>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</si>
  <si>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</si>
  <si>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</si>
  <si>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</si>
  <si>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</si>
  <si>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</si>
  <si>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</si>
  <si>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</si>
  <si>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</si>
  <si>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</si>
  <si>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</si>
  <si>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</si>
  <si>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</si>
  <si>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</si>
  <si>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</si>
  <si>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</si>
  <si>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</si>
  <si>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</si>
  <si>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</si>
  <si>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</si>
  <si>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</si>
  <si>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</si>
  <si>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</si>
  <si>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</si>
  <si>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</si>
  <si>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</si>
  <si>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</si>
  <si>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</si>
  <si>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</si>
  <si>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</si>
  <si>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</si>
  <si>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</si>
  <si>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</si>
  <si>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</si>
  <si>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</si>
  <si>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</si>
  <si>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</si>
  <si>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</si>
  <si>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</si>
  <si>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</si>
  <si>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</si>
  <si>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</si>
  <si>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</si>
  <si>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</si>
  <si>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</si>
  <si>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</si>
  <si>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</si>
  <si>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</si>
  <si>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</si>
  <si>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</si>
  <si>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</si>
  <si>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</si>
  <si>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</si>
  <si>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</si>
  <si>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</si>
  <si>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</si>
  <si>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</si>
  <si>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</si>
  <si>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</si>
  <si>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</si>
  <si>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</si>
  <si>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</si>
  <si>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</si>
  <si>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</si>
  <si>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</si>
  <si>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</si>
  <si>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</si>
  <si>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</si>
  <si>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</si>
  <si>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</si>
  <si>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</si>
  <si>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</si>
  <si>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</si>
  <si>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</si>
  <si>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</si>
  <si>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</si>
  <si>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</si>
  <si>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</si>
  <si>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</si>
  <si>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</si>
  <si>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</si>
  <si>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</si>
  <si>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</si>
  <si>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</si>
  <si>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</si>
  <si>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</si>
  <si>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</si>
  <si>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</si>
  <si>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</si>
  <si>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</si>
  <si>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</si>
  <si>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</si>
  <si>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</si>
  <si>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</si>
  <si>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</si>
  <si>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</si>
  <si>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</si>
  <si>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</si>
  <si>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</si>
  <si>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</si>
  <si>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</si>
  <si>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</si>
  <si>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</si>
  <si>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</si>
  <si>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</si>
  <si>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</si>
  <si>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</si>
  <si>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</si>
  <si>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</si>
  <si>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</si>
  <si>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</si>
  <si>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</si>
  <si>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</si>
  <si>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</si>
  <si>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</si>
  <si>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</si>
  <si>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</si>
  <si>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</si>
  <si>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</si>
  <si>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</si>
  <si>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</si>
  <si>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</si>
  <si>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</si>
  <si>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</si>
  <si>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</si>
  <si>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</si>
  <si>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</si>
  <si>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</si>
  <si>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</si>
  <si>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</si>
  <si>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</si>
  <si>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</si>
  <si>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</si>
  <si>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</si>
  <si>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</si>
  <si>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</si>
  <si>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</si>
  <si>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</si>
  <si>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</si>
  <si>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</si>
  <si>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</si>
  <si>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</si>
  <si>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</si>
  <si>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</si>
  <si>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</si>
  <si>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</si>
  <si>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</si>
  <si>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</si>
  <si>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</si>
  <si>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</si>
  <si>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</si>
  <si>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</si>
  <si>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</si>
  <si>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</si>
  <si>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</si>
  <si>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</si>
  <si>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</si>
  <si>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</si>
  <si>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</si>
  <si>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</si>
  <si>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</si>
  <si>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</si>
  <si>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</si>
  <si>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</si>
  <si>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</si>
  <si>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</si>
  <si>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</si>
  <si>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</si>
  <si>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</si>
  <si>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</si>
  <si>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</si>
  <si>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</si>
  <si>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</si>
  <si>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</si>
  <si>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</si>
  <si>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</si>
  <si>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</si>
  <si>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</si>
  <si>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</si>
  <si>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</si>
  <si>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</si>
  <si>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</si>
  <si>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</si>
  <si>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</si>
  <si>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</si>
  <si>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</si>
  <si>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</si>
  <si>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</si>
  <si>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</si>
  <si>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</si>
  <si>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</si>
  <si>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</si>
  <si>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</si>
  <si>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</si>
  <si>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</si>
  <si>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</si>
  <si>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</si>
  <si>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</si>
  <si>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</si>
  <si>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</si>
  <si>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</si>
  <si>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</si>
  <si>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</si>
  <si>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</si>
  <si>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</si>
  <si>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</si>
  <si>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</si>
  <si>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</si>
  <si>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</si>
  <si>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</si>
  <si>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</si>
  <si>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</si>
  <si>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</si>
  <si>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</si>
  <si>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</si>
  <si>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</si>
  <si>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</si>
  <si>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</si>
  <si>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</si>
  <si>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</si>
  <si>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</si>
  <si>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</si>
  <si>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</si>
  <si>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</si>
  <si>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</si>
  <si>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</si>
  <si>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</si>
  <si>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</si>
  <si>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</si>
  <si>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</si>
  <si>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</si>
  <si>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</si>
  <si>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</si>
  <si>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</si>
  <si>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</si>
  <si>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</si>
  <si>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</si>
  <si>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</si>
  <si>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</si>
  <si>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</si>
  <si>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</si>
  <si>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</si>
  <si>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</si>
  <si>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</si>
  <si>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</si>
  <si>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</si>
  <si>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</si>
  <si>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</si>
  <si>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</si>
  <si>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</si>
  <si>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</si>
  <si>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</si>
  <si>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</si>
  <si>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</si>
  <si>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</si>
  <si>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</si>
  <si>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</si>
  <si>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</si>
  <si>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</si>
  <si>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</si>
  <si>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</si>
  <si>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</si>
  <si>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</si>
  <si>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</si>
  <si>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</si>
  <si>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</si>
  <si>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</si>
  <si>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</si>
  <si>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</si>
  <si>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</si>
  <si>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</si>
  <si>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</si>
  <si>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</si>
  <si>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</si>
  <si>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</si>
  <si>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</si>
  <si>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</si>
  <si>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</si>
  <si>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</si>
  <si>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</si>
  <si>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</si>
  <si>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</si>
  <si>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</si>
  <si>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</si>
  <si>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</si>
  <si>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</si>
  <si>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</si>
  <si>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</si>
  <si>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</si>
  <si>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</si>
  <si>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</si>
  <si>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</si>
  <si>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</si>
  <si>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</si>
  <si>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</si>
  <si>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</si>
  <si>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</si>
  <si>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</si>
  <si>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</si>
  <si>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</si>
  <si>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</si>
  <si>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</si>
  <si>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</si>
  <si>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</si>
  <si>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</si>
  <si>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</si>
  <si>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</si>
  <si>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</si>
  <si>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</si>
  <si>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</si>
  <si>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</si>
  <si>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</si>
  <si>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</si>
  <si>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</si>
  <si>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</si>
  <si>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</si>
  <si>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</si>
  <si>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</si>
  <si>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</si>
  <si>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</si>
  <si>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</si>
  <si>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</si>
  <si>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</si>
  <si>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</si>
  <si>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</si>
  <si>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</si>
  <si>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</si>
  <si>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</si>
  <si>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</si>
  <si>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</si>
  <si>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</si>
  <si>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</si>
  <si>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</si>
  <si>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</si>
  <si>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</si>
  <si>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</si>
  <si>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</si>
  <si>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</si>
  <si>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</si>
  <si>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</si>
  <si>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</si>
  <si>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</si>
  <si>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</si>
  <si>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</si>
  <si>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</si>
  <si>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</si>
  <si>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</si>
  <si>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</si>
  <si>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</si>
  <si>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</si>
  <si>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</si>
  <si>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</si>
  <si>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</si>
  <si>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</si>
  <si>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</si>
  <si>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</si>
  <si>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</si>
  <si>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</si>
  <si>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</si>
  <si>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</si>
  <si>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</si>
  <si>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</si>
  <si>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</si>
  <si>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</si>
  <si>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</si>
  <si>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</si>
  <si>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</si>
  <si>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</si>
  <si>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</si>
  <si>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</si>
  <si>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</si>
  <si>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</si>
  <si>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</si>
  <si>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</si>
  <si>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</si>
  <si>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</si>
  <si>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</si>
  <si>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</si>
  <si>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</si>
  <si>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</si>
  <si>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</si>
  <si>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</si>
  <si>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</si>
  <si>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</si>
  <si>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</si>
  <si>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</si>
  <si>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</si>
  <si>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</si>
  <si>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</si>
  <si>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</si>
  <si>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</si>
  <si>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</si>
  <si>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</si>
  <si>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</si>
  <si>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</si>
  <si>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</si>
  <si>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</si>
  <si>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</si>
  <si>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</si>
  <si>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</si>
  <si>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</si>
  <si>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</si>
  <si>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</si>
  <si>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</si>
  <si>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</si>
  <si>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</si>
  <si>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</si>
  <si>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</si>
  <si>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</si>
  <si>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</si>
  <si>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</si>
  <si>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</si>
  <si>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</si>
  <si>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</si>
  <si>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</si>
  <si>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</si>
  <si>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</si>
  <si>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</si>
  <si>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</si>
  <si>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</si>
  <si>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</si>
  <si>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</si>
  <si>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</si>
  <si>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</si>
  <si>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</si>
  <si>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</si>
  <si>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</si>
  <si>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</si>
  <si>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</si>
  <si>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</si>
  <si>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</si>
  <si>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</si>
  <si>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</si>
  <si>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</si>
  <si>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</si>
  <si>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</si>
  <si>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</si>
  <si>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</si>
  <si>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</si>
  <si>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</si>
  <si>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</si>
  <si>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</si>
  <si>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</si>
  <si>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</si>
  <si>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</si>
  <si>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</si>
  <si>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</si>
  <si>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</si>
  <si>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</si>
  <si>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</si>
  <si>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</si>
  <si>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</si>
  <si>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</si>
  <si>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</si>
  <si>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</si>
  <si>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</si>
  <si>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</si>
  <si>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</si>
  <si>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</si>
  <si>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</si>
  <si>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</si>
  <si>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</si>
  <si>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</si>
  <si>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</si>
  <si>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</si>
  <si>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</si>
  <si>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</si>
  <si>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</si>
  <si>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</si>
  <si>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</si>
  <si>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</si>
  <si>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</si>
  <si>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</si>
  <si>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</si>
  <si>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</si>
  <si>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</si>
  <si>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</si>
  <si>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</si>
  <si>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</si>
  <si>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</si>
  <si>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</si>
  <si>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</si>
  <si>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</si>
  <si>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</si>
  <si>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</si>
  <si>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</si>
  <si>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</si>
  <si>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</si>
  <si>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</si>
  <si>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</si>
  <si>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</si>
  <si>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</si>
  <si>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</si>
  <si>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</si>
  <si>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</si>
  <si>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</si>
  <si>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</si>
  <si>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</si>
  <si>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</si>
  <si>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</si>
  <si>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</si>
  <si>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</si>
  <si>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</si>
  <si>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</si>
  <si>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</si>
  <si>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</si>
  <si>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</si>
  <si>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</si>
  <si>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</si>
  <si>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</si>
  <si>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</si>
  <si>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</si>
  <si>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</si>
  <si>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</si>
  <si>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</si>
  <si>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</si>
  <si>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</si>
  <si>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</si>
  <si>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</si>
  <si>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</si>
  <si>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</si>
  <si>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</si>
  <si>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</si>
  <si>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</si>
  <si>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</si>
  <si>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</si>
  <si>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</si>
  <si>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</si>
  <si>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</si>
  <si>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</si>
  <si>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</si>
  <si>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</si>
  <si>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</si>
  <si>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</si>
  <si>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</si>
  <si>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</si>
  <si>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</si>
  <si>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</si>
  <si>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</si>
  <si>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</si>
  <si>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</si>
  <si>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</si>
  <si>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</si>
  <si>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</si>
  <si>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</si>
  <si>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</si>
  <si>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</si>
  <si>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</si>
  <si>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</si>
  <si>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</si>
  <si>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</si>
  <si>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</si>
  <si>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</si>
  <si>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</si>
  <si>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</si>
  <si>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</si>
  <si>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</si>
  <si>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</si>
  <si>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</si>
  <si>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</si>
  <si>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</si>
  <si>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</si>
  <si>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</si>
  <si>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</si>
  <si>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</si>
  <si>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</si>
  <si>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</si>
  <si>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</si>
  <si>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</si>
  <si>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</si>
  <si>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</si>
  <si>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</si>
  <si>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</si>
  <si>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</si>
  <si>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</si>
  <si>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</si>
  <si>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</si>
  <si>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</si>
  <si>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</si>
  <si>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</si>
  <si>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</si>
  <si>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</si>
  <si>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</si>
  <si>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</si>
  <si>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</si>
  <si>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</si>
  <si>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</si>
  <si>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</si>
  <si>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</si>
  <si>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</si>
  <si>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</si>
  <si>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</si>
  <si>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</si>
  <si>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</si>
  <si>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</si>
  <si>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</si>
  <si>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</si>
  <si>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</si>
  <si>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</si>
  <si>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</si>
  <si>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</si>
  <si>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</si>
  <si>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</si>
  <si>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</si>
  <si>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</si>
  <si>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</si>
  <si>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</si>
  <si>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</si>
  <si>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</si>
  <si>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</si>
  <si>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</si>
  <si>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</si>
  <si>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</si>
  <si>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</si>
  <si>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</si>
  <si>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</si>
  <si>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</si>
  <si>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</si>
  <si>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</si>
  <si>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</si>
  <si>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</si>
  <si>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</si>
  <si>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</si>
  <si>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</si>
  <si>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</si>
  <si>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</si>
  <si>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</si>
  <si>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</si>
  <si>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</si>
  <si>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</si>
  <si>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</si>
  <si>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</si>
  <si>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</si>
  <si>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</si>
  <si>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</si>
  <si>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</si>
  <si>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</si>
  <si>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</si>
  <si>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</si>
  <si>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</si>
  <si>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</si>
  <si>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</si>
  <si>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</si>
  <si>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</si>
  <si>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</si>
  <si>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</si>
  <si>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</si>
  <si>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</si>
  <si>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</si>
  <si>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</si>
  <si>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</si>
  <si>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</si>
  <si>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</si>
  <si>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</si>
  <si>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</si>
  <si>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</si>
  <si>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</si>
  <si>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</si>
  <si>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</si>
  <si>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</si>
  <si>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</si>
  <si>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</si>
  <si>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</si>
  <si>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</si>
  <si>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</si>
  <si>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</si>
  <si>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</si>
  <si>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</si>
  <si>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</si>
  <si>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</si>
  <si>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</si>
  <si>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</si>
  <si>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</si>
  <si>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</si>
  <si>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</si>
  <si>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</si>
  <si>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</si>
  <si>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</si>
  <si>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</si>
  <si>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</si>
  <si>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</si>
  <si>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</si>
  <si>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</si>
  <si>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</si>
  <si>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</si>
  <si>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</si>
  <si>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</si>
  <si>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</si>
  <si>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</si>
  <si>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</si>
  <si>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</si>
  <si>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</si>
  <si>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</si>
  <si>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</si>
  <si>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</si>
  <si>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</si>
  <si>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</si>
  <si>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</si>
  <si>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</si>
  <si>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</si>
  <si>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</si>
  <si>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</si>
  <si>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</si>
  <si>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</si>
  <si>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</si>
  <si>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</si>
  <si>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</si>
  <si>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</si>
  <si>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</si>
  <si>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</si>
  <si>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</si>
  <si>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</si>
  <si>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</si>
  <si>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</si>
  <si>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</si>
  <si>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</si>
  <si>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</si>
  <si>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</si>
  <si>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</si>
  <si>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</si>
  <si>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</si>
  <si>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</si>
  <si>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</si>
  <si>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</si>
  <si>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</si>
  <si>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</si>
  <si>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</si>
  <si>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</si>
  <si>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</si>
  <si>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</si>
  <si>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</si>
  <si>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</si>
  <si>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</si>
  <si>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</si>
  <si>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</si>
  <si>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</si>
  <si>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</si>
  <si>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</si>
  <si>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</si>
  <si>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</si>
  <si>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</si>
  <si>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</si>
  <si>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</si>
  <si>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</si>
  <si>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</si>
  <si>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</si>
  <si>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</si>
  <si>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</si>
  <si>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</si>
  <si>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</si>
  <si>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</si>
  <si>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</si>
  <si>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</si>
  <si>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</si>
  <si>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</si>
  <si>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</si>
  <si>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</si>
  <si>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</si>
  <si>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</si>
  <si>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</si>
  <si>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</si>
  <si>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</si>
  <si>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</si>
  <si>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</si>
  <si>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</si>
  <si>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</si>
  <si>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</si>
  <si>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</si>
  <si>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</si>
  <si>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</si>
  <si>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</si>
  <si>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</si>
  <si>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</si>
  <si>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</si>
  <si>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</si>
  <si>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</si>
  <si>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</si>
  <si>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</si>
  <si>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</si>
  <si>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</si>
  <si>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</si>
  <si>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</si>
  <si>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</si>
  <si>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</si>
  <si>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</si>
  <si>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</si>
  <si>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</si>
  <si>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</si>
  <si>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</si>
  <si>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</si>
  <si>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</si>
  <si>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</si>
  <si>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</si>
  <si>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</si>
  <si>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</si>
  <si>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</si>
  <si>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</si>
  <si>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</si>
  <si>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</si>
  <si>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</si>
  <si>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</si>
  <si>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</si>
  <si>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</si>
  <si>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</si>
  <si>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</si>
  <si>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</si>
  <si>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</si>
  <si>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</si>
  <si>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</si>
  <si>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</si>
  <si>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</si>
  <si>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</si>
  <si>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</si>
  <si>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</si>
  <si>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</si>
  <si>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</si>
  <si>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</si>
  <si>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</si>
  <si>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</si>
  <si>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</si>
  <si>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</si>
  <si>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</si>
  <si>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</si>
  <si>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</si>
  <si>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</si>
  <si>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</si>
  <si>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</si>
  <si>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</si>
  <si>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</si>
  <si>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</si>
  <si>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</si>
  <si>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</si>
  <si>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</si>
  <si>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</si>
  <si>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</si>
  <si>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</si>
  <si>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</si>
  <si>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</si>
  <si>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</si>
  <si>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</si>
  <si>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</si>
  <si>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</si>
  <si>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</si>
  <si>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</si>
  <si>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</si>
  <si>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</si>
  <si>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</si>
  <si>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</si>
  <si>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</si>
  <si>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</si>
  <si>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</si>
  <si>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</si>
  <si>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</si>
  <si>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</si>
  <si>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</si>
  <si>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</si>
  <si>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</si>
  <si>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</si>
  <si>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</si>
  <si>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</si>
  <si>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</si>
  <si>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</si>
  <si>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</si>
  <si>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</si>
  <si>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</si>
  <si>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</si>
  <si>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</si>
  <si>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</si>
  <si>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</si>
  <si>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</si>
  <si>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</si>
  <si>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</si>
  <si>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</si>
  <si>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</si>
  <si>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</si>
  <si>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</si>
  <si>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</si>
  <si>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</si>
  <si>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</si>
  <si>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</si>
  <si>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</si>
  <si>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</si>
  <si>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</si>
  <si>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</si>
  <si>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</si>
  <si>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</si>
  <si>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</si>
  <si>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</si>
  <si>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</si>
  <si>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</si>
  <si>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</si>
  <si>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</si>
  <si>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</si>
  <si>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</si>
  <si>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</si>
  <si>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</si>
  <si>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</si>
  <si>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</si>
  <si>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</si>
  <si>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</si>
  <si>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</si>
  <si>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</si>
  <si>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</si>
  <si>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</si>
  <si>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</si>
  <si>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</si>
  <si>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</si>
  <si>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</si>
  <si>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</si>
  <si>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</si>
  <si>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</si>
  <si>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</si>
  <si>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</si>
  <si>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</si>
  <si>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</si>
  <si>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</si>
  <si>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</si>
  <si>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</si>
  <si>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</si>
  <si>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</si>
  <si>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</si>
  <si>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</si>
  <si>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</si>
  <si>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</si>
  <si>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</si>
  <si>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</si>
  <si>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</si>
  <si>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</si>
  <si>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</si>
  <si>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</si>
  <si>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</si>
  <si>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</si>
  <si>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</si>
  <si>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</si>
  <si>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</si>
  <si>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</si>
  <si>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</si>
  <si>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</si>
  <si>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</si>
  <si>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</si>
  <si>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</si>
  <si>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</si>
  <si>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</si>
  <si>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</si>
  <si>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</si>
  <si>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</si>
  <si>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</si>
  <si>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</si>
  <si>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</si>
  <si>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</si>
  <si>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</si>
  <si>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</si>
  <si>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</si>
  <si>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</si>
  <si>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</si>
  <si>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</si>
  <si>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</si>
  <si>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</si>
  <si>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</si>
  <si>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</si>
  <si>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</si>
  <si>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</si>
  <si>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</si>
  <si>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</si>
  <si>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</si>
  <si>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</si>
  <si>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</si>
  <si>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</si>
  <si>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</si>
  <si>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</si>
  <si>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</si>
  <si>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</si>
  <si>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</si>
  <si>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</si>
  <si>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</si>
  <si>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</si>
  <si>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</si>
  <si>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</si>
  <si>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</si>
  <si>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</si>
  <si>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</si>
  <si>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</si>
  <si>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</si>
  <si>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</si>
  <si>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</si>
  <si>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</si>
  <si>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</si>
  <si>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</si>
  <si>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</si>
  <si>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</si>
  <si>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</si>
  <si>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</si>
  <si>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</si>
  <si>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</si>
  <si>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</si>
  <si>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</si>
  <si>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</si>
  <si>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</si>
  <si>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</si>
  <si>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</si>
  <si>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</si>
  <si>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</si>
  <si>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</si>
  <si>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</si>
  <si>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</si>
  <si>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</si>
  <si>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</si>
  <si>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</si>
  <si>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</si>
  <si>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</si>
  <si>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</si>
  <si>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</si>
  <si>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</si>
  <si>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</si>
  <si>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</si>
  <si>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</si>
  <si>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</si>
  <si>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</si>
  <si>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</si>
  <si>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</si>
  <si>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</si>
  <si>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</si>
  <si>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</si>
  <si>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</si>
  <si>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</si>
  <si>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</si>
  <si>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</si>
  <si>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</si>
  <si>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</si>
  <si>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</si>
  <si>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</si>
  <si>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</si>
  <si>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</si>
  <si>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</si>
  <si>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</si>
  <si>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</si>
  <si>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</si>
  <si>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</si>
  <si>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</si>
  <si>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</si>
  <si>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</si>
  <si>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</si>
  <si>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</si>
  <si>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</si>
  <si>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</si>
  <si>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</si>
  <si>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</si>
  <si>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</si>
  <si>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</si>
  <si>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</si>
  <si>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</si>
  <si>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</si>
  <si>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</si>
  <si>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</si>
  <si>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</si>
  <si>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</si>
  <si>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</si>
  <si>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</si>
  <si>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</si>
  <si>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</si>
  <si>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</si>
  <si>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</si>
  <si>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</si>
  <si>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</si>
  <si>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</si>
  <si>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</si>
  <si>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</si>
  <si>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</si>
  <si>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</si>
  <si>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</si>
  <si>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</si>
  <si>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</si>
  <si>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</si>
  <si>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</si>
  <si>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</si>
  <si>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</si>
  <si>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</si>
  <si>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</si>
  <si>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</si>
  <si>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</si>
  <si>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</si>
  <si>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</si>
  <si>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</si>
  <si>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</si>
  <si>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</si>
  <si>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</si>
  <si>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</si>
  <si>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</si>
  <si>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</si>
  <si>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</si>
  <si>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</si>
  <si>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</si>
  <si>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</si>
  <si>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</si>
  <si>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</si>
  <si>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</si>
  <si>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</si>
  <si>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</si>
  <si>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</si>
  <si>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</si>
  <si>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</si>
  <si>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</si>
  <si>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</si>
  <si>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</si>
  <si>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</si>
  <si>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</si>
  <si>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</si>
  <si>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</si>
  <si>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</si>
  <si>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</si>
  <si>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</si>
  <si>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</si>
  <si>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</si>
  <si>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</si>
  <si>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</si>
  <si>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</si>
  <si>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</si>
  <si>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</si>
  <si>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</si>
  <si>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</si>
  <si>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</si>
  <si>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</si>
  <si>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</si>
  <si>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</si>
  <si>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</si>
  <si>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</si>
  <si>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</si>
  <si>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</si>
  <si>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</si>
  <si>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</si>
  <si>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</si>
  <si>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</si>
  <si>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</si>
  <si>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</si>
  <si>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</si>
  <si>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</si>
  <si>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</si>
  <si>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</si>
  <si>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</si>
  <si>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</si>
  <si>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</si>
  <si>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</si>
  <si>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</si>
  <si>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</si>
  <si>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</si>
  <si>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</si>
  <si>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</si>
  <si>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</si>
  <si>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</si>
  <si>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</si>
  <si>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</si>
  <si>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</si>
  <si>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</si>
  <si>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</si>
  <si>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</si>
  <si>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</si>
  <si>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</si>
  <si>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</si>
  <si>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</si>
  <si>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</si>
  <si>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</si>
  <si>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</si>
  <si>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</si>
  <si>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</si>
  <si>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</si>
  <si>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</si>
  <si>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</si>
  <si>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</si>
  <si>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</si>
  <si>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</si>
  <si>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</si>
  <si>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</si>
  <si>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</si>
  <si>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</si>
  <si>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</si>
  <si>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</si>
  <si>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</si>
  <si>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</si>
  <si>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</si>
  <si>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</si>
  <si>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</si>
  <si>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</si>
  <si>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</si>
  <si>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</si>
  <si>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</si>
  <si>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</si>
  <si>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</si>
  <si>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</si>
  <si>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</si>
  <si>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</si>
  <si>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</si>
  <si>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</si>
  <si>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</si>
  <si>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</si>
  <si>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</si>
  <si>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</si>
  <si>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</si>
  <si>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</si>
  <si>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</si>
  <si>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</si>
  <si>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</si>
  <si>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</si>
  <si>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</si>
  <si>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</si>
  <si>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</si>
  <si>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</si>
  <si>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</si>
  <si>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</si>
  <si>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</si>
  <si>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</si>
  <si>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</si>
  <si>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</si>
  <si>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</si>
  <si>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</si>
  <si>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</si>
  <si>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</si>
  <si>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</si>
  <si>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</si>
  <si>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</si>
  <si>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</si>
  <si>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</si>
  <si>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</si>
  <si>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</si>
  <si>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</si>
  <si>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</si>
  <si>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</si>
  <si>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</si>
  <si>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</si>
  <si>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</si>
  <si>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</si>
  <si>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</si>
  <si>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</si>
  <si>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</si>
  <si>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</si>
  <si>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</si>
  <si>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</si>
  <si>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</si>
  <si>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</si>
  <si>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</si>
  <si>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</si>
  <si>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</si>
  <si>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</si>
  <si>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</si>
  <si>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</si>
  <si>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</si>
  <si>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</si>
  <si>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</si>
  <si>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</si>
  <si>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</si>
  <si>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</si>
  <si>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</si>
  <si>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</si>
  <si>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</si>
  <si>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</si>
  <si>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</si>
  <si>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</si>
  <si>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</si>
  <si>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</si>
  <si>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</si>
  <si>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</si>
  <si>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</si>
  <si>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</si>
  <si>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</si>
  <si>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</si>
  <si>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</si>
  <si>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</si>
  <si>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</si>
  <si>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</si>
  <si>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</si>
  <si>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</si>
  <si>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</si>
  <si>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</si>
  <si>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</si>
  <si>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</si>
  <si>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</si>
  <si>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</si>
  <si>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</si>
  <si>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</si>
  <si>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</si>
  <si>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</si>
  <si>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</si>
  <si>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</si>
  <si>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</si>
  <si>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</si>
  <si>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</si>
  <si>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</si>
  <si>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</si>
  <si>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</si>
  <si>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</si>
  <si>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</si>
  <si>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</si>
  <si>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</si>
  <si>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</si>
  <si>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</si>
  <si>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</si>
  <si>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</si>
  <si>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</si>
  <si>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</si>
  <si>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</si>
  <si>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</si>
  <si>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</si>
  <si>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</si>
  <si>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</si>
  <si>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</si>
  <si>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</si>
  <si>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</si>
  <si>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</si>
  <si>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</si>
  <si>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</si>
  <si>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</si>
  <si>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</si>
  <si>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</si>
  <si>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</si>
  <si>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</si>
  <si>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</si>
  <si>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</si>
  <si>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</si>
  <si>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</si>
  <si>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</si>
  <si>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</si>
  <si>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</si>
  <si>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</si>
  <si>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</si>
  <si>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</si>
  <si>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</si>
  <si>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</si>
  <si>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</si>
  <si>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</si>
  <si>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</si>
  <si>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</si>
  <si>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</si>
  <si>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</si>
  <si>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</si>
  <si>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</si>
  <si>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</si>
  <si>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</si>
  <si>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</si>
  <si>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</si>
  <si>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</si>
  <si>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</si>
  <si>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</si>
  <si>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</si>
  <si>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</si>
  <si>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</si>
  <si>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</si>
  <si>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</si>
  <si>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</si>
  <si>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</si>
  <si>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</si>
  <si>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</si>
  <si>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</si>
  <si>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</si>
  <si>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</si>
  <si>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</si>
  <si>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</si>
  <si>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</si>
  <si>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</si>
  <si>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</si>
  <si>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</si>
  <si>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</si>
  <si>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</si>
  <si>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</si>
  <si>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</si>
  <si>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</si>
  <si>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</si>
  <si>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</si>
  <si>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</si>
  <si>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</si>
  <si>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</si>
  <si>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</si>
  <si>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</si>
  <si>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</si>
  <si>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</si>
  <si>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</si>
  <si>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</si>
  <si>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</si>
  <si>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</si>
  <si>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</si>
  <si>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</si>
  <si>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</si>
  <si>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</si>
  <si>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</si>
  <si>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</si>
  <si>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</si>
  <si>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</si>
  <si>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</si>
  <si>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</si>
  <si>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</si>
  <si>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</si>
  <si>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</si>
  <si>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</si>
  <si>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</si>
  <si>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</si>
  <si>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</si>
  <si>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</si>
  <si>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</si>
  <si>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</si>
  <si>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</si>
  <si>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</si>
  <si>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</si>
  <si>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</si>
  <si>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</si>
  <si>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</si>
  <si>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</si>
  <si>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</si>
  <si>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</si>
  <si>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</si>
  <si>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</si>
  <si>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</si>
  <si>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</si>
  <si>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</si>
  <si>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</si>
  <si>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</si>
  <si>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</si>
  <si>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</si>
  <si>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</si>
  <si>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</si>
  <si>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</si>
  <si>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</si>
  <si>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</si>
  <si>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</si>
  <si>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</si>
  <si>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</si>
  <si>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</si>
  <si>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</si>
  <si>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</si>
  <si>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</si>
  <si>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</si>
  <si>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</si>
  <si>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</si>
  <si>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</si>
  <si>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</si>
  <si>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</si>
  <si>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</si>
  <si>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</si>
  <si>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</si>
  <si>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</si>
  <si>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</si>
  <si>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</si>
  <si>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</si>
  <si>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</si>
  <si>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</si>
  <si>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</si>
  <si>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</si>
  <si>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</si>
  <si>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</si>
  <si>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</si>
  <si>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</si>
  <si>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</si>
  <si>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</si>
  <si>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</si>
  <si>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</si>
  <si>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</si>
  <si>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</si>
  <si>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</si>
  <si>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</si>
  <si>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</si>
  <si>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</si>
  <si>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</si>
  <si>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</si>
  <si>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</si>
  <si>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</si>
  <si>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</si>
  <si>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</si>
  <si>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</si>
  <si>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</si>
  <si>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</si>
  <si>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</si>
  <si>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</si>
  <si>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</si>
  <si>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</si>
  <si>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</si>
  <si>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</si>
  <si>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</si>
  <si>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</si>
  <si>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</si>
  <si>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</si>
  <si>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</si>
  <si>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</si>
  <si>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</si>
  <si>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</si>
  <si>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</si>
  <si>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</si>
  <si>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</si>
  <si>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</si>
  <si>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</si>
  <si>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</si>
  <si>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</si>
  <si>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</si>
  <si>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</si>
  <si>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</si>
  <si>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</si>
  <si>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</si>
  <si>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</si>
  <si>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</si>
  <si>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</si>
  <si>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</si>
  <si>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</si>
  <si>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</si>
  <si>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</si>
  <si>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</si>
  <si>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</si>
  <si>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</si>
  <si>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</si>
  <si>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</si>
  <si>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</si>
  <si>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</si>
  <si>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</si>
  <si>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</si>
  <si>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</si>
  <si>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</si>
  <si>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</si>
  <si>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</si>
  <si>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</si>
  <si>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</si>
  <si>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</si>
  <si>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</si>
  <si>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</si>
  <si>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</si>
  <si>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</si>
  <si>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</si>
  <si>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</si>
  <si>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</si>
  <si>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</si>
  <si>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</si>
  <si>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</si>
  <si>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</si>
  <si>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</si>
  <si>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</si>
  <si>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</si>
  <si>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</si>
  <si>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</si>
  <si>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</si>
  <si>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</si>
  <si>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</si>
  <si>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</si>
  <si>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</si>
  <si>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</si>
  <si>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</si>
  <si>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</si>
  <si>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</si>
  <si>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</si>
  <si>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</si>
  <si>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</si>
  <si>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</si>
  <si>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</si>
  <si>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</si>
  <si>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</si>
  <si>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</si>
  <si>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</si>
  <si>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</si>
  <si>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</si>
  <si>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</si>
  <si>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</si>
  <si>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</si>
  <si>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</si>
  <si>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</si>
  <si>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</si>
  <si>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</si>
  <si>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</si>
  <si>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</si>
  <si>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</si>
  <si>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</si>
  <si>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</si>
  <si>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</si>
  <si>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</si>
  <si>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</si>
  <si>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</si>
  <si>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</si>
  <si>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</si>
  <si>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</si>
  <si>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</si>
  <si>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</si>
  <si>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</si>
  <si>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</si>
  <si>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</si>
  <si>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</si>
  <si>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</si>
  <si>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</si>
  <si>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</si>
  <si>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</si>
  <si>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</si>
  <si>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</si>
  <si>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</si>
  <si>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</si>
  <si>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</si>
  <si>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</si>
  <si>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</si>
  <si>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</si>
  <si>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</si>
  <si>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</si>
  <si>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</si>
  <si>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</si>
  <si>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</si>
  <si>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</si>
  <si>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</si>
  <si>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</si>
  <si>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</si>
  <si>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</si>
  <si>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</si>
  <si>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</si>
  <si>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</si>
  <si>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</si>
  <si>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</si>
  <si>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</si>
  <si>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</si>
  <si>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</si>
  <si>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</si>
  <si>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</si>
  <si>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</si>
  <si>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</si>
  <si>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</si>
  <si>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</si>
  <si>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</si>
  <si>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</si>
  <si>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</si>
  <si>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</si>
  <si>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</si>
  <si>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</si>
  <si>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</si>
  <si>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</si>
  <si>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</si>
  <si>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</si>
  <si>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</si>
  <si>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</si>
  <si>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</si>
  <si>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</si>
  <si>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</si>
  <si>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</si>
  <si>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</si>
  <si>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</si>
  <si>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</si>
  <si>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</si>
  <si>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</si>
  <si>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</si>
  <si>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</si>
  <si>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</si>
  <si>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</si>
  <si>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</si>
  <si>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</si>
  <si>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</si>
  <si>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</si>
  <si>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</si>
  <si>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</si>
  <si>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</si>
  <si>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</si>
  <si>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</si>
  <si>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</si>
  <si>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</si>
  <si>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</si>
  <si>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</si>
  <si>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</si>
  <si>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</si>
  <si>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</si>
  <si>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</si>
  <si>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</si>
  <si>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</si>
  <si>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</si>
  <si>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</si>
  <si>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</si>
  <si>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</si>
  <si>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</si>
  <si>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</si>
  <si>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</si>
  <si>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</si>
  <si>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</si>
  <si>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</si>
  <si>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</si>
  <si>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</si>
  <si>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</si>
  <si>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</si>
  <si>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</si>
  <si>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</si>
  <si>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</si>
  <si>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</si>
  <si>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</si>
  <si>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</si>
  <si>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</si>
  <si>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</si>
  <si>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</si>
  <si>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</si>
  <si>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</si>
  <si>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</si>
  <si>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</si>
  <si>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</si>
  <si>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</si>
  <si>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</si>
  <si>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</si>
  <si>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</si>
  <si>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</si>
  <si>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</si>
  <si>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</si>
  <si>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</si>
  <si>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</si>
  <si>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</si>
  <si>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</si>
  <si>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</si>
  <si>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</si>
  <si>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</si>
  <si>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</si>
  <si>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</si>
  <si>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</si>
  <si>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</si>
  <si>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</si>
  <si>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</si>
  <si>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</si>
  <si>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</si>
  <si>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</si>
  <si>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</si>
  <si>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</si>
  <si>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</si>
  <si>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</si>
  <si>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</si>
  <si>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</si>
  <si>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</si>
  <si>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</si>
  <si>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</si>
  <si>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</si>
  <si>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</si>
  <si>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</si>
  <si>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</si>
  <si>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</si>
  <si>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</si>
  <si>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</si>
  <si>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</si>
  <si>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</si>
  <si>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</si>
  <si>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</si>
  <si>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</si>
  <si>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</si>
  <si>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</si>
  <si>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</si>
  <si>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</si>
  <si>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</si>
  <si>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</si>
  <si>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</si>
  <si>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</si>
  <si>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</si>
  <si>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</si>
  <si>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</si>
  <si>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</si>
  <si>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</si>
  <si>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</si>
  <si>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</si>
  <si>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</si>
  <si>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</si>
  <si>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</si>
  <si>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</si>
  <si>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</si>
  <si>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</si>
  <si>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</si>
  <si>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</si>
  <si>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</si>
  <si>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</si>
  <si>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</si>
  <si>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</si>
  <si>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</si>
  <si>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</si>
  <si>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</si>
  <si>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</si>
  <si>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</si>
  <si>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</si>
  <si>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</si>
  <si>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</si>
  <si>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</si>
  <si>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</si>
  <si>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</si>
  <si>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</si>
  <si>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</si>
  <si>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</si>
  <si>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</si>
  <si>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</si>
  <si>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</si>
  <si>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</si>
  <si>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</si>
  <si>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</si>
  <si>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</si>
  <si>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</si>
  <si>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</si>
  <si>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</si>
  <si>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</si>
  <si>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</si>
  <si>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</si>
  <si>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</si>
  <si>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</si>
  <si>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</si>
  <si>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</si>
  <si>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</si>
  <si>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</si>
  <si>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</si>
  <si>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</si>
  <si>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</si>
  <si>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</si>
  <si>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</si>
  <si>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</si>
  <si>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</si>
  <si>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</si>
  <si>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</si>
  <si>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</si>
  <si>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</si>
  <si>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</si>
  <si>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</si>
  <si>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</si>
  <si>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</si>
  <si>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</si>
  <si>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</si>
  <si>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</si>
  <si>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</si>
  <si>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</si>
  <si>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</si>
  <si>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</si>
  <si>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</si>
  <si>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</si>
  <si>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</si>
  <si>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</si>
  <si>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</si>
  <si>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</si>
  <si>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</si>
  <si>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</si>
  <si>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</si>
  <si>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</si>
  <si>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</si>
  <si>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</si>
  <si>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</si>
  <si>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</si>
  <si>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</si>
  <si>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</si>
  <si>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</si>
  <si>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</si>
  <si>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</si>
  <si>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</si>
  <si>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</si>
  <si>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</si>
  <si>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</si>
  <si>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</si>
  <si>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</si>
  <si>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</si>
  <si>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</si>
  <si>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</si>
  <si>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</si>
  <si>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</si>
  <si>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</si>
  <si>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</si>
  <si>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</si>
  <si>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</si>
  <si>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</si>
  <si>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</si>
  <si>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</si>
  <si>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</si>
  <si>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</si>
  <si>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</si>
  <si>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</si>
  <si>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</si>
  <si>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</si>
  <si>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</si>
  <si>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</si>
  <si>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</si>
  <si>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</si>
  <si>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</si>
  <si>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</si>
  <si>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</si>
  <si>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</si>
  <si>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</si>
  <si>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</si>
  <si>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</si>
  <si>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</si>
  <si>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</si>
  <si>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</si>
  <si>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</si>
  <si>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</si>
  <si>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</si>
  <si>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</si>
  <si>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</si>
  <si>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</si>
  <si>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</si>
  <si>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</si>
  <si>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</si>
  <si>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</si>
  <si>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</si>
  <si>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</si>
  <si>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</si>
  <si>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</si>
  <si>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</si>
  <si>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</si>
  <si>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</si>
  <si>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</si>
  <si>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</si>
  <si>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</si>
  <si>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</si>
  <si>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</si>
  <si>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</si>
  <si>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</si>
  <si>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</si>
  <si>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</si>
  <si>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</si>
  <si>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</si>
  <si>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</si>
  <si>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</si>
  <si>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</si>
  <si>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</si>
  <si>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</si>
  <si>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</si>
  <si>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</si>
  <si>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</si>
  <si>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</si>
  <si>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</si>
  <si>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</si>
  <si>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</si>
  <si>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</si>
  <si>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</si>
  <si>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</si>
  <si>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</si>
  <si>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</si>
  <si>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</si>
  <si>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</si>
  <si>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</si>
  <si>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</si>
  <si>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</si>
  <si>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</si>
  <si>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</si>
  <si>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</si>
  <si>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</si>
  <si>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</si>
  <si>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</si>
  <si>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</si>
  <si>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</si>
  <si>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</si>
  <si>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</si>
  <si>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</si>
  <si>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</si>
  <si>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</si>
  <si>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</si>
  <si>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</si>
  <si>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</si>
  <si>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</si>
  <si>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</si>
  <si>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</si>
  <si>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</si>
  <si>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</si>
  <si>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</si>
  <si>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</si>
  <si>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</si>
  <si>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</si>
  <si>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</si>
  <si>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</si>
  <si>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</si>
  <si>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</si>
  <si>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</si>
  <si>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</si>
  <si>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</si>
  <si>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</si>
  <si>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</si>
  <si>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</si>
  <si>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</si>
  <si>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</si>
  <si>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</si>
  <si>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</si>
  <si>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</si>
  <si>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</si>
  <si>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</si>
  <si>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</si>
  <si>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</si>
  <si>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</si>
  <si>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</si>
  <si>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</si>
  <si>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</si>
  <si>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</si>
  <si>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</si>
  <si>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</si>
  <si>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</si>
  <si>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</si>
  <si>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</si>
  <si>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</si>
  <si>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</si>
  <si>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</si>
  <si>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</si>
  <si>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</si>
  <si>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</si>
  <si>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</si>
  <si>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</si>
  <si>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</si>
  <si>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</si>
  <si>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</si>
  <si>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</si>
  <si>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</si>
  <si>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</si>
  <si>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</si>
  <si>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</si>
  <si>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</si>
  <si>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</si>
  <si>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</si>
  <si>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</si>
  <si>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</si>
  <si>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</si>
  <si>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</si>
  <si>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</si>
  <si>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</si>
  <si>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</si>
  <si>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</si>
  <si>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</si>
  <si>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</si>
  <si>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</si>
  <si>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</si>
  <si>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</si>
  <si>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</si>
  <si>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</si>
  <si>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</si>
  <si>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</si>
  <si>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</si>
  <si>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</si>
  <si>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</si>
  <si>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</si>
  <si>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</si>
  <si>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</si>
  <si>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</si>
  <si>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</si>
  <si>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</si>
  <si>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</si>
  <si>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</si>
  <si>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</si>
  <si>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</si>
  <si>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</si>
  <si>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</si>
  <si>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</si>
  <si>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</si>
  <si>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</si>
  <si>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</si>
  <si>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</si>
  <si>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</si>
  <si>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</si>
  <si>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</si>
  <si>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</si>
  <si>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</si>
  <si>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</si>
  <si>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</si>
  <si>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</si>
  <si>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</si>
  <si>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</si>
  <si>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</si>
  <si>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</si>
  <si>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</si>
  <si>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</si>
  <si>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</si>
  <si>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</si>
  <si>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</si>
  <si>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</si>
  <si>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</si>
  <si>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</si>
  <si>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</si>
  <si>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</si>
  <si>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</si>
  <si>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</si>
  <si>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</si>
  <si>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</si>
  <si>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</si>
  <si>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</si>
  <si>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</si>
  <si>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</si>
  <si>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</si>
  <si>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</si>
  <si>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</si>
  <si>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</si>
  <si>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</si>
  <si>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</si>
  <si>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</si>
  <si>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</si>
  <si>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</si>
  <si>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</si>
  <si>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</si>
  <si>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</si>
  <si>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</si>
  <si>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</si>
  <si>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</si>
  <si>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</si>
  <si>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</si>
  <si>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</si>
  <si>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</si>
  <si>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</si>
  <si>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</si>
  <si>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</si>
  <si>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</si>
  <si>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</si>
  <si>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</si>
  <si>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</si>
  <si>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</si>
  <si>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</si>
  <si>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</si>
  <si>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</si>
  <si>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</si>
  <si>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</si>
  <si>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</si>
  <si>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</si>
  <si>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</si>
  <si>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</si>
  <si>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</si>
  <si>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</si>
  <si>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</si>
  <si>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</si>
  <si>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</si>
  <si>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</si>
  <si>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</si>
  <si>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</si>
  <si>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</si>
  <si>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</si>
  <si>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</si>
  <si>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</si>
  <si>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</si>
  <si>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</si>
  <si>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</si>
  <si>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</si>
  <si>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</si>
  <si>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</si>
  <si>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</si>
  <si>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</si>
  <si>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</si>
  <si>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</si>
  <si>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</si>
  <si>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</si>
  <si>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</si>
  <si>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</si>
  <si>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</si>
  <si>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</si>
  <si>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</si>
  <si>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</si>
  <si>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</si>
  <si>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</si>
  <si>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</si>
  <si>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</si>
  <si>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</si>
  <si>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</si>
  <si>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</si>
  <si>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</si>
  <si>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</si>
  <si>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</si>
  <si>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</si>
  <si>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</si>
  <si>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</si>
  <si>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</si>
  <si>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</si>
  <si>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</si>
  <si>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</si>
  <si>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</si>
  <si>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</si>
  <si>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</si>
  <si>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</si>
  <si>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</si>
  <si>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</si>
  <si>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</si>
  <si>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</si>
  <si>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</si>
  <si>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</si>
  <si>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</si>
  <si>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</si>
  <si>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</si>
  <si>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</si>
  <si>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</si>
  <si>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</si>
  <si>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</si>
  <si>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</si>
  <si>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</si>
  <si>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</si>
  <si>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</si>
  <si>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</si>
  <si>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</si>
  <si>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</si>
  <si>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</si>
  <si>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</si>
  <si>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</si>
  <si>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</si>
  <si>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</si>
  <si>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</si>
  <si>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</si>
  <si>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</si>
  <si>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</si>
  <si>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</si>
  <si>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</si>
  <si>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</si>
  <si>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</si>
  <si>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</si>
  <si>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</si>
  <si>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</si>
  <si>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</si>
  <si>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</si>
  <si>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</si>
  <si>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</si>
  <si>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</si>
  <si>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</si>
  <si>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</si>
  <si>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</si>
  <si>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</si>
  <si>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</si>
  <si>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</si>
  <si>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</si>
  <si>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</si>
  <si>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</si>
  <si>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</si>
  <si>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</si>
  <si>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</si>
  <si>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</si>
  <si>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</si>
  <si>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</si>
  <si>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</si>
  <si>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</si>
  <si>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</si>
  <si>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</si>
  <si>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</si>
  <si>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</si>
  <si>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</si>
  <si>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</si>
  <si>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</si>
  <si>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</si>
  <si>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</si>
  <si>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</si>
  <si>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</si>
  <si>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</si>
  <si>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</si>
  <si>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</si>
  <si>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</si>
  <si>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</si>
  <si>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</si>
  <si>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</si>
  <si>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</si>
  <si>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</si>
  <si>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</si>
  <si>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</si>
  <si>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</si>
  <si>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</si>
  <si>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</si>
  <si>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</si>
  <si>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</si>
  <si>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</si>
  <si>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</si>
  <si>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</si>
  <si>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</si>
  <si>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</si>
  <si>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</si>
  <si>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</si>
  <si>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</si>
  <si>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</si>
  <si>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</si>
  <si>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</si>
  <si>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</si>
  <si>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</si>
  <si>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</si>
  <si>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</si>
  <si>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</si>
  <si>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</si>
  <si>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</si>
  <si>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</si>
  <si>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</si>
  <si>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</si>
  <si>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</si>
  <si>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</si>
  <si>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</si>
  <si>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</si>
  <si>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</si>
  <si>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</si>
  <si>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</si>
  <si>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</si>
  <si>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</si>
  <si>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</si>
  <si>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</si>
  <si>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</si>
  <si>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</si>
  <si>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</si>
  <si>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</si>
  <si>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</si>
  <si>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</si>
  <si>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</si>
  <si>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</si>
  <si>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</si>
  <si>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</si>
  <si>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</si>
  <si>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</si>
  <si>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</si>
  <si>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</si>
  <si>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</si>
  <si>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</si>
  <si>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</si>
  <si>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</si>
  <si>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</si>
  <si>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</si>
  <si>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</si>
  <si>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</si>
  <si>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</si>
  <si>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</si>
  <si>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</si>
  <si>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</si>
  <si>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</si>
  <si>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</si>
  <si>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</si>
  <si>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</si>
  <si>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</si>
  <si>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</si>
  <si>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</si>
  <si>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</si>
  <si>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</si>
  <si>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</si>
  <si>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</si>
  <si>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</si>
  <si>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</si>
  <si>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</si>
  <si>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</si>
  <si>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</si>
  <si>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</si>
  <si>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</si>
  <si>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</si>
  <si>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</si>
  <si>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</si>
  <si>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</si>
  <si>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</si>
  <si>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</si>
  <si>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</si>
  <si>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</si>
  <si>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</si>
  <si>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</si>
  <si>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</si>
  <si>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</si>
  <si>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</si>
  <si>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</si>
  <si>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</si>
  <si>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</si>
  <si>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</si>
  <si>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</si>
  <si>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</si>
  <si>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</si>
  <si>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</si>
  <si>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</si>
  <si>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</si>
  <si>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</si>
  <si>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</si>
  <si>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</si>
  <si>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</si>
  <si>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</si>
  <si>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</si>
  <si>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</si>
  <si>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</si>
  <si>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</si>
  <si>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</si>
  <si>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</si>
  <si>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</si>
  <si>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</si>
  <si>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</si>
  <si>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</si>
  <si>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</si>
  <si>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</si>
  <si>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</si>
  <si>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</si>
  <si>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</si>
  <si>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</si>
  <si>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</si>
  <si>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</si>
  <si>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</si>
  <si>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</si>
  <si>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</si>
  <si>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</si>
  <si>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</si>
  <si>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</si>
  <si>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</si>
  <si>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</si>
  <si>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</si>
  <si>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</si>
  <si>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</si>
  <si>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</si>
  <si>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</si>
  <si>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</si>
  <si>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</si>
  <si>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</si>
  <si>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</si>
  <si>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</si>
  <si>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</si>
  <si>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</si>
  <si>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</si>
  <si>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</si>
  <si>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</si>
  <si>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</si>
  <si>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</si>
  <si>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</si>
  <si>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</si>
  <si>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</si>
  <si>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</si>
  <si>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</si>
  <si>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</si>
  <si>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</si>
  <si>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</si>
  <si>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</si>
  <si>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</si>
  <si>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</si>
  <si>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</si>
  <si>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</si>
  <si>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</si>
  <si>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</si>
  <si>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</si>
  <si>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</si>
  <si>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</si>
  <si>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</si>
  <si>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</si>
  <si>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</si>
  <si>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</si>
  <si>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</si>
  <si>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</si>
  <si>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</si>
  <si>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</si>
  <si>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</si>
  <si>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</si>
  <si>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</si>
  <si>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</si>
  <si>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</si>
  <si>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</si>
  <si>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</si>
  <si>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</si>
  <si>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</si>
  <si>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</si>
  <si>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</si>
  <si>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</si>
  <si>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</si>
  <si>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</si>
  <si>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</si>
  <si>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</si>
  <si>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</si>
  <si>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</si>
  <si>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</si>
  <si>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</si>
  <si>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</si>
  <si>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</si>
  <si>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</si>
  <si>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</si>
  <si>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</si>
  <si>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</si>
  <si>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</si>
  <si>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</si>
  <si>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</si>
  <si>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</si>
  <si>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</si>
  <si>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</si>
  <si>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</si>
  <si>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</si>
  <si>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</si>
  <si>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</si>
  <si>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</si>
  <si>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</si>
  <si>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</si>
  <si>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</si>
  <si>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</si>
  <si>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</si>
  <si>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</si>
  <si>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</si>
  <si>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</si>
  <si>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</si>
  <si>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</si>
  <si>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</si>
  <si>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</si>
  <si>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</si>
  <si>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</si>
  <si>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</si>
  <si>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</si>
  <si>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</si>
  <si>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</si>
  <si>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</si>
  <si>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</si>
  <si>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</si>
  <si>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</si>
  <si>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</si>
  <si>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</si>
  <si>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</si>
  <si>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</si>
  <si>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</si>
  <si>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</si>
  <si>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</si>
  <si>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</si>
  <si>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</si>
  <si>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</si>
  <si>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</si>
  <si>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</si>
  <si>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</si>
  <si>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</si>
  <si>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</si>
  <si>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</si>
  <si>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</si>
  <si>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</si>
  <si>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</si>
  <si>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</si>
  <si>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</si>
  <si>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</si>
  <si>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</si>
  <si>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</si>
  <si>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</si>
  <si>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</si>
  <si>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</si>
  <si>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</si>
  <si>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</si>
  <si>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</si>
  <si>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</si>
  <si>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</si>
  <si>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</si>
  <si>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</si>
  <si>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</si>
  <si>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</si>
  <si>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</si>
  <si>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</si>
  <si>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</si>
  <si>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</si>
  <si>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</si>
  <si>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</si>
  <si>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</si>
  <si>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</si>
  <si>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</si>
  <si>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</si>
  <si>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</si>
  <si>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</si>
  <si>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</si>
  <si>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</si>
  <si>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</si>
  <si>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</si>
  <si>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</si>
  <si>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</si>
  <si>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</si>
  <si>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</si>
  <si>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</si>
  <si>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</si>
  <si>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</si>
  <si>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</si>
  <si>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</si>
  <si>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</si>
  <si>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</si>
  <si>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</si>
  <si>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</si>
  <si>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</si>
  <si>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</si>
  <si>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</si>
  <si>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</si>
  <si>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</si>
  <si>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</si>
  <si>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</si>
  <si>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</si>
  <si>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</si>
  <si>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</si>
  <si>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</si>
  <si>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</si>
  <si>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</si>
  <si>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</si>
  <si>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</si>
  <si>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</si>
  <si>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</si>
  <si>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</si>
  <si>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</si>
  <si>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</si>
  <si>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</si>
  <si>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</si>
  <si>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</si>
  <si>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</si>
  <si>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</si>
  <si>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</si>
  <si>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</si>
  <si>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</si>
  <si>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</si>
  <si>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</si>
  <si>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</si>
  <si>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</si>
  <si>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</si>
  <si>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</si>
  <si>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</si>
  <si>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</si>
  <si>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</si>
  <si>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</si>
  <si>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</si>
  <si>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</si>
  <si>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</si>
  <si>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</si>
  <si>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</si>
  <si>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</si>
  <si>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</si>
  <si>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</si>
  <si>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</si>
  <si>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</si>
  <si>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</si>
  <si>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</si>
  <si>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</si>
  <si>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</si>
  <si>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</si>
  <si>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</si>
  <si>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</si>
  <si>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</si>
  <si>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</si>
  <si>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</si>
  <si>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</si>
  <si>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</si>
  <si>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</si>
  <si>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</si>
  <si>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</si>
  <si>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</si>
  <si>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</si>
  <si>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</si>
  <si>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</si>
  <si>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</si>
  <si>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</si>
  <si>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</si>
  <si>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</si>
  <si>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</si>
  <si>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</si>
  <si>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</si>
  <si>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</si>
  <si>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</si>
  <si>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</si>
  <si>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</si>
  <si>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</si>
  <si>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</si>
  <si>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</si>
  <si>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</si>
  <si>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</si>
  <si>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</si>
  <si>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</si>
  <si>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</si>
  <si>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</si>
  <si>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</si>
  <si>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</si>
  <si>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</si>
  <si>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</si>
  <si>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</si>
  <si>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</si>
  <si>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</si>
  <si>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</si>
  <si>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</si>
  <si>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</si>
  <si>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</si>
  <si>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</si>
  <si>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</si>
  <si>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</si>
  <si>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</si>
  <si>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</si>
  <si>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</si>
  <si>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</si>
  <si>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</si>
  <si>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</si>
  <si>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</si>
  <si>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</si>
  <si>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</si>
  <si>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</si>
  <si>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</si>
  <si>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</si>
  <si>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</si>
  <si>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</si>
  <si>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</si>
  <si>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</si>
  <si>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</si>
  <si>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</si>
  <si>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</si>
  <si>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</si>
  <si>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</si>
  <si>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</si>
  <si>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</si>
  <si>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</si>
  <si>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</si>
  <si>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</si>
  <si>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</si>
  <si>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</si>
  <si>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</si>
  <si>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</si>
  <si>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</si>
  <si>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</si>
  <si>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</si>
  <si>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</si>
  <si>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</si>
  <si>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</si>
  <si>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</si>
  <si>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</si>
  <si>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</si>
  <si>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</si>
  <si>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</si>
  <si>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</si>
  <si>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</si>
  <si>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</si>
  <si>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</si>
  <si>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</si>
  <si>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</si>
  <si>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</si>
  <si>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</si>
  <si>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</si>
  <si>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</si>
  <si>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</si>
  <si>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</si>
  <si>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</si>
  <si>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</si>
  <si>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</si>
  <si>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</si>
  <si>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</si>
  <si>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</si>
  <si>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</si>
  <si>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</si>
  <si>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</si>
  <si>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</si>
  <si>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</si>
  <si>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</si>
  <si>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</si>
  <si>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</si>
  <si>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</si>
  <si>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</si>
  <si>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</si>
  <si>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</si>
  <si>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</si>
  <si>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</si>
  <si>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</si>
  <si>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</si>
  <si>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</si>
  <si>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</si>
  <si>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</si>
  <si>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</si>
  <si>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</si>
  <si>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</si>
  <si>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</si>
  <si>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</si>
  <si>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</si>
  <si>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</si>
  <si>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</si>
  <si>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</si>
  <si>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</si>
  <si>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</si>
  <si>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</si>
  <si>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</si>
  <si>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</si>
  <si>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</si>
  <si>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</si>
  <si>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</si>
  <si>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</si>
  <si>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</si>
  <si>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</si>
  <si>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</si>
  <si>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</si>
  <si>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</si>
  <si>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</si>
  <si>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</si>
  <si>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</si>
  <si>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</si>
  <si>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</si>
  <si>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</si>
  <si>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</si>
  <si>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</si>
  <si>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</si>
  <si>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</si>
  <si>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</si>
  <si>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</si>
  <si>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</si>
  <si>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</si>
  <si>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</si>
  <si>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</si>
  <si>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</si>
  <si>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</si>
  <si>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</si>
  <si>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</si>
  <si>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</si>
  <si>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</si>
  <si>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</si>
  <si>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</si>
  <si>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</si>
  <si>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</si>
  <si>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</si>
  <si>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</si>
  <si>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</si>
  <si>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</si>
  <si>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</si>
  <si>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</si>
  <si>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</si>
  <si>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</si>
  <si>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</si>
  <si>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</si>
  <si>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</si>
  <si>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</si>
  <si>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</si>
  <si>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</si>
  <si>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</si>
  <si>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</si>
  <si>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</si>
  <si>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</si>
  <si>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</si>
  <si>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</si>
  <si>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</si>
  <si>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</si>
  <si>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</si>
  <si>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</si>
  <si>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</si>
  <si>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</si>
  <si>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</si>
  <si>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</si>
  <si>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</si>
  <si>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</si>
  <si>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</si>
  <si>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</si>
  <si>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</si>
  <si>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</si>
  <si>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</si>
  <si>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</si>
  <si>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</si>
  <si>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</si>
  <si>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</si>
  <si>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</si>
  <si>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</si>
  <si>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</si>
  <si>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</si>
  <si>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</si>
  <si>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</si>
  <si>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</si>
  <si>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</si>
  <si>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</si>
  <si>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</si>
  <si>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</si>
  <si>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</si>
  <si>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</si>
  <si>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</si>
  <si>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</si>
  <si>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</si>
  <si>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</si>
  <si>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</si>
  <si>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</si>
  <si>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</si>
  <si>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</si>
  <si>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</si>
  <si>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</si>
  <si>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</si>
  <si>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</si>
  <si>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</si>
  <si>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</si>
  <si>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</si>
  <si>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</si>
  <si>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</si>
  <si>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</si>
  <si>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</si>
  <si>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</si>
  <si>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</si>
  <si>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</si>
  <si>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</si>
  <si>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</si>
  <si>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</si>
  <si>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</si>
  <si>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</si>
  <si>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</si>
  <si>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</si>
  <si>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</si>
  <si>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</si>
  <si>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</si>
  <si>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</si>
  <si>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</si>
  <si>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</si>
  <si>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</si>
  <si>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</si>
  <si>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</si>
  <si>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</si>
  <si>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</si>
  <si>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</si>
  <si>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</si>
  <si>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</si>
  <si>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</si>
  <si>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</si>
  <si>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</si>
  <si>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</si>
  <si>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</si>
  <si>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</si>
  <si>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</si>
  <si>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</si>
  <si>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</si>
  <si>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</si>
  <si>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</si>
  <si>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</si>
  <si>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</si>
  <si>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</si>
  <si>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</si>
  <si>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</si>
  <si>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</si>
  <si>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</si>
  <si>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</si>
  <si>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</si>
  <si>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</si>
  <si>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</si>
  <si>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</si>
  <si>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</si>
  <si>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</si>
  <si>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</si>
  <si>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</si>
  <si>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</si>
  <si>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</si>
  <si>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</si>
  <si>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</si>
  <si>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</si>
  <si>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</si>
  <si>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</si>
  <si>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</si>
  <si>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</si>
  <si>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</si>
  <si>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</si>
  <si>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</si>
  <si>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</si>
  <si>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</si>
  <si>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</si>
  <si>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</si>
  <si>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</si>
  <si>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</si>
  <si>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</si>
  <si>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</si>
  <si>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</si>
  <si>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</si>
  <si>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</si>
  <si>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</si>
  <si>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</si>
  <si>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</si>
  <si>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</si>
  <si>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</si>
  <si>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</si>
  <si>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</si>
  <si>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</si>
  <si>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</si>
  <si>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</si>
  <si>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</si>
  <si>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</si>
  <si>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</si>
  <si>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</si>
  <si>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</si>
  <si>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</si>
  <si>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</si>
  <si>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</si>
  <si>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</si>
  <si>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</si>
  <si>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</si>
  <si>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</si>
  <si>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</si>
  <si>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</si>
  <si>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</si>
  <si>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</si>
  <si>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</si>
  <si>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</si>
  <si>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</si>
  <si>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</si>
  <si>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</si>
  <si>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</si>
  <si>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</si>
  <si>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</si>
  <si>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</si>
  <si>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</si>
  <si>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</si>
  <si>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</si>
  <si>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</si>
  <si>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</si>
  <si>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</si>
  <si>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</si>
  <si>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</si>
  <si>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</si>
  <si>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</si>
  <si>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</si>
  <si>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</si>
  <si>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</si>
  <si>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</si>
  <si>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</si>
  <si>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</si>
  <si>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</si>
  <si>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</si>
  <si>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</si>
  <si>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</si>
  <si>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</si>
  <si>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</si>
  <si>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</si>
  <si>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</si>
  <si>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</si>
  <si>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</si>
  <si>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</si>
  <si>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</si>
  <si>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</si>
  <si>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</si>
  <si>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</si>
  <si>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</si>
  <si>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</si>
  <si>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</si>
  <si>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</si>
  <si>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</si>
  <si>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</si>
  <si>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</si>
  <si>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</si>
  <si>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</si>
  <si>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</si>
  <si>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</si>
  <si>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</si>
  <si>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</si>
  <si>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</si>
  <si>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</si>
  <si>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</si>
  <si>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</si>
  <si>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</si>
  <si>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</si>
  <si>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</si>
  <si>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</si>
  <si>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</si>
  <si>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</si>
  <si>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</si>
  <si>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</si>
  <si>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</si>
  <si>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</si>
  <si>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</si>
  <si>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</si>
  <si>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</si>
  <si>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</si>
  <si>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</si>
  <si>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</si>
  <si>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</si>
  <si>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</si>
  <si>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</si>
  <si>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</si>
  <si>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</si>
  <si>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</si>
  <si>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</si>
  <si>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</si>
  <si>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</si>
  <si>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</si>
  <si>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</si>
  <si>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</si>
  <si>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</si>
  <si>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</si>
  <si>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</si>
  <si>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</si>
  <si>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</si>
  <si>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</si>
  <si>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</si>
  <si>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</si>
  <si>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</si>
  <si>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</si>
  <si>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</si>
  <si>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</si>
  <si>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</si>
  <si>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</si>
  <si>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</si>
  <si>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</si>
  <si>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</si>
  <si>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</si>
  <si>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</si>
  <si>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</si>
  <si>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</si>
  <si>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</si>
  <si>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</si>
  <si>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</si>
  <si>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</si>
  <si>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</si>
  <si>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</si>
  <si>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</si>
  <si>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</si>
  <si>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</si>
  <si>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</si>
  <si>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</si>
  <si>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</si>
  <si>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</si>
  <si>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</si>
  <si>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</si>
  <si>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</si>
  <si>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</si>
  <si>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</si>
  <si>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</si>
  <si>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</si>
  <si>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</si>
  <si>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</si>
  <si>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</si>
  <si>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</si>
  <si>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</si>
  <si>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</si>
  <si>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</si>
  <si>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</si>
  <si>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</si>
  <si>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</si>
  <si>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</si>
  <si>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</si>
  <si>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</si>
  <si>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</si>
  <si>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</si>
  <si>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</si>
  <si>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</si>
  <si>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</si>
  <si>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</si>
  <si>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</si>
  <si>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</si>
  <si>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</si>
  <si>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</si>
  <si>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</si>
  <si>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</si>
  <si>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</si>
  <si>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</si>
  <si>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</si>
  <si>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</si>
  <si>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</si>
  <si>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</si>
  <si>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</si>
  <si>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</si>
  <si>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</si>
  <si>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</si>
  <si>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</si>
  <si>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</si>
  <si>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</si>
  <si>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</si>
  <si>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</si>
  <si>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</si>
  <si>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</si>
  <si>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</si>
  <si>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</si>
  <si>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</si>
  <si>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</si>
  <si>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</si>
  <si>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</si>
  <si>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</si>
  <si>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</si>
  <si>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</si>
  <si>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</si>
  <si>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</si>
  <si>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</si>
  <si>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</si>
  <si>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</si>
  <si>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</si>
  <si>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</si>
  <si>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</si>
  <si>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</si>
  <si>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</si>
  <si>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</si>
  <si>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</si>
  <si>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</si>
  <si>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</si>
  <si>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</si>
  <si>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</si>
  <si>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</si>
  <si>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</si>
  <si>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</si>
  <si>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</si>
  <si>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</si>
  <si>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</si>
  <si>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</si>
  <si>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</si>
  <si>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</si>
  <si>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</si>
  <si>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</si>
  <si>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</si>
  <si>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</si>
  <si>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</si>
  <si>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</si>
  <si>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</si>
  <si>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</si>
  <si>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</si>
  <si>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</si>
  <si>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</si>
  <si>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</si>
  <si>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</si>
  <si>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</si>
  <si>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</si>
  <si>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</si>
  <si>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</si>
  <si>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</si>
  <si>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</si>
  <si>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</si>
  <si>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</si>
  <si>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</si>
  <si>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</si>
  <si>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</si>
  <si>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</si>
  <si>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</si>
  <si>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</si>
  <si>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</si>
  <si>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</si>
  <si>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</si>
  <si>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</si>
  <si>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</si>
  <si>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</si>
  <si>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</si>
  <si>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</si>
  <si>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</si>
  <si>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</si>
  <si>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</si>
  <si>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</si>
  <si>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</si>
  <si>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</si>
  <si>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</si>
  <si>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</si>
  <si>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</si>
  <si>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</si>
  <si>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</si>
  <si>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</si>
  <si>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</si>
  <si>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</si>
  <si>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</si>
  <si>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</si>
  <si>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</si>
  <si>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</si>
  <si>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</si>
  <si>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</si>
  <si>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</si>
  <si>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</si>
  <si>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</si>
  <si>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</si>
  <si>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</si>
  <si>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</si>
  <si>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</si>
  <si>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</si>
  <si>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</si>
  <si>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</si>
  <si>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</si>
  <si>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</si>
  <si>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</si>
  <si>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</si>
  <si>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</si>
  <si>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</si>
  <si>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</si>
  <si>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</si>
  <si>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</si>
  <si>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</si>
  <si>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</si>
  <si>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</si>
  <si>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</si>
  <si>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</si>
  <si>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</si>
  <si>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</si>
  <si>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</si>
  <si>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</si>
  <si>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</si>
  <si>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</si>
  <si>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</si>
  <si>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</si>
  <si>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</si>
  <si>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</si>
  <si>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</si>
  <si>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</si>
  <si>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</si>
  <si>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</si>
  <si>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</si>
  <si>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</si>
  <si>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</si>
  <si>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</si>
  <si>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</si>
  <si>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</si>
  <si>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</si>
  <si>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</si>
  <si>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</si>
  <si>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</si>
  <si>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</si>
  <si>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</si>
  <si>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</si>
  <si>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</si>
  <si>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</si>
  <si>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</si>
  <si>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</si>
  <si>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</si>
  <si>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</si>
  <si>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</si>
  <si>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</si>
  <si>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</si>
  <si>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</si>
  <si>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</si>
  <si>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</si>
  <si>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</si>
  <si>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</si>
  <si>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</si>
  <si>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</si>
  <si>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</si>
  <si>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</si>
  <si>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</si>
  <si>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</si>
  <si>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</si>
  <si>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</si>
  <si>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</si>
  <si>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</si>
  <si>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</si>
  <si>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</si>
  <si>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</si>
  <si>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</si>
  <si>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</si>
  <si>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</si>
  <si>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</si>
  <si>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</si>
  <si>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</si>
  <si>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</si>
  <si>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</si>
  <si>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</si>
  <si>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</si>
  <si>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</si>
  <si>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</si>
  <si>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</si>
  <si>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</si>
  <si>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</si>
  <si>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</si>
  <si>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</si>
  <si>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</si>
  <si>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</si>
  <si>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</si>
  <si>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</si>
  <si>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</si>
  <si>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</si>
  <si>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</si>
  <si>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</si>
  <si>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</si>
  <si>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</si>
  <si>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</si>
  <si>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</si>
  <si>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</si>
  <si>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</si>
  <si>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</si>
  <si>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</si>
  <si>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</si>
  <si>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</si>
  <si>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</si>
  <si>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</si>
  <si>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</si>
  <si>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</si>
  <si>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</si>
  <si>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</si>
  <si>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</si>
  <si>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</si>
  <si>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</si>
  <si>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</si>
  <si>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</si>
  <si>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</si>
  <si>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</si>
  <si>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</si>
  <si>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</si>
  <si>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</si>
  <si>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</si>
  <si>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</si>
  <si>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</si>
  <si>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</si>
  <si>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</si>
  <si>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</si>
  <si>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</si>
  <si>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</si>
  <si>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</si>
  <si>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</si>
  <si>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</si>
  <si>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</si>
  <si>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</si>
  <si>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</si>
  <si>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</si>
  <si>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</si>
  <si>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</si>
  <si>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</si>
  <si>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</si>
  <si>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</si>
  <si>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</si>
  <si>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</si>
  <si>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</si>
  <si>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</si>
  <si>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</si>
  <si>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</si>
  <si>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</si>
  <si>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</si>
  <si>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</si>
  <si>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</si>
  <si>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</si>
  <si>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</si>
  <si>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</si>
  <si>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</si>
  <si>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</si>
  <si>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</si>
  <si>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</si>
  <si>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</si>
  <si>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</si>
  <si>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</si>
  <si>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</si>
  <si>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</si>
  <si>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</si>
  <si>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</si>
  <si>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</si>
  <si>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</si>
  <si>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</si>
  <si>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</si>
  <si>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</si>
  <si>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</si>
  <si>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</si>
  <si>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</si>
  <si>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</si>
  <si>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</si>
  <si>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</si>
  <si>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</si>
  <si>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</si>
  <si>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</si>
  <si>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</si>
  <si>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</si>
  <si>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</si>
  <si>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</si>
  <si>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</si>
  <si>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</si>
  <si>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</si>
  <si>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</si>
  <si>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</si>
  <si>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</si>
  <si>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</si>
  <si>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</si>
  <si>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</si>
  <si>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</si>
  <si>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</si>
  <si>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</si>
  <si>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</si>
  <si>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</si>
  <si>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</si>
  <si>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</si>
  <si>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</si>
  <si>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</si>
  <si>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</si>
  <si>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</si>
  <si>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</si>
  <si>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</si>
  <si>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</si>
  <si>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</si>
  <si>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</si>
  <si>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</si>
  <si>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</si>
  <si>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</si>
  <si>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</si>
  <si>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</si>
  <si>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</si>
  <si>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</si>
  <si>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</si>
  <si>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</si>
  <si>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</si>
  <si>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</si>
  <si>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</si>
  <si>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</si>
  <si>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</si>
  <si>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</si>
  <si>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</si>
  <si>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</si>
  <si>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</si>
  <si>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</si>
  <si>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</si>
  <si>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</si>
  <si>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</si>
  <si>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</si>
  <si>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</si>
  <si>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</si>
  <si>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</si>
  <si>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</si>
  <si>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</si>
  <si>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</si>
  <si>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</si>
  <si>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</si>
  <si>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</si>
  <si>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</si>
  <si>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</si>
  <si>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</si>
  <si>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</si>
  <si>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</si>
  <si>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</si>
  <si>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</si>
  <si>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</si>
  <si>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</si>
  <si>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</si>
  <si>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</si>
  <si>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</si>
  <si>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</si>
  <si>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</si>
  <si>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</si>
  <si>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</si>
  <si>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</si>
  <si>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</si>
  <si>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</si>
  <si>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</si>
  <si>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</si>
  <si>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</si>
  <si>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</si>
  <si>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</si>
  <si>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</si>
  <si>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</si>
  <si>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</si>
  <si>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</si>
  <si>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</si>
  <si>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</si>
  <si>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</si>
  <si>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</si>
  <si>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</si>
  <si>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</si>
  <si>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</si>
  <si>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</si>
  <si>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</si>
  <si>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</si>
  <si>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</si>
  <si>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</si>
  <si>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</si>
  <si>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</si>
  <si>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</si>
  <si>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</si>
  <si>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</si>
  <si>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</si>
  <si>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</si>
  <si>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</si>
  <si>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</si>
  <si>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</si>
  <si>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</si>
  <si>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</si>
  <si>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</si>
  <si>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</si>
  <si>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</si>
  <si>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</si>
  <si>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</si>
  <si>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</si>
  <si>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</si>
  <si>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</si>
  <si>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</si>
  <si>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</si>
  <si>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</si>
  <si>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</si>
  <si>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</si>
  <si>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</si>
  <si>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</si>
  <si>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</si>
  <si>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</si>
  <si>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</si>
  <si>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</si>
  <si>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</si>
  <si>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</si>
  <si>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</si>
  <si>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</si>
  <si>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</si>
  <si>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</si>
  <si>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</si>
  <si>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</si>
  <si>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</si>
  <si>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</si>
  <si>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</si>
  <si>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</si>
  <si>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</si>
  <si>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</si>
  <si>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</si>
  <si>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</si>
  <si>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</si>
  <si>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</si>
  <si>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</si>
  <si>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</si>
  <si>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</si>
  <si>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</si>
  <si>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</si>
  <si>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</si>
  <si>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</si>
  <si>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</si>
  <si>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</si>
  <si>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</si>
  <si>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</si>
  <si>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</si>
  <si>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</si>
  <si>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</si>
  <si>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</si>
  <si>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</si>
  <si>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</si>
  <si>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</si>
  <si>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</si>
  <si>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</si>
  <si>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</si>
  <si>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</si>
  <si>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</si>
  <si>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</si>
  <si>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</si>
  <si>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</si>
  <si>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</si>
  <si>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</si>
  <si>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</si>
  <si>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</si>
  <si>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</si>
  <si>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</si>
  <si>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</si>
  <si>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</si>
  <si>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</si>
  <si>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</si>
  <si>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</si>
  <si>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</si>
  <si>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</si>
  <si>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</si>
  <si>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</si>
  <si>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</si>
  <si>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</si>
  <si>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</si>
  <si>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</si>
  <si>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</si>
  <si>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</si>
  <si>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</si>
  <si>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</si>
  <si>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</si>
  <si>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</si>
  <si>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</si>
  <si>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</si>
  <si>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</si>
  <si>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</si>
  <si>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</si>
  <si>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</si>
  <si>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</si>
  <si>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</si>
  <si>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</si>
  <si>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</si>
  <si>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</si>
  <si>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</si>
  <si>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</si>
  <si>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</si>
  <si>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</si>
  <si>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</si>
  <si>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</si>
  <si>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</si>
  <si>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</si>
  <si>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</si>
  <si>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</si>
  <si>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</si>
  <si>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</si>
  <si>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</si>
  <si>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</si>
  <si>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</si>
  <si>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</si>
  <si>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</si>
  <si>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</si>
  <si>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</si>
  <si>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</si>
  <si>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</si>
  <si>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</si>
  <si>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</si>
  <si>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</si>
  <si>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</si>
  <si>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</si>
  <si>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</si>
  <si>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</si>
  <si>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</si>
  <si>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</si>
  <si>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</si>
  <si>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</si>
  <si>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</si>
  <si>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</si>
  <si>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</si>
  <si>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</si>
  <si>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</si>
  <si>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</si>
  <si>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</si>
  <si>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</si>
  <si>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</si>
  <si>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</si>
  <si>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</si>
  <si>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</si>
  <si>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</si>
  <si>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</si>
  <si>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</si>
  <si>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</si>
  <si>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</si>
  <si>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</si>
  <si>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</si>
  <si>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</si>
  <si>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</si>
  <si>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</si>
  <si>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</si>
  <si>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</si>
  <si>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</si>
  <si>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</si>
  <si>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</si>
  <si>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</si>
  <si>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</si>
  <si>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</si>
  <si>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</si>
  <si>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</si>
  <si>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</si>
  <si>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</si>
  <si>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</si>
  <si>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</si>
  <si>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</si>
  <si>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</si>
  <si>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</si>
  <si>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</si>
  <si>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</si>
  <si>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</si>
  <si>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</si>
  <si>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</si>
  <si>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</si>
  <si>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</si>
  <si>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</si>
  <si>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</si>
  <si>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</si>
  <si>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</si>
  <si>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</si>
  <si>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</si>
  <si>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</si>
  <si>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</si>
  <si>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</si>
  <si>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</si>
  <si>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</si>
  <si>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</si>
  <si>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</si>
  <si>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</si>
  <si>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</si>
  <si>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</si>
  <si>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</si>
  <si>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</si>
  <si>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</si>
  <si>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</si>
  <si>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</si>
  <si>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</si>
  <si>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</si>
  <si>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</si>
  <si>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</si>
  <si>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</si>
  <si>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</si>
  <si>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</si>
  <si>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</si>
  <si>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</si>
  <si>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</si>
  <si>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</si>
  <si>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</si>
  <si>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</si>
  <si>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</si>
  <si>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</si>
  <si>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</si>
  <si>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</si>
  <si>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</si>
  <si>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</si>
  <si>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</si>
  <si>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</si>
  <si>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</si>
  <si>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</si>
  <si>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</si>
  <si>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</si>
  <si>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</si>
  <si>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</si>
  <si>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</si>
  <si>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</si>
  <si>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</si>
  <si>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</si>
  <si>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</si>
  <si>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</si>
  <si>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</si>
  <si>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</si>
  <si>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</si>
  <si>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</si>
  <si>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</si>
  <si>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</si>
  <si>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</si>
  <si>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</si>
  <si>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</si>
  <si>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</si>
  <si>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</si>
  <si>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</si>
  <si>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</si>
  <si>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</si>
  <si>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</si>
  <si>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</si>
  <si>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</si>
  <si>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</si>
  <si>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</si>
  <si>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</si>
  <si>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</si>
  <si>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</si>
  <si>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</si>
  <si>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</si>
  <si>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</si>
  <si>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</si>
  <si>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</si>
  <si>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</si>
  <si>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</si>
  <si>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</si>
  <si>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</si>
  <si>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</si>
  <si>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</si>
  <si>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</si>
  <si>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</si>
  <si>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</si>
  <si>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</si>
  <si>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</si>
  <si>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</si>
  <si>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</si>
  <si>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</si>
  <si>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</si>
  <si>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</si>
  <si>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</si>
  <si>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</si>
  <si>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</si>
  <si>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</si>
  <si>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</si>
  <si>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</si>
  <si>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</si>
  <si>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</si>
  <si>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</si>
  <si>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</si>
  <si>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</si>
  <si>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</si>
  <si>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</si>
  <si>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</si>
  <si>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</si>
  <si>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</si>
  <si>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</si>
  <si>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</si>
  <si>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</si>
  <si>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</si>
  <si>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</si>
  <si>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</si>
  <si>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</si>
  <si>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</si>
  <si>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</si>
  <si>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</si>
  <si>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</si>
  <si>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</si>
  <si>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</si>
  <si>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</si>
  <si>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</si>
  <si>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</si>
  <si>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</si>
  <si>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</si>
  <si>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</si>
  <si>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</si>
  <si>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</si>
  <si>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</si>
  <si>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</si>
  <si>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</si>
  <si>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</si>
  <si>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</si>
  <si>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</si>
  <si>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</si>
  <si>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</si>
  <si>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</si>
  <si>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</si>
  <si>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</si>
  <si>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</si>
  <si>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</si>
  <si>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</si>
  <si>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</si>
  <si>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</si>
  <si>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</si>
  <si>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</si>
  <si>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</si>
  <si>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</si>
  <si>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</si>
  <si>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</si>
  <si>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</si>
  <si>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</si>
  <si>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</si>
  <si>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</si>
  <si>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</si>
  <si>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</si>
  <si>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</si>
  <si>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</si>
  <si>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</si>
  <si>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</si>
  <si>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</si>
  <si>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</si>
  <si>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</si>
  <si>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</si>
  <si>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</si>
  <si>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</si>
  <si>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</si>
  <si>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</si>
  <si>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</si>
  <si>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</si>
  <si>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</si>
  <si>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</si>
  <si>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</si>
  <si>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</si>
  <si>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</si>
  <si>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</si>
  <si>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</si>
  <si>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</si>
  <si>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</si>
  <si>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</si>
  <si>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</si>
  <si>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</si>
  <si>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</si>
  <si>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</si>
  <si>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</si>
  <si>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</si>
  <si>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</si>
  <si>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</si>
  <si>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</si>
  <si>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</si>
  <si>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</si>
  <si>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</si>
  <si>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</si>
  <si>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</si>
  <si>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</si>
  <si>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</si>
  <si>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</si>
  <si>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</si>
  <si>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</si>
  <si>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</si>
  <si>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</si>
  <si>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</si>
  <si>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</si>
  <si>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</si>
  <si>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</si>
  <si>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</si>
  <si>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</si>
  <si>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</si>
  <si>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</si>
  <si>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</si>
  <si>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</si>
  <si>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</si>
  <si>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</si>
  <si>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</si>
  <si>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</si>
  <si>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</si>
  <si>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</si>
  <si>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</si>
  <si>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</si>
  <si>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</si>
  <si>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</si>
  <si>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</si>
  <si>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</si>
  <si>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</si>
  <si>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</si>
  <si>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</si>
  <si>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</si>
  <si>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</si>
  <si>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</si>
  <si>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</si>
  <si>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</si>
  <si>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</si>
  <si>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</si>
  <si>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</si>
  <si>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</si>
  <si>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</si>
  <si>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</si>
  <si>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</si>
  <si>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</si>
  <si>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</si>
  <si>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</si>
  <si>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</si>
  <si>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</si>
  <si>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</si>
  <si>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</si>
  <si>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</si>
  <si>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</si>
  <si>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</si>
  <si>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</si>
  <si>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</si>
  <si>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</si>
  <si>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</si>
  <si>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</si>
  <si>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</si>
  <si>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</si>
  <si>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</si>
  <si>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</si>
  <si>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</si>
  <si>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</si>
  <si>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</si>
  <si>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</si>
  <si>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</si>
  <si>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</si>
  <si>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</si>
  <si>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</si>
  <si>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</si>
  <si>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</si>
  <si>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</si>
  <si>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</si>
  <si>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</si>
  <si>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</si>
  <si>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</si>
  <si>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</si>
  <si>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</si>
  <si>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</si>
  <si>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</si>
  <si>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</si>
  <si>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</si>
  <si>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</si>
  <si>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</si>
  <si>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</si>
  <si>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</si>
  <si>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</si>
  <si>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</si>
  <si>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</si>
  <si>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</si>
  <si>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</si>
  <si>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</si>
  <si>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</si>
  <si>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</si>
  <si>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</si>
  <si>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</si>
  <si>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</si>
  <si>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</si>
  <si>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</si>
  <si>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</si>
  <si>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</si>
  <si>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</si>
  <si>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</si>
  <si>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</si>
  <si>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</si>
  <si>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</si>
  <si>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</si>
  <si>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</si>
  <si>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</si>
  <si>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</si>
  <si>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</si>
  <si>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</si>
  <si>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</si>
  <si>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</si>
  <si>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</si>
  <si>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</si>
  <si>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</si>
  <si>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</si>
  <si>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</si>
  <si>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</si>
  <si>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</si>
  <si>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</si>
  <si>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</si>
  <si>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</si>
  <si>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</si>
  <si>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</si>
  <si>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</si>
  <si>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</si>
  <si>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</si>
  <si>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</si>
  <si>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</si>
  <si>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</si>
  <si>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</si>
  <si>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</si>
  <si>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</si>
  <si>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</si>
  <si>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</si>
  <si>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</si>
  <si>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</si>
  <si>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</si>
  <si>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</si>
  <si>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</si>
  <si>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</si>
  <si>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</si>
  <si>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</si>
  <si>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</si>
  <si>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</si>
  <si>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</si>
  <si>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</si>
  <si>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</si>
  <si>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</si>
  <si>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</si>
  <si>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</si>
  <si>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</si>
  <si>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</si>
  <si>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</si>
  <si>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</si>
  <si>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</si>
  <si>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</si>
  <si>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</si>
  <si>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</si>
  <si>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</si>
  <si>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</si>
  <si>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</si>
  <si>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</si>
  <si>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</si>
  <si>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</si>
  <si>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</si>
  <si>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</si>
  <si>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</si>
  <si>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</si>
  <si>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</si>
  <si>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</si>
  <si>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</si>
  <si>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</si>
  <si>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</si>
  <si>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</si>
  <si>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</si>
  <si>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</si>
  <si>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</si>
  <si>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</si>
  <si>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</si>
  <si>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</si>
  <si>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</si>
  <si>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</si>
  <si>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</si>
  <si>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</si>
  <si>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</si>
  <si>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</si>
  <si>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</si>
  <si>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</si>
  <si>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</si>
  <si>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</si>
  <si>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</si>
  <si>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</si>
  <si>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</si>
  <si>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</si>
  <si>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</si>
  <si>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</si>
  <si>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</si>
  <si>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</si>
  <si>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</si>
  <si>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</si>
  <si>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</si>
  <si>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</si>
  <si>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</si>
  <si>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</si>
  <si>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</si>
  <si>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</si>
  <si>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</si>
  <si>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</si>
  <si>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</si>
  <si>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</si>
  <si>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</si>
  <si>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</si>
  <si>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</si>
  <si>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</si>
  <si>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</si>
  <si>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</si>
  <si>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</si>
  <si>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</si>
  <si>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</si>
  <si>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</si>
  <si>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</si>
  <si>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</si>
  <si>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</si>
  <si>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</si>
  <si>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</si>
  <si>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</si>
  <si>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</si>
  <si>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</si>
  <si>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</si>
  <si>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</si>
  <si>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</si>
  <si>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</si>
  <si>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</si>
  <si>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</si>
  <si>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</si>
  <si>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</si>
  <si>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</si>
  <si>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</si>
  <si>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</si>
  <si>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</si>
  <si>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</si>
  <si>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</si>
  <si>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</si>
  <si>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</si>
  <si>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</si>
  <si>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</si>
  <si>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</si>
  <si>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</si>
  <si>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</si>
  <si>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</si>
  <si>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</si>
  <si>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</si>
  <si>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</si>
  <si>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</si>
  <si>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</si>
  <si>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</si>
  <si>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</si>
  <si>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</si>
  <si>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</si>
  <si>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</si>
  <si>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</si>
  <si>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</si>
  <si>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</si>
  <si>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</si>
  <si>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</si>
  <si>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</si>
  <si>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</si>
  <si>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</si>
  <si>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</si>
  <si>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</si>
  <si>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</si>
  <si>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</si>
  <si>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</si>
  <si>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</si>
  <si>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</si>
  <si>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</si>
  <si>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</si>
  <si>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</si>
  <si>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</si>
  <si>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</si>
  <si>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</si>
  <si>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</si>
  <si>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</si>
  <si>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</si>
  <si>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</si>
  <si>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</si>
  <si>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</si>
  <si>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</si>
  <si>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</si>
  <si>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</si>
  <si>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</si>
  <si>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</si>
  <si>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</si>
  <si>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</si>
  <si>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</si>
  <si>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</si>
  <si>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</si>
  <si>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</si>
  <si>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</si>
  <si>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</si>
  <si>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</si>
  <si>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</si>
  <si>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</si>
  <si>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</si>
  <si>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</si>
  <si>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</si>
  <si>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</si>
  <si>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</si>
  <si>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</si>
  <si>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</si>
  <si>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</si>
  <si>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</si>
  <si>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</si>
  <si>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</si>
  <si>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</si>
  <si>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</si>
  <si>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</si>
  <si>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</si>
  <si>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</si>
  <si>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</si>
  <si>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</si>
  <si>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</si>
  <si>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</si>
  <si>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</si>
  <si>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</si>
  <si>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</si>
  <si>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</si>
  <si>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</si>
  <si>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</si>
  <si>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</si>
  <si>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</si>
  <si>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</si>
  <si>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</si>
  <si>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</si>
  <si>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</si>
  <si>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</si>
  <si>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</si>
  <si>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</si>
  <si>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</si>
  <si>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</si>
  <si>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</si>
  <si>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</si>
  <si>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</si>
  <si>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</si>
  <si>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</si>
  <si>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</si>
  <si>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</si>
  <si>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</si>
  <si>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</si>
  <si>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</si>
  <si>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</si>
  <si>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</si>
  <si>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</si>
  <si>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</si>
  <si>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</si>
  <si>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</si>
  <si>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</si>
  <si>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</si>
  <si>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</si>
  <si>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</si>
  <si>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</si>
  <si>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</si>
  <si>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</si>
  <si>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</si>
  <si>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</si>
  <si>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</si>
  <si>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</si>
  <si>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</si>
  <si>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</si>
  <si>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</si>
  <si>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</si>
  <si>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</si>
  <si>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</si>
  <si>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</si>
  <si>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</si>
  <si>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</si>
  <si>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</si>
  <si>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</si>
  <si>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</si>
  <si>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</si>
  <si>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</si>
  <si>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</si>
  <si>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</si>
  <si>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</si>
  <si>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</si>
  <si>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</si>
  <si>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</si>
  <si>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</si>
  <si>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</si>
  <si>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</si>
  <si>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</si>
  <si>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</si>
  <si>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</si>
  <si>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</si>
  <si>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</si>
  <si>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</si>
  <si>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</si>
  <si>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</si>
  <si>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</si>
  <si>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</si>
  <si>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</si>
  <si>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</si>
  <si>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</si>
  <si>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</si>
  <si>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</si>
  <si>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</si>
  <si>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</si>
  <si>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</si>
  <si>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</si>
  <si>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</si>
  <si>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</si>
  <si>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</si>
  <si>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</si>
  <si>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</si>
  <si>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</si>
  <si>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</si>
  <si>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</si>
  <si>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</si>
  <si>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</si>
  <si>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</si>
  <si>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</si>
  <si>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</si>
  <si>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</si>
  <si>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</si>
  <si>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</si>
  <si>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</si>
  <si>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</si>
  <si>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</si>
  <si>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</si>
  <si>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</si>
  <si>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</si>
  <si>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</si>
  <si>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</si>
  <si>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</si>
  <si>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</si>
  <si>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</si>
  <si>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</si>
  <si>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</si>
  <si>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</si>
  <si>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</si>
  <si>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</si>
  <si>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</si>
  <si>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</si>
  <si>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</si>
  <si>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</si>
  <si>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</si>
  <si>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</si>
  <si>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</si>
  <si>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</si>
  <si>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</si>
  <si>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</si>
  <si>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</si>
  <si>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</si>
  <si>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</si>
  <si>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</si>
  <si>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</si>
  <si>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</si>
  <si>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</si>
  <si>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</si>
  <si>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</si>
  <si>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</si>
  <si>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</si>
  <si>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</si>
  <si>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</si>
  <si>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</si>
  <si>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</si>
  <si>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</si>
  <si>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</si>
  <si>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</si>
  <si>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</si>
  <si>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</si>
  <si>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</si>
  <si>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</si>
  <si>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</si>
  <si>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</si>
  <si>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</si>
  <si>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</si>
  <si>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</si>
  <si>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</si>
  <si>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</si>
  <si>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</si>
  <si>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</si>
  <si>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</si>
  <si>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</si>
  <si>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</si>
  <si>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</si>
  <si>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</si>
  <si>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</si>
  <si>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</si>
  <si>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</si>
  <si>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</si>
  <si>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</si>
  <si>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</si>
  <si>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</si>
  <si>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</si>
  <si>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</si>
  <si>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</si>
  <si>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</si>
  <si>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</si>
  <si>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</si>
  <si>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</si>
  <si>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</si>
  <si>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</si>
  <si>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</si>
  <si>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</si>
  <si>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</si>
  <si>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</si>
  <si>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</si>
  <si>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</si>
  <si>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</si>
  <si>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</si>
  <si>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</si>
  <si>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</si>
  <si>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</si>
  <si>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</si>
  <si>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</si>
  <si>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</si>
  <si>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</si>
  <si>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</si>
  <si>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</si>
  <si>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</si>
  <si>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</si>
  <si>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</si>
  <si>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</si>
  <si>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</si>
  <si>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</si>
  <si>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</si>
  <si>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</si>
  <si>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</si>
  <si>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</si>
  <si>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</si>
  <si>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</si>
  <si>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</si>
  <si>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</si>
  <si>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</si>
  <si>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</si>
  <si>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</si>
  <si>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</si>
  <si>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</si>
  <si>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</si>
  <si>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</si>
  <si>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</si>
  <si>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</si>
  <si>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</si>
  <si>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</si>
  <si>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</si>
  <si>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</si>
  <si>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</si>
  <si>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</si>
  <si>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</si>
  <si>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</si>
  <si>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</si>
  <si>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</si>
  <si>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</si>
  <si>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</si>
  <si>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</si>
  <si>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</si>
  <si>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</si>
  <si>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</si>
  <si>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</si>
  <si>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</si>
  <si>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</si>
  <si>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</si>
  <si>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</si>
  <si>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</si>
  <si>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</si>
  <si>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</si>
  <si>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</si>
  <si>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</si>
  <si>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</si>
  <si>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</si>
  <si>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</si>
  <si>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</si>
  <si>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</si>
  <si>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</si>
  <si>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</si>
  <si>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</si>
  <si>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</si>
  <si>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</si>
  <si>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</si>
  <si>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</si>
  <si>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</si>
  <si>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</si>
  <si>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</si>
  <si>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</si>
  <si>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</si>
  <si>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</si>
  <si>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</si>
  <si>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</si>
  <si>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</si>
  <si>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</si>
  <si>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</si>
  <si>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</si>
  <si>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</si>
  <si>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</si>
  <si>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</si>
  <si>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</si>
  <si>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</si>
  <si>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</si>
  <si>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</si>
  <si>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</si>
  <si>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</si>
  <si>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</si>
  <si>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</si>
  <si>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</si>
  <si>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</si>
  <si>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</si>
  <si>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</si>
  <si>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</si>
  <si>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</si>
  <si>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</si>
  <si>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</si>
  <si>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</si>
  <si>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</si>
  <si>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</si>
  <si>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</si>
  <si>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</si>
  <si>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</si>
  <si>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</si>
  <si>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</si>
  <si>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</si>
  <si>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</si>
  <si>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</si>
  <si>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</si>
  <si>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</si>
  <si>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</si>
  <si>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</si>
  <si>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</si>
  <si>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</si>
  <si>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</si>
  <si>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</si>
  <si>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</si>
  <si>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</si>
  <si>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</si>
  <si>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</si>
  <si>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</si>
  <si>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</si>
  <si>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</si>
  <si>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</si>
  <si>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</si>
  <si>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</si>
  <si>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</si>
  <si>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</si>
  <si>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</si>
  <si>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</si>
  <si>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</si>
  <si>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</si>
  <si>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</si>
  <si>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</si>
  <si>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</si>
  <si>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</si>
  <si>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</si>
  <si>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</si>
  <si>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</si>
  <si>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</si>
  <si>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</si>
  <si>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</si>
  <si>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</si>
  <si>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</si>
  <si>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</si>
  <si>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</si>
  <si>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</si>
  <si>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</si>
  <si>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</si>
  <si>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</si>
  <si>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</si>
  <si>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</si>
  <si>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</si>
  <si>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</si>
  <si>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</si>
  <si>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</si>
  <si>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</si>
  <si>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</si>
  <si>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</si>
  <si>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</si>
  <si>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</si>
  <si>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</si>
  <si>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</si>
  <si>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</si>
  <si>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</si>
  <si>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</si>
  <si>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</si>
  <si>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</si>
  <si>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</si>
  <si>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</si>
  <si>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</si>
  <si>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</si>
  <si>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</si>
  <si>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</si>
  <si>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</si>
  <si>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</si>
  <si>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</si>
  <si>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</si>
  <si>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</si>
  <si>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</si>
  <si>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</si>
  <si>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</si>
  <si>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</si>
  <si>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</si>
  <si>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</si>
  <si>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</si>
  <si>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</si>
  <si>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</si>
  <si>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</si>
  <si>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</si>
  <si>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</si>
  <si>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</si>
  <si>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</si>
  <si>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</si>
  <si>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</si>
  <si>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</si>
  <si>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</si>
  <si>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</si>
  <si>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</si>
  <si>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</si>
  <si>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</si>
  <si>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</si>
  <si>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</si>
  <si>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</si>
  <si>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</si>
  <si>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</si>
  <si>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</si>
  <si>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</si>
  <si>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</si>
  <si>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</si>
  <si>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</si>
  <si>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</si>
  <si>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</si>
  <si>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</si>
  <si>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</si>
  <si>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</si>
  <si>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</si>
  <si>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</si>
  <si>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</si>
  <si>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</si>
  <si>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</si>
  <si>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</si>
  <si>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</si>
  <si>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</si>
  <si>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</si>
  <si>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</si>
  <si>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</si>
  <si>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</si>
  <si>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</si>
  <si>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</si>
  <si>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</si>
  <si>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</si>
  <si>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</si>
  <si>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</si>
  <si>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</si>
  <si>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</si>
  <si>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</si>
  <si>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</si>
  <si>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</si>
  <si>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</si>
  <si>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</si>
  <si>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</si>
  <si>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</si>
  <si>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</si>
  <si>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</si>
  <si>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</si>
  <si>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</si>
  <si>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</si>
  <si>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</si>
  <si>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</si>
  <si>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</si>
  <si>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</si>
  <si>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</si>
  <si>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</si>
  <si>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</si>
  <si>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</si>
  <si>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</si>
  <si>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</si>
  <si>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</si>
  <si>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</si>
  <si>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</si>
  <si>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</si>
  <si>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</si>
  <si>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</si>
  <si>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</si>
  <si>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</si>
  <si>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</si>
  <si>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</si>
  <si>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</si>
  <si>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</si>
  <si>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</si>
  <si>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</si>
  <si>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</si>
  <si>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</si>
  <si>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</si>
  <si>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</si>
  <si>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</si>
  <si>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</si>
  <si>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</si>
  <si>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</si>
  <si>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</si>
  <si>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</si>
  <si>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</si>
  <si>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</si>
  <si>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</si>
  <si>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</si>
  <si>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</si>
  <si>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</si>
  <si>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</si>
  <si>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</si>
  <si>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</si>
  <si>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</si>
  <si>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</si>
  <si>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</si>
  <si>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</si>
  <si>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</si>
  <si>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</si>
  <si>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</si>
  <si>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</si>
  <si>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</si>
  <si>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</si>
  <si>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</si>
  <si>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</si>
  <si>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</si>
  <si>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</si>
  <si>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</si>
  <si>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</si>
  <si>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</si>
  <si>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</si>
  <si>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</si>
  <si>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</si>
  <si>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</si>
  <si>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</si>
  <si>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</si>
  <si>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</si>
  <si>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</si>
  <si>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</si>
  <si>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</si>
  <si>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</si>
  <si>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</si>
  <si>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</si>
  <si>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</si>
  <si>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</si>
  <si>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</si>
  <si>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</si>
  <si>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</si>
  <si>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</si>
  <si>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</si>
  <si>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</si>
  <si>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</si>
  <si>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</si>
  <si>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</si>
  <si>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</si>
  <si>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</si>
  <si>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</si>
  <si>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</si>
  <si>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</si>
  <si>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</si>
  <si>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</si>
  <si>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</si>
  <si>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</si>
  <si>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</si>
  <si>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</si>
  <si>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</si>
  <si>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</si>
  <si>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</si>
  <si>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</si>
  <si>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</si>
  <si>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</si>
  <si>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</si>
  <si>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</si>
  <si>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</si>
  <si>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</si>
  <si>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</si>
  <si>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</si>
  <si>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</si>
  <si>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</si>
  <si>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</si>
  <si>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</si>
  <si>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</si>
  <si>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</si>
  <si>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</si>
  <si>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</si>
  <si>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</si>
  <si>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</si>
  <si>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</si>
  <si>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</si>
  <si>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</si>
  <si>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</si>
  <si>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</si>
  <si>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</si>
  <si>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</si>
  <si>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</si>
  <si>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</si>
  <si>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</si>
  <si>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</si>
  <si>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</si>
  <si>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</si>
  <si>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</si>
  <si>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</si>
  <si>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</si>
  <si>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</si>
  <si>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</si>
  <si>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</si>
  <si>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</si>
  <si>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</si>
  <si>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</si>
  <si>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</si>
  <si>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</si>
  <si>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</si>
  <si>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</si>
  <si>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</si>
  <si>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</si>
  <si>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</si>
  <si>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</si>
  <si>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</si>
  <si>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</si>
  <si>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</si>
  <si>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</si>
  <si>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</si>
  <si>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</si>
  <si>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</si>
  <si>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</si>
  <si>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</si>
  <si>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</si>
  <si>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</si>
  <si>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</si>
  <si>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</si>
  <si>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</si>
  <si>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</si>
  <si>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</si>
  <si>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</si>
  <si>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</si>
  <si>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</si>
  <si>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</si>
  <si>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</si>
  <si>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</si>
  <si>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</si>
  <si>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</si>
  <si>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</si>
  <si>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</si>
  <si>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</si>
  <si>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</si>
  <si>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</si>
  <si>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</si>
  <si>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</si>
  <si>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</si>
  <si>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</si>
  <si>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</si>
  <si>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</si>
  <si>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</si>
  <si>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</si>
  <si>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</si>
  <si>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</si>
  <si>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</si>
  <si>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</si>
  <si>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</si>
  <si>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</si>
  <si>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</si>
  <si>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</si>
  <si>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</si>
  <si>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</si>
  <si>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</si>
  <si>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</si>
  <si>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</si>
  <si>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</si>
  <si>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</si>
  <si>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</si>
  <si>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</si>
  <si>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</si>
  <si>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</si>
  <si>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</si>
  <si>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</si>
  <si>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</si>
  <si>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</si>
  <si>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</si>
  <si>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</si>
  <si>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</si>
  <si>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</si>
  <si>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</si>
  <si>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</si>
  <si>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</si>
  <si>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</si>
  <si>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</si>
  <si>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</si>
  <si>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</si>
  <si>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</si>
  <si>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</si>
  <si>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</si>
  <si>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</si>
  <si>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</si>
  <si>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</si>
  <si>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</si>
  <si>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</si>
  <si>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</si>
  <si>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</si>
  <si>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</si>
  <si>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</si>
  <si>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</si>
  <si>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</si>
  <si>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</si>
  <si>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</si>
  <si>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</si>
  <si>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</si>
  <si>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</si>
  <si>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</si>
  <si>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</si>
  <si>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</si>
  <si>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</si>
  <si>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</si>
  <si>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</si>
  <si>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</si>
  <si>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</si>
  <si>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</si>
  <si>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</si>
  <si>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</si>
  <si>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</si>
  <si>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</si>
  <si>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</si>
  <si>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</si>
  <si>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</si>
  <si>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</si>
  <si>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</si>
  <si>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</si>
  <si>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</si>
  <si>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</si>
  <si>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</si>
  <si>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</si>
  <si>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</si>
  <si>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</si>
  <si>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</si>
  <si>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</si>
  <si>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</si>
  <si>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</si>
  <si>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</si>
  <si>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</si>
  <si>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</si>
  <si>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</si>
  <si>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</si>
  <si>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</si>
  <si>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</si>
  <si>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</si>
  <si>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</si>
  <si>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</si>
  <si>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</si>
  <si>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</si>
  <si>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</si>
  <si>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</si>
  <si>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</si>
  <si>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</si>
  <si>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</si>
  <si>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</si>
  <si>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</si>
  <si>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</si>
  <si>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</si>
  <si>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</si>
  <si>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</si>
  <si>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</si>
  <si>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</si>
  <si>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</si>
  <si>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</si>
  <si>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</si>
  <si>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</si>
  <si>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</si>
  <si>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</si>
  <si>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</si>
  <si>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</si>
  <si>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</si>
  <si>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</si>
  <si>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</si>
  <si>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</si>
  <si>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</si>
  <si>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</si>
  <si>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</si>
  <si>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</si>
  <si>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</si>
  <si>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</si>
  <si>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</si>
  <si>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</si>
  <si>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</si>
  <si>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</si>
  <si>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</si>
  <si>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</si>
  <si>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</si>
  <si>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</si>
  <si>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</si>
  <si>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</si>
  <si>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</si>
  <si>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</si>
  <si>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</si>
  <si>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</si>
  <si>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</si>
  <si>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</si>
  <si>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</si>
  <si>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</si>
  <si>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</si>
  <si>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</si>
  <si>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</si>
  <si>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</si>
  <si>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</si>
  <si>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</si>
  <si>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</si>
  <si>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</si>
  <si>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</si>
  <si>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</si>
  <si>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</si>
  <si>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</si>
  <si>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</si>
  <si>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</si>
  <si>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</si>
  <si>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</si>
  <si>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</si>
  <si>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</si>
  <si>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</si>
  <si>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</si>
  <si>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</si>
  <si>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</si>
  <si>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</si>
  <si>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</si>
  <si>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</si>
  <si>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</si>
  <si>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</si>
  <si>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</si>
  <si>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</si>
  <si>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</si>
  <si>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</si>
  <si>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</si>
  <si>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</si>
  <si>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</si>
  <si>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</si>
  <si>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</si>
  <si>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</si>
  <si>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</si>
  <si>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</si>
  <si>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</si>
  <si>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</si>
  <si>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</si>
  <si>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</si>
  <si>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</si>
  <si>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</si>
  <si>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</si>
  <si>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</si>
  <si>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</si>
  <si>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</si>
  <si>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</si>
  <si>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</si>
  <si>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</si>
  <si>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</si>
  <si>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</si>
  <si>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</si>
  <si>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</si>
  <si>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</si>
  <si>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</si>
  <si>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</si>
  <si>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</si>
  <si>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</si>
  <si>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</si>
  <si>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</si>
  <si>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</si>
  <si>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</si>
  <si>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</si>
  <si>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</si>
  <si>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</si>
  <si>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</si>
  <si>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</si>
  <si>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</si>
  <si>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</si>
  <si>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</si>
  <si>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</si>
  <si>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</si>
  <si>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</si>
  <si>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</si>
  <si>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</si>
  <si>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</si>
  <si>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</si>
  <si>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</si>
  <si>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</si>
  <si>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</si>
  <si>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</si>
  <si>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</si>
  <si>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</si>
  <si>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</si>
  <si>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</si>
  <si>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</si>
  <si>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</si>
  <si>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</si>
  <si>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</si>
  <si>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</si>
  <si>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</si>
  <si>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</si>
  <si>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</si>
  <si>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</si>
  <si>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</si>
  <si>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</si>
  <si>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</si>
  <si>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</si>
  <si>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</si>
  <si>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</si>
  <si>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</si>
  <si>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</si>
  <si>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</si>
  <si>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</si>
  <si>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</si>
  <si>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</si>
  <si>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</si>
  <si>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</si>
  <si>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</si>
  <si>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</si>
  <si>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</si>
  <si>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</si>
  <si>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</si>
  <si>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</si>
  <si>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</si>
  <si>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</si>
  <si>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</si>
  <si>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</si>
  <si>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</si>
  <si>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</si>
  <si>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</si>
  <si>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</si>
  <si>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</si>
  <si>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</si>
  <si>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</si>
  <si>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</si>
  <si>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</si>
  <si>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</si>
  <si>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</si>
  <si>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</si>
  <si>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</si>
  <si>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</si>
  <si>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</si>
  <si>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</si>
  <si>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</si>
  <si>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</si>
  <si>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</si>
  <si>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</si>
  <si>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</si>
  <si>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</si>
  <si>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</si>
  <si>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</si>
  <si>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</si>
  <si>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</si>
  <si>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</si>
  <si>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</si>
  <si>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</si>
  <si>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</si>
  <si>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</si>
  <si>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</si>
  <si>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</si>
  <si>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</si>
  <si>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</si>
  <si>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</si>
  <si>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</si>
  <si>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</si>
  <si>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</si>
  <si>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</si>
  <si>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</si>
  <si>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</si>
  <si>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</si>
  <si>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</si>
  <si>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</si>
  <si>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</si>
  <si>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</si>
  <si>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</si>
  <si>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</si>
  <si>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</si>
  <si>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</si>
  <si>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</si>
  <si>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</si>
  <si>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</si>
  <si>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</si>
  <si>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</si>
  <si>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</si>
  <si>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</si>
  <si>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</si>
  <si>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</si>
  <si>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</si>
  <si>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</si>
  <si>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</si>
  <si>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</si>
  <si>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</si>
  <si>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</si>
  <si>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</si>
  <si>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</si>
  <si>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</si>
  <si>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</si>
  <si>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</si>
  <si>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</si>
  <si>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</si>
  <si>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</si>
  <si>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</si>
  <si>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</si>
  <si>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</si>
  <si>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</si>
  <si>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</si>
  <si>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</si>
  <si>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</si>
  <si>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</si>
  <si>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</si>
  <si>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</si>
  <si>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</si>
  <si>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</si>
  <si>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</si>
  <si>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</si>
  <si>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</si>
  <si>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</si>
  <si>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</si>
  <si>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</si>
  <si>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</si>
  <si>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</si>
  <si>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</si>
  <si>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</si>
  <si>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</si>
  <si>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</si>
  <si>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</si>
  <si>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</si>
  <si>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</si>
  <si>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</si>
  <si>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</si>
  <si>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</si>
  <si>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</si>
  <si>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</si>
  <si>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</si>
  <si>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</si>
  <si>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</si>
  <si>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</si>
  <si>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</si>
  <si>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</si>
  <si>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</si>
  <si>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</si>
  <si>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</si>
  <si>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</si>
  <si>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</si>
  <si>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</si>
  <si>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</si>
  <si>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</si>
  <si>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</si>
  <si>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</si>
  <si>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</si>
  <si>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</si>
  <si>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</si>
  <si>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</si>
  <si>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</si>
  <si>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</si>
  <si>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</si>
  <si>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</si>
  <si>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</si>
  <si>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</si>
  <si>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</si>
  <si>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</si>
  <si>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</si>
  <si>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</si>
  <si>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</si>
  <si>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</si>
  <si>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</si>
  <si>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</si>
  <si>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</si>
  <si>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</si>
  <si>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</si>
  <si>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</si>
  <si>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</si>
  <si>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</si>
  <si>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</si>
  <si>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</si>
  <si>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</si>
  <si>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</si>
  <si>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</si>
  <si>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</si>
  <si>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</si>
  <si>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</si>
  <si>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</si>
  <si>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</si>
  <si>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</si>
  <si>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</si>
  <si>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</si>
  <si>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</si>
  <si>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</si>
  <si>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</si>
  <si>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</si>
  <si>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</si>
  <si>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</si>
  <si>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</si>
  <si>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</si>
  <si>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</si>
  <si>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</si>
  <si>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</si>
  <si>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</si>
  <si>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</si>
  <si>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</si>
  <si>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</si>
  <si>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</si>
  <si>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</si>
  <si>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</si>
  <si>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</si>
  <si>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</si>
  <si>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</si>
  <si>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</si>
  <si>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</si>
  <si>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</si>
  <si>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</si>
  <si>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</si>
  <si>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</si>
  <si>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</si>
  <si>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</si>
  <si>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</si>
  <si>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</si>
  <si>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</si>
  <si>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</si>
  <si>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</si>
  <si>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</si>
  <si>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</si>
  <si>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</si>
  <si>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</si>
  <si>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</si>
  <si>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</si>
  <si>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</si>
  <si>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</si>
  <si>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</si>
  <si>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</si>
  <si>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</si>
  <si>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</si>
  <si>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</si>
  <si>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</si>
  <si>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</si>
  <si>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</si>
  <si>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</si>
  <si>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</si>
  <si>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</si>
  <si>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</si>
  <si>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</si>
  <si>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</si>
  <si>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</si>
  <si>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</si>
  <si>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</si>
  <si>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</si>
  <si>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</si>
  <si>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</si>
  <si>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</si>
  <si>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</si>
  <si>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</si>
  <si>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</si>
  <si>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</si>
  <si>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</si>
  <si>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</si>
  <si>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</si>
  <si>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</si>
  <si>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</si>
  <si>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</si>
  <si>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</si>
  <si>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</si>
  <si>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</si>
  <si>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</si>
  <si>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</si>
  <si>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</si>
  <si>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</si>
  <si>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</si>
  <si>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</si>
  <si>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</si>
  <si>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</si>
  <si>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</si>
  <si>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</si>
  <si>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</si>
  <si>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</si>
  <si>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</si>
  <si>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</si>
  <si>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</si>
  <si>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</si>
  <si>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</si>
  <si>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</si>
  <si>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</si>
  <si>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</si>
  <si>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</si>
  <si>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</si>
  <si>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</si>
  <si>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</si>
  <si>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</si>
  <si>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</si>
  <si>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</si>
  <si>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</si>
  <si>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</si>
  <si>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</si>
  <si>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</si>
  <si>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</si>
  <si>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</si>
  <si>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</si>
  <si>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</si>
  <si>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</si>
  <si>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</si>
  <si>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</si>
  <si>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</si>
  <si>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</si>
  <si>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</si>
  <si>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</si>
  <si>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</si>
  <si>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</si>
  <si>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</si>
  <si>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</si>
  <si>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</si>
  <si>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</si>
  <si>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</si>
  <si>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</si>
  <si>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</si>
  <si>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</si>
  <si>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</si>
  <si>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</si>
  <si>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</si>
  <si>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</si>
  <si>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</si>
  <si>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</si>
  <si>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</si>
  <si>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</si>
  <si>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</si>
  <si>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</si>
  <si>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</si>
  <si>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</si>
  <si>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</si>
  <si>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</si>
  <si>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</si>
  <si>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</si>
  <si>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</si>
  <si>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</si>
  <si>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</si>
  <si>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</si>
  <si>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</si>
  <si>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</si>
  <si>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</si>
  <si>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</si>
  <si>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</si>
  <si>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</si>
  <si>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</si>
  <si>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</si>
  <si>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</si>
  <si>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</si>
  <si>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</si>
  <si>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</si>
  <si>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</si>
  <si>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</si>
  <si>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</si>
  <si>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</si>
  <si>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</si>
  <si>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</si>
  <si>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</si>
  <si>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</si>
  <si>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</si>
  <si>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</si>
  <si>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</si>
  <si>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</si>
  <si>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</si>
  <si>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</si>
  <si>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</si>
  <si>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</si>
  <si>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</si>
  <si>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</si>
  <si>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</si>
  <si>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</si>
  <si>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</si>
  <si>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</si>
  <si>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</si>
  <si>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</si>
  <si>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</si>
  <si>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</si>
  <si>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</si>
  <si>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</si>
  <si>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</si>
  <si>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</si>
  <si>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</si>
  <si>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</si>
  <si>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</si>
  <si>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</si>
  <si>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</si>
  <si>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</si>
  <si>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</si>
  <si>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</si>
  <si>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</si>
  <si>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</si>
  <si>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</si>
  <si>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</si>
  <si>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</si>
  <si>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</si>
  <si>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</si>
  <si>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</si>
  <si>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</si>
  <si>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</si>
  <si>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</si>
  <si>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</si>
  <si>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</si>
  <si>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</si>
  <si>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</si>
  <si>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</si>
  <si>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</si>
  <si>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</si>
  <si>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</si>
  <si>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</si>
  <si>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</si>
  <si>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</si>
  <si>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</si>
  <si>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</si>
  <si>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</si>
  <si>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</si>
  <si>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</si>
  <si>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</si>
  <si>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</si>
  <si>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</si>
  <si>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</si>
  <si>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</si>
  <si>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</si>
  <si>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</si>
  <si>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</si>
  <si>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</si>
  <si>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</si>
  <si>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</si>
  <si>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</si>
  <si>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</si>
  <si>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</si>
  <si>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</si>
  <si>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</si>
  <si>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</si>
  <si>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</si>
  <si>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</si>
  <si>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</si>
  <si>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</si>
  <si>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</si>
  <si>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</si>
  <si>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</si>
  <si>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</si>
  <si>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</si>
  <si>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</si>
  <si>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</si>
  <si>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</si>
  <si>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</si>
  <si>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</si>
  <si>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</si>
  <si>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</si>
  <si>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</si>
  <si>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</si>
  <si>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</si>
  <si>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</si>
  <si>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</si>
  <si>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</si>
  <si>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</si>
  <si>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</si>
  <si>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</si>
  <si>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</si>
  <si>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</si>
  <si>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</si>
  <si>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</si>
  <si>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</si>
  <si>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</si>
  <si>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</si>
  <si>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</si>
  <si>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</si>
  <si>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</si>
  <si>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</si>
  <si>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</si>
  <si>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</si>
  <si>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</si>
  <si>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</si>
  <si>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</si>
  <si>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</si>
  <si>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</si>
  <si>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</si>
  <si>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</si>
  <si>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</si>
  <si>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</si>
  <si>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</si>
  <si>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</si>
  <si>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</si>
  <si>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</si>
  <si>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</si>
  <si>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</si>
  <si>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</si>
  <si>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</si>
  <si>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</si>
  <si>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</si>
  <si>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</si>
  <si>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</si>
  <si>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</si>
  <si>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</si>
  <si>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</si>
  <si>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</si>
  <si>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</si>
  <si>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</si>
  <si>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</si>
  <si>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</si>
  <si>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</si>
  <si>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</si>
  <si>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</si>
  <si>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</si>
  <si>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</si>
  <si>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</si>
  <si>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</si>
  <si>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</si>
  <si>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</si>
  <si>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</si>
  <si>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</si>
  <si>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</si>
  <si>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</si>
  <si>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</si>
  <si>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</si>
  <si>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</si>
  <si>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</si>
  <si>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</si>
  <si>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</si>
  <si>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</si>
  <si>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</si>
  <si>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</si>
  <si>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</si>
  <si>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</si>
  <si>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</si>
  <si>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</si>
  <si>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</si>
  <si>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</si>
  <si>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</si>
  <si>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</si>
  <si>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</si>
  <si>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</si>
  <si>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</si>
  <si>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</si>
  <si>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</si>
  <si>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</si>
  <si>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</si>
  <si>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</si>
  <si>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</si>
  <si>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</si>
  <si>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</si>
  <si>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</si>
  <si>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</si>
  <si>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</si>
  <si>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</si>
  <si>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</si>
  <si>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</si>
  <si>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</si>
  <si>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</si>
  <si>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</si>
  <si>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</si>
  <si>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</si>
  <si>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</si>
  <si>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</si>
  <si>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</si>
  <si>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</si>
  <si>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</si>
  <si>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</si>
  <si>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</si>
  <si>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</si>
  <si>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</si>
  <si>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</si>
  <si>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</si>
  <si>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</si>
  <si>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</si>
  <si>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</si>
  <si>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</si>
  <si>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</si>
  <si>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</si>
  <si>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</si>
  <si>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</si>
  <si>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</si>
  <si>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</si>
  <si>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</si>
  <si>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</si>
  <si>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</si>
  <si>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</si>
  <si>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</si>
  <si>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</si>
  <si>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</si>
  <si>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</si>
  <si>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</si>
  <si>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</si>
  <si>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</si>
  <si>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</si>
  <si>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</si>
  <si>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</si>
  <si>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</si>
  <si>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</si>
  <si>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</si>
  <si>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</si>
  <si>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</si>
  <si>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</si>
  <si>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</si>
  <si>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</si>
  <si>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</si>
  <si>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</si>
  <si>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</si>
  <si>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</si>
  <si>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</si>
  <si>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</si>
  <si>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</si>
  <si>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</si>
  <si>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</si>
  <si>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</si>
  <si>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</si>
  <si>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</si>
  <si>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</si>
  <si>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</si>
  <si>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</si>
  <si>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</si>
  <si>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</si>
  <si>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</si>
  <si>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</si>
  <si>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</si>
  <si>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</si>
  <si>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</si>
  <si>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</si>
  <si>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</si>
  <si>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</si>
  <si>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</si>
  <si>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</si>
  <si>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</si>
  <si>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</si>
  <si>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</si>
  <si>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</si>
  <si>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</si>
  <si>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</si>
  <si>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</si>
  <si>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</si>
  <si>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</si>
  <si>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</si>
  <si>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</si>
  <si>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</si>
  <si>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</si>
  <si>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</si>
  <si>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</si>
  <si>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</si>
  <si>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</si>
  <si>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</si>
  <si>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</si>
  <si>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</si>
  <si>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</si>
  <si>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</si>
  <si>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</si>
  <si>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</si>
  <si>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</si>
  <si>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</si>
  <si>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</si>
  <si>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</si>
  <si>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</si>
  <si>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</si>
  <si>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</si>
  <si>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</si>
  <si>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</si>
  <si>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</si>
  <si>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</si>
  <si>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</si>
  <si>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</si>
  <si>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</si>
  <si>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</si>
  <si>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</si>
  <si>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</si>
  <si>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</si>
  <si>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</si>
  <si>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</si>
  <si>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</si>
  <si>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</si>
  <si>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</si>
  <si>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</si>
  <si>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</si>
  <si>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</si>
  <si>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</si>
  <si>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</si>
  <si>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</si>
  <si>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</si>
  <si>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</si>
  <si>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</si>
  <si>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</si>
  <si>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</si>
  <si>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</si>
  <si>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</si>
  <si>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</si>
  <si>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</si>
  <si>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</si>
  <si>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</si>
  <si>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</si>
  <si>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</si>
  <si>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</si>
  <si>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</si>
  <si>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</si>
  <si>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</si>
  <si>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</si>
  <si>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</si>
  <si>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</si>
  <si>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</si>
  <si>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</si>
  <si>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</si>
  <si>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</si>
  <si>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</si>
  <si>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</si>
  <si>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</si>
  <si>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</si>
  <si>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</si>
  <si>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</si>
  <si>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</si>
  <si>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</si>
  <si>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</si>
  <si>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</si>
  <si>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</si>
  <si>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</si>
  <si>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</si>
  <si>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</si>
  <si>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</si>
  <si>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</si>
  <si>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</si>
  <si>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</si>
  <si>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</si>
  <si>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</si>
  <si>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</si>
  <si>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</si>
  <si>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</si>
  <si>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</si>
  <si>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</si>
  <si>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</si>
  <si>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</si>
  <si>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</si>
  <si>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</si>
  <si>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</si>
  <si>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</si>
  <si>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</si>
  <si>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</si>
  <si>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</si>
  <si>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</si>
  <si>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</si>
  <si>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</si>
  <si>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</si>
  <si>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</si>
  <si>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</si>
  <si>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</si>
  <si>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</si>
  <si>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</si>
  <si>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</si>
  <si>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</si>
  <si>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</si>
  <si>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</si>
  <si>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</si>
  <si>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</si>
  <si>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</si>
  <si>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</si>
  <si>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</si>
  <si>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</si>
  <si>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</si>
  <si>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</si>
  <si>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</si>
  <si>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</si>
  <si>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</si>
  <si>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</si>
  <si>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</si>
  <si>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</si>
  <si>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</si>
  <si>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</si>
  <si>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</si>
  <si>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</si>
  <si>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</si>
  <si>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</si>
  <si>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</si>
  <si>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</si>
  <si>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</si>
  <si>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</si>
  <si>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</si>
  <si>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</si>
  <si>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</si>
  <si>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</si>
  <si>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</si>
  <si>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</si>
  <si>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</si>
  <si>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</si>
  <si>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</si>
  <si>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</si>
  <si>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</si>
  <si>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</si>
  <si>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</si>
  <si>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</si>
  <si>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</si>
  <si>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</si>
  <si>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</si>
  <si>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</si>
  <si>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</si>
  <si>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</si>
  <si>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</si>
  <si>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</si>
  <si>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</si>
  <si>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</si>
  <si>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</si>
  <si>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</si>
  <si>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</si>
  <si>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</si>
  <si>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</si>
  <si>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</si>
  <si>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</si>
  <si>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</si>
  <si>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</si>
  <si>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</si>
  <si>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</si>
  <si>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</si>
  <si>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</si>
  <si>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</si>
  <si>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</si>
  <si>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</si>
  <si>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</si>
  <si>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</si>
  <si>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</si>
  <si>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</si>
  <si>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</si>
  <si>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</si>
  <si>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</si>
  <si>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</si>
  <si>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</si>
  <si>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</si>
  <si>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</si>
  <si>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</si>
  <si>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</si>
  <si>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</si>
  <si>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</si>
  <si>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</si>
  <si>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</si>
  <si>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</si>
  <si>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</si>
  <si>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</si>
  <si>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</si>
  <si>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</si>
  <si>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</si>
  <si>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</si>
  <si>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</si>
  <si>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</si>
  <si>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</si>
  <si>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</si>
  <si>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</si>
  <si>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</si>
  <si>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</si>
  <si>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</si>
  <si>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</si>
  <si>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</si>
  <si>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</si>
  <si>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</si>
  <si>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</si>
  <si>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</si>
  <si>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</si>
  <si>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</si>
  <si>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</si>
  <si>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</si>
  <si>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</si>
  <si>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</si>
  <si>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</si>
  <si>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</si>
  <si>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</si>
  <si>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</si>
  <si>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</si>
  <si>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</si>
  <si>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</si>
  <si>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</si>
  <si>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</si>
  <si>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</si>
  <si>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</si>
  <si>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</si>
  <si>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</si>
  <si>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</si>
  <si>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</si>
  <si>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</si>
  <si>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</si>
  <si>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</si>
  <si>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</si>
  <si>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</si>
  <si>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</si>
  <si>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</si>
  <si>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</si>
  <si>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</si>
  <si>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</si>
  <si>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</si>
  <si>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</si>
  <si>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</si>
  <si>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</si>
  <si>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</si>
  <si>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</si>
  <si>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</si>
  <si>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</si>
  <si>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</si>
  <si>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</si>
  <si>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</si>
  <si>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</si>
  <si>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</si>
  <si>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</si>
  <si>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</si>
  <si>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</si>
  <si>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</si>
  <si>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</si>
  <si>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</si>
  <si>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</si>
  <si>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</si>
  <si>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</si>
  <si>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</si>
  <si>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</si>
  <si>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</si>
  <si>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</si>
  <si>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</si>
  <si>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</si>
  <si>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</si>
  <si>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</si>
  <si>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</si>
  <si>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</si>
  <si>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</si>
  <si>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</si>
  <si>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</si>
  <si>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</si>
  <si>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</si>
  <si>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</si>
  <si>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</si>
  <si>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</si>
  <si>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</si>
  <si>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</si>
  <si>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</si>
  <si>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</si>
  <si>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</si>
  <si>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</si>
  <si>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</si>
  <si>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</si>
  <si>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</si>
  <si>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</si>
  <si>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</si>
  <si>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</si>
  <si>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</si>
  <si>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</si>
  <si>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</si>
  <si>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</si>
  <si>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</si>
  <si>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</si>
  <si>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</si>
  <si>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</si>
  <si>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</si>
  <si>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</si>
  <si>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</si>
  <si>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</si>
  <si>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</si>
  <si>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</si>
  <si>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</si>
  <si>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</si>
  <si>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</si>
  <si>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</si>
  <si>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</si>
  <si>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</si>
  <si>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</si>
  <si>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</si>
  <si>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</si>
  <si>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</si>
  <si>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</si>
  <si>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</si>
  <si>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</si>
  <si>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</si>
  <si>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</si>
  <si>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</si>
  <si>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</si>
  <si>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</si>
  <si>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</si>
  <si>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</si>
  <si>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</si>
  <si>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</si>
  <si>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</si>
  <si>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</si>
  <si>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</si>
  <si>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</si>
  <si>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</si>
  <si>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</si>
  <si>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</si>
  <si>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</si>
  <si>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</si>
  <si>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</si>
  <si>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</si>
  <si>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</si>
  <si>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</si>
  <si>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</si>
  <si>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</si>
  <si>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</si>
  <si>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</si>
  <si>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</si>
  <si>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</si>
  <si>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</si>
  <si>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</si>
  <si>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</si>
  <si>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</si>
  <si>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</si>
  <si>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</si>
  <si>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</si>
  <si>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</si>
  <si>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</si>
  <si>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</si>
  <si>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</si>
  <si>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</si>
  <si>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</si>
  <si>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</si>
  <si>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</si>
  <si>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</si>
  <si>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</si>
  <si>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</si>
  <si>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</si>
  <si>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</si>
  <si>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</si>
  <si>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</si>
  <si>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</si>
  <si>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</si>
  <si>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</si>
  <si>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</si>
  <si>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</si>
  <si>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</si>
  <si>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</si>
  <si>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</si>
  <si>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</si>
  <si>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</si>
  <si>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</si>
  <si>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</si>
  <si>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</si>
  <si>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</si>
  <si>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</si>
  <si>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</si>
  <si>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</si>
  <si>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</si>
  <si>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</si>
  <si>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</si>
  <si>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</si>
  <si>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</si>
  <si>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</si>
  <si>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</si>
  <si>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</si>
  <si>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</si>
  <si>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</si>
  <si>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</si>
  <si>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</si>
  <si>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</si>
  <si>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</si>
  <si>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</si>
  <si>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</si>
  <si>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</si>
  <si>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</si>
  <si>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</si>
  <si>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</si>
  <si>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</si>
  <si>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</si>
  <si>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</si>
  <si>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</si>
  <si>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</si>
  <si>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</si>
  <si>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</si>
  <si>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</si>
  <si>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</si>
  <si>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</si>
  <si>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</si>
  <si>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</si>
  <si>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</si>
  <si>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</si>
  <si>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</si>
  <si>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</si>
  <si>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</si>
  <si>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</si>
  <si>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</si>
  <si>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</si>
  <si>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</si>
  <si>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</si>
  <si>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</si>
  <si>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</si>
  <si>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</si>
  <si>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</si>
  <si>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</si>
  <si>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</si>
  <si>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</si>
  <si>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</si>
  <si>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</si>
  <si>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</si>
  <si>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</si>
  <si>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</si>
  <si>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</si>
  <si>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</si>
  <si>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</si>
  <si>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</si>
  <si>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</si>
  <si>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</si>
  <si>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</si>
  <si>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</si>
  <si>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</si>
  <si>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</si>
  <si>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</si>
  <si>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</si>
  <si>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</si>
  <si>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</si>
  <si>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</si>
  <si>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</si>
  <si>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</si>
  <si>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</si>
  <si>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</si>
  <si>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</si>
  <si>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</si>
  <si>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</si>
  <si>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</si>
  <si>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</si>
  <si>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</si>
  <si>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</si>
  <si>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</si>
  <si>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</si>
  <si>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</si>
  <si>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</si>
  <si>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</si>
  <si>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</si>
  <si>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</si>
  <si>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</si>
  <si>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</si>
  <si>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</si>
  <si>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</si>
  <si>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</si>
  <si>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</si>
  <si>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</si>
  <si>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</si>
  <si>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</si>
  <si>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</si>
  <si>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</si>
  <si>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</si>
  <si>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</si>
  <si>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</si>
  <si>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</si>
  <si>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</si>
  <si>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</si>
  <si>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</si>
  <si>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</si>
  <si>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</si>
  <si>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</si>
  <si>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</si>
  <si>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</si>
  <si>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</si>
  <si>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</si>
  <si>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</si>
  <si>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</si>
  <si>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</si>
  <si>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</si>
  <si>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</si>
  <si>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</si>
  <si>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</si>
  <si>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</si>
  <si>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</si>
  <si>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</si>
  <si>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</si>
  <si>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</si>
  <si>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</si>
  <si>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</si>
  <si>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</si>
  <si>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</si>
  <si>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</si>
  <si>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</si>
  <si>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</si>
  <si>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</si>
  <si>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</si>
  <si>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</si>
  <si>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</si>
  <si>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</si>
  <si>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</si>
  <si>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</si>
  <si>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</si>
  <si>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</si>
  <si>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</si>
  <si>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</si>
  <si>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</si>
  <si>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</si>
  <si>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</si>
  <si>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</si>
  <si>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</si>
  <si>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</si>
  <si>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</si>
  <si>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</si>
  <si>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</si>
  <si>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</si>
  <si>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</si>
  <si>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</si>
  <si>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</si>
  <si>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</si>
  <si>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</si>
  <si>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</si>
  <si>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</si>
  <si>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</si>
  <si>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</si>
  <si>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</si>
  <si>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</si>
  <si>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</si>
  <si>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</si>
  <si>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</si>
  <si>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</si>
  <si>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</si>
  <si>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</si>
  <si>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</si>
  <si>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</si>
  <si>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</si>
  <si>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</si>
  <si>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</si>
  <si>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</si>
  <si>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</si>
  <si>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</si>
  <si>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</si>
  <si>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</si>
  <si>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</si>
  <si>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</si>
  <si>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</si>
  <si>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</si>
  <si>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</si>
  <si>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</si>
  <si>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</si>
  <si>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</si>
  <si>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</si>
  <si>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</si>
  <si>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</si>
  <si>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</si>
  <si>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</si>
  <si>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</si>
  <si>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</si>
  <si>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</si>
  <si>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</si>
  <si>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</si>
  <si>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</si>
  <si>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</si>
  <si>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</si>
  <si>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</si>
  <si>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</si>
  <si>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</si>
  <si>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</si>
  <si>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</si>
  <si>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</si>
  <si>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</si>
  <si>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</si>
  <si>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</si>
  <si>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</si>
  <si>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</si>
  <si>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</si>
  <si>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</si>
  <si>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</si>
  <si>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</si>
  <si>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</si>
  <si>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</si>
  <si>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</si>
  <si>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</si>
  <si>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</si>
  <si>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</si>
  <si>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</si>
  <si>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</si>
  <si>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</si>
  <si>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</si>
  <si>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</si>
  <si>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</si>
  <si>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</si>
  <si>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</si>
  <si>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</si>
  <si>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</si>
  <si>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</si>
  <si>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</si>
  <si>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</si>
  <si>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</si>
  <si>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</si>
  <si>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</si>
  <si>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</si>
  <si>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</si>
  <si>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</si>
  <si>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</si>
  <si>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</si>
  <si>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</si>
  <si>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</si>
  <si>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</si>
  <si>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</si>
  <si>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</si>
  <si>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</si>
  <si>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</si>
  <si>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</si>
  <si>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</si>
  <si>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</si>
  <si>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</si>
  <si>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</si>
  <si>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</si>
  <si>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</si>
  <si>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</si>
  <si>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</si>
  <si>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</si>
  <si>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</si>
  <si>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</si>
  <si>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</si>
  <si>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</si>
  <si>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</si>
  <si>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</si>
  <si>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</si>
  <si>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</si>
  <si>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</si>
  <si>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</si>
  <si>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</si>
  <si>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</si>
  <si>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</si>
  <si>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</si>
  <si>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</si>
  <si>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</si>
  <si>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</si>
  <si>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</si>
  <si>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</si>
  <si>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</si>
  <si>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</si>
  <si>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</si>
  <si>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</si>
  <si>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</si>
  <si>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</si>
  <si>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</si>
  <si>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</si>
  <si>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</si>
  <si>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</si>
  <si>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</si>
  <si>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</si>
  <si>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</si>
  <si>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</si>
  <si>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</si>
  <si>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</si>
  <si>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</si>
  <si>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</si>
  <si>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</si>
  <si>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</si>
  <si>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</si>
  <si>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</si>
  <si>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</si>
  <si>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</si>
  <si>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</si>
  <si>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</si>
  <si>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</si>
  <si>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</si>
  <si>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</si>
  <si>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</si>
  <si>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</si>
  <si>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</si>
  <si>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</si>
  <si>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</si>
  <si>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</si>
  <si>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</si>
  <si>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</si>
  <si>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</si>
  <si>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</si>
  <si>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</si>
  <si>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</si>
  <si>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</si>
  <si>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</si>
  <si>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</si>
  <si>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</si>
  <si>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</si>
  <si>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</si>
  <si>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</si>
  <si>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</si>
  <si>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</si>
  <si>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</si>
  <si>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</si>
  <si>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</si>
  <si>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</si>
  <si>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</si>
  <si>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</si>
  <si>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</si>
  <si>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</si>
  <si>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</si>
  <si>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</si>
  <si>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</si>
  <si>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</si>
  <si>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</si>
  <si>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</si>
  <si>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</si>
  <si>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</si>
  <si>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</si>
  <si>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</si>
  <si>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</si>
  <si>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</si>
  <si>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</si>
  <si>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</si>
  <si>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</si>
  <si>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</si>
  <si>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</si>
  <si>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</si>
  <si>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</si>
  <si>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</si>
  <si>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</si>
  <si>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</si>
  <si>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</si>
  <si>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</si>
  <si>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</si>
  <si>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</si>
  <si>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</si>
  <si>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</si>
  <si>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</si>
  <si>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</si>
  <si>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</si>
  <si>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</si>
  <si>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</si>
  <si>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</si>
  <si>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</si>
  <si>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</si>
  <si>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</si>
  <si>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</si>
  <si>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</si>
  <si>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</si>
  <si>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</si>
  <si>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</si>
  <si>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</si>
  <si>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</si>
  <si>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</si>
  <si>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</si>
  <si>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</si>
  <si>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</si>
  <si>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</si>
  <si>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</si>
  <si>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</si>
  <si>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</si>
  <si>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</si>
  <si>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</si>
  <si>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</si>
  <si>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</si>
  <si>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</si>
  <si>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</si>
  <si>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</si>
  <si>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</si>
  <si>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</si>
  <si>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</si>
  <si>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</si>
  <si>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</si>
  <si>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</si>
  <si>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</si>
  <si>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</si>
  <si>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</si>
  <si>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</si>
  <si>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</si>
  <si>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</si>
  <si>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</si>
  <si>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</si>
  <si>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</si>
  <si>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</si>
  <si>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</si>
  <si>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</si>
  <si>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</si>
  <si>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</si>
  <si>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</si>
  <si>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</si>
  <si>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</si>
  <si>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</si>
  <si>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</si>
  <si>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</si>
  <si>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</si>
  <si>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</si>
  <si>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</si>
  <si>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</si>
  <si>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</si>
  <si>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</si>
  <si>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</si>
  <si>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</si>
  <si>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</si>
  <si>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</si>
  <si>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</si>
  <si>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</si>
  <si>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</si>
  <si>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</si>
  <si>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</si>
  <si>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</si>
  <si>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</si>
  <si>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</si>
  <si>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</si>
  <si>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</si>
  <si>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</si>
  <si>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</si>
  <si>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</si>
  <si>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</si>
  <si>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</si>
  <si>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</si>
  <si>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</si>
  <si>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</si>
  <si>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</si>
  <si>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</si>
  <si>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</si>
  <si>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</si>
  <si>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</si>
  <si>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</si>
  <si>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</si>
  <si>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</si>
  <si>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</si>
  <si>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</si>
  <si>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</si>
  <si>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</si>
  <si>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</si>
  <si>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</si>
  <si>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</si>
  <si>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</si>
  <si>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</si>
  <si>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</si>
  <si>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</si>
  <si>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</si>
  <si>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</si>
  <si>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</si>
  <si>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</si>
  <si>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</si>
  <si>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</si>
  <si>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</si>
  <si>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</si>
  <si>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</si>
  <si>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</si>
  <si>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</si>
  <si>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</si>
  <si>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</si>
  <si>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</si>
  <si>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</si>
  <si>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</si>
  <si>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</si>
  <si>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</si>
  <si>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</si>
  <si>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</si>
  <si>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</si>
  <si>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</si>
  <si>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</si>
  <si>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</si>
  <si>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</si>
  <si>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</si>
  <si>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</si>
  <si>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</si>
  <si>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</si>
  <si>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</si>
  <si>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</si>
  <si>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</si>
  <si>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</si>
  <si>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</si>
  <si>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</si>
  <si>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</si>
  <si>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</si>
  <si>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</si>
  <si>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</si>
  <si>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</si>
  <si>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</si>
  <si>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</si>
  <si>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</si>
  <si>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</si>
  <si>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</si>
  <si>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</si>
  <si>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</si>
  <si>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</si>
  <si>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</si>
  <si>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</si>
  <si>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</si>
  <si>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</si>
  <si>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</si>
  <si>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</si>
  <si>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</si>
  <si>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</si>
  <si>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</si>
  <si>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</si>
  <si>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</si>
  <si>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</si>
  <si>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</si>
  <si>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</si>
  <si>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</si>
  <si>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</si>
  <si>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</si>
  <si>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</si>
  <si>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</si>
  <si>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</si>
  <si>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</si>
  <si>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</si>
  <si>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</si>
  <si>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</si>
  <si>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</si>
  <si>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</si>
  <si>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</si>
  <si>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</si>
  <si>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</si>
  <si>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</si>
  <si>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</si>
  <si>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</si>
  <si>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</si>
  <si>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</si>
  <si>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</si>
  <si>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</si>
  <si>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</si>
  <si>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</si>
  <si>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</si>
  <si>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</si>
  <si>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</si>
  <si>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</si>
  <si>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</si>
  <si>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</si>
  <si>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</si>
  <si>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</si>
  <si>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</si>
  <si>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</si>
  <si>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</si>
  <si>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</si>
  <si>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</si>
  <si>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</si>
  <si>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</si>
  <si>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</si>
  <si>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</si>
  <si>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</si>
  <si>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</si>
  <si>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</si>
  <si>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</si>
  <si>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</si>
  <si>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</si>
  <si>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</si>
  <si>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</si>
  <si>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</si>
  <si>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</si>
  <si>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</si>
  <si>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</si>
  <si>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</si>
  <si>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</si>
  <si>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</si>
  <si>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</si>
  <si>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</si>
  <si>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</si>
  <si>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</si>
  <si>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</si>
  <si>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</si>
  <si>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</si>
  <si>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</si>
  <si>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</si>
  <si>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</si>
  <si>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</si>
  <si>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</si>
  <si>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</si>
  <si>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</si>
  <si>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</si>
  <si>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</si>
  <si>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</si>
  <si>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</si>
  <si>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</si>
  <si>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</si>
  <si>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</si>
  <si>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</si>
  <si>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</si>
  <si>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</si>
  <si>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</si>
  <si>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</si>
  <si>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</si>
  <si>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</si>
  <si>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</si>
  <si>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</si>
  <si>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</si>
  <si>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</si>
  <si>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</si>
  <si>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</si>
  <si>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</si>
  <si>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</si>
  <si>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</si>
  <si>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</si>
  <si>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</si>
  <si>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</si>
  <si>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</si>
  <si>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</si>
  <si>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</si>
  <si>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</si>
  <si>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</si>
  <si>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</si>
  <si>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</si>
  <si>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</si>
  <si>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</si>
  <si>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</si>
  <si>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</si>
  <si>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</si>
  <si>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</si>
  <si>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</si>
  <si>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</si>
  <si>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</si>
  <si>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</si>
  <si>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</si>
  <si>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</si>
  <si>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</si>
  <si>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</si>
  <si>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</si>
  <si>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</si>
  <si>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</si>
  <si>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</si>
  <si>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</si>
  <si>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</si>
  <si>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</si>
  <si>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</si>
  <si>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</si>
  <si>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</si>
  <si>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</si>
  <si>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</si>
  <si>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</si>
  <si>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</si>
  <si>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</si>
  <si>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</si>
  <si>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</si>
  <si>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</si>
  <si>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</si>
  <si>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</si>
  <si>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</si>
  <si>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</si>
  <si>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</si>
  <si>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</si>
  <si>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</si>
  <si>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</si>
  <si>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</si>
  <si>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</si>
  <si>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</si>
  <si>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</si>
  <si>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</si>
  <si>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</si>
  <si>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</si>
  <si>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</si>
  <si>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</si>
  <si>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</si>
  <si>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</si>
  <si>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</si>
  <si>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</si>
  <si>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</si>
  <si>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</si>
  <si>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</si>
  <si>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</si>
  <si>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</si>
  <si>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</si>
  <si>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</si>
  <si>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</si>
  <si>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</si>
  <si>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</si>
  <si>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</si>
  <si>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</si>
  <si>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</si>
  <si>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</si>
  <si>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</si>
  <si>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</si>
  <si>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</si>
  <si>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</si>
  <si>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</si>
  <si>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</si>
  <si>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</si>
  <si>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</si>
  <si>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</si>
  <si>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</si>
  <si>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</si>
  <si>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</si>
  <si>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</si>
  <si>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</si>
  <si>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</si>
  <si>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</si>
  <si>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</si>
  <si>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</si>
  <si>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</si>
  <si>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</si>
  <si>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</si>
  <si>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</si>
  <si>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</si>
  <si>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</si>
  <si>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</si>
  <si>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</si>
  <si>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</si>
  <si>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</si>
  <si>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</si>
  <si>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</si>
  <si>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</si>
  <si>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</si>
  <si>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</si>
  <si>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</si>
  <si>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</si>
  <si>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</si>
  <si>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</si>
  <si>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</si>
  <si>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</si>
  <si>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</si>
  <si>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</si>
  <si>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</si>
  <si>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</si>
  <si>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</si>
  <si>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</si>
  <si>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</si>
  <si>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</si>
  <si>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</si>
  <si>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</si>
  <si>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</si>
  <si>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</si>
  <si>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</si>
  <si>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</si>
  <si>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</si>
  <si>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</si>
  <si>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</si>
  <si>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</si>
  <si>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</si>
  <si>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</si>
  <si>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</si>
  <si>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</si>
  <si>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</si>
  <si>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</si>
  <si>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</si>
  <si>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</si>
  <si>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</si>
  <si>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</si>
  <si>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</si>
  <si>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</si>
  <si>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</si>
  <si>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</si>
  <si>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</si>
  <si>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</si>
  <si>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</si>
  <si>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</si>
  <si>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</si>
  <si>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</si>
  <si>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</si>
  <si>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</si>
  <si>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</si>
  <si>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</si>
  <si>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</si>
  <si>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</si>
  <si>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</si>
  <si>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</si>
  <si>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</si>
  <si>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</si>
  <si>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</si>
  <si>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</si>
  <si>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</si>
  <si>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</si>
  <si>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</si>
  <si>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</si>
  <si>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</si>
  <si>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</si>
  <si>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</si>
  <si>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</si>
  <si>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</si>
  <si>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</si>
  <si>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</si>
  <si>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</si>
  <si>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</si>
  <si>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</si>
  <si>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</si>
  <si>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</si>
  <si>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</si>
  <si>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</si>
  <si>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</si>
  <si>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</si>
  <si>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</si>
  <si>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</si>
  <si>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</si>
  <si>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</si>
  <si>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</si>
  <si>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</si>
  <si>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</si>
  <si>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</si>
  <si>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</si>
  <si>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</si>
  <si>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</si>
  <si>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</si>
  <si>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</si>
  <si>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</si>
  <si>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</si>
  <si>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</si>
  <si>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</si>
  <si>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</si>
  <si>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</si>
  <si>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</si>
  <si>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</si>
  <si>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</si>
  <si>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</si>
  <si>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</si>
  <si>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</si>
  <si>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</si>
  <si>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</si>
  <si>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</si>
  <si>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</si>
  <si>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</si>
  <si>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</si>
  <si>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</si>
  <si>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</si>
  <si>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</si>
  <si>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</si>
  <si>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</si>
  <si>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</si>
  <si>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</si>
  <si>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</si>
  <si>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</si>
  <si>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</si>
  <si>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</si>
  <si>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</si>
  <si>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</si>
  <si>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</si>
  <si>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</si>
  <si>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</si>
  <si>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</si>
  <si>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</si>
  <si>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</si>
  <si>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</si>
  <si>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</si>
  <si>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</si>
  <si>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</si>
  <si>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</si>
  <si>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</si>
  <si>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</si>
  <si>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</si>
  <si>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</si>
  <si>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</si>
  <si>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</si>
  <si>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</si>
  <si>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</si>
  <si>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</si>
  <si>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</si>
  <si>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</si>
  <si>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</si>
  <si>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</si>
  <si>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</si>
  <si>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</si>
  <si>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</si>
  <si>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</si>
  <si>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</si>
  <si>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</si>
  <si>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</si>
  <si>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</si>
  <si>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</si>
  <si>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</si>
  <si>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</si>
  <si>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</si>
  <si>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</si>
  <si>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</si>
  <si>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</si>
  <si>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</si>
  <si>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</si>
  <si>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</si>
  <si>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</si>
  <si>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</si>
  <si>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</si>
  <si>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</si>
  <si>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</si>
  <si>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</si>
  <si>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</si>
  <si>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</si>
  <si>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</si>
  <si>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</si>
  <si>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</si>
  <si>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</si>
  <si>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</si>
  <si>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</si>
  <si>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</si>
  <si>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</si>
  <si>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</si>
  <si>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</si>
  <si>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</si>
  <si>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</si>
  <si>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</si>
  <si>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</si>
  <si>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</si>
  <si>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</si>
  <si>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</si>
  <si>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</si>
  <si>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</si>
  <si>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</si>
  <si>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</si>
  <si>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</si>
  <si>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</si>
  <si>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</si>
  <si>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</si>
  <si>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</si>
  <si>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</si>
  <si>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</si>
  <si>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</si>
  <si>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</si>
  <si>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</si>
  <si>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</si>
  <si>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</si>
  <si>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</si>
  <si>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</si>
  <si>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</si>
  <si>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</si>
  <si>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</si>
  <si>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</si>
  <si>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</si>
  <si>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</si>
  <si>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</si>
  <si>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</si>
  <si>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</si>
  <si>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</si>
  <si>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</si>
  <si>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</si>
  <si>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</si>
  <si>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</si>
  <si>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</si>
  <si>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</si>
  <si>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</si>
  <si>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</si>
  <si>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</si>
  <si>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</si>
  <si>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</si>
  <si>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</si>
  <si>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</si>
  <si>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</si>
  <si>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</si>
  <si>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</si>
  <si>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</si>
  <si>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</si>
  <si>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</si>
  <si>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</si>
  <si>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</si>
  <si>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</si>
  <si>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</si>
  <si>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</si>
  <si>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</si>
  <si>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</si>
  <si>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</si>
  <si>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</si>
  <si>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</si>
  <si>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</si>
  <si>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</si>
  <si>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</si>
  <si>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</si>
  <si>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</si>
  <si>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</si>
  <si>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</si>
  <si>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</si>
  <si>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</si>
  <si>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</si>
  <si>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</si>
  <si>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</si>
  <si>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</si>
  <si>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</si>
  <si>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</si>
  <si>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</si>
  <si>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</si>
  <si>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</si>
  <si>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</si>
  <si>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</si>
  <si>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</si>
  <si>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</si>
  <si>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</si>
  <si>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</si>
  <si>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</si>
  <si>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</si>
  <si>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</si>
  <si>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</si>
  <si>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</si>
  <si>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</si>
  <si>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</si>
  <si>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</si>
  <si>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</si>
  <si>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</si>
  <si>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</si>
  <si>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</si>
  <si>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</si>
  <si>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</si>
  <si>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</si>
  <si>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</si>
  <si>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</si>
  <si>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</si>
  <si>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</si>
  <si>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</si>
  <si>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</si>
  <si>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</si>
  <si>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</si>
  <si>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</si>
  <si>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</si>
  <si>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</si>
  <si>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</si>
  <si>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</si>
  <si>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</si>
  <si>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</si>
  <si>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</si>
  <si>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</si>
  <si>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</si>
  <si>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</si>
  <si>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</si>
  <si>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</si>
  <si>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</si>
  <si>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</si>
  <si>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</si>
  <si>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</si>
  <si>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</si>
  <si>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</si>
  <si>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</si>
  <si>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</si>
  <si>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</si>
  <si>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</si>
  <si>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</si>
  <si>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</si>
  <si>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</si>
  <si>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</si>
  <si>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</si>
  <si>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</si>
  <si>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</si>
  <si>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</si>
  <si>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</si>
  <si>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</si>
  <si>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</si>
  <si>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</si>
  <si>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</si>
  <si>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</si>
  <si>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</si>
  <si>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</si>
  <si>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</si>
  <si>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</si>
  <si>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</si>
  <si>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</si>
  <si>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</si>
  <si>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</si>
  <si>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</si>
  <si>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</si>
  <si>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</si>
  <si>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</si>
  <si>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</si>
  <si>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</si>
  <si>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</si>
  <si>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</si>
  <si>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</si>
  <si>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</si>
  <si>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</si>
  <si>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</si>
  <si>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</si>
  <si>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</si>
  <si>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</si>
  <si>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</si>
  <si>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</si>
  <si>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</si>
  <si>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</si>
  <si>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</si>
  <si>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</si>
  <si>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</si>
  <si>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</si>
  <si>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</si>
  <si>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</si>
  <si>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</si>
  <si>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</si>
  <si>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</si>
  <si>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</si>
  <si>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</si>
  <si>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</si>
  <si>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</si>
  <si>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</si>
  <si>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</si>
  <si>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</si>
  <si>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</si>
  <si>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</si>
  <si>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</si>
  <si>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</si>
  <si>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</si>
  <si>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</si>
  <si>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</si>
  <si>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</si>
  <si>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</si>
  <si>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</si>
  <si>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</si>
  <si>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</si>
  <si>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</si>
  <si>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</si>
  <si>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</si>
  <si>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</si>
  <si>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</si>
  <si>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</si>
  <si>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</si>
  <si>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</si>
  <si>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</si>
  <si>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</si>
  <si>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</si>
  <si>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</si>
  <si>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</si>
  <si>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</si>
  <si>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</si>
  <si>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</si>
  <si>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</si>
  <si>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</si>
  <si>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</si>
  <si>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</si>
  <si>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</si>
  <si>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</si>
  <si>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</si>
  <si>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</si>
  <si>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</si>
  <si>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</si>
  <si>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</si>
  <si>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</si>
  <si>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</si>
  <si>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</si>
  <si>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</si>
  <si>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</si>
  <si>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</si>
  <si>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</si>
  <si>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</si>
  <si>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</si>
  <si>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</si>
  <si>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</si>
  <si>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</si>
  <si>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</si>
  <si>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</si>
  <si>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</si>
  <si>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</si>
  <si>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</si>
  <si>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</si>
  <si>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</si>
  <si>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</si>
  <si>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</si>
  <si>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</si>
  <si>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</si>
  <si>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</si>
  <si>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</si>
  <si>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</si>
  <si>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</si>
  <si>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</si>
  <si>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</si>
  <si>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</si>
  <si>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</si>
  <si>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</si>
  <si>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</si>
  <si>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</si>
  <si>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</si>
  <si>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</si>
  <si>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</si>
  <si>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</si>
  <si>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</si>
  <si>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</si>
  <si>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</si>
  <si>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</si>
  <si>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</si>
  <si>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</si>
  <si>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</si>
  <si>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</si>
  <si>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</si>
  <si>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</si>
  <si>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</si>
  <si>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</si>
  <si>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</si>
  <si>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</si>
  <si>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</si>
  <si>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</si>
  <si>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</si>
  <si>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</si>
  <si>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</si>
  <si>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</si>
  <si>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</si>
  <si>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</si>
  <si>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</si>
  <si>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</si>
  <si>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</si>
  <si>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</si>
  <si>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</si>
  <si>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</si>
  <si>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</si>
  <si>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</si>
  <si>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</si>
  <si>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</si>
  <si>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</si>
  <si>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</si>
  <si>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</si>
  <si>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</si>
  <si>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</si>
  <si>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</si>
  <si>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</si>
  <si>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</si>
  <si>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</si>
  <si>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</si>
  <si>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</si>
  <si>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</si>
  <si>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</si>
  <si>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</si>
  <si>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</si>
  <si>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</si>
  <si>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</si>
  <si>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</si>
  <si>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</si>
  <si>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</si>
  <si>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</si>
  <si>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</si>
  <si>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</si>
  <si>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</si>
  <si>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</si>
  <si>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</si>
  <si>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</si>
  <si>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</si>
  <si>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</si>
  <si>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</si>
  <si>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</si>
  <si>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</si>
  <si>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</si>
  <si>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</si>
  <si>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</si>
  <si>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</si>
  <si>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</si>
  <si>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</si>
  <si>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</si>
  <si>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</si>
  <si>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</si>
  <si>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</si>
  <si>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</si>
  <si>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</si>
  <si>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</si>
  <si>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</si>
  <si>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</si>
  <si>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</si>
  <si>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</si>
  <si>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</si>
  <si>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</si>
  <si>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</si>
  <si>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</si>
  <si>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</si>
  <si>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</si>
  <si>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</si>
  <si>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</si>
  <si>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</si>
  <si>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</si>
  <si>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</si>
  <si>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</si>
  <si>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</si>
  <si>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</si>
  <si>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</si>
  <si>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</si>
  <si>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</si>
  <si>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</si>
  <si>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</si>
  <si>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</si>
  <si>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</si>
  <si>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</si>
  <si>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</si>
  <si>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</si>
  <si>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</si>
  <si>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</si>
  <si>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</si>
  <si>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</si>
  <si>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</si>
  <si>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</si>
  <si>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</si>
  <si>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</si>
  <si>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</si>
  <si>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</si>
  <si>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</si>
  <si>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</si>
  <si>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</si>
  <si>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</si>
  <si>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</si>
  <si>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</si>
  <si>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</si>
  <si>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</si>
  <si>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</si>
  <si>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</si>
  <si>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</si>
  <si>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</si>
  <si>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</si>
  <si>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</si>
  <si>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</si>
  <si>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</si>
  <si>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</si>
  <si>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</si>
  <si>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</si>
  <si>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</si>
  <si>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</si>
  <si>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</si>
  <si>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</si>
  <si>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</si>
  <si>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</si>
  <si>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</si>
  <si>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</si>
  <si>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</si>
  <si>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</si>
  <si>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</si>
  <si>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</si>
  <si>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</si>
  <si>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</si>
  <si>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</si>
  <si>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</si>
  <si>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</si>
  <si>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</si>
  <si>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</si>
  <si>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</si>
  <si>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</si>
  <si>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</si>
  <si>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</si>
  <si>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</si>
  <si>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</si>
  <si>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</si>
  <si>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</si>
  <si>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</si>
  <si>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</si>
  <si>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</si>
  <si>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</si>
  <si>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</si>
  <si>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</si>
  <si>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</si>
  <si>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</si>
  <si>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</si>
  <si>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</si>
  <si>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</si>
  <si>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</si>
  <si>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</si>
  <si>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</si>
  <si>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</si>
  <si>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</si>
  <si>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</si>
  <si>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</si>
  <si>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</si>
  <si>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</si>
  <si>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</si>
  <si>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</si>
  <si>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</si>
  <si>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</si>
  <si>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</si>
  <si>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</si>
  <si>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</si>
  <si>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</si>
  <si>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</si>
  <si>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</si>
  <si>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</si>
  <si>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</si>
  <si>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</si>
  <si>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</si>
  <si>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</si>
  <si>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</si>
  <si>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</si>
  <si>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</si>
  <si>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</si>
  <si>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</si>
  <si>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</si>
  <si>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</si>
  <si>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</si>
  <si>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</si>
  <si>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</si>
  <si>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</si>
  <si>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</si>
  <si>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</si>
  <si>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</si>
  <si>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</si>
  <si>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</si>
  <si>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</si>
  <si>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</si>
  <si>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</si>
  <si>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</si>
  <si>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</si>
  <si>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</si>
  <si>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</si>
  <si>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</si>
  <si>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</si>
  <si>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</si>
  <si>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</si>
  <si>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</si>
  <si>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</si>
  <si>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</si>
  <si>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</si>
  <si>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</si>
  <si>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</si>
  <si>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</si>
  <si>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</si>
  <si>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</si>
  <si>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</si>
  <si>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</si>
  <si>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</si>
  <si>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</si>
  <si>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</si>
  <si>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</si>
  <si>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</si>
  <si>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</si>
  <si>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</si>
  <si>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</si>
  <si>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</si>
  <si>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</si>
  <si>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</si>
  <si>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</si>
  <si>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</si>
  <si>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</si>
  <si>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</si>
  <si>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</si>
  <si>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</si>
  <si>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</si>
  <si>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</si>
  <si>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</si>
  <si>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</si>
  <si>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</si>
  <si>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</si>
  <si>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</si>
  <si>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</si>
  <si>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</si>
  <si>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</si>
  <si>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</si>
  <si>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</si>
  <si>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</si>
  <si>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</si>
  <si>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</si>
  <si>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</si>
  <si>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</si>
  <si>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</si>
  <si>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</si>
  <si>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</si>
  <si>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</si>
  <si>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</si>
  <si>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</si>
  <si>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</si>
  <si>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</si>
  <si>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</si>
  <si>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</si>
  <si>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</si>
  <si>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</si>
  <si>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</si>
  <si>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</si>
  <si>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</si>
  <si>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</si>
  <si>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</si>
  <si>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</si>
  <si>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</si>
  <si>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</si>
  <si>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</si>
  <si>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</si>
  <si>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</si>
  <si>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</si>
  <si>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</si>
  <si>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</si>
  <si>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</si>
  <si>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</si>
  <si>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</si>
  <si>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</si>
  <si>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</si>
  <si>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</si>
  <si>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</si>
  <si>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</si>
  <si>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</si>
  <si>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</si>
  <si>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</si>
  <si>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</si>
  <si>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</si>
  <si>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</si>
  <si>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</si>
  <si>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</si>
  <si>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</si>
  <si>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</si>
  <si>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</si>
  <si>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</si>
  <si>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</si>
  <si>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</si>
  <si>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</si>
  <si>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</si>
  <si>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</si>
  <si>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</si>
  <si>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</si>
  <si>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</si>
  <si>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</si>
  <si>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</si>
  <si>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</si>
  <si>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</si>
  <si>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</si>
  <si>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</si>
  <si>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</si>
  <si>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</si>
  <si>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</si>
  <si>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</si>
  <si>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</si>
  <si>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</si>
  <si>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</si>
  <si>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</si>
  <si>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</si>
  <si>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</si>
  <si>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</si>
  <si>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</si>
  <si>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</si>
  <si>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</si>
  <si>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</si>
  <si>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</si>
  <si>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</si>
  <si>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</si>
  <si>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</si>
  <si>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</si>
  <si>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</si>
  <si>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</si>
  <si>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</si>
  <si>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</si>
  <si>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</si>
  <si>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</si>
  <si>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</si>
  <si>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</si>
  <si>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</si>
  <si>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</si>
  <si>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</si>
  <si>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</si>
  <si>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</si>
  <si>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</si>
  <si>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</si>
  <si>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</si>
  <si>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</si>
  <si>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</si>
  <si>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</si>
  <si>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</si>
  <si>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</si>
  <si>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</si>
  <si>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</si>
  <si>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</si>
  <si>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</si>
  <si>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</si>
  <si>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</si>
  <si>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</si>
  <si>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</si>
  <si>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</si>
  <si>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</si>
  <si>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</si>
  <si>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</si>
  <si>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</si>
  <si>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</si>
  <si>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</si>
  <si>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</si>
  <si>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</si>
  <si>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</si>
  <si>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</si>
  <si>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</si>
  <si>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</si>
  <si>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</si>
  <si>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</si>
  <si>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</si>
  <si>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</si>
  <si>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</si>
  <si>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</si>
  <si>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</si>
  <si>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</si>
  <si>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</si>
  <si>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</si>
  <si>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</si>
  <si>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</si>
  <si>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</si>
  <si>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</si>
  <si>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</si>
  <si>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</si>
  <si>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</si>
  <si>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</si>
  <si>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</si>
  <si>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</si>
  <si>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</si>
  <si>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</si>
  <si>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</si>
  <si>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</si>
  <si>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</si>
  <si>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</si>
  <si>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</si>
  <si>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</si>
  <si>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</si>
  <si>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</si>
  <si>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</si>
  <si>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</si>
  <si>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</si>
  <si>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</si>
  <si>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</si>
  <si>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</si>
  <si>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</si>
  <si>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</si>
  <si>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</si>
  <si>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</si>
  <si>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</si>
  <si>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</si>
  <si>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</si>
  <si>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</si>
  <si>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</si>
  <si>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</si>
  <si>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</si>
  <si>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</si>
  <si>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</si>
  <si>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</si>
  <si>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</si>
  <si>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</si>
  <si>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</si>
  <si>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</si>
  <si>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</si>
  <si>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</si>
  <si>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</si>
  <si>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</si>
  <si>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</si>
  <si>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</si>
  <si>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</si>
  <si>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</si>
  <si>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</si>
  <si>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</si>
  <si>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</si>
  <si>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</si>
  <si>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</si>
  <si>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</si>
  <si>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</si>
  <si>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</si>
  <si>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</si>
  <si>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</si>
  <si>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</si>
  <si>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</si>
  <si>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</si>
  <si>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</si>
  <si>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</si>
  <si>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</si>
  <si>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</si>
  <si>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</si>
  <si>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</si>
  <si>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</si>
  <si>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</si>
  <si>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</si>
  <si>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</si>
  <si>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</si>
  <si>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</si>
  <si>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</si>
  <si>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</si>
  <si>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</si>
  <si>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</si>
  <si>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</si>
  <si>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</si>
  <si>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</si>
  <si>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</si>
  <si>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</si>
  <si>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</si>
  <si>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</si>
  <si>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</si>
  <si>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</si>
  <si>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</si>
  <si>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</si>
  <si>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</si>
  <si>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</si>
  <si>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</si>
  <si>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</si>
  <si>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</si>
  <si>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</si>
  <si>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</si>
  <si>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</si>
  <si>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</si>
  <si>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</si>
  <si>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</si>
  <si>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</si>
  <si>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</si>
  <si>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</si>
  <si>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</si>
  <si>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</si>
  <si>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</si>
  <si>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</si>
  <si>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</si>
  <si>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</si>
  <si>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</si>
  <si>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</si>
  <si>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</si>
  <si>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</si>
  <si>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</si>
  <si>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</si>
  <si>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</si>
  <si>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</si>
  <si>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</si>
  <si>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</si>
  <si>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</si>
  <si>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</si>
  <si>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</si>
  <si>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</si>
  <si>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</si>
  <si>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</si>
  <si>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</si>
  <si>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</si>
  <si>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</si>
  <si>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</si>
  <si>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</si>
  <si>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</si>
  <si>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</si>
  <si>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</si>
  <si>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</si>
  <si>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</si>
  <si>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</si>
  <si>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</si>
  <si>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</si>
  <si>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</si>
  <si>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</si>
  <si>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</si>
  <si>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</si>
  <si>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</si>
  <si>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</si>
  <si>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</si>
  <si>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</si>
  <si>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</si>
  <si>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</si>
  <si>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</si>
  <si>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</si>
  <si>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</si>
  <si>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</si>
  <si>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</si>
  <si>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</si>
  <si>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</si>
  <si>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</si>
  <si>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</si>
  <si>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</si>
  <si>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</si>
  <si>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</si>
  <si>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</si>
  <si>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</si>
  <si>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</si>
  <si>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</si>
  <si>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</si>
  <si>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</si>
  <si>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</si>
  <si>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</si>
  <si>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</si>
  <si>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</si>
  <si>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</si>
  <si>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</si>
  <si>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</si>
  <si>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</si>
  <si>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</si>
  <si>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</si>
  <si>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</si>
  <si>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</si>
  <si>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</si>
  <si>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</si>
  <si>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</si>
  <si>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</si>
  <si>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</si>
  <si>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</si>
  <si>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</si>
  <si>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</si>
  <si>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</si>
  <si>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</si>
  <si>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</si>
  <si>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</si>
  <si>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</si>
  <si>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</si>
  <si>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</si>
  <si>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</si>
  <si>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</si>
  <si>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</si>
  <si>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</si>
  <si>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</si>
  <si>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</si>
  <si>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</si>
  <si>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</si>
  <si>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</si>
  <si>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</si>
  <si>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</si>
  <si>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</si>
  <si>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</si>
  <si>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</si>
  <si>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</si>
  <si>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</si>
  <si>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</si>
  <si>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</si>
  <si>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</si>
  <si>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</si>
  <si>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</si>
  <si>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</si>
  <si>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</si>
  <si>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</si>
  <si>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</si>
  <si>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</si>
  <si>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</si>
  <si>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</si>
  <si>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</si>
  <si>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</si>
  <si>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</si>
  <si>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</si>
  <si>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</si>
  <si>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</si>
  <si>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</si>
  <si>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</si>
  <si>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</si>
  <si>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</si>
  <si>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</si>
  <si>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</si>
  <si>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</si>
  <si>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</si>
  <si>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</si>
  <si>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</si>
  <si>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</si>
  <si>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</si>
  <si>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</si>
  <si>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</si>
  <si>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</si>
  <si>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</si>
  <si>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</si>
  <si>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</si>
  <si>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</si>
  <si>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</si>
  <si>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</si>
  <si>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</si>
  <si>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</si>
  <si>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</si>
  <si>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</si>
  <si>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</si>
  <si>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</si>
  <si>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</si>
  <si>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</si>
  <si>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</si>
  <si>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</si>
  <si>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</si>
  <si>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</si>
  <si>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</si>
  <si>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</si>
  <si>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</si>
  <si>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</si>
  <si>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</si>
  <si>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</si>
  <si>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</si>
  <si>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</si>
  <si>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</si>
  <si>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</si>
  <si>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</si>
  <si>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</si>
  <si>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</si>
  <si>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</si>
  <si>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</si>
  <si>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</si>
  <si>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</si>
  <si>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</si>
  <si>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</si>
  <si>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</si>
  <si>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</si>
  <si>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</si>
  <si>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</si>
  <si>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</si>
  <si>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</si>
  <si>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</si>
  <si>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</si>
  <si>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</si>
  <si>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</si>
  <si>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</si>
  <si>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</si>
  <si>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</si>
  <si>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</si>
  <si>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</si>
  <si>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</si>
  <si>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</si>
  <si>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</si>
  <si>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</si>
  <si>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</si>
  <si>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</si>
  <si>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</si>
  <si>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</si>
  <si>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</si>
  <si>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</si>
  <si>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</si>
  <si>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</si>
  <si>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</si>
  <si>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</si>
  <si>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</si>
  <si>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</si>
  <si>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</si>
  <si>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</si>
  <si>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</si>
  <si>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</si>
  <si>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</si>
  <si>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</si>
  <si>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</si>
  <si>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</si>
  <si>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</si>
  <si>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</si>
  <si>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</si>
  <si>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</si>
  <si>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</si>
  <si>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</si>
  <si>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</si>
  <si>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</si>
  <si>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</si>
  <si>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</si>
  <si>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</si>
  <si>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</si>
  <si>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</si>
  <si>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</si>
  <si>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</si>
  <si>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</si>
  <si>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</si>
  <si>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</si>
  <si>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</si>
  <si>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</si>
  <si>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</si>
  <si>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</si>
  <si>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</si>
  <si>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</si>
  <si>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</si>
  <si>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</si>
  <si>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</si>
  <si>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</si>
  <si>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</si>
  <si>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</si>
  <si>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</si>
  <si>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</si>
  <si>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</si>
  <si>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</si>
  <si>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</si>
  <si>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</si>
  <si>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</si>
  <si>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</si>
  <si>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</si>
  <si>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</si>
  <si>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</si>
  <si>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</si>
  <si>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</si>
  <si>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</si>
  <si>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</si>
  <si>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</si>
  <si>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</si>
  <si>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</si>
  <si>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</si>
  <si>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</si>
  <si>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</si>
  <si>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</si>
  <si>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</si>
  <si>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</si>
  <si>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</si>
  <si>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</si>
  <si>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</si>
  <si>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</si>
  <si>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</si>
  <si>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</si>
  <si>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</si>
  <si>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</si>
  <si>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</si>
  <si>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</si>
  <si>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</si>
  <si>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</si>
  <si>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</si>
  <si>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</si>
  <si>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</si>
  <si>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</si>
  <si>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</si>
  <si>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</si>
  <si>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</si>
  <si>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</si>
  <si>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</si>
  <si>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</si>
  <si>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</si>
  <si>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</si>
  <si>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</si>
  <si>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</si>
  <si>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</si>
  <si>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</si>
  <si>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</si>
  <si>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</si>
  <si>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</si>
  <si>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</si>
  <si>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</si>
  <si>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</si>
  <si>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</si>
  <si>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</si>
  <si>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</si>
  <si>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</si>
  <si>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</si>
  <si>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</si>
  <si>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</si>
  <si>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</si>
  <si>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</si>
  <si>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</si>
  <si>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</si>
  <si>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</si>
  <si>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</si>
  <si>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</si>
  <si>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</si>
  <si>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</si>
  <si>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</si>
  <si>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</si>
  <si>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</si>
  <si>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</si>
  <si>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</si>
  <si>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</si>
  <si>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</si>
  <si>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</si>
  <si>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</si>
  <si>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</si>
  <si>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</si>
  <si>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</si>
  <si>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</si>
  <si>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</si>
  <si>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</si>
  <si>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</si>
  <si>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</si>
  <si>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</si>
  <si>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</si>
  <si>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</si>
  <si>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</si>
  <si>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</si>
  <si>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</si>
  <si>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</si>
  <si>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</si>
  <si>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</si>
  <si>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</si>
  <si>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</si>
  <si>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</si>
  <si>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</si>
  <si>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</si>
  <si>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</si>
  <si>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</si>
  <si>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</si>
  <si>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</si>
  <si>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</si>
  <si>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</si>
  <si>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</si>
  <si>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</si>
  <si>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</si>
  <si>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</si>
  <si>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</si>
  <si>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</si>
  <si>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</si>
  <si>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</si>
  <si>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</si>
  <si>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</si>
  <si>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</si>
  <si>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</si>
  <si>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</si>
  <si>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</si>
  <si>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</si>
  <si>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</si>
  <si>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</si>
  <si>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</si>
  <si>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</si>
  <si>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</si>
  <si>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</si>
  <si>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</si>
  <si>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</si>
  <si>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</si>
  <si>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</si>
  <si>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</si>
  <si>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</si>
  <si>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</si>
  <si>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</si>
  <si>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</si>
  <si>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</si>
  <si>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</si>
  <si>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</si>
  <si>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</si>
  <si>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</si>
  <si>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</si>
  <si>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</si>
  <si>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</si>
  <si>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</si>
  <si>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</si>
  <si>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</si>
  <si>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</si>
  <si>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</si>
  <si>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</si>
  <si>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</si>
  <si>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</si>
  <si>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</si>
  <si>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</si>
  <si>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</si>
  <si>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</si>
  <si>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</si>
  <si>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</si>
  <si>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</si>
  <si>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</si>
  <si>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</si>
  <si>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</si>
  <si>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</si>
  <si>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</si>
  <si>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</si>
  <si>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</si>
  <si>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</si>
  <si>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</si>
  <si>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</si>
  <si>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</si>
  <si>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</si>
  <si>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</si>
  <si>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</si>
  <si>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</si>
  <si>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</si>
  <si>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</si>
  <si>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</si>
  <si>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</si>
  <si>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</si>
  <si>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</si>
  <si>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</si>
  <si>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</si>
  <si>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</si>
  <si>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</si>
  <si>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</si>
  <si>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</si>
  <si>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</si>
  <si>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</si>
  <si>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</si>
  <si>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</si>
  <si>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</si>
  <si>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</si>
  <si>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</si>
  <si>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</si>
  <si>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</si>
  <si>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</si>
  <si>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</si>
  <si>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</si>
  <si>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</si>
  <si>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</si>
  <si>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</si>
  <si>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</si>
  <si>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</si>
  <si>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</si>
  <si>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</si>
  <si>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</si>
  <si>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</si>
  <si>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</si>
  <si>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</si>
  <si>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</si>
  <si>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</si>
  <si>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</si>
  <si>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</si>
  <si>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</si>
  <si>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</si>
  <si>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</si>
  <si>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</si>
  <si>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</si>
  <si>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</si>
  <si>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</si>
  <si>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</si>
  <si>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</si>
  <si>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</si>
  <si>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</si>
  <si>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</si>
  <si>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</si>
  <si>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</si>
  <si>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</si>
  <si>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</si>
  <si>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</si>
  <si>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</si>
  <si>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</si>
  <si>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</si>
  <si>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</si>
  <si>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</si>
  <si>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</si>
  <si>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</si>
  <si>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</si>
  <si>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</si>
  <si>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</si>
  <si>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</si>
  <si>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</si>
  <si>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</si>
  <si>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</si>
  <si>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</si>
  <si>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</si>
  <si>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</si>
  <si>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</si>
  <si>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</si>
  <si>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</si>
  <si>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</si>
  <si>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</si>
  <si>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</si>
  <si>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</si>
  <si>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</si>
  <si>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</si>
  <si>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</si>
  <si>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</si>
  <si>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</si>
  <si>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</si>
  <si>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</si>
  <si>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</si>
  <si>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</si>
  <si>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</si>
  <si>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</si>
  <si>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</si>
  <si>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</si>
  <si>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</si>
  <si>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</si>
  <si>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</si>
  <si>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</si>
  <si>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</si>
  <si>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</si>
  <si>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</si>
  <si>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</si>
  <si>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</si>
  <si>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</si>
  <si>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</si>
  <si>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</si>
  <si>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</si>
  <si>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</si>
  <si>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</si>
  <si>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</si>
  <si>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</si>
  <si>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</si>
  <si>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</si>
  <si>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</si>
  <si>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</si>
  <si>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</si>
  <si>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</si>
  <si>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</si>
  <si>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</si>
  <si>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</si>
  <si>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</si>
  <si>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</si>
  <si>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</si>
  <si>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</si>
  <si>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</si>
  <si>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</si>
  <si>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</si>
  <si>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</si>
  <si>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</si>
  <si>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</si>
  <si>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</si>
  <si>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</si>
  <si>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</si>
  <si>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</si>
  <si>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</si>
  <si>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</si>
  <si>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</si>
  <si>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</si>
  <si>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</si>
  <si>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</si>
  <si>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</si>
  <si>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</si>
  <si>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</si>
  <si>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</si>
  <si>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</si>
  <si>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</si>
  <si>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</si>
  <si>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</si>
  <si>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</si>
  <si>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</si>
  <si>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</si>
  <si>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</si>
  <si>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</si>
  <si>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</si>
  <si>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</si>
  <si>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</si>
  <si>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</si>
  <si>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</si>
  <si>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</si>
  <si>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</si>
  <si>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</si>
  <si>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</si>
  <si>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</si>
  <si>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</si>
  <si>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</si>
  <si>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</si>
  <si>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</si>
  <si>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</si>
  <si>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</si>
  <si>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</si>
  <si>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</si>
  <si>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</si>
  <si>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</si>
  <si>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</si>
  <si>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</si>
  <si>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</si>
  <si>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</si>
  <si>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</si>
  <si>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</si>
  <si>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</si>
  <si>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</si>
  <si>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</si>
  <si>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</si>
  <si>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</si>
  <si>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</si>
  <si>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</si>
  <si>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</si>
  <si>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</si>
  <si>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</si>
  <si>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</si>
  <si>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</si>
  <si>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</si>
  <si>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</si>
  <si>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</si>
  <si>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</si>
  <si>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</si>
  <si>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</si>
  <si>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</si>
  <si>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</si>
  <si>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</si>
  <si>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</si>
  <si>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</si>
  <si>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</si>
  <si>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</si>
  <si>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</si>
  <si>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</si>
  <si>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</si>
  <si>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</si>
  <si>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</si>
  <si>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</si>
  <si>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</si>
  <si>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</si>
  <si>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</si>
  <si>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</si>
  <si>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</si>
  <si>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</si>
  <si>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</si>
  <si>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</si>
  <si>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</si>
  <si>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</si>
  <si>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</si>
  <si>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</si>
  <si>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</si>
  <si>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</si>
  <si>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</si>
  <si>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</si>
  <si>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</si>
  <si>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</si>
  <si>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</si>
  <si>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</si>
  <si>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</si>
  <si>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</si>
  <si>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</si>
  <si>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</si>
  <si>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</si>
  <si>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</si>
  <si>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</si>
  <si>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</si>
  <si>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</si>
  <si>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</si>
  <si>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</si>
  <si>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</si>
  <si>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</si>
  <si>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</si>
  <si>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</si>
  <si>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</si>
  <si>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</si>
  <si>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</si>
  <si>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</si>
  <si>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</si>
  <si>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</si>
  <si>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</si>
  <si>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</si>
  <si>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</si>
  <si>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</si>
  <si>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</si>
  <si>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</si>
  <si>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</si>
  <si>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</si>
  <si>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</si>
  <si>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</si>
  <si>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</si>
  <si>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</si>
  <si>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</si>
  <si>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</si>
  <si>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</si>
  <si>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</si>
  <si>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</si>
  <si>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</si>
  <si>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</si>
  <si>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</si>
  <si>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</si>
  <si>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</si>
  <si>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</si>
  <si>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</si>
  <si>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</si>
  <si>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</si>
  <si>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</si>
  <si>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</si>
  <si>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</si>
  <si>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</si>
  <si>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</si>
  <si>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</si>
  <si>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</si>
  <si>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</si>
  <si>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</si>
  <si>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</si>
  <si>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</si>
  <si>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</si>
  <si>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</si>
  <si>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</si>
  <si>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</si>
  <si>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</si>
  <si>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</si>
  <si>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</si>
  <si>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</si>
  <si>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</si>
  <si>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</si>
  <si>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</si>
  <si>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</si>
  <si>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</si>
  <si>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</si>
  <si>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</si>
  <si>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</si>
  <si>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</si>
  <si>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</si>
  <si>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</si>
  <si>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</si>
  <si>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</si>
  <si>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</si>
  <si>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</si>
  <si>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</si>
  <si>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</si>
  <si>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</si>
  <si>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</si>
  <si>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</si>
  <si>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</si>
  <si>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</si>
  <si>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</si>
  <si>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</si>
  <si>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</si>
  <si>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</si>
  <si>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</si>
  <si>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</si>
  <si>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</si>
  <si>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</si>
  <si>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</si>
  <si>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</si>
  <si>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</si>
  <si>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</si>
  <si>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</si>
  <si>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</si>
  <si>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</si>
  <si>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</si>
  <si>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</si>
  <si>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</si>
  <si>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</si>
  <si>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</si>
  <si>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</si>
  <si>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</si>
  <si>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</si>
  <si>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</si>
  <si>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</si>
  <si>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</si>
  <si>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</si>
  <si>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</si>
  <si>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</si>
  <si>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</si>
  <si>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</si>
  <si>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</si>
  <si>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</si>
  <si>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</si>
  <si>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</si>
  <si>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</si>
  <si>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</si>
  <si>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</si>
  <si>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</si>
  <si>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</si>
  <si>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</si>
  <si>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</si>
  <si>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</si>
  <si>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</si>
  <si>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</si>
  <si>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</si>
  <si>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</si>
  <si>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</si>
  <si>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</si>
  <si>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</si>
  <si>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</si>
  <si>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</si>
  <si>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</si>
  <si>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</si>
  <si>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</si>
  <si>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</si>
  <si>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</si>
  <si>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</si>
  <si>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</si>
  <si>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</si>
  <si>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</si>
  <si>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</si>
  <si>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</si>
  <si>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</si>
  <si>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</si>
  <si>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</si>
  <si>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</si>
  <si>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</si>
  <si>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</si>
  <si>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</si>
  <si>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</si>
  <si>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</si>
  <si>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</si>
  <si>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</si>
  <si>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</si>
  <si>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</si>
  <si>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</si>
  <si>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</si>
  <si>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</si>
  <si>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</si>
  <si>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</si>
  <si>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</si>
  <si>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</si>
  <si>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</si>
  <si>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</si>
  <si>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</si>
  <si>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</si>
  <si>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</si>
  <si>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</si>
  <si>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</si>
  <si>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</si>
  <si>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</si>
  <si>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</si>
  <si>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</si>
  <si>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</si>
  <si>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</si>
  <si>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</si>
  <si>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</si>
  <si>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</si>
  <si>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</si>
  <si>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</si>
  <si>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</si>
  <si>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</si>
  <si>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</si>
  <si>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</si>
  <si>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</si>
  <si>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</si>
  <si>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</si>
  <si>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</si>
  <si>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</si>
  <si>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</si>
  <si>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</si>
  <si>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</si>
  <si>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</si>
  <si>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</si>
  <si>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</si>
  <si>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</si>
  <si>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</si>
  <si>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</si>
  <si>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</si>
  <si>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</si>
  <si>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</si>
  <si>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</si>
  <si>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</si>
  <si>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</si>
  <si>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</si>
  <si>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</si>
  <si>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</si>
  <si>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</si>
  <si>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</si>
  <si>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</si>
  <si>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</si>
  <si>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</si>
  <si>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</si>
  <si>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</si>
  <si>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</si>
  <si>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</si>
  <si>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</si>
  <si>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</si>
  <si>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</si>
  <si>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</si>
  <si>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</si>
  <si>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</si>
  <si>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</si>
  <si>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</si>
  <si>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</si>
  <si>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</si>
  <si>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</si>
  <si>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</si>
  <si>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</si>
  <si>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</si>
  <si>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</si>
  <si>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</si>
  <si>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</si>
  <si>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</si>
  <si>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</si>
  <si>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</si>
  <si>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</si>
  <si>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</si>
  <si>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</si>
  <si>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</si>
  <si>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</si>
  <si>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</si>
  <si>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</si>
  <si>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</si>
  <si>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</si>
  <si>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</si>
  <si>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</si>
  <si>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</si>
  <si>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</si>
  <si>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</si>
  <si>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</si>
  <si>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</si>
  <si>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</si>
  <si>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</si>
  <si>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</si>
  <si>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</si>
  <si>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</si>
  <si>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</si>
  <si>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</si>
  <si>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</si>
  <si>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</si>
  <si>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</si>
  <si>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</si>
  <si>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</si>
  <si>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</si>
  <si>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</si>
  <si>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</si>
  <si>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</si>
  <si>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</si>
  <si>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</si>
  <si>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</si>
  <si>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</si>
  <si>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</si>
  <si>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</si>
  <si>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</si>
  <si>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</si>
  <si>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</si>
  <si>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</si>
  <si>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</si>
  <si>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</si>
  <si>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</si>
  <si>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</si>
  <si>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</si>
  <si>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</si>
  <si>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</si>
  <si>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</si>
  <si>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</si>
  <si>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</si>
  <si>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</si>
  <si>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</si>
  <si>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</si>
  <si>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</si>
  <si>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</si>
  <si>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</si>
  <si>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</si>
  <si>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</si>
  <si>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</si>
  <si>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</si>
  <si>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</si>
  <si>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</si>
  <si>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</si>
  <si>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</si>
  <si>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</si>
  <si>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</si>
  <si>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</si>
  <si>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</si>
  <si>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</si>
  <si>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</si>
  <si>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</si>
  <si>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</si>
  <si>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</si>
  <si>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</si>
  <si>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</si>
  <si>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</si>
  <si>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</si>
  <si>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</si>
  <si>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</si>
  <si>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</si>
  <si>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</si>
  <si>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</si>
  <si>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</si>
  <si>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</si>
  <si>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</si>
  <si>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</si>
  <si>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</si>
  <si>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</si>
  <si>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</si>
  <si>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</si>
  <si>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</si>
  <si>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</si>
  <si>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</si>
  <si>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</si>
  <si>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</si>
  <si>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</si>
  <si>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</si>
  <si>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</si>
  <si>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</si>
  <si>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</si>
  <si>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</si>
  <si>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</si>
  <si>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</si>
  <si>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</si>
  <si>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</si>
  <si>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</si>
  <si>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</si>
  <si>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</si>
  <si>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</si>
  <si>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</si>
  <si>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</si>
  <si>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</si>
  <si>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</si>
  <si>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</si>
  <si>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</si>
  <si>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</si>
  <si>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</si>
  <si>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</si>
  <si>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</si>
  <si>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</si>
  <si>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</si>
  <si>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</si>
  <si>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</si>
  <si>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</si>
  <si>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</si>
  <si>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</si>
  <si>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</si>
  <si>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</si>
  <si>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</si>
  <si>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</si>
  <si>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</si>
  <si>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</si>
  <si>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</si>
  <si>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</si>
  <si>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</si>
  <si>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</si>
  <si>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</si>
  <si>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</si>
  <si>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</si>
  <si>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</si>
  <si>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</si>
  <si>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</si>
  <si>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</si>
  <si>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</si>
  <si>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</si>
  <si>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</si>
  <si>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</si>
  <si>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</si>
  <si>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</si>
  <si>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</si>
  <si>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</si>
  <si>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</si>
  <si>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</si>
  <si>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</si>
  <si>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</si>
  <si>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</si>
  <si>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</si>
  <si>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</si>
  <si>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</si>
  <si>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</si>
  <si>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</si>
  <si>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</si>
  <si>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</si>
  <si>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</si>
  <si>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</si>
  <si>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</si>
  <si>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</si>
  <si>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</si>
  <si>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</si>
  <si>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</si>
  <si>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</si>
  <si>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</si>
  <si>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</si>
  <si>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</si>
  <si>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</si>
  <si>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</si>
  <si>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</si>
  <si>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</si>
  <si>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</si>
  <si>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</si>
  <si>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</si>
  <si>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</si>
  <si>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</si>
  <si>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</si>
  <si>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</si>
  <si>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</si>
  <si>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</si>
  <si>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</si>
  <si>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</si>
  <si>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</si>
  <si>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</si>
  <si>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</si>
  <si>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</si>
  <si>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</si>
  <si>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</si>
  <si>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</si>
  <si>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</si>
  <si>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</si>
  <si>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</si>
  <si>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</si>
  <si>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</si>
  <si>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</si>
  <si>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</si>
  <si>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</si>
  <si>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</si>
  <si>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</si>
  <si>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</si>
  <si>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</si>
  <si>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</si>
  <si>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</si>
  <si>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</si>
  <si>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</si>
  <si>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</si>
  <si>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</si>
  <si>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</si>
  <si>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</si>
  <si>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</si>
  <si>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</si>
  <si>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</si>
  <si>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</si>
  <si>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</si>
  <si>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</si>
  <si>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</si>
  <si>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</si>
  <si>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</si>
  <si>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</si>
  <si>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</si>
  <si>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</si>
  <si>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</si>
  <si>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</si>
  <si>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</si>
  <si>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</si>
  <si>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</si>
  <si>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</si>
  <si>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</si>
  <si>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</si>
  <si>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</si>
  <si>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</si>
  <si>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</si>
  <si>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</si>
  <si>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</si>
  <si>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</si>
  <si>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</si>
  <si>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</si>
  <si>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</si>
  <si>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</si>
  <si>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</si>
  <si>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</si>
  <si>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</si>
  <si>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</si>
  <si>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</si>
  <si>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</si>
  <si>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</si>
  <si>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</si>
  <si>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</si>
  <si>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</si>
  <si>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</si>
  <si>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</si>
  <si>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</si>
  <si>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</si>
  <si>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</si>
  <si>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</si>
  <si>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</si>
  <si>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</si>
  <si>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</si>
  <si>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</si>
  <si>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</si>
  <si>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</si>
  <si>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</si>
  <si>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</si>
  <si>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</si>
  <si>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</si>
  <si>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</si>
  <si>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</si>
  <si>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</si>
  <si>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</si>
  <si>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</si>
  <si>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</si>
  <si>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</si>
  <si>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</si>
  <si>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</si>
  <si>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</si>
  <si>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</si>
  <si>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</si>
  <si>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</si>
  <si>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</si>
  <si>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</si>
  <si>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</si>
  <si>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</si>
  <si>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</si>
  <si>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</si>
  <si>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</si>
  <si>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</si>
  <si>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</si>
  <si>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</si>
  <si>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</si>
  <si>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</si>
  <si>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</si>
  <si>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</si>
  <si>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</si>
  <si>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</si>
  <si>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</si>
  <si>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</si>
  <si>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</si>
  <si>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</si>
  <si>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</si>
  <si>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</si>
  <si>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</si>
  <si>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</si>
  <si>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</si>
  <si>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</si>
  <si>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</si>
  <si>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</si>
  <si>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</si>
  <si>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</si>
  <si>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</si>
  <si>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</si>
  <si>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</si>
  <si>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</si>
  <si>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</si>
  <si>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</si>
  <si>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</si>
  <si>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</si>
  <si>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</si>
  <si>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</si>
  <si>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</si>
  <si>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</si>
  <si>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</si>
  <si>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</si>
  <si>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</si>
  <si>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</si>
  <si>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</si>
  <si>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</si>
  <si>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</si>
  <si>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</si>
  <si>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</si>
  <si>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</si>
  <si>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</si>
  <si>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</si>
  <si>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</si>
  <si>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</si>
  <si>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</si>
  <si>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</si>
  <si>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</si>
  <si>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</si>
  <si>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</si>
  <si>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</si>
  <si>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</si>
  <si>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</si>
  <si>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</si>
  <si>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</si>
  <si>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</si>
  <si>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</si>
  <si>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</si>
  <si>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</si>
  <si>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</si>
  <si>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</si>
  <si>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</si>
  <si>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</si>
  <si>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</si>
  <si>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</si>
  <si>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</si>
  <si>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</si>
  <si>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</si>
  <si>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</si>
  <si>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</si>
  <si>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</si>
  <si>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</si>
  <si>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</si>
  <si>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</si>
  <si>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</si>
  <si>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</si>
  <si>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</si>
  <si>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</si>
  <si>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</si>
  <si>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</si>
  <si>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</si>
  <si>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</si>
  <si>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</si>
  <si>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</si>
  <si>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</si>
  <si>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</si>
  <si>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</si>
  <si>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</si>
  <si>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</si>
  <si>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</si>
  <si>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</si>
  <si>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</si>
  <si>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</si>
  <si>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</si>
  <si>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</si>
  <si>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</si>
  <si>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</si>
  <si>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</si>
  <si>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</si>
  <si>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</si>
  <si>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</si>
  <si>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</si>
  <si>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</si>
  <si>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</si>
  <si>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</si>
  <si>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</si>
  <si>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</si>
  <si>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</si>
  <si>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</si>
  <si>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</si>
  <si>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</si>
  <si>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</si>
  <si>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</si>
  <si>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</si>
  <si>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</si>
  <si>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</si>
  <si>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</si>
  <si>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</si>
  <si>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</si>
  <si>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</si>
  <si>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</si>
  <si>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</si>
  <si>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</si>
  <si>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</si>
  <si>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</si>
  <si>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</si>
  <si>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</si>
  <si>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</si>
  <si>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</si>
  <si>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</si>
  <si>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</si>
  <si>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</si>
  <si>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</si>
  <si>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</si>
  <si>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</si>
  <si>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</si>
  <si>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</si>
  <si>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</si>
  <si>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</si>
  <si>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</si>
  <si>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</si>
  <si>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</si>
  <si>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</si>
  <si>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</si>
  <si>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</si>
  <si>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</si>
  <si>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</si>
  <si>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</si>
  <si>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</si>
  <si>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</si>
  <si>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</si>
  <si>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</si>
  <si>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</si>
  <si>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</si>
  <si>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</si>
  <si>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</si>
  <si>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</si>
  <si>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</si>
  <si>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</si>
  <si>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</si>
  <si>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</si>
  <si>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</si>
  <si>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</si>
  <si>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</si>
  <si>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</si>
  <si>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</si>
  <si>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</si>
  <si>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</si>
  <si>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</si>
  <si>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</si>
  <si>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</si>
  <si>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</si>
  <si>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</si>
  <si>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</si>
  <si>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</si>
  <si>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</si>
  <si>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</si>
  <si>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</si>
  <si>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</si>
  <si>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</si>
  <si>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</si>
  <si>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</si>
  <si>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</si>
  <si>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</si>
  <si>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</si>
  <si>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</si>
  <si>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</si>
  <si>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</si>
  <si>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</si>
  <si>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</si>
  <si>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</si>
  <si>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</si>
  <si>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</si>
  <si>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</si>
  <si>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</si>
  <si>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</si>
  <si>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</si>
  <si>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</si>
  <si>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</si>
  <si>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</si>
  <si>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</si>
  <si>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</si>
  <si>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</si>
  <si>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</si>
  <si>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</si>
  <si>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</si>
  <si>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</si>
  <si>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</si>
  <si>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</si>
  <si>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</si>
  <si>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</si>
  <si>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</si>
  <si>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</si>
  <si>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</si>
  <si>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</si>
  <si>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</si>
  <si>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</si>
  <si>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</si>
  <si>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</si>
  <si>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</si>
  <si>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</si>
  <si>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</si>
  <si>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</si>
  <si>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</si>
  <si>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</si>
  <si>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</si>
  <si>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</si>
  <si>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</si>
  <si>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</si>
  <si>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</si>
  <si>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</si>
  <si>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</si>
  <si>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</si>
  <si>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</si>
  <si>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</si>
  <si>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</si>
  <si>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</si>
  <si>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</si>
  <si>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</si>
  <si>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</si>
  <si>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</si>
  <si>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</si>
  <si>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</si>
  <si>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</si>
  <si>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</si>
  <si>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</si>
  <si>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</si>
  <si>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</si>
  <si>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</si>
  <si>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</si>
  <si>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</si>
  <si>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</si>
  <si>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</si>
  <si>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</si>
  <si>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</si>
  <si>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</si>
  <si>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</si>
  <si>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</si>
  <si>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</si>
  <si>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</si>
  <si>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</si>
  <si>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</si>
  <si>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</si>
  <si>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</si>
  <si>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</si>
  <si>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</si>
  <si>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</si>
  <si>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</si>
  <si>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</si>
  <si>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</si>
  <si>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</si>
  <si>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</si>
  <si>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</si>
  <si>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</si>
  <si>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</si>
  <si>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</si>
  <si>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</si>
  <si>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</si>
  <si>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</si>
  <si>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</si>
  <si>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</si>
  <si>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</si>
  <si>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</si>
  <si>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</si>
  <si>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</si>
  <si>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</si>
  <si>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</si>
  <si>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</si>
  <si>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</si>
  <si>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</si>
  <si>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</si>
  <si>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</si>
  <si>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</si>
  <si>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</si>
  <si>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</si>
  <si>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</si>
  <si>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</si>
  <si>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</si>
  <si>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</si>
  <si>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</si>
  <si>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</si>
  <si>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</si>
  <si>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</si>
  <si>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</si>
  <si>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</si>
  <si>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</si>
  <si>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</si>
  <si>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</si>
  <si>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</si>
  <si>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</si>
  <si>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</si>
  <si>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</si>
  <si>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</si>
  <si>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</si>
  <si>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</si>
  <si>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</si>
  <si>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</si>
  <si>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</si>
  <si>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</si>
  <si>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</si>
  <si>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</si>
  <si>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</si>
  <si>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</si>
  <si>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</si>
  <si>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</si>
  <si>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</si>
  <si>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</si>
  <si>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</si>
  <si>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</si>
  <si>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</si>
  <si>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</si>
  <si>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</si>
  <si>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</si>
  <si>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</si>
  <si>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</si>
  <si>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</si>
  <si>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</si>
  <si>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</si>
  <si>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</si>
  <si>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</si>
  <si>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</si>
  <si>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</si>
  <si>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</si>
  <si>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</si>
  <si>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</si>
  <si>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</si>
  <si>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</si>
  <si>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</si>
  <si>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</si>
  <si>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</si>
  <si>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</si>
  <si>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</si>
  <si>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</si>
  <si>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</si>
  <si>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</si>
  <si>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</si>
  <si>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</si>
  <si>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</si>
  <si>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</si>
  <si>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</si>
  <si>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</si>
  <si>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</si>
  <si>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</si>
  <si>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</si>
  <si>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</si>
  <si>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</si>
  <si>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</si>
  <si>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</si>
  <si>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</si>
  <si>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</si>
  <si>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</si>
  <si>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</si>
  <si>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</si>
  <si>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</si>
  <si>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</si>
  <si>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</si>
  <si>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</si>
  <si>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</si>
  <si>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</si>
  <si>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</si>
  <si>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</si>
  <si>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</si>
  <si>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</si>
  <si>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</si>
  <si>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</si>
  <si>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</si>
  <si>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</si>
  <si>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</si>
  <si>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</si>
  <si>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</si>
  <si>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</si>
  <si>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</si>
  <si>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</si>
  <si>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</si>
  <si>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</si>
  <si>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</si>
  <si>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</si>
  <si>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</si>
  <si>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</si>
  <si>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</si>
  <si>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</si>
  <si>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</si>
  <si>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</si>
  <si>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</si>
  <si>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</si>
  <si>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</si>
  <si>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</si>
  <si>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</si>
  <si>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</si>
  <si>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</si>
  <si>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</si>
  <si>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</si>
  <si>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</si>
  <si>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</si>
  <si>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</si>
  <si>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</si>
  <si>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</si>
  <si>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</si>
  <si>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</si>
  <si>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</si>
  <si>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</si>
  <si>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</si>
  <si>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</si>
  <si>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</si>
  <si>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</si>
  <si>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</si>
  <si>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</si>
  <si>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</si>
  <si>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</si>
  <si>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</si>
  <si>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</si>
  <si>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</si>
  <si>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</si>
  <si>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</si>
  <si>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</si>
  <si>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</si>
  <si>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</si>
  <si>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</si>
  <si>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</si>
  <si>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</si>
  <si>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</si>
  <si>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</si>
  <si>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</si>
  <si>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</si>
  <si>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</si>
  <si>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</si>
  <si>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</si>
  <si>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</si>
  <si>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</si>
  <si>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</si>
  <si>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</si>
  <si>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</si>
  <si>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</si>
  <si>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</si>
  <si>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</si>
  <si>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</si>
  <si>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</si>
  <si>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</si>
  <si>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</si>
  <si>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</si>
  <si>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</si>
  <si>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</si>
  <si>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</si>
  <si>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</si>
  <si>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</si>
  <si>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</si>
  <si>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</si>
  <si>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</si>
  <si>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</si>
  <si>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</si>
  <si>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</si>
  <si>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</si>
  <si>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</si>
  <si>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</si>
  <si>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</si>
  <si>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</si>
  <si>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</si>
  <si>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</si>
  <si>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</si>
  <si>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</si>
  <si>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</si>
  <si>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</si>
  <si>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</si>
  <si>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</si>
  <si>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</si>
  <si>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</si>
  <si>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</si>
  <si>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</si>
  <si>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</si>
  <si>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</si>
  <si>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</si>
  <si>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</si>
  <si>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</si>
  <si>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</si>
  <si>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</si>
  <si>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</si>
  <si>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</si>
  <si>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</si>
  <si>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</si>
  <si>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</si>
  <si>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</si>
  <si>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</si>
  <si>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</si>
  <si>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</si>
  <si>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</si>
  <si>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</si>
  <si>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</si>
  <si>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</si>
  <si>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</si>
  <si>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</si>
  <si>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</si>
  <si>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</si>
  <si>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</si>
  <si>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</si>
  <si>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</si>
  <si>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</si>
  <si>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</si>
  <si>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</si>
  <si>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</si>
  <si>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</si>
  <si>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</si>
  <si>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</si>
  <si>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</si>
  <si>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</si>
  <si>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</si>
  <si>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</si>
  <si>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</si>
  <si>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</si>
  <si>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</si>
  <si>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</si>
  <si>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</si>
  <si>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</si>
  <si>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</si>
  <si>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</si>
  <si>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</si>
  <si>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</si>
  <si>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</si>
  <si>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</si>
  <si>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</si>
  <si>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</si>
  <si>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</si>
  <si>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</si>
  <si>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</si>
  <si>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</si>
  <si>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</si>
  <si>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</si>
  <si>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</si>
  <si>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</si>
  <si>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</si>
  <si>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</si>
  <si>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</si>
  <si>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</si>
  <si>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</si>
  <si>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</si>
  <si>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</si>
  <si>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</si>
  <si>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</si>
  <si>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</si>
  <si>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</si>
  <si>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</si>
  <si>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</si>
  <si>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</si>
  <si>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</si>
  <si>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</si>
  <si>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</si>
  <si>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</si>
  <si>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</si>
  <si>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</si>
  <si>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</si>
  <si>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</si>
  <si>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</si>
  <si>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</si>
  <si>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</si>
  <si>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</si>
  <si>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</si>
  <si>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</si>
  <si>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</si>
  <si>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</si>
  <si>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</si>
  <si>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</si>
  <si>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</si>
  <si>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</si>
  <si>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</si>
  <si>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</si>
  <si>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</si>
  <si>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</si>
  <si>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</si>
  <si>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</si>
  <si>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</si>
  <si>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</si>
  <si>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</si>
  <si>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</si>
  <si>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</si>
  <si>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</si>
  <si>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</si>
  <si>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</si>
  <si>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</si>
  <si>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</si>
  <si>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</si>
  <si>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</si>
  <si>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</si>
  <si>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</si>
  <si>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</si>
  <si>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</si>
  <si>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</si>
  <si>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</si>
  <si>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</si>
  <si>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</si>
  <si>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</si>
  <si>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</si>
  <si>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</si>
  <si>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</si>
  <si>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</si>
  <si>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</si>
  <si>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</si>
  <si>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</si>
  <si>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</si>
  <si>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</si>
  <si>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</si>
  <si>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</si>
  <si>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</si>
  <si>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</si>
  <si>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</si>
  <si>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</si>
  <si>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</si>
  <si>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</si>
  <si>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</si>
  <si>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</si>
  <si>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</si>
  <si>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</si>
  <si>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</si>
  <si>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</si>
  <si>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</si>
  <si>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</si>
  <si>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</si>
  <si>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</si>
  <si>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</si>
  <si>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</si>
  <si>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</si>
  <si>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</si>
  <si>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</si>
  <si>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</si>
  <si>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</si>
  <si>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</si>
  <si>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</si>
  <si>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</si>
  <si>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</si>
  <si>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</si>
  <si>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</si>
  <si>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</si>
  <si>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</si>
  <si>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</si>
  <si>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</si>
  <si>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</si>
  <si>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</si>
  <si>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</si>
  <si>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</si>
  <si>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</si>
  <si>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</si>
  <si>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</si>
  <si>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</si>
  <si>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</si>
  <si>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</si>
  <si>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</si>
  <si>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</si>
  <si>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</si>
  <si>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</si>
  <si>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</si>
  <si>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</si>
  <si>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</si>
  <si>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</si>
  <si>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</si>
  <si>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</si>
  <si>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</si>
  <si>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</si>
  <si>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</si>
  <si>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</si>
  <si>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</si>
  <si>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</si>
  <si>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</si>
  <si>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</si>
  <si>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</si>
  <si>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</si>
  <si>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</si>
  <si>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</si>
  <si>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</si>
  <si>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</si>
  <si>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</si>
  <si>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</si>
  <si>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</si>
  <si>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</si>
  <si>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</si>
  <si>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</si>
  <si>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</si>
  <si>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</si>
  <si>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</si>
  <si>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</si>
  <si>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</si>
  <si>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</si>
  <si>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</si>
  <si>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</si>
  <si>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</si>
  <si>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</si>
  <si>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</si>
  <si>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</si>
  <si>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</si>
  <si>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</si>
  <si>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</si>
  <si>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</si>
  <si>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</si>
  <si>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</si>
  <si>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</si>
  <si>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</si>
  <si>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</si>
  <si>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</si>
  <si>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</si>
  <si>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</si>
  <si>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</si>
  <si>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</si>
  <si>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</si>
  <si>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</si>
  <si>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</si>
  <si>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</si>
  <si>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</si>
  <si>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</si>
  <si>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</si>
  <si>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</si>
  <si>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</si>
  <si>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</si>
  <si>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</si>
  <si>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</si>
  <si>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</si>
  <si>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</si>
  <si>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</si>
  <si>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</si>
  <si>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</si>
  <si>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</si>
  <si>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</si>
  <si>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</si>
  <si>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</si>
  <si>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</si>
  <si>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</si>
  <si>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</si>
  <si>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</si>
  <si>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</si>
  <si>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</si>
  <si>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</si>
  <si>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</si>
  <si>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</si>
  <si>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</si>
  <si>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</si>
  <si>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</si>
  <si>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</si>
  <si>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</si>
  <si>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</si>
  <si>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</si>
  <si>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</si>
  <si>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</si>
  <si>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</si>
  <si>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</si>
  <si>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</si>
  <si>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</si>
  <si>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</si>
  <si>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</si>
  <si>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</si>
  <si>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</si>
  <si>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</si>
  <si>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</si>
  <si>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</si>
  <si>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</si>
  <si>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</si>
  <si>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</si>
  <si>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</si>
  <si>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</si>
  <si>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</si>
  <si>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</si>
  <si>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</si>
  <si>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</si>
  <si>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</si>
  <si>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</si>
  <si>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</si>
  <si>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</si>
  <si>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</si>
  <si>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</si>
  <si>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</si>
  <si>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</si>
  <si>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</si>
  <si>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</si>
  <si>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</si>
  <si>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</si>
  <si>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</si>
  <si>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</si>
  <si>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</si>
  <si>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</si>
  <si>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</si>
  <si>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</si>
  <si>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</si>
  <si>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</si>
  <si>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</si>
  <si>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</si>
  <si>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</si>
  <si>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</si>
  <si>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</si>
  <si>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</si>
  <si>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</si>
  <si>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</si>
  <si>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</si>
  <si>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</si>
  <si>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</si>
  <si>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</si>
  <si>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</si>
  <si>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</si>
  <si>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</si>
  <si>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</si>
  <si>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</si>
  <si>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</si>
  <si>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</si>
  <si>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</si>
  <si>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</si>
  <si>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</si>
  <si>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</si>
  <si>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</si>
  <si>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</si>
  <si>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</si>
  <si>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</si>
  <si>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</si>
  <si>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</si>
  <si>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</si>
  <si>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</si>
  <si>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</si>
  <si>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</si>
  <si>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</si>
  <si>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</si>
  <si>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</si>
  <si>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</si>
  <si>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</si>
  <si>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</si>
  <si>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</si>
  <si>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</si>
  <si>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</si>
  <si>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</si>
  <si>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</si>
  <si>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</si>
  <si>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</si>
  <si>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</si>
  <si>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</si>
  <si>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</si>
  <si>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</si>
  <si>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</si>
  <si>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</si>
  <si>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</si>
  <si>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</si>
  <si>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</si>
  <si>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</si>
  <si>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</si>
  <si>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</si>
  <si>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</si>
  <si>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</si>
  <si>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</si>
  <si>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</si>
  <si>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</si>
  <si>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</si>
  <si>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</si>
  <si>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</si>
  <si>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</si>
  <si>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</si>
  <si>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</si>
  <si>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</si>
  <si>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</si>
  <si>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</si>
  <si>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</si>
  <si>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</si>
  <si>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</si>
  <si>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</si>
  <si>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</si>
  <si>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</si>
  <si>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</si>
  <si>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</si>
  <si>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</si>
  <si>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</si>
  <si>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</si>
  <si>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</si>
  <si>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</si>
  <si>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</si>
  <si>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</si>
  <si>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</si>
  <si>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</si>
  <si>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</si>
  <si>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</si>
  <si>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</si>
  <si>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</si>
  <si>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</si>
  <si>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</si>
  <si>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</si>
  <si>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</si>
  <si>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</si>
  <si>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</si>
  <si>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</si>
  <si>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</si>
  <si>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</si>
  <si>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</si>
  <si>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</si>
  <si>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</si>
  <si>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</si>
  <si>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</si>
  <si>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</si>
  <si>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</si>
  <si>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</si>
  <si>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</si>
  <si>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</si>
  <si>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</si>
  <si>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</si>
  <si>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</si>
  <si>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</si>
  <si>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</si>
  <si>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</si>
  <si>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</si>
  <si>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</si>
  <si>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</si>
  <si>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</si>
  <si>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</si>
  <si>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</si>
  <si>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</si>
  <si>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</si>
  <si>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</si>
  <si>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</si>
  <si>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</si>
  <si>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</si>
  <si>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</si>
  <si>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</si>
  <si>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</si>
  <si>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</si>
  <si>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</si>
  <si>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</si>
  <si>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</si>
  <si>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</si>
  <si>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</si>
  <si>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</si>
  <si>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</si>
  <si>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</si>
  <si>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</si>
  <si>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</si>
  <si>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</si>
  <si>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</si>
  <si>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</si>
  <si>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</si>
  <si>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</si>
  <si>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</si>
  <si>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</si>
  <si>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</si>
  <si>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</si>
  <si>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</si>
  <si>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</si>
  <si>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</si>
  <si>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</si>
  <si>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</si>
  <si>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</si>
  <si>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</si>
  <si>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</si>
  <si>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</si>
  <si>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</si>
  <si>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</si>
  <si>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</si>
  <si>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</si>
  <si>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</si>
  <si>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</si>
  <si>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</si>
  <si>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</si>
  <si>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</si>
  <si>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</si>
  <si>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</si>
  <si>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</si>
  <si>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</si>
  <si>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</si>
  <si>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</si>
  <si>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</si>
  <si>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</si>
  <si>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</si>
  <si>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</si>
  <si>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</si>
  <si>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</si>
  <si>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</si>
  <si>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</si>
  <si>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</si>
  <si>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</si>
  <si>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</si>
  <si>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</si>
  <si>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</si>
  <si>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</si>
  <si>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</si>
  <si>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</si>
  <si>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</si>
  <si>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</si>
  <si>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</si>
  <si>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</si>
  <si>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</si>
  <si>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</si>
  <si>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</si>
  <si>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</si>
  <si>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</si>
  <si>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</si>
  <si>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</si>
  <si>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</si>
  <si>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</si>
  <si>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</si>
  <si>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</si>
  <si>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</si>
  <si>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</si>
  <si>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</si>
  <si>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</si>
  <si>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</si>
  <si>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</si>
  <si>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</si>
  <si>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</si>
  <si>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</si>
  <si>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</si>
  <si>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</si>
  <si>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</si>
  <si>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</si>
  <si>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</si>
  <si>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</si>
  <si>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</si>
  <si>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</si>
  <si>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</si>
  <si>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</si>
  <si>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</si>
  <si>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</si>
  <si>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</si>
  <si>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</si>
  <si>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</si>
  <si>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</si>
  <si>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</si>
  <si>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</si>
  <si>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</si>
  <si>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</si>
  <si>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</si>
  <si>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</si>
  <si>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</si>
  <si>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</si>
  <si>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</si>
  <si>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</si>
  <si>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</si>
  <si>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</si>
  <si>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</si>
  <si>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</si>
  <si>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</si>
  <si>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</si>
  <si>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</si>
  <si>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</si>
  <si>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</si>
  <si>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</si>
  <si>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</si>
  <si>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</si>
  <si>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</si>
  <si>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</si>
  <si>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</si>
  <si>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</si>
  <si>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</si>
  <si>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</si>
  <si>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</si>
  <si>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</si>
  <si>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</si>
  <si>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</si>
  <si>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</si>
  <si>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</si>
  <si>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</si>
  <si>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</si>
  <si>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</si>
  <si>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</si>
  <si>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</si>
  <si>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</si>
  <si>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</si>
  <si>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</si>
  <si>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</si>
  <si>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</si>
  <si>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</si>
  <si>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</si>
  <si>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</si>
  <si>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</si>
  <si>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</si>
  <si>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</si>
  <si>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</si>
  <si>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</si>
  <si>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</si>
  <si>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</si>
  <si>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</si>
  <si>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</si>
  <si>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</si>
  <si>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</si>
  <si>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</si>
  <si>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</si>
  <si>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</si>
  <si>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</si>
  <si>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</si>
  <si>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</si>
  <si>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</si>
  <si>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</si>
  <si>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</si>
  <si>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</si>
  <si>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</si>
  <si>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</si>
  <si>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</si>
  <si>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</si>
  <si>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</si>
  <si>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</si>
  <si>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</si>
  <si>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</si>
  <si>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</si>
  <si>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</si>
  <si>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</si>
  <si>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</si>
  <si>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</si>
  <si>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</si>
  <si>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</si>
  <si>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</si>
  <si>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</si>
  <si>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</si>
  <si>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</si>
  <si>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</si>
  <si>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</si>
  <si>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</si>
  <si>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</si>
  <si>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</si>
  <si>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</si>
  <si>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</si>
  <si>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</si>
  <si>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</si>
  <si>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</si>
  <si>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</si>
  <si>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</si>
  <si>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</si>
  <si>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</si>
  <si>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</si>
  <si>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</si>
  <si>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</si>
  <si>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</si>
  <si>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</si>
  <si>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</si>
  <si>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</si>
  <si>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</si>
  <si>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</si>
  <si>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</si>
  <si>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</si>
  <si>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</si>
  <si>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</si>
  <si>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</si>
  <si>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</si>
  <si>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</si>
  <si>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</si>
  <si>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</si>
  <si>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</si>
  <si>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</si>
  <si>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</si>
  <si>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</si>
  <si>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</si>
  <si>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</si>
  <si>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</si>
  <si>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</si>
  <si>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</si>
  <si>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</si>
  <si>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</si>
  <si>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</si>
  <si>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</si>
  <si>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</si>
  <si>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</si>
  <si>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</si>
  <si>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</si>
  <si>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</si>
  <si>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</si>
  <si>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</si>
  <si>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</si>
  <si>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</si>
  <si>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</si>
  <si>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</si>
  <si>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</si>
  <si>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</si>
  <si>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</si>
  <si>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</si>
  <si>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</si>
  <si>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</si>
  <si>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</si>
  <si>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</si>
  <si>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</si>
  <si>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</si>
  <si>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</si>
  <si>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</si>
  <si>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</si>
  <si>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</si>
  <si>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</si>
  <si>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</si>
  <si>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</si>
  <si>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</si>
  <si>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</si>
  <si>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</si>
  <si>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</si>
  <si>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</si>
  <si>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</si>
  <si>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</si>
  <si>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</si>
  <si>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</si>
  <si>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</si>
  <si>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</si>
  <si>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</si>
  <si>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</si>
  <si>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</si>
  <si>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</si>
  <si>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</si>
  <si>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</si>
  <si>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</si>
  <si>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</si>
  <si>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</si>
  <si>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</si>
  <si>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</si>
  <si>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</si>
  <si>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</si>
  <si>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</si>
  <si>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</si>
  <si>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</si>
  <si>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</si>
  <si>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</si>
  <si>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</si>
  <si>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</si>
  <si>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</si>
  <si>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</si>
  <si>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</si>
  <si>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</si>
  <si>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</si>
  <si>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</si>
  <si>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</si>
  <si>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</si>
  <si>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</si>
  <si>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</si>
  <si>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</si>
  <si>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</si>
  <si>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</si>
  <si>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</si>
  <si>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</si>
  <si>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</si>
  <si>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</si>
  <si>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</si>
  <si>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</si>
  <si>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</si>
  <si>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</si>
  <si>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</si>
  <si>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</si>
  <si>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</si>
  <si>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</si>
  <si>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</si>
  <si>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</si>
  <si>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</si>
  <si>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</si>
  <si>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</si>
  <si>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</si>
  <si>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</si>
  <si>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</si>
  <si>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</si>
  <si>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</si>
  <si>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</si>
  <si>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</si>
  <si>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</si>
  <si>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</si>
  <si>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</si>
  <si>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</si>
  <si>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</si>
  <si>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</si>
  <si>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</si>
  <si>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</si>
  <si>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</si>
  <si>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</si>
  <si>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</si>
  <si>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</si>
  <si>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</si>
  <si>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</si>
  <si>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</si>
  <si>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</si>
  <si>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</si>
  <si>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</si>
  <si>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</si>
  <si>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</si>
  <si>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</si>
  <si>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</si>
  <si>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</si>
  <si>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</si>
  <si>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</si>
  <si>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</si>
  <si>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</si>
  <si>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</si>
  <si>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</si>
  <si>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</si>
  <si>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</si>
  <si>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</si>
  <si>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</si>
  <si>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</si>
  <si>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</si>
  <si>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</si>
  <si>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</si>
  <si>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</si>
  <si>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</si>
  <si>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</si>
  <si>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</si>
  <si>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</si>
  <si>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</si>
  <si>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</si>
  <si>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</si>
  <si>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</si>
  <si>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</si>
  <si>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</si>
  <si>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</si>
  <si>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</si>
  <si>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</si>
  <si>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</si>
  <si>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</si>
  <si>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</si>
  <si>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</si>
  <si>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</si>
  <si>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</si>
  <si>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</si>
  <si>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</si>
  <si>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</si>
  <si>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</si>
  <si>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</si>
  <si>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</si>
  <si>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</si>
  <si>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</si>
  <si>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</si>
  <si>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</si>
  <si>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</si>
  <si>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</si>
  <si>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</si>
  <si>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</si>
  <si>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</si>
  <si>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</si>
  <si>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</si>
  <si>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</si>
  <si>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</si>
  <si>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</si>
  <si>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</si>
  <si>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</si>
  <si>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</si>
  <si>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</si>
  <si>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</si>
  <si>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</si>
  <si>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</si>
  <si>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</si>
  <si>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</si>
  <si>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</si>
  <si>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</si>
  <si>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</si>
  <si>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</si>
  <si>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</si>
  <si>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</si>
  <si>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</si>
  <si>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</si>
  <si>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</si>
  <si>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</si>
  <si>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</si>
  <si>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</si>
  <si>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</si>
  <si>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</si>
  <si>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</si>
  <si>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</si>
  <si>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</si>
  <si>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</si>
  <si>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</si>
  <si>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</si>
  <si>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</si>
  <si>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</si>
  <si>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</si>
  <si>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</si>
  <si>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</si>
  <si>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</si>
  <si>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</si>
  <si>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</si>
  <si>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</si>
  <si>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</si>
  <si>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</si>
  <si>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</si>
  <si>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</si>
  <si>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</si>
  <si>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</si>
  <si>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</si>
  <si>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</si>
  <si>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</si>
  <si>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</si>
  <si>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</si>
  <si>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</si>
  <si>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</si>
  <si>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</si>
  <si>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</si>
  <si>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</si>
  <si>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</si>
  <si>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</si>
  <si>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</si>
  <si>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</si>
  <si>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</si>
  <si>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</si>
  <si>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</si>
  <si>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</si>
  <si>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</si>
  <si>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</si>
  <si>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</si>
  <si>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</si>
  <si>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</si>
  <si>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</si>
  <si>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</si>
  <si>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</si>
  <si>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</si>
  <si>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</si>
  <si>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</si>
  <si>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</si>
  <si>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</si>
  <si>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</si>
  <si>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</si>
  <si>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</si>
  <si>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</si>
  <si>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</si>
  <si>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</si>
  <si>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</si>
  <si>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</si>
  <si>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</si>
  <si>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</si>
  <si>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</si>
  <si>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</si>
  <si>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</si>
  <si>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</si>
  <si>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</si>
  <si>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</si>
  <si>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</si>
  <si>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</si>
  <si>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</si>
  <si>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</si>
  <si>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</si>
  <si>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</si>
  <si>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</si>
  <si>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</si>
  <si>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</si>
  <si>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</si>
  <si>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</si>
  <si>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</si>
  <si>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</si>
  <si>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</si>
  <si>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</si>
  <si>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</si>
  <si>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</si>
  <si>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</si>
  <si>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</si>
  <si>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</si>
  <si>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</si>
  <si>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</si>
  <si>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</si>
  <si>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</si>
  <si>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</si>
  <si>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</si>
  <si>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</si>
  <si>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</si>
  <si>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</si>
  <si>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</si>
  <si>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</si>
  <si>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</si>
  <si>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</si>
  <si>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</si>
  <si>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</si>
  <si>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</si>
  <si>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</si>
  <si>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</si>
  <si>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</si>
  <si>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</si>
  <si>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</si>
  <si>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</si>
  <si>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</si>
  <si>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</si>
  <si>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</si>
  <si>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</si>
  <si>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</si>
  <si>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</si>
  <si>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</si>
  <si>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</si>
  <si>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</si>
  <si>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</si>
  <si>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</si>
  <si>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</si>
  <si>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</si>
  <si>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</si>
  <si>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</si>
  <si>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</si>
  <si>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</si>
  <si>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</si>
  <si>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</si>
  <si>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</si>
  <si>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</si>
  <si>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</si>
  <si>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</si>
  <si>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</si>
  <si>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</si>
  <si>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</si>
  <si>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</si>
  <si>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</si>
  <si>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</si>
  <si>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</si>
  <si>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</si>
  <si>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</si>
  <si>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</si>
  <si>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</si>
  <si>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</si>
  <si>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</si>
  <si>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</si>
  <si>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</si>
  <si>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</si>
  <si>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</si>
  <si>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</si>
  <si>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</si>
  <si>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</si>
  <si>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</si>
  <si>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</si>
  <si>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</si>
  <si>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</si>
  <si>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</si>
  <si>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</si>
  <si>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</si>
  <si>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</si>
  <si>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</si>
  <si>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</si>
  <si>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</si>
  <si>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</si>
  <si>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</si>
  <si>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</si>
  <si>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</si>
  <si>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</si>
  <si>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</si>
  <si>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</si>
  <si>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</si>
  <si>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</si>
  <si>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</si>
  <si>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</si>
  <si>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</si>
  <si>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</si>
  <si>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</si>
  <si>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</si>
  <si>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</si>
  <si>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</si>
  <si>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</si>
  <si>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</si>
  <si>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</si>
  <si>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</si>
  <si>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</si>
  <si>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</si>
  <si>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</si>
  <si>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</si>
  <si>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</si>
  <si>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</si>
  <si>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</si>
  <si>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</si>
  <si>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</si>
  <si>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</si>
  <si>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</si>
  <si>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</si>
  <si>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</si>
  <si>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</si>
  <si>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</si>
  <si>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</si>
  <si>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</si>
  <si>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</si>
  <si>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</si>
  <si>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</si>
  <si>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</si>
  <si>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</si>
  <si>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</si>
  <si>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</si>
  <si>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</si>
  <si>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</si>
  <si>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</si>
  <si>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</si>
  <si>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</si>
  <si>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</si>
  <si>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</si>
  <si>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</si>
  <si>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</si>
  <si>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</si>
  <si>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</si>
  <si>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</si>
  <si>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</si>
  <si>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</si>
  <si>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</si>
  <si>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</si>
  <si>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</si>
  <si>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</si>
  <si>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</si>
  <si>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</si>
  <si>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</si>
  <si>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</si>
  <si>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</si>
  <si>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</si>
  <si>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</si>
  <si>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</si>
  <si>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</si>
  <si>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</si>
  <si>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</si>
  <si>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</si>
  <si>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</si>
  <si>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</si>
  <si>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</si>
  <si>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</si>
  <si>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</si>
  <si>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</si>
  <si>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</si>
  <si>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</si>
  <si>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</si>
  <si>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</si>
  <si>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</si>
  <si>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</si>
  <si>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</si>
  <si>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</si>
  <si>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</si>
  <si>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</si>
  <si>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</si>
  <si>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</si>
  <si>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</si>
  <si>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</si>
  <si>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</si>
  <si>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</si>
  <si>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</si>
  <si>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</si>
  <si>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</si>
  <si>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</si>
  <si>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</si>
  <si>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</si>
  <si>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</si>
  <si>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</si>
  <si>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</si>
  <si>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</si>
  <si>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</si>
  <si>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</si>
  <si>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</si>
  <si>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</si>
  <si>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</si>
  <si>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</si>
  <si>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</si>
  <si>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</si>
  <si>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</si>
  <si>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</si>
  <si>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</si>
  <si>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</si>
  <si>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</si>
  <si>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</si>
  <si>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</si>
  <si>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</si>
  <si>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</si>
  <si>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</si>
  <si>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</si>
  <si>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</si>
  <si>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</si>
  <si>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</si>
  <si>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</si>
  <si>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</si>
  <si>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</si>
  <si>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</si>
  <si>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</si>
  <si>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</si>
  <si>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</si>
  <si>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</si>
  <si>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</si>
  <si>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</si>
  <si>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</si>
  <si>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</si>
  <si>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</si>
  <si>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</si>
  <si>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</si>
  <si>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</si>
  <si>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</si>
  <si>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</si>
  <si>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</si>
  <si>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</si>
  <si>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</si>
  <si>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</si>
  <si>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</si>
  <si>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</si>
  <si>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</si>
  <si>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</si>
  <si>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</si>
  <si>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</si>
  <si>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</si>
  <si>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</si>
  <si>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</si>
  <si>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</si>
  <si>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</si>
  <si>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</si>
  <si>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</si>
  <si>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</si>
  <si>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</si>
  <si>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</si>
  <si>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</si>
  <si>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</si>
  <si>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</si>
  <si>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</si>
  <si>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</si>
  <si>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</si>
  <si>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</si>
  <si>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</si>
  <si>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</si>
  <si>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</si>
  <si>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</si>
  <si>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</si>
  <si>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</si>
  <si>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</si>
  <si>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</si>
  <si>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</si>
  <si>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</si>
  <si>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</si>
  <si>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</si>
  <si>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</si>
  <si>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</si>
  <si>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</si>
  <si>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</si>
  <si>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</si>
  <si>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</si>
  <si>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</si>
  <si>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</si>
  <si>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</si>
  <si>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</si>
  <si>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</si>
  <si>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</si>
  <si>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</si>
  <si>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</si>
  <si>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</si>
  <si>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</si>
  <si>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</si>
  <si>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</si>
  <si>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</si>
  <si>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</si>
  <si>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</si>
  <si>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</si>
  <si>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</si>
  <si>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</si>
  <si>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</si>
  <si>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</si>
  <si>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</si>
  <si>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</si>
  <si>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</si>
  <si>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</si>
  <si>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</si>
  <si>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</si>
  <si>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</si>
  <si>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</si>
  <si>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</si>
  <si>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</si>
  <si>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</si>
  <si>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</si>
  <si>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</si>
  <si>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</si>
  <si>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</si>
  <si>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</si>
  <si>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</si>
  <si>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</si>
  <si>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</si>
  <si>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</si>
  <si>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</si>
  <si>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</si>
  <si>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</si>
  <si>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</si>
  <si>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</si>
  <si>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</si>
  <si>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</si>
  <si>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</si>
  <si>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</si>
  <si>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</si>
  <si>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</si>
  <si>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</si>
  <si>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</si>
  <si>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</si>
  <si>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</si>
  <si>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</si>
  <si>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</si>
  <si>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</si>
  <si>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</si>
  <si>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</si>
  <si>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</si>
  <si>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</si>
  <si>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</si>
  <si>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</si>
  <si>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</si>
  <si>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</si>
  <si>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</si>
  <si>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</si>
  <si>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</si>
  <si>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</si>
  <si>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</si>
  <si>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</si>
  <si>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</si>
  <si>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</si>
  <si>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</si>
  <si>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</si>
  <si>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</si>
  <si>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</si>
  <si>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</si>
  <si>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</si>
  <si>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</si>
  <si>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</si>
  <si>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</si>
  <si>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</si>
  <si>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</si>
  <si>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</si>
  <si>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</si>
  <si>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</si>
  <si>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</si>
  <si>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</si>
  <si>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</si>
  <si>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</si>
  <si>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</si>
  <si>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</si>
  <si>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</si>
  <si>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</si>
  <si>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</si>
  <si>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</si>
  <si>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</si>
  <si>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</si>
  <si>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</si>
  <si>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</si>
  <si>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</si>
  <si>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</si>
  <si>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</si>
  <si>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</si>
  <si>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</si>
  <si>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</si>
  <si>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</si>
  <si>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</si>
  <si>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</si>
  <si>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</si>
  <si>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</si>
  <si>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</si>
  <si>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</si>
  <si>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</si>
  <si>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</si>
  <si>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</si>
  <si>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</si>
  <si>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</si>
  <si>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</si>
  <si>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</si>
  <si>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</si>
  <si>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</si>
  <si>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</si>
  <si>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</si>
  <si>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</si>
  <si>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</si>
  <si>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</si>
  <si>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</si>
  <si>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</si>
  <si>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</si>
  <si>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</si>
  <si>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</si>
  <si>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</si>
  <si>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</si>
  <si>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</si>
  <si>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</si>
  <si>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</si>
  <si>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</si>
  <si>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</si>
  <si>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</si>
  <si>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</si>
  <si>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</si>
  <si>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</si>
  <si>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</si>
  <si>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</si>
  <si>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</si>
  <si>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</si>
  <si>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</si>
  <si>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</si>
  <si>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</si>
  <si>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</si>
  <si>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</si>
  <si>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</si>
  <si>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</si>
  <si>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</si>
  <si>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</si>
  <si>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</si>
  <si>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</si>
  <si>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</si>
  <si>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</si>
  <si>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</si>
  <si>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</si>
  <si>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</si>
  <si>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</si>
  <si>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</si>
  <si>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</si>
  <si>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</si>
  <si>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</si>
  <si>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</si>
  <si>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</si>
  <si>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</si>
  <si>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</si>
  <si>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</si>
  <si>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</si>
  <si>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</si>
  <si>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</si>
  <si>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</si>
  <si>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</si>
  <si>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</si>
  <si>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</si>
  <si>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</si>
  <si>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</si>
  <si>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</si>
  <si>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</si>
  <si>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</si>
  <si>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</si>
  <si>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</si>
  <si>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</si>
  <si>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</si>
  <si>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</si>
  <si>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</si>
  <si>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</si>
  <si>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</si>
  <si>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</si>
  <si>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</si>
  <si>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</si>
  <si>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</si>
  <si>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</si>
  <si>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</si>
  <si>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</si>
  <si>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</si>
  <si>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</si>
  <si>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</si>
  <si>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</si>
  <si>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</si>
  <si>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</si>
  <si>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</si>
  <si>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</si>
  <si>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</si>
  <si>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</si>
  <si>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</si>
  <si>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</si>
  <si>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</si>
  <si>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</si>
  <si>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</si>
  <si>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</si>
  <si>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</si>
  <si>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</si>
  <si>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</si>
  <si>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</si>
  <si>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</si>
  <si>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</si>
  <si>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</si>
  <si>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</si>
  <si>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</si>
  <si>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</si>
  <si>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</si>
  <si>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</si>
  <si>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</si>
  <si>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</si>
  <si>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</si>
  <si>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</si>
  <si>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</si>
  <si>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</si>
  <si>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</si>
  <si>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</si>
  <si>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</si>
  <si>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</si>
  <si>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</si>
  <si>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</si>
  <si>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</si>
  <si>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</si>
  <si>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</si>
  <si>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</si>
  <si>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</si>
  <si>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</si>
  <si>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</si>
  <si>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</si>
  <si>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</si>
  <si>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</si>
  <si>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</si>
  <si>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</si>
  <si>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</si>
  <si>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</si>
  <si>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</si>
  <si>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</si>
  <si>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</si>
  <si>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</si>
  <si>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</si>
  <si>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</si>
  <si>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</si>
  <si>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</si>
  <si>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</si>
  <si>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</si>
  <si>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</si>
  <si>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</si>
  <si>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</si>
  <si>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</si>
  <si>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</si>
  <si>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</si>
  <si>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</si>
  <si>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</si>
  <si>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</si>
  <si>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</si>
  <si>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</si>
  <si>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</si>
  <si>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</si>
  <si>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</si>
  <si>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</si>
  <si>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</si>
  <si>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</si>
  <si>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</si>
  <si>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</si>
  <si>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</si>
  <si>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</si>
  <si>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</si>
  <si>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</si>
  <si>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</si>
  <si>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</si>
  <si>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</si>
  <si>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</si>
  <si>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</si>
  <si>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</si>
  <si>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</si>
  <si>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</si>
  <si>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</si>
  <si>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</si>
  <si>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</si>
  <si>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</si>
  <si>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</si>
  <si>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</si>
  <si>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</si>
  <si>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</si>
  <si>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</si>
  <si>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</si>
  <si>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</si>
  <si>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</si>
  <si>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</si>
  <si>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</si>
  <si>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</si>
  <si>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</si>
  <si>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</si>
  <si>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</si>
  <si>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</si>
  <si>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</si>
  <si>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</si>
  <si>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</si>
  <si>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</si>
  <si>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</si>
  <si>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</si>
  <si>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</si>
  <si>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</si>
  <si>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</si>
  <si>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</si>
  <si>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</si>
  <si>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</si>
  <si>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</si>
  <si>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</si>
  <si>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</si>
  <si>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</si>
  <si>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</si>
  <si>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</si>
  <si>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</si>
  <si>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</si>
  <si>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</si>
  <si>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</si>
  <si>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</si>
  <si>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</si>
  <si>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</si>
  <si>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</si>
  <si>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</si>
  <si>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</si>
  <si>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</si>
  <si>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</si>
  <si>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</si>
  <si>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</si>
  <si>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</si>
  <si>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</si>
  <si>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</si>
  <si>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</si>
  <si>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</si>
  <si>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</si>
  <si>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</si>
  <si>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</si>
  <si>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</si>
  <si>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</si>
  <si>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</si>
  <si>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</si>
  <si>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</si>
  <si>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</si>
  <si>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</si>
  <si>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</si>
  <si>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</si>
  <si>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</si>
  <si>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</si>
  <si>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</si>
  <si>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</si>
  <si>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</si>
  <si>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</si>
  <si>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</si>
  <si>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</si>
  <si>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</si>
  <si>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</si>
  <si>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</si>
  <si>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</si>
  <si>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</si>
  <si>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</si>
  <si>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</si>
  <si>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</si>
  <si>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</si>
  <si>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</si>
  <si>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</si>
  <si>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</si>
  <si>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</si>
  <si>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</si>
  <si>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</si>
  <si>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</si>
  <si>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</si>
  <si>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</si>
  <si>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</si>
  <si>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</si>
  <si>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</si>
  <si>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</si>
  <si>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</si>
  <si>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</si>
  <si>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</si>
  <si>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</si>
  <si>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</si>
  <si>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</si>
  <si>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</si>
  <si>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</si>
  <si>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</si>
  <si>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</si>
  <si>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</si>
  <si>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</si>
  <si>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</si>
  <si>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</si>
  <si>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</si>
  <si>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</si>
  <si>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</si>
  <si>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</si>
  <si>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</si>
  <si>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</si>
  <si>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</si>
  <si>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</si>
  <si>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</si>
  <si>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</si>
  <si>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</si>
  <si>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</si>
  <si>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</si>
  <si>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</si>
  <si>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</si>
  <si>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</si>
  <si>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</si>
  <si>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</si>
  <si>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</si>
  <si>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</si>
  <si>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</si>
  <si>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</si>
  <si>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</si>
  <si>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</si>
  <si>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</si>
  <si>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</si>
  <si>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</si>
  <si>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</si>
  <si>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</si>
  <si>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</si>
  <si>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</si>
  <si>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</si>
  <si>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</si>
  <si>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</si>
  <si>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</si>
  <si>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</si>
  <si>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</si>
  <si>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</si>
  <si>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</si>
  <si>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</si>
  <si>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</si>
  <si>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</si>
  <si>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</si>
  <si>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</si>
  <si>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</si>
  <si>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</si>
  <si>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</si>
  <si>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</si>
  <si>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</si>
  <si>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</si>
  <si>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</si>
  <si>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</si>
  <si>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</si>
  <si>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</si>
  <si>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</si>
  <si>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</si>
  <si>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</si>
  <si>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</si>
  <si>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</si>
  <si>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</si>
  <si>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</si>
  <si>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</si>
  <si>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</si>
  <si>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</si>
  <si>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</si>
  <si>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</si>
  <si>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</si>
  <si>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</si>
  <si>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</si>
  <si>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</si>
  <si>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</si>
  <si>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</si>
  <si>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</si>
  <si>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</si>
  <si>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</si>
  <si>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</si>
  <si>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</si>
  <si>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</si>
  <si>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</si>
  <si>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</si>
  <si>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</si>
  <si>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</si>
  <si>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</si>
  <si>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</si>
  <si>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</si>
  <si>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</si>
  <si>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</si>
  <si>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</si>
  <si>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</si>
  <si>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</si>
  <si>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</si>
  <si>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</si>
  <si>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</si>
  <si>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</si>
  <si>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</si>
  <si>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</si>
  <si>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</si>
  <si>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</si>
  <si>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</si>
  <si>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</si>
  <si>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</si>
  <si>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</si>
  <si>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</si>
  <si>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</si>
  <si>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</si>
  <si>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</si>
  <si>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</si>
  <si>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</si>
  <si>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</si>
  <si>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</si>
  <si>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</si>
  <si>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</si>
  <si>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</si>
  <si>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</si>
  <si>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</si>
  <si>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</si>
  <si>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</si>
  <si>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</si>
  <si>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</si>
  <si>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</si>
  <si>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</si>
  <si>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</si>
  <si>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</si>
  <si>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</si>
  <si>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</si>
  <si>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</si>
  <si>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</si>
  <si>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</si>
  <si>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</si>
  <si>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</si>
  <si>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</si>
  <si>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</si>
  <si>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</si>
  <si>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</si>
  <si>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</si>
  <si>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</si>
  <si>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</si>
  <si>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</si>
  <si>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</si>
  <si>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</si>
  <si>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</si>
  <si>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</si>
  <si>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</si>
  <si>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</si>
  <si>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</si>
  <si>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</si>
  <si>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</si>
  <si>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</si>
  <si>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</si>
  <si>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</si>
  <si>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</si>
  <si>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</si>
  <si>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</si>
  <si>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</si>
  <si>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</si>
  <si>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</si>
  <si>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</si>
  <si>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</si>
  <si>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</si>
  <si>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</si>
  <si>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</si>
  <si>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</si>
  <si>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</si>
  <si>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</si>
  <si>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</si>
  <si>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</si>
  <si>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</si>
  <si>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</si>
  <si>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</si>
  <si>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</si>
  <si>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</si>
  <si>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</si>
  <si>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</si>
  <si>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</si>
  <si>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</si>
  <si>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</si>
  <si>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</si>
  <si>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</si>
  <si>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</si>
  <si>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</si>
  <si>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</si>
  <si>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</si>
  <si>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</si>
  <si>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</si>
  <si>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</si>
  <si>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</si>
  <si>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</si>
  <si>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</si>
  <si>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</si>
  <si>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</si>
  <si>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</si>
  <si>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</si>
  <si>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</si>
  <si>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</si>
  <si>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</si>
  <si>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</si>
  <si>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</si>
  <si>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</si>
  <si>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</si>
  <si>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</si>
  <si>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</si>
  <si>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</si>
  <si>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</si>
  <si>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</si>
  <si>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</si>
  <si>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</si>
  <si>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</si>
  <si>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</si>
  <si>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</si>
  <si>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</si>
  <si>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</si>
  <si>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</si>
  <si>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</si>
  <si>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</si>
  <si>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</si>
  <si>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</si>
  <si>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</si>
  <si>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</si>
  <si>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</si>
  <si>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</si>
  <si>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</si>
  <si>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</si>
  <si>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</si>
  <si>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</si>
  <si>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</si>
  <si>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</si>
  <si>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</si>
  <si>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</si>
  <si>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</si>
  <si>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</si>
  <si>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</si>
  <si>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</si>
  <si>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</si>
  <si>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</si>
  <si>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</si>
  <si>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</si>
  <si>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</si>
  <si>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</si>
  <si>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</si>
  <si>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</si>
  <si>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</si>
  <si>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</si>
  <si>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</si>
  <si>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</si>
  <si>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</si>
  <si>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</si>
  <si>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</si>
  <si>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</si>
  <si>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</si>
  <si>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</si>
  <si>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</si>
  <si>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</si>
  <si>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</si>
  <si>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</si>
  <si>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</si>
  <si>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</si>
  <si>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</si>
  <si>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</si>
  <si>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</si>
  <si>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</si>
  <si>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</si>
  <si>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</si>
  <si>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</si>
  <si>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</si>
  <si>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</si>
  <si>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</si>
  <si>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</si>
  <si>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</si>
  <si>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</si>
  <si>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</si>
  <si>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</si>
  <si>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</si>
  <si>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</si>
  <si>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</si>
  <si>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</si>
  <si>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</si>
  <si>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</si>
  <si>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</si>
  <si>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</si>
  <si>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</si>
  <si>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</si>
  <si>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</si>
  <si>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</si>
  <si>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</si>
  <si>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</si>
  <si>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</si>
  <si>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</si>
  <si>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</si>
  <si>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</si>
  <si>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</si>
  <si>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</si>
  <si>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</si>
  <si>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</si>
  <si>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</si>
  <si>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</si>
  <si>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</si>
  <si>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</si>
  <si>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</si>
  <si>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</si>
  <si>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</si>
  <si>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</si>
  <si>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</si>
  <si>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</si>
  <si>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</si>
  <si>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</si>
  <si>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</si>
  <si>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</si>
  <si>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</si>
  <si>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</si>
  <si>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</si>
  <si>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</si>
  <si>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</si>
  <si>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</si>
  <si>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</si>
  <si>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</si>
  <si>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</si>
  <si>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</si>
  <si>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</si>
  <si>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</si>
  <si>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</si>
  <si>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</si>
  <si>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</si>
  <si>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</si>
  <si>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</si>
  <si>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</si>
  <si>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</si>
  <si>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</si>
  <si>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</si>
  <si>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</si>
  <si>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</si>
  <si>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</si>
  <si>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</si>
  <si>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</si>
  <si>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</si>
  <si>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</si>
  <si>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</si>
  <si>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</si>
  <si>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</si>
  <si>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</si>
  <si>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</si>
  <si>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</si>
  <si>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</si>
  <si>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</si>
  <si>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</si>
  <si>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</si>
  <si>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</si>
  <si>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</si>
  <si>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</si>
  <si>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</si>
  <si>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</si>
  <si>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</si>
  <si>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</si>
  <si>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</si>
  <si>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</si>
  <si>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</si>
  <si>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</si>
  <si>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</si>
  <si>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</si>
  <si>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</si>
  <si>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</si>
  <si>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</si>
  <si>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</si>
  <si>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</si>
  <si>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</si>
  <si>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</si>
  <si>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</si>
  <si>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</si>
  <si>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</si>
  <si>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</si>
  <si>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</si>
  <si>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</si>
  <si>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</si>
  <si>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</si>
  <si>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</si>
  <si>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</si>
  <si>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</si>
  <si>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</si>
  <si>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</si>
  <si>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</si>
  <si>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</si>
  <si>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</si>
  <si>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</si>
  <si>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</si>
  <si>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</si>
  <si>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</si>
  <si>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</si>
  <si>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</si>
  <si>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</si>
  <si>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</si>
  <si>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</si>
  <si>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</si>
  <si>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</si>
  <si>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</si>
  <si>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</si>
  <si>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</si>
  <si>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</si>
  <si>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</si>
  <si>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</si>
  <si>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</si>
  <si>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</si>
  <si>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</si>
  <si>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</si>
  <si>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</si>
  <si>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</si>
  <si>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</si>
  <si>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</si>
  <si>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</si>
  <si>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</si>
  <si>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</si>
  <si>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</si>
  <si>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</si>
  <si>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</si>
  <si>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</si>
  <si>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</si>
  <si>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</si>
  <si>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</si>
  <si>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</si>
  <si>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</si>
  <si>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</si>
  <si>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</si>
  <si>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</si>
  <si>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</si>
  <si>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</si>
  <si>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</si>
  <si>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</si>
  <si>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</si>
  <si>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</si>
  <si>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</si>
  <si>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</si>
  <si>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</si>
  <si>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</si>
  <si>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</si>
  <si>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</si>
  <si>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</si>
  <si>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</si>
  <si>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</si>
  <si>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</si>
  <si>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</si>
  <si>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</si>
  <si>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</si>
  <si>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</si>
  <si>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</si>
  <si>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</si>
  <si>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</si>
  <si>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</si>
  <si>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</si>
  <si>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</si>
  <si>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</si>
  <si>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</si>
  <si>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</si>
  <si>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</si>
  <si>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</si>
  <si>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</si>
  <si>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</si>
  <si>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</si>
  <si>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</si>
  <si>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</si>
  <si>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</si>
  <si>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</si>
  <si>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</si>
  <si>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</si>
  <si>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</si>
  <si>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</si>
  <si>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</si>
  <si>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</si>
  <si>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</si>
  <si>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</si>
  <si>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</si>
  <si>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</si>
  <si>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</si>
  <si>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</si>
  <si>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</si>
  <si>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</si>
  <si>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</si>
  <si>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</si>
  <si>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</si>
  <si>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</si>
  <si>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</si>
  <si>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</si>
  <si>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</si>
  <si>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</si>
  <si>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</si>
  <si>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</si>
  <si>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</si>
  <si>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</si>
  <si>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</si>
  <si>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</si>
  <si>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</si>
  <si>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</si>
  <si>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</si>
  <si>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</si>
  <si>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</si>
  <si>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</si>
  <si>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</si>
  <si>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</si>
  <si>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</si>
  <si>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</si>
  <si>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</si>
  <si>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</si>
  <si>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</si>
  <si>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</si>
  <si>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</si>
  <si>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</si>
  <si>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</si>
  <si>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</si>
  <si>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</si>
  <si>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</si>
  <si>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</si>
  <si>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</si>
  <si>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</si>
  <si>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</si>
  <si>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</si>
  <si>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</si>
  <si>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</si>
  <si>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</si>
  <si>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</si>
  <si>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</si>
  <si>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</si>
  <si>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</si>
  <si>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</si>
  <si>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</si>
  <si>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</si>
  <si>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</si>
  <si>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</si>
  <si>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</si>
  <si>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</si>
  <si>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</si>
  <si>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</si>
  <si>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</si>
  <si>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</si>
  <si>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</si>
  <si>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</si>
  <si>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</si>
  <si>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</si>
  <si>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</si>
  <si>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</si>
  <si>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</si>
  <si>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</si>
  <si>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</si>
  <si>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</si>
  <si>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</si>
  <si>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</si>
  <si>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</si>
  <si>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</si>
  <si>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</si>
  <si>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</si>
  <si>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</si>
  <si>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</si>
  <si>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</si>
  <si>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</si>
  <si>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</si>
  <si>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</si>
  <si>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</si>
  <si>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</si>
  <si>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</si>
  <si>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</si>
  <si>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</si>
  <si>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</si>
  <si>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</si>
  <si>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</si>
  <si>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</si>
  <si>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</si>
  <si>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</si>
  <si>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</si>
  <si>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</si>
  <si>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</si>
  <si>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</si>
  <si>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</si>
  <si>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</si>
  <si>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</si>
  <si>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</si>
  <si>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</si>
  <si>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</si>
  <si>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</si>
  <si>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</si>
  <si>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</si>
  <si>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</si>
  <si>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</si>
  <si>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</si>
  <si>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</si>
  <si>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</si>
  <si>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</si>
  <si>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</si>
  <si>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</si>
  <si>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</si>
  <si>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</si>
  <si>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</si>
  <si>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</si>
  <si>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</si>
  <si>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</si>
  <si>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</si>
  <si>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</si>
  <si>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</si>
  <si>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</si>
  <si>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</si>
  <si>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</si>
  <si>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</si>
  <si>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</si>
  <si>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</si>
  <si>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</si>
  <si>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</si>
  <si>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</si>
  <si>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</si>
  <si>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</si>
  <si>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</si>
  <si>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</si>
  <si>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</si>
  <si>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</si>
  <si>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</si>
  <si>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</si>
  <si>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</si>
  <si>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</si>
  <si>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</si>
  <si>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</si>
  <si>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</si>
  <si>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</si>
  <si>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</si>
  <si>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</si>
  <si>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</si>
  <si>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</si>
  <si>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</si>
  <si>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</si>
  <si>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</si>
  <si>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</si>
  <si>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</si>
  <si>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</si>
  <si>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</si>
  <si>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</si>
  <si>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</si>
  <si>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</si>
  <si>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</si>
  <si>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</si>
  <si>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</si>
  <si>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</si>
  <si>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</si>
  <si>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</si>
  <si>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</si>
  <si>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</si>
  <si>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</si>
  <si>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</si>
  <si>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</si>
  <si>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</si>
  <si>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</si>
  <si>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</si>
  <si>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</si>
  <si>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</si>
  <si>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</si>
  <si>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</si>
  <si>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</si>
  <si>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</si>
  <si>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</si>
  <si>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</si>
  <si>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</si>
  <si>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</si>
  <si>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</si>
  <si>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</si>
  <si>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</si>
  <si>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</si>
  <si>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</si>
  <si>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</si>
  <si>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</si>
  <si>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</si>
  <si>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</si>
  <si>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</si>
  <si>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</si>
  <si>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</si>
  <si>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</si>
  <si>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</si>
  <si>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</si>
  <si>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</si>
  <si>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</si>
  <si>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</si>
  <si>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</si>
  <si>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</si>
  <si>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</si>
  <si>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</si>
  <si>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</si>
  <si>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</si>
  <si>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</si>
  <si>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</si>
  <si>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</si>
  <si>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</si>
  <si>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</si>
  <si>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</si>
  <si>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</si>
  <si>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</si>
  <si>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</si>
  <si>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</si>
  <si>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</si>
  <si>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</si>
  <si>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</si>
  <si>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</si>
  <si>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</si>
  <si>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</si>
  <si>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</si>
  <si>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</si>
  <si>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</si>
  <si>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</si>
  <si>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</si>
  <si>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</si>
  <si>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</si>
  <si>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</si>
  <si>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</si>
  <si>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</si>
  <si>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</si>
  <si>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</si>
  <si>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</si>
  <si>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</si>
  <si>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</si>
  <si>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</si>
  <si>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</si>
  <si>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</si>
  <si>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</si>
  <si>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</si>
  <si>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</si>
  <si>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</si>
  <si>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</si>
  <si>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</si>
  <si>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</si>
  <si>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</si>
  <si>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</si>
  <si>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</si>
  <si>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</si>
  <si>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</si>
  <si>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</si>
  <si>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</si>
  <si>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</si>
  <si>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</si>
  <si>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</si>
  <si>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</si>
  <si>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</si>
  <si>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</si>
  <si>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</si>
  <si>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</si>
  <si>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</si>
  <si>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</si>
  <si>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</si>
  <si>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</si>
  <si>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</si>
  <si>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</si>
  <si>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</si>
  <si>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</si>
  <si>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</si>
  <si>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</si>
  <si>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</si>
  <si>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</si>
  <si>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</si>
  <si>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</si>
  <si>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</si>
  <si>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</si>
  <si>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</si>
  <si>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</si>
  <si>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</si>
  <si>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</si>
  <si>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</si>
  <si>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</si>
  <si>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</si>
  <si>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</si>
  <si>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</si>
  <si>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</si>
  <si>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</si>
  <si>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</si>
  <si>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</si>
  <si>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</si>
  <si>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</si>
  <si>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</si>
  <si>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</si>
  <si>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</si>
  <si>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</si>
  <si>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</si>
  <si>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</si>
  <si>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</si>
  <si>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</si>
  <si>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</si>
  <si>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</si>
  <si>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</si>
  <si>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</si>
  <si>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</si>
  <si>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</si>
  <si>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</si>
  <si>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</si>
  <si>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</si>
  <si>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</si>
  <si>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</si>
  <si>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</si>
  <si>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</si>
  <si>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</si>
  <si>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</si>
  <si>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</si>
  <si>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</si>
  <si>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</si>
  <si>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</si>
  <si>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</si>
  <si>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</si>
  <si>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</si>
  <si>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</si>
  <si>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</si>
  <si>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</si>
  <si>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</si>
  <si>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</si>
  <si>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</si>
  <si>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</si>
  <si>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</si>
  <si>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</si>
  <si>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</si>
  <si>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</si>
  <si>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</si>
  <si>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</si>
  <si>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</si>
  <si>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</si>
  <si>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</si>
  <si>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</si>
  <si>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</si>
  <si>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</si>
  <si>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</si>
  <si>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</si>
  <si>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</si>
  <si>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</si>
  <si>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</si>
  <si>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</si>
  <si>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</si>
  <si>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</si>
  <si>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</si>
  <si>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</si>
  <si>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</si>
  <si>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</si>
  <si>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</si>
  <si>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</si>
  <si>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</si>
  <si>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</si>
  <si>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</si>
  <si>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</si>
  <si>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</si>
  <si>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</si>
  <si>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</si>
  <si>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</si>
  <si>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</si>
  <si>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</si>
  <si>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</si>
  <si>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</si>
  <si>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</si>
  <si>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</si>
  <si>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</si>
  <si>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</si>
  <si>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</si>
  <si>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</si>
  <si>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</si>
  <si>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</si>
  <si>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</si>
  <si>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</si>
  <si>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</si>
  <si>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</si>
  <si>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</si>
  <si>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</si>
  <si>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</si>
  <si>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</si>
  <si>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</si>
  <si>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</si>
  <si>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</si>
  <si>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</si>
  <si>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</si>
  <si>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</si>
  <si>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</si>
  <si>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</si>
  <si>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</si>
  <si>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</si>
  <si>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</si>
  <si>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</si>
  <si>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</si>
  <si>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</si>
  <si>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</si>
  <si>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</si>
  <si>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</si>
  <si>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</si>
  <si>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</si>
  <si>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</si>
  <si>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</si>
  <si>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</si>
  <si>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</si>
  <si>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</si>
  <si>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</si>
  <si>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</si>
  <si>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</si>
  <si>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</si>
  <si>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</si>
  <si>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</si>
  <si>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</si>
  <si>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</si>
  <si>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</si>
  <si>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</si>
  <si>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</si>
  <si>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</si>
  <si>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</si>
  <si>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</si>
  <si>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</si>
  <si>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</si>
  <si>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</si>
  <si>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</si>
  <si>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</si>
  <si>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</si>
  <si>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</si>
  <si>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</si>
  <si>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</si>
  <si>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</si>
  <si>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</si>
  <si>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</si>
  <si>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</si>
  <si>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</si>
  <si>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</si>
  <si>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</si>
  <si>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</si>
  <si>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</si>
  <si>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</si>
  <si>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</si>
  <si>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</si>
  <si>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</si>
  <si>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</si>
  <si>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</si>
  <si>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</si>
  <si>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</si>
  <si>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</si>
  <si>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</si>
  <si>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</si>
  <si>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</si>
  <si>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</si>
  <si>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</si>
  <si>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</si>
  <si>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</si>
  <si>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</si>
  <si>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</si>
  <si>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</si>
  <si>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</si>
  <si>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</si>
  <si>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</si>
  <si>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</si>
  <si>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</si>
  <si>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</si>
  <si>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</si>
  <si>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</si>
  <si>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</si>
  <si>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</si>
  <si>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</si>
  <si>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</si>
  <si>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</si>
  <si>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</si>
  <si>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</si>
  <si>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</si>
  <si>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</si>
  <si>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</si>
  <si>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</si>
  <si>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</si>
  <si>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</si>
  <si>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</si>
  <si>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</si>
  <si>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</si>
  <si>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</si>
  <si>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</si>
  <si>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</si>
  <si>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</si>
  <si>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</si>
  <si>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</si>
  <si>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</si>
  <si>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</si>
  <si>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</si>
  <si>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</si>
  <si>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</si>
  <si>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</si>
  <si>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</si>
  <si>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</si>
  <si>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</si>
  <si>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</si>
  <si>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</si>
  <si>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</si>
  <si>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</si>
  <si>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</si>
  <si>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</si>
  <si>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</si>
  <si>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</si>
  <si>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</si>
  <si>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</si>
  <si>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</si>
  <si>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</si>
  <si>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</si>
  <si>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</si>
  <si>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</si>
  <si>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</si>
  <si>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</si>
  <si>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</si>
  <si>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</si>
  <si>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</si>
  <si>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</si>
  <si>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</si>
  <si>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</si>
  <si>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</si>
  <si>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</si>
  <si>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</si>
  <si>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</si>
  <si>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</si>
  <si>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</si>
  <si>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</si>
  <si>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</si>
  <si>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</si>
  <si>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</si>
  <si>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</si>
  <si>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</si>
  <si>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</si>
  <si>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</si>
  <si>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</si>
  <si>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</si>
  <si>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</si>
  <si>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</si>
  <si>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</si>
  <si>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</si>
  <si>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</si>
  <si>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</si>
  <si>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</si>
  <si>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</si>
  <si>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</si>
  <si>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</si>
  <si>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</si>
  <si>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</si>
  <si>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</si>
  <si>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</si>
  <si>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</si>
  <si>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</si>
  <si>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</si>
  <si>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</si>
  <si>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</si>
  <si>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</si>
  <si>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</si>
  <si>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</si>
  <si>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</si>
  <si>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</si>
  <si>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</si>
  <si>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</si>
  <si>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</si>
  <si>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</si>
  <si>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</si>
  <si>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</si>
  <si>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</si>
  <si>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</si>
  <si>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</si>
  <si>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</si>
  <si>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</si>
  <si>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</si>
  <si>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</si>
  <si>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</si>
  <si>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</si>
  <si>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</si>
  <si>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</si>
  <si>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</si>
  <si>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</si>
  <si>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</si>
  <si>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</si>
  <si>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</si>
  <si>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</si>
  <si>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</si>
  <si>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</si>
  <si>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</si>
  <si>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</si>
  <si>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</si>
  <si>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</si>
  <si>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</si>
  <si>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</si>
  <si>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</si>
  <si>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</si>
  <si>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</si>
  <si>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</si>
  <si>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</si>
  <si>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</si>
  <si>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</si>
  <si>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</si>
  <si>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</si>
  <si>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</si>
  <si>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</si>
  <si>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</si>
  <si>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</si>
  <si>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</si>
  <si>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</si>
  <si>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</si>
  <si>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</si>
  <si>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</si>
  <si>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</si>
  <si>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</si>
  <si>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</si>
  <si>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</si>
  <si>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</si>
  <si>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</si>
  <si>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</si>
  <si>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</si>
  <si>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</si>
  <si>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</si>
  <si>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</si>
  <si>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</si>
  <si>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</si>
  <si>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</si>
  <si>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</si>
  <si>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</si>
  <si>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</si>
  <si>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</si>
  <si>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</si>
  <si>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</si>
  <si>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</si>
  <si>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</si>
  <si>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</si>
  <si>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</si>
  <si>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</si>
  <si>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</si>
  <si>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</si>
  <si>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</si>
  <si>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</si>
  <si>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</si>
  <si>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</si>
  <si>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</si>
  <si>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</si>
  <si>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</si>
  <si>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</si>
  <si>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</si>
  <si>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</si>
  <si>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</si>
  <si>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</si>
  <si>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</si>
  <si>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</si>
  <si>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</si>
  <si>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</si>
  <si>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</si>
  <si>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</si>
  <si>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</si>
  <si>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</si>
  <si>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</si>
  <si>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</si>
  <si>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</si>
  <si>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</si>
  <si>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</si>
  <si>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</si>
  <si>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</si>
  <si>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</si>
  <si>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</si>
  <si>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</si>
  <si>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</si>
  <si>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</si>
  <si>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</si>
  <si>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</si>
  <si>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</si>
  <si>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</si>
  <si>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</si>
  <si>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</si>
  <si>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</si>
  <si>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</si>
  <si>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</si>
  <si>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</si>
  <si>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</si>
  <si>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</si>
  <si>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</si>
  <si>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</si>
  <si>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</si>
  <si>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</si>
  <si>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</si>
  <si>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</si>
  <si>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</si>
  <si>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</si>
  <si>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</si>
  <si>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</si>
  <si>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</si>
  <si>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</si>
  <si>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</si>
  <si>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</si>
  <si>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</si>
  <si>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</si>
  <si>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</si>
  <si>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</si>
  <si>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</si>
  <si>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</si>
  <si>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</si>
  <si>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</si>
  <si>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</si>
  <si>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</si>
  <si>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</si>
  <si>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</si>
  <si>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</si>
  <si>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</si>
  <si>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</si>
  <si>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</si>
  <si>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</si>
  <si>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</si>
  <si>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</si>
  <si>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</si>
  <si>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</si>
  <si>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</si>
  <si>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</si>
  <si>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</si>
  <si>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</si>
  <si>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</si>
  <si>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</si>
  <si>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</si>
  <si>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</si>
  <si>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</si>
  <si>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</si>
  <si>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</si>
  <si>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</si>
  <si>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</si>
  <si>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</si>
  <si>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</si>
  <si>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</si>
  <si>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</si>
  <si>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</si>
  <si>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</si>
  <si>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</si>
  <si>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</si>
  <si>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</si>
  <si>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</si>
  <si>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</si>
  <si>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</si>
  <si>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</si>
  <si>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</si>
  <si>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</si>
  <si>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</si>
  <si>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</si>
  <si>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</si>
  <si>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</si>
  <si>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</si>
  <si>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</si>
  <si>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</si>
  <si>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</si>
  <si>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</si>
  <si>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</si>
  <si>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</si>
  <si>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</si>
  <si>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</si>
  <si>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</si>
  <si>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</si>
  <si>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</si>
  <si>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</si>
  <si>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</si>
  <si>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</si>
  <si>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</si>
  <si>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</si>
  <si>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</si>
  <si>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</si>
  <si>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</si>
  <si>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</si>
  <si>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</si>
  <si>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</si>
  <si>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</si>
  <si>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</si>
  <si>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</si>
  <si>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</si>
  <si>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</si>
  <si>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</si>
  <si>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</si>
  <si>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</si>
  <si>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</si>
  <si>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</si>
  <si>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</si>
  <si>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</si>
  <si>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</si>
  <si>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</si>
  <si>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</si>
  <si>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</si>
  <si>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</si>
  <si>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</si>
  <si>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</si>
  <si>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</si>
  <si>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</si>
  <si>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</si>
  <si>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</si>
  <si>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</si>
  <si>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</si>
  <si>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</si>
  <si>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</si>
  <si>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</si>
  <si>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</si>
  <si>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</si>
  <si>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</si>
  <si>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</si>
  <si>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</si>
  <si>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</si>
  <si>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</si>
  <si>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</si>
  <si>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</si>
  <si>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</si>
  <si>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</si>
  <si>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</si>
  <si>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</si>
  <si>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</si>
  <si>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</si>
  <si>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</si>
  <si>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</si>
  <si>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</si>
  <si>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</si>
  <si>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</si>
  <si>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</si>
  <si>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</si>
  <si>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</si>
  <si>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</si>
  <si>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</si>
  <si>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</si>
  <si>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</si>
  <si>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</si>
  <si>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</si>
  <si>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</si>
  <si>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</si>
  <si>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</si>
  <si>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</si>
  <si>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</si>
  <si>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</si>
  <si>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</si>
  <si>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</si>
  <si>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</si>
  <si>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</si>
  <si>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</si>
  <si>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</si>
  <si>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</si>
  <si>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</si>
  <si>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</si>
  <si>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</si>
  <si>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</si>
  <si>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</si>
  <si>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</si>
  <si>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</si>
  <si>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</si>
  <si>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</si>
  <si>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</si>
  <si>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</si>
  <si>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</si>
  <si>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</si>
  <si>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</si>
  <si>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</si>
  <si>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</si>
  <si>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</si>
  <si>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</si>
  <si>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</si>
  <si>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</si>
  <si>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</si>
  <si>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</si>
  <si>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</si>
  <si>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</si>
  <si>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</si>
  <si>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</si>
  <si>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</si>
  <si>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</si>
  <si>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</si>
  <si>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</si>
  <si>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</si>
  <si>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</si>
  <si>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</si>
  <si>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</si>
  <si>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</si>
  <si>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</si>
  <si>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</si>
  <si>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</si>
  <si>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</si>
  <si>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</si>
  <si>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</si>
  <si>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</si>
  <si>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</si>
  <si>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</si>
  <si>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</si>
  <si>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</si>
  <si>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</si>
  <si>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</si>
  <si>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</si>
  <si>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</si>
  <si>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</si>
  <si>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</si>
  <si>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</si>
  <si>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</si>
  <si>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</si>
  <si>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</si>
  <si>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</si>
  <si>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</si>
  <si>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</si>
  <si>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</si>
  <si>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</si>
  <si>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</si>
  <si>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</si>
  <si>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</si>
  <si>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</si>
  <si>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</si>
  <si>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</si>
  <si>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</si>
  <si>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</si>
  <si>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</si>
  <si>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</si>
  <si>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</si>
  <si>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</si>
  <si>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</si>
  <si>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</si>
  <si>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</si>
  <si>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</si>
  <si>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</si>
  <si>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</si>
  <si>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</si>
  <si>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</si>
  <si>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</si>
  <si>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</si>
  <si>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</si>
  <si>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</si>
  <si>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</si>
  <si>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</si>
  <si>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</si>
  <si>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</si>
  <si>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</si>
  <si>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</si>
  <si>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</si>
  <si>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</si>
  <si>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</si>
  <si>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</si>
  <si>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</si>
  <si>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</si>
  <si>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</si>
  <si>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</si>
  <si>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</si>
  <si>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</si>
  <si>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</si>
  <si>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</si>
  <si>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</si>
  <si>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</si>
  <si>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</si>
  <si>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</si>
  <si>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</si>
  <si>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</si>
  <si>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</si>
  <si>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</si>
  <si>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</si>
  <si>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</si>
  <si>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</si>
  <si>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</si>
  <si>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</si>
  <si>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</si>
  <si>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</si>
  <si>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</si>
  <si>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</si>
  <si>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</si>
  <si>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</si>
  <si>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</si>
  <si>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</si>
  <si>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</si>
  <si>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</si>
  <si>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</si>
  <si>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</si>
  <si>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</si>
  <si>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</si>
  <si>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</si>
  <si>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</si>
  <si>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</si>
  <si>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</si>
  <si>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</si>
  <si>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</si>
  <si>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</si>
  <si>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</si>
  <si>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</si>
  <si>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</si>
  <si>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</si>
  <si>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</si>
  <si>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</si>
  <si>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</si>
  <si>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</si>
  <si>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</si>
  <si>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</si>
  <si>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</si>
  <si>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</si>
  <si>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</si>
  <si>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</si>
  <si>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</si>
  <si>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</si>
  <si>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</si>
  <si>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</si>
  <si>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</si>
  <si>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</si>
  <si>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</si>
  <si>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</si>
  <si>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</si>
  <si>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</si>
  <si>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</si>
  <si>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</si>
  <si>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</si>
  <si>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</si>
  <si>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</si>
  <si>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</si>
  <si>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</si>
  <si>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</si>
  <si>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</si>
  <si>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</si>
  <si>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</si>
  <si>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</si>
  <si>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</si>
  <si>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</si>
  <si>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</si>
  <si>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</si>
  <si>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</si>
  <si>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</si>
  <si>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</si>
  <si>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</si>
  <si>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</si>
  <si>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</si>
  <si>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</si>
  <si>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</si>
  <si>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</si>
  <si>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</si>
  <si>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</si>
  <si>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</si>
  <si>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</si>
  <si>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</si>
  <si>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</si>
  <si>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</si>
  <si>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</si>
  <si>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</si>
  <si>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</si>
  <si>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</si>
  <si>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</si>
  <si>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</si>
  <si>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</si>
  <si>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</si>
  <si>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</si>
  <si>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</si>
  <si>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</si>
  <si>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</si>
  <si>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</si>
  <si>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</si>
  <si>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</si>
  <si>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</si>
  <si>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</si>
  <si>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</si>
  <si>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</si>
  <si>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</si>
  <si>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</si>
  <si>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</si>
  <si>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</si>
  <si>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</si>
  <si>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</si>
  <si>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</si>
  <si>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</si>
  <si>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</si>
  <si>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</si>
  <si>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</si>
  <si>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</si>
  <si>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</si>
  <si>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</si>
  <si>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</si>
  <si>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</si>
  <si>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</si>
  <si>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</si>
  <si>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</si>
  <si>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</si>
  <si>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</si>
  <si>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</si>
  <si>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</si>
  <si>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</si>
  <si>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</si>
  <si>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</si>
  <si>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</si>
  <si>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</si>
  <si>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</si>
  <si>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</si>
  <si>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</si>
  <si>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</si>
  <si>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</si>
  <si>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</si>
  <si>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</si>
  <si>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</si>
  <si>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</si>
  <si>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</si>
  <si>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</si>
  <si>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</si>
  <si>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</si>
  <si>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</si>
  <si>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</si>
  <si>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</si>
  <si>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</si>
  <si>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</si>
  <si>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</si>
  <si>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</si>
  <si>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</si>
  <si>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</si>
  <si>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</si>
  <si>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</si>
  <si>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</si>
  <si>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</si>
  <si>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</si>
  <si>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</si>
  <si>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</si>
  <si>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</si>
  <si>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</si>
  <si>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</si>
  <si>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</si>
  <si>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</si>
  <si>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</si>
  <si>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</si>
  <si>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</si>
  <si>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</si>
  <si>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</si>
  <si>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</si>
  <si>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</si>
  <si>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</si>
  <si>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</si>
  <si>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</si>
  <si>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</si>
  <si>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</si>
  <si>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</si>
  <si>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</si>
  <si>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</si>
  <si>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</si>
  <si>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</si>
  <si>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</si>
  <si>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</si>
  <si>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</si>
  <si>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</si>
  <si>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</si>
  <si>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</si>
  <si>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</si>
  <si>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</si>
  <si>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</si>
  <si>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</si>
  <si>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</si>
  <si>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</si>
  <si>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</si>
  <si>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</si>
  <si>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</si>
  <si>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</si>
  <si>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</si>
  <si>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</si>
  <si>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</si>
  <si>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</si>
  <si>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</si>
  <si>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</si>
  <si>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</si>
  <si>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</si>
  <si>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</si>
  <si>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</si>
  <si>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</si>
  <si>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</si>
  <si>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</si>
  <si>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</si>
  <si>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</si>
  <si>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</si>
  <si>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</si>
  <si>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</si>
  <si>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</si>
  <si>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</si>
  <si>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</si>
  <si>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</si>
  <si>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</si>
  <si>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</si>
  <si>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</si>
  <si>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</si>
  <si>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</si>
  <si>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</si>
  <si>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</si>
  <si>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</si>
  <si>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</si>
  <si>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</si>
  <si>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</si>
  <si>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</si>
  <si>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</si>
  <si>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</si>
  <si>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</si>
  <si>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</si>
  <si>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</si>
  <si>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</si>
  <si>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</si>
  <si>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</si>
  <si>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</si>
  <si>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</si>
  <si>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</si>
  <si>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</si>
  <si>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</si>
  <si>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</si>
  <si>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</si>
  <si>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</si>
  <si>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</si>
  <si>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</si>
  <si>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</si>
  <si>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</si>
  <si>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</si>
  <si>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</si>
  <si>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</si>
  <si>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</si>
  <si>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</si>
  <si>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</si>
  <si>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</si>
  <si>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</si>
  <si>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</si>
  <si>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</si>
  <si>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</si>
  <si>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</si>
  <si>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</si>
  <si>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</si>
  <si>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</si>
  <si>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</si>
  <si>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</si>
  <si>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</si>
  <si>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</si>
  <si>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</si>
  <si>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</si>
  <si>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</si>
  <si>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</si>
  <si>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</si>
  <si>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</si>
  <si>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</si>
  <si>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</si>
  <si>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</si>
  <si>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</si>
  <si>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</si>
  <si>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</si>
  <si>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</si>
  <si>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</si>
  <si>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</si>
  <si>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</si>
  <si>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</si>
  <si>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</si>
  <si>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</si>
  <si>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</si>
  <si>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</si>
  <si>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</si>
  <si>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</si>
  <si>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</si>
  <si>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</si>
  <si>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</si>
  <si>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</si>
  <si>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</si>
  <si>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</si>
  <si>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</si>
  <si>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</si>
  <si>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</si>
  <si>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</si>
  <si>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</si>
  <si>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</si>
  <si>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</si>
  <si>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</si>
  <si>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</si>
  <si>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</si>
  <si>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</si>
  <si>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</si>
  <si>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</si>
  <si>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</si>
  <si>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</si>
  <si>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</si>
  <si>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</si>
  <si>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</si>
  <si>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</si>
  <si>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</si>
  <si>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</si>
  <si>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</si>
  <si>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</si>
  <si>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</si>
  <si>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</si>
  <si>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</si>
  <si>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</si>
  <si>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</si>
  <si>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</si>
  <si>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</si>
  <si>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</si>
  <si>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</si>
  <si>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</si>
  <si>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</si>
  <si>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</si>
  <si>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</si>
  <si>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</si>
  <si>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</si>
  <si>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</si>
  <si>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</si>
  <si>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</si>
  <si>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</si>
  <si>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</si>
  <si>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</si>
  <si>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</si>
  <si>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</si>
  <si>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</si>
  <si>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</si>
  <si>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</si>
  <si>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</si>
  <si>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</si>
  <si>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</si>
  <si>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</si>
  <si>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</si>
  <si>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</si>
  <si>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</si>
  <si>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</si>
  <si>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</si>
  <si>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</si>
  <si>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</si>
  <si>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</si>
  <si>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</si>
  <si>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</si>
  <si>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</si>
  <si>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</si>
  <si>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</si>
  <si>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</si>
  <si>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</si>
  <si>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</si>
  <si>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</si>
  <si>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</si>
  <si>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</si>
  <si>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</si>
  <si>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</si>
  <si>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</si>
  <si>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</si>
  <si>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</si>
  <si>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</si>
  <si>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</si>
  <si>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</si>
  <si>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</si>
  <si>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</si>
  <si>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</si>
  <si>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</si>
  <si>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</si>
  <si>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</si>
  <si>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</si>
  <si>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</si>
  <si>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</si>
  <si>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</si>
  <si>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</si>
  <si>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</si>
  <si>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</si>
  <si>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</si>
  <si>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</si>
  <si>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</si>
  <si>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</si>
  <si>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</si>
  <si>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</si>
  <si>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</si>
  <si>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</si>
  <si>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</si>
  <si>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</si>
  <si>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</si>
  <si>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</si>
  <si>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</si>
  <si>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</si>
  <si>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</si>
  <si>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</si>
  <si>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</si>
  <si>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</si>
  <si>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</si>
  <si>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</si>
  <si>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</si>
  <si>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</si>
  <si>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</si>
  <si>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</si>
  <si>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</si>
  <si>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</si>
  <si>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</si>
  <si>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</si>
  <si>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</si>
  <si>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</si>
  <si>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</si>
  <si>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</si>
  <si>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</si>
  <si>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</si>
  <si>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</si>
  <si>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</si>
  <si>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</si>
  <si>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</si>
  <si>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</si>
  <si>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</si>
  <si>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</si>
  <si>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</si>
  <si>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</si>
  <si>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</si>
  <si>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</si>
  <si>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</si>
  <si>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</si>
  <si>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</si>
  <si>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</si>
  <si>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</si>
  <si>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</si>
  <si>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</si>
  <si>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</si>
  <si>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</si>
  <si>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</si>
  <si>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</si>
  <si>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</si>
  <si>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</si>
  <si>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</si>
  <si>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</si>
  <si>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</si>
  <si>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</si>
  <si>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</si>
  <si>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</si>
  <si>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</si>
  <si>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</si>
  <si>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</si>
  <si>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</si>
  <si>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</si>
  <si>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</si>
  <si>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</si>
  <si>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</si>
  <si>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</si>
  <si>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</si>
  <si>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</si>
  <si>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</si>
  <si>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</si>
  <si>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</si>
  <si>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</si>
  <si>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</si>
  <si>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</si>
  <si>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</si>
  <si>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</si>
  <si>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</si>
  <si>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</si>
  <si>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</si>
  <si>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</si>
  <si>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</si>
  <si>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</si>
  <si>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</si>
  <si>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</si>
  <si>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</si>
  <si>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</si>
  <si>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</si>
  <si>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</si>
  <si>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</si>
  <si>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</si>
  <si>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</si>
  <si>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</si>
  <si>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</si>
  <si>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</si>
  <si>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</si>
  <si>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</si>
  <si>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</si>
  <si>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</si>
  <si>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</si>
  <si>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</si>
  <si>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</si>
  <si>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</si>
  <si>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</si>
  <si>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</si>
  <si>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</si>
  <si>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</si>
  <si>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</si>
  <si>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</si>
  <si>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</si>
  <si>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</si>
  <si>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</si>
  <si>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</si>
  <si>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</si>
  <si>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</si>
  <si>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</si>
  <si>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</si>
  <si>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</si>
  <si>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</si>
  <si>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</si>
  <si>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</si>
  <si>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</si>
  <si>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</si>
  <si>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</si>
  <si>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</si>
  <si>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</si>
  <si>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</si>
  <si>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</si>
  <si>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</si>
  <si>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</si>
  <si>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</si>
  <si>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</si>
  <si>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</si>
  <si>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</si>
  <si>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</si>
  <si>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</si>
  <si>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</si>
  <si>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</si>
  <si>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</si>
  <si>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</si>
  <si>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</si>
  <si>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</si>
  <si>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</si>
  <si>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</si>
  <si>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</si>
  <si>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</si>
  <si>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</si>
  <si>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</si>
  <si>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</si>
  <si>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</si>
  <si>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</si>
  <si>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</si>
  <si>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</si>
  <si>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</si>
  <si>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</si>
  <si>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</si>
  <si>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</si>
  <si>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</si>
  <si>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</si>
  <si>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</si>
  <si>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</si>
  <si>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</si>
  <si>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</si>
  <si>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</si>
  <si>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</si>
  <si>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</si>
  <si>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</si>
  <si>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</si>
  <si>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</si>
  <si>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</si>
  <si>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</si>
  <si>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</si>
  <si>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</si>
  <si>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</si>
  <si>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</si>
  <si>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</si>
  <si>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</si>
  <si>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</si>
  <si>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</si>
  <si>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</si>
  <si>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</si>
  <si>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</si>
  <si>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</si>
  <si>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</si>
  <si>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</si>
  <si>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</si>
  <si>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</si>
  <si>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</si>
  <si>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</si>
  <si>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</si>
  <si>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</si>
  <si>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</si>
  <si>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</si>
  <si>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</si>
  <si>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</si>
  <si>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</si>
  <si>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</si>
  <si>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</si>
  <si>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</si>
  <si>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</si>
  <si>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</si>
  <si>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</si>
  <si>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</si>
  <si>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</si>
  <si>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</si>
  <si>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</si>
  <si>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</si>
  <si>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</si>
  <si>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</si>
  <si>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</si>
  <si>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</si>
  <si>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</si>
  <si>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</si>
  <si>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</si>
  <si>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</si>
  <si>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</si>
  <si>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</si>
  <si>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</si>
  <si>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</si>
  <si>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</si>
  <si>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</si>
  <si>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</si>
  <si>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</si>
  <si>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</si>
  <si>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</si>
  <si>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</si>
  <si>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</si>
  <si>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</si>
  <si>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</si>
  <si>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</si>
  <si>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</si>
  <si>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</si>
  <si>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</si>
  <si>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</si>
  <si>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</si>
  <si>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</si>
  <si>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</si>
  <si>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</si>
  <si>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</si>
  <si>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</si>
  <si>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</si>
  <si>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</si>
  <si>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</si>
  <si>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</si>
  <si>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</si>
  <si>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</si>
  <si>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</si>
  <si>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</si>
  <si>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</si>
  <si>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</si>
  <si>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</si>
  <si>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</si>
  <si>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</si>
  <si>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</si>
  <si>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</si>
  <si>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</si>
  <si>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</si>
  <si>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</si>
  <si>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</si>
  <si>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</si>
  <si>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</si>
  <si>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</si>
  <si>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</si>
  <si>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</si>
  <si>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</si>
  <si>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</si>
  <si>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</si>
  <si>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</si>
  <si>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</si>
  <si>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</si>
  <si>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</si>
  <si>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</si>
  <si>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</si>
  <si>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</si>
  <si>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</si>
  <si>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</si>
  <si>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</si>
  <si>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</si>
  <si>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</si>
  <si>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</si>
  <si>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</si>
  <si>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</si>
  <si>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</si>
  <si>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</si>
  <si>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</si>
  <si>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</si>
  <si>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</si>
  <si>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</si>
  <si>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</si>
  <si>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</si>
  <si>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</si>
  <si>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</si>
  <si>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</si>
  <si>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</si>
  <si>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</si>
  <si>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</si>
  <si>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</si>
  <si>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</si>
  <si>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</si>
  <si>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</si>
  <si>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</si>
  <si>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</si>
  <si>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</si>
  <si>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</si>
  <si>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</si>
  <si>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</si>
  <si>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</si>
  <si>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</si>
  <si>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</si>
  <si>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</si>
  <si>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</si>
  <si>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</si>
  <si>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</si>
  <si>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</si>
  <si>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</si>
  <si>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</si>
  <si>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</si>
  <si>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</si>
  <si>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</si>
  <si>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</si>
  <si>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</si>
  <si>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</si>
  <si>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</si>
  <si>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</si>
  <si>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</si>
  <si>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</si>
  <si>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</si>
  <si>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</si>
  <si>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</si>
  <si>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</si>
  <si>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</si>
  <si>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</si>
  <si>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</si>
  <si>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</si>
  <si>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</si>
  <si>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</si>
  <si>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</si>
  <si>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</si>
  <si>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</si>
  <si>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</si>
  <si>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</si>
  <si>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</si>
  <si>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</si>
  <si>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</si>
  <si>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</si>
  <si>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</si>
  <si>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</si>
  <si>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</si>
  <si>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</si>
  <si>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</si>
  <si>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</si>
  <si>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</si>
  <si>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</si>
  <si>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</si>
  <si>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</si>
  <si>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</si>
  <si>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</si>
  <si>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</si>
  <si>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</si>
  <si>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</si>
  <si>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</si>
  <si>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</si>
  <si>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</si>
  <si>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</si>
  <si>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</si>
  <si>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</si>
  <si>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</si>
  <si>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</si>
  <si>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</si>
  <si>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</si>
  <si>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</si>
  <si>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</si>
  <si>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</si>
  <si>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</si>
  <si>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</si>
  <si>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</si>
  <si>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</si>
  <si>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</si>
  <si>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</si>
  <si>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</si>
  <si>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</si>
  <si>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</si>
  <si>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</si>
  <si>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</si>
  <si>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</si>
  <si>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</si>
  <si>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</si>
  <si>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</si>
  <si>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</si>
  <si>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</si>
  <si>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</si>
  <si>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</si>
  <si>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</si>
  <si>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</si>
  <si>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</si>
  <si>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</si>
  <si>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</si>
  <si>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</si>
  <si>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</si>
  <si>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</si>
  <si>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</si>
  <si>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</si>
  <si>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</si>
  <si>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</si>
  <si>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</si>
  <si>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</si>
  <si>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</si>
  <si>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</si>
  <si>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</si>
  <si>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</si>
  <si>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</si>
  <si>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</si>
  <si>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</si>
  <si>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</si>
  <si>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</si>
  <si>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</si>
  <si>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</si>
  <si>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</si>
  <si>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</si>
  <si>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</si>
  <si>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</si>
  <si>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</si>
  <si>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</si>
  <si>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</si>
  <si>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</si>
  <si>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</si>
  <si>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</si>
  <si>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</si>
  <si>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</si>
  <si>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</si>
  <si>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</si>
  <si>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</si>
  <si>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</si>
  <si>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</si>
  <si>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</si>
  <si>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</si>
  <si>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</si>
  <si>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</si>
  <si>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</si>
  <si>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</si>
  <si>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</si>
  <si>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</si>
  <si>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</si>
  <si>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</si>
  <si>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</si>
  <si>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</si>
  <si>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</si>
  <si>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</si>
  <si>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</si>
  <si>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</si>
  <si>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</si>
  <si>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</si>
  <si>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</si>
  <si>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</si>
  <si>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</si>
  <si>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</si>
  <si>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</si>
  <si>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</si>
  <si>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</si>
  <si>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</si>
  <si>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</si>
  <si>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</si>
  <si>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</si>
  <si>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</si>
  <si>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</si>
  <si>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</si>
  <si>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</si>
  <si>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</si>
  <si>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</si>
  <si>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</si>
  <si>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</si>
  <si>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</si>
  <si>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</si>
  <si>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</si>
  <si>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</si>
  <si>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</si>
  <si>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</si>
  <si>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</si>
  <si>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</si>
  <si>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</si>
  <si>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</si>
  <si>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</si>
  <si>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</si>
  <si>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</si>
  <si>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</si>
  <si>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</si>
  <si>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</si>
  <si>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</si>
  <si>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</si>
  <si>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</si>
  <si>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</si>
  <si>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</si>
  <si>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</si>
  <si>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</si>
  <si>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</si>
  <si>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</si>
  <si>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</si>
  <si>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</si>
  <si>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</si>
  <si>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</si>
  <si>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</si>
  <si>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</si>
  <si>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</si>
  <si>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</si>
  <si>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</si>
  <si>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</si>
  <si>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</si>
  <si>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</si>
  <si>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</si>
  <si>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</si>
  <si>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</si>
  <si>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</si>
  <si>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</si>
  <si>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</si>
  <si>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</si>
  <si>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</si>
  <si>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</si>
  <si>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</si>
  <si>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</si>
  <si>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</si>
  <si>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</si>
  <si>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</si>
  <si>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</si>
  <si>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</si>
  <si>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</si>
  <si>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</si>
  <si>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</si>
  <si>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</si>
  <si>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</si>
  <si>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</si>
  <si>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</si>
  <si>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</si>
  <si>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</si>
  <si>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</si>
  <si>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</si>
  <si>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</si>
  <si>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</si>
  <si>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</si>
  <si>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</si>
  <si>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</si>
  <si>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</si>
  <si>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</si>
  <si>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</si>
  <si>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</si>
  <si>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</si>
  <si>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</si>
  <si>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</si>
  <si>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</si>
  <si>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</si>
  <si>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</si>
  <si>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</si>
  <si>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</si>
  <si>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</si>
  <si>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</si>
  <si>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</si>
  <si>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</si>
  <si>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</si>
  <si>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</si>
  <si>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</si>
  <si>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</si>
  <si>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</si>
  <si>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</si>
  <si>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</si>
  <si>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</si>
  <si>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</si>
  <si>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</si>
  <si>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</si>
  <si>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</si>
  <si>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</si>
  <si>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</si>
  <si>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</si>
  <si>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</si>
  <si>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</si>
  <si>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</si>
  <si>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</si>
  <si>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</si>
  <si>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</si>
  <si>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</si>
  <si>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</si>
  <si>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</si>
  <si>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</si>
  <si>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</si>
  <si>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</si>
  <si>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</si>
  <si>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</si>
  <si>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</si>
  <si>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</si>
  <si>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</si>
  <si>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</si>
  <si>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</si>
  <si>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</si>
  <si>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</si>
  <si>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</si>
  <si>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</si>
  <si>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</si>
  <si>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</si>
  <si>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</si>
  <si>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</si>
  <si>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</si>
  <si>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</si>
  <si>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</si>
  <si>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</si>
  <si>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</si>
  <si>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</si>
  <si>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</si>
  <si>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</si>
  <si>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</si>
  <si>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</si>
  <si>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</si>
  <si>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</si>
  <si>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</si>
  <si>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</si>
  <si>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</si>
  <si>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</si>
  <si>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</si>
  <si>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</si>
  <si>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</si>
  <si>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</si>
  <si>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</si>
  <si>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</si>
  <si>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</si>
  <si>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</si>
  <si>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</si>
  <si>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</si>
  <si>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</si>
  <si>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</si>
  <si>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</si>
  <si>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</si>
  <si>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</si>
  <si>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</si>
  <si>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</si>
  <si>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</si>
  <si>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</si>
  <si>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</si>
  <si>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</si>
  <si>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</si>
  <si>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</si>
  <si>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</si>
  <si>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</si>
  <si>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</si>
  <si>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</si>
  <si>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</si>
  <si>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</si>
  <si>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</si>
  <si>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</si>
  <si>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</si>
  <si>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</si>
  <si>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</si>
  <si>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</si>
  <si>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</si>
  <si>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</si>
  <si>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</si>
  <si>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</si>
  <si>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</si>
  <si>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</si>
  <si>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</si>
  <si>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</si>
  <si>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</si>
  <si>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</si>
  <si>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</si>
  <si>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</si>
  <si>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</si>
  <si>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</si>
  <si>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</si>
  <si>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</si>
  <si>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</si>
  <si>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</si>
  <si>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</si>
  <si>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</si>
  <si>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</si>
  <si>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</si>
  <si>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</si>
  <si>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</si>
  <si>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</si>
  <si>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</si>
  <si>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</si>
  <si>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</si>
  <si>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</si>
  <si>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</si>
  <si>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</si>
  <si>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</si>
  <si>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</si>
  <si>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</si>
  <si>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</si>
  <si>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</si>
  <si>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</si>
  <si>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</si>
  <si>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</si>
  <si>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</si>
  <si>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</si>
  <si>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</si>
  <si>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</si>
  <si>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</si>
  <si>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</si>
  <si>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</si>
  <si>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</si>
  <si>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</si>
  <si>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</si>
  <si>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</si>
  <si>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</si>
  <si>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</si>
  <si>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</si>
  <si>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</si>
  <si>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</si>
  <si>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</si>
  <si>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</si>
  <si>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</si>
  <si>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</si>
  <si>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</si>
  <si>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</si>
  <si>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</si>
  <si>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</si>
  <si>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</si>
  <si>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</si>
  <si>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</si>
  <si>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</si>
  <si>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</si>
  <si>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</si>
  <si>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</si>
  <si>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</si>
  <si>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</si>
  <si>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</si>
  <si>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</si>
  <si>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</si>
  <si>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</si>
  <si>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</si>
  <si>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</si>
  <si>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</si>
  <si>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</si>
  <si>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</si>
  <si>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</si>
  <si>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</si>
  <si>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</si>
  <si>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</si>
  <si>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</si>
  <si>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</si>
  <si>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</si>
  <si>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</si>
  <si>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</si>
  <si>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</si>
  <si>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</si>
  <si>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</si>
  <si>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</si>
  <si>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</si>
  <si>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</si>
  <si>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</si>
  <si>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</si>
  <si>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</si>
  <si>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</si>
  <si>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</si>
  <si>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</si>
  <si>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</si>
  <si>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</si>
  <si>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</si>
  <si>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</si>
  <si>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</si>
  <si>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</si>
  <si>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</si>
  <si>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</si>
  <si>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</si>
  <si>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</si>
  <si>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</si>
  <si>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</si>
  <si>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</si>
  <si>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</si>
  <si>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</si>
  <si>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</si>
  <si>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</si>
  <si>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</si>
  <si>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</si>
  <si>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</si>
  <si>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</si>
  <si>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</si>
  <si>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</si>
  <si>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</si>
  <si>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</si>
  <si>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</si>
  <si>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</si>
  <si>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</si>
  <si>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</si>
  <si>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</si>
  <si>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</si>
  <si>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</si>
  <si>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</si>
  <si>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</si>
  <si>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</si>
  <si>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</si>
  <si>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</si>
  <si>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</si>
  <si>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</si>
  <si>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</si>
  <si>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</si>
  <si>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</si>
  <si>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</si>
  <si>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</si>
  <si>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</si>
  <si>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</si>
  <si>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</si>
  <si>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</si>
  <si>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</si>
  <si>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</si>
  <si>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</si>
  <si>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</si>
  <si>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</si>
  <si>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</si>
  <si>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</si>
  <si>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</si>
  <si>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</si>
  <si>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</si>
  <si>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</si>
  <si>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</si>
  <si>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</si>
  <si>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</si>
  <si>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</si>
  <si>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</si>
  <si>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</si>
  <si>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</si>
  <si>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</si>
  <si>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</si>
  <si>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</si>
  <si>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</si>
  <si>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</si>
  <si>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</si>
  <si>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</si>
  <si>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</si>
  <si>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</si>
  <si>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</si>
  <si>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</si>
  <si>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</si>
  <si>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</si>
  <si>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</si>
  <si>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</si>
  <si>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</si>
  <si>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</si>
  <si>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</si>
  <si>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</si>
  <si>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</si>
  <si>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</si>
  <si>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</si>
  <si>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</si>
  <si>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</si>
  <si>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</si>
  <si>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</si>
  <si>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</si>
  <si>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</si>
  <si>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</si>
  <si>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</si>
  <si>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</si>
  <si>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</si>
  <si>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</si>
  <si>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</si>
  <si>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</si>
  <si>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</si>
  <si>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</si>
  <si>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</si>
  <si>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</si>
  <si>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</si>
  <si>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</si>
  <si>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</si>
  <si>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</si>
  <si>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</si>
  <si>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</si>
  <si>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</si>
  <si>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</si>
  <si>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</si>
  <si>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</si>
  <si>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</si>
  <si>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</si>
  <si>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</si>
  <si>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</si>
  <si>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</si>
  <si>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</si>
  <si>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</si>
  <si>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</si>
  <si>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</si>
  <si>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</si>
  <si>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</si>
  <si>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</si>
  <si>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</si>
  <si>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</si>
  <si>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</si>
  <si>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</si>
  <si>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</si>
  <si>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</si>
  <si>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</si>
  <si>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</si>
  <si>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</si>
  <si>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</si>
  <si>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</si>
  <si>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</si>
  <si>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</si>
  <si>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</si>
  <si>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</si>
  <si>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</si>
  <si>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</si>
  <si>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</si>
  <si>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</si>
  <si>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</si>
  <si>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</si>
  <si>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</si>
  <si>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</si>
  <si>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</si>
  <si>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</si>
  <si>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</si>
  <si>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</si>
  <si>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</si>
  <si>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</si>
  <si>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</si>
  <si>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</si>
  <si>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</si>
  <si>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</si>
  <si>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</si>
  <si>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</si>
  <si>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</si>
  <si>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</si>
  <si>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</si>
  <si>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</si>
  <si>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</si>
  <si>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</si>
  <si>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</si>
  <si>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</si>
  <si>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</si>
  <si>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</si>
  <si>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</si>
  <si>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</si>
  <si>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</si>
  <si>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</si>
  <si>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</si>
  <si>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</si>
  <si>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</si>
  <si>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</si>
  <si>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</si>
  <si>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</si>
  <si>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</si>
  <si>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</si>
  <si>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</si>
  <si>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</si>
  <si>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</si>
  <si>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</si>
  <si>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</si>
  <si>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</si>
  <si>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</si>
  <si>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</si>
  <si>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</si>
  <si>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</si>
  <si>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</si>
  <si>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</si>
  <si>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</si>
  <si>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</si>
  <si>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</si>
  <si>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</si>
  <si>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</si>
  <si>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</si>
  <si>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</si>
  <si>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</si>
  <si>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</si>
  <si>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</si>
  <si>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</si>
  <si>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</si>
  <si>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</si>
  <si>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</si>
  <si>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</si>
  <si>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</si>
  <si>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</si>
  <si>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</si>
  <si>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</si>
  <si>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</si>
  <si>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</si>
  <si>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</si>
  <si>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</si>
  <si>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</si>
  <si>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</si>
  <si>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</si>
  <si>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</si>
  <si>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</si>
  <si>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</si>
  <si>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</si>
  <si>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</si>
  <si>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</si>
  <si>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</si>
  <si>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</si>
  <si>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</si>
  <si>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</si>
  <si>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</si>
  <si>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</si>
  <si>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</si>
  <si>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</si>
  <si>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</si>
  <si>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</si>
  <si>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</si>
  <si>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</si>
  <si>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</si>
  <si>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</si>
  <si>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</si>
  <si>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</si>
  <si>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</si>
  <si>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</si>
  <si>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</si>
  <si>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</si>
  <si>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</si>
  <si>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</si>
  <si>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</si>
  <si>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</si>
  <si>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</si>
  <si>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</si>
  <si>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</si>
  <si>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</si>
  <si>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</si>
  <si>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</si>
  <si>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</si>
  <si>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</si>
  <si>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</si>
  <si>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</si>
  <si>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</si>
  <si>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</si>
  <si>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</si>
  <si>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</si>
  <si>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</si>
  <si>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</si>
  <si>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</si>
  <si>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</si>
  <si>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</si>
  <si>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</si>
  <si>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</si>
  <si>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</si>
  <si>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</si>
  <si>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</si>
  <si>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</si>
  <si>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</si>
  <si>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</si>
  <si>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</si>
  <si>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</si>
  <si>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</si>
  <si>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</si>
  <si>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</si>
  <si>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</si>
  <si>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</si>
  <si>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</si>
  <si>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</si>
  <si>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</si>
  <si>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</si>
  <si>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</si>
  <si>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</si>
  <si>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</si>
  <si>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</si>
  <si>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</si>
  <si>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</si>
  <si>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"Umlauts" (Ä, Ö, Ü) | no special characters</t>
    </r>
  </si>
  <si>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</si>
  <si>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</si>
  <si>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</si>
  <si>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</si>
  <si>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</si>
  <si>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</si>
  <si>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</si>
  <si>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</si>
  <si>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</si>
  <si>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</si>
  <si>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</si>
  <si>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</si>
  <si>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</si>
  <si>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</si>
  <si>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</si>
  <si>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</si>
  <si>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</si>
  <si>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</si>
  <si>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</si>
  <si>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</si>
  <si>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</si>
  <si>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</si>
  <si>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</si>
  <si>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</si>
  <si>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</si>
  <si>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</si>
  <si>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</si>
  <si>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</si>
  <si>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</si>
  <si>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</si>
  <si>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</si>
  <si>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</si>
  <si>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</si>
  <si>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</si>
  <si>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</si>
  <si>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</si>
  <si>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</si>
  <si>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</si>
  <si>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</si>
  <si>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</si>
  <si>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</si>
  <si>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</si>
  <si>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</si>
  <si>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</si>
  <si>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</si>
  <si>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</si>
  <si>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</si>
  <si>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</si>
  <si>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</si>
  <si>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</si>
  <si>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</si>
  <si>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</si>
  <si>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</si>
  <si>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</si>
  <si>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</si>
  <si>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</si>
  <si>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</si>
  <si>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</si>
  <si>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</si>
  <si>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</si>
  <si>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</si>
  <si>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</si>
  <si>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</si>
  <si>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</si>
  <si>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</si>
  <si>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</si>
  <si>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</si>
  <si>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</si>
  <si>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</si>
  <si>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</si>
  <si>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</si>
  <si>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</si>
  <si>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</si>
  <si>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</si>
  <si>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</si>
  <si>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</si>
  <si>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</si>
  <si>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</si>
  <si>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</si>
  <si>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</si>
  <si>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</si>
  <si>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</si>
  <si>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</si>
  <si>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"Umlauts" (Ä, Ö, Ü) | no special characters</t>
    </r>
  </si>
  <si>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</si>
  <si>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</si>
  <si>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</si>
  <si>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</si>
  <si>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</si>
  <si>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</si>
  <si>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</si>
  <si>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</si>
  <si>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</si>
  <si>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</si>
  <si>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</si>
  <si>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</si>
  <si>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</si>
  <si>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</si>
  <si>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</si>
  <si>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</si>
  <si>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</si>
  <si>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</si>
  <si>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</si>
  <si>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</si>
  <si>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</si>
  <si>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</si>
  <si>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</si>
  <si>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</si>
  <si>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</si>
  <si>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</si>
  <si>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</si>
  <si>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</si>
  <si>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</si>
  <si>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</si>
  <si>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</si>
  <si>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</si>
  <si>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</si>
  <si>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</si>
  <si>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</si>
  <si>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</si>
  <si>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</si>
  <si>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</si>
  <si>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</si>
  <si>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</si>
  <si>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Merkmale zu V_BM_SBM</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</si>
  <si>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</si>
  <si>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</si>
  <si>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</si>
  <si>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</si>
  <si>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</si>
  <si>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</si>
  <si>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</si>
  <si>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</si>
  <si>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</si>
  <si>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</si>
  <si>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</si>
  <si>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</si>
  <si>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</si>
  <si>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</si>
  <si>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t>EXTWG_01</t>
  </si>
  <si>
    <t>EXTWG_02</t>
  </si>
  <si>
    <t>EXTWG_03</t>
  </si>
  <si>
    <t>EXTWG_04</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</si>
  <si>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</si>
  <si>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</si>
  <si>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</si>
  <si>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t>INEsmIwJiOovsilbwKtzRUrtTpPEsl</t>
  </si>
  <si>
    <t>ahkWtlUgfeWeoDJGUjONGAGxrEwtRr</t>
  </si>
  <si>
    <t>ikKuTbDPHrBtkxoOmHUvGoiNcLXqCf</t>
  </si>
  <si>
    <t>eFKVAUusxdiAkRoBkoBFdIluCbaJJe</t>
  </si>
  <si>
    <t>SQNLMAnrJuSyxosnGniqvGgeHkqyIv</t>
  </si>
  <si>
    <t>TqyXmaQhLvhoKANNFopvKiohoArvlT</t>
  </si>
  <si>
    <t>dzEyoJOpivKECnxQuwpshFSPrmzsSj</t>
  </si>
  <si>
    <t>bwjARWNLgMQnwcbFxrKFQlOEijwUDp</t>
  </si>
  <si>
    <t>QufFWeCBeUuNVubjVIjCQRzyMsBuDc</t>
  </si>
  <si>
    <t>RzkwWpMUILjoyNJvdPBGjSONteGSCy</t>
  </si>
  <si>
    <t>pRCSzpcXbgoiaJUeUDoWVwfuAyCdaK</t>
  </si>
  <si>
    <t>crsETNmahuVpeNrJFMALsmVQKrPVBE</t>
  </si>
  <si>
    <t>leakUiDTBtnwoCxhtfEazQFDfGmmjI</t>
  </si>
  <si>
    <t>tLXsncBCwlELwQmpwezjbgFWfRWKqT</t>
  </si>
  <si>
    <t>mjjdcclTbSBRdtyrORgRkmODKdBPWW</t>
  </si>
  <si>
    <t>RnTfKiKMGCynMiSdNOjyUbpcxAcNxu</t>
  </si>
  <si>
    <t>MfxVCDtivAQSxzDKKmLjUtcABEjJAW</t>
  </si>
  <si>
    <t>PqrgpjiycXnHMDFDJbhMSSuiPkvJfw</t>
  </si>
  <si>
    <t>DPKSumjonRmxWsRoBAxMkRGlnxPCkw</t>
  </si>
  <si>
    <t>BPtFdvyaohXeJldLXiHLhEVatIWCsl</t>
  </si>
  <si>
    <t>tkIscDRDAasHQVhVoDpeGIJckbHrWi</t>
  </si>
  <si>
    <t>uVzqMvMOxFJbHMiQiwSgsjseiyOakF</t>
  </si>
  <si>
    <t>xQEMfVfVgdJJmypqypWuQpmLzIigME</t>
  </si>
  <si>
    <t>NPMMTvpdKBSulocyEBHFSuwspIAWrf</t>
  </si>
  <si>
    <t>NurVnUfPyqAALLzBmSjSAiQQDuARTz</t>
  </si>
  <si>
    <t>HyKVdbRuNjmXirUWWgjCeJpJnTPfzH</t>
  </si>
  <si>
    <t>HphStNfRXhNNVkifJslAhuQzgEMTuQ</t>
  </si>
  <si>
    <t>MzpXfljENjKooQvflFlxclhDSeUWwj</t>
  </si>
  <si>
    <t>HVboWKjzqsUPlbgrvmOzzRlUTrzuAm</t>
  </si>
  <si>
    <t>PzFOzXiJHnskvvARCfnwtjDtJyLvVr</t>
  </si>
  <si>
    <t>gRnbeuaQQExnokxHGXpJtlXGVpbxpm</t>
  </si>
  <si>
    <t>KVjubOiMwpLibqinTHAEfqhJeRFAoL</t>
  </si>
  <si>
    <t>ghpfmXPuzrpSLqOXBPllFUsaXNeoJI</t>
  </si>
  <si>
    <t>pHMpVedwgwLBIMUtquyTcekkzrdTDu</t>
  </si>
  <si>
    <t>JDuqSdeEabVhtFRmaadcOkCLuhQslz</t>
  </si>
  <si>
    <t>bKCmGWWzhcJXzUeLJkdHxysLnHmikz</t>
  </si>
  <si>
    <t>iKwvkEWTXzMxjJSQFipHfpOXeBxtkQ</t>
  </si>
  <si>
    <t>eJOspXpmIhcsjoJLxtzlApCdxDuPnk</t>
  </si>
  <si>
    <t>IIrTKqhudlsisvJzAfyIjRojLqCMTm</t>
  </si>
  <si>
    <t>DUQkOMleTjbjUzGORsmvVNOQafjbJj</t>
  </si>
  <si>
    <t>gAivXVCFoSqzihDPcNGhToeixVPXRK</t>
  </si>
  <si>
    <t>HjQMifJyJJvNoACLqgMPRlEsHEoDpr</t>
  </si>
  <si>
    <t>uMbqfOJiGAkHplWqMafJqBymDKlDat</t>
  </si>
  <si>
    <t>AdahQpateKrEHQVvgMytBjPCMSKoij</t>
  </si>
  <si>
    <t>wfDgCwtNykFcKcypPGAHEkdOzpTEKH</t>
  </si>
  <si>
    <t>IOEsTLhPFJmqguPhyyLUEnjzHnSKde</t>
  </si>
  <si>
    <t>IzfJSOBpzLKCeTrWIyVugImrnDVTQK</t>
  </si>
  <si>
    <t>WpPCwtNqNUIaUfKKeJhzsJoHFhTFDi</t>
  </si>
  <si>
    <t>PpeNeBBgLWaHOhgIbyQWPKuUsiweoW</t>
  </si>
  <si>
    <t>TnAnKIkeOdsGVkASwBVTTmijIlLGpI</t>
  </si>
  <si>
    <t>lraHmwxocHIBLTPlFdxgmcyFqpArhI</t>
  </si>
  <si>
    <t>OvMWvoxTwDQSPwwORsaJephHkVHJzc</t>
  </si>
  <si>
    <t>yHQNqaVvmEpyvGqMokqtAsxQXBGcJd</t>
  </si>
  <si>
    <t>SAuLdPrvOHECvUmUwtOACdyRATTkTi</t>
  </si>
  <si>
    <t>hKJqIufNkPODVCnrIsUWCiIupDvGXt</t>
  </si>
  <si>
    <t>wzFOFewEpyxUfFODQGQiBEKINLaimO</t>
  </si>
  <si>
    <t>IRlVrImLKcqrdPmOknjDQMwQyNoFuV</t>
  </si>
  <si>
    <t>mbcrzwrpadLVvheGkjkWVIDLmbJRTl</t>
  </si>
  <si>
    <t>WPPnQxorRCidHIOQLUAmtQjBkiDqbQ</t>
  </si>
  <si>
    <t>amcERMILCQamEOAQGKGmUEscSkDAIU</t>
  </si>
  <si>
    <t>zlyvUWEPczUGlQsQTdTUjjTsKASoEb</t>
  </si>
  <si>
    <t>mlosNfuGftfJNELKXAuFDarImGdLoR</t>
  </si>
  <si>
    <t>ttAhncvghTFoPjqLuPsDoImncezhlG</t>
  </si>
  <si>
    <t>FtsrSaKqsJUNcpBnfkWxJMggpeHKpw</t>
  </si>
  <si>
    <t>yIzAkuhUdxTPppFeONIEkEBiPMDiFg</t>
  </si>
  <si>
    <t>cBdhEcAnAStIyOtnosSEShvzcQOWjC</t>
  </si>
  <si>
    <t>thzhpdoVqfqKbLbrkJaasPBotKnbCw</t>
  </si>
  <si>
    <t>UExqMRIErGRizbXNCIRFLJIyptnwxq</t>
  </si>
  <si>
    <t>QslswdeTJEdQMMAVNmXcBCrMicUdGx</t>
  </si>
  <si>
    <t>KyPWWaTaLJKmIOSntCoUCUkFKhfnyC</t>
  </si>
  <si>
    <t>MRaCrlOAqwcwElkxIGGidCkeCWGXDI</t>
  </si>
  <si>
    <t>vDRkutUHKmHnUUMDGpRjLTuWnAXVrT</t>
  </si>
  <si>
    <t>BKCcxxbVJILgpbLgrenigVcGOIRMgo</t>
  </si>
  <si>
    <t>cGQSWstlIqFvXSiGuWEhGLwnfydOAz</t>
  </si>
  <si>
    <t>JCAHxMcsIoSDmCONEpENEPcWwezOuv</t>
  </si>
  <si>
    <t>lenDGUFcOuxwtsadSuzCyrDfCgCHlx</t>
  </si>
  <si>
    <t>qXpuwNVFxSnUpDGfKJuRoPawhVqisO</t>
  </si>
  <si>
    <t>vCOFBRixmBXxrzSATvjxugqsOMrtCI</t>
  </si>
  <si>
    <t>SdmtRVQkJsMtkyfNOHbPLkhOscqasz</t>
  </si>
  <si>
    <t>aMRTPwsKJtgLwBqIuVflsEOKihVAjb</t>
  </si>
  <si>
    <t>oAqeqoNosVhxMOnlkbdrxXcKXREpIe</t>
  </si>
  <si>
    <t>MkQqVRRRfEIcXHtuKCpVfrixvIzPjI</t>
  </si>
  <si>
    <t>NPQKmPNibEhyBKLSphFRyQbxnqBzVq</t>
  </si>
  <si>
    <t>bxOTAAAyOcQylQPrCckrtEwtQfMWNs</t>
  </si>
  <si>
    <t>WNmTRLqcNRvTqxXatKbeBVUXaLVcgi</t>
  </si>
  <si>
    <t>yqxeukMMPppUVDwaEdTMsRenvgvmdO</t>
  </si>
  <si>
    <t>SfoFQxWWmlXDGbicFeuwmFstlXellM</t>
  </si>
  <si>
    <t>DWSbwbVQUhvNEpOXFrIAiPsjrOPbrw</t>
  </si>
  <si>
    <t>keCRVlfgAzGquwrLNBSckDscpdtbIF</t>
  </si>
  <si>
    <t>jeeHCWaJIVpOJtfDkauXTBtQgFlmAM</t>
  </si>
  <si>
    <t>lhhpVWdEPARbBAtMVLCvsmEMbtCkzf</t>
  </si>
  <si>
    <t>roRrwIBaHsAWvHfqzsCVeyOuHRsOBx</t>
  </si>
  <si>
    <t>yvKTywuCLNkvXCaLNVkPlnWWmVwezh</t>
  </si>
  <si>
    <t>aTKhSoKFtFSJxTIqRyjUNIFPRrqNaP</t>
  </si>
  <si>
    <t>PeDujujIuRRLMQKgjAMmOezIaVbCLN</t>
  </si>
  <si>
    <t>NAHqheglPvHHwBkhqsJghWSpGlEhLa</t>
  </si>
  <si>
    <t>MckNnbcuJzkotvKShHGHxqrkMFIAdF</t>
  </si>
  <si>
    <t>IAupyFPxAfpRMOWUBItnkAppXBjyDV</t>
  </si>
  <si>
    <t>luudXQHmJigWIUFaSfQbxzlTHCLDiu</t>
  </si>
  <si>
    <t>ulMejPDMbchojErOQIgJXxagDKRSPh</t>
  </si>
  <si>
    <t>QRvzFlcRKaLgaKKkrVtzfkVlDitUGs</t>
  </si>
  <si>
    <t>XkwXwveApdUQPVfBzGVWEyDbnDxDzF</t>
  </si>
  <si>
    <t>AmVREieDbeaJJIBNmilUsUvUBIjfvs</t>
  </si>
  <si>
    <t>zdVRSLrWBXOyzMekUhbywpHcAqjrqy</t>
  </si>
  <si>
    <t>wCGJlHMFIhoeHpcgAGTfnaUsVgBhee</t>
  </si>
  <si>
    <t>KuPQMtkLtUSaFduSuIzFJHlbeIfNhK</t>
  </si>
  <si>
    <t>wPixLinySpUDEIuVuCjwcTeitnSAFu</t>
  </si>
  <si>
    <t>rDsoRGQrMWKLAzSaqIJGWvmVTwHxUP</t>
  </si>
  <si>
    <t>jBarrHPFpRhehkFnBMKqBLcscEskQH</t>
  </si>
  <si>
    <t>LWECKTAEaSadaxKQXyMdptLOfCqjBy</t>
  </si>
  <si>
    <t>FBdmEBSkVgsrCbPHSLIPVipIwKBJjt</t>
  </si>
  <si>
    <t>cJIELfAyCFLFkPlvcLgtUqaACKzxkf</t>
  </si>
  <si>
    <t>sLweklDMVGqPweeIzJHPOBQEatUodh</t>
  </si>
  <si>
    <t>DcSbdmSzWdxewrXgtMqehDBFDoESdE</t>
  </si>
  <si>
    <t>LxxPyCbJJQmiqObpfVjDIDDUrCkNcb</t>
  </si>
  <si>
    <t>IVPFFfSTPkTxqvhPqFpCGyOgPRVaeU</t>
  </si>
  <si>
    <t>BAHrTFLVKGzyhrwFgmJWJhxcVOXTbN</t>
  </si>
  <si>
    <t>OMoBppALkSsuINuWSmmwhajjVamdmP</t>
  </si>
  <si>
    <t>cbGRWioTyqRJLVUfRMvcmhyFzcpIAw</t>
  </si>
  <si>
    <t>XzncNkoMvQDlxKDhvaIzPCQtdwKyUt</t>
  </si>
  <si>
    <t>MUBJwoXLVXczObIkpPDWyfyxoafFpG</t>
  </si>
  <si>
    <t>CzNPWAJUzfPxXXiBsPcGoBbGLsjmOU</t>
  </si>
  <si>
    <t>HdQlRwOmVIfqxDmqFoGEAlfIQkmyxD</t>
  </si>
  <si>
    <t>BnlricJGBpDuDBKmVjDHADohLlCkSV</t>
  </si>
  <si>
    <t>EMCaaBGvhjavhGpESVRWroprIhJSbb</t>
  </si>
  <si>
    <t>JdHeIifqPwSTacjepoJfKssiLyhaFW</t>
  </si>
  <si>
    <t>RakgLnVXjOPXFUqkyUFSilNgWjECfy</t>
  </si>
  <si>
    <t>OwNJnOBafBBaUNAaCMgwMcdJydNeuD</t>
  </si>
  <si>
    <t>McDPaikWVfiWICSQPeSiCrNnpQoXca</t>
  </si>
  <si>
    <t>zyxPnekezdzczxOosBCHUEqjpsCaMq</t>
  </si>
  <si>
    <t>tCSBMcNrbnEqHFvUprlNfWnLDdwafK</t>
  </si>
  <si>
    <t>VxGOXpwqMUQbQANQUxuXhTPyEusphq</t>
  </si>
  <si>
    <t>qAoTvQeniQivWPjHbzXVsEfPVdFOkA</t>
  </si>
  <si>
    <t>jTWcgFGjgDxcubIHfVIkqfbuONBvSN</t>
  </si>
  <si>
    <t>dQwdMirHxvyjrfRziSFLtXktQCSBiK</t>
  </si>
  <si>
    <t>OtumjydtACwctwLBdEKxMAdmdpiJUJ</t>
  </si>
  <si>
    <t>VzigupldOobVsGvlAAWOgERokCVyQB</t>
  </si>
  <si>
    <t>APhimxRIdnJHoeGzlDUGswdndiiGPH</t>
  </si>
  <si>
    <t>PyWFGfrkpGPGRikaBlNrCGTounfEqt</t>
  </si>
  <si>
    <t>mUwzalePBshiGPDoOejhSPTWXAKCbo</t>
  </si>
  <si>
    <t>dwzRKyfvlScRKVDICMFkEqCDhgzkff</t>
  </si>
  <si>
    <t>sEpHfqRIOdjsrJaCQVpikKkusyokiB</t>
  </si>
  <si>
    <t>jfyGooSJKffasjtTDngcisVepvxrlD</t>
  </si>
  <si>
    <t>qwgTxVcPRTovkHVhlXnuoAgjGrWJjw</t>
  </si>
  <si>
    <t>lQPMeKPeqRvuymyDtNDmMhdiXTJGPC</t>
  </si>
  <si>
    <t>KxRHQwvDHCloTseWwHldEsDuNohAld</t>
  </si>
  <si>
    <t>GcEIbTcQoBduNlLfVUiJiyTkorTKSl</t>
  </si>
  <si>
    <t>ArusQdjjPFyNxzbkgBcdyRAVTENxBM</t>
  </si>
  <si>
    <t>wkoUEHXSdISAJVlmVXhAnborMFOQIG</t>
  </si>
  <si>
    <t>MyOnWaGqvFcBcgqhKhTaetNclfQSeg</t>
  </si>
  <si>
    <t>WKttVQXbyjNOIqSACpkyEURgkFNqRF</t>
  </si>
  <si>
    <t>pOAQJjLOVNpeBtDkkpefEgnwWwnMaE</t>
  </si>
  <si>
    <t>FkdauOPpoFsFCzPdTouMkHtHgfWwKV</t>
  </si>
  <si>
    <t>zxFGPBEmfJxGLhfdGjjpyEsFuJGSjs</t>
  </si>
  <si>
    <t>JbPagJmVKldjwixvkDtuFqtsIgNUnl</t>
  </si>
  <si>
    <t>FfLuGBDsnGHEHXzlQpVueDwmdHkcNf</t>
  </si>
  <si>
    <t>mrOThpGupDDKAFNTGLFurFIAycHBnT</t>
  </si>
  <si>
    <t>RwJtqmXpEGEtWWXBdWqDgfGIivtEUK</t>
  </si>
  <si>
    <t>GkPiBxtuBsQQiWodaNnoOaTybOdsKv</t>
  </si>
  <si>
    <t>yDdDIHtDHLREwcDBTjVBBaiqJJdNpc</t>
  </si>
  <si>
    <t>pJBJueAcrafIhMIBWCKTqqXVPIwGcD</t>
  </si>
  <si>
    <t>lQUEoKyforAqPicplTkLbwrXPmQfoj</t>
  </si>
  <si>
    <t>CBFCMvguOQOsKhRAWzRNwkDWSIdRSc</t>
  </si>
  <si>
    <t>DapFgjlqQWjgKzuDtnXdJGqQItptSR</t>
  </si>
  <si>
    <t>rQoKUiXPkruyPFFuukygaedTeiPPMT</t>
  </si>
  <si>
    <t>JTtStTtsgwbScrkqunxHCpxCNDFbpA</t>
  </si>
  <si>
    <t>UaknsJPUmKtChHubDlRoHCAXEhWkNJ</t>
  </si>
  <si>
    <t>HLUJDCjISnExRSEBWyPsslgQEOxifu</t>
  </si>
  <si>
    <t>NtUFHnRlwXBsBJEukMbDXmsWiRhwFs</t>
  </si>
  <si>
    <t>sXniiUvAwxEExmtzofiJhoKPELHelE</t>
  </si>
  <si>
    <t>qAAbFuEtejKuOvTTBFrCBsjKfzBlWs</t>
  </si>
  <si>
    <t>JmXgQJiNtHuWnPlRLAmgeqbSATHiJi</t>
  </si>
  <si>
    <t>gDkTWvwlFPXvOiGESXKaguoepsLTko</t>
  </si>
  <si>
    <t>rIkslgUhFzOsoxSblVgNqHJKWlRifB</t>
  </si>
  <si>
    <t>CWsSkcspvDDefkoxBCsaADAbHdiTEs</t>
  </si>
  <si>
    <t>wKVhRIoUtlTTdoQhqNHgCGPBSdCNhS</t>
  </si>
  <si>
    <t>shHnOLWkKrxGiVPwCKWMRihHUPNlSv</t>
  </si>
  <si>
    <t>LJlpIaqnzlFjOPEXqjMEItcntVhiLa</t>
  </si>
  <si>
    <t>RpVGnnIgLAiAMlDvbHqcSqIvaTObxy</t>
  </si>
  <si>
    <t>WlFFfzJvHkSVRpVSnNpysfKyvnGqdD</t>
  </si>
  <si>
    <t>AoKKrMTrFasuNAVvkEeQpHCPMCrkIT</t>
  </si>
  <si>
    <t>PwNbHzCqqvOqrsVLrMmtfPWIikvguN</t>
  </si>
  <si>
    <t>sUbTOjwAuqyJOSaCkGPqwbuDyFvReo</t>
  </si>
  <si>
    <t>dlHTdnGhzLApFRfcfVoQqLTEHDpzmD</t>
  </si>
  <si>
    <t>iBRRRgtizwoCguHwKpmgmmFklfbEiB</t>
  </si>
  <si>
    <t>bLiOUBufXWnkRwILJPVHFKdWbCIFQL</t>
  </si>
  <si>
    <t>CkTofFNNmpXJeqWKOskssXhjICHpHT</t>
  </si>
  <si>
    <t>lDcvAUutOAETAWAfKKDqbRDHorgUbj</t>
  </si>
  <si>
    <t>DkhEJAjOmJiKldbDTXfzDSWwDrMMVu</t>
  </si>
  <si>
    <t>CkniOymRPBWgxDBrWuHRMgVEpnISfU</t>
  </si>
  <si>
    <t>anIambFNgyUEzLjFtswrFAsFbtFTLF</t>
  </si>
  <si>
    <t>ebmHdNNPTBQgAtVPDpAuAnuVbxLuNG</t>
  </si>
  <si>
    <t>kihEmKxfdRdNJndGjgINmUeMilMrxm</t>
  </si>
  <si>
    <t>LKbzzxWtSWqDBxnjHizNBqrDCWkngu</t>
  </si>
  <si>
    <t>NRthVLUfCVnJmLSFirqrduSfUuJBhy</t>
  </si>
  <si>
    <t>LwXqdODNKghEzmyUpMMJdefclnfTVK</t>
  </si>
  <si>
    <t>JUiOgpathxIMxlvfmoyOvAxuXknfCu</t>
  </si>
  <si>
    <t>SSybJxPogygXrvOQCzuDmHIKbTtvex</t>
  </si>
  <si>
    <t>HRBxHUJdmwXtGgXRgiKTofBVMsAtGC</t>
  </si>
  <si>
    <t>yHaOHJRSBEvURXgJmpMtETPihLStxH</t>
  </si>
  <si>
    <t>UKqDtllVcwKiguPupnWHToWKOgRWan</t>
  </si>
  <si>
    <t>IECgPVdoVzlUKOeQkKQEoktbQsmNMv</t>
  </si>
  <si>
    <t>fbLmJWyrvwQLqGqIpexAOcbquClCKw</t>
  </si>
  <si>
    <t>ymDlzdmeWOjDXVOIUwIvbCXBmlwbAe</t>
  </si>
  <si>
    <t>KVDpqrkzUdOQdcRkFiBSWvEbRQmOHj</t>
  </si>
  <si>
    <t>FuorUDlsRpuvyNkDOMLwOHJajFPbDc</t>
  </si>
  <si>
    <t>nGkDNMTSsajokggKFNAKKpTDqKTqrf</t>
  </si>
  <si>
    <t>unFXSMWWNUDNfIFUkhvuGhxQezUAeA</t>
  </si>
  <si>
    <t>cRXiuLuVhCaoeBEdKuuxXNtqoDTjOk</t>
  </si>
  <si>
    <t>SCWiRLAgmUDHnJGCAJTwPPABbPoRPJ</t>
  </si>
  <si>
    <t>EdWwRTmJpRqgWkUVSGHeinbMmFEdvX</t>
  </si>
  <si>
    <t>laoReAEaWkMLDjgKCuMktriDebDtqP</t>
  </si>
  <si>
    <t>NGWsoUNUbbdAlhbTHUvhdgojEGLekS</t>
  </si>
  <si>
    <t>TwcyRVOhCOSdykrRIjwbAPxgHIbNTG</t>
  </si>
  <si>
    <t>vsAoEHSlSexqWElaAKuDbeKbGxjFzd</t>
  </si>
  <si>
    <t>bosdyPrEqetAiirnUMKeKcTHusDrjQ</t>
  </si>
  <si>
    <t>MITzwFGyNIzVwFRLUHVUFhjouNzSvT</t>
  </si>
  <si>
    <t>syDrTAGAnRXGRCddNufMPHMrGdFJcH</t>
  </si>
  <si>
    <t>IzeedTewgzchnmuqvzhVoDfLoPvbkM</t>
  </si>
  <si>
    <t>FQbnykQdaiWFWqEouWQGfiVMKspebM</t>
  </si>
  <si>
    <t>mpBueimJUCIBXXmBPwRygyKJaMRCSV</t>
  </si>
  <si>
    <t>cNbAiBOblVBKKMnNNbRhePbxKFeDVS</t>
  </si>
  <si>
    <t>yjDHWWKPEsxOstSRpisnJXlNpsWEnM</t>
  </si>
  <si>
    <t>rAWuTMcIJGNomDqzuikzDqtnACufeu</t>
  </si>
  <si>
    <t>pgDeUbwsPGNvTChWniTmBAAzHEsdPM</t>
  </si>
  <si>
    <t>dbvsquLPbShPUfcurNeLvyifNramGv</t>
  </si>
  <si>
    <t>DLDPgSNMWDQhOqjerklJdJFLjmfRML</t>
  </si>
  <si>
    <t>QDhCuzQllzNOVcvmPQwhnAAcfyttQM</t>
  </si>
  <si>
    <t>iOmOvprBRqUfVtitFdERQiChQvQNpa</t>
  </si>
  <si>
    <t>ngQMOMjNyupBIJQKrSJKifLEHuCJtK</t>
  </si>
  <si>
    <t>SPeLnSTxEEmWQRDzWhhrBvHGkAnVVe</t>
  </si>
  <si>
    <t>edTmhrAmOJUgRipDoRBBrBHKPkFImO</t>
  </si>
  <si>
    <t>yHtmgxUnygNhnybNxSzsONMjyGPEJk</t>
  </si>
  <si>
    <t>oXsaedCeJmEcNMnQXOoLkVeyFMGgAo</t>
  </si>
  <si>
    <t>BXezjurGVGkyinxAAEoXAUuoSucKNw</t>
  </si>
  <si>
    <t>wqzPduVPpFeJfFAgbmcyUSJurlNddS</t>
  </si>
  <si>
    <t>WUdmHJXGUVdRgsPoiqroSyrrnofAxQ</t>
  </si>
  <si>
    <t>yTpyHWAynIySXzWimKadeeGUPXQxDP</t>
  </si>
  <si>
    <t>TjOXwxykxtmbbgczsAWgqnfUIUUsUS</t>
  </si>
  <si>
    <t>BAHkLfDBwwfkBHGdkTcOCEOtnaRLzd</t>
  </si>
  <si>
    <t>SCNGGtvFIcykUgDISWWOImDAxtCFgA</t>
  </si>
  <si>
    <t>gwkswCmFVxXtIeRduUKgEfTdoxrpFU</t>
  </si>
  <si>
    <t>WjlkzzIASafemLmWkRnJBCFuqGnmUI</t>
  </si>
  <si>
    <t>mCzoaNAXTKseOxjUMjvFuTHGGGIlGJ</t>
  </si>
  <si>
    <t>DdxmknQocNmrvzEmXqwMhICsnLQjGN</t>
  </si>
  <si>
    <t>wDubetFKNcJgEPWNaHvcwsIlVEfgsg</t>
  </si>
  <si>
    <t>cTCGDUsyyKdNXFlVWlDgoVeNbAuBWu</t>
  </si>
  <si>
    <t>zaNryGcSBFctxvOfaNGWtLwgJKjDfW</t>
  </si>
  <si>
    <t>gMdhTpNvtbXbrOJUEjWLiRzxKqoFJr</t>
  </si>
  <si>
    <t>jigLjdWDqnWMJgRxEIWtInRndmelGM</t>
  </si>
  <si>
    <t>aMoNtqorMXLIttpKvXrmWbPAOQlcIH</t>
  </si>
  <si>
    <t>vgqIajnsJiDgPkbmtLcdwLHgeQUseJ</t>
  </si>
  <si>
    <t>dtmhMRHGOwHTSRSiaXNcXipwOISaFb</t>
  </si>
  <si>
    <t>dhUiOWhqoKqqTPhHFsKMrsanDAeNXW</t>
  </si>
  <si>
    <t>IRadnFNeoWuafEQWMWArxNeLWPGpXG</t>
  </si>
  <si>
    <t>fwqXqlKCtmitcfabynTGDqpREdJfuk</t>
  </si>
  <si>
    <t>UtHhhKurQWlFAFwurdiyHhmrtVxwbV</t>
  </si>
  <si>
    <t>uocrekBbSqPUmDIVkFpGUILUUxqSPa</t>
  </si>
  <si>
    <t>URDxKNmkrgechWeeCyEVBamIoPgeeW</t>
  </si>
  <si>
    <t>uiHJQThphIzjTXCbqrEIbvwNVodmSi</t>
  </si>
  <si>
    <t>gFgHEavsliGDzVOVUzveIApSAhjooV</t>
  </si>
  <si>
    <t>oGIIAqvAsUniPQzURyPBokxAWpyIhb</t>
  </si>
  <si>
    <t>PmCzJSikygsJwotIDQmGTzuoSxqVRw</t>
  </si>
  <si>
    <t>NbOmLJxQqjhhCMCwHwKBREUwMBuzBD</t>
  </si>
  <si>
    <t>SWSQNoCmFNDIoiXOXvEQXwKtSVXCyC</t>
  </si>
  <si>
    <t>GDROQkyNqVdDNcdpOgfitgftkOdJRa</t>
  </si>
  <si>
    <t>wKXMRRyfpHdsCUqgNOPCLJsSdfNIlB</t>
  </si>
  <si>
    <t>BITnkEhpGffhSaIXPqrhHqNQHPkbJb</t>
  </si>
  <si>
    <t>tgBqQjBeOsxWNbRSaKNkECeAgqzyBW</t>
  </si>
  <si>
    <t>wMejlyjoyrbitBygfRQQmrpvlAhNBP</t>
  </si>
  <si>
    <t>EFMukeShBwsDIJRkeyDfWEatzBeQnq</t>
  </si>
  <si>
    <t>MkkyqOESwBTNDhrDyxhWTllPmaiBrn</t>
  </si>
  <si>
    <t>GtzMEPNygmjfJiOyaQgVjCvEqynbFG</t>
  </si>
  <si>
    <t>boAKSTfRCFoMIvIjsBcwXNcfVLIajv</t>
  </si>
  <si>
    <t>usKgSwljfTdDhsBGgzGaOpmLBSqAms</t>
  </si>
  <si>
    <t>oHgWLLGmgxiJajsHtSmLrfXidmmXWm</t>
  </si>
  <si>
    <t>njtsyCSILNcebBOVztBzLWodcsjIdo</t>
  </si>
  <si>
    <t>ePkqCDosiUbLdGuJKxzEmRcVoBogtL</t>
  </si>
  <si>
    <t>WGFdXickCsXmlCCETwjSNUvdLWtSVW</t>
  </si>
  <si>
    <t>EnMjbNJibFtlyFTdJMlBDIjJuFraKG</t>
  </si>
  <si>
    <t>iBjuiQMwwKmgiHDBoEBdqQwqoLWXqm</t>
  </si>
  <si>
    <t>KwAeUTLUxoVRcvEEJJqDrTtRHfbyca</t>
  </si>
  <si>
    <t>pMqpwunhnvtaVvnHAgruhegMOMfcbW</t>
  </si>
  <si>
    <t>QyunqfqRoPiJMxMuvIWMnXmHUcwOVx</t>
  </si>
  <si>
    <t>ObeaFoWXWeXruNIATeEqJzIrolmDLM</t>
  </si>
  <si>
    <t>OWTtnHaFytAREQJdiMRoTCJdRugPor</t>
  </si>
  <si>
    <t>nHOlVzurOaTOduhMrxQLphBwlbvhEs</t>
  </si>
  <si>
    <t>xnwkbqQiUBAjPgfwfRLJovHpOnfjyJ</t>
  </si>
  <si>
    <t>otraCztTPrjrIuGEkHNaHIfKlAqoBB</t>
  </si>
  <si>
    <t>MOboixgqLJOWajfSViIgyHeXLdGQaP</t>
  </si>
  <si>
    <t>eAfwodVMPtawrnUdULxETVkTKwepSr</t>
  </si>
  <si>
    <t>hduVXOEeAhycmCmAMPxyLXxvBChjGK</t>
  </si>
  <si>
    <t>JxHEEyslrpwUSBtqsUxqgqllgeKmUR</t>
  </si>
  <si>
    <t>xhTNRTmzhUrvQiJjkzSQAJxEBVPean</t>
  </si>
  <si>
    <t>HOKJSTJDWeRasvmMqLBFCtuHGmRfjJ</t>
  </si>
  <si>
    <t>IPpzHeOMJELVFHEulDWURsOKDeVWvs</t>
  </si>
  <si>
    <t>xAyMaUqjVUBBSMLiInFqRwbaosUKWa</t>
  </si>
  <si>
    <t>ItoxAfMqlEstbHHJTWqNCekUTuxqcA</t>
  </si>
  <si>
    <t>USFKIlgfBwwouBkkaWlcFvRKmssQEl</t>
  </si>
  <si>
    <t>mpDLufxQSIrEqxCDAAUuCCMVsIICrj</t>
  </si>
  <si>
    <t>TMejBjfXCLsdMCKzpxcChCwcUCEKcy</t>
  </si>
  <si>
    <t>XtXoRBlMCeMfVgUqwksxguiUuSfBai</t>
  </si>
  <si>
    <t>jbpKHLRUWGHaATQAOIomxstHURjkif</t>
  </si>
  <si>
    <t>LKcCBDAJNIPjUXEConCEwPJhnsFEjt</t>
  </si>
  <si>
    <t>RXLJDfVMxeXBephBklQDFQwbAezVTt</t>
  </si>
  <si>
    <t>nDnpODcPktmLVVMlVUjffGxpLVqVaO</t>
  </si>
  <si>
    <t>pIIqEDnnSzVKPKgpeqaqpjNXeWqjNp</t>
  </si>
  <si>
    <t>pzEJnkoltTWMSsekXorSftLlrqUrLC</t>
  </si>
  <si>
    <t>TMyPVDPwFQlvwICpeqmLjFIjGBuDzM</t>
  </si>
  <si>
    <t>BPbJxxfsQnszTmPQeMrlKCgDhUkrei</t>
  </si>
  <si>
    <t>eCHjXcDOGGUVicQuJVpOisXzWjrEpp</t>
  </si>
  <si>
    <t>eIauwcyRugRIiOmDqzyTAOwnVBcrew</t>
  </si>
  <si>
    <t>UIWNSVKdCqpIjaipNDSJmhkURDpFzn</t>
  </si>
  <si>
    <t>BaMmOhkSVxIOIhhkMKaHBXgolsBxbb</t>
  </si>
  <si>
    <t>jRJtQuxaWmdkzsdkIQVrbfJNeelGOd</t>
  </si>
  <si>
    <t>aMLiGCPcCNEaXjclwuJlWegFgkLpbG</t>
  </si>
  <si>
    <t>EclNzgyzdaaStqngnjaJDIPbEypwbT</t>
  </si>
  <si>
    <t>GHqrWxUlieqVJUlvlwfGpGxIfolcPu</t>
  </si>
  <si>
    <t>qekhWbPqdQBJPMQVNEjWznIypFBVCU</t>
  </si>
  <si>
    <t>FmJNGglwCkJXuQUxhCKUTtwkLcnAOe</t>
  </si>
  <si>
    <t>KQJogFXkudMPbztoQSjDyuVnIjystm</t>
  </si>
  <si>
    <t>hnRdnkTQdtxxmzvPNoevfVdWxwsICj</t>
  </si>
  <si>
    <t>wxPMzEHMvGAxCFfpLHlCSoKRcAAMVj</t>
  </si>
  <si>
    <t>OkOpwJNouJwdfNdBQqNCFJUjPwIbXG</t>
  </si>
  <si>
    <t>bODEooiDIPngHzQNygSwPDNSwebAru</t>
  </si>
  <si>
    <t>OwugaKQKymGasKuTPKaPInuFuVTelx</t>
  </si>
  <si>
    <t>NWCUGPPIazWKPERnypEnIevDGnnbeb</t>
  </si>
  <si>
    <t>PnxTBkbspDBwTPuMUIEjMGaiqbBsBO</t>
  </si>
  <si>
    <t>NRydvqxjxPnIxklTGCKEUojJDSVdcd</t>
  </si>
  <si>
    <t>TwVTWLWdWjhLJSRszbuVzeHuEqIXzf</t>
  </si>
  <si>
    <t>CuMVlQxBIVILLfEhBmpRtMmkblfcpo</t>
  </si>
  <si>
    <t>mfBMohEKoPhqLCDauEUmxUxnEIUrFx</t>
  </si>
  <si>
    <t>csHRCskkmQkWoPEgwXDCOOrmTVAepX</t>
  </si>
  <si>
    <t>KSmliAWReMMyrkcCKShOIiKOkcKiPd</t>
  </si>
  <si>
    <t>xFyGbrGyohvhkGxcTLSrVnIPropBha</t>
  </si>
  <si>
    <t>EIXnHVLGdLEVIaNKSpPEvcuqSgfeyE</t>
  </si>
  <si>
    <t>IlSzJEigoQoTDnspapFkSRWOdDiXKf</t>
  </si>
  <si>
    <t>lTsJqnGhTJkquJdSuHWpVeCdsQbKBO</t>
  </si>
  <si>
    <t>VGmoPGDzOevmPyRGzHSuiMCGHdgMCl</t>
  </si>
  <si>
    <t>PNklBuuqrVHuLcHTMnmgunrsGHPCGK</t>
  </si>
  <si>
    <t>XQPCdvgesleMrgbqNcfwXICIBHIqFQ</t>
  </si>
  <si>
    <t>HVWPyNQIRLhbDTrkHjVtiNcLTALxQV</t>
  </si>
  <si>
    <t>vOCEfWljiorhsWnLvyHnKmMRSwaSxQ</t>
  </si>
  <si>
    <t>vuwPMTHzMQyDvplpBrofbrBXNKJeyN</t>
  </si>
  <si>
    <t>OmHtiOjeHrBNpuneNjPWyohNttQDph</t>
  </si>
  <si>
    <t>CXqyeAzeUgPTDQivKlmAlqUgtlAlwD</t>
  </si>
  <si>
    <t>ixKsBQxeGreVmjkVFsszSstUqcuEIt</t>
  </si>
  <si>
    <t>KDMzdILcymPONVMTOJtnXngXaxTqvb</t>
  </si>
  <si>
    <t>huLstRowtjvibpvnnmQWakbHRHQDIm</t>
  </si>
  <si>
    <t>WSbUnNviTpVjBXIWETqnKKHsyHiOSi</t>
  </si>
  <si>
    <t>lvuRvNLfWNcirnzNrxpaUCJCoAoHED</t>
  </si>
  <si>
    <t>nlUTkCwmWptDDVWoJaTuRrSJprzWNa</t>
  </si>
  <si>
    <t>GVoFaqKjDNmdasSCdWzOIkfDwAhDPk</t>
  </si>
  <si>
    <t>askrQtCviVMfdRLEULRAiyTjQoeDBD</t>
  </si>
  <si>
    <t>qjojxlldqGJxWUGEpTcDMpkLuxWlfC</t>
  </si>
  <si>
    <t>VHxFQHAkjrtlAmEkFdAURaNaEoeOvz</t>
  </si>
  <si>
    <t>zxazxwkQEqcpnCfllMHbfeUkRsXneo</t>
  </si>
  <si>
    <t>RvipyINnAlqbPVurdaUMkzmPubKJJJ</t>
  </si>
  <si>
    <t>XdhimjCiAyUBDkPyoDrntQiNREMcCD</t>
  </si>
  <si>
    <t>XzASIIjShiBlFaIiyQUXBHrPvutwmt</t>
  </si>
  <si>
    <t>rKmLgjkjhAPQfRQUotMhgdxKApFTSi</t>
  </si>
  <si>
    <t>qJxWSwQPTRuygfDKxQAucnCgiMWjxU</t>
  </si>
  <si>
    <t>jHBzrkqSPrpiWPcbwlqMWJVFuwybxC</t>
  </si>
  <si>
    <t>FwSHiOgSfztteHPHsGTwAUhArKJrPU</t>
  </si>
  <si>
    <t>yhzwPySXSJPBtmBRyNwkrLvNCkURKe</t>
  </si>
  <si>
    <t>vAVbGwoSIxQtOBCNbvaPnvgLyzwDPu</t>
  </si>
  <si>
    <t>RyGcuBxDApFbdkwNQhQiGFjEvPflOl</t>
  </si>
  <si>
    <t>yNqAmzUwNdcGPIAkpzkRealScOyhGd</t>
  </si>
  <si>
    <t>aLNijLKdLvjiSXqePfTyDriTMxtTCJ</t>
  </si>
  <si>
    <t>MoToIFLHAorLrCsQOHSbJoHthjdHms</t>
  </si>
  <si>
    <t>FzxewfbLvwTFNhJLcziAqnWNebanhF</t>
  </si>
  <si>
    <t>cBrPExbTSulTeecXiWvEabjogyFDOM</t>
  </si>
  <si>
    <t>matLUyoGDivOkwlacLKwSyVBqFLHkk</t>
  </si>
  <si>
    <t>CSHvibCdMIteoLXbqpdOqoNEcGbkGz</t>
  </si>
  <si>
    <t>WCnoQDwykrwqaNqhEUMBtowjxdFPbD</t>
  </si>
  <si>
    <t>qcwQTRMyUrvRjUzaLACUeIemXeHAPh</t>
  </si>
  <si>
    <t>lyluxafwTkmgfnUpRfeibvhkclszbA</t>
  </si>
  <si>
    <t>JPPJVruKtQjlnGUcmHyetNSqXxRSKO</t>
  </si>
  <si>
    <t>cwqoAahNFFuMLwseyCcLaXWpWAbHyl</t>
  </si>
  <si>
    <t>wmEwPaWNXIiBUQyfaWxbhhJFwHpeMk</t>
  </si>
  <si>
    <t>OHnDqcKpRubXcKgqenETFwtyWRWpnF</t>
  </si>
  <si>
    <t>CrlrKzJHeCHrmkVgnWcjEvfxomjJTd</t>
  </si>
  <si>
    <t>QRRUhFBGKmNcGXUHBRIObneTeGhSsL</t>
  </si>
  <si>
    <t>tlaIUcqUwveCQlLstUrbLqMvyTaEuk</t>
  </si>
  <si>
    <t>nWyHqwDlXJWIPaCxAxukpTCtVuDJMF</t>
  </si>
  <si>
    <t>MXqSXjwmXvhCybBFJgRAoCcOsGpPCU</t>
  </si>
  <si>
    <t>hlMIPpCvNnsocAwDUHpMcdQnVnkBFQ</t>
  </si>
  <si>
    <t>URfkPGtEqvyeyTHJOyUmsuFEHdRPjQ</t>
  </si>
  <si>
    <t>SgDtqFHtjUxXdbAEssjOdzneuuUDAN</t>
  </si>
  <si>
    <t>GsGyPJOXSTwsfoKTkcJEAkbXWCBOmV</t>
  </si>
  <si>
    <t>xFsuwHMdQHWjaiiqMpQeopxMDjDLIK</t>
  </si>
  <si>
    <t>HbCQuxHsBbootKAvLTsxqoEfupFPSp</t>
  </si>
  <si>
    <t>DQRfGTiPBlVqqULAMhpFHWpvDSDHXV</t>
  </si>
  <si>
    <t>xfWuvNpWruzWsrNbXbmovEXlEbWIsf</t>
  </si>
  <si>
    <t>WRGvFuMESdOxuFRmrvbsuKtxcBVDhP</t>
  </si>
  <si>
    <t>pWUXvkHxdQfhLFgBtgulTzKARLyyhL</t>
  </si>
  <si>
    <t>SfBVacsKFKEoPoisDkXVqGaCtugusN</t>
  </si>
  <si>
    <t>UjCwokonOnRjETbvlLCyRgemDKiiWI</t>
  </si>
  <si>
    <t>dcJMTEkaIybmNXEhqXpAEOqCiQMtdN</t>
  </si>
  <si>
    <t>eCeMciJeAKtAIxljaHceIlnzynpnfm</t>
  </si>
  <si>
    <t>VjygfWuiiSrkzHkfrxjxprqVfDGAFS</t>
  </si>
  <si>
    <t>sRVwaNFNXczdlvGzRmDGarLvEvtgWy</t>
  </si>
  <si>
    <t>DHeyEvdsdFuvyrUIkhMKegjtmcTsOi</t>
  </si>
  <si>
    <t>KGqaWnRsURlXriKHcRlbaKNvCKqstO</t>
  </si>
  <si>
    <t>KKXxPeNJjTSrMPyXfRhDXLFBctWAfK</t>
  </si>
  <si>
    <t>JDFskVbOxDRhoSPBEOocECaSksSmaH</t>
  </si>
  <si>
    <t>nGfLjnryDikTMEENBbCpSnckdvSmXP</t>
  </si>
  <si>
    <t>cnpjJjSdRXPIDBnOpgfhkNjTxvOPmk</t>
  </si>
  <si>
    <t>XURiCiPzbFIBGpWqBwRwSCJlaFLDhR</t>
  </si>
  <si>
    <t>GzqlmpFacEvUFpvbRqEUDrFkBoauCc</t>
  </si>
  <si>
    <t>uxSWRmaOrLuGRBGCumUAAPnmKRuert</t>
  </si>
  <si>
    <t>BEmWMTsJAkCXSPLXEjUBsduGugIGxT</t>
  </si>
  <si>
    <t>iheSKzWJFRyVOjwCTuHxQBGAqHfyhX</t>
  </si>
  <si>
    <t>JAseljXTcVQbvzDQjTLHhlWvSVEOpo</t>
  </si>
  <si>
    <t>KjJoBQLDnUvPpGVjffIiSLGHEyXlxD</t>
  </si>
  <si>
    <t>qxwNtyVxpCbqoCJHSbXmXVGJtSEGOR</t>
  </si>
  <si>
    <t>nNWRbjlQxlPXjBuBFHUpWcyoIeKUyv</t>
  </si>
  <si>
    <t>eWaGfEXOsfbWdTTCJMpkBdkLUedmia</t>
  </si>
  <si>
    <t>MbDxacSEHWGzJRhndagDgvGPzNEtKw</t>
  </si>
  <si>
    <t>hTcGjvTMmQgGxArIGITUqmUAWyzrba</t>
  </si>
  <si>
    <t>htptWPFyPBSApzrFfrfDSPsgLHlFNB</t>
  </si>
  <si>
    <t>afajjQkbJXaBzWlEWoCCgyXSNifQEg</t>
  </si>
  <si>
    <t>EGssLuBhMJHydfgSlAvUQRyrqyyVyi</t>
  </si>
  <si>
    <t>SxpsTFDPQiXeIDXFKbASMeABzNMPxC</t>
  </si>
  <si>
    <t>qhdxXFABmHDdgplBRjAEvbMcaeTHuI</t>
  </si>
  <si>
    <t>ymqPPmIODOFWoRloaUbsrdFOeOlDaH</t>
  </si>
  <si>
    <t>DivgQtoaTBAuacRjydaquxDqzpeRJb</t>
  </si>
  <si>
    <t>nCjDfnqqAdeiHUCfKaAEmViwBwiCOe</t>
  </si>
  <si>
    <t>BNfqzThfsdfjrRQUlpjgdOOlFlNqnG</t>
  </si>
  <si>
    <t>srXTawGogfnmOSdhCEsGJmQqfsjwvj</t>
  </si>
  <si>
    <t>zLcvSPDwjimrahqBINFMcunbvartbv</t>
  </si>
  <si>
    <t>STfQwqfvUFwokbRBcolGaHlTLdmOXw</t>
  </si>
  <si>
    <t>BhzeEauMTFMNWJJusiyKbfthDPPRSw</t>
  </si>
  <si>
    <t>aDIfIxfRMwrdRILXSfCwwlbqveMpIe</t>
  </si>
  <si>
    <t>emhdybFnkwOkHmLryDTxQUjcKEuHGj</t>
  </si>
  <si>
    <t>FOVOgCgbCSyQpeqTddnNurxICOgzrq</t>
  </si>
  <si>
    <t>BTPhbhzawvpKwNzLNiroSWHNjlKCrq</t>
  </si>
  <si>
    <t>nbeRslaLjrFkvuNbNapPeUDAVAxzDh</t>
  </si>
  <si>
    <t>UVAHqhGLgeTlDnRehnwfAMVmxdHCds</t>
  </si>
  <si>
    <t>KHrUxjGqSMQzhawiIpyXPwmyutIfVB</t>
  </si>
  <si>
    <t>oKsGBVovSovmEPAWSvSwEsFcCkLubl</t>
  </si>
  <si>
    <t>QOSGSwcEXlixsqcTFApDBPlESXtEJe</t>
  </si>
  <si>
    <t>MuOfvnjtAyhwolevukuGIptRfjMAGb</t>
  </si>
  <si>
    <t>WyvlSGFvHyvbdDOhpsoUvlIoGIKkCk</t>
  </si>
  <si>
    <t>bSRyWVfMjVRKURVNpoToFoPsBrgTbM</t>
  </si>
  <si>
    <t>yMSPDdVyNNvlrcBKVeqLbRdQRHbfer</t>
  </si>
  <si>
    <t>mwIwMrcbtdCXRmDErBjzDnNDIseJzH</t>
  </si>
  <si>
    <t>MNPdgmUeJanwErmSEForVeLQtSXyKu</t>
  </si>
  <si>
    <t>imSTGnEocOqnObPTkxJHKzLUCiddxo</t>
  </si>
  <si>
    <t>tUXrmjjqLLdPEuAMGQXUUkWNwJizpt</t>
  </si>
  <si>
    <t>nulPJKJcFKDFFkJUnhcFXgWTELecKX</t>
  </si>
  <si>
    <t>OCeJveDJVrCdiTgKSGqBCIRjTaPtqR</t>
  </si>
  <si>
    <t>xgidhoEUFrqnKxhBSPyfpFnQHFFCjz</t>
  </si>
  <si>
    <t>NukCbEKakzSzCqeUKUScbvblHQyLyK</t>
  </si>
  <si>
    <t>MVKWlHRxaigxGuMHqoyajkeqTxqAQp</t>
  </si>
  <si>
    <t>wghnzIArbDTMPbddVvlaMxJbqwRfUm</t>
  </si>
  <si>
    <t>GtfeJSjLGDOTaeJjfaURLVLParUysS</t>
  </si>
  <si>
    <t>JjvJBNiMWnWxWXObaLmbHpNMkhPBoG</t>
  </si>
  <si>
    <t>TLLMQaqgakbQoUrWOaGEWClyFkWTFX</t>
  </si>
  <si>
    <t>KyBWQLCSltEHrzAKfTjVyMDSBmUuEs</t>
  </si>
  <si>
    <t>XecPCvfyoDJnCwdEgoTvuaCjtAXgxf</t>
  </si>
  <si>
    <t>zqVEXUKvUEMlOSiNdrfiUcSwUhwvpa</t>
  </si>
  <si>
    <t>rBFVpBJGwXFsLFzfEzwLmxQpGeNPCa</t>
  </si>
  <si>
    <t>ObpzJVqkuGDhDVEtkDFUWRxHyshPot</t>
  </si>
  <si>
    <t>SMvKLjoseuAuTdCVseutyjJVTjywhv</t>
  </si>
  <si>
    <t>LtlwSgXnlieXAngjKAvSeOuJMxkamq</t>
  </si>
  <si>
    <t>yDBiQBcQPdQBErSnxSPsviWwDeHjjc</t>
  </si>
  <si>
    <t>GkwCmIyszMTCpkzIBVyUkAkpHujdAb</t>
  </si>
  <si>
    <t>szsRJRaStUgxQUoQjxJBSPQkLqTebb</t>
  </si>
  <si>
    <t>qDRLIjAHDdwDIxTbCrPPibQiChHkpB</t>
  </si>
  <si>
    <t>yjXDbvDhlAElygFKaCKdNTNsqlokxe</t>
  </si>
  <si>
    <t>nQqWeCyScjQMRUKDLIgBfQHpMLDppV</t>
  </si>
  <si>
    <t>iAhylIIesovnwzTRsAWHaSsetNHRKr</t>
  </si>
  <si>
    <t>NxOXucdaBeACkbxDsXfXECLOofNbrq</t>
  </si>
  <si>
    <t>AIRWzppkAGttmvGiidqIieTOmUomWX</t>
  </si>
  <si>
    <t>KLxuoiyfkxJusnLXPVngsxvrfEFFXA</t>
  </si>
  <si>
    <t>uWMfNqdsxaOSDNFMDUNAvzluduVBDq</t>
  </si>
  <si>
    <t>fnRpWtAwdjohXgCSslajStyORREFWV</t>
  </si>
  <si>
    <t>mJMJSaSuVHriuDJIIwElyMQaIXApuc</t>
  </si>
  <si>
    <t>TczoWkjGgRrruRoplaiislGkOtmOvS</t>
  </si>
  <si>
    <t>OVbjgqeyNCEWdjsHcgPtnmpmqoelxO</t>
  </si>
  <si>
    <t>IcNyNSpbfkVJjFMHTijaJLUMtHGUbi</t>
  </si>
  <si>
    <t>fsPptpFtPKbIecqlvhxDVwNMaDiDtL</t>
  </si>
  <si>
    <t>QINQBxRUVTqOQCPrTtqTcpzpXoVpjb</t>
  </si>
  <si>
    <t>dLNUulfRoExtPrazGKgNafTQMwNOQn</t>
  </si>
  <si>
    <t>rCaKAcHBDjjiSHvBBoGozsoQhCNSGJ</t>
  </si>
  <si>
    <t>jtBXjDksgPwBFKoyhlDImCxVSSDUNQ</t>
  </si>
  <si>
    <t>sghlFMNIOBFBuPAkAmxpjjNUHEavbz</t>
  </si>
  <si>
    <t>okxhewLvaoWUfirOrOGXzTBQSvelDb</t>
  </si>
  <si>
    <t>BuBWvbWBrzdCnGNqVgxmgpkOeOSOxu</t>
  </si>
  <si>
    <t>LguumJQjQQHXzbclEMSILCsTDsCrIU</t>
  </si>
  <si>
    <t>PbVRwpCWojDfyjVwgwRAhRscDMBWvU</t>
  </si>
  <si>
    <t>VFqLxsvSlijSROpHDIeenKJCdIfGrR</t>
  </si>
  <si>
    <t>phxpWqCzWVhEMhCLVHRBSdHafaktOl</t>
  </si>
  <si>
    <t>bWhCkWQOmBQUeeXApnrjenspVSOxbq</t>
  </si>
  <si>
    <t>EJodklOeSnQjxTCvJLgVQgMOWhoKBH</t>
  </si>
  <si>
    <t>ocIzcJFIUGoUXrbuBvTWecOCIiNmfI</t>
  </si>
  <si>
    <t>DMgcOGtFNQHKKRNXvKWQHkejmVRkeX</t>
  </si>
  <si>
    <t>vfNRHaVHnDWzCbkpdLPPwNchlDoJPA</t>
  </si>
  <si>
    <t>XymMitXHCUFTDhLguwkjLvDwJedNgE</t>
  </si>
  <si>
    <t>jSuKeONzsJvksPjnwpmcbUKXTxnnBt</t>
  </si>
  <si>
    <t>IUvFXowGXOOnBtpuecNHGzNMClXWQa</t>
  </si>
  <si>
    <t>PQtuSKLijscLLFGCDIhbXpetCWkydy</t>
  </si>
  <si>
    <t>eIPttRbFxQaKygKAxSKBWJtpJlsSyh</t>
  </si>
  <si>
    <t>rNjvjzGeHJOIHUrBiJnhWebAcefwUH</t>
  </si>
  <si>
    <t>UuFjMfwmqGFiRPbShexmLPqMroshbr</t>
  </si>
  <si>
    <t>tBuKmEFGJpbThwyfFTPJSOEcIGEKCf</t>
  </si>
  <si>
    <t>TJzWpzOIhERoVXBVlskWggQQWvGoip</t>
  </si>
  <si>
    <t>DlBujaVVRVSFzRogBpHOGUiWCttmpA</t>
  </si>
  <si>
    <t>HMDaKIKNGjHeWycMbstlvSxUyBDkbT</t>
  </si>
  <si>
    <t>SinfdOtvcghRpxOeUxxsqRgtrgmLnn</t>
  </si>
  <si>
    <t>MhonktVFykuEQLvKodLHVsidsVliSr</t>
  </si>
  <si>
    <t>iMhJmkLvglCrTRpFEzgUBvcbrCgGjy</t>
  </si>
  <si>
    <t>FkEyHvimlqlnUABrbOJVeJuCWTvphk</t>
  </si>
  <si>
    <t>gxNByMDGElCfKiHmQozIJepOqXDPBe</t>
  </si>
  <si>
    <t>yQEXSBdVIPrzEKNFGuUAClKbEfRLGN</t>
  </si>
  <si>
    <t>vxAqdhTPyuNLvouPSpLeMgtmpyTMcI</t>
  </si>
  <si>
    <t>ovGkXQFThuWSrpplBMKTqWcbiMxwKG</t>
  </si>
  <si>
    <t>CbyJOIjLNdwIibKJPMaBauJWOKjLRB</t>
  </si>
  <si>
    <t>mBkkpuJFMyHQybaRvFoGRusQgIMMfL</t>
  </si>
  <si>
    <t>FIPaWWniitpsCoeGOtdtObqWtrlQjh</t>
  </si>
  <si>
    <t>KGscvIVszghJwLNHKmFLrzadWgcajN</t>
  </si>
  <si>
    <t>anhvzlknlWzqeUvxzUNjayhfDcPqUX</t>
  </si>
  <si>
    <t>CExGVOavPNDQjAyyoIoHHDiACHiuzo</t>
  </si>
  <si>
    <t>kNmbNmoxKfgSLxpCwAWxzqSAPxUwiq</t>
  </si>
  <si>
    <t>GqtVMFzicvxyKTISRoruRAlaIryqxx</t>
  </si>
  <si>
    <t>tllFcdXaJOuAEHPsBhjiOlqVLmVofP</t>
  </si>
  <si>
    <t>jheJBIedCxdyfmvaChvGDUncffpPSV</t>
  </si>
  <si>
    <t>uLKKqqzlymRTeSBsJNGxnuaVbVCNFL</t>
  </si>
  <si>
    <t>rumTMqGuBQyMrVsxhwHDXTwLXTUSwP</t>
  </si>
  <si>
    <t>qglIEbKdgjuKKoxfuuvmnQQkjgBPKi</t>
  </si>
  <si>
    <t>KTQbvmuDQyJKEswFldsPgArbGsProk</t>
  </si>
  <si>
    <t>FgfgatLQDEwNmkKQJsiEnfNFNArivu</t>
  </si>
  <si>
    <t>yBIEnERQxfLoAkaxWfHFnuBuEDjGDM</t>
  </si>
  <si>
    <t>wszwjSfhEFdfUVVjfMVkFBvcVUnzRJ</t>
  </si>
  <si>
    <t>KTiUlQPrnblntOtkTKsaygqepnGSEQ</t>
  </si>
  <si>
    <t>BNzPteGPqDWSTcoGgUsXJqJzFquIkw</t>
  </si>
  <si>
    <t>LevBXoWPsuclTAujfCFcfADVOXqTJF</t>
  </si>
  <si>
    <t>GyHzsOpLpsWsnfgmhKhaKXlEAGhpWA</t>
  </si>
  <si>
    <t>lqNAVlWOzxfByzudWPvBxfDGKMahjw</t>
  </si>
  <si>
    <t>jQjHUaqpyKNjHJzOpgPVyMWDfsiLNB</t>
  </si>
  <si>
    <t>jwaoQUeaDfDmoORClUqHwalLxneBNd</t>
  </si>
  <si>
    <t>VWPuPiTcbPEmzidldJojeVBNLSovpz</t>
  </si>
  <si>
    <t>uyXHjiCyxtdgtMMkytwmEuzvwckDjH</t>
  </si>
  <si>
    <t>WfQumupBccESTDlMWKUDnbeXzevwwT</t>
  </si>
  <si>
    <t>ijQqDUvxSJbSMGbFSAULrUracvLJfl</t>
  </si>
  <si>
    <t>effBlhDVOxKnShxMBbziWxeMMwQBrU</t>
  </si>
  <si>
    <t>EioJIfHOUxSlbIOdTEevdPfAGIQMnh</t>
  </si>
  <si>
    <t>RNOvRULyXFyTaIGabewOMXeMNvhpzF</t>
  </si>
  <si>
    <t>GleyrxptRWdyRXaSuTMlXldLCCJeet</t>
  </si>
  <si>
    <t>gsinvzpHzWFCAEfhiXbuBbIVAIwvHl</t>
  </si>
  <si>
    <t>qpNrhEaopUecpOxuHdHztFqHjcpvhR</t>
  </si>
  <si>
    <t>JIMCkADwJTrfRdtvzCIFxQXPiPPwGB</t>
  </si>
  <si>
    <t>VmCoeqOqoTQmOWgDDpTExpdfoWLLgv</t>
  </si>
  <si>
    <t>pnlXLjsTeayzhUaJCeKAHKWdQpCWHB</t>
  </si>
  <si>
    <t>aKSIlPHkTJjpRgmQPOMEkpJlrbBCMw</t>
  </si>
  <si>
    <t>qBUwiVwrTKtiycuxEXMmCGfBEzkbOd</t>
  </si>
  <si>
    <t>dBilJTNXGKalSKKWSXebABThcVBbLP</t>
  </si>
  <si>
    <t>OWWyoCoBvJnVnjCgcwsQrMyPLpSBHp</t>
  </si>
  <si>
    <t>iKHpvxmIcREMXVIaUoxjlnsskhglJm</t>
  </si>
  <si>
    <t>twRHeJqztFphlnnsnceSOTomHjigfJ</t>
  </si>
  <si>
    <t>dIqpGEswUsAOMSxerSWNGFgEVpfiFe</t>
  </si>
  <si>
    <t>ByaKycuKqCGoQjxTlbiAxvBRhKmNFz</t>
  </si>
  <si>
    <t>kSNljzRFsaCcgwydThWMhBbQjeWAFD</t>
  </si>
  <si>
    <t>oqKRSHTIheQgXwraybgKAuXCUfTeWR</t>
  </si>
  <si>
    <t>iNkJxoMuWDNktRiqSqxmpmFIJmVPKV</t>
  </si>
  <si>
    <t>WCegBNjisrFIBVpBwJUDOOlJyUUMhT</t>
  </si>
  <si>
    <t>ERkSrCTvseKVikuBwhUHVicmMrOgAL</t>
  </si>
  <si>
    <t>uvFPoTiNJDVSWDIfeDahHmPQfnMnDA</t>
  </si>
  <si>
    <t>MXyityxCPscGiPpyexxPmVKygxoKee</t>
  </si>
  <si>
    <t>tGWCmwHvGeRNiGCJQyDyKboPLrfiJk</t>
  </si>
  <si>
    <t>IWnwNgnmHDJSBRyjVhOLBNdPdJafiI</t>
  </si>
  <si>
    <t>jywogwLaCHPrHtuNrOAFjQRDRCbKzz</t>
  </si>
  <si>
    <t>yMRTecxsutnVeKXxqqaQpKQuoriEVV</t>
  </si>
  <si>
    <t>zWQOMtandzWJJuibUTghXCbljXslQd</t>
  </si>
  <si>
    <t>uVBTfwUCIorSDtUnkuXbSmFxxoGIBc</t>
  </si>
  <si>
    <t>eNQUOKizLgrdRLEcLxsVMsPcMacqnN</t>
  </si>
  <si>
    <t>cFvkCnhLJvLHudewvhPfujUPDPPKTz</t>
  </si>
  <si>
    <t>LOiaIBrUDUBhRvDKaCcmTSRJJFWqop</t>
  </si>
  <si>
    <t>HmfGTFNeANUsUjpTESxdgrBFHuIwyW</t>
  </si>
  <si>
    <t>SutAbBHCKwRhkHXGRGGejQVrygFuHu</t>
  </si>
  <si>
    <t>dGoStjMaqPSnKpPevVpLgytVTgPjOL</t>
  </si>
  <si>
    <t>FmKaIGKXNXOjLCRhJyScnSMioLmPhA</t>
  </si>
  <si>
    <t>HQlgnKpvPJUFWWJsmmBUxUfiEkEHaf</t>
  </si>
  <si>
    <t>bCOgelsWrhoTFGXRiuRzrEqpABJwyl</t>
  </si>
  <si>
    <t>waHMSXIsfUXdbMeVHQHiWXlTlwMBwf</t>
  </si>
  <si>
    <t>JGBhuKKUefmkrVRChurWhmztVhLklU</t>
  </si>
  <si>
    <t>neqJkXmfHFPqzoeNICWwETrOXzNKvx</t>
  </si>
  <si>
    <t>sNTMvdmKckQSrafHviQDqDfeMHWQuN</t>
  </si>
  <si>
    <t>XOXStGrAPnWTBBocLEofvEkJWIKSrA</t>
  </si>
  <si>
    <t>xpQNABWjyaVuGSvvtVPAWEtyyoRVqB</t>
  </si>
  <si>
    <t>nDLnGaXOlXmzmRblKfkEVecedNxLje</t>
  </si>
  <si>
    <t>ojyaaONakAmljKcAhmDmVxChzfDrzA</t>
  </si>
  <si>
    <t>PmWpthpaduzdyroWzAFJULyJUcbsnu</t>
  </si>
  <si>
    <t>GpRjtiRfUpArTyGgBUKEuIyzDOyNMu</t>
  </si>
  <si>
    <t>iqhUKwTSBBtAGzIKLNqqAhDByoPKqa</t>
  </si>
  <si>
    <t>uWngSMjRcxInWBitetkofAtJtivXQm</t>
  </si>
  <si>
    <t>oevqjtNWTPsHwqphmCQPaSbXTmtjja</t>
  </si>
  <si>
    <t>mKFDXwUpWGzIzxwsnikPXTiLxIOXuk</t>
  </si>
  <si>
    <t>CJDwVNBxhQBnCWFWHIGBkSHsuCWOwi</t>
  </si>
  <si>
    <t>CDspqqJkvXhTIiMRbKyGNdIlEvxiOl</t>
  </si>
  <si>
    <t>WgXzrbUxmdQdnzRBktmzVprBDoDqIu</t>
  </si>
  <si>
    <t>RypfCpjSpNxDiBJxdnIBdTsnwkKfCb</t>
  </si>
  <si>
    <t>iKlITClKqKjoAnFbrPHGDcTkQjtLRC</t>
  </si>
  <si>
    <t>HOxcNIhhQFRjpHIlrbRglyPDFXApgg</t>
  </si>
  <si>
    <t>yMbJuGzelPHfKUKnWXlVoTiDuktABs</t>
  </si>
  <si>
    <t>nJEdzjNvhdzwlbSjpvkgXUQDHWhuVT</t>
  </si>
  <si>
    <t>FFUaNbIWgXszqhizygzIkkDIgbSHeR</t>
  </si>
  <si>
    <t>gLmPuUtSJyOPJumBUDovyeBOLbLaFq</t>
  </si>
  <si>
    <t>NyPvfdHLBuUvJnKIPIeODoFEaMTEUr</t>
  </si>
  <si>
    <t>cbTMEvjtaddGljAJCLgjLCUKSpkRPw</t>
  </si>
  <si>
    <t>nKRBbQLlnPoqsUdmktbQwpBQUnAKtT</t>
  </si>
  <si>
    <t>LNPQUFKKiMqmbgEtAHdQrwEyhKpvMi</t>
  </si>
  <si>
    <t>NNMUlrfGsEtabkusvQVwfkADRgOTwX</t>
  </si>
  <si>
    <t>QJvVfUyHwNBIXOPJoaBublrRzOJzHH</t>
  </si>
  <si>
    <t>BmHcjIaqPuXSfthaBAWWIElNpwfBiI</t>
  </si>
  <si>
    <t>oJlLvJACdcPlVysSUgPaUJNySdsKLL</t>
  </si>
  <si>
    <t>HzdOCkVitmeVhyNRqSMwELOpbPKKWP</t>
  </si>
  <si>
    <t>grnezMBxJoHeHucbtnEfVOcPufdttP</t>
  </si>
  <si>
    <t>axPjTqSQqmekKUNbNkAMqpubjLNUmv</t>
  </si>
  <si>
    <t>DImkANUcgpOUaCuRTgSOEotWkpVvmQ</t>
  </si>
  <si>
    <t>fIbrGFeOXeAnLtMgWtGKsXHTmTGUOh</t>
  </si>
  <si>
    <t>HvoQbBCzDhDxjQGfaMOnCoTAvdhXcW</t>
  </si>
  <si>
    <t>CsXfRvKHbActOUJdFGgMcczwioEBmv</t>
  </si>
  <si>
    <t>sPAzqnffQoDtrJTOcWqRULqiylmoJK</t>
  </si>
  <si>
    <t>TEjxoKAOeNhMXhzLiEOgETmSIXlhUl</t>
  </si>
  <si>
    <t>VQrmOAyWqtmSlPAaKwjHCfIjUuvtai</t>
  </si>
  <si>
    <t>hGWTwkGrmSixJbVLbfOXsTMsOFUCLV</t>
  </si>
  <si>
    <t>ENPuQEfUENloGkqnvrURuEofQhvXXh</t>
  </si>
  <si>
    <t>hGuNFTlMRMWzvwigcQKIAfEQmSLnvQ</t>
  </si>
  <si>
    <t>oyQQKnuhDzvUupTjjtTzVfFJssvvNr</t>
  </si>
  <si>
    <t>XjdkXiQckcgyfenDMVfChwOOfdTUMl</t>
  </si>
  <si>
    <t>DhBIyBOSyVoBUnOmQCicBLvDFftajy</t>
  </si>
  <si>
    <t>TmLdWqrfQiNVjjNpDhMDaMhmrDISsW</t>
  </si>
  <si>
    <t>HJkRjumXHyKyVHmeoTLWUnckeiWnjF</t>
  </si>
  <si>
    <t>MhfvOMeBvBcOjTjBJPLdulCkpGdQzb</t>
  </si>
  <si>
    <t>VhcQSBQcHNbtvexgFASjoAGRhMXxxi</t>
  </si>
  <si>
    <t>tQLqmnEJtOcjoEOpUeaaNkclEveePG</t>
  </si>
  <si>
    <t>cHsQSRjpnhulPjQHntBJeLmtkiPkEl</t>
  </si>
  <si>
    <t>hyOTSIAHagjmxXSQuaXAUtpueHGclh</t>
  </si>
  <si>
    <t>WqPjRUmzfyVewDhEHMDSGcWemBHITL</t>
  </si>
  <si>
    <t>DfRWgOdpGkhiURkJnXUEVIPpzTEfgK</t>
  </si>
  <si>
    <t>UjapmNesinFJkdluDtUFygWhSjFMHV</t>
  </si>
  <si>
    <t>oCbLLFpCENKSrnlLzSzTQNNDPjnIRL</t>
  </si>
  <si>
    <t>zRrBMhnPdhaSgFEchISccVNGNSSfRz</t>
  </si>
  <si>
    <t>tBCxPxpLlghBRqqVJrVWJhPzoXLGwf</t>
  </si>
  <si>
    <t>sCmuWtJkdPLxvVbUKTCMEXLkdikjbN</t>
  </si>
  <si>
    <t>IBTiblMCKoRodQiWtWuQeUWrgPIAfR</t>
  </si>
  <si>
    <t>lUQMxuJpHITBANXllqdqUFNGuKRbzC</t>
  </si>
  <si>
    <t>fkfLcMfcgjzgkFOTpPSkhgVuVbPler</t>
  </si>
  <si>
    <t>qFWCycdHusJfEXPXTwEVzyubveUdLi</t>
  </si>
  <si>
    <t>inSTBwrJzzcJbTUNsMNTTBNaRwwCJQ</t>
  </si>
  <si>
    <t>PDvqAjmSVrdSsBXNtnQIfsTkyjoMfh</t>
  </si>
  <si>
    <t>uILNGvNKqCQjQIBlhBTGiljzwCnoNW</t>
  </si>
  <si>
    <t>FrurvbjjeVnStGCkxalatKklWlDtlo</t>
  </si>
  <si>
    <t>SsDuJMXGkjUMPTSCbDAKrVkTuinGHt</t>
  </si>
  <si>
    <t>VlygPeBHVDfePpPlrPSahrbaGPpFUQ</t>
  </si>
  <si>
    <t>XuntGJpAdOSrOLCEWcDdjbwwEmFRJa</t>
  </si>
  <si>
    <t>ebEGGSaFuBURPbTHUQyKClEFaAVvhf</t>
  </si>
  <si>
    <t>TtSqRamvOgkqDcsBkIhERoKAEWKVwa</t>
  </si>
  <si>
    <t>czpPVvcGgBjleUVygoqgozJKlStkHB</t>
  </si>
  <si>
    <t>hpeuCARAloxdgRWDtzPhVwPzWuaaKQ</t>
  </si>
  <si>
    <t>zdJOlCuCDtgDsFEjEUzngcXlUXeSxq</t>
  </si>
  <si>
    <t>nwrJJMjAjTTNuiLxAjNesQJHojcOcd</t>
  </si>
  <si>
    <t>XQMEqSdlaeJPnkHjEkiaRbxmiKWjlX</t>
  </si>
  <si>
    <t>XzQHsDCxPjKgboCpmPiyhQMGOUzJpg</t>
  </si>
  <si>
    <t>SAKEwciKmiFQVuPIwzGBDQGBlNNSoC</t>
  </si>
  <si>
    <t>SQPJvgTtxKDPxhastaoFjgTXGEoXve</t>
  </si>
  <si>
    <t>MHQKAeMIRWnmDectvnoiSqBOSIhWeN</t>
  </si>
  <si>
    <t>tujWKHawTNVTfNhOzbhmORMeGJaJCk</t>
  </si>
  <si>
    <t>tfAEVSyLXJRUmmTaaDeNfmRkqmSaPc</t>
  </si>
  <si>
    <t>teWsAMlBpJyiGnzxLEiDSVojBFovAC</t>
  </si>
  <si>
    <t>lgcXrfXmzvMcjRitLFmohcqhSPNkMf</t>
  </si>
  <si>
    <t>lSVyTrEPjbyWUrsphXMMSNsOULOLtk</t>
  </si>
  <si>
    <t>aUiPrwMnEUINPtrLFHppCUEayvnxKV</t>
  </si>
  <si>
    <t>mfuiBSUfrFlHwQkHDyFyyFgayxGkvE</t>
  </si>
  <si>
    <t>AWDmdKPuRwpTcTkSbIhRWpqezPJIod</t>
  </si>
  <si>
    <t>ULqkSfnVbebroQDylaKykWHqLSvxGa</t>
  </si>
  <si>
    <t>DAgtTnnpKOMtHSOxxmXyQcoIWHwNlO</t>
  </si>
  <si>
    <t>LDBnaFgUKkxjoMzxPHjnJglTCAaxdT</t>
  </si>
  <si>
    <t>HrJANBGtkGxIEnJCjzFrKoWOWeEFIL</t>
  </si>
  <si>
    <t>xssMTxVKxOMBumrMaPWwpPieBNNVll</t>
  </si>
  <si>
    <t>vNqWhTxLnsvsgjODoNMdNzrnHSsbcS</t>
  </si>
  <si>
    <t>ERSvyvBHvWsJiXDpaLcbmuoHKEtduD</t>
  </si>
  <si>
    <t>fwBhxOwtbqjbcyoVuUWQyjBClDVmXH</t>
  </si>
  <si>
    <t>UatqSEnGqJdmTRpDqQNfwdPXvkhNLR</t>
  </si>
  <si>
    <t>suqeKAumluWHQuTWPgoxXcopkTakwP</t>
  </si>
  <si>
    <t>NSLLedONhGLOlvisNxiOQcVnaMfavO</t>
  </si>
  <si>
    <t>RAyboHrSSqhSLhlPOXUuoUkEcrTvPm</t>
  </si>
  <si>
    <t>NQOLqjObRpzmEpuUBIGKjELLmpJzgy</t>
  </si>
  <si>
    <t>QGAKNlHhGeMFuCxKhpzMaJRDTdqXtD</t>
  </si>
  <si>
    <t>OAVDbjhtRdGvikurHOVUFgwmrscSyt</t>
  </si>
  <si>
    <t>rzeWbVzDjnKpkqMAMCDwAWSzWwlIrO</t>
  </si>
  <si>
    <t>GajcrabayvnGPkenmOlsxDjAxxckLL</t>
  </si>
  <si>
    <t>hQqMyICHuXEisPOBtzPRHbVdGAgXrE</t>
  </si>
  <si>
    <t>VliMLxJOQkyswCDGtmbJoPTuNnxGay</t>
  </si>
  <si>
    <t>KcJubGrWpNmSQapUlUeTXavBzXJpSy</t>
  </si>
  <si>
    <t>SxOqXlhMsuPnhUUFITBoUCpBraShcR</t>
  </si>
  <si>
    <t>vUTwXXIkrAWBkgMeGmOtAvEqhUWpBh</t>
  </si>
  <si>
    <t>DiwVewmQPyJOfCeBugmdwWPuGGjxaR</t>
  </si>
  <si>
    <t>liCyKtNKTSpDcnvkjuHpDctuSbQuwy</t>
  </si>
  <si>
    <t>rQCbPWluKlobmcmwWQmQhNyiGUiTXO</t>
  </si>
  <si>
    <t>MAcIAFpBEWBAEMIHJcPflxLiLqxbir</t>
  </si>
  <si>
    <t>xvFPkOsARBzbWzvUbkUBDvXBtjkrFb</t>
  </si>
  <si>
    <t>cHmqwwQmtujQAadbDQfqQxeSmWAFcQ</t>
  </si>
  <si>
    <t>ezwbMtFOIRaMMuEiehCaHSOrMveDDD</t>
  </si>
  <si>
    <t>DOcUUzgzVEToPtEOuCHpTsfBwoGnGa</t>
  </si>
  <si>
    <t>SwlpWqftXoBTkkntIHdiWkOxGBwJyE</t>
  </si>
  <si>
    <t>dQcGnTBvFJqGvpnqgUFDjnPLNCJwkf</t>
  </si>
  <si>
    <t>wvyihERtBwpAdGGvRdEJEThmjaQlWA</t>
  </si>
  <si>
    <t>npmEWRgafxMiOBaUKnFVTVGlVRDJCp</t>
  </si>
  <si>
    <t>XqcJRbGmjVHWErTGGAzDWzlvxLMEJM</t>
  </si>
  <si>
    <t>WkSbKiRecAIaBIQmzBIjJWtfRDvnVx</t>
  </si>
  <si>
    <t>atxCdPuuvteMqKIMAAbEKkTVqNoEKh</t>
  </si>
  <si>
    <t>IxqrOMDktfveuDhyIoDMCKyndPMwBy</t>
  </si>
  <si>
    <t>XutbObAkPjRFHiyOTwqCHtGnGnSeoB</t>
  </si>
  <si>
    <t>FLxQvotDCCNeaOLrWknSdjsVLmnyze</t>
  </si>
  <si>
    <t>pVkGTGyInFSNxRAMGKUQupyEhLvQEm</t>
  </si>
  <si>
    <t>TvbyikyUUeqfTbShMfkDRtuARMzPEs</t>
  </si>
  <si>
    <t>ltgCLGOBKCMAUfmzjmIAhnvMURANbx</t>
  </si>
  <si>
    <t>jXjSDPqIpuVtBsnlFhVezFkERdmvPU</t>
  </si>
  <si>
    <t>UakGiaoDiePlsqHbjstPGJVSmvgeGG</t>
  </si>
  <si>
    <t>PBaFpnFTbJMbjhEoGichmeifWzOqsO</t>
  </si>
  <si>
    <t>jKRGtutJmgXNDnOTrSscfnqnEAyxNk</t>
  </si>
  <si>
    <t>ErJDVBEldHESpEWKLpdGRDjeUMIePa</t>
  </si>
  <si>
    <t>qiKiNHdeRCaOexBLjhzmgutsdCmGaz</t>
  </si>
  <si>
    <t>fWARLBJsmRsiltHXzfmGDrvKMkriPU</t>
  </si>
  <si>
    <t>IcJKCxzhPpdnUHALTxgTQRbfttKisr</t>
  </si>
  <si>
    <t>lhDoPkiqHkJomwIiulHfmRxbmdUOnx</t>
  </si>
  <si>
    <t>EWklwLtgeRHAofnwzJGWIjDUbfIVgw</t>
  </si>
  <si>
    <t>jxguBSGbbsSunnChbGNeFkztUJjdTH</t>
  </si>
  <si>
    <t>gkGTMwsliqqWXEaeFJDjaTndJgJxjl</t>
  </si>
  <si>
    <t>DKlpMsJRXzaaKpTiNLTWMNBdbvotzm</t>
  </si>
  <si>
    <t>ULoNugcQxqvNwhywugSdgMhXdvIioz</t>
  </si>
  <si>
    <t>WcJNHjJTPSBjwbxeDDxvoxyXTNJlSv</t>
  </si>
  <si>
    <t>VqChcVUmeFKIipadAToPGccspAsTzw</t>
  </si>
  <si>
    <t>VGwDQerjiCHJAPvQfwBcjKtKszrMFi</t>
  </si>
  <si>
    <t>BXeHGWljkbJhiPOqePnLbJgJwERhvQ</t>
  </si>
  <si>
    <t>EUfGOUPsiHyFVLAslEcozbGGKOPPVz</t>
  </si>
  <si>
    <t>akWdmpwuHrtVktokSszIJiblQvvnad</t>
  </si>
  <si>
    <t>iVSxshFfEWUQVvDqEEpAeVGgxSifKJ</t>
  </si>
  <si>
    <t>vLgQCNMixUhwSwyrKWpGeBekFquEMN</t>
  </si>
  <si>
    <t>yxbocoAozeMwNiAvABWrdvMOWMdRdT</t>
  </si>
  <si>
    <t>HMQJRrWAJyuFQPzzgkooNCTEpKMTCO</t>
  </si>
  <si>
    <t>SRHgcWVhoLCLJdykiApqqtAmWNEkaf</t>
  </si>
  <si>
    <t>aRtvmlHVhDXfhITnlLOXzjmbhAvxHn</t>
  </si>
  <si>
    <t>sGfKhVzoLjIBUqjXfSzjaxIxxGiJnU</t>
  </si>
  <si>
    <t>GXrEwTvKPTqtAIhaKpxfSwnfyrAJUC</t>
  </si>
  <si>
    <t>plIejiQXwlJkorVmUwDFIEXtqFdmeL</t>
  </si>
  <si>
    <t>iUjJfBimDoxWygyKlpwlvSpJuQUTiV</t>
  </si>
  <si>
    <t>sjVwQdisWizDyjaLLBoNXxrnIJwJgH</t>
  </si>
  <si>
    <t>NpbojaxzRtWBiWkhDxlLvTmOomfaIc</t>
  </si>
  <si>
    <t>GIoJDSsLHAUiEFrEkoBQRxIfMFsvEa</t>
  </si>
  <si>
    <t>JBPOasKVfaHljkLmsvEqnveKmakKRs</t>
  </si>
  <si>
    <t>NpiaTqVTGHcqCVwfWgNjJssjoSJUVP</t>
  </si>
  <si>
    <t>exhSVUznnsmGGzFKlzqxoRSbIyOzSN</t>
  </si>
  <si>
    <t>LtnpkFKEFVshqPPikdNmTusTVdEkNI</t>
  </si>
  <si>
    <t>vQOdxoKRHNIXpSRSRoieyADTogWcCO</t>
  </si>
  <si>
    <t>GVRwFQmANFGlgMpRwnRFohVPXktHgg</t>
  </si>
  <si>
    <t>dEVpHuqjDhgXMQFnSMbxmGtUcvGBJF</t>
  </si>
  <si>
    <t>FfoRHhfFTAFOumrpODOiepfxFQfrJx</t>
  </si>
  <si>
    <t>BaFoKKfpDgVTabTAkFlNdqacJkuTiS</t>
  </si>
  <si>
    <t>IOQPNMgpUIVizhIAawbrAQKrokVfPD</t>
  </si>
  <si>
    <t>yrcPOlLUvzyinElHiypfdKDMilSNzf</t>
  </si>
  <si>
    <t>kOBWbCOJToCUtkpxjRDDMwHfBhsSpf</t>
  </si>
  <si>
    <t>TWPToKwdNclkqcApvSTmLukcFcaQOv</t>
  </si>
  <si>
    <t>hqjqcgosmTbKWpcehvzheXgAgPgIAQ</t>
  </si>
  <si>
    <t>zRyEOkxKvPQtOiKTvqiesPXnsHgCFq</t>
  </si>
  <si>
    <t>tykgLXIpwtPdWbhkxjDAQCSEiUxhtA</t>
  </si>
  <si>
    <t>RROCXUknjuetNLifuElFqkNJbyRlny</t>
  </si>
  <si>
    <t>bTCLvXrMwuOECUuCzOUVhvACNiwOKP</t>
  </si>
  <si>
    <t>UVMITdiDELTUosGNwAxjCaInSOHLHO</t>
  </si>
  <si>
    <t>xGHkhCoPijuzPqwRjqUKqUploPKbCC</t>
  </si>
  <si>
    <t>DQEzaGHIsHQSprXawLiqvslxqVHliw</t>
  </si>
  <si>
    <t>QyRIIdvSNIlJPksEEmWgdOmBOOCbid</t>
  </si>
  <si>
    <t>gexMimbnSxHiNcFmsGCLxVxoltOCNp</t>
  </si>
  <si>
    <t>FWnmIAAcNBRSGitwvhVmWfXbLFIwem</t>
  </si>
  <si>
    <t>CUSIjdpQQaQjRxlchgVQwFnSRuOnqs</t>
  </si>
  <si>
    <t>iwUCKchdVKPPTiJANssJSKTijWLRxo</t>
  </si>
  <si>
    <t>vGNMuKBqBFJRTiHuBxjKkzTvpASoDM</t>
  </si>
  <si>
    <t>cQBPzCWncDxBBwlUVJfTlDQSJMITtQ</t>
  </si>
  <si>
    <t>RLwsvpifNCNvBvFTnAffWMplWeTkpJ</t>
  </si>
  <si>
    <t>bTeHqPOFDuFTuIkqqnATSRqfweFAXz</t>
  </si>
  <si>
    <t>EwcuChormrLCQkgGMQujLpBxCBKaAT</t>
  </si>
  <si>
    <t>eFUslviaJLkXVGObkaJmaKRHDyneJo</t>
  </si>
  <si>
    <t>fWwrDmrblLUBleUTfpjiCNmidlEyWs</t>
  </si>
  <si>
    <t>jKUqBGVVlnVCnElBPljOaJLOSRvNKC</t>
  </si>
  <si>
    <t>lbUsoTmMVitkGldskMIDdENOdEBTXG</t>
  </si>
  <si>
    <t>TfRTJIjowAFFfImtUtpxIMkRDvaecN</t>
  </si>
  <si>
    <t>AWUBoruIRtqJORNyLKOCWSnGDbLikL</t>
  </si>
  <si>
    <t>HLmBhQoXeXAEhnbXiQbUIPMgDpPvqs</t>
  </si>
  <si>
    <t>dFQGzEmgseSvGnzPkdehrhjHvcstVP</t>
  </si>
  <si>
    <t>EkeFfMwvfJEkMHspwKQheRIuWpnJSX</t>
  </si>
  <si>
    <t>BjUzgiDKURWmzUUjVJQWkabFNPcDVC</t>
  </si>
  <si>
    <t>slwWJlKIhcdESsdaIswMgXvBzFtlln</t>
  </si>
  <si>
    <t>CIJBsRhNssHdqaHKHKbxpinDwJuilJ</t>
  </si>
  <si>
    <t>hetzjbNTbklooQozJlXQhyXjluSmhe</t>
  </si>
  <si>
    <t>sqkfjyybiooviBBOoSXtFeipLzpUWp</t>
  </si>
  <si>
    <t>UPagpRpyCtdhbvtJPbRKxoIOtJueNy</t>
  </si>
  <si>
    <t>nDtOaAWXLQadqVmPiwRRIWVclIvAcd</t>
  </si>
  <si>
    <t>qFCSRHAvHjHvpJVxDrSHkbaitaDFWH</t>
  </si>
  <si>
    <t>tmugskxUNVjWswJJOfjDSrVoVKkStw</t>
  </si>
  <si>
    <t>VSbDuHldrowgzIhDNAnSLwTsczTXsC</t>
  </si>
  <si>
    <t>xHMjpPOJvmbJTwbinUVQlhSrURacmA</t>
  </si>
  <si>
    <t>tdmpKlsHCKRHXniBvSwpiaWvIAnmAu</t>
  </si>
  <si>
    <t>RSHTwJogOHUtqCmIeNaKbxdAbEMPQk</t>
  </si>
  <si>
    <t>TabUjhIkWASWrWPRuxbASISbDxpLCM</t>
  </si>
  <si>
    <t>MtnTFjWOEMfdfMEiBXLTdmqyLNgVWj</t>
  </si>
  <si>
    <t>cziGzyGUOVaOvDvpqVqaRGlgiKhgAG</t>
  </si>
  <si>
    <t>UXuLaRvwuPzpWiUPtiiGoGpoSONvEP</t>
  </si>
  <si>
    <t>dMijEPdhMKEEMIbyMyWKsodSsHmTXI</t>
  </si>
  <si>
    <t>MiEQuIKHCCcvKdVfdMzbSMVTETLPGI</t>
  </si>
  <si>
    <t>PAnSKnyBFKMDxFcHoCcypAJjqcnGgH</t>
  </si>
  <si>
    <t>rTdQWrFEjTOkBrXOTbtQOpludrmDdq</t>
  </si>
  <si>
    <t>VXnCibkzooBjhXGEkTNAHFQFjdEsgN</t>
  </si>
  <si>
    <t>mldGbQSwSGAHBwvbjxazQeVaXHVsdv</t>
  </si>
  <si>
    <t>drsTanBDEoirmVLGdfxFvMevBcKleS</t>
  </si>
  <si>
    <t>BILPWIUyCKJMAKJftqhTzMGdmiPQjI</t>
  </si>
  <si>
    <t>liBAddzSEKdsIgwfEizGPCBtHnuhzH</t>
  </si>
  <si>
    <t>pFKEicqlSFBkAGjzVvWRzeOzrOflmG</t>
  </si>
  <si>
    <t>oCehuQNjHfHjcBKnsizhbVzcHMlEgp</t>
  </si>
  <si>
    <t>cqSqMAziToHnzEzLiXVPVNzIKRsnfM</t>
  </si>
  <si>
    <t>QkMdWKIcDBfsdsCaFmJycCSCqNIHQP</t>
  </si>
  <si>
    <t>OwtqVmDphdDoxhLMWlNOlQISdDjtwE</t>
  </si>
  <si>
    <t>IyHlqWHfWtPXXpJwvDsEzJhkNPFQmb</t>
  </si>
  <si>
    <t>POntQwQddCGHFweKKbwbBjnLCJRFuN</t>
  </si>
  <si>
    <t>EUUXhFPrgwNmnJxOEdvBwfibQxGmbU</t>
  </si>
  <si>
    <t>fwrUMFXUcEqPgOasLQvpePbUBDjNjN</t>
  </si>
  <si>
    <t>nEMcvWOXInRcGiiolkaCyJcdWySLvE</t>
  </si>
  <si>
    <t>qAraXdfFszbqkGtGjUfwqDIzrlQmzz</t>
  </si>
  <si>
    <t>VaDholoVAgFuoJtjcuICXbhNrKtIlz</t>
  </si>
  <si>
    <t>rbbqSrdctNydXaeCTkKmLbkpAafnha</t>
  </si>
  <si>
    <t>oKGsreIMTwxaWSJItAtuoKWDGjjtee</t>
  </si>
  <si>
    <t>HDhQLcUdnhqQEEurxhNSXWNPwlNtln</t>
  </si>
  <si>
    <t>FgVHGAGsSEKKNxMzMaqmdlUWdQEppU</t>
  </si>
  <si>
    <t>mkUysWKTRSOKAqpygPvCTqUEUKJVWl</t>
  </si>
  <si>
    <t>tLNuugwhvmgjQogkhluwtOOmLmQlRw</t>
  </si>
  <si>
    <t>GSsdgembBANfjETKwdhtnfNDCuxPEF</t>
  </si>
  <si>
    <t>StQOBlipUXvUqblNWhqQULCfPWcRTD</t>
  </si>
  <si>
    <t>TFFcyasKDcceyKVTMhucGdgyMJEfyd</t>
  </si>
  <si>
    <t>uvHLERJQPktPFkVeeCaNKQPdnkwKPW</t>
  </si>
  <si>
    <t>UMfPHnacVmkhzXkOudsqoFVjoaLMwq</t>
  </si>
  <si>
    <t>WRjjONfbbAOzJxPmnKnPCPSJCcOMek</t>
  </si>
  <si>
    <t>HsUOwbFcixyarHEPXSPLuqmwPpmWVb</t>
  </si>
  <si>
    <t>LjjkrAhjVAlpsUjgoSFrGFGENRUEue</t>
  </si>
  <si>
    <t>uSxrgVepBDXUFURBIgAfBJKmihPCVn</t>
  </si>
  <si>
    <t>XjbTXuwSMSxqRoNFupaKfPcfFyDQji</t>
  </si>
  <si>
    <t>bEgriNxsOAPIxmaRtkxpHKrhaftygo</t>
  </si>
  <si>
    <t>StpmNuLcCXSpTzSMiVqzBqgcjIhfha</t>
  </si>
  <si>
    <t>qIQhXHaFBlpsBzSPStJqoiijsAxVtD</t>
  </si>
  <si>
    <t>doWitqjpAqGjpMzrIJIPexQGhjVjxV</t>
  </si>
  <si>
    <t>pPRHDWFSyrmsesvGahMTfcImpcANOz</t>
  </si>
  <si>
    <t>IktvVfyzkpTKiuIiJKzrcxDKrWjBsX</t>
  </si>
  <si>
    <t>vDMSeUQDJbnekCHokbWikFBzzyKlFX</t>
  </si>
  <si>
    <t>KDqlIPFsQTJbNuWofarHmbsPeWwzmP</t>
  </si>
  <si>
    <t>tLsejizcDqxtfnXDlpcxftCCxihLmO</t>
  </si>
  <si>
    <t>IGexjKcNmtaODdpjfuSlOtCJVRbUIU</t>
  </si>
  <si>
    <t>NQpSipeQOmriqPrKzMUEOzEkwizukB</t>
  </si>
  <si>
    <t>znzuUNCzAyFjyCgyvbxXcTaFJAawLe</t>
  </si>
  <si>
    <t>tMVfduPcAGXuBROOejBVRPNPpFWtoO</t>
  </si>
  <si>
    <t>dwlMAApGcjzjfygoSEcDDrfNzTxWWE</t>
  </si>
  <si>
    <t>ryrsBiSilgXVPusNaOIXXGUIBTupBw</t>
  </si>
  <si>
    <t>eIHnLKMMOizWCxoxCbKCDeLatBmrKL</t>
  </si>
  <si>
    <t>JBIaInhbBmTyCVVOcrwoLeRODOmoyi</t>
  </si>
  <si>
    <t>SgHbuVbCbyFcXVnnuaOBtrJsCdEVMS</t>
  </si>
  <si>
    <t>FeKkmfGyuunkQWOdDIumtbxPRtLPhw</t>
  </si>
  <si>
    <t>QtPIHSVAqhbPnTgWmWvOxNpceAqJNv</t>
  </si>
  <si>
    <t>nIztJshFPDFgSuMVOWGvbxbMwDTsOg</t>
  </si>
  <si>
    <t>gaQsFuimqhzebyzXmpCnxeCyjwbQUN</t>
  </si>
  <si>
    <t>sgjcUXVMVzkowFsRAROdEgpgcKFGPq</t>
  </si>
  <si>
    <t>WfhXFFClMXPAwWBQDunDWxgSkBrXVL</t>
  </si>
  <si>
    <t>xSqtuIvuTczIjzvXSgPCIXKvmjQDwR</t>
  </si>
  <si>
    <t>BfySImsDcVegSPOdkLMUHoJftMChfz</t>
  </si>
  <si>
    <t>rRotRcIStaduGrvisEsHTrEkDvKBxW</t>
  </si>
  <si>
    <t>SEJiiLwliQsSzGpiREebveuRjdnjEr</t>
  </si>
  <si>
    <t>BvGJammNNchFdrgLVphebhOOrMfbNg</t>
  </si>
  <si>
    <t>hcxDAgmckIznLlhVlgrCwTHsXosAnS</t>
  </si>
  <si>
    <t>NlwBVHaufjettNIjBxtuWNfvWMHUrj</t>
  </si>
  <si>
    <t>WaOeRGzRNxUdtNoWqQubzKxJoCMwFB</t>
  </si>
  <si>
    <t>zaqffSHwjntIrAGDMMvjpxHLDlKWve</t>
  </si>
  <si>
    <t>JaCIisTorpARuhxgSVJMyNpDdjtoKf</t>
  </si>
  <si>
    <t>lULdkMadCuKCoyDPIupCmMrPqUfSFe</t>
  </si>
  <si>
    <t>gVzQiKEjuIsJAuCNaTjDlAPakimmLR</t>
  </si>
  <si>
    <t>yxwWetFCJwmEqCDxkDrkXlWCGchyoa</t>
  </si>
  <si>
    <t>FMgTXkaCsixAcfbWkUrqIVUzMamzzz</t>
  </si>
  <si>
    <t>TvgrwDUHiytHGXFAGBNqtPTxITqPeT</t>
  </si>
  <si>
    <t>btQoxaAeKQBpcEAFJhuXVFzrbpwqgH</t>
  </si>
  <si>
    <t>lLSbQkIeGbXAuupqDTeVxkQjLJdaro</t>
  </si>
  <si>
    <t>gQsyjuSSfpkkNwcxtRBNOOoEMDVzDV</t>
  </si>
  <si>
    <t>zUBpqEqozBNxkFaWokaHUTcNbbsJwI</t>
  </si>
  <si>
    <t>FuAsuVDGOcoXkRkcivxHgIOCsUJiNN</t>
  </si>
  <si>
    <t>mjBUGodGOvgIfalCRbWlmxmjTjUzyQ</t>
  </si>
  <si>
    <t>JDOAjMazAUOeJJSKDghhhJiSMiVIOT</t>
  </si>
  <si>
    <t>IUvfpLEmzxCWorCAxhoQFIRGlmsSxo</t>
  </si>
  <si>
    <t>mUssJzPhURsvlSfAgETlvOeiqStfsV</t>
  </si>
  <si>
    <t>kcVXPwxsCXQRIDQFbwxdRgCcdIoTin</t>
  </si>
  <si>
    <t>JjHxjyIemtpQwytLKxhlQpIBBRdSIV</t>
  </si>
  <si>
    <t>TWEoAiAmgrqxtrHTeOXOKrsjNwsTRi</t>
  </si>
  <si>
    <t>EHVLbBLNoEMCBsosMfgaDzWyPEtyEt</t>
  </si>
  <si>
    <t>OHSpBDtfuJdEQIJGFnjzoMhKCGdmLt</t>
  </si>
  <si>
    <t>fDAnRROQCyFFBpUngOVvMOdlEjsvnL</t>
  </si>
  <si>
    <t>rFWcrXMQzjjUCkVVcORnJeIPjLWNwr</t>
  </si>
  <si>
    <t>FfAxWPxVqSghbsNwHkIPWmbLGSvTHg</t>
  </si>
  <si>
    <t>TWaemQbfLbDXhhmeIStKdtKbitRecB</t>
  </si>
  <si>
    <t>CLtvOKQBuJDtBONFAnqejJglvuXtmX</t>
  </si>
  <si>
    <t>UsxMnRvaVSSoOjBrgXqSffbXudeSUL</t>
  </si>
  <si>
    <t>JzqFSDHMhqwmNdwvKlTrBSHXnDcQRg</t>
  </si>
  <si>
    <t>PmNpLSiVIirmobSOvSkqwzKKAdOiPx</t>
  </si>
  <si>
    <t>rcqihFtCqJOqKLoemNptkROraICNzb</t>
  </si>
  <si>
    <t>AtiSPXMnDpLbysJvKLuDzhDEAEcDQo</t>
  </si>
  <si>
    <t>CIkuRprBHTxhNroaDmvTTbvOuatxOD</t>
  </si>
  <si>
    <t>fuvSOBnVmzwsFQeMepGHvRHAXLSBnQ</t>
  </si>
  <si>
    <t>iqiaABqgxDsfynPBuQrHTcVpgpvnLR</t>
  </si>
  <si>
    <t>zitVbGfbEtjxeWUnvQdwOswAJzQjkm</t>
  </si>
  <si>
    <t>sOffAaGvfPrnqjThCkvfXSrUykhjaJ</t>
  </si>
  <si>
    <t>lJaaNAuxmcdMFIADxnvzldefkSOGnF</t>
  </si>
  <si>
    <t>OltQPAcrpfCNMziVuMwxhdEGUQKAXT</t>
  </si>
  <si>
    <t>wmsHlSiNpoQpdwHoGXldsUvvfrUaIO</t>
  </si>
  <si>
    <t>TiqcnhrKkQorHczhDiEolPdxVCNELJ</t>
  </si>
  <si>
    <t>gIkiOdDCpqFJfadwuWLRARmXwCyIMl</t>
  </si>
  <si>
    <t>bLncjyfMFExWVyWdfyQMJlGoEuAjWI</t>
  </si>
  <si>
    <t>UPqxLKtstAkjjNgxhuDRTSQenXzeoG</t>
  </si>
  <si>
    <t>jLVmiglFqyFonLfklTDEdaqTwMwmkp</t>
  </si>
  <si>
    <t>fSnUudeeLTuqnEoNokQSDFgIuXftrr</t>
  </si>
  <si>
    <t>AEnhLtOBaUdsoKHbGhMmJrtdvvGDMI</t>
  </si>
  <si>
    <t>MGEUmASuqVwXDrFfQxTvikekwuzaFh</t>
  </si>
  <si>
    <t>qEDFcbsMgSlKMIofyxlQmOUEHuJAKE</t>
  </si>
  <si>
    <t>JcXExuPGyDozdiEkGiDCUIAfCklxwS</t>
  </si>
  <si>
    <t>KrQQMNsLKDdiEPWAqdEtUEpaJHBJpf</t>
  </si>
  <si>
    <t>cTHnGfUNtVxRliKrjOwCDmITLwVMWy</t>
  </si>
  <si>
    <t>tvDXSOAfasvbGQlPVgfQMqnajxpuwK</t>
  </si>
  <si>
    <t>bFufbCuvlAOwiMPOadLNWOVaGXPTNA</t>
  </si>
  <si>
    <t>oUpcWGBDaUHEvdErLvxUpsxMoKXCGB</t>
  </si>
  <si>
    <t>KbjerRVSiDPNtifEwxexVtGbdwfmxT</t>
  </si>
  <si>
    <t>CDBglqQUFBUrpInXoIlwTKlJWRimtr</t>
  </si>
  <si>
    <t>goRIdknVgKiJtTdvMkgmaDAazLcefs</t>
  </si>
  <si>
    <t>EpntkPLTOlozOXDOPuzzmPVJHLCnNh</t>
  </si>
  <si>
    <t>iTPgMVdhlWBUejvdwwxmcuvJoNXNbt</t>
  </si>
  <si>
    <t>zhflLTVCdwXQSwrvGLMHrhMNGLnaEC</t>
  </si>
  <si>
    <t>yBtSIsVgEQEvuLSmwdPCXddLgNWGWb</t>
  </si>
  <si>
    <t>AeAzVfSRFmdtVoPbDIrtxsQeatmmKd</t>
  </si>
  <si>
    <t>oBbhRsRqOBBgmJdTwvgBotuSPKxTTU</t>
  </si>
  <si>
    <t>knAdgATWKcevcRXqHsRXdyCergMzpO</t>
  </si>
  <si>
    <t>BSWXgNKxNiVSMAJmPwMshBPLUduaoM</t>
  </si>
  <si>
    <t>GoveBjkRsbViAJGChKgIItMEDVscPP</t>
  </si>
  <si>
    <t>ptkKjjQqvjaDsKgLvaEohbxfcSEhRe</t>
  </si>
  <si>
    <t>fgDgohoyRGHNISkHyEPJkeqOTJBAux</t>
  </si>
  <si>
    <t>mAnKVCIodVJBAUROOMfRXwzNvmUdLv</t>
  </si>
  <si>
    <t>DXncyRMGFTWkEomXPGDbkNMuRhAEuD</t>
  </si>
  <si>
    <t>AxuMrvLXljDahVjowkFRtCEDnlhIDs</t>
  </si>
  <si>
    <t>HaAdIeWoNsneiUpFtxUTFvmuSuFHsp</t>
  </si>
  <si>
    <t>OoSESjFMhMetPdAEnWQuQxFlnoMtqM</t>
  </si>
  <si>
    <t>JQBSzkbXuQtzPVEsWzOCKWNIrOItUQ</t>
  </si>
  <si>
    <t>GaDAKFzrlsxndLpMbGDdGiHiKvdlCx</t>
  </si>
  <si>
    <t>VJDzlfJqQcPOaoQmrMGtTlouvPyrRS</t>
  </si>
  <si>
    <t>vMeljTMttWPMEaSaIwkKjGzoilLLuE</t>
  </si>
  <si>
    <t>kKkijfnDykHMzEQEkmgguqkhQAVbbz</t>
  </si>
  <si>
    <t>HVpRUCzrKqerKtcjErXlLxNesTrfBn</t>
  </si>
  <si>
    <t>xKcBfazOFnUEzhOBsprRhIJjpzENmy</t>
  </si>
  <si>
    <t>HeCDQRHmusMyvOLfhQtMOskEIbQIqE</t>
  </si>
  <si>
    <t>FucrHEQpAQHdaSLXfIwlITVDdlHelM</t>
  </si>
  <si>
    <t>RmOSLTIakstNuyXxsEVQSDRiTfyCqC</t>
  </si>
  <si>
    <t>lTVRRxCExbEoAKkCuMHhqbryimsFnu</t>
  </si>
  <si>
    <t>esWrkdNvFwTeIRAEvhpoqjfQQzbxNG</t>
  </si>
  <si>
    <t>OcoIjzpsPHeoUpbkfCEvRcCSIymfEk</t>
  </si>
  <si>
    <t>DpArqJkzwIXyzuvajwywQQANWVecbs</t>
  </si>
  <si>
    <t>wTrUPnMnMdDULMOaPfDJJPfPXphPPu</t>
  </si>
  <si>
    <t>zqvwdTyVkFUUPjyNVTUyVsAQnPFavm</t>
  </si>
  <si>
    <t>tqFLFHXltwVgTAhhuOioDUCTqhwUeh</t>
  </si>
  <si>
    <t>ErTJgtqfIisEXCyHlJXutnVKPgGWzt</t>
  </si>
  <si>
    <t>DcXUonrdWOTxCoqiMnnQvxpPvKKDus</t>
  </si>
  <si>
    <t>EHtdPfFMCMJLXEMciBESStrtlhQRBr</t>
  </si>
  <si>
    <t>JqEcqhvBSdcjxCPcXQqNtesQHjOmFC</t>
  </si>
  <si>
    <t>fSqxUBpUACzCpodABkHiiIHEPbQIkX</t>
  </si>
  <si>
    <t>vSRbUwfwlztfxUtghtNXmDxFeCeAmU</t>
  </si>
  <si>
    <t>HrJezuUvgKcfTIPtduaTVcDGcNDpkX</t>
  </si>
  <si>
    <t>QxmmDiAxQXpmPIxecGBFAnIIWnrNAo</t>
  </si>
  <si>
    <t>kUaIMMWjgnyoJxbMJluvJkvwMdkFTq</t>
  </si>
  <si>
    <t>mpewBsCrBbDgMhIqxNThvCkwfxbRWB</t>
  </si>
  <si>
    <t>maQbscjQlXIDTmSqPhBWSkGrJVohPt</t>
  </si>
  <si>
    <t>PduyNBoSWNRQfrgMxNvSkcWuXJReKE</t>
  </si>
  <si>
    <t>kKOTDwLgrmOxduHfKIVsfXlbjJELpK</t>
  </si>
  <si>
    <t>rWxpCVGQKunJIxFifUJQNiTrUrHtHD</t>
  </si>
  <si>
    <t>sSrwDQhEXcGlWrxpBTVsjqbWPjqVUQ</t>
  </si>
  <si>
    <t>RBPikADBaKcXSPbUfLCfWsjBFjayaT</t>
  </si>
  <si>
    <t>xNrliDRJBUdPpXLfiPerSJLXayrKva</t>
  </si>
  <si>
    <t>KfmFvcTchoaWiCvEQPEbJFEJkXzBnh</t>
  </si>
  <si>
    <t>ROdnAewfjRIcKVeFTpoDttJMBVrfcp</t>
  </si>
  <si>
    <t>BQDlzEAfMMhRqSgibwSjrhsJNjpaXG</t>
  </si>
  <si>
    <t>uKzltxxAbEKApiEtQXWOxSOpSPrLgk</t>
  </si>
  <si>
    <t>sehRREOqVuoSbzcxSHwNXPpmbAvgOp</t>
  </si>
  <si>
    <t>uvuofItukTtWTjPHEhnqGlTzXqImfH</t>
  </si>
  <si>
    <t>GNioLcVJKjDgeGgayOlARUQMtBEkHE</t>
  </si>
  <si>
    <t>adHocyULtxKJlHPQDemPifOgvJhOjb</t>
  </si>
  <si>
    <t>dtuiwirOMdDzBOfGLqzpfuOQCdUQhy</t>
  </si>
  <si>
    <t>bjLmGaIdIlftmsyORPRdFythVIOiil</t>
  </si>
  <si>
    <t>KBfMHgrWgGKNmBCDmqRbujyjllrXSC</t>
  </si>
  <si>
    <t>PVmqyGfDLWXCBJwDBjUuDzvhwzazNX</t>
  </si>
  <si>
    <t>uwIWPkpONpIxbRREqNyvBkVnhJpRez</t>
  </si>
  <si>
    <t>bhitsHAtJuVHkqRhuIiaDLhFIQDLgz</t>
  </si>
  <si>
    <t>pGuIiHoynpfzODTgbvcMsVClGhcvpj</t>
  </si>
  <si>
    <t>WeexhbWMyJjyGymPVEpquNkJLWDsMK</t>
  </si>
  <si>
    <t>eDzKgyEqvqFaSSClzERJRCHBVIHnqu</t>
  </si>
  <si>
    <t>OvsajfOcMymKDAMGOENdOAFBERBMLk</t>
  </si>
  <si>
    <t>KkziiBXwFCGcXXSgPRQNlbAwQpMeSS</t>
  </si>
  <si>
    <t>LTkVaOKHALQoBvBUBWVROzjCXGHlLR</t>
  </si>
  <si>
    <t>kJoMJQwVQBUpRsiSPVwljQRFggbsVb</t>
  </si>
  <si>
    <t>fpKoCyukFkOnjSEdxDpnrDsifPHrgK</t>
  </si>
  <si>
    <t>VFtarHJKWITEJpSReQEqesEMRwkJTW</t>
  </si>
  <si>
    <t>ojMiUBlUPNGRzhvqVrzLvNuWsqShns</t>
  </si>
  <si>
    <t>dWDhDeahEoFeqjpcxjfFegIsruondR</t>
  </si>
  <si>
    <t>emFlXlAVXbDzJvBjWczPawuxRJgpTV</t>
  </si>
  <si>
    <t>WyUbtsdJotqCRNwKLwEmNQnurrCygF</t>
  </si>
  <si>
    <t>MtnNnneMwyJNeKVsmPpQsFjLqdEUPd</t>
  </si>
  <si>
    <t>QPTxDgSpqpjIuGTaARMbTQVhlXqokW</t>
  </si>
  <si>
    <t>UPghPJEjgtUKsDnwaJuniJNyhosOpf</t>
  </si>
  <si>
    <t>jiPgRIzhtpXbhxGOuNPONvgydyLsOx</t>
  </si>
  <si>
    <t>UMtfWsjLObCxKQPkTwBjzjDoAdGHWS</t>
  </si>
  <si>
    <t>PTmeDiXOUmviOfSGUUkLIcTtvbSJkI</t>
  </si>
  <si>
    <t>ldRQvaHJeLGLkRSnaonuJdIrwucIKF</t>
  </si>
  <si>
    <t>uqBvGquHcjDQUsbrShJSDrcmmfieCt</t>
  </si>
  <si>
    <t>WBygHNgTkkanlPGBqrMswEvLcBFLtn</t>
  </si>
  <si>
    <t>uboJiJpKxiWTcikIipJQnnDLUlfnII</t>
  </si>
  <si>
    <t>scxzVKDyJtQpRGPKMdMjadQgugVVbS</t>
  </si>
  <si>
    <t>DTFbiIGVLiRFURcidCCetcWXwibzPi</t>
  </si>
  <si>
    <t>rlnzcEJumekFvqSSUGonFRhtrcErLp</t>
  </si>
  <si>
    <t>plmbdjvjdURyTDztDwUAlAFhvugNvz</t>
  </si>
  <si>
    <t>ercCEtfPfFlcqQhhtDPpkFpSrXiFec</t>
  </si>
  <si>
    <t>DRkSBhTfHrOwKERdyvQIeQhnVdtRUM</t>
  </si>
  <si>
    <t>qpaSWMVbiUTdCojbbWJSwuuDwBvTTV</t>
  </si>
  <si>
    <t>EKEbaybANmcfjOuNDfGXXcnTCdAsIJ</t>
  </si>
  <si>
    <t>lrqCADhpFtrtppKjSluSztvOJhubjE</t>
  </si>
  <si>
    <t>hEORsEosyxRlIKyLiRDrMdrTcAAkAt</t>
  </si>
  <si>
    <t>eJhnjwTtsNrtoelufOFKKCDKtAkozl</t>
  </si>
  <si>
    <t>tFwGkpQQMznHKPdvDQxvgKcTUAXNAn</t>
  </si>
  <si>
    <t>mBIqFiIvrlNwBEivtWVsBqRNuTBEAV</t>
  </si>
  <si>
    <t>xRLvHAMDvtsfUgowTRxUblbtHvXxbS</t>
  </si>
  <si>
    <t>oiBUPHqVcsOjhOGgzUkxDswmVyIaqL</t>
  </si>
  <si>
    <t>NDcOsCLtTdqqUTbSayFtNhpBSQmELd</t>
  </si>
  <si>
    <t>VpCycacnRfabxpJTMDlAsoclsDWblL</t>
  </si>
  <si>
    <t>PWStGHNVnXScswgqgfWAoTEvajoVad</t>
  </si>
  <si>
    <t>wCJqbiNWKWbOSBgTnDGFAoSAfRAaLe</t>
  </si>
  <si>
    <t>voKADxUbMiFMJNgpbBREKjQOQLGoPm</t>
  </si>
  <si>
    <t>bKqMWmDFTGwFmxjJWaqGmrlnKBjjLV</t>
  </si>
  <si>
    <t>imTWgpiCMXuBgFtwigMnLksUIGuoEn</t>
  </si>
  <si>
    <t>UfAuOUcUlxihucEPurAiJgrLRSJMHp</t>
  </si>
  <si>
    <t>jFmMemPHERzHOcpehTTDjAczqCfMgM</t>
  </si>
  <si>
    <t>aydepSgpqtAQEghiGGigmyFRWFUOFi</t>
  </si>
  <si>
    <t>yXTsxTsUoiayfXuePlCBHGXukOLpuH</t>
  </si>
  <si>
    <t>ezewPbdCrTngRCieEqEuKicVTlvXSR</t>
  </si>
  <si>
    <t>pEmlNwaaaKQFIBQLUaPOPmElCDaTul</t>
  </si>
  <si>
    <t>BjPWRbbmogAeadVarogQShuMcIwzCp</t>
  </si>
  <si>
    <t>VtRPlcvSBBoFpAMJPrMcSqJQDIogSg</t>
  </si>
  <si>
    <t>RykCyiQAvFHsrDjnqcVialQhVgGILD</t>
  </si>
  <si>
    <t>ArpmussPEDOtGzPpQmVAXJyPlmqaqB</t>
  </si>
  <si>
    <t>CCosXgRgaJgzDleoprfVbtJbFxoWTv</t>
  </si>
  <si>
    <t>IlkRRIxeTVKhrRTgAUdxQoxilofeCC</t>
  </si>
  <si>
    <t>pLvUAggqAQBmznSUsgnDghjkCNHkBI</t>
  </si>
  <si>
    <t>AdoFQAwiulfITqqcvAEFOoidWBNeFr</t>
  </si>
  <si>
    <t>gzhEUpJVfknJFnzDMwIcTrPFTdrDua</t>
  </si>
  <si>
    <t>xiKhpiUiWBFbtADJLpTLcCPJzpMSFC</t>
  </si>
  <si>
    <t>xuHycsnzIJXltQXIGFVGlEcDwgXGHJ</t>
  </si>
  <si>
    <t>pLMzSQbJxsCzWlPLOaulMzczqiSacr</t>
  </si>
  <si>
    <t>mfGHLTROvnDJscxggTDdXNMxrsVcjx</t>
  </si>
  <si>
    <t>jApKlgdCHbLqJjdXGnczFyiPAXzFdv</t>
  </si>
  <si>
    <t>tbsCgPpOBfRpqoRppNzfekSFrdoLou</t>
  </si>
  <si>
    <t>qKnCDIXfNJUKuMAmGvbCrvDAnOKWfv</t>
  </si>
  <si>
    <t>SKuFSMtNafpJyJonwMMmxhXKTifoNR</t>
  </si>
  <si>
    <t>WkqItSNbTgDzqvfDsKcSHRtTRFgbMq</t>
  </si>
  <si>
    <t>pnLNLBADXccDlwQTcoRstfwyTqgfDq</t>
  </si>
  <si>
    <t>cJlRCAeJmdGhiXFXJphIkERumwyhBL</t>
  </si>
  <si>
    <t>msulpyyOkqzldJTNhwztgwrGBXpNNk</t>
  </si>
  <si>
    <t>kcLgLDMbdTIgeyFMqDSvbISTTOWzJg</t>
  </si>
  <si>
    <t>duFtKtSWQODzJdHGrMyftXooTrCrAU</t>
  </si>
  <si>
    <t>zqBcqOlAQdpyIbAfvFouDydhGhsBQE</t>
  </si>
  <si>
    <t>yogsocHPPvwDJynhWRXnPttJtVeVpV</t>
  </si>
  <si>
    <t>BpaMXUiMclDkrEVtpfUpIxGwXcluAu</t>
  </si>
  <si>
    <t>pfxWWUqgzWJvuRbFUOJanutcDgNcSq</t>
  </si>
  <si>
    <t>mPBekdunLatoiCGdjbeyORXEMAWFtD</t>
  </si>
  <si>
    <t>JocecDMEfAvtmQtRiaWMoJPhwFkDVX</t>
  </si>
  <si>
    <t>sftuqEAMdEepmNqkEaNWNGJlPAPaRu</t>
  </si>
  <si>
    <t>XcmbFRBWvRaxMNwAwUcySbyntbANGR</t>
  </si>
  <si>
    <t>DeTKXdfhxHSjXVHHlxuvOqSgKKnPDO</t>
  </si>
  <si>
    <t>HMOLEBSTkTNiHRumzliNhACkfIrvbF</t>
  </si>
  <si>
    <t>rbBcnrxETLbvHRAEKfzCQDbstwmEOw</t>
  </si>
  <si>
    <t>HuyfVJAmrXOhvalAhefIVjEIyvjHCz</t>
  </si>
  <si>
    <t>ANwtntdImfcEiNRPcOLdpqpqgfnoPX</t>
  </si>
  <si>
    <t>QMsPDfJuSggbEBMzKNhnMVqrPvFkWe</t>
  </si>
  <si>
    <t>NbOHuNAwhxvLNwBTXIkfFEBqVBfBVn</t>
  </si>
  <si>
    <t>wlUluOahMRxpJNelTsiekmKRudyJRO</t>
  </si>
  <si>
    <t>GHNCLpoTBewGBGWIzJXttXaHVpMMJF</t>
  </si>
  <si>
    <t>dueNehIbtEfUOrMBrbaDCmKDKwVByV</t>
  </si>
  <si>
    <t>MRDAIJLnhoseBNkOzhcbdlyRdxEmsn</t>
  </si>
  <si>
    <t>kfmUvgetgtFxHAzJrDzbAernjgPLeO</t>
  </si>
  <si>
    <t>dDygQPhHdqmXVkCuFrVCteKbCByeHf</t>
  </si>
  <si>
    <t>kxLLqwHIWLsHytGGpxKsqHcRzOdiHo</t>
  </si>
  <si>
    <t>REyjWXwBmvzmBPgBWFfxztcdeSXWQB</t>
  </si>
  <si>
    <t>pJHWBPlNzKozvkwotdggsFwFEcVfDs</t>
  </si>
  <si>
    <t>LTxcAayswksHVxhGADrzWlHKLwnXkl</t>
  </si>
  <si>
    <t>lLCbnABDMxCyXJlHmoChrcwKVHAzyp</t>
  </si>
  <si>
    <t>UVakvEWJzaPygPnWelikMAKLnaeoUS</t>
  </si>
  <si>
    <t>cbuAxlXJTErHLmgKMPstiwCQSGyXoq</t>
  </si>
  <si>
    <t>wlxDpAbFjatbtRXEyCQqxtfSfBmyHg</t>
  </si>
  <si>
    <t>hWLSCmtWjNKHFiJoiqlNKppqPjcCvi</t>
  </si>
  <si>
    <t>cKinGzGcKOgeDiMNAePfQGlDVBVOxb</t>
  </si>
  <si>
    <t>VUBQdFIwfCWOsWVqKxtlRTbdFeTIgo</t>
  </si>
  <si>
    <t>VxCqVTyqFdirmEzLKgOufmmeASQOkF</t>
  </si>
  <si>
    <t>SEeGIaoJRqDydkASmUqyBWsKznImMh</t>
  </si>
  <si>
    <t>LmWxvBJsxXvRMzWXVGTdcTDNBCCSMd</t>
  </si>
  <si>
    <t>FPcLnubmaJVMOOneGlvAkobXmrQDhd</t>
  </si>
  <si>
    <t>XbqJUoJAmsvedCPfbGjrOCXWFVTaws</t>
  </si>
  <si>
    <t>TqRArNsUzUVwTjhdPxCxVgmOaOpNLM</t>
  </si>
  <si>
    <t>JvtITsvvWhSEugfUrQPwElcSLCkWMj</t>
  </si>
  <si>
    <t>PMsKhmOhOftXQzqQXoRxPBkAXaByyL</t>
  </si>
  <si>
    <t>HaxjUmnENIaVGjDIuCaapJKrFLgNos</t>
  </si>
  <si>
    <t>MtbGnttyRvJGWLiwUPovIbjxrWGNwu</t>
  </si>
  <si>
    <t>suWdhefAyafFsaFKRqMENMfJLLezGh</t>
  </si>
  <si>
    <t>yWEGdTApHOCDjPPirhcjQBKqToggmM</t>
  </si>
  <si>
    <t>eJAKskTBTUEfzblVorHRsGJBJvArFv</t>
  </si>
  <si>
    <t>BxqlksXUToJrUMjNASwTQyyHkbvNgc</t>
  </si>
  <si>
    <t>QgPicaTHstqCTiGaTFtLMCruWGrwIN</t>
  </si>
  <si>
    <t>AMrokKCJAswMFLThooOHuBhXbLkJNM</t>
  </si>
  <si>
    <t>fAzutRpRiRJzyqLOCaIcTdICbHborQ</t>
  </si>
  <si>
    <t>QhnKKUzaUIkhbCxeNVCslbgDweHTVd</t>
  </si>
  <si>
    <t>qphrlvmARvOPIQSysrWCfJhLKLFokd</t>
  </si>
  <si>
    <t>ovcIweBzCRthsTRGImJeKCnSbzRoxe</t>
  </si>
  <si>
    <t>WeFFgDpOkINeVGxzuLPUXqOTFKkKbj</t>
  </si>
  <si>
    <t>FLpwjmdbnyVpJPKDhbOVamXjVdPHHM</t>
  </si>
  <si>
    <t>McGGJQtxqyrefytWjoPyinpndxMeor</t>
  </si>
  <si>
    <t>cSrcgFfXafJBBjSlqLWQsluDterrhe</t>
  </si>
  <si>
    <t>OsbkniLERUkPIgNKHHImPxLiFMAQpe</t>
  </si>
  <si>
    <t>fNkyMrnlmAfwdgtWRLaRRvCNoNuadi</t>
  </si>
  <si>
    <t>TpDhWAbsaAniFWDFQvIpVSQTVzhvNv</t>
  </si>
  <si>
    <t>XatqnwHMOKwesejGOWHOmqMBKdwVyg</t>
  </si>
  <si>
    <t>fijNatSMsHDiAotiikFNCufOMFAvys</t>
  </si>
  <si>
    <t>IODiJFchqQtKMBfUAhSbxFSavtqIsu</t>
  </si>
  <si>
    <t>DosmEUbbNbzMhdiMKLkzNtJqPWRWtB</t>
  </si>
  <si>
    <t>IMCzOGfJKvnfTQOVAtnjIjysRHKnfB</t>
  </si>
  <si>
    <t>PwRiHBWNEsiexwuddAdyUVazIhnvTL</t>
  </si>
  <si>
    <t>TOmBNuqQAWSxdOdkfROXeHFyglSvsh</t>
  </si>
  <si>
    <t>ndrpjgFhFjNLCWXCIKguTbWWVkGdmF</t>
  </si>
  <si>
    <t>giSsNMdkKujwDPlRzopvBvJwFIbiQz</t>
  </si>
  <si>
    <t>cSxMrfGgwGpsudvsIjtIkcDmiXyrVa</t>
  </si>
  <si>
    <t>SKHFtXjfzmdhtFIVOfbffinywUiFts</t>
  </si>
  <si>
    <t>tFAFUPSKPJoKqkRfohrPsuwIxXdnNS</t>
  </si>
  <si>
    <t>QwBiTERpzpMRqoOJHDLtxznqUoefXr</t>
  </si>
  <si>
    <t>crfzdHcjmbkSRKQSIQdfpNlrlztCkt</t>
  </si>
  <si>
    <t>cJQeUOVqpGcmuTiPeLvenhhvdzEHHt</t>
  </si>
  <si>
    <t>sMkHRbyiQmrJrrDJiwWVrFOVfjuqeR</t>
  </si>
  <si>
    <t>fQVOjURlCGyWAQyHmBvfIgyDFtRqiA</t>
  </si>
  <si>
    <t>rjdWuGWGfchUQvzraSzkbIikIbyRPE</t>
  </si>
  <si>
    <t>lDrPUdOCewcxikajkegQdFWHkkqXOz</t>
  </si>
  <si>
    <t>qrCdFBSalviXsRDhytIdAovAiHVRvz</t>
  </si>
  <si>
    <t>zAHTaoShiFzdmBhASSuaipwRkAbKpF</t>
  </si>
  <si>
    <t>OBulfsBQDXrsLkudhFVhyAxzKfmTDn</t>
  </si>
  <si>
    <t>VHQlATorxiPcLLphaKqsFFVTNXcllx</t>
  </si>
  <si>
    <t>fuvtacRpStXCnmOOgpggEdPHryyfFi</t>
  </si>
  <si>
    <t>linkgciFCFqpfjKACekbzAqhqmLtbh</t>
  </si>
  <si>
    <t>rSISesiGCcAUfysQvctvnIwubwpavT</t>
  </si>
  <si>
    <t>GegESVrKxGfoTuCWGnIvTyUglsWbio</t>
  </si>
  <si>
    <t>DDfmkIVQeMEynGMciKNiWlBfevMrgh</t>
  </si>
  <si>
    <t>AJXQGhxrDdBXynAMPlEmCwAzIEbPnU</t>
  </si>
  <si>
    <t>lkbBJjKiLErVLpzKjhynUelzBuEjNM</t>
  </si>
  <si>
    <t>WqyHAiUHBXevBKTsJwisLEDQLMtCXG</t>
  </si>
  <si>
    <t>KGSeecBTpOGSuuwnltxLBpMSMhcjEy</t>
  </si>
  <si>
    <t>ApedxtxprQRPsXhqroHqFeenjmagTL</t>
  </si>
  <si>
    <t>xCRLUCHvDKFXFpjQaPtfIVpSCOVBpf</t>
  </si>
  <si>
    <t>rjGVMTkBdzIdSIaRcnQJCbctWundbk</t>
  </si>
  <si>
    <t>TplhJcsvUoaVvderOTljIMMSSgNimi</t>
  </si>
  <si>
    <t>yFXUfhsAbdHBzfeUdJkyxxlyBNiRER</t>
  </si>
  <si>
    <t>LTIhOvSuHMLubygutfIhFtSlQIwqUV</t>
  </si>
  <si>
    <t>SIFXgCwuQcEdslswTByUdRvhLnnrmj</t>
  </si>
  <si>
    <t>xsPUgwksguEzcliDgNmwNfAOnssesU</t>
  </si>
  <si>
    <t>XeCzNAFFXcccCHzyDKODQGmiVSaeUt</t>
  </si>
  <si>
    <t>BIESuhrNmzNVFTqNmtBsQEImBGRUXK</t>
  </si>
  <si>
    <t>thsuolyKXsixsJNtWRPIubEKJCpnxg</t>
  </si>
  <si>
    <t>RRqQQfAroWHpSSFcytdOMaxcpXeVyb</t>
  </si>
  <si>
    <t>dfVaBaxIlvoLgEiwaXOxntnrFcHzbt</t>
  </si>
  <si>
    <t>XrzamCqXvvuyWnBlNVqKPaXToUJXJw</t>
  </si>
  <si>
    <t>mggFUiXTDNHJzxrdGNfcIXqsVLIdCE</t>
  </si>
  <si>
    <t>WMEyetMcbczXKpLDznrTLXDdtUzvBl</t>
  </si>
  <si>
    <t>wIQeQGTectsBOFleJmGUXCnNTfaMKP</t>
  </si>
  <si>
    <t>PyuXoANGESnDNywIjHQMTmlQvBAujA</t>
  </si>
  <si>
    <t>swLEamCAfxezIporxIKIEajzhAzIdJ</t>
  </si>
  <si>
    <t>gdAjjxmBFFOsnljpNqwCIsrFBbROIp</t>
  </si>
  <si>
    <t>sAqcviDGwDlXWlwIHazdPXEITsMmeB</t>
  </si>
  <si>
    <t>zEUHTkiVoMHPDnkSJlfWcKxtJUEnOz</t>
  </si>
  <si>
    <t>UpjgOcBvGWlMfBmFSqDuXfCCsztpxp</t>
  </si>
  <si>
    <t>RdxWuAIIeyCqkSuTcIVlnazCWXcvde</t>
  </si>
  <si>
    <t>laHwfHKPbQWVQonnzxdKjKBMiNncRF</t>
  </si>
  <si>
    <t>wQfhMUnhKCbSRRtpqSwHlOuutuRTpi</t>
  </si>
  <si>
    <t>VTKAVPRwXJGqKKGsGrufQXUwKFhDOr</t>
  </si>
  <si>
    <t>LeEvUsMJPBVmqrnNylCJlxiRFsyAOH</t>
  </si>
  <si>
    <t>eltoXCRrEasJEQNxzmlWLERypCMCBL</t>
  </si>
  <si>
    <t>okaOvbmVITMWdFrDvsCLTDWHSgsfBV</t>
  </si>
  <si>
    <t>nsIdvQcDsRdkxtVtcMkopEHcHkHMpk</t>
  </si>
  <si>
    <t>vpkQdLNKseSMdSajNXHjiPApEpceei</t>
  </si>
  <si>
    <t>fBPmyDkePaQpAjHlIwAzWshClVALKR</t>
  </si>
  <si>
    <t>uOddlUVcsooMWvbHothCNSjlMlJaAE</t>
  </si>
  <si>
    <t>xHDyftCAGdHjUszeTymsSygVCyDTGt</t>
  </si>
  <si>
    <t>fQbifgAPJASpAXwVvjNxKxEJjvrrpx</t>
  </si>
  <si>
    <t>fEdQiSGPGGHdsuzQurxMkQmaMGuaaE</t>
  </si>
  <si>
    <t>UonedktiUSCugNlUNTiaAAdSoIwfyv</t>
  </si>
  <si>
    <t>zdSrSqDuPrWQGImXdsuXUOJHaICFwt</t>
  </si>
  <si>
    <t>OCcATsOXjdjLXeRwGmxSDGFMvLcsyL</t>
  </si>
  <si>
    <t>HehOUDVzrzapLsrAsCfeRUnLMtHzwU</t>
  </si>
  <si>
    <t>NLUizKCsFlpxHtfugwpAHtHOHDLnmk</t>
  </si>
  <si>
    <t>HtWdHTckfrCJXUaaRTHFukNyLPelUL</t>
  </si>
  <si>
    <t>PzMIoKPpvOGduatEJOMgfyxPltPtcK</t>
  </si>
  <si>
    <t>zUyVUwzPXILxJClJaXMoJnrorWfpoJ</t>
  </si>
  <si>
    <t>jBJPGtjoRBesvblMUDOLpfUJSdsWfJ</t>
  </si>
  <si>
    <t>HrXJHyOAXcAhlXOrnMtSOlaCPgujMB</t>
  </si>
  <si>
    <t>BOywMXBMlPzPJgxRdxonrWwuxWpdmQ</t>
  </si>
  <si>
    <t>WhACeuVWILFMBRVBWnBGgFBcvfbatq</t>
  </si>
  <si>
    <t>XquJwdzzSpzhJgHOTyvgzXXxfSwrjU</t>
  </si>
  <si>
    <t>jJgxWNgHWaJxzvEGHpcIeudzGLsABr</t>
  </si>
  <si>
    <t>UzkfVmUvTVReVNTrKuXcOEVBNDarfj</t>
  </si>
  <si>
    <t>ImhdlQjwtpdOwTMPtuHwSLHxlkNikn</t>
  </si>
  <si>
    <t>rNKrWKnJiosOokWjVurRhXogpDgmLw</t>
  </si>
  <si>
    <t>fiwphkcDmgnQLqBVFKhtAzRApDvWtu</t>
  </si>
  <si>
    <t>gnkxbCEmfdifpeQWvLxzQyByTwgiIV</t>
  </si>
  <si>
    <t>vXmcemGfxubNAFusitRzEGzxSCzrLr</t>
  </si>
  <si>
    <t>xDWcvmUFhroAkvBRHmDorumsmLmiXq</t>
  </si>
  <si>
    <t>edNWGSovzsPynuzJodCrzFujOyFOtU</t>
  </si>
  <si>
    <t>kKMWIfRmWSexmBBUbTLXbhedtnTqek</t>
  </si>
  <si>
    <t>aVcyHKMJJMzQIuPJtiCRdcCtNKXiFv</t>
  </si>
  <si>
    <t>nCHazBnzUdCIjluGBwuolmnwtWqOGJ</t>
  </si>
  <si>
    <t>SHPJEhXrBuPNmmKssxSRCNtkyXSwmw</t>
  </si>
  <si>
    <t>OquvdLOVJsOHehjiizMUOxVANICkTE</t>
  </si>
  <si>
    <t>oGpzvxBaTzNtgpBSXrgEJxrnUztKwC</t>
  </si>
  <si>
    <t>MeBNkuiSGFefnkjKQEEzpctzuwAekL</t>
  </si>
  <si>
    <t>EUOeaUnHwElqdsJBMSKGKOcfDjqmdW</t>
  </si>
  <si>
    <t>kUwbECyWKLviMVRuDDCyjhNDCjQstX</t>
  </si>
  <si>
    <t>BWcbiTalSnbUQTTnndEyGLeehxegJR</t>
  </si>
  <si>
    <t>BAWEktVQeDXKtdfGeiUcPeHmSvscAj</t>
  </si>
  <si>
    <t>xIMAgcQxzlgorMApBaMuFeWdLIloPh</t>
  </si>
  <si>
    <t>VqwAMkWBuovBGWNpIsUlApPyCBzzcd</t>
  </si>
  <si>
    <t>causMIiVBXIXJUvqvmqIyQwcCjbHjk</t>
  </si>
  <si>
    <t>TDVeLoVtvaaTloevARkvNswnnTCTKv</t>
  </si>
  <si>
    <t>kIgVxPbyelNTxqmiiyhsOrDPWBRAbI</t>
  </si>
  <si>
    <t>KeyOPtoHjtdaoTRkhjumoUMjAzpdGm</t>
  </si>
  <si>
    <t>IzProiAxPWxyQDDmxXLFKsLrFeRiaS</t>
  </si>
  <si>
    <t>uJDKtryzQEEiNipOHnOfndqoSIQmWc</t>
  </si>
  <si>
    <t>sjiJOnoBnXBTNLeXDDpRBbjIIzFIFh</t>
  </si>
  <si>
    <t>opcJbcJWoLTPtohNMIRXyaGunvKckm</t>
  </si>
  <si>
    <t>fevBPwBAVgalVOjJnUgFiNtGumxaIv</t>
  </si>
  <si>
    <t>kjifjNVzqmhfuCrWIiJkuLLqwJfgLg</t>
  </si>
  <si>
    <t>uekAGqxiAaxKrdpsIlVPxPhjoCOqNq</t>
  </si>
  <si>
    <t>RniMyLFIoANnxAqoNhazEoyGhuyukv</t>
  </si>
  <si>
    <t>UaAfwRDsRfWyjTNcnqGwHoOmNvLqhg</t>
  </si>
  <si>
    <t>csCJtwzfskHHpAdaxIBRGLlcczqAMV</t>
  </si>
  <si>
    <t>msbwWvBSnEWKbUtNAttwtWJDwbcKQB</t>
  </si>
  <si>
    <t>SelrbaJrXjOKajgeoJwTCtfWyXqoQu</t>
  </si>
  <si>
    <t>QqMoOIomLrMhhOHIOJNmdRuCFtJBOh</t>
  </si>
  <si>
    <t>egkMAbvNoMhzxrtVyPEzRyxeeyJcBw</t>
  </si>
  <si>
    <t>BVsNnJdlgDdBtvJNIWybTRMHNeduxS</t>
  </si>
  <si>
    <t>UlqtaEnSQfhFurDcuFamfzINKUfHKT</t>
  </si>
  <si>
    <t>NQOnPfIoiylnSIzikcCTcddtmLSVpi</t>
  </si>
  <si>
    <t>hgFNxipsQdrJaoBODVeMemwwNNPfCc</t>
  </si>
  <si>
    <t>fmXANGlheFGtKoiAsXNLmWTCGvSKrL</t>
  </si>
  <si>
    <t>gOOgQJgnOTiQUfPFqKMLiAheANVSkD</t>
  </si>
  <si>
    <t>gVvbFHJGEJOjptsdrtxFzHtIPxydSM</t>
  </si>
  <si>
    <t>SNLyrnNfedxlPnFVtljcngxOBsRnOt</t>
  </si>
  <si>
    <t>BpdtXGbfKUipuCkgsXpMfyfJkBKqmw</t>
  </si>
  <si>
    <t>EqrsPjccCaMNjgPmJeTOsbFxGFlpxi</t>
  </si>
  <si>
    <t>GHGKutCabuXILVzztnvHuNtjazcqev</t>
  </si>
  <si>
    <t>gCBcEbjKxLraCqSmBptkruocLUNybd</t>
  </si>
  <si>
    <t>xVjDvtEXXaVsfLaHEUMyibACkjUWKt</t>
  </si>
  <si>
    <t>rHIwXdgypcUAxMzmTyOybuJoCkpiEh</t>
  </si>
  <si>
    <t>XcVOPVBJwUCqVbeLLubGScRxHGmMdV</t>
  </si>
  <si>
    <t>lIGnPLQNOsMUpXsbBtbTtqJNJnUHjD</t>
  </si>
  <si>
    <t>ebRvQmJhmXkejIhhoBJarWPoPXSSxH</t>
  </si>
  <si>
    <t>tEvIXVVAQhVOILvrITiVmBrdScvOWq</t>
  </si>
  <si>
    <t>MxaNxEuUzmtrJApqVxpbGRqbzmRcsB</t>
  </si>
  <si>
    <t>uvLXITiQMTiwQHthdDpSrFEFblGbCR</t>
  </si>
  <si>
    <t>IWSmNdNxkhnTRzMlJBrLBMHKJlyzdb</t>
  </si>
  <si>
    <t>KBQaHajcwnNqQVQIyXspVUhIFunEcn</t>
  </si>
  <si>
    <t>DFutjbzblijHosQuVRtaOEUhaLiFqD</t>
  </si>
  <si>
    <t>TheBsbqbPhGJnHXCCypngkORpAXcGr</t>
  </si>
  <si>
    <t>nteUiHsweijuqkCfiawSpfmXMjpLju</t>
  </si>
  <si>
    <t>DjhztkFkwwRMhxwDwGhBLHpIeMMIPh</t>
  </si>
  <si>
    <t>pRAIJRxgMnnAazSIwRhJKEAiXMnbec</t>
  </si>
  <si>
    <t>FqyKRrUiWbsUcEopspambDWcWJKUWt</t>
  </si>
  <si>
    <t>ugHmIBqDcrbPxwTRQrJOtLAMuxkMVt</t>
  </si>
  <si>
    <t>FgLrjldjCrRNatzojKuIrJRUTQwDwh</t>
  </si>
  <si>
    <t>eweXiLbtsofMwyIeiRhnpMCGgvDRgy</t>
  </si>
  <si>
    <t>wpLyGSdojwWIKptrpuoqQsQFGAgvtc</t>
  </si>
  <si>
    <t>qktmIHlsWruHriTtwzhzxbjJrsHJGD</t>
  </si>
  <si>
    <t>gVzwjwhWTpqPjLQaalwjBoAAcKIJAj</t>
  </si>
  <si>
    <t>mobIEkAXjDhjDTLJrXThfwQXjLAGCp</t>
  </si>
  <si>
    <t>AcbDQfIotsQEkoijtMNXfJxsrVBqdn</t>
  </si>
  <si>
    <t>RJKuDPNXiGidtrSltRsnaikpssVWkw</t>
  </si>
  <si>
    <t>hegsfGPFgnBhUdSgSgkiwLnKXNgdGU</t>
  </si>
  <si>
    <t>qANzglpKtmqjoHCBziCLejAMgeWcKi</t>
  </si>
  <si>
    <t>jzBLhosufVhUwnBJefyEzouEiHvDOF</t>
  </si>
  <si>
    <t>ifykvXEroEXsTCRuIfBCRwBLCJvzDv</t>
  </si>
  <si>
    <t>OxkMqXhzmvEPICzrAafdWFHhdsIaEq</t>
  </si>
  <si>
    <t>BFqjjeggsNvrzmeiIMAHTPoSCmOnsC</t>
  </si>
  <si>
    <t>oAlhujAbItwOjTuenxqkHrpnQkjesb</t>
  </si>
  <si>
    <t>ndFSjNPxTuRoDyzGKLzFlTCUguhGAe</t>
  </si>
  <si>
    <t>mOpeyrTsytzVEIQoStJfMDfCGtjsei</t>
  </si>
  <si>
    <t>ULSGzQENkbPOmEIcuaVaiawDwbBTpT</t>
  </si>
  <si>
    <t>vCkWEacfFNyKAXifRaKuUxChwdzdxA</t>
  </si>
  <si>
    <t>FosRWGcdRKSUVWcbKPHUkHQeEfkgCf</t>
  </si>
  <si>
    <t>yUMiiInfhwhVHBndmLyIwqbbqSsGwE</t>
  </si>
  <si>
    <t>xMTvqzAPDaxwCCdLjBEKjShhbzszim</t>
  </si>
  <si>
    <t>yfIdIpBBVvNUqxSNSmXfhLHUARFHEu</t>
  </si>
  <si>
    <t>XjCHUBjsxJkIjpWhlxDoftyljttlzq</t>
  </si>
  <si>
    <t>mmNRAerXfLkVBUiBPtIpsNXgkxbgAj</t>
  </si>
  <si>
    <t>BsdyTtznpryDuBjoMautnqqKpbrCdk</t>
  </si>
  <si>
    <t>KqReEHVljMEUCuykGptsLixFSdvyOO</t>
  </si>
  <si>
    <t>qjLvFrVDfyOeKRPKAPXPVzSFvxHnCc</t>
  </si>
  <si>
    <t>MwmdzmwIUhgXeRMOyuDdQrQbgpJwcR</t>
  </si>
  <si>
    <t>IxxcLmmlrWkjPwFCwjGdCrLdnkTEov</t>
  </si>
  <si>
    <t>PrKAtARDNPKuXknsnnIqXFkkSilVLr</t>
  </si>
  <si>
    <t>cNUEqRzLgoeQQWcmMqsgtJdtLnvNBM</t>
  </si>
  <si>
    <t>AFxxMyWsoluTuLyyAkVWcmyOdKPIpX</t>
  </si>
  <si>
    <t>JTkmlETTkMmfcpoHVrQVOAyresxMhU</t>
  </si>
  <si>
    <t>BlwTnfSglPzvXATtvEpgMrsCPDcnNs</t>
  </si>
  <si>
    <t>nMaGLoTHHeiufHCdJrgUqHcfVVbsKD</t>
  </si>
  <si>
    <t>mAInDChJRvkJuGtAXcpQBVAUIogfrk</t>
  </si>
  <si>
    <t>LuliKGAVEaHaXUaxkcvvBVmliJcoTJ</t>
  </si>
  <si>
    <t>aperQMzyIdARFdXkTNzAiriMbKeNXl</t>
  </si>
  <si>
    <t>SJxhcHRfzEtPGyfALkcXxLyHmjEqrJ</t>
  </si>
  <si>
    <t>iNlfrjVGUjQIqsLTqMLUIiSakQispS</t>
  </si>
  <si>
    <t>VejcbBLByyxlyuhzbEkALoWvgIvGKS</t>
  </si>
  <si>
    <t>CsmrmSmbaBOWNyOsiGDSEFmhSUcCTK</t>
  </si>
  <si>
    <t>PstqbvSUSdLytVRUVrdmfrOCtghSMo</t>
  </si>
  <si>
    <t>gyPkzXeAqPyqTFAMzNhQlEvJuwIhPT</t>
  </si>
  <si>
    <t>ChoNUqyxsCNGXpvhyKKjvIbgWDHctV</t>
  </si>
  <si>
    <t>BpVEwCpEUWfpQVusUaLRUbPOxtbijJ</t>
  </si>
  <si>
    <t>IfCJTqmfIBUMbvIwOljRQsjRrfGjwe</t>
  </si>
  <si>
    <t>woBhzhGXnMrqupshoHDxckuFaRKxIc</t>
  </si>
  <si>
    <t>woqOeAscowgApJKQSmlXHbyVhFGzhA</t>
  </si>
  <si>
    <t>RubEgdmVqahJnktMSdmDsfAdwwqehJ</t>
  </si>
  <si>
    <t>vbbBJrivLDwNWkTbAmkBrlXRBWDVGG</t>
  </si>
  <si>
    <t>nFQJcMUAruiQAFAPpjHCNHedeyithX</t>
  </si>
  <si>
    <t>qrVlrozrCLivMvrvbeWiItSFWqPtaf</t>
  </si>
  <si>
    <t>EbeiBouyrSFAzHIhVdSajzhxFtpjfb</t>
  </si>
  <si>
    <t>eaKQUiPAKyuLnyVUCwkzBEAVqfDjfv</t>
  </si>
  <si>
    <t>xygIxVcKmafXkLgWoriXXPvcTAkUNy</t>
  </si>
  <si>
    <t>nxXbuFJxHdMqHxPFdUeFpEPqzWKhOR</t>
  </si>
  <si>
    <t>xUpJeumrIfHLBXtDswKbWCOOupiqAI</t>
  </si>
  <si>
    <t>vQfIXLiRoUBGxUPQlxgrtyouTMlQcr</t>
  </si>
  <si>
    <t>WeLLqkluXHoFRDVFHbQmPKAgazygwo</t>
  </si>
  <si>
    <t>WtAeunXNmnwdLnvuFMjLFfmLIQHMvL</t>
  </si>
  <si>
    <t>fOFJDaztBtFiMVKQuXHRtWsXeGcaEm</t>
  </si>
  <si>
    <t>nydEbuOgSyIHBBIudGSTfPcctEdRbM</t>
  </si>
  <si>
    <t>SXkXKPGWuOQJxMEcPcGsmTyHycsTnX</t>
  </si>
  <si>
    <t>waGLDPgRAwnJaFjPClouWjdfesVQxy</t>
  </si>
  <si>
    <t>ukHygHrpNMjrmvMXutkfCBEjNvwsga</t>
  </si>
  <si>
    <t>JLyRLqWzDpOfiAmcmiyopHPGGhRFpe</t>
  </si>
  <si>
    <t>npdmysbzDfIRhppfyFcCzjGOAQFeFN</t>
  </si>
  <si>
    <t>gTbClLFoQAwPTWRuwMzSatcLSJTWNr</t>
  </si>
  <si>
    <t>aBhzOmikgtuFCLndnqDveCodMWPRVG</t>
  </si>
  <si>
    <t>OVfMbBRwazHIFxFkmuttFHszGXqpJS</t>
  </si>
  <si>
    <t>VoxhsrIQxKmQwStSBsLhaybjqQdQyk</t>
  </si>
  <si>
    <t>hHIxjKMzktkQVFrfKozvgGkMGHscxq</t>
  </si>
  <si>
    <t>xVHNNqujnXUocOEcGVlBKgGQdmtJNb</t>
  </si>
  <si>
    <t>CoEMFAepmVefyxhcGTysmiBFbBQUAI</t>
  </si>
  <si>
    <t>FRfphXMkIVRfFmKezeQFkvNLGBHGwN</t>
  </si>
  <si>
    <t>MwFANbXzeVixvLHwhqeDTvjoXPlJwD</t>
  </si>
  <si>
    <t>pswXMElrEBhwKrakkGatkEJSwEmTIM</t>
  </si>
  <si>
    <t>oPCuTfNBEBwBSFMdKqWVohtGDbGmsq</t>
  </si>
  <si>
    <t>IJIDOqVauFEODfQyMKWPVsEVanIqxf</t>
  </si>
  <si>
    <t>kGWPhfNlKmrHsHWFvwCxsxvziBxcoC</t>
  </si>
  <si>
    <t>DuxGHBcpLgabgemqabIlRkwdcIkquL</t>
  </si>
  <si>
    <t>wjygktWPHiSkTCsXiDsQinhnxKTPju</t>
  </si>
  <si>
    <t>wvMPHyLijEAHQelpQJHmoMXPnwCjMu</t>
  </si>
  <si>
    <t>LrlWtmcihTRhfUmENqBkLkwxoQsbSh</t>
  </si>
  <si>
    <t>mLAdaCCFIGyfVxtrjKplnUJozFLjNF</t>
  </si>
  <si>
    <t>KhJjRmqNxxUOFQjldghySXtivzNIfP</t>
  </si>
  <si>
    <t>NFBMJQShHfaxcAgkcvfKGeSAuLrPoh</t>
  </si>
  <si>
    <t>zrSSFrRvAOcawdcchvMMDmwkXbsCRN</t>
  </si>
  <si>
    <t>ajomwsMOxHsRkANAbiBNdqGBQhXwiE</t>
  </si>
  <si>
    <t>gUyahzSjvsDaSECAhmfkXiOuEexrIo</t>
  </si>
  <si>
    <t>bjPBoWUCCOKVRaObBeIaLFTmDuUHWn</t>
  </si>
  <si>
    <t>6071638379868</t>
  </si>
  <si>
    <t>1085121745585</t>
  </si>
  <si>
    <t>0275037507303</t>
  </si>
  <si>
    <t>9040916810703</t>
  </si>
  <si>
    <t>3921225418469</t>
  </si>
  <si>
    <t>0763600416245</t>
  </si>
  <si>
    <t>9202625091441</t>
  </si>
  <si>
    <t>3691647754565</t>
  </si>
  <si>
    <t>2347581965289</t>
  </si>
  <si>
    <t>8459938557347</t>
  </si>
  <si>
    <t>1549461203240</t>
  </si>
  <si>
    <t>7812869375913</t>
  </si>
  <si>
    <t>4487853297058</t>
  </si>
  <si>
    <t>1742354607187</t>
  </si>
  <si>
    <t>4703056919615</t>
  </si>
  <si>
    <t>4612888580355</t>
  </si>
  <si>
    <t>5594564919380</t>
  </si>
  <si>
    <t>0025272781346</t>
  </si>
  <si>
    <t>2940467929500</t>
  </si>
  <si>
    <t>3638684969744</t>
  </si>
  <si>
    <t>3661790947783</t>
  </si>
  <si>
    <t>6402307393217</t>
  </si>
  <si>
    <t>3015216330354</t>
  </si>
  <si>
    <t>4242453535587</t>
  </si>
  <si>
    <t>4928030825302</t>
  </si>
  <si>
    <t>5603728784840</t>
  </si>
  <si>
    <t>6848485652798</t>
  </si>
  <si>
    <t>4314801524492</t>
  </si>
  <si>
    <t>3821288304488</t>
  </si>
  <si>
    <t>5600022739161</t>
  </si>
  <si>
    <t>6688453438409</t>
  </si>
  <si>
    <t>8101288860871</t>
  </si>
  <si>
    <t>4298067271981</t>
  </si>
  <si>
    <t>0863156817214</t>
  </si>
  <si>
    <t>6626370743468</t>
  </si>
  <si>
    <t>8564349256174</t>
  </si>
  <si>
    <t>4174308758405</t>
  </si>
  <si>
    <t>9459633633230</t>
  </si>
  <si>
    <t>6218733565887</t>
  </si>
  <si>
    <t>5841487549807</t>
  </si>
  <si>
    <t>3426552380595</t>
  </si>
  <si>
    <t>9579842826061</t>
  </si>
  <si>
    <t>0490610568380</t>
  </si>
  <si>
    <t>5997883810799</t>
  </si>
  <si>
    <t>5015477147608</t>
  </si>
  <si>
    <t>8347876713794</t>
  </si>
  <si>
    <t>3588504068000</t>
  </si>
  <si>
    <t>6321354739458</t>
  </si>
  <si>
    <t>0569526969969</t>
  </si>
  <si>
    <t>9104974297904</t>
  </si>
  <si>
    <t>4222576840673</t>
  </si>
  <si>
    <t>1115997185447</t>
  </si>
  <si>
    <t>8268355246596</t>
  </si>
  <si>
    <t>6307127273425</t>
  </si>
  <si>
    <t>0017213926446</t>
  </si>
  <si>
    <t>7457405364865</t>
  </si>
  <si>
    <t>3257396697357</t>
  </si>
  <si>
    <t>9302819279522</t>
  </si>
  <si>
    <t>4633226846219</t>
  </si>
  <si>
    <t>6460142057224</t>
  </si>
  <si>
    <t>1243757000932</t>
  </si>
  <si>
    <t>6487259942858</t>
  </si>
  <si>
    <t>6409873099496</t>
  </si>
  <si>
    <t>6353954925355</t>
  </si>
  <si>
    <t>6782762627662</t>
  </si>
  <si>
    <t>3170919990857</t>
  </si>
  <si>
    <t>6381434651750</t>
  </si>
  <si>
    <t>4130686548408</t>
  </si>
  <si>
    <t>6186028707806</t>
  </si>
  <si>
    <t>9885223116007</t>
  </si>
  <si>
    <t>5339211929231</t>
  </si>
  <si>
    <t>6760842696705</t>
  </si>
  <si>
    <t>9927758453828</t>
  </si>
  <si>
    <t>0777900785044</t>
  </si>
  <si>
    <t>4788064923264</t>
  </si>
  <si>
    <t>8349092982601</t>
  </si>
  <si>
    <t>2519657676040</t>
  </si>
  <si>
    <t>7158487836184</t>
  </si>
  <si>
    <t>7845055415288</t>
  </si>
  <si>
    <t>1949884411935</t>
  </si>
  <si>
    <t>7455303066769</t>
  </si>
  <si>
    <t>1844874478634</t>
  </si>
  <si>
    <t>0725752133648</t>
  </si>
  <si>
    <t>9169846383510</t>
  </si>
  <si>
    <t>7430305330608</t>
  </si>
  <si>
    <t>8081129671277</t>
  </si>
  <si>
    <t>2605964752201</t>
  </si>
  <si>
    <t>0573884920286</t>
  </si>
  <si>
    <t>8125188329029</t>
  </si>
  <si>
    <t>4396709893013</t>
  </si>
  <si>
    <t>6054965952011</t>
  </si>
  <si>
    <t>1065855262938</t>
  </si>
  <si>
    <t>1587692679047</t>
  </si>
  <si>
    <t>7510784318769</t>
  </si>
  <si>
    <t>4915156451986</t>
  </si>
  <si>
    <t>6310364361294</t>
  </si>
  <si>
    <t>5167305652371</t>
  </si>
  <si>
    <t>8624085913860</t>
  </si>
  <si>
    <t>0664681398189</t>
  </si>
  <si>
    <t>5654646816450</t>
  </si>
  <si>
    <t>0937206198739</t>
  </si>
  <si>
    <t>7525370241856</t>
  </si>
  <si>
    <t>2978472401565</t>
  </si>
  <si>
    <t>8245702179599</t>
  </si>
  <si>
    <t>1318800456951</t>
  </si>
  <si>
    <t>0900175046386</t>
  </si>
  <si>
    <t>2582498286247</t>
  </si>
  <si>
    <t>0108160886610</t>
  </si>
  <si>
    <t>8387915734222</t>
  </si>
  <si>
    <t>3774269817140</t>
  </si>
  <si>
    <t>8883472389494</t>
  </si>
  <si>
    <t>4812869230177</t>
  </si>
  <si>
    <t>5219929654729</t>
  </si>
  <si>
    <t>5275006517297</t>
  </si>
  <si>
    <t>3657783400230</t>
  </si>
  <si>
    <t>9425826553859</t>
  </si>
  <si>
    <t>8613886056843</t>
  </si>
  <si>
    <t>4258385443520</t>
  </si>
  <si>
    <t>8428109397072</t>
  </si>
  <si>
    <t>3461335259809</t>
  </si>
  <si>
    <t>2036666334493</t>
  </si>
  <si>
    <t>6691070446227</t>
  </si>
  <si>
    <t>0143879695162</t>
  </si>
  <si>
    <t>3691016631270</t>
  </si>
  <si>
    <t>5480839365078</t>
  </si>
  <si>
    <t>1873976711971</t>
  </si>
  <si>
    <t>4227851382991</t>
  </si>
  <si>
    <t>3959723169838</t>
  </si>
  <si>
    <t>7720380265166</t>
  </si>
  <si>
    <t>8019895406593</t>
  </si>
  <si>
    <t>1078678692092</t>
  </si>
  <si>
    <t>2871239808765</t>
  </si>
  <si>
    <t>8946591928413</t>
  </si>
  <si>
    <t>6385211355590</t>
  </si>
  <si>
    <t>4105-11-763-8064</t>
  </si>
  <si>
    <t>8013-79-292-2492</t>
  </si>
  <si>
    <t>1373-34-104-7209</t>
  </si>
  <si>
    <t>3386-92-547-4932</t>
  </si>
  <si>
    <t>2315-86-566-7554</t>
  </si>
  <si>
    <t>2847-38-558-7869</t>
  </si>
  <si>
    <t>7699-10-592-8750</t>
  </si>
  <si>
    <t>9370-78-935-6473</t>
  </si>
  <si>
    <t>6041-53-421-8647</t>
  </si>
  <si>
    <t>1030-17-577-1526</t>
  </si>
  <si>
    <t>5743-16-869-4981</t>
  </si>
  <si>
    <t>8334-81-685-5584</t>
  </si>
  <si>
    <t>2860-86-373-7572</t>
  </si>
  <si>
    <t>7839-21-700-5267</t>
  </si>
  <si>
    <t>4641-23-955-8052</t>
  </si>
  <si>
    <t>3568-11-890-1782</t>
  </si>
  <si>
    <t>2808-59-911-9004</t>
  </si>
  <si>
    <t>2949-48-628-7910</t>
  </si>
  <si>
    <t>7685-40-824-3363</t>
  </si>
  <si>
    <t>1363-57-963-4875</t>
  </si>
  <si>
    <t>6066-10-880-1634</t>
  </si>
  <si>
    <t>8446-61-199-4934</t>
  </si>
  <si>
    <t>5292-10-954-6129</t>
  </si>
  <si>
    <t>1113-11-845-3983</t>
  </si>
  <si>
    <t>3751-74-687-3488</t>
  </si>
  <si>
    <t>7712-16-384-9798</t>
  </si>
  <si>
    <t>9215-85-213-9085</t>
  </si>
  <si>
    <t>4554-56-764-5274</t>
  </si>
  <si>
    <t>6526-50-206-6076</t>
  </si>
  <si>
    <t>6253-16-998-7275</t>
  </si>
  <si>
    <t>2209-96-799-8973</t>
  </si>
  <si>
    <t>6612-87-389-7975</t>
  </si>
  <si>
    <t>5608-76-727-2055</t>
  </si>
  <si>
    <t>1489-63-538-1669</t>
  </si>
  <si>
    <t>6600-89-277-7612</t>
  </si>
  <si>
    <t>6176-13-486-3944</t>
  </si>
  <si>
    <t>9703-22-918-6792</t>
  </si>
  <si>
    <t>3070-35-369-8251</t>
  </si>
  <si>
    <t>5261-65-487-1256</t>
  </si>
  <si>
    <t>6362-83-501-9571</t>
  </si>
  <si>
    <t>7964-28-999-7538</t>
  </si>
  <si>
    <t>1726-88-687-3697</t>
  </si>
  <si>
    <t>2046-38-220-3988</t>
  </si>
  <si>
    <t>7674-63-530-6105</t>
  </si>
  <si>
    <t>2604-40-932-5173</t>
  </si>
  <si>
    <t>7032-58-378-4864</t>
  </si>
  <si>
    <t>4809-28-487-7638</t>
  </si>
  <si>
    <t>2906-74-282-5258</t>
  </si>
  <si>
    <t>8926-46-431-4154</t>
  </si>
  <si>
    <t>1143-87-744-2637</t>
  </si>
  <si>
    <t>1033-78-751-6091</t>
  </si>
  <si>
    <t>9836-46-982-9599</t>
  </si>
  <si>
    <t>3669-19-440-7247</t>
  </si>
  <si>
    <t>9966-16-510-6072</t>
  </si>
  <si>
    <t>5229-72-223-9663</t>
  </si>
  <si>
    <t>9511-12-837-9405</t>
  </si>
  <si>
    <t>8053-62-487-4907</t>
  </si>
  <si>
    <t>2608-20-733-9135</t>
  </si>
  <si>
    <t>9402-31-411-1523</t>
  </si>
  <si>
    <t>4393-35-667-9758</t>
  </si>
  <si>
    <t>7292-53-905-7513</t>
  </si>
  <si>
    <t>6598-14-838-2910</t>
  </si>
  <si>
    <t>1527-62-375-7595</t>
  </si>
  <si>
    <t>1350-52-160-2430</t>
  </si>
  <si>
    <t>8017-13-142-3996</t>
  </si>
  <si>
    <t>6740-86-266-9139</t>
  </si>
  <si>
    <t>2786-73-417-9005</t>
  </si>
  <si>
    <t>5882-92-763-9480</t>
  </si>
  <si>
    <t>1545-64-459-1539</t>
  </si>
  <si>
    <t>5647-87-227-1305</t>
  </si>
  <si>
    <t>6946-97-619-9206</t>
  </si>
  <si>
    <t>5077-37-316-7364</t>
  </si>
  <si>
    <t>6709-56-819-6255</t>
  </si>
  <si>
    <t>4994-11-528-7011</t>
  </si>
  <si>
    <t>9777-59-834-3874</t>
  </si>
  <si>
    <t>9563-20-185-1797</t>
  </si>
  <si>
    <t>6824-90-822-1564</t>
  </si>
  <si>
    <t>8671-42-553-4407</t>
  </si>
  <si>
    <t>9501-95-565-9006</t>
  </si>
  <si>
    <t>2191-26-491-9180</t>
  </si>
  <si>
    <t>6766-27-255-6068</t>
  </si>
  <si>
    <t>2622-86-507-8723</t>
  </si>
  <si>
    <t>5220-96-195-2229</t>
  </si>
  <si>
    <t>3921-90-255-6405</t>
  </si>
  <si>
    <t>8988-35-333-6018</t>
  </si>
  <si>
    <t>5674-83-385-4285</t>
  </si>
  <si>
    <t>9789-28-274-6421</t>
  </si>
  <si>
    <t>9395-90-124-8554</t>
  </si>
  <si>
    <t>4116-52-242-1399</t>
  </si>
  <si>
    <t>7806-51-237-8982</t>
  </si>
  <si>
    <t>6238-96-416-1214</t>
  </si>
  <si>
    <t>5120-73-616-7917</t>
  </si>
  <si>
    <t>1181-96-973-9933</t>
  </si>
  <si>
    <t>5905-47-126-7455</t>
  </si>
  <si>
    <t>9970-77-346-1983</t>
  </si>
  <si>
    <t>6938-87-995-6260</t>
  </si>
  <si>
    <t>8909-49-605-3316</t>
  </si>
  <si>
    <t>6972-54-708-7279</t>
  </si>
  <si>
    <t>3293-77-489-1507</t>
  </si>
  <si>
    <t>3951-27-320-5872</t>
  </si>
  <si>
    <t>4455-91-417-5288</t>
  </si>
  <si>
    <t>8078-49-899-4819</t>
  </si>
  <si>
    <t>9854-10-248-8068</t>
  </si>
  <si>
    <t>4151-42-204-8368</t>
  </si>
  <si>
    <t>8342-16-212-1724</t>
  </si>
  <si>
    <t>4115-51-134-3469</t>
  </si>
  <si>
    <t>8482-98-688-9037</t>
  </si>
  <si>
    <t>1704-46-117-3657</t>
  </si>
  <si>
    <t>3945-83-690-5326</t>
  </si>
  <si>
    <t>2096-82-465-5206</t>
  </si>
  <si>
    <t>4819-79-760-7081</t>
  </si>
  <si>
    <t>9834-31-131-8352</t>
  </si>
  <si>
    <t>7278-75-973-5311</t>
  </si>
  <si>
    <t>4729-52-858-1004</t>
  </si>
  <si>
    <t>5172-24-471-1275</t>
  </si>
  <si>
    <t>2584-36-737-5178</t>
  </si>
  <si>
    <t>4368-19-733-9742</t>
  </si>
  <si>
    <t>8718-86-340-1974</t>
  </si>
  <si>
    <t>5810-35-372-4444</t>
  </si>
  <si>
    <t>1720-48-696-3961</t>
  </si>
  <si>
    <t>9244-87-757-5155</t>
  </si>
  <si>
    <t>9594-96-916-9190</t>
  </si>
  <si>
    <t>2131-58-496-9660</t>
  </si>
  <si>
    <t>3225-86-789-8605</t>
  </si>
  <si>
    <t>5004-44-222-2580</t>
  </si>
  <si>
    <t>8430-82-195-7299</t>
  </si>
  <si>
    <t>7141-77-917-4961</t>
  </si>
  <si>
    <t>2280-38-978-2257</t>
  </si>
  <si>
    <t>9594-79-290-7922</t>
  </si>
  <si>
    <t>1689-82-301-5354</t>
  </si>
  <si>
    <t>7052-45-254-8214</t>
  </si>
  <si>
    <t>1895-83-359-3695</t>
  </si>
  <si>
    <t>2820-75-178-8804</t>
  </si>
  <si>
    <t>2322-88-356-1114</t>
  </si>
  <si>
    <t>6409-65-703-3069</t>
  </si>
  <si>
    <t>6735-29-292-9476</t>
  </si>
  <si>
    <t>1057-84-781-6932</t>
  </si>
  <si>
    <t>uhljzePCPRCXKDEORvLNLurXSXSDUS</t>
  </si>
  <si>
    <t>nDbgCSSTxrAPWPddryAFjbqUFHywap</t>
  </si>
  <si>
    <t>ugChBmPmIpjOkcgtKICOwrKvqFULwq</t>
  </si>
  <si>
    <t>FkNKjkpuoBlEFRttNeHuFpjqwGGFaR</t>
  </si>
  <si>
    <t>zbgqDJEPAubQHQlOcjvQyqRDcNaoze</t>
  </si>
  <si>
    <t>AToohjOseGuWjILPJKUinhGfBceIcj</t>
  </si>
  <si>
    <t>PKJivviODsAGifyklKhSFySthnJEQg</t>
  </si>
  <si>
    <t>EghQIIPjjMCCDidcIqVQKggtcJscpz</t>
  </si>
  <si>
    <t>lMNaGSGpaLhpQPxSxpbDhenWboBaJg</t>
  </si>
  <si>
    <t>NFDfoaTMdLLANPopnuMvvcRiKbOHHv</t>
  </si>
  <si>
    <t>fjppHRsGVfWySozDlhlfeovIPzpNDU</t>
  </si>
  <si>
    <t>eJmevPnoXHGiKHfxmuIzcEnkWctNnt</t>
  </si>
  <si>
    <t>rRCDiquKWeLDNeFxSFGMGtQkVuyWLn</t>
  </si>
  <si>
    <t>IuLFhjazTHhkeusbaSgerIfrTPnFqI</t>
  </si>
  <si>
    <t>EkghCgqvDEALLciGnDKJrkAqPyjzfn</t>
  </si>
  <si>
    <t>jdgzNlHJhqoBOcIcJshbTPCqRBCaCr</t>
  </si>
  <si>
    <t>SSUNFMzNwyLFilsNsblASdBBVjKzSP</t>
  </si>
  <si>
    <t>JKCRIMJbJXvLOhiXNwmIEWQqOuNCLO</t>
  </si>
  <si>
    <t>EgALXBPxDiFfieHHScsRVxLSQhquPf</t>
  </si>
  <si>
    <t>hiVheaLaRcthhmzEgrMgUlDVukTJoa</t>
  </si>
  <si>
    <t>yTlqTHWXXrdRPdGRuAjrNTTvRpHTKW</t>
  </si>
  <si>
    <t>pHiFaHoFTJgtxtHLxikwiHHkmQqvNO</t>
  </si>
  <si>
    <t>cSilcMHlDVDIEguxUKmLsGNEtcTWPc</t>
  </si>
  <si>
    <t>pmjaFhhLtayaakDIukRSpqNSfwMHgD</t>
  </si>
  <si>
    <t>sQzvermIRKSxFaqlmHAoQWdcmiyXcp</t>
  </si>
  <si>
    <t>ecRXUGbtvCGdgcNNLPNaDnVtcWEhcg</t>
  </si>
  <si>
    <t>HedPSavEQDaSVpxLMUihRvgnPmeOMr</t>
  </si>
  <si>
    <t>OxHOajfecfBxBRBodCDUdhJAMUigte</t>
  </si>
  <si>
    <t>nAmpyeCrKQeoyNlWPJPyVvsqjNfjze</t>
  </si>
  <si>
    <t>xFHVxpxfMibOjRBGjDXKFdFRcETPHD</t>
  </si>
  <si>
    <t>LUVlGgWKTWukTWDVwmnxwKMVcBtnEQ</t>
  </si>
  <si>
    <t>xUfCqMCfTeTmfnrkmSSavjyczBdGkU</t>
  </si>
  <si>
    <t>pqVCUFWtxfuaHnGGcTMfKJAfQGiXit</t>
  </si>
  <si>
    <t>OTooLqUXUhhMmLvqLNwIbeNlcKMpad</t>
  </si>
  <si>
    <t>ikOnOrewmdmBnEDaDPpEPwdCtiKIkw</t>
  </si>
  <si>
    <t>etgmIKsxNtFsfmmGfMpXBvOOXGLCEi</t>
  </si>
  <si>
    <t>TnOvavAjkTVfNWhIoowkmdaJDllfAt</t>
  </si>
  <si>
    <t>mENREDVCwxALhRxnbkvmPUdsNbtbwh</t>
  </si>
  <si>
    <t>etxfnKScmqSRiCaChVPzEDONdSmGbS</t>
  </si>
  <si>
    <t>phFlqXTQbGSqUzybyexmFOBHqRHhfu</t>
  </si>
  <si>
    <t>IjuPthWUInfqPWpSOVmOdOaRBPsNLn</t>
  </si>
  <si>
    <t>nmOxWuiDUnBuxJFSOklioNqVkjowJR</t>
  </si>
  <si>
    <t>EMXpaCRmiHLNkqAvIjzgvKvlcdgjxV</t>
  </si>
  <si>
    <t>XGqAVdGFHpFDDjRBsnXtLJruwGzPBr</t>
  </si>
  <si>
    <t>fcqPUiKKhoLOsxQojIULCqyVFPbQSk</t>
  </si>
  <si>
    <t>ycwxKuumqSNeGWdPDykEBgGBAGMTia</t>
  </si>
  <si>
    <t>qUlJCTKnVeHgrPAaAlzMArFnFBfowE</t>
  </si>
  <si>
    <t>PFprLBNVJTBfWwERBhTtkmHUewQQpt</t>
  </si>
  <si>
    <t>WuOOMcBBQAGskOPctIFhnqCnujKTsq</t>
  </si>
  <si>
    <t>dNQEpQuTLiMTGbTkdoXwGFVAjaamRF</t>
  </si>
  <si>
    <t>VuAHSnnevJIEBXgWDBGUWwwilGyPrq</t>
  </si>
  <si>
    <t>EQXsIcHtcHeocdbJJjEFgDqRxzVhKi</t>
  </si>
  <si>
    <t>wNrTBqegwNxwAkzsPmeCeUOGHWPCmp</t>
  </si>
  <si>
    <t>VAySTaGustdqKuILTLGgSTsJEuMrmU</t>
  </si>
  <si>
    <t>QiRbnAmPqHUugtfySNiVLwtTheAQTP</t>
  </si>
  <si>
    <t>GHhRBNxDUzVnoVSdEMKPHzQAzLUPtb</t>
  </si>
  <si>
    <t>oAhFmNvBsEcLVjuLsEfLbvfjagugUw</t>
  </si>
  <si>
    <t>IyfaIlqegBBxPKsKbDSBudMhCXQEMV</t>
  </si>
  <si>
    <t>aVfQKLaMwgWHcmGFuumwPrbLSOSTDN</t>
  </si>
  <si>
    <t>ptRmkoUOoMEyeHKQRpugxRxGHkNKnc</t>
  </si>
  <si>
    <t>IECBNyDipjaewzzRywIzsmxvIbQWQO</t>
  </si>
  <si>
    <t>EnKXloRsAnnGxNgrHUmMgVCroFqrxB</t>
  </si>
  <si>
    <t>eVsOFwaOkOiueWBSUuPNhKtnvMutCH</t>
  </si>
  <si>
    <t>misJLtowMmTRhlwJQenkfXLmfXuImS</t>
  </si>
  <si>
    <t>HpPiNytFJLwECRDMwRePslpUeUQPqi</t>
  </si>
  <si>
    <t>jwQqcBMJWPebvWtkqTEDTqEnRiQKft</t>
  </si>
  <si>
    <t>zWrEPHhdumICqcmWNowgxKRpUfooQI</t>
  </si>
  <si>
    <t>VQiFOQbWsXkRLfdbmxXGhDILnOjMlG</t>
  </si>
  <si>
    <t>RgJwUfFBWuruBkRwjJKOdDXocqfvbc</t>
  </si>
  <si>
    <t>OMLjWxVvKPVKsLiMWyoepKAPNXRBTm</t>
  </si>
  <si>
    <t>vPdESIfQUrxAnldUGxmJMtQaTzxuTE</t>
  </si>
  <si>
    <t>ohjfNsVnHqLVLiMalgiEIuGuaUBcdh</t>
  </si>
  <si>
    <t>rGhyWUxiuFckVmRxFopHJUHcLFhPsL</t>
  </si>
  <si>
    <t>zfaBExseJINHjdlQNcTOnKDtPghdnX</t>
  </si>
  <si>
    <t>ferHoXLxkiLAAvuEvkmrnOplqaevcR</t>
  </si>
  <si>
    <t>IzcShHQratAFekawHRHQORicGEjaxc</t>
  </si>
  <si>
    <t>gwOXSXNtmohpqeHsoLipmfVfowUCUr</t>
  </si>
  <si>
    <t>gNVntRjFmSHGcHSslFdGQKcxrpUEEE</t>
  </si>
  <si>
    <t>uDiiOWvcojxOlCLBXwucjNIszSdNWW</t>
  </si>
  <si>
    <t>QJADfjDHraAcGSlMEwSXgWapVECKCy</t>
  </si>
  <si>
    <t>WoDivTNhVurrRflxNGytaiqcPSojaq</t>
  </si>
  <si>
    <t>IcLTsxcTiGuOJdePMkyTDqEsKAwhwD</t>
  </si>
  <si>
    <t>khmsXSLcWyzXhTXaEttoiMksbUCJIJ</t>
  </si>
  <si>
    <t>RShGBquomPtsqKvCkkwHNBbOepLekM</t>
  </si>
  <si>
    <t>rqsyDmeIzauNjWDWSfOcbQxWGpFrtn</t>
  </si>
  <si>
    <t>UukqmTHTpzdAbcqlrCGtFaoSkFqoco</t>
  </si>
  <si>
    <t>hVyxLwnrMoqlKormSgwcSdbvuXFMUo</t>
  </si>
  <si>
    <t>FbxAkOWPHTcCmIyJaoEhMekrKePEnc</t>
  </si>
  <si>
    <t>MwFhoQSOVydjAvlAUbsOyfAAwWQUHk</t>
  </si>
  <si>
    <t>IoAcNHNjqFhsiEmuCfFNWKssKNsXSk</t>
  </si>
  <si>
    <t>kKSObzBXsKpRPTmEgNwjpWsilefmiA</t>
  </si>
  <si>
    <t>FBIykTVMSFFnXxtMddHAbfjQaxvKcr</t>
  </si>
  <si>
    <t>pMcMoGDfLTiUwWPgrcbntGFlvlvoaN</t>
  </si>
  <si>
    <t>vhcGvcMmTDOMhSeQkcSgOeQcypncmt</t>
  </si>
  <si>
    <t>tpIbDIBLMzRwtGRdeQjLzKfKXQnWKI</t>
  </si>
  <si>
    <t>fDsJSRriMhyWiuzEpgBmOsyGnTjRfA</t>
  </si>
  <si>
    <t>XXajQxadnWiOoQJbznaqAKilDGmknH</t>
  </si>
  <si>
    <t>oNQOGmIUJgPAJAaUsqyhylbWiNgryT</t>
  </si>
  <si>
    <t>KyymFtxTGXEbiuEssinJqeAVTLLFHG</t>
  </si>
  <si>
    <t>BGQydLUneKJcQGtxAJuNdOTBKXVRtx</t>
  </si>
  <si>
    <t>JXqODlMjONNnqFeJASIkXVoFXtPjJE</t>
  </si>
  <si>
    <t>TpqgQOuvneohGbgoIPkGjvEFygfdnp</t>
  </si>
  <si>
    <t>StIzwhGEqunRJSCWuGxbIeBuvenWps</t>
  </si>
  <si>
    <t>lSUPRLjfhOjmlxjbbxquvbzhySXxGN</t>
  </si>
  <si>
    <t>OihguXucpbDMXhodMtEAxhqQykcMIC</t>
  </si>
  <si>
    <t>VUNVQSePMqoARrXHMNvbblKWjGmKzX</t>
  </si>
  <si>
    <t>OdfzpWFctTdNgzjLEKwqFLOXIJSAwF</t>
  </si>
  <si>
    <t>XxCnaGXTPWBzeKFazlEEOcWysNqoVR</t>
  </si>
  <si>
    <t>EjMbRdpvvyergfgdfoNILDTNruepSL</t>
  </si>
  <si>
    <t>MBtRyeitPyJpJwxHAtwOzgCqMEjzGm</t>
  </si>
  <si>
    <t>CsJcKNmolsTocVfvareDhQpuXLMesG</t>
  </si>
  <si>
    <t>OgSvutUjHtwOagrfTjobaKRDWjOwzo</t>
  </si>
  <si>
    <t>UmCFekPXWqsJqUiWSNxdXKgkJvvcfJ</t>
  </si>
  <si>
    <t>nMSFImByzqcVLeceFaFClxhuTwQNvU</t>
  </si>
  <si>
    <t>FVBrBzyssnGLrHNmjEJGVhrRLRXzog</t>
  </si>
  <si>
    <t>RIqvnKqtyVoBkBuiiEeMJOzjzmKKGt</t>
  </si>
  <si>
    <t>mFHuSPdItUhEOttBcjRHAmBpuhMXfj</t>
  </si>
  <si>
    <t>JMJQWgDCUtHVxfTBLGmWxxXRDRjFRh</t>
  </si>
  <si>
    <t>xsfuMCgVNGPzwPWkDxSPNyjNcLuUhR</t>
  </si>
  <si>
    <t>NBabStymnTzdQATmPdEIKcxCNvrbco</t>
  </si>
  <si>
    <t>VzkTzqueIOfGFMVeOOCPAgJynVEvHR</t>
  </si>
  <si>
    <t>LPLFnAursTyzwITHjVDDEQPWLCETNB</t>
  </si>
  <si>
    <t>zyvsVQKGvlaEWsmXMIITVQEnwHKldq</t>
  </si>
  <si>
    <t>VvSQmJACIOCobLlgDCcqJVSkpBcjjE</t>
  </si>
  <si>
    <t>emwgVgkwbhFAmRiAHLQBKuUASIDyoy</t>
  </si>
  <si>
    <t>oHLVtSgRfccVurxdyORXtDJbWbBsqQ</t>
  </si>
  <si>
    <t>dJFvBVGgczszXCsoXbnEMqaEIoIgWn</t>
  </si>
  <si>
    <t>mfXqvLxOihwyDoGpWcDaztTQmqviWs</t>
  </si>
  <si>
    <t>pSVUNdROatFftUPdlKVosEJLakjbBE</t>
  </si>
  <si>
    <t>TVrsTwvsFbfikWxFeNtMwCBemQgpVm</t>
  </si>
  <si>
    <t>kFCTWFtRnGIgMKzbAWEBgIuNWFdbVl</t>
  </si>
  <si>
    <t>cdnsawFVdgntrspNCViPklrUMKRPBb</t>
  </si>
  <si>
    <t>sbDHUTkTqLwvjEFMLihVcizjUNlgLV</t>
  </si>
  <si>
    <t>taTwhwppQgAcSnjbQhliBidrJUhyUt</t>
  </si>
  <si>
    <t>pTuuUwCzwVjdmPdrRzTOWivMhVMDFs</t>
  </si>
  <si>
    <t>XLEMwcaNOUeAQXTaAcNkUfHqsVPHSe</t>
  </si>
  <si>
    <t>mvbrfAxjqnQrGuLqhxxpUoEdnbPCzB</t>
  </si>
  <si>
    <t>HMJiqKTQFEeGPABUjkawoVjjORzfNL</t>
  </si>
  <si>
    <t>orFQhFRaIhciMuNGPJtgTybmLhnneR</t>
  </si>
  <si>
    <t>UniAgjhrNjAhDuwnbiufxRuEideSIw</t>
  </si>
  <si>
    <t>qmPyAwBpVjmQMijDCMHOWJioNntJTn</t>
  </si>
  <si>
    <t>WVBCNOXbQaGJmcjPytiGniQDdiDLLB</t>
  </si>
  <si>
    <t>WskqOmKMlUIKFlxnvyBlPQppKchdMn</t>
  </si>
  <si>
    <t>JLduQAzBvdgPCFcNSKjxxMtoBtUtVF</t>
  </si>
  <si>
    <t>fywMATpQWpLJdgWCEGJUyUkqjmUzMg</t>
  </si>
  <si>
    <t>WdCASbvaNCatoEIpRVWFyuvHzdcMAu</t>
  </si>
  <si>
    <t>nmEucgkxnxQbFHdxhqmUbgzVimyUqQ</t>
  </si>
  <si>
    <t>vkPXjkHhBtwfypLsBHnBtuwLuokhzi</t>
  </si>
  <si>
    <t>inqPUTPHlNhAqsAstCmhdxlVOCTdbB</t>
  </si>
  <si>
    <t>GQXxjJdgPMyIaeylllKshydsjFJXpf</t>
  </si>
  <si>
    <t>NLjOxBxdJCaeqTGAOiQcbsipuOmnQF</t>
  </si>
  <si>
    <t>CMcmcjfTyIDbMIsbWvAOniUnljTmaG</t>
  </si>
  <si>
    <t>AeeBgXjjpmHlJpMVNRihPkzPusRRiJ</t>
  </si>
  <si>
    <t>KStqtCfVyoXMAvBNxsMPcfqrblmGtX</t>
  </si>
  <si>
    <t>SwGpbdWbqrAkSJJIRBuLIvnLBauPqI</t>
  </si>
  <si>
    <t>zzwbrHkDQxiwmDuhapLoOLHvDgVhLJ</t>
  </si>
  <si>
    <t>GCtONywdXkQGscRAjMrELaRoOqslhT</t>
  </si>
  <si>
    <t>zcimTDpBoXMNAhnVWjQPSFuITgJQvj</t>
  </si>
  <si>
    <t>BewlEVekxaNDDWqGqLHVwCStInBQgp</t>
  </si>
  <si>
    <t>ncsxozLidaFKrFPUEEQBTsVrAXElll</t>
  </si>
  <si>
    <t>WNqAjJSJwwdhKPWuLCsspMwcCSTkbp</t>
  </si>
  <si>
    <t>BTFaxIVLTmLtqgXJWUndanbNVFGjrk</t>
  </si>
  <si>
    <t>ToEHPFwHvjTQzUWkpHRQMJNmgnbjXS</t>
  </si>
  <si>
    <t>yGjHbextJNfHozGNPgBVIPFtmmsHaB</t>
  </si>
  <si>
    <t>NLbuObiiVrwfCKcRVIjjzGnSKEmXdN</t>
  </si>
  <si>
    <t>cOlVNJOmSptvnvgodiOdfaejaHDBBN</t>
  </si>
  <si>
    <t>efGeJUUJCkwFQQIMLnfWIwwSneHFmU</t>
  </si>
  <si>
    <t>bnBKVQJKXKRtuooHuPEsxmTPRrqCDx</t>
  </si>
  <si>
    <t>VmQlTmSndSAVPvVwwQmnqHpulAPRIb</t>
  </si>
  <si>
    <t>RODJUhTFbUTUdwuOBiOlDiJiCztuJt</t>
  </si>
  <si>
    <t>oFqfVIyCIBJMdSfSAWDwjsVEoUmAUT</t>
  </si>
  <si>
    <t>uTVMuSrepUjMudpdJaHVXpQrqBHWha</t>
  </si>
  <si>
    <t>nWQagvBHKQTgLUCdHUBClfruTEUSqK</t>
  </si>
  <si>
    <t>KumjHhoaELXevkEtPBdmEQbETzAink</t>
  </si>
  <si>
    <t>EArDuePPxnuTznhvJxnETOphlojVhm</t>
  </si>
  <si>
    <t>MKdOHRaImdTOcLBxzLVTPXUwqqGxfF</t>
  </si>
  <si>
    <t>cjhKPGOupMuPeEXBFWxQVjlDXWkHNh</t>
  </si>
  <si>
    <t>TJPJCUkCBOhHHfSnsNofkFpJxhvOOq</t>
  </si>
  <si>
    <t>moVEzCnFoJPwHNkkKQsNnKgpvgBQcJ</t>
  </si>
  <si>
    <t>vGlPntfMjuNurlTketqBXjetvlwOEN</t>
  </si>
  <si>
    <t>nmSSjlyqSwQUKuwwfHgiuHGqnNLwPQ</t>
  </si>
  <si>
    <t>dyAweGupLqvymoQfmHRnqEpnLHAXbs</t>
  </si>
  <si>
    <t>QnJUfATmlTeGqmLkyraPSvqQoazzGi</t>
  </si>
  <si>
    <t>kUTRNrKlbkcFebTXKnrxbHdmSOvtWD</t>
  </si>
  <si>
    <t>NNuMMWOsfNdRbTKLiwMtQgnCVXHPUI</t>
  </si>
  <si>
    <t>nsPMNhFdTddqOQsPrudnlIMUHaxecR</t>
  </si>
  <si>
    <t>mhUVHvDcdxWINzmquAdyjuLKaCgcTj</t>
  </si>
  <si>
    <t>CCrxQPPiHGndKnVIfIqnWGHHSCLLwL</t>
  </si>
  <si>
    <t>udoTohjXpxsSkvMAdUOVIIddWBJegE</t>
  </si>
  <si>
    <t>FoomNmmpekxTERAVEPNsWyyCGDbhgO</t>
  </si>
  <si>
    <t>PxeJhqWnaVmVnbCxcmQFSLhvfzTEue</t>
  </si>
  <si>
    <t>UFIMlFcmzeeBKgtuMlSiWNMLqEzdQD</t>
  </si>
  <si>
    <t>zXEMGGBDFaKAniprlUKtVURxvvFScN</t>
  </si>
  <si>
    <t>wAipjGaluXDFWABoIjGsUOyLwnhbvt</t>
  </si>
  <si>
    <t>uzVcgyWrNzHrNuhlFWiMIoFieLgHhX</t>
  </si>
  <si>
    <t>emBnRpWmDWPgyHNWOHqdeTkgcQppEU</t>
  </si>
  <si>
    <t>JkcdGbnDDJcllNbfScpsWASSxjuLwP</t>
  </si>
  <si>
    <t>lMdfNCmdkLOcNPWxQWSuzJpCCWIQGK</t>
  </si>
  <si>
    <t>MfSpVnllQrqFMavsinVNTyAhmdwypq</t>
  </si>
  <si>
    <t>tgUoHlGuexwgPiAOWwRUmhAUhTnLFa</t>
  </si>
  <si>
    <t>rbUCBdRnypBikPjApDwSUKCgnJCyKB</t>
  </si>
  <si>
    <t>KIIekcFiXbdnPJSAaNfPMaakLRnLwy</t>
  </si>
  <si>
    <t>ztzhTcgpgunAgfdsRMMFGfuQmIjnTv</t>
  </si>
  <si>
    <t>egAXkXsfkdNIhjjHOJvktVLnPXdDAt</t>
  </si>
  <si>
    <t>iOsIOFiPOueHGWoCkqIfsHwqMEftQW</t>
  </si>
  <si>
    <t>aqNJryJvoMjhEbJCdaBkGGuedIPmRD</t>
  </si>
  <si>
    <t>oilccunvPQKuxwRayKiJCBUXJblCJF</t>
  </si>
  <si>
    <t>JyNdgkdvkWmqiaXltQwpeoTarrEVyL</t>
  </si>
  <si>
    <t>nhuIQbXtWpXIkgMnVrexCnjvxcagLK</t>
  </si>
  <si>
    <t>HFbjtvoAlOXbsILhLGLsFzUvjeIPLO</t>
  </si>
  <si>
    <t>EeBXWfxVJzJUHsHyGEISeBPlKieDND</t>
  </si>
  <si>
    <t>QjiNDmmdsBSBPfrsOEbQJGbrUscmdt</t>
  </si>
  <si>
    <t>qNKWhKGgPquHkNSfajfvqlDQyxVikz</t>
  </si>
  <si>
    <t>RuWINKqGRebxwOIQIuhFncgUukQFxf</t>
  </si>
  <si>
    <t>JyVhKovdCbyDvbUPdIkXMRAklApGQt</t>
  </si>
  <si>
    <t>wwePeJtHHwaMlTiGezJzqzmTvopcqF</t>
  </si>
  <si>
    <t>etAbBAQVDyTpsvFIaSnvuBDWKQbiMw</t>
  </si>
  <si>
    <t>HndvReRIDxoaJAinLJONIBdhAdOeQS</t>
  </si>
  <si>
    <t>hEdBnheiRaEFNSohicpyMKbFIAkzwr</t>
  </si>
  <si>
    <t>SvgEQBCyECWyDihUgBVRfGAvinooiM</t>
  </si>
  <si>
    <t>iGUFRGmXqCWIcsuNhhDArvTqEChaEG</t>
  </si>
  <si>
    <t>UvQlfqNNkVpBqGMNnpmRfKpQVfeCCr</t>
  </si>
  <si>
    <t>DlPASBtlduXLTtnQDgVSxUEbsgEJrt</t>
  </si>
  <si>
    <t>hyMOFJbPrerXsTndMDGeTJeOkgFOtc</t>
  </si>
  <si>
    <t>ovGvfSRkLABusqNieNNAlzSdNgeKTn</t>
  </si>
  <si>
    <t>BvLhoMGXVViazfaJLLHsmvuijBmwPA</t>
  </si>
  <si>
    <t>rWDAzbNIEifdafbesdWnSXfoognBVn</t>
  </si>
  <si>
    <t>NGUQeKOFUSewASwxAaLKTplyBHWTeH</t>
  </si>
  <si>
    <t>bfPRxRElQteonBLSkdHnMQbzuyyVuE</t>
  </si>
  <si>
    <t>AgpLvDUfuamzWWkTwFnSFnTczQTGnc</t>
  </si>
  <si>
    <t>xfimxknRdkRAKwLMBSNshXoewcaLQd</t>
  </si>
  <si>
    <t>ApvOVckbjetFckqBDbFEqhaOPrcuuU</t>
  </si>
  <si>
    <t>dWpNlTbwzxtxSxJkIJoBDwOPPHLrHQ</t>
  </si>
  <si>
    <t>iDdnyOIxTUlewPDCXwJieRQAlBiblm</t>
  </si>
  <si>
    <t>MrdQGSMXzkraXxqVdJBBhsJNUWXSkx</t>
  </si>
  <si>
    <t>BsDCRKKMdDuGmtpbHwqXnqENLgEqpw</t>
  </si>
  <si>
    <t>GsoSXmdCgTIGelhQcnbWqdxrgnqaJd</t>
  </si>
  <si>
    <t>dMtKWAAjfOxHGmveshjtrQaHFqAFfW</t>
  </si>
  <si>
    <t>ddTOzAGapdTtXyVRChTUzVinVXDzbf</t>
  </si>
  <si>
    <t>NDwvyISucVNccGzRrPOrDpkelkwWIn</t>
  </si>
  <si>
    <t>iKPPHxMlQmFsaVqDSwmtlkAzPkuzfq</t>
  </si>
  <si>
    <t>dxqTQMPkAoIRmkJiKwPQuVqPcvcInQ</t>
  </si>
  <si>
    <t>gCTehDSjFOsVlhqBHvGfKfFldNKTvF</t>
  </si>
  <si>
    <t>TXxsGpShFxFQKbsxJhiRVphCCVoBBP</t>
  </si>
  <si>
    <t>SBqDeeyxfUHOIyRErKDERTeSjkRPBx</t>
  </si>
  <si>
    <t>PJhczFDWJzgMpdXnsHUwpWVVlWeEDE</t>
  </si>
  <si>
    <t>IEAFXUAsphoDxUJDhiBmsPSCpjeLIR</t>
  </si>
  <si>
    <t>zdIlapKwAThkXFmqvTpHNQgommGeJK</t>
  </si>
  <si>
    <t>aPIhzsugkboMdaJEKiMOqBgJzSENLB</t>
  </si>
  <si>
    <t>QrXKutSPbzTpCodrvoUitFLsRJhRJH</t>
  </si>
  <si>
    <t>CSGiOlFKgASAETVPswyCmlqTwLkRWV</t>
  </si>
  <si>
    <t>eebBbyzysTvkPmBQodQeFOEOcVQhhe</t>
  </si>
  <si>
    <t>vaPbDKcgSEdqtFzPGbOIvzGNjoVKOv</t>
  </si>
  <si>
    <t>TKJioxeVWflPXtkTGpCyCRTnDPXeib</t>
  </si>
  <si>
    <t>TTHKarbQmnKVlqPLukJyAaxSNyfaOz</t>
  </si>
  <si>
    <t>iMWdoMIoPMXntivgOiaOOGBzfvNlvj</t>
  </si>
  <si>
    <t>sXGxtWzBACjUUsqdMVTEvVRDJgbmsy</t>
  </si>
  <si>
    <t>loALVTfLMOjugeKVQIvEIxuyIentFI</t>
  </si>
  <si>
    <t>UwOcrbcaslRyRPBtCDodLTHGVrhIPw</t>
  </si>
  <si>
    <t>LTsRziDSWbbDnSgOzspbRPDiDaiTGq</t>
  </si>
  <si>
    <t>DihpAbUISrkBOuVcrTiisEnmjnNrey</t>
  </si>
  <si>
    <t>QcnPbfkoDjPumNGBaPeAzaOVJyDgIi</t>
  </si>
  <si>
    <t>aAuKbqFoKfSbKbkwUgqoghWASJqpgJ</t>
  </si>
  <si>
    <t>FJjMKIewtLXwdyIoRXePhxGDRVjhkV</t>
  </si>
  <si>
    <t>gAFzAxxyiIuAddDajpwJMONRaRlTSb</t>
  </si>
  <si>
    <t>yjQpxbAnFDFNoaWsIfRGEfXVsrCldd</t>
  </si>
  <si>
    <t>mtvWukiUhAvMFBmFVWWzPhmkWJANyS</t>
  </si>
  <si>
    <t>egOOpcnKteJARCgGUqtAmkAOAGqCIb</t>
  </si>
  <si>
    <t>zHVudxUscfVQWqenUeNWvNgBbcKHkQ</t>
  </si>
  <si>
    <t>joHjDyoSQcquIwFssxXXdAKrtcRXpF</t>
  </si>
  <si>
    <t>zwVPRNJPtwgPGetvcxugeAWfXoSDrk</t>
  </si>
  <si>
    <t>gpmEkToWgdQtXyonsTawOgQhnCAlFK</t>
  </si>
  <si>
    <t>zRPylfycaDyJORSJeWkGoqVHnCoiJd</t>
  </si>
  <si>
    <t>juTJyVkOeTCGAuWkHSpwDyvkCjUBvL</t>
  </si>
  <si>
    <t>kpoDVJUqWWNscymVWkylqIFDTyHMaB</t>
  </si>
  <si>
    <t>NoukfumJENdKNQRstxCJMKFVmhQVBa</t>
  </si>
  <si>
    <t>QbhrsMFeTvgUlRSTHrQtvfekCICONl</t>
  </si>
  <si>
    <t>qzQODXbSaJNHpDIMtqrBhGAAIPmsnl</t>
  </si>
  <si>
    <t>VsMCqaqPkEUFdlcKeRcwHSblWtbyyQ</t>
  </si>
  <si>
    <t>SeyidnWEPKCslIalEVwwWQcVxtnBNT</t>
  </si>
  <si>
    <t>pSRKERLfhgzMdmmqzLuGFEjqoqcGFQ</t>
  </si>
  <si>
    <t>PKyvErPIxDMWKRObKJtqnwxClQotMy</t>
  </si>
  <si>
    <t>UTgqemrSeDzRErXdpSaCcmDxyLNUHm</t>
  </si>
  <si>
    <t>OhPCkHikDbLXLPSjjkCvRfkQrqttqc</t>
  </si>
  <si>
    <t>OFgDtHhQlbtOxkNjGOeIlcNcvXKdJz</t>
  </si>
  <si>
    <t>MpKAsjkPtXxWmMiquwknLcXfKeffWT</t>
  </si>
  <si>
    <t>KvtHzMKTEqLjOcsGJABaizILsrvvhQ</t>
  </si>
  <si>
    <t>HnAsxUJGNMGBmItiBGmbddoDDskWkJ</t>
  </si>
  <si>
    <t>zhvGNBqElfeFVBBvAjdAyuGjfByQzh</t>
  </si>
  <si>
    <t>NcmUHUSGqTVBsvCcTLyXwCAufreJMf</t>
  </si>
  <si>
    <t>eShhOvkAFALdCnhwEEGWUjQhcWSfsD</t>
  </si>
  <si>
    <t>xoKNIBsLNWeTafUJDkgrUqXgiAfdPI</t>
  </si>
  <si>
    <t>JFhIupIIDqHbKMccWOKFpqCGvdNors</t>
  </si>
  <si>
    <t>yFstcuNxygRVoCbCzREDhpfjGcbAKN</t>
  </si>
  <si>
    <t>DFxMjTSsrWvyIvpkLveXrgvWQnmMvl</t>
  </si>
  <si>
    <t>zPTIfPXuSOnoXqilsmDuBMVIgOmmzh</t>
  </si>
  <si>
    <t>fxtCCmkhGDDeciRwCcIpGoRRzfCamv</t>
  </si>
  <si>
    <t>zoTOwdNsRRwUlpPFdXjPfqLhJkLntv</t>
  </si>
  <si>
    <t>LOIXEmttzPkFlTBoJHCkbDfsVOezqD</t>
  </si>
  <si>
    <t>yKdGvSxbHLxwyGAMARiHHCBKsRqJdu</t>
  </si>
  <si>
    <t>QuVPAlwpixNxnTsbezfzGRbcSmRFbi</t>
  </si>
  <si>
    <t>ARGquShzObMgUteHDJyFqhMDJnNWgQ</t>
  </si>
  <si>
    <t>qUUlEABiaoXkffLyeMlVRmroutjxhN</t>
  </si>
  <si>
    <t>LPvzBXuGBfpQllTcnzoNGaypgKBQhq</t>
  </si>
  <si>
    <t>nwoTktqXgxewCUrfCxoMbyyknXHwix</t>
  </si>
  <si>
    <t>MvcKDrMtOAwPzimtUlRSrgvKdjsIJv</t>
  </si>
  <si>
    <t>UoXKSaMWwBEDgwmBspNtpcghMNmevm</t>
  </si>
  <si>
    <t>ueCEmhdqmxjNPEhWVslTfHOnynCnLq</t>
  </si>
  <si>
    <t>GzWBtHWbbDWHNvfrCdoHhaPkXkytFv</t>
  </si>
  <si>
    <t>RHwGUQiAxjSclqeKMwdmHCjJHexDQR</t>
  </si>
  <si>
    <t>nHgEzhcoymETeLyzVibqMmnFdMbPbn</t>
  </si>
  <si>
    <t>vDEdjoEbDKqNbVXdJnXXOpLStiIbhe</t>
  </si>
  <si>
    <t>kFmJAoKjERkberbpVtGaUcpIpJLPNe</t>
  </si>
  <si>
    <t>WIqwanAlSblkpdrhSnzWhjqsnmIoFg</t>
  </si>
  <si>
    <t>wUdDLNHzWxQSgMxmTtaLnCrxLqGBWx</t>
  </si>
  <si>
    <t>cWawlDXljlpkxNXPTwiwyDpdOkehaN</t>
  </si>
  <si>
    <t>pnlQzHdGPIlUTJuNeHmmVnKhbOXewh</t>
  </si>
  <si>
    <t>FeXfMDsdtpcIDIAKLcNLrHbkvTKRtl</t>
  </si>
  <si>
    <t>mbqzJNpxJeMrbphLMRFebWBxDACdfk</t>
  </si>
  <si>
    <t>LyUvWcSAxzmJGjwqkrTAKjNnDCpmpO</t>
  </si>
  <si>
    <t>eLHENsrXOFOaHbhRQCUvVuItyLfOyD</t>
  </si>
  <si>
    <t>QGOokpBDHpckLsWDuODgFJQbwUdJyR</t>
  </si>
  <si>
    <t>nDbOCTriDIFcSiElFwXLazXytLJQIX</t>
  </si>
  <si>
    <t>lxMxovlxtwiWuWPsWqJPvvNVKIWPSr</t>
  </si>
  <si>
    <t>VMQudRWOWvWccAjpQlhtJzsqWctJdM</t>
  </si>
  <si>
    <t>ifpvNpfeeAxNlNTAcShADuqzdanALb</t>
  </si>
  <si>
    <t>HLKqGjyTpMOsNRcwanuNFOvlbubSbB</t>
  </si>
  <si>
    <t>pEJpKoIfeDgwsPcCjWMkkMHQNlCmXk</t>
  </si>
  <si>
    <t>MOgrphNAMCrWLCKiHUdhCIncIiLUqi</t>
  </si>
  <si>
    <t>lXqUPlBDzSXFnHXrpkKgEtrTnGpvGu</t>
  </si>
  <si>
    <t>WsohjOcNbpHWftRQaaBjcpccDbRzCO</t>
  </si>
  <si>
    <t>hpXKIFgGtMRBxfDGVkmzlqEoimLFRd</t>
  </si>
  <si>
    <t>BSCDdnPEIarzWtgzMtEtlxWepgijaq</t>
  </si>
  <si>
    <t>UDuUGQRnIcKzqBxMytGAsmDBDVbPhX</t>
  </si>
  <si>
    <t>PBHQIGrhfVHEHrgnVtpaHGRHBobsOj</t>
  </si>
  <si>
    <t>temBCRHlroaTOhpjluJEMOJXwvjigX</t>
  </si>
  <si>
    <t>hVDPRATMLAkBgqAHMHUzdJSVVWfNOX</t>
  </si>
  <si>
    <t>JhoKNTGDdsADWGTaxbcECRSmOkNopd</t>
  </si>
  <si>
    <t>cDjRTJvEOmfOhCEUGjXWMOqpkuAioX</t>
  </si>
  <si>
    <t>XdCiXLRgGSToiFCLzqvJyFdDHEsKFG</t>
  </si>
  <si>
    <t>hIPOBiBXNGaHNrVrUkQBgafTPclJse</t>
  </si>
  <si>
    <t>uzamlhfkxiuWEnteryhUVGnENrsTUr</t>
  </si>
  <si>
    <t>ctlPnPNTNxpDtxjPSzBviIGpshjfAO</t>
  </si>
  <si>
    <t>dNeVBvBBpHvCMaGKfoHNVwvjbomwDh</t>
  </si>
  <si>
    <t>pQtikjkcWEmsRcDPzjHwIMfQwEBidt</t>
  </si>
  <si>
    <t>zRciePJNErlATWGedlxlDvuatqUDVn</t>
  </si>
  <si>
    <t>FojlwpqGSQfzJRXcQWIPEjgzzUWwyJ</t>
  </si>
  <si>
    <t>cexrKSmQAsmdzFhEeIOdrkRFJrinjX</t>
  </si>
  <si>
    <t>TKSKNNdhctfAEtfRFCWNEdLWgDkmVx</t>
  </si>
  <si>
    <t>rFNvOSEjQLoiEcGxezCmvDEytOXdNo</t>
  </si>
  <si>
    <t>dFDzvjfHNhhRXbMwqIlSlpIpeGavNd</t>
  </si>
  <si>
    <t>iNUxmqcnBuRcLFEWgpTPmPfzECvSmo</t>
  </si>
  <si>
    <t>VMWedCXjhDkHhhCBLpoolHhVxaGUCD</t>
  </si>
  <si>
    <t>VsJqAaUpCvrJQyLwczmbcBGLSVDjNv</t>
  </si>
  <si>
    <t>EVqvwllzkAEqDwfbowUjIBHiXCalax</t>
  </si>
  <si>
    <t>URmnPjerVGgWNjbbBiKBzGOWyxiKjD</t>
  </si>
  <si>
    <t>GwuIVvqjnuosPIvusjCnBURIViTwpU</t>
  </si>
  <si>
    <t>TJwFehtOcHXOfEczfpMcQUwakQviNa</t>
  </si>
  <si>
    <t>cWJuGTAdGXoWFkjvRLPDseTCkeoQPs</t>
  </si>
  <si>
    <t>meKraxWQyOdoDPGudboJqnUUhUyRgD</t>
  </si>
  <si>
    <t>enwcFIROdrafvqBJCDIcfUTvIRWDJT</t>
  </si>
  <si>
    <t>skathKyJQLDCOcqOvqRgzwvGTIMXST</t>
  </si>
  <si>
    <t>ATxTxdKtVjJsDLfQJycXBTQzxKCTgz</t>
  </si>
  <si>
    <t>HXaGnQdduiztAHQRHgXJMBfxtjQjKa</t>
  </si>
  <si>
    <t>ofvmxHMGoiJWVMBWREbfIeFOvAxEsJ</t>
  </si>
  <si>
    <t>zUqTThQWWbFBhPDJuspgbzgwbXmozP</t>
  </si>
  <si>
    <t>qzQDcGJompRXFwfTUhPABWMmbXIDaI</t>
  </si>
  <si>
    <t>shaxlKPmpeFkLtRJmLJNFSQHdapOdr</t>
  </si>
  <si>
    <t>IhFQqzJrxmUKzugJgKSuEufBliwVwg</t>
  </si>
  <si>
    <t>iuHkzrHVGCECBKmlOjzAoOmqWQrhTL</t>
  </si>
  <si>
    <t>ehzNnxTgXyfSvhBWHyjNjKXNRoksrL</t>
  </si>
  <si>
    <t>xBnDpohiFVjBdvUTjpWPuEradSXJEK</t>
  </si>
  <si>
    <t>cKDfKqOcGWVhGgnMBPJStgaXUMwWjt</t>
  </si>
  <si>
    <t>JfAaTzjsMjPbagjqMLxAJBnSgmLffi</t>
  </si>
  <si>
    <t>wNtSOlxuBdyjhfmKMPyxglTNGNaTxK</t>
  </si>
  <si>
    <t>VKAjUMSIwWPpoMVnEbEWOpFhXXoIUs</t>
  </si>
  <si>
    <t>lTlKqptlkqiaVhvfepiPIWOWgCGDLr</t>
  </si>
  <si>
    <t>uUwHwXXgGyfmaFnJUnLxHBOetueDEF</t>
  </si>
  <si>
    <t>xOhpyIIDWvVaBjfwAxTrEKFEmtwsBr</t>
  </si>
  <si>
    <t>QEuRTaOqDEzvsOlsWzSpORWbjWrCdT</t>
  </si>
  <si>
    <t>PdfidefVWRiFcjiEjkOUeBEnCUDEpn</t>
  </si>
  <si>
    <t>xAjpnzFqmxRdDxbFEytBJPBErbbWXL</t>
  </si>
  <si>
    <t>glMjvIlsdLpMRacGOqvEDMuCUcPfJr</t>
  </si>
  <si>
    <t>PbtGiTuQbjsWbjITTxGrNCGmKTvmoj</t>
  </si>
  <si>
    <t>TFCbiUlfurxiIbEdWifuumpEBQnQsz</t>
  </si>
  <si>
    <t>rsAhCrKWuGIMnMkapLKgrGWIsLKQDh</t>
  </si>
  <si>
    <t>refGriHajRGxnGSNMqeORCqqikxmCb</t>
  </si>
  <si>
    <t>XekfHRHszpJHrMsHklnSJkyqKfoXOP</t>
  </si>
  <si>
    <t>QBoJGuMsrnWcstyuAHiFhBalzwfqcm</t>
  </si>
  <si>
    <t>FHeWNGgKokXEdnWHgAQVmuudEjfAFL</t>
  </si>
  <si>
    <t>PoApNOfxSLHaFIVAeLghAlKwlIHEBP</t>
  </si>
  <si>
    <t>UnBEvOtNqjxhjdDoDCWQjKSTIUHWqH</t>
  </si>
  <si>
    <t>qwJHsQXvWCLacjcyEAVWrNTFEPooMh</t>
  </si>
  <si>
    <t>bVSVtMtgeRxHczVfbyLrLVnrIOohmH</t>
  </si>
  <si>
    <t>WSzEruQsyAxAkamCCkiAJtjfUnGlHc</t>
  </si>
  <si>
    <t>iQfzFpFGREBocxreuFNuBquhsrVATl</t>
  </si>
  <si>
    <t>rCTmXMVMIdLuDOvLiBmyviaoJOtkkJ</t>
  </si>
  <si>
    <t>pbrFrQrtLyyneDzEdwmozUHTFNegUN</t>
  </si>
  <si>
    <t>QbLhlLrJUbwXDFnHfCodbEyepxXqQH</t>
  </si>
  <si>
    <t>XfzJfcOcvWUDBJSfiiwERkdeDdnMKQ</t>
  </si>
  <si>
    <t>uGcCQGETEnGnKdlRNDqaoaeWNOMQON</t>
  </si>
  <si>
    <t>arHmxwlymLKQXlmgpDpeSgLrtysGSt</t>
  </si>
  <si>
    <t>lExiORWiOfVlRywbkonGRRroDONfvE</t>
  </si>
  <si>
    <t>OQnKMWAWfluMXRCjcpIGLxBLilIdBw</t>
  </si>
  <si>
    <t>lnBRlNNrouQUggsENNbfhnreMOPKvq</t>
  </si>
  <si>
    <t>KbQGKzWExyNfsTUXhvbNqCxGgHUXQO</t>
  </si>
  <si>
    <t>HJWsytMqsoPQojNFISfiulfRAdqoUg</t>
  </si>
  <si>
    <t>bJoESoOdXreDDMMdltFPouWySjqdHg</t>
  </si>
  <si>
    <t>VUsjMwQhyTnsrOdMraRseKKWCGMHrW</t>
  </si>
  <si>
    <t>uhLAHHFtWbPHaGOvcvyJvoBTRzGjWJ</t>
  </si>
  <si>
    <t>rRFChddVQlzLyPCEJTCUMgUCuUlKvG</t>
  </si>
  <si>
    <t>GPKMEuULjXcWdcBTyGepjIONCqXGJl</t>
  </si>
  <si>
    <t>HxiXWtqFKcAMEFjKPBbzDkxpLngRSn</t>
  </si>
  <si>
    <t>GVAiNdXUjppCIzruWyGpMWWdVhvlru</t>
  </si>
  <si>
    <t>aAvQPhvpDidKmRFgSvfHPxTITLdSvX</t>
  </si>
  <si>
    <t>rJnaxDCJvGouhiakKoisORJJhQfEHX</t>
  </si>
  <si>
    <t>zMRjMjcpALcVrhABQlUfFvVTWqEUyq</t>
  </si>
  <si>
    <t>DyOGjOKBLHQCyeDMJNmddFuOpPkIta</t>
  </si>
  <si>
    <t>gdRsbRRPHgltdFgfbiamKrAdjLGXbc</t>
  </si>
  <si>
    <t>NEKmNDvEjKdxxwVQaGSQxRQUqUllmD</t>
  </si>
  <si>
    <t>VTExFlxNaQKJSjizJrWWJARaAgOwqI</t>
  </si>
  <si>
    <t>fpxgNGtokABlCMSSAsyjlzooGMDUIV</t>
  </si>
  <si>
    <t>bPEpNIiFppBwqnIVRbdfqrJmfLFTqu</t>
  </si>
  <si>
    <t>yDJMvHaRGdaevcdqULispNfndRnGVg</t>
  </si>
  <si>
    <t>OcHiCLzwARUAgKKsbmHdFettgFLfWI</t>
  </si>
  <si>
    <t>FlRmphhoNwOHTRXyKNjywERdhzOSSv</t>
  </si>
  <si>
    <t>WXqpSLFLmphRooMwpmHDmBwWtkwsGn</t>
  </si>
  <si>
    <t>zOLWTOpbtSBOeWlHUiBXPicskkzmei</t>
  </si>
  <si>
    <t>WJpTRAoDDyaeABThtlHFHHVjmxgVTl</t>
  </si>
  <si>
    <t>LsieyPEWDFrAmROUxCnLWxunlDgGaO</t>
  </si>
  <si>
    <t>SLyryKtQTyMXbXFBvfQjyQxGtdxlTT</t>
  </si>
  <si>
    <t>bitudGchCwafVvAOJJqLszKoFmrTvn</t>
  </si>
  <si>
    <t>jIivnWofcSFsxDdFQwMJagesKSNiRK</t>
  </si>
  <si>
    <t>neTqovJhdDteqAKPwLGBflicMRfVXL</t>
  </si>
  <si>
    <t>xbDDzkTxMdaMHIIMMyecXDSCLrGtQS</t>
  </si>
  <si>
    <t>sTDtwnVzNkLipnzBqxsUXSBEXETJrR</t>
  </si>
  <si>
    <t>GcOXIQAUKweEuiSBBHaiSfzqjdJrsb</t>
  </si>
  <si>
    <t>pvskHXhvaIetbpuIngxEiiVgTpUqJw</t>
  </si>
  <si>
    <t>jccfawiVjXhGPvcLDcrewSPThuebSe</t>
  </si>
  <si>
    <t>UvUtGOjzDuQdIWUkXwAkaJNTcqnort</t>
  </si>
  <si>
    <t>mWnPyoAcxPARMhqXgQrglUhQrOBcuF</t>
  </si>
  <si>
    <t>wEdhHxPcfwqKIfTlhzlBDFDFkwqGUC</t>
  </si>
  <si>
    <t>LOupLNnBDCyOPoruzCBOkEzUEETEqm</t>
  </si>
  <si>
    <t>olJLrvtlpdoxVnnbEEvbXEJCgyRuQv</t>
  </si>
  <si>
    <t>LexzPetMQEOKTsEBmPHblAzuBWypoG</t>
  </si>
  <si>
    <t>BxTEgaIhNGncAviTuzKzfXQvJUmhgH</t>
  </si>
  <si>
    <t>tAxqJNgNSLzVIUoofeCwtDzosjCkTd</t>
  </si>
  <si>
    <t>jXtOKVTuCtsJGRmtGSIJrWyCHOqOeA</t>
  </si>
  <si>
    <t>FqclUDGJVhdXOacGTMDPtgzIlrCEKe</t>
  </si>
  <si>
    <t>scuJaQnkPvFjpFDnoLjgniiCiAilCG</t>
  </si>
  <si>
    <t>GruxPXtKGKdEzikdoARifuCvGNedyQ</t>
  </si>
  <si>
    <t>JBxwxEeOJzWQTurvFOfAMqhWnhwtmK</t>
  </si>
  <si>
    <t>oKNsoDiwMwNbPgGLHqjVDrVBbKEfON</t>
  </si>
  <si>
    <t>ygioKbrfMKLWqyFHONhGcuGpxssAne</t>
  </si>
  <si>
    <t>hyhMtkJvczyXWfXDBWWARjNKzJCLRc</t>
  </si>
  <si>
    <t>RGdhbXlGQeBqPCDBUmauMykzbXxMza</t>
  </si>
  <si>
    <t>jJQAExEKvHIQgvKQahHrPpHLUIiznF</t>
  </si>
  <si>
    <t>mvlgwdAsyvPHeVCAfbUPyItGjnVxxH</t>
  </si>
  <si>
    <t>PlfbkPKtwFlaejruonuMyHSzOklhsa</t>
  </si>
  <si>
    <t>rHXnWfyHBwjEtJaLDwPdCbyHtnlGdL</t>
  </si>
  <si>
    <t>aAgQxrIqlNNrFaOonDIWdAoikrLdOL</t>
  </si>
  <si>
    <t>bRfztGaTXfhjzcutVaQEstPlAFeQDp</t>
  </si>
  <si>
    <t>ggEWipeofrrPNqoNJHQdSGTpzwWUnd</t>
  </si>
  <si>
    <t>GaMgGMkHlPXdsWvCVIFgsNOQTUiBkV</t>
  </si>
  <si>
    <t>gajwBPvxSfOvBhIAVQACzzGQlwCjCk</t>
  </si>
  <si>
    <t>sBSAOwcUauPhyUGUBgxvRbbrEAKCDw</t>
  </si>
  <si>
    <t>tbeMOqsjlptSsEcrkWIiOuNcTihPgq</t>
  </si>
  <si>
    <t>DzjJRNoWQHgEnEHjsJwmvgfIFiyaiw</t>
  </si>
  <si>
    <t>NhLgXpVoWoJfaNJkcrUpgCDnkxlVtl</t>
  </si>
  <si>
    <t>oHKfISXpoXtAuuvCXSPvUGPJMAoLhD</t>
  </si>
  <si>
    <t>IrdWNsWbdaFmEVvPyBuJQlxcptDBIs</t>
  </si>
  <si>
    <t>wtsiHeBsLIMyMDOgvxwtnXQtCjfKvc</t>
  </si>
  <si>
    <t>PskSHvisoJjMsMVHsehpsKfDDUTiKu</t>
  </si>
  <si>
    <t>KppvAAKAcpRnthjgtiUKUtVFljmUsr</t>
  </si>
  <si>
    <t>GfrPDjvLlsuKyVMkrOkQyOeGtWhLHP</t>
  </si>
  <si>
    <t>kTceiLKKjeLPlbwEkyvpNtCPpMyzrW</t>
  </si>
  <si>
    <t>JJdgHcdBkDlvLJNlcMXmdNKIemUDha</t>
  </si>
  <si>
    <t>pgGcewirRCEPrbhhOnOGGeKcUBRAvu</t>
  </si>
  <si>
    <t>sJsJwJvBJyfPWtuvCKpdvUaXOvifPL</t>
  </si>
  <si>
    <t>gGzTmJLLoEviyzqKThSHBAXJcSWLvQ</t>
  </si>
  <si>
    <t>oBezAsjwwaCBxfruPgVzyvrdKHXTAG</t>
  </si>
  <si>
    <t>XKJlxOTdkfhxwAUkkFrOHVEGQQKXhp</t>
  </si>
  <si>
    <t>ETSXVrRAAElAgkVxIcphSmeGDCFomw</t>
  </si>
  <si>
    <t>IXVXcCMUhfFWLUzmqGjadChfDuuVHN</t>
  </si>
  <si>
    <t>XubkGElCRuwcfxtzAWDnxAcwaeCVOW</t>
  </si>
  <si>
    <t>LXwXgGrNJcRDpAHMxWvcQdHBTtdjQe</t>
  </si>
  <si>
    <t>AhrJzTIwDBRKrzCVbsPzbmFvdhQuLA</t>
  </si>
  <si>
    <t>NSiLhOmGNsNlzMPMVGRGPGBUReVVnl</t>
  </si>
  <si>
    <t>lzCzgslXjdpSnvDIJNrEIrxaCvKJMv</t>
  </si>
  <si>
    <t>BPdmOfoEopPfgCubQJveImMHUuuGpj</t>
  </si>
  <si>
    <t>VcVQgFiBHNetNgnMedPkDXKUdebQsL</t>
  </si>
  <si>
    <t>eqMEtwGgHBpChuKBIJSUHKHNpRidDB</t>
  </si>
  <si>
    <t>QKrHbgFoOvroIXLOCXNynmALaeALDO</t>
  </si>
  <si>
    <t>JRPoduDssLFNofTcBUHkmCPCveFGjW</t>
  </si>
  <si>
    <t>eTirdWwBrDnwVajsvmLpyduIQLGMuq</t>
  </si>
  <si>
    <t>hDpvJzPnwprhEppWuqUJluuOUhnSQc</t>
  </si>
  <si>
    <t>sPCIOHtxLLelRIdGfcdXdsasVNmpWD</t>
  </si>
  <si>
    <t>HRAuRPVuJnoBuxegXnTivKvRwnzAfq</t>
  </si>
  <si>
    <t>oBFkjUNQussRmbqjpfDOmhtTgluQbj</t>
  </si>
  <si>
    <t>wmwSmPIMtmhHAjVbrsIOCuhoUafOCS</t>
  </si>
  <si>
    <t>TkAAyKKrjNsswGbwFzCkymKMssJEvL</t>
  </si>
  <si>
    <t>PxCdOsGUkPlLXjAkaaCjzauFVwOREV</t>
  </si>
  <si>
    <t>QJMJnDjNplpUjmRuqwPXteIQhlDBgW</t>
  </si>
  <si>
    <t>AQlxmWHAKbLMFUfGjhjdUqVHVcFPcN</t>
  </si>
  <si>
    <t>dHqFAxyzdxgqDoSnvKNrbBbKVaxTkE</t>
  </si>
  <si>
    <t>nNmSwEBqflyjvbGInLEIjnysCFreBk</t>
  </si>
  <si>
    <t>lwCkcUlifjpSnNJkhAocFjOQwprlOD</t>
  </si>
  <si>
    <t>FxijkRbENjxXJPDVVHDsaKBUypoPmj</t>
  </si>
  <si>
    <t>UlPqxwIROOvxxdrlpOdHlRdLNTfBNi</t>
  </si>
  <si>
    <t>PWqfVbtukICdrQwrWkawUOuAsyvqcg</t>
  </si>
  <si>
    <t>TeHEcAqJrhneRhhwEdjQtbdNEyKvBF</t>
  </si>
  <si>
    <t>tIfXSJOoOQDeipJhvGjsvJUSMOHtuS</t>
  </si>
  <si>
    <t>JOgqMHwDuGFtVoJlCGMyPKDnFMITXP</t>
  </si>
  <si>
    <t>bILmAcfrhJhtbjHmcijdlCVNDblmaJ</t>
  </si>
  <si>
    <t>BlPxNWKzIwnQOjzoHorxGKVSoqQIJP</t>
  </si>
  <si>
    <t>PDnGkAgnhfMmTomGJmJUhkbTjEvgxe</t>
  </si>
  <si>
    <t>GOmhHdhsFPVqsitXLcnlLiXBNcxboD</t>
  </si>
  <si>
    <t>cewFPHmzmxbFXLWKUMLUGWqwcPVRpo</t>
  </si>
  <si>
    <t>PbUuGgpDhtNbNeUoztApdzNcKyBNuN</t>
  </si>
  <si>
    <t>DrMhtGPTfijXQrKaRFbUnuWKmPtEka</t>
  </si>
  <si>
    <t>JIHHseKAIozrPLrAVzGduQlklLWlTH</t>
  </si>
  <si>
    <t>fljBTHqyupJTVCkowJXaQTgzVOQttx</t>
  </si>
  <si>
    <t>oNQXhNAgwcURvukFQCbPcnoTFgjHlA</t>
  </si>
  <si>
    <t>JOMNUukoGoigNnNHrxGhMcwSKFgvwf</t>
  </si>
  <si>
    <t>mCTehDqvAphJSwxRWPNFjhFRhgFmwK</t>
  </si>
  <si>
    <t>nMMphThCeJFnRIRrWACilPGPphyGlv</t>
  </si>
  <si>
    <t>REBAcjdDXWwTTwFeyKzGEloskkeEOl</t>
  </si>
  <si>
    <t>kvgtKlwRzojsNtjiJhkiTUAVSxLzdW</t>
  </si>
  <si>
    <t>phnLFChaeBXMMPzJjyEFMMuEaKvbhI</t>
  </si>
  <si>
    <t>DMpJOfbrGtySbiJtinKedJJHWvrfmD</t>
  </si>
  <si>
    <t>NeJjQJcnrhJKFzVQHVTsTxJkJdTOyC</t>
  </si>
  <si>
    <t>htddWCEArevNqrTqExTcJIJBnVylOa</t>
  </si>
  <si>
    <t>vaznzDtlHmTfWrQQvjAMBqahgrjTIS</t>
  </si>
  <si>
    <t>sDkCPtrmVjTjxsuyOVBomCxbohIMdT</t>
  </si>
  <si>
    <t>pMHknPyAMIeseqXwHBUFygLuLOeRoT</t>
  </si>
  <si>
    <t>PDtEawDXiieciBMNamRAVcKXrudrjR</t>
  </si>
  <si>
    <t>FppwqXpDLIwXbbcxUEotRdBlnRIhnr</t>
  </si>
  <si>
    <t>sxNmeJVUnBfXeSUIpFQvlSVIuBFtVr</t>
  </si>
  <si>
    <t>LUAiBxySWWtdKGAxPKuNtEEkLsfOOk</t>
  </si>
  <si>
    <t>jLdJGDorLTpcLrtETUVbVHfVgGJpyS</t>
  </si>
  <si>
    <t>jsAqJJSyRLdCXpaOKgUFvvbrznUzKJ</t>
  </si>
  <si>
    <t>FuWKomizTUfppuAbLbUtdFkoMppoRu</t>
  </si>
  <si>
    <t>bVjHsrCSaCgolmIXGzudapUaGPFGwV</t>
  </si>
  <si>
    <t>nBrXvAzMVOguQiJwBPXgdczdWnIxDh</t>
  </si>
  <si>
    <t>aWvnCkwSoUtTwFPugSBKCpoOODFhpz</t>
  </si>
  <si>
    <t>TfvdMzSKOWzXlBGSKelKIJjcnlhAHe</t>
  </si>
  <si>
    <t>IATrEnANEHpeGAFpVMGeHeJiMsJfrb</t>
  </si>
  <si>
    <t>fKepgbgLilWQWiPdNEKmNqNOWVakWM</t>
  </si>
  <si>
    <t>FXUOgnDSrmLSvJjhyDNNgupXVrmEgN</t>
  </si>
  <si>
    <t>uFhXmolhKMJMGJvDrTAUfQPFKeWdKX</t>
  </si>
  <si>
    <t>dbOLwusxRCPwzzIqvjNqJqehAXjkDT</t>
  </si>
  <si>
    <t>XFHeTdmJUVdzcjlVOlTFiOLkWDRRRm</t>
  </si>
  <si>
    <t>AJJRXCKTVkKqgmvdQOwOoboiWgOnDR</t>
  </si>
  <si>
    <t>NQvFWgDUFuejOKPuGOwqPzKGtbmedT</t>
  </si>
  <si>
    <t>CQAlohkgQrqcGmJtGMtDRsxQnuAXyd</t>
  </si>
  <si>
    <t>gXFcdtELEEwWFiHFhiEIrXALpfmyai</t>
  </si>
  <si>
    <t>SCVRAIpbxrurdovSlOixaOEVwuTVEm</t>
  </si>
  <si>
    <t>culAoApkMtBmCFciQrghDfmBTHaikT</t>
  </si>
  <si>
    <t>QoRJbvbqgeQemOAfqUkWjjbgbvfSGg</t>
  </si>
  <si>
    <t>iQOPdAapBXomQLEnvqwsQhoAcxDPya</t>
  </si>
  <si>
    <t>UDGCVqLxDsJLSMBOuoKXOfIePQDkeW</t>
  </si>
  <si>
    <t>vSvlEUNEtrxGTlUjdrQCWjabcMCRxV</t>
  </si>
  <si>
    <t>bFlSWbAyDTnzTDHFvWfOynCNhUsnBu</t>
  </si>
  <si>
    <t>XWVmNKhuRjhHulAfPiPlbFABogIHPm</t>
  </si>
  <si>
    <t>UngUTXhalMSpFRzqPyzPgdkEzkNBKk</t>
  </si>
  <si>
    <t>saoWHdpWJTxlLtBlKkEWzLxpKbxffO</t>
  </si>
  <si>
    <t>zMNjCtVmOUzsOSEXGRDawOIXSgIWas</t>
  </si>
  <si>
    <t>laQspCaIGNdPpXhfQxgftcOCLLzRvt</t>
  </si>
  <si>
    <t>spRLSNSdadpXsSfEfedXCBtPzysKjQ</t>
  </si>
  <si>
    <t>GOdIMaNEBUSFbaIEHKUaCvObcjWyod</t>
  </si>
  <si>
    <t>reKagAuAVPxWUmkEWCMuqzhddhCLLR</t>
  </si>
  <si>
    <t>yoOsuIkdJThdfnIHGdjEiCwOkMlJTV</t>
  </si>
  <si>
    <t>dqMupmURBodFasfsewrypBXEkHoSMo</t>
  </si>
  <si>
    <t>qbTtdceTmbGivIanlISBxpDObnWjrV</t>
  </si>
  <si>
    <t>vbVwRLQAJOJGmPNaDALIgROxDWeiGm</t>
  </si>
  <si>
    <t>JGqkWJKxBQgICsDbywqfffVkjrzRKT</t>
  </si>
  <si>
    <t>XBiEVkxhENCyNQkHBcoBelGRIKXnOp</t>
  </si>
  <si>
    <t>SjbkOjMAGLDHRrRxHjkUCQpdQguVyQ</t>
  </si>
  <si>
    <t>rABoMEqvOtLncWlAdutPmCjVkteTIj</t>
  </si>
  <si>
    <t>cMGJCDoqufzEXOKBCUmIsxvirKNfdn</t>
  </si>
  <si>
    <t>DxEXgmryiqPRJsguzbRQyrWnTuxgtg</t>
  </si>
  <si>
    <t>WODJqRjxlWQFPowgvJpxJgLwXXmFlJ</t>
  </si>
  <si>
    <t>WmbdRlBReXMLbUdoCejEKizecQwmlP</t>
  </si>
  <si>
    <t>JfTIIoDvKIOMENhUfSbBHXWzNXtKHi</t>
  </si>
  <si>
    <t>pjMbXVOkhqahJonCKwasFGovfvijpR</t>
  </si>
  <si>
    <t>jjhTkPXyyqQGMjqzquveNIyeVWSEhz</t>
  </si>
  <si>
    <t>DRbMvewFfoxRIqyDxXbipxIfumQviG</t>
  </si>
  <si>
    <t>bUokSWVPnLMqyiLgfIXCMWRxVqWoWO</t>
  </si>
  <si>
    <t>LmhaTqzldHnsJBLuHhGycyBFBeCVmN</t>
  </si>
  <si>
    <t>OuDiBbCRTCoPzRqCGgFyinMqKXAgro</t>
  </si>
  <si>
    <t>WbWTjGAyOytquKWOiVVQKBJRJGUvub</t>
  </si>
  <si>
    <t>rMrMwnqSBuhMclJutalurBLjbHJJIr</t>
  </si>
  <si>
    <t>eTAVrwjqpiDvPetvAgKAxuxKtSpjbg</t>
  </si>
  <si>
    <t>AzCJmWwAQmhTMjtttoybwWnvAusqms</t>
  </si>
  <si>
    <t>mbrTJboTWAFxzDPsFwdxpXNJvRjrQf</t>
  </si>
  <si>
    <t>jyuAfcegGeFmQMsLfukNNFfWtkzgdK</t>
  </si>
  <si>
    <t>IWFWspbnlUqvekRhlHFLjMzEXeQzmb</t>
  </si>
  <si>
    <t>GOwAXIOhHHNVdasuyupTBssgdovrcH</t>
  </si>
  <si>
    <t>pFjGuieoPFmTTsuHgadvLMzCpFyqzn</t>
  </si>
  <si>
    <t>TctMyUMffHRrsSJDSGuKQgenVnbVTR</t>
  </si>
  <si>
    <t>QOmIzSyXVdQAHUmjwnjWdIrBnQeBuS</t>
  </si>
  <si>
    <t>XauoXIUOOcWgyrMmakFXySgoUBaFFT</t>
  </si>
  <si>
    <t>weOdAQSgrbUpxNucSyTAJBzPUxHWba</t>
  </si>
  <si>
    <t>fLaiXaaSXbmELwrQOvaKSVVAWxXDpO</t>
  </si>
  <si>
    <t>QHuvszLgPMizhHHpodFKoNOytiuDjp</t>
  </si>
  <si>
    <t>haOUslgDnpzXHzmAOnbWprxgcvOtal</t>
  </si>
  <si>
    <t>duIdnajSmnrjXVkKrgsXcgGIxfghgM</t>
  </si>
  <si>
    <t>FQwAMNzmTFjypgNllWuUcoOvWbBdvt</t>
  </si>
  <si>
    <t>OlBtHcBGHulQTXoHuNHEvehwgeXGnR</t>
  </si>
  <si>
    <t>VHRfBMSVkklwkAuPBDvOXNRaOkhHzb</t>
  </si>
  <si>
    <t>FEhjfvSEvwGpFLKKFfdhmjrBhIqKMQ</t>
  </si>
  <si>
    <t>yrwHzdKaMqKmpysTEKxFXUuLlyomuQ</t>
  </si>
  <si>
    <t>RrDMpGABobqDmnQQUModDKtMhSUmzx</t>
  </si>
  <si>
    <t>hJaOMrLatggGIngGTqQMDUiILmfTSq</t>
  </si>
  <si>
    <t>OpxdfRnOrdDnxEdmPsdFvkrnqXtLma</t>
  </si>
  <si>
    <t>fJhGQPGDdVDuoeoAUuLiPimjLkCBsd</t>
  </si>
  <si>
    <t>SWaPnGIwGFaRehwSQFolTEFUkikFMK</t>
  </si>
  <si>
    <t>oEorjPAttMjksTFEpKMNmaLOvFGQIJ</t>
  </si>
  <si>
    <t>tISgGnTRhcDqBUgdgtPgBlQTNLtFIv</t>
  </si>
  <si>
    <t>bSdLcLqBGKSBiaGMEwltwzxOVpJFLB</t>
  </si>
  <si>
    <t>rINkdNmNmWcGEXSjcECUivLEkBhkcR</t>
  </si>
  <si>
    <t>VNMkNHjzzVTvTOEwHorOelmpeueCWH</t>
  </si>
  <si>
    <t>sTCfUtWtFoHMnXkPNPBCwGahAjfVsl</t>
  </si>
  <si>
    <t>uuTaPFMxMlaecWWjNUuilgMGhcprrB</t>
  </si>
  <si>
    <t>mexayHODmWOmoSzXTjVzxAfXaqOpnj</t>
  </si>
  <si>
    <t>LRVMKLngjjjJvpFVmJLmMBMaOdCQWz</t>
  </si>
  <si>
    <t>GyMgDOqDEKskLFVRlfWRQNoKAikhVx</t>
  </si>
  <si>
    <t>QOzgyqOKAWuspBVkRdfHclwlUqOfOU</t>
  </si>
  <si>
    <t>fpgddQxRjGRDPzIlRKjphQBoiDsRRu</t>
  </si>
  <si>
    <t>pwgoAAeUrcTEnLlyKPHWAgQAPXOlgF</t>
  </si>
  <si>
    <t>owkClFNvLVcJqGSJJfvhHbcuVNNfca</t>
  </si>
  <si>
    <t>UpewNVswEUMKXBpdIpMqOInUstLuJB</t>
  </si>
  <si>
    <t>CaDQwtpLwKlWpLasemxLTNTeXkiELC</t>
  </si>
  <si>
    <t>popAxqGjpxCUymVrxlWxFmMMFBWeMW</t>
  </si>
  <si>
    <t>FHPKPldVsPnWPvLxjHDOEydBlCXBfT</t>
  </si>
  <si>
    <t>xEIETEyTuXayliuwvPkcDgKGtqvuKy</t>
  </si>
  <si>
    <t>HxjBNxJIHFAJmTEDhSplRkyiVqMCqI</t>
  </si>
  <si>
    <t>vvNkDvTmgWprxiMVFeHHTMfLQhbRoO</t>
  </si>
  <si>
    <t>atNNAXvSfKuWteieTrjbwMNsMGDysD</t>
  </si>
  <si>
    <t>VGSnzEGNczJmApHJDstzjCiPqaoQXA</t>
  </si>
  <si>
    <t>dukEtLmdmJeSfVLRSptojCbDqomVFQ</t>
  </si>
  <si>
    <t>XCciqHFCmjgTAnaphlRNRzpjOMVoQt</t>
  </si>
  <si>
    <t>asXSXWEfTtvxaPrkVgServaWJotzfp</t>
  </si>
  <si>
    <t>XNcmgFKkLCHJgUvzplxSmXTFFGidGO</t>
  </si>
  <si>
    <t>iOUhIwJmCtIPNzvFzlxmDGPztNpsSN</t>
  </si>
  <si>
    <t>xMNSrzDdajskowBfIOnpdjPjWvXEcM</t>
  </si>
  <si>
    <t>gNVpqQLiLCdGkefwTktlQApslbmbjn</t>
  </si>
  <si>
    <t>yLjUyoMBAFadtEnXjAWEgFasXzXFtS</t>
  </si>
  <si>
    <t>LHQJaNpbJHqCUCTqvJvAGrquCIozaU</t>
  </si>
  <si>
    <t>QUMiPgoBLOPsWuoGnxknFVXHVMmoPe</t>
  </si>
  <si>
    <t>XPlIscfXFDCsGHDNqmWOArPxXCsMGB</t>
  </si>
  <si>
    <t>NGIqmiQeealKqoaXKsWhbITpDKVuIq</t>
  </si>
  <si>
    <t>zhRNrxgUgMUAyTIIJuPaPxCvfPuhye</t>
  </si>
  <si>
    <t>EECiVXvsRqSEJkSApfAmMrKFKLQHef</t>
  </si>
  <si>
    <t>JBQRqVQNgXILBnSvJejIxpzbqbylTH</t>
  </si>
  <si>
    <t>oMAiudAXFrqKwaeHtigyffiiqAMaEs</t>
  </si>
  <si>
    <t>zsSICoDUNKoKsNHSrMLzyztgtGlUkc</t>
  </si>
  <si>
    <t>EPDXPPzFAEclIfzDDPwMfvDADHmqwR</t>
  </si>
  <si>
    <t>lvqngfVgCsmInUEAVEiExjxFyFDPBN</t>
  </si>
  <si>
    <t>xWxaEvVXVgKpSLLCiLPKwNptQwcWVi</t>
  </si>
  <si>
    <t>UulWRedaQpgNjjpbysBaaclrlonnGB</t>
  </si>
  <si>
    <t>RRDKRwxeFTXNbADtCeOHuBhcBmwbLA</t>
  </si>
  <si>
    <t>elJFpEdjpCuGLhhfXkUyPptUhFmkKy</t>
  </si>
  <si>
    <t>ccBAJebMrqdzNfQWdHTTQsDGRWsixv</t>
  </si>
  <si>
    <t>LSLNcrHirgHyPSWIovDeAoSNMwdeve</t>
  </si>
  <si>
    <t>CuGWlnHgkHEnpFxFygCdFsGGojjnwk</t>
  </si>
  <si>
    <t>XVGRhkokBcOImIDOgFjPbFlfcEedBc</t>
  </si>
  <si>
    <t>dNtDdiMGTDlPijoLlHrPdpUCQcCljS</t>
  </si>
  <si>
    <t>HxyrCJnSoIlKVbELyppIbJpRoOplEW</t>
  </si>
  <si>
    <t>ikkxdmFfCgHJmbsQTsXafBGbmFmNxG</t>
  </si>
  <si>
    <t>krUXdnLSHOIBxjKBybxbKJLksmFmhO</t>
  </si>
  <si>
    <t>kHDObirGNXQwGKWhdywGvsyJPieWAx</t>
  </si>
  <si>
    <t>OJnxrxuhghWWRowEQKKiHjbLJwAdFe</t>
  </si>
  <si>
    <t>thCxHsrremFHbLFnqLGpWftwCPtqzP</t>
  </si>
  <si>
    <t>mASvCOITQRAwNMlHEawaxbGhUCKwAk</t>
  </si>
  <si>
    <t>MWsrayiuGNzCpmoCfzzWGJFxxAWLCv</t>
  </si>
  <si>
    <t>JuhnUtjJFElDDJjHCWSwnbUErnyRcV</t>
  </si>
  <si>
    <t>tvReaSDTApKpOWNyBOlxtUgVyhGSbQ</t>
  </si>
  <si>
    <t>XzHHwVKhMhWIeJqqDXWdSjytnHyPqV</t>
  </si>
  <si>
    <t>VtOroIOvnyTxavabuVbLmhiORIJJpS</t>
  </si>
  <si>
    <t>FeNRDIuOAVzPCpBznwKyoBaejTwzCT</t>
  </si>
  <si>
    <t>UUoIwRwFhToIBKPExfVgfjSgLfDPLh</t>
  </si>
  <si>
    <t>bzSpCQmgqapjohdamzyGOeUDiKJFAe</t>
  </si>
  <si>
    <t>5000</t>
  </si>
  <si>
    <t>7000</t>
  </si>
  <si>
    <t>1000</t>
  </si>
  <si>
    <t>9000</t>
  </si>
  <si>
    <t>3000</t>
  </si>
  <si>
    <t>8000</t>
  </si>
  <si>
    <t>6000</t>
  </si>
  <si>
    <t>4000</t>
  </si>
  <si>
    <t>ZX0000280</t>
  </si>
  <si>
    <t>ZX0000285</t>
  </si>
  <si>
    <t>ZX0000100</t>
  </si>
  <si>
    <t>ZX0000245</t>
  </si>
  <si>
    <t>ZX0000640</t>
  </si>
  <si>
    <t>ZX0000405</t>
  </si>
  <si>
    <t>ZX0000165</t>
  </si>
  <si>
    <t>ZX0000240</t>
  </si>
  <si>
    <t>ZX0000130</t>
  </si>
  <si>
    <t>ZX0000155</t>
  </si>
  <si>
    <t>ZX0000290</t>
  </si>
  <si>
    <t>ZX0000595</t>
  </si>
  <si>
    <t>ZX0000215</t>
  </si>
  <si>
    <t>ZX0000235</t>
  </si>
  <si>
    <t>ZX0000275</t>
  </si>
  <si>
    <t>sBeIaGVBJUIKFFEtplgXXmOIrDXVXW</t>
  </si>
  <si>
    <t>WciDUOSxvdGNtARuVauuMFKzdfHlwv</t>
  </si>
  <si>
    <t>JhvwCUVanQhvNMLxWUIrbNkVeNrHpt</t>
  </si>
  <si>
    <t>AjKMoxVuaQllpxuOasUoxLWlQMOUNO</t>
  </si>
  <si>
    <t>gIppHEaKULhuSQcRnrTtptLoafWoov</t>
  </si>
  <si>
    <t>JCLaAmMSgEPiSjheUkkqaweUpLumGp</t>
  </si>
  <si>
    <t>ieTiUFJMmzJMrzcJFqTTzpOqyweDex</t>
  </si>
  <si>
    <t>RWPBoCASDSinFbbidbUXQrFmAvQRGE</t>
  </si>
  <si>
    <t>khVfkPAPGjvkeTDUsdQljmEgIvgOME</t>
  </si>
  <si>
    <t>ydGbMqlqiTWhxVcnFdoatSyXnptRKt</t>
  </si>
  <si>
    <t>xVsilDAymRmctmJhlUBinBUipeirRR</t>
  </si>
  <si>
    <t>QdvcWKcAcFOucuTobDtFFWjOcamisD</t>
  </si>
  <si>
    <t>burPPxVJLloOTNbjarcpKwngsOxRJG</t>
  </si>
  <si>
    <t>NaFLdLeTSfhXKMIWVKgBntIKqSqDeQ</t>
  </si>
  <si>
    <t>faPMMblJcFAXqiJNNFMxAyewRzzRFI</t>
  </si>
  <si>
    <t>SjopCShHBLQckDaWiDaoyILBkVGGci</t>
  </si>
  <si>
    <t>cImhsqppqyVdWOROyFQHDyVUtRLXKF</t>
  </si>
  <si>
    <t>CCGzwuexxfoGjMzsJiDogXaQdKPMgs</t>
  </si>
  <si>
    <t>fIessgEXsjQScBUzbTrrVsPNQCIQWv</t>
  </si>
  <si>
    <t>hrWuGrbevgIGkSxWaKkBwBFNPEDsBy</t>
  </si>
  <si>
    <t>McQulaOiuEmvaMVXgsfxEhukPDQoGr</t>
  </si>
  <si>
    <t>MFPSDEctoviDemWsHrNECXGtgrICRQ</t>
  </si>
  <si>
    <t>zJKJypWluSnrafhykPsHIVFxUrzKqq</t>
  </si>
  <si>
    <t>JgMyKwMuenvPdmXRqFCxnUNkCwzEOq</t>
  </si>
  <si>
    <t>JjOWPVqDyxFHGCdVBIztiSpshXpBRs</t>
  </si>
  <si>
    <t>cDafgFpeTocSSVjItpvQPuNTuPtMCG</t>
  </si>
  <si>
    <t>EUWhisgIQUOeuJDKcRuaKnolFSSOpH</t>
  </si>
  <si>
    <t>kJaPHtUwFMfIfqtrVzJPFyuaohNaPA</t>
  </si>
  <si>
    <t>UOFSTjnTyRXeMKfdpDehrAriJUiWeU</t>
  </si>
  <si>
    <t>WRjuVOGRXDncTeIUyBMEUlMxIJGEuq</t>
  </si>
  <si>
    <t>LugKAXVfnEdGexulRsMcQCeVTjcdKs</t>
  </si>
  <si>
    <t>LsCiklQyVykywJViqDzHQJqXQEiShk</t>
  </si>
  <si>
    <t>hofQnryGcoyWkMUdrBmUJDqlGRoKyr</t>
  </si>
  <si>
    <t>MNSpEvfmHOfDBIqUHjoUGgVKKJgVIF</t>
  </si>
  <si>
    <t>WhGtfFJCsnSTRfvTmTsjGDCxiOCFVO</t>
  </si>
  <si>
    <t>QlOwTCmpHNALlSWgrHofdtqvEPQlOb</t>
  </si>
  <si>
    <t>BjfMQNuWHvaXpQfopBmzltJqetyQgH</t>
  </si>
  <si>
    <t>rVawjUKUWvJMoquutABXDlfGPgseJm</t>
  </si>
  <si>
    <t>hSwgJmqbeiudVVFUQeRpMyBJDTxeni</t>
  </si>
  <si>
    <t>XluLozWVUXOkpuVqIQbtqCpnVknHBp</t>
  </si>
  <si>
    <t>jCxKNPpyDLkRmrJiCbtkITVbVLpvse</t>
  </si>
  <si>
    <t>xUplHRpfpNncnTRDiULlweiyvfospE</t>
  </si>
  <si>
    <t>eMhefKhXUxBsUVyXkjGaXXHkzJXFhs</t>
  </si>
  <si>
    <t>WhjNiAoDIOLmgnUHgjLnwlWxivTUdv</t>
  </si>
  <si>
    <t>UKGmTiioajuHpVDgONQORxpnIRBTdG</t>
  </si>
  <si>
    <t>KctKPQVxFvtPLKxTCwinDHQgyNcVdK</t>
  </si>
  <si>
    <t>BnbsrcmosNSxFSnXSsUvtJiXEKiWIy</t>
  </si>
  <si>
    <t>WMpQntBkWdzNpRoONqkQgvKQmeospe</t>
  </si>
  <si>
    <t>VnbuJexTlTavXllqyxvgJKXlNDhpDb</t>
  </si>
  <si>
    <t>bBdFECfOTJfRhajNnKjJbfLVItoytg</t>
  </si>
  <si>
    <t>ShrVqOVIdChQKJNxLikgkrVlbkDrEE</t>
  </si>
  <si>
    <t>CdyRXhXrmjofwsHSvgANWMSMALebXy</t>
  </si>
  <si>
    <t>rtdxjiFjbRfidvzbFtnpOsDqrBJqVE</t>
  </si>
  <si>
    <t>VKDMKBtpSkjyAyUChnnKmOXOolcWhy</t>
  </si>
  <si>
    <t>kpegtJjBQJinAvlbcWfosInTPRIHXq</t>
  </si>
  <si>
    <t>mAkGenyREhnTpqjLKouSapphPLzosT</t>
  </si>
  <si>
    <t>PhrgDGjRFxhEzKcyVuERIlQRsCAUef</t>
  </si>
  <si>
    <t>ITfvnQItPcoQMBGoqkdoNXRMxFbtmU</t>
  </si>
  <si>
    <t>fdgIiajTzGsxPWUcXNxnwmAyXpjtnf</t>
  </si>
  <si>
    <t>vFnriCOqhoEcJCWgUXsCAzfVxxkwcb</t>
  </si>
  <si>
    <t>QPnNRDwjhEedAzCzEmOjbwJRLsyJEa</t>
  </si>
  <si>
    <t>TSJbLOUVBudnGcmdtNCDlBoipiKyDI</t>
  </si>
  <si>
    <t>hwsvHkKadaKPzTiBNTgxDNyVucVEoy</t>
  </si>
  <si>
    <t>wHBNveXOoCFNgNsGooisxlniydCLks</t>
  </si>
  <si>
    <t>rIkQiCLHysnbibvlxqXIMFfxqMCebk</t>
  </si>
  <si>
    <t>hkFyJnNtyVOzqWCvicuvmoaUahftRo</t>
  </si>
  <si>
    <t>EaIidTDMkTICiVUcUgCukIWOaCblwU</t>
  </si>
  <si>
    <t>iisKnbqrtwgGkXreXLHFPjdyWXydyX</t>
  </si>
  <si>
    <t>yKUDKQmOKNFLvCavaEcBQxSGwjItpn</t>
  </si>
  <si>
    <t>rSTGDIUlQszHwwkXbFuewQPSzTUPGb</t>
  </si>
  <si>
    <t>HHyLIfCyFaLKoryinwlEVUplDQylBE</t>
  </si>
  <si>
    <t>efPsvApjtIVhyWhntIdvCByEbblOpz</t>
  </si>
  <si>
    <t>PlrLlRcwoQWIkSIHpyglKoGqSrdtKe</t>
  </si>
  <si>
    <t>VUmhLPcMWQEgnXCBHmLEWOmXwwzCSk</t>
  </si>
  <si>
    <t>IIlphmakulFLpDDbhDSvmunCELKMlA</t>
  </si>
  <si>
    <t>CWyjswDEXNtmLtILPEQeBqCENaLVez</t>
  </si>
  <si>
    <t>aANsHVojhUINCLXIBkwPlRAxGXpWhU</t>
  </si>
  <si>
    <t>gKkKkdfVxpIVxEnOWTzkbuFmNwnlSR</t>
  </si>
  <si>
    <t>mkTeJgzBMOorVRVrBGaSHOtpulwSEr</t>
  </si>
  <si>
    <t>qPxlaKVPbinpzXgWVfVGkbulIKdXCr</t>
  </si>
  <si>
    <t>dpRbESjOPitwGUeCPphBbKelgGrdxb</t>
  </si>
  <si>
    <t>iLqyHVsKKEoBShbgvvFtdtQpKCfQIc</t>
  </si>
  <si>
    <t>IzvUBVMGBOjAcoIVjXkFUinySiwbIR</t>
  </si>
  <si>
    <t>LvhRbkbCOHfAcgdScRHwUOLtCxUvBw</t>
  </si>
  <si>
    <t>NNdtTWGBeeqTQCOazDGCthstFiafpS</t>
  </si>
  <si>
    <t>spxEjWkchdEXEOmuVprlVjocJVKEdu</t>
  </si>
  <si>
    <t>lGDTJtzLnQaXsdNRlkXyxfUgdXMcxN</t>
  </si>
  <si>
    <t>JDaVgerFpWeFnnyGuGMNRseFDQeCKh</t>
  </si>
  <si>
    <t>FafQJRiGBfgxxPtuRRuPyQWabRneFO</t>
  </si>
  <si>
    <t>WeIpBqybfrtDAECahoNlSALAObTvei</t>
  </si>
  <si>
    <t>pvSojcvvbwFHcHEtuIdheIgoonHdGf</t>
  </si>
  <si>
    <t>CORrlEkFcIrIssHSQMPWeTCyyCGxcs</t>
  </si>
  <si>
    <t>IVdCnVlxqKDrwkqtEyvHqtxGfBnwus</t>
  </si>
  <si>
    <t>xLpgPQOpqPpEmAtPFoElDniirmCFjX</t>
  </si>
  <si>
    <t>eADSrMIvJIaXlKjPCBVNhggHfljiut</t>
  </si>
  <si>
    <t>uqzlXoEvnkboOwPWjBEihaJRjIytsL</t>
  </si>
  <si>
    <t>dBvdWNhdOTPmjxdTlVEVWmLEAzwKnk</t>
  </si>
  <si>
    <t>nbHWXRNAbnhpHaIOoJMUAmlUaQJlxr</t>
  </si>
  <si>
    <t>RLvLNciCgITLUIDCHUtyuCyhoxlMxr</t>
  </si>
  <si>
    <t>tQViVPRzPvjdByDJCBFzoNIjMzqbpm</t>
  </si>
  <si>
    <t>ScLAniFHdrCrlPNhTjzoNKVeagbOrz</t>
  </si>
  <si>
    <t>NjdiiXnwEVscqEylwkfsVhCUpFRBwl</t>
  </si>
  <si>
    <t>mUmQughrEikmgitfGkiFXMdFpIyukI</t>
  </si>
  <si>
    <t>cuwRCeBwEzJLWBNqbWQOkpIzNySCpy</t>
  </si>
  <si>
    <t>SlNfeVDsEvejKrDxbquIrhhWVDaPue</t>
  </si>
  <si>
    <t>nyeqWKUFiEkhFWWUOxxBdEQIPCxOHu</t>
  </si>
  <si>
    <t>uhoKuAGUzLnTeJmOxTelDgvOPAxzpv</t>
  </si>
  <si>
    <t>QldwmuEqVdzztkGEeCiijhCalqQTkv</t>
  </si>
  <si>
    <t>0611</t>
  </si>
  <si>
    <t>0341</t>
  </si>
  <si>
    <t>0740</t>
  </si>
  <si>
    <t>0340</t>
  </si>
  <si>
    <t>0291</t>
  </si>
  <si>
    <t>0185</t>
  </si>
  <si>
    <t>0725</t>
  </si>
  <si>
    <t>0353</t>
  </si>
  <si>
    <t>0345</t>
  </si>
  <si>
    <t>0683</t>
  </si>
  <si>
    <t>0471</t>
  </si>
  <si>
    <t>0286</t>
  </si>
  <si>
    <t>0961</t>
  </si>
  <si>
    <t>0402</t>
  </si>
  <si>
    <t>0936</t>
  </si>
  <si>
    <t>0174</t>
  </si>
  <si>
    <t>0584</t>
  </si>
  <si>
    <t>0246</t>
  </si>
  <si>
    <t>0459</t>
  </si>
  <si>
    <t>0860</t>
  </si>
  <si>
    <t>0302</t>
  </si>
  <si>
    <t>0314</t>
  </si>
  <si>
    <t>0156</t>
  </si>
  <si>
    <t>0172</t>
  </si>
  <si>
    <t>0102</t>
  </si>
  <si>
    <t>0924</t>
  </si>
  <si>
    <t>0665</t>
  </si>
  <si>
    <t>0602</t>
  </si>
  <si>
    <t>0913</t>
  </si>
  <si>
    <t>0153</t>
  </si>
  <si>
    <t>0293</t>
  </si>
  <si>
    <t>0328</t>
  </si>
  <si>
    <t>0106</t>
  </si>
  <si>
    <t>0666</t>
  </si>
  <si>
    <t>0400</t>
  </si>
  <si>
    <t>0832</t>
  </si>
  <si>
    <t>0536</t>
  </si>
  <si>
    <t>0876</t>
  </si>
  <si>
    <t>0350</t>
  </si>
  <si>
    <t>0548</t>
  </si>
  <si>
    <t>0168</t>
  </si>
  <si>
    <t>0792</t>
  </si>
  <si>
    <t>0750</t>
  </si>
  <si>
    <t>0323</t>
  </si>
  <si>
    <t>0436</t>
  </si>
  <si>
    <t>0797</t>
  </si>
  <si>
    <t>0163</t>
  </si>
  <si>
    <t>0523</t>
  </si>
  <si>
    <t>0500</t>
  </si>
  <si>
    <t>0322</t>
  </si>
  <si>
    <t>0899</t>
  </si>
  <si>
    <t>0851</t>
  </si>
  <si>
    <t>0629</t>
  </si>
  <si>
    <t>0588</t>
  </si>
  <si>
    <t>0841</t>
  </si>
  <si>
    <t>0166</t>
  </si>
  <si>
    <t>0513</t>
  </si>
  <si>
    <t>0804</t>
  </si>
  <si>
    <t>0698</t>
  </si>
  <si>
    <t>0453</t>
  </si>
  <si>
    <t>0151</t>
  </si>
  <si>
    <t>0194</t>
  </si>
  <si>
    <t>0780</t>
  </si>
  <si>
    <t>0256</t>
  </si>
  <si>
    <t>0159</t>
  </si>
  <si>
    <t>0305</t>
  </si>
  <si>
    <t>0273</t>
  </si>
  <si>
    <t>0982</t>
  </si>
  <si>
    <t>0382</t>
  </si>
  <si>
    <t>0493</t>
  </si>
  <si>
    <t>0713</t>
  </si>
  <si>
    <t>0848</t>
  </si>
  <si>
    <t>0826</t>
  </si>
  <si>
    <t>0941</t>
  </si>
  <si>
    <t>0181</t>
  </si>
  <si>
    <t>0135</t>
  </si>
  <si>
    <t>0790</t>
  </si>
  <si>
    <t>0419</t>
  </si>
  <si>
    <t>0691</t>
  </si>
  <si>
    <t>0759</t>
  </si>
  <si>
    <t>0681</t>
  </si>
  <si>
    <t>0384</t>
  </si>
  <si>
    <t>0794</t>
  </si>
  <si>
    <t>0784</t>
  </si>
  <si>
    <t>0898</t>
  </si>
  <si>
    <t>0466</t>
  </si>
  <si>
    <t>0214</t>
  </si>
  <si>
    <t>0423</t>
  </si>
  <si>
    <t>0956</t>
  </si>
  <si>
    <t>1</t>
  </si>
  <si>
    <t>DrGmcnRUcjNxKBTDCUrSdLXuDbBugr</t>
  </si>
  <si>
    <t>FVEQkJSqCCiBckUMEqDsmqByFQomfO</t>
  </si>
  <si>
    <t>zamFMJooBuTKdyNaqpNWhhPchjIgCH</t>
  </si>
  <si>
    <t>SXGibVaCIyaRSzACwOQspTbCqaauUX</t>
  </si>
  <si>
    <t>prUMTwNqaXdIxfuHeCGLcOkVUDsBxP</t>
  </si>
  <si>
    <t>OBvpzJwQAOIENDLGesAeaXRyBaxgAt</t>
  </si>
  <si>
    <t>AGAKSpsXtfdytOzBbIvTOPULIjSQqy</t>
  </si>
  <si>
    <t>ttcWnMLnecDehpanwwucindIiNofcq</t>
  </si>
  <si>
    <t>ceGFaCgVmJbBEUMEAzPpskGbJVqsWi</t>
  </si>
  <si>
    <t>erwmhNPNLeLISHtrSzurdaUKcvVMiz</t>
  </si>
  <si>
    <t>McoJBcEnwnEEplnDuVlXACmrCLQUpK</t>
  </si>
  <si>
    <t>heiqQhCxWuBXRGwsRRopXSKoKuLpsk</t>
  </si>
  <si>
    <t>vgrvXVggsUrnkXkytwxBiXQlsiMUia</t>
  </si>
  <si>
    <t>nGITPoLRKsUWbOFUwdkIgCJsedKuDs</t>
  </si>
  <si>
    <t>ozuuvwBcdvPIrLDwAcoxcGFjOvImXP</t>
  </si>
  <si>
    <t>oJCBBfftiyRyUBHDaWUAHOKAjwSORx</t>
  </si>
  <si>
    <t>pmaBHCEWBBmpnyXephlTttuasaGiTJ</t>
  </si>
  <si>
    <t>ecgNaPdBWQRgRbHIVOtousyEUhMkdJ</t>
  </si>
  <si>
    <t>AiVLfuDPECPpdVAqDPTdhezQOykIik</t>
  </si>
  <si>
    <t>PdkvMkpmhHlIiaHNvPeHlnHssJMSoK</t>
  </si>
  <si>
    <t>sOWhlHwenxsVFOJRAskIVOpeqqHkbS</t>
  </si>
  <si>
    <t>beyOWGSlyxVihWRmaFaecgBLWhBobf</t>
  </si>
  <si>
    <t>bUonrCADqSBnAMESQaLAnojEbBgpRy</t>
  </si>
  <si>
    <t>aKRGIEQhDwOiJKoGplxTUPLdKoIdBR</t>
  </si>
  <si>
    <t>yqdurgzSxhKmRnCLAWSxxxDvrOPllE</t>
  </si>
  <si>
    <t>oVFHRrDciOxJkOLMFRhwPUAjPBNTzX</t>
  </si>
  <si>
    <t>tREHLpxbNyPTgHIzmadkIKhgHxmOLc</t>
  </si>
  <si>
    <t>tbXxxxzQVpjcMPKgaSHhQqjNFvwMVQ</t>
  </si>
  <si>
    <t>SDPhFAFDtqFIEMFxMubdOBejRvQKiy</t>
  </si>
  <si>
    <t>RIWawVuXrXCFqtfOprFIDorrccRCme</t>
  </si>
  <si>
    <t>MEicgpRCtjhrjxhTMRgfJirbgSxOka</t>
  </si>
  <si>
    <t>hWejWekfVApNwiXWfCtGmvRfxlWCpP</t>
  </si>
  <si>
    <t>ERMsqOVhOBGSnOhmRcAXyUgMJUgdlv</t>
  </si>
  <si>
    <t>ELCorqAozQeOWPxcJyxRQlqmCaPXhb</t>
  </si>
  <si>
    <t>etJPPLqXPtsFiQbdMClRKaUKzgpXwu</t>
  </si>
  <si>
    <t>yOqsBCXJjtSGiiVvpRJMfaaCQCOEMg</t>
  </si>
  <si>
    <t>nCjrwmchaGJpSnuCLTXcNzoEiavxkd</t>
  </si>
  <si>
    <t>NuWRwPBSHTcFCOrlSnBoBVuPcTQfqk</t>
  </si>
  <si>
    <t>bGhfKpQmGwcfxiMgLiGEVFLaQopsJs</t>
  </si>
  <si>
    <t>SeCnvRcwvhNFutrbNCAdORDVqQKsmO</t>
  </si>
  <si>
    <t>AXJKmvjaerCKaoXSXpXKqggWHfsfih</t>
  </si>
  <si>
    <t>WJexABCzPLvzTEDOLlhWESwmaetTce</t>
  </si>
  <si>
    <t>TxifAAsafbxBJQdJzwFsSrlLnhFdEo</t>
  </si>
  <si>
    <t>eWIppgzlXpruilMHTeBPEgHtCKbzLs</t>
  </si>
  <si>
    <t>azshidiMXCEhEacFjvFNcnLDrVQgsg</t>
  </si>
  <si>
    <t>oKqUCiekBWMOkEyyINpIxMRIoqkJOL</t>
  </si>
  <si>
    <t>pAjJustInDTqeUjfMOMQaqHnmIXJib</t>
  </si>
  <si>
    <t>UvCgsLEAcDUGirEMgMefdzUTWRHnHb</t>
  </si>
  <si>
    <t>HsoDqWzfeOyBxrxLuNqcWRoudiTDIL</t>
  </si>
  <si>
    <t>hBUsFWclQOJyGEQdhwTspsyBJXBUqR</t>
  </si>
  <si>
    <t>piQjonUDuCgLldRqcrjfKSFsEdegwP</t>
  </si>
  <si>
    <t>dArcxhwScsvAzAOXHyHVCeLSwcRMoV</t>
  </si>
  <si>
    <t>vmskdmxBQbatptCfkAuuWuzwpugiWO</t>
  </si>
  <si>
    <t>qyqxgaDEzMGKmpOVoBPcMgqRDIbBGE</t>
  </si>
  <si>
    <t>MIIUnTuVErzXndDOElnkTEbRqkOJmD</t>
  </si>
  <si>
    <t>sNPPQCGzQVUqmPsRiOrpRMiKSmrLXl</t>
  </si>
  <si>
    <t>WUndMSrKasnzNpgzMhcCzXQfwctbaK</t>
  </si>
  <si>
    <t>crLKlsHwhlWhfUfhbAGjXmOWcrXDiM</t>
  </si>
  <si>
    <t>iwElSgypaIvhBRTAhNohdTwTgTqIiQ</t>
  </si>
  <si>
    <t>MGUaiMHICtvfMwnKlEUwhEQTgxOggL</t>
  </si>
  <si>
    <t>FJCiNXyeVCHLfheHGwpjVbFwiflhKa</t>
  </si>
  <si>
    <t>mcGMIuXgfBocmBGQKPnziIjvpWBqab</t>
  </si>
  <si>
    <t>IfffXOQbhjCaGDgfLSuIBUIHSCJrbh</t>
  </si>
  <si>
    <t>TaOqOriUFaTAOQQWsjKJMBSGoAlllF</t>
  </si>
  <si>
    <t>ofvbtGHebNnempyKzAzjRrCOkUNydM</t>
  </si>
  <si>
    <t>hrrxmrbaeuewzBoExPzAVILBscnEVl</t>
  </si>
  <si>
    <t>FWmpukJeWEcBNEfNNJEfsIqIRQKAhG</t>
  </si>
  <si>
    <t>WwBrVykrtmErRLfoVLmyadNhfVcsoR</t>
  </si>
  <si>
    <t>dGgeorgCvrBrEtGRuVcCzIaGdinASD</t>
  </si>
  <si>
    <t>VLfxwFzqVPMDVnLhThMvtwWACiLjgN</t>
  </si>
  <si>
    <t>yxsloPbetRepIsrAVhHbXWrmbVeSNl</t>
  </si>
  <si>
    <t>XuTvpaVHagRkeewaTRhlRKqGRywLzW</t>
  </si>
  <si>
    <t>fWJiXtgnzdiBFPlJiseMhWfStVEOXO</t>
  </si>
  <si>
    <t>ytfMeXLeWWqrlWyUhkDVnvRXSshKsH</t>
  </si>
  <si>
    <t>DrWSnpJyGrkErGuVKWcerFhDpbNsPz</t>
  </si>
  <si>
    <t>dwRGJRfkQmJCrpEEJNhtRVfPvKvufq</t>
  </si>
  <si>
    <t>RvbuzskrQzkPEVWKbHXElMwHAMKXic</t>
  </si>
  <si>
    <t>LOdTjJPEVLUnWDaDVBWJoPUqfXRAsy</t>
  </si>
  <si>
    <t>PoKOyVlxOwKhIwWCKHxTpapjlkrqiG</t>
  </si>
  <si>
    <t>uiSiUvicURbHQklDbwbNkVdqPeudoS</t>
  </si>
  <si>
    <t>zqeyRSQGGdHxwVyQrfCfJpaxstKLVG</t>
  </si>
  <si>
    <t>sNSbcrOKVNXcgXJCdfrWAUudkSfJIv</t>
  </si>
  <si>
    <t>qgvnvsMWlvBxIuoMHJzWjaUwstqMgz</t>
  </si>
  <si>
    <t>ivKyFLrWbRfFTaoRBQahVbEvAdphQg</t>
  </si>
  <si>
    <t>gncpbUwEczeHURsiJUCHSgXBVyalVQ</t>
  </si>
  <si>
    <t>ggWLXLDjUMmAzfGnmhXbAORNExKgkU</t>
  </si>
  <si>
    <t>FbJoQEPgcifQijxcvposkQWMLdNLKX</t>
  </si>
  <si>
    <t>FFtcKEunEFnafPIJjsBWXKTziwMooN</t>
  </si>
  <si>
    <t>XtKRCiEpwfGpOaLTSXaLKwkjNdbrsB</t>
  </si>
  <si>
    <t>geFXgAIiHFLeRgcmbKcBvlbRBUQGXm</t>
  </si>
  <si>
    <t>NkCAxRCFFphKMsmLttPbGEnhisUAqg</t>
  </si>
  <si>
    <t>JttDJTuivnFrIdGcJqvEoMbmSzqFfC</t>
  </si>
  <si>
    <t>IuAyOLdzlXvxkPueloNrgzRzXslFqm</t>
  </si>
  <si>
    <t>laRyfHveCbUzunNOTaprUNJLHMprzN</t>
  </si>
  <si>
    <t>sTStulynpRuFqUAkMOtnihWrerCgDJ</t>
  </si>
  <si>
    <t>gXLrwDbVNqDCejMlUtohcEfUzDMPVW</t>
  </si>
  <si>
    <t>KInXltqvCoTUzBGIbcQUlwPdoFdTQV</t>
  </si>
  <si>
    <t>KcgFLVOEmOcUzFclhEkPCIDARoNymR</t>
  </si>
  <si>
    <t>NGcPeXtbelTxaoymvdyBEyExGQWWiL</t>
  </si>
  <si>
    <t>bqvmEiIHwlBlBpxtHiLUPhiLAAxRBC</t>
  </si>
  <si>
    <t>nnNyozvcTvwHqoaUrWCDMWsNUdkkPV</t>
  </si>
  <si>
    <t>BlhCVCMVDAzzbaHwwHGzfTcWuuHkTx</t>
  </si>
  <si>
    <t>GWOMcXbqKstosOXfJXiPunSJWGKwRP</t>
  </si>
  <si>
    <t>iBEPIncpuwjbzIPhgnelBKXqBEtQlA</t>
  </si>
  <si>
    <t>CpVuTzvroHpDWMoUGiPpDjDulSfyBI</t>
  </si>
  <si>
    <t>XVyvlwUgCWbCIECVrdizIFnbDWKeOe</t>
  </si>
  <si>
    <t>BrVemPbLmhqGEkcFQEOLtIcBgoJqvz</t>
  </si>
  <si>
    <t>gVbNTTxeVPpcGavxeQoNiwskbqAubz</t>
  </si>
  <si>
    <t>acqpunKfxdOzzJrFaPCqFOweSmLjKc</t>
  </si>
  <si>
    <t>zHQxQMrxzdMJGIvKzVmyEIOUVeeLBL</t>
  </si>
  <si>
    <t>qOpdRtBgsTkOyTwpIunNJaKtswUDVL</t>
  </si>
  <si>
    <t>JKTTCwbfOjrgHaypRGgUuXKotvcGkI</t>
  </si>
  <si>
    <t>vatcupSSbnGgBGnyGgyNKJbbiSIuWK</t>
  </si>
  <si>
    <t>EdSOicxavkkeayACqpdCzNrNOLMRkO</t>
  </si>
  <si>
    <t>dTVnQPfhpnczpgKXxCbfFIRkzbRQsa</t>
  </si>
  <si>
    <t>kNTDDHROiIhVHQslHeiwgeMLAmCsAI</t>
  </si>
  <si>
    <t>RNcGBuTgaspnzAHgjbPViHfXfCORFH</t>
  </si>
  <si>
    <t>RPlxosmMfhvHBqoMwUeljhjNNTiBAj</t>
  </si>
  <si>
    <t>9559.6915</t>
  </si>
  <si>
    <t>5984.7387</t>
  </si>
  <si>
    <t>9464.6642</t>
  </si>
  <si>
    <t>3128.5704</t>
  </si>
  <si>
    <t>5602.1419</t>
  </si>
  <si>
    <t>1958.8866</t>
  </si>
  <si>
    <t>6679.6019</t>
  </si>
  <si>
    <t>5901.5959</t>
  </si>
  <si>
    <t>2471.5001</t>
  </si>
  <si>
    <t>2106.1324</t>
  </si>
  <si>
    <t>7320.7724</t>
  </si>
  <si>
    <t>8624.8848</t>
  </si>
  <si>
    <t>4388.3748</t>
  </si>
  <si>
    <t>8502.1055</t>
  </si>
  <si>
    <t>3089.9523</t>
  </si>
  <si>
    <t>5073.8243</t>
  </si>
  <si>
    <t>2519.9930</t>
  </si>
  <si>
    <t>2889.5195</t>
  </si>
  <si>
    <t>6265.9492</t>
  </si>
  <si>
    <t>1595.7525</t>
  </si>
  <si>
    <t>2358.5125</t>
  </si>
  <si>
    <t>9503.6060</t>
  </si>
  <si>
    <t>6335.6618</t>
  </si>
  <si>
    <t>7396.6204</t>
  </si>
  <si>
    <t>7455.4178</t>
  </si>
  <si>
    <t>8802.2833</t>
  </si>
  <si>
    <t>9319.7079</t>
  </si>
  <si>
    <t>3890.1919</t>
  </si>
  <si>
    <t>1677.2859</t>
  </si>
  <si>
    <t>2126.1959</t>
  </si>
  <si>
    <t>3219.1264</t>
  </si>
  <si>
    <t>1533.8111</t>
  </si>
  <si>
    <t>5721.5917</t>
  </si>
  <si>
    <t>8373.2892</t>
  </si>
  <si>
    <t>6049.9840</t>
  </si>
  <si>
    <t>9903.6559</t>
  </si>
  <si>
    <t>3678.2127</t>
  </si>
  <si>
    <t>6466.9509</t>
  </si>
  <si>
    <t>6237.9976</t>
  </si>
  <si>
    <t>6425.4585</t>
  </si>
  <si>
    <t>9310.8336</t>
  </si>
  <si>
    <t>6789.4985</t>
  </si>
  <si>
    <t>9194.7692</t>
  </si>
  <si>
    <t>1944.4461</t>
  </si>
  <si>
    <t>1141.8796</t>
  </si>
  <si>
    <t>3877.3986</t>
  </si>
  <si>
    <t>9437.6315</t>
  </si>
  <si>
    <t>4856.6141</t>
  </si>
  <si>
    <t>6927.2298</t>
  </si>
  <si>
    <t>9827.1564</t>
  </si>
  <si>
    <t>8514.9822</t>
  </si>
  <si>
    <t>3669.4542</t>
  </si>
  <si>
    <t>5782.5521</t>
  </si>
  <si>
    <t>7414.1468</t>
  </si>
  <si>
    <t>6996.8926</t>
  </si>
  <si>
    <t>4485.9579</t>
  </si>
  <si>
    <t>4798.3777</t>
  </si>
  <si>
    <t>3622.9954</t>
  </si>
  <si>
    <t>9122.8245</t>
  </si>
  <si>
    <t>9147.9525</t>
  </si>
  <si>
    <t>5999.9066</t>
  </si>
  <si>
    <t>5443.1288</t>
  </si>
  <si>
    <t>3742.6048</t>
  </si>
  <si>
    <t>4739.6405</t>
  </si>
  <si>
    <t>3580.6110</t>
  </si>
  <si>
    <t>2953.1035</t>
  </si>
  <si>
    <t>7985.2353</t>
  </si>
  <si>
    <t>4504.4320</t>
  </si>
  <si>
    <t>6454.6744</t>
  </si>
  <si>
    <t>2225.6586</t>
  </si>
  <si>
    <t>6660.6500</t>
  </si>
  <si>
    <t>4750.8777</t>
  </si>
  <si>
    <t>1372.4830</t>
  </si>
  <si>
    <t>2791.2749</t>
  </si>
  <si>
    <t>6187.5932</t>
  </si>
  <si>
    <t>5498.5886</t>
  </si>
  <si>
    <t>9512.6957</t>
  </si>
  <si>
    <t>7099.6825</t>
  </si>
  <si>
    <t>3965.3845</t>
  </si>
  <si>
    <t>2917.1093</t>
  </si>
  <si>
    <t>8687.2837</t>
  </si>
  <si>
    <t>8403.7404</t>
  </si>
  <si>
    <t>8141.8777</t>
  </si>
  <si>
    <t>4800.9660</t>
  </si>
  <si>
    <t>9346.1962</t>
  </si>
  <si>
    <t>5132.9139</t>
  </si>
  <si>
    <t>7815.9902</t>
  </si>
  <si>
    <t>2895.6142</t>
  </si>
  <si>
    <t>5700.7803</t>
  </si>
  <si>
    <t>5939.5597</t>
  </si>
  <si>
    <t>5904.3357</t>
  </si>
  <si>
    <t>8868.4660</t>
  </si>
  <si>
    <t>5507.4009</t>
  </si>
  <si>
    <t>3720.9569</t>
  </si>
  <si>
    <t>5827.9218</t>
  </si>
  <si>
    <t>8655.7479</t>
  </si>
  <si>
    <t>9631.7265</t>
  </si>
  <si>
    <t>6124.5647</t>
  </si>
  <si>
    <t>5248.3619</t>
  </si>
  <si>
    <t>9776.2074</t>
  </si>
  <si>
    <t>2628.2855</t>
  </si>
  <si>
    <t>5498.9589</t>
  </si>
  <si>
    <t>8913.6002</t>
  </si>
  <si>
    <t>9359.7859</t>
  </si>
  <si>
    <t>4314.2723</t>
  </si>
  <si>
    <t>6458.3573</t>
  </si>
  <si>
    <t>8135.8741</t>
  </si>
  <si>
    <t>4488.6310</t>
  </si>
  <si>
    <t>8603.8337</t>
  </si>
  <si>
    <t>9052.3504</t>
  </si>
  <si>
    <t>9193.4493</t>
  </si>
  <si>
    <t>6511.9752</t>
  </si>
  <si>
    <t>8573.1450</t>
  </si>
  <si>
    <t>tQUjhOgCtakVcRwzXmPoNjiAscaqhv</t>
  </si>
  <si>
    <t>fOvUDWllEFMfNqJLIkAwlRQxNyBwFL</t>
  </si>
  <si>
    <t>BaRRvsJqQxxtcFxmLdRzUBpySjyfmk</t>
  </si>
  <si>
    <t>iHBWQiwOGpsBfQVfqGKbwNrlocwhVi</t>
  </si>
  <si>
    <t>WRJKBMQffLAyvrrsygPmFwusQWmHfs</t>
  </si>
  <si>
    <t>BBHAVNToBlhjQlWUobQGmpsUhwEBqR</t>
  </si>
  <si>
    <t>UgLvpfAhLHAMuVqjUqoTCGNlbbkkcu</t>
  </si>
  <si>
    <t>upWITUGqDvOjSilCPDPNNjmaxRPkoU</t>
  </si>
  <si>
    <t>UDIRSPguMBSydBUAicXgQxprDjeozo</t>
  </si>
  <si>
    <t>XsGCqMeWTeipJtGPQkeQpEkkLvvHom</t>
  </si>
  <si>
    <t>qfHCfQPBHRvCBPqaInlGlGFzUDRljm</t>
  </si>
  <si>
    <t>lEiuqOTpEgbcUgJvvotXMPgDjqznFv</t>
  </si>
  <si>
    <t>OyrdjCGAkiqgpbVaAyuLsLzVUoSXzl</t>
  </si>
  <si>
    <t>fcaokhPtXTDJRihawHEkUHCzggnrND</t>
  </si>
  <si>
    <t>fOVKvzcXxBWdvvFRJROzOtXwovgcaR</t>
  </si>
  <si>
    <t>HBASGJKhGeVHpFHTAsTUABojkplChJ</t>
  </si>
  <si>
    <t>XpkhkEhAIThyHXmXVmEGmKRFCbMmcv</t>
  </si>
  <si>
    <t>zkhWckfhQzudKLcWDPQrlMIUTUnUOs</t>
  </si>
  <si>
    <t>acCGtFdNmEfSOrWtmLuUPQvjIBeucF</t>
  </si>
  <si>
    <t>JPNQETpJJJHgoudHKEEMctnRltMjkW</t>
  </si>
  <si>
    <t>DtXgSiUqnaGSlBIyikxsGPXsjkiRvt</t>
  </si>
  <si>
    <t>CWfoanWiokyQsEshhfQyQwtEXAvOaI</t>
  </si>
  <si>
    <t>kXdskIKNTVUpXQOEXQniRdccmfoxgm</t>
  </si>
  <si>
    <t>FgyUaMUbVETGsUSuWrGLMzCbJQDLfJ</t>
  </si>
  <si>
    <t>uVmOcyIEDDeaaKsXzBmfnMyjvCkJkq</t>
  </si>
  <si>
    <t>VxTcBlIeFQRXsTrnuFMenviwclrUuC</t>
  </si>
  <si>
    <t>jlwBUaySXVfFEFRktWAQpVbCCsHjlf</t>
  </si>
  <si>
    <t>zTbCNqHduSTaCgvrSBBiPUjeWTmVLR</t>
  </si>
  <si>
    <t>OcGBRcvWkAXgpSCDKueHlMdlCIUVgQ</t>
  </si>
  <si>
    <t>JwDWdGrDxpkhXGegGGNnApjDxXXflh</t>
  </si>
  <si>
    <t>FPNuUhhJRpJpNkbjWgkmecgbVibXFE</t>
  </si>
  <si>
    <t>lPJfVeuiCddJbKcFvDzmUOmFKyMuFa</t>
  </si>
  <si>
    <t>bIFvhqSMduiziNBaqBREddbrRaIHNP</t>
  </si>
  <si>
    <t>lEPOLzaSbFiPigMxywmJynjVPQbFzl</t>
  </si>
  <si>
    <t>yQDMoeVbEgefTlEfPQHKPHsenkbVUW</t>
  </si>
  <si>
    <t>gKovPfsiNsfQCdSappodmyNMatXnzM</t>
  </si>
  <si>
    <t>PoIyFPcPxPtoVnhDhRRmUxSCJXnMUK</t>
  </si>
  <si>
    <t>GDiKSuURtvkfobNVegdyqUXUKFMOPu</t>
  </si>
  <si>
    <t>ntaJfGtoiFJBNhKqfmgoMupHScHPGs</t>
  </si>
  <si>
    <t>IQwbgCiEsaSHGbwORvJpzQKChrhsWE</t>
  </si>
  <si>
    <t>wTuXBjnblDFsvqjRozXiNJeTfRpXQt</t>
  </si>
  <si>
    <t>InuISwrquLvECzrWwHGixUatKTBxMq</t>
  </si>
  <si>
    <t>nVDxCviVWJFFnbdRgTVheofNuJQSAS</t>
  </si>
  <si>
    <t>KBFuQQseEtTkxMNTqyqAnmFrUkNKhW</t>
  </si>
  <si>
    <t>rzxALtxiHcIGMedQIOSgVkqkPOGThy</t>
  </si>
  <si>
    <t>EQhhlHMwpscNheNyiaxXpSdjyDtndl</t>
  </si>
  <si>
    <t>yqrHFKsTRkMVqPdkDAgzPkeDKBOxMq</t>
  </si>
  <si>
    <t>pIUhWtEriXTFHqapcKoHgCLFCDIJdE</t>
  </si>
  <si>
    <t>czqpbSdKCIhRjlwGhmwgVVlUVLoCqL</t>
  </si>
  <si>
    <t>pGNIBeJvQUNzTUkJDNfzpFsIQIDnlP</t>
  </si>
  <si>
    <t>MJvnBQxaJuJWEwIHmwTChoFlaaFXEF</t>
  </si>
  <si>
    <t>izuxtLdnXfBHDblccNAapzbjyGNvvN</t>
  </si>
  <si>
    <t>CVHPTiKxOxsSSGlUfKckzHdhhWlIiR</t>
  </si>
  <si>
    <t>TJJOVxzkbsCeHjutSTTdJNrmobNXla</t>
  </si>
  <si>
    <t>lIlVLxtPyOfsyiwmLppfKgzBTnThTF</t>
  </si>
  <si>
    <t>JhfijfukQqaXuCQeSuJGshpAjpdHfb</t>
  </si>
  <si>
    <t>ymlQHGxdQqfFJdRBbRJkQhoONtbtzm</t>
  </si>
  <si>
    <t>ciTNdXXLUBdPUDihbvDrkTmXGlspEy</t>
  </si>
  <si>
    <t>RXlkxRkfgTzrdVStknOnhsjxrcPKbk</t>
  </si>
  <si>
    <t>RRXiCwDowKwMfQJVyuKNGwCdJlSfoy</t>
  </si>
  <si>
    <t>HOtuIReEMfJFjyLMIMcCGOhUwhRmdl</t>
  </si>
  <si>
    <t>GPQBpEqncvCGABOfJpgdHUBUPUvTow</t>
  </si>
  <si>
    <t>PwcrgfRubrAHOvUqKuvOHRVyaLLuQu</t>
  </si>
  <si>
    <t>jRyEGnlkOkKuxGKfnjNUBxWXTMLcBJ</t>
  </si>
  <si>
    <t>rxjPNGpDMQhbgHJWHUWNhWfpnhtUdR</t>
  </si>
  <si>
    <t>ognPseVHBJszVgIcBRVNDFqSLLMHqG</t>
  </si>
  <si>
    <t>IXubEFpgofbWHOPkHCzXcLxmIIaOQj</t>
  </si>
  <si>
    <t>OAVAEziFxWnsUJQaGqJtJeIcUGrVQX</t>
  </si>
  <si>
    <t>WRjxRnnXtkCfbRLxvzyrUjmtWAMaVb</t>
  </si>
  <si>
    <t>axikMOBxCWXRRwTgQEOOxeTUTRfzJF</t>
  </si>
  <si>
    <t>NesWhokcjJXNIdxCTLhCiepaahuDhn</t>
  </si>
  <si>
    <t>LBmuMJxMPKsyqLqQHqqpceGJPcktTL</t>
  </si>
  <si>
    <t>odxexcyNQNQkrtGuJyfKBpPbdOAOTl</t>
  </si>
  <si>
    <t>tMEtPjQIxEDWeVmqAACHftoKKCBvny</t>
  </si>
  <si>
    <t>xOThQkdbSPtmHslpojeyLFPFhbSBry</t>
  </si>
  <si>
    <t>zhREyPFkRbhNBOIgUfIWtwRExsDGnf</t>
  </si>
  <si>
    <t>EbxcSKJJRpattbLxLXKUCpiRSBXTsl</t>
  </si>
  <si>
    <t>QkqCEluuXxbVWmWpdrAfIxWHjCMKOb</t>
  </si>
  <si>
    <t>DAxEWrLNTvSmNgAtexfXFJVjXDGQrb</t>
  </si>
  <si>
    <t>pFPiScDXQvBlanbWvfkMeEctWXUPqK</t>
  </si>
  <si>
    <t>jmeajVhyidOtjgWQuuEeKKzwNJzJLA</t>
  </si>
  <si>
    <t>LxksSJroGaFOlytMHskfWxMKqFoTji</t>
  </si>
  <si>
    <t>hppsBnNQSJGncMifKHPfQpimoeulBh</t>
  </si>
  <si>
    <t>QepXcRFFEdIviMzmvcimuRqwADuKNs</t>
  </si>
  <si>
    <t>jxVsariKPkNoJXixFqFgEcOXuuUpzF</t>
  </si>
  <si>
    <t>KAfFCVMuHHXiULEaSQjckgPiriLUDN</t>
  </si>
  <si>
    <t>SfFxjXVvBCUtRxaRdrPloRBfIdWnqr</t>
  </si>
  <si>
    <t>SBMNBPvSfayVVqShMsunawvexuVufC</t>
  </si>
  <si>
    <t>yhDodzBFngRKBVGbyVLoGyKLzDCGIH</t>
  </si>
  <si>
    <t>uHJMzVjidWjOGLIFmhJQcPFDfvwrmx</t>
  </si>
  <si>
    <t>dDVaRtiUCqvaddXyfdkMnJFlbzdRro</t>
  </si>
  <si>
    <t>hXEncIiqfWoLLNnsfnlSGJdEIeHXyL</t>
  </si>
  <si>
    <t>EIcVzQxLwxtTUKTBtWzBAunvyvFSox</t>
  </si>
  <si>
    <t>waBFNIjbSFMptlmLirRQLkfvUlfnnl</t>
  </si>
  <si>
    <t>SlrNgybuJLimrnWUqMaaMjVWPSiMgE</t>
  </si>
  <si>
    <t>iNBTtbRcThRltIRHbmkSQMPLMrIPyr</t>
  </si>
  <si>
    <t>kfJhFrpgxHpDTiKCHmEKkJklkNqxyB</t>
  </si>
  <si>
    <t>bCfHEQMtwyWDcHHzeKNXxzfEcRuEGW</t>
  </si>
  <si>
    <t>stzOtBQRnQjlAepmwqCjuiVuAwMUgp</t>
  </si>
  <si>
    <t>iUNzzhNdjscRGGSugEhNsQKCgxQdFd</t>
  </si>
  <si>
    <t>qIlOSOdGwJQssiRXQihtiyLRNnJftS</t>
  </si>
  <si>
    <t>AtGNDhBrSrmgVDsuwgdQuwcEVxBqMS</t>
  </si>
  <si>
    <t>qImTrOoLtDEnerGGaSurLSFfAXrBwi</t>
  </si>
  <si>
    <t>rkMJtuzqINeLJMJoTMUBlfsUBPFzgE</t>
  </si>
  <si>
    <t>IKcFHDeqEIeQgthcAdEAfLpvWhbGNy</t>
  </si>
  <si>
    <t>cxFrHveQqTMvlRtIGdtGmdDOoTTAPn</t>
  </si>
  <si>
    <t>UgiKyQkfnXRdXmAGqfnupISKwQSxmK</t>
  </si>
  <si>
    <t>EqaToeWPgwhwnxPxweMWUydbeOAATU</t>
  </si>
  <si>
    <t>BTEoJxpsRaUgEvSLJNPTMopfxnsijg</t>
  </si>
  <si>
    <t>sIJPXMKeLSUCISBLtGfbHCVxCVGUOM</t>
  </si>
  <si>
    <t>xsXAjXlERpTdowAxUHbrUNEFMKqpuN</t>
  </si>
  <si>
    <t>SHGRUyzajBGmXLVqTttfNDtPssBjJA</t>
  </si>
  <si>
    <t>FLFasUvrcUKweLOzRgpmGGCkhKUPvy</t>
  </si>
  <si>
    <t>DKQtToQXTQGyyuEEUBlEQHQHjtHUiQ</t>
  </si>
  <si>
    <t>kSoQkWCKIePxFGcvvQTfNCGDrGnSVU</t>
  </si>
  <si>
    <t>AVXQuPqlPCSwLragSXwhPalupCUoiN</t>
  </si>
  <si>
    <t>PfJpFkhckVQdsvKCLOwiPvdPwBeldE</t>
  </si>
  <si>
    <t>RMmKmgXwxFcvRShPKaDzdGSOdNCGaS</t>
  </si>
  <si>
    <t>WGfkfolUoRzwhJSfnHyHuyhASkhJcU</t>
  </si>
  <si>
    <t>OSpQQwTgTMJeiXbeBMBDndSCpWcoWu</t>
  </si>
  <si>
    <t>oHXlhSWzXsbTAzontclDQzkxWnfcnp</t>
  </si>
  <si>
    <t>CcQnzAHiLOfytJsyxxQtaVRBKafNRH</t>
  </si>
  <si>
    <t>CpcjuIKofChquxSvaTFfgQDOsIcvSs</t>
  </si>
  <si>
    <t>kBHzkkBBswEPsnrkBmzqfSzcaJqeSN</t>
  </si>
  <si>
    <t>dpcwzjUlmcWNEeGewKoMoaJkDlJBdC</t>
  </si>
  <si>
    <t>iaowrKxpUGgwrholAjFmxRjATKPDSO</t>
  </si>
  <si>
    <t>aOtgEIaRFxonRCtwLmErPQgwmTSaoC</t>
  </si>
  <si>
    <t>ArxwtPtAHtSxUbkFyTodaBTqOVNVzh</t>
  </si>
  <si>
    <t>miDtxJekmUcPqiGpNBcRKaIdwlAfCI</t>
  </si>
  <si>
    <t>LLuVwQNBLIGBorqxiVusfFySpDIPvF</t>
  </si>
  <si>
    <t>NbcMwMjyeAGnpFPRpSbbFMEOFNWwyT</t>
  </si>
  <si>
    <t>SQRckGIBurwJkGofPQAcdxfyceXCFa</t>
  </si>
  <si>
    <t>jxADvQEcWRvqqstzAMrsuokafIvQri</t>
  </si>
  <si>
    <t>cBOBJcbshHEQMMUlRyaJTyHMeHEcUE</t>
  </si>
  <si>
    <t>GNATrjUhfGWdhRgWIatDmBxdCAEddS</t>
  </si>
  <si>
    <t>vznGmBKkrQfHPTWyDmUadqcxUcuWpy</t>
  </si>
  <si>
    <t>aaisnXqzdqwXUnduaVCcddbjsIbMXL</t>
  </si>
  <si>
    <t>amruBRqjuWnffOKMIbDVoVOcldjKJp</t>
  </si>
  <si>
    <t>rFWoFzJHRrTwRuInhmDDPhkRwDnspU</t>
  </si>
  <si>
    <t>UHjUWQvRyOypywoFQKbjOOdTHoLdni</t>
  </si>
  <si>
    <t>WbLbTJbKliKMRkMtlQxVKntlDWMwvr</t>
  </si>
  <si>
    <t>LHTMibgAGEfykwdmUlmMXhvWLTWFQf</t>
  </si>
  <si>
    <t>HNnLRzisXmTKzMGgNofRIlJjLPFcxk</t>
  </si>
  <si>
    <t>gkQEhKReRbbeNacxpdCUGhVuBrKEcO</t>
  </si>
  <si>
    <t>wBSVVrKLRByaMHCLkkPbAfyiPNWMkL</t>
  </si>
  <si>
    <t>PuFiJileNeTouDCIGUcMJRkxveixpR</t>
  </si>
  <si>
    <t>PePbuMHcQNJltxRIrLbKfLIHIQoDjx</t>
  </si>
  <si>
    <t>hsHmRjFsUGxVSIQxAeNxnPrlmklGXX</t>
  </si>
  <si>
    <t>DpTxCalzsPEpXshjFfoAsEwORnVJSG</t>
  </si>
  <si>
    <t>ptyaQISbRJmBoDPoPMqMMmevCRVPkl</t>
  </si>
  <si>
    <t>XltiDVhAcozxQBLnILWGxciEfauMhD</t>
  </si>
  <si>
    <t>ljeujhRbosLaSJhGugBOiIhFlEXvlR</t>
  </si>
  <si>
    <t>MtCFWzjeLCaxlDewNvAasqLigHSXmE</t>
  </si>
  <si>
    <t>eBgpFTpDUQJJslkppwdgNGlgMASpkA</t>
  </si>
  <si>
    <t>MGejeIXRxtuKEhCXjNMGHVdCeOEWWC</t>
  </si>
  <si>
    <t>jOTnyuteDfRpTBeSKsvFTeTqePFrPP</t>
  </si>
  <si>
    <t>fcLDdjSuztdUfdsOWcmmfmOkCLxjlQ</t>
  </si>
  <si>
    <t>oIKioTIaHuSfULPBLeMGDHNKIsEFgP</t>
  </si>
  <si>
    <t>UQQoqANpLnelxKgDAiLlAgdbWQPemq</t>
  </si>
  <si>
    <t>aRtuaiHuoVpLXyUwDEwUDvPSoWzHxa</t>
  </si>
  <si>
    <t>nRMCCbKcswGxpIWUFMKMdnWdeNSNyx</t>
  </si>
  <si>
    <t>UHtjpVBErgQmCnxlpjJFJUvUNrimkm</t>
  </si>
  <si>
    <t>sHhAWRPsULWTrCgIJILXqpPHFtoRWg</t>
  </si>
  <si>
    <t>SlybXrTvLPdPyviJifpVdHhFfresJv</t>
  </si>
  <si>
    <t>peteUPaWBqcwwfPzGsNDJnwizLxrTf</t>
  </si>
  <si>
    <t>cAJaXFndTMvcnmdNUEzDSMgmKIXtle</t>
  </si>
  <si>
    <t>TfJbzwOOihcgESbEhWfTaNcrntchHb</t>
  </si>
  <si>
    <t>aqEOADzOuKUrOIfjULppyWJaDpaXRc</t>
  </si>
  <si>
    <t>RIlzwXSkozwdxjmNggrkaLGdOHWKnS</t>
  </si>
  <si>
    <t>yEueOdnicwRNNQRkUgtLBdoTJFrGXH</t>
  </si>
  <si>
    <t>uzolSzFzPCedCVfmipywTQGRxVwhTQ</t>
  </si>
  <si>
    <t>OuRwvWKNNkkndjiaDpJMQgGMzWwBwM</t>
  </si>
  <si>
    <t>UiAEWjFmFqCHCjFCSkXPiueuDpGlJB</t>
  </si>
  <si>
    <t>wmnaVIiePuiPKDvuychBlzaXhidfsu</t>
  </si>
  <si>
    <t>lhtsJtdxeHuDQSWbDCGLyhOGArgJqj</t>
  </si>
  <si>
    <t>qrwhduyNutMiIPURQyAhVSiAAihPLp</t>
  </si>
  <si>
    <t>frEynupKmKLPEPCvcUAlEtTcfgNftl</t>
  </si>
  <si>
    <t>MysWTNlSPovgaoABwAFhBpdqOgzaWw</t>
  </si>
  <si>
    <t>xWnJoArVwpCfXoQjbWwFsCSiPqgkDf</t>
  </si>
  <si>
    <t>MpWWvWzcMGCBFumhErBdyokNyEnTdB</t>
  </si>
  <si>
    <t>duplBzwLomRtBqbcdhyNnVACodudyW</t>
  </si>
  <si>
    <t>LamiOpwFGmljXrcVnyGbSaqpQmvffk</t>
  </si>
  <si>
    <t>buzfBcAJPGsMwvGwmheTAwQvHvkreO</t>
  </si>
  <si>
    <t>fgyJpxQsrSyJsBveVaKmOqFnHftJNl</t>
  </si>
  <si>
    <t>NJBuQFHcjGbiSIzUIoLaMntqwxqlrw</t>
  </si>
  <si>
    <t>zcnhKNMxPUUxupznEoQObxAWdxEXDM</t>
  </si>
  <si>
    <t>cmGyxhxplIkrOivJrGbAVDTlylTchc</t>
  </si>
  <si>
    <t>rmTJQWuqxmIKtiqoXVOxFiprUVbFyP</t>
  </si>
  <si>
    <t>GFgfnPJRnKgkxCeVagquUCuiiTXjFS</t>
  </si>
  <si>
    <t>IPrUednhXSyvCBHVFPVAtRPDSAEual</t>
  </si>
  <si>
    <t>PKXUquWqmJdTTDUiBxwSTjmdfWhtOt</t>
  </si>
  <si>
    <t>LkXqChTPyjzILhEVpeKtbcJmGzzEex</t>
  </si>
  <si>
    <t>SuWtlDBlsAKGacuvipvJcmpSvHwDpa</t>
  </si>
  <si>
    <t>huppaxkfKzrQHgdyJJBhzkjsgRvlOE</t>
  </si>
  <si>
    <t>EXiwgDQOAjSfvqAqHxkeIKAFusTEdO</t>
  </si>
  <si>
    <t>jdAgyDOpHKALQvmWghpoPJUjBHFTAG</t>
  </si>
  <si>
    <t>NIlsTPXadPVybUUNGUAWdGoOCKmaDL</t>
  </si>
  <si>
    <t>sHdIlvjXRNcjDFdbyjhQXzmdpMDoRC</t>
  </si>
  <si>
    <t>rbLGIkzmzQorKaTqAugalttjHGshDR</t>
  </si>
  <si>
    <t>kgsjzOWnHyJaTvhKJDPqIEgVifGQmK</t>
  </si>
  <si>
    <t>VlOvPVmexeOyhcdhnuofbstgiBTPmO</t>
  </si>
  <si>
    <t>UTphUatudmoNrxRlgDPzayazzFlAKC</t>
  </si>
  <si>
    <t>cHeWTRDTzIgLIjbQMIhvIuSwdxcvCz</t>
  </si>
  <si>
    <t>xoaXVTNpwvXntyMRvByQdUDtKFrsrs</t>
  </si>
  <si>
    <t>zAaBrTvsrpiGtmRKIimhsAWJNPrRRb</t>
  </si>
  <si>
    <t>fQMPcAeeDGcfqOWLwszeKkTnWDUzXB</t>
  </si>
  <si>
    <t>czOFxCDtQrBfjcEmKlnLofasHtlChg</t>
  </si>
  <si>
    <t>eFFPVspgGbwaElrpURvzWWpxbSKToN</t>
  </si>
  <si>
    <t>TaTOoUtxkezcrOOQgjKSXuJFtloCGb</t>
  </si>
  <si>
    <t>pMVfqtjLPiHNkyxrKzKsvxijIKDwvO</t>
  </si>
  <si>
    <t>XPwXhQajQjzpBhIVMOAVLOcOjOWFbW</t>
  </si>
  <si>
    <t>ysMNXrTPgSfIABqGijyrQnXKCNySqc</t>
  </si>
  <si>
    <t>gDTSMRIOkzQvelrRUdAskGhibSJXwG</t>
  </si>
  <si>
    <t>upbhuCXEMxFWTOPxoUQlbaJSSJjwMC</t>
  </si>
  <si>
    <t>ohjBvSNrlkcUkqHKgPSKfjgihquJeN</t>
  </si>
  <si>
    <t>VSUamCJowLjQwPQjgtPjiDheNDHeWD</t>
  </si>
  <si>
    <t>zkVMqLLAsiGOdlowKennqBONLIAHHS</t>
  </si>
  <si>
    <t>NeutgcNqQKJGMxlWpWVQBcipycLnDf</t>
  </si>
  <si>
    <t>CcfenhIRbuTIWEsDNFJpnNFgIsVQLO</t>
  </si>
  <si>
    <t>hCrKVjFROSfgzmAPmDwyPDJlOwWieH</t>
  </si>
  <si>
    <t>TWIaKMzHBsULlytHJeEXryInjLCyjT</t>
  </si>
  <si>
    <t>XyTQOnHFqIaFyDRQcfHdXbULymlrTI</t>
  </si>
  <si>
    <t>iywvzyDRVOLUWAbjFUWdWRJNccCRjT</t>
  </si>
  <si>
    <t>nXXWtzNqVRyMrwnsCfCGmjuGvrWNud</t>
  </si>
  <si>
    <t>ySaJlIFFKqKHawAGFMUELDiNLjlihb</t>
  </si>
  <si>
    <t>stxXxoBaddDnVWDfxVUrXqFlhCpzuR</t>
  </si>
  <si>
    <t>MpgAwMzoymkdiKuxTsujusBdFqejTS</t>
  </si>
  <si>
    <t>rahWzDbeOkLQGVzsrAuNVBRECkkkHb</t>
  </si>
  <si>
    <t>WEgdGTKeTWJjOKWKeqdFqCyCSFoHkI</t>
  </si>
  <si>
    <t>GaXhTKUVGukuJntodxovPLHBlqWyWu</t>
  </si>
  <si>
    <t>MvIdKvfhtloXARvgQlXhnmmGSNXCdv</t>
  </si>
  <si>
    <t>zCklbXGBWzQAHAApxsQsyGmndgGkXi</t>
  </si>
  <si>
    <t>swgEAwDuMOpyPQcUynLCPIVCMOLDSc</t>
  </si>
  <si>
    <t>gOFaMCWHaejhAFQkkGWSzWtJJgXmPl</t>
  </si>
  <si>
    <t>eQqQmzCTtNHrIXkekLXqEeodqyPHGw</t>
  </si>
  <si>
    <t>HrPCrltgnsARzvqoofxxlbeWWzBcDk</t>
  </si>
  <si>
    <t>GJRVDaCLbShrSpqsxXLkGAQQEdBWok</t>
  </si>
  <si>
    <t>xLqLpBPXsjPlsiVgvdbyiGcXCcCuzr</t>
  </si>
  <si>
    <t>TyMSbXJjzoaSyCJWJhpfGwTumSQrka</t>
  </si>
  <si>
    <t>mqmlqzzsBxsEeODklRIhCdhLadQRlu</t>
  </si>
  <si>
    <t>eeEkleRgksAxeglUElHmcimpVsurHb</t>
  </si>
  <si>
    <t>KKDhUUcBGWqneVAqVyCxRzxGJFMXlE</t>
  </si>
  <si>
    <t>EXTWG_28</t>
  </si>
  <si>
    <t>EXTWG_29</t>
  </si>
  <si>
    <t>EXTWG_30</t>
  </si>
  <si>
    <t>EXTWG_31</t>
  </si>
  <si>
    <t>EXTWG_32</t>
  </si>
  <si>
    <t>EXTWG_33</t>
  </si>
  <si>
    <t>EXTWG_34</t>
  </si>
  <si>
    <t>EXTWG_35</t>
  </si>
  <si>
    <t>EXTWG_36</t>
  </si>
  <si>
    <t>EXTWG_37</t>
  </si>
  <si>
    <t>EXTWG_38</t>
  </si>
  <si>
    <t>EXTWG_39</t>
  </si>
  <si>
    <t>EXTWG_40</t>
  </si>
  <si>
    <t>EXTWG_41</t>
  </si>
  <si>
    <t>EXTWG_42</t>
  </si>
  <si>
    <t>EXTWG_43</t>
  </si>
  <si>
    <t>EXTWG_44</t>
  </si>
  <si>
    <t>EXTWG_45</t>
  </si>
  <si>
    <t>EXTWG_46</t>
  </si>
  <si>
    <t>EXTWG_47</t>
  </si>
  <si>
    <t>EXTWG_48</t>
  </si>
  <si>
    <t>EXTWG_49</t>
  </si>
  <si>
    <t>EXTWG_50</t>
  </si>
  <si>
    <t>EXTWG_51</t>
  </si>
  <si>
    <t>EXTWG_52</t>
  </si>
  <si>
    <t>EXTWG_53</t>
  </si>
  <si>
    <t>EXTWG_54</t>
  </si>
  <si>
    <t>EXTWG_55</t>
  </si>
  <si>
    <t>EXTWG_56</t>
  </si>
  <si>
    <t>EXTWG_57</t>
  </si>
  <si>
    <t>EXTWG_58</t>
  </si>
  <si>
    <t>EXTWG_59</t>
  </si>
  <si>
    <t>EXTWG_60</t>
  </si>
  <si>
    <t>EXTWG_61</t>
  </si>
  <si>
    <t>EXTWG_62</t>
  </si>
  <si>
    <t>EXTWG_63</t>
  </si>
  <si>
    <t>EXTWG_79</t>
  </si>
  <si>
    <t>EXTWG_80</t>
  </si>
  <si>
    <t>EXTWG_81</t>
  </si>
  <si>
    <t>EXTWG_82</t>
  </si>
  <si>
    <t>EXTWG_83</t>
  </si>
  <si>
    <t>EXTWG_84</t>
  </si>
  <si>
    <t>EXTWG_85</t>
  </si>
  <si>
    <t>EXTWG_86</t>
  </si>
  <si>
    <t>EXTWG_87</t>
  </si>
  <si>
    <t>EXTWG_88</t>
  </si>
  <si>
    <t>EXTWG_89</t>
  </si>
  <si>
    <t>EXTWG_90</t>
  </si>
  <si>
    <t>EXTWG_91</t>
  </si>
  <si>
    <t>EXTWG_92</t>
  </si>
  <si>
    <t>EXTWG_93</t>
  </si>
  <si>
    <t>EXTWG_94</t>
  </si>
  <si>
    <t>EXTWG_95</t>
  </si>
  <si>
    <t>EXTWG_96</t>
  </si>
  <si>
    <t>EXTWG_97</t>
  </si>
  <si>
    <t>EXTWG_98</t>
  </si>
  <si>
    <t>EXTWG_99</t>
  </si>
  <si>
    <t>EXTWG_100</t>
  </si>
  <si>
    <t>EXTWG_101</t>
  </si>
  <si>
    <t>EXTWG_102</t>
  </si>
  <si>
    <t>EXTWG_103</t>
  </si>
  <si>
    <t>EXTWG_104</t>
  </si>
  <si>
    <t>EXTWG_105</t>
  </si>
  <si>
    <t>EXTWG_106</t>
  </si>
  <si>
    <t>EXTWG_107</t>
  </si>
  <si>
    <t>EXTWG_108</t>
  </si>
  <si>
    <t>EXTWG_109</t>
  </si>
  <si>
    <t>EXTWG_110</t>
  </si>
  <si>
    <t>EXTWG_111</t>
  </si>
  <si>
    <t>EXTWG_112</t>
  </si>
  <si>
    <t>EXTWG_113</t>
  </si>
  <si>
    <t>EXTWG_114</t>
  </si>
  <si>
    <t>EXTWG_115</t>
  </si>
  <si>
    <t>EXTWG_116</t>
  </si>
  <si>
    <t>EXTWG_117</t>
  </si>
  <si>
    <t>EXTWG_118</t>
  </si>
  <si>
    <t>EXTWG_119</t>
  </si>
  <si>
    <t>EXTWG_120</t>
  </si>
  <si>
    <t>EXTWG_121</t>
  </si>
  <si>
    <t>EXTWG_122</t>
  </si>
  <si>
    <t>EXTWG_123</t>
  </si>
  <si>
    <t>EXTWG_124</t>
  </si>
  <si>
    <t>EXTWG_125</t>
  </si>
  <si>
    <t>EXTWG_126</t>
  </si>
  <si>
    <t>EXTWG_127</t>
  </si>
  <si>
    <t>EXTWG_128</t>
  </si>
  <si>
    <t>EXTWG_129</t>
  </si>
  <si>
    <t>EXTWG_130</t>
  </si>
  <si>
    <t>EXTWG_131</t>
  </si>
  <si>
    <t>EXTWG_132</t>
  </si>
  <si>
    <t>EXTWG_133</t>
  </si>
  <si>
    <t>EXTWG_134</t>
  </si>
  <si>
    <t>EXTWG_135</t>
  </si>
  <si>
    <t>EXTWG_136</t>
  </si>
  <si>
    <t>EXTWG_137</t>
  </si>
  <si>
    <t>EXTWG_138</t>
  </si>
  <si>
    <t>EXTWG_139</t>
  </si>
  <si>
    <t>EXTWG_140</t>
  </si>
  <si>
    <t>EXTWG_141</t>
  </si>
  <si>
    <t>EXTWG_142</t>
  </si>
  <si>
    <t>EXTWG_143</t>
  </si>
  <si>
    <t>EXTWG_144</t>
  </si>
  <si>
    <t>EXTWG_145</t>
  </si>
  <si>
    <t>EXTWG_146</t>
  </si>
  <si>
    <t>EXTWG_147</t>
  </si>
  <si>
    <t>EXTWG_148</t>
  </si>
  <si>
    <t>EXTWG_149</t>
  </si>
  <si>
    <t>EXTWG_150</t>
  </si>
  <si>
    <t>PnpofQKbhKuMjmfxbWHqMpRpUQHFIz</t>
  </si>
  <si>
    <t>PaDunLhwJKIcLLaLNwkEWALbmWIoLr</t>
  </si>
  <si>
    <t>oOMejtkxgkCjOVDbdNnhsQVUdKDUrj</t>
  </si>
  <si>
    <t>jqQEFxbuNNjAlpTeFkyhzUFwNJTVUN</t>
  </si>
  <si>
    <t>PSpRMVHSRdpMeDsJVBDgvmqSFHeJzK</t>
  </si>
  <si>
    <t>cxJhKtMynNnKWTVysvAURgdILcxevp</t>
  </si>
  <si>
    <t>PVONteQFOhFMIKmKoEJcEllpHtItSf</t>
  </si>
  <si>
    <t>UodxjhyJhxgggkAxLhBFgMrJSrhAgG</t>
  </si>
  <si>
    <t>ULBHAnTzSFaXaxCVUqtobSDhkIiNPG</t>
  </si>
  <si>
    <t>eQFkFQQvmobSrhysKMsbBOgtbsAwJu</t>
  </si>
  <si>
    <t>riVaqdxVLXuApNbdosoqGtcaFHawen</t>
  </si>
  <si>
    <t>uOmiIGkcvWzGiInpDpRKmcrHImxCVn</t>
  </si>
  <si>
    <t>IENDnSESPDvGycmbiSFqMkIbXTImjU</t>
  </si>
  <si>
    <t>FgHXeMMrXLDwhprkvQerKORmLSxXRI</t>
  </si>
  <si>
    <t>TWlFQwigziWmQMvQJKFbjlkeuietNa</t>
  </si>
  <si>
    <t>PkjcOooovgXfmRBOMWbfCHJlzrApGX</t>
  </si>
  <si>
    <t>MXuWoQGNAlJmKfANmMxDisbwQFMAuf</t>
  </si>
  <si>
    <t>DwkRJAVfvETXxUaaANRILmQVrapftL</t>
  </si>
  <si>
    <t>jCntorwGAuuKXbeWdRLWRUwksnyKdC</t>
  </si>
  <si>
    <t>BEaMgKLjUcjHuFufzUCaWTpyAmyKor</t>
  </si>
  <si>
    <t>LkdaBeVjXjbrLbCruRPOXXyFjXxxTb</t>
  </si>
  <si>
    <t>ChetVbmTyuSvmwtkKstaHTpqfgnwnq</t>
  </si>
  <si>
    <t>MvxnhJcelBIfJCPaHsxcqMOckeICVD</t>
  </si>
  <si>
    <t>zyyDCpRqbNEtGPQXSdEoczxXnCsbbR</t>
  </si>
  <si>
    <t>UkDFuNljNGeclRqixTdknFKwAVtDCx</t>
  </si>
  <si>
    <t>ooGrwUzWRCcxchsWXXEnzFRtOqxRfs</t>
  </si>
  <si>
    <t>rJhizKVIMarCknuBlBeFuldjifLEpI</t>
  </si>
  <si>
    <t>gOMHscgxTmXoJLFzCaLOJbTHbejlFg</t>
  </si>
  <si>
    <t>KuCstNbgEuKCErGSvkgKkUlUlWbkRO</t>
  </si>
  <si>
    <t>NPTbOAxQfyuITeRIWbneBndeiCVyvD</t>
  </si>
  <si>
    <t>AxaoDapTBiXXgdBVQGxxQKHIzSJTIt</t>
  </si>
  <si>
    <t>wviChfAtjwJkuPUQOsounBVioIhMpE</t>
  </si>
  <si>
    <t>suvpuNfcbmXPOQAImocvDOxnoxzFHi</t>
  </si>
  <si>
    <t>aItAuNsPKSFwEaMifQTvByqtDhRIPc</t>
  </si>
  <si>
    <t>UCWDKgEAxzQCeTiizjSjzyLhczPuXu</t>
  </si>
  <si>
    <t>dxyczXvCmdgIqLqXPqSvQuJHBhUvdl</t>
  </si>
  <si>
    <t>QjfWbJyzBWNTlRQyAwtmhJtcIGTkdB</t>
  </si>
  <si>
    <t>EmqNNkDiGwkzHqyjQqTCdkjMQWBicR</t>
  </si>
  <si>
    <t>WPbwjjGVSifqayAjTyPBPQCxAvXuiS</t>
  </si>
  <si>
    <t>ftavgtneebsswBikmgXSiksLdGbBMU</t>
  </si>
  <si>
    <t>tNrFJIgIDOLSnvJfEduanJFMugKHPr</t>
  </si>
  <si>
    <t>aAOROoKRkPhFbDiaapRNQcDqumupXt</t>
  </si>
  <si>
    <t>OxLalpgsmnKbVbkqNqjIjJIMXPXVIs</t>
  </si>
  <si>
    <t>dzGjLSlXQbfaopadddCEdLVbEgzMJE</t>
  </si>
  <si>
    <t>WRwUctolwnGCgucUsGNqunNIoLDClI</t>
  </si>
  <si>
    <t>HBSVkUdXLMsnJucukhRVqewQVpTyPp</t>
  </si>
  <si>
    <t>WKAokdlOdGgyJidXhjUTXTTqwnMBJA</t>
  </si>
  <si>
    <t>rNFPoCOaOrjEcMhuhFWxlJnBLnGcUd</t>
  </si>
  <si>
    <t>XWCHpqsUuGVUtsgrXOSNFNNQbnnWMx</t>
  </si>
  <si>
    <t>EkDalgNxDzJpGqxmbatESNMLRtskPf</t>
  </si>
  <si>
    <t>OUTbBRWfrgFhDFjncaNFrmhUsHPGrt</t>
  </si>
  <si>
    <t>XxcfAelRadsKjyierNXiASPuItgHUu</t>
  </si>
  <si>
    <t>DKEEfgJpkFieSoEUVaUnlgQoxdWJlI</t>
  </si>
  <si>
    <t>OlzsbCVzADNOIijcMxrxafdWpAHfCw</t>
  </si>
  <si>
    <t>LuXwPKBNJtUVykmhNoBevXLuDhAicA</t>
  </si>
  <si>
    <t>IkeOPcqOprxVeMhGpfEbGDkLvnjkzv</t>
  </si>
  <si>
    <t>BUnaSKqTdNhKFIaPLOfiAftDgQIDrN</t>
  </si>
  <si>
    <t>RIEokRodudwvSJoOPInfMXRfDuKShv</t>
  </si>
  <si>
    <t>DqhsFsNhMSvSAcbDiSRyPGwODTAvVv</t>
  </si>
  <si>
    <t>JesAUReWaiMlOgQkpFuKXBctbPNHrh</t>
  </si>
  <si>
    <t>NnpepjofwpuCQBdoOkKsOCUMsjOdFb</t>
  </si>
  <si>
    <t>KJXAfwDbUELAOrWHPRdEoorxXiHMEm</t>
  </si>
  <si>
    <t>zpKQzfyHSoNOkUpibjLnOpsPEgfluI</t>
  </si>
  <si>
    <t>rjdjwapXDjTrcMzbTqjFOTQyVDIudH</t>
  </si>
  <si>
    <t>HqewqIjgrbQAzwSViDnHXxltBkpRGu</t>
  </si>
  <si>
    <t>JPEUGbAUEOroUBcmsfaQsPljdGibKy</t>
  </si>
  <si>
    <t>hjTTbibucItNGoMhxRpxJicWlDBfgF</t>
  </si>
  <si>
    <t>nzEMnACSWkSDqzIywbjQeqLXpUNzTc</t>
  </si>
  <si>
    <t>DDHXWEjXbknznXisfKuRDKfIOIWXdR</t>
  </si>
  <si>
    <t>scUABjmPGkBXsFkJAsKxfKXPUdaDFB</t>
  </si>
  <si>
    <t>JiLHDNWsGjtKRFUVEdphvCSLFUSyMq</t>
  </si>
  <si>
    <t>tSUWhSNOiKnHHQlKJXvvBaNxfAUkFd</t>
  </si>
  <si>
    <t>pAdkMzTJwHMRJXrPmFjTQzPXDfUnzr</t>
  </si>
  <si>
    <t>xMsRBatDCcpuwzQbzHHgrJLNjRfJDJ</t>
  </si>
  <si>
    <t>uUwiUEhlJbUOVoUeyhNUyLATXHIunI</t>
  </si>
  <si>
    <t>GtiuVWUnLTHesVlUQaPPeWDJOjTiWR</t>
  </si>
  <si>
    <t>meUVALdRNCITjXtpsGJKwcCxpFDqFh</t>
  </si>
  <si>
    <t>UlrqymhAlKcCEclOWDSSILWajQMRDT</t>
  </si>
  <si>
    <t>gUOxRJdmRsjlWDVkgPDmHEUzAvzOBd</t>
  </si>
  <si>
    <t>hvXxIROvSwVLrQPOawqcfopRiQhAAW</t>
  </si>
  <si>
    <t>RfvybBfyDVlpbjgNleWnjPCaMqDRGO</t>
  </si>
  <si>
    <t>zNmqiwjUMxjOziHXWMqyIVkqrqiQxB</t>
  </si>
  <si>
    <t>eqobFrPErpyJVUHcwgCuExeRbadaoS</t>
  </si>
  <si>
    <t>EwzjDnLBnRzqvdkEpglqjINKqISWkl</t>
  </si>
  <si>
    <t>mCXKMidLMlcUTbMrebRNRftpHLJkKE</t>
  </si>
  <si>
    <t>BSHreTfTCNTgIDjLRSQRQuqNeNFjwz</t>
  </si>
  <si>
    <t>QtmkLeuBmQzuvtOVdmgOiaCqsRHbnG</t>
  </si>
  <si>
    <t>kvBFPohogGuyPONOKQBIGPErLaAOIQ</t>
  </si>
  <si>
    <t>SfJEPKjPwtuJtNLPoRhvdqLHjdrBwI</t>
  </si>
  <si>
    <t>gWzWcEkkjxIaPlbnhArbkMXDWyCVln</t>
  </si>
  <si>
    <t>WJXlkuAcnetkWJDOCvCvHeUmERTOPc</t>
  </si>
  <si>
    <t>frSGCqeMRrCzlanLDKkuNzhWhtMHNL</t>
  </si>
  <si>
    <t>KkifGzWvKtvhsFigksWLukzyvzSrlN</t>
  </si>
  <si>
    <t>IcswurvjVhKQUeeVNdTmMtJKRCWHcq</t>
  </si>
  <si>
    <t>JWdFXvkkXAiFSOaASiEcSUQlHvIPkS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</si>
</sst>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4">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9" borderId="9" xfId="0" applyNumberFormat="1" applyFont="1" applyFill="1" applyBorder="1" applyAlignment="1" applyProtection="1">
      <alignment horizontal="center"/>
      <protection locked="0"/>
    </xf>
    <xf numFmtId="0" fontId="14" fillId="0" borderId="8" xfId="0" applyNumberFormat="1" applyFont="1" applyBorder="1" applyAlignment="1" applyProtection="1">
      <alignment horizontal="left" vertical="center" indent="1"/>
      <protection locked="0"/>
    </xf>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0" fontId="14" fillId="0" borderId="8" xfId="0" quotePrefix="1" applyNumberFormat="1" applyFont="1" applyBorder="1" applyAlignment="1" applyProtection="1">
      <alignment horizontal="left" vertical="center" indent="1"/>
      <protection locked="0"/>
    </xf>
    <xf numFmtId="1" fontId="11" fillId="12" borderId="5" xfId="5"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protection locked="0"/>
    </xf>
    <xf numFmtId="49" fontId="14" fillId="0" borderId="11" xfId="0" applyNumberFormat="1" applyFont="1" applyFill="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9" borderId="18" xfId="0" applyNumberFormat="1" applyFont="1" applyFill="1" applyBorder="1" applyAlignment="1" applyProtection="1">
      <alignment horizontal="center"/>
      <protection locked="0"/>
    </xf>
    <xf numFmtId="49" fontId="14" fillId="0" borderId="19" xfId="0" applyNumberFormat="1" applyFont="1" applyFill="1" applyBorder="1" applyAlignment="1" applyProtection="1">
      <alignment horizontal="center"/>
      <protection locked="0"/>
    </xf>
    <xf numFmtId="0" fontId="14" fillId="0" borderId="19" xfId="0" quotePrefix="1"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NumberFormat="1" applyFont="1" applyFill="1" applyBorder="1" applyAlignment="1" applyProtection="1">
      <alignment horizontal="center" vertical="center" wrapText="1"/>
    </xf>
    <xf numFmtId="164" fontId="13" fillId="8" borderId="4" xfId="0" applyNumberFormat="1" applyFont="1" applyFill="1" applyBorder="1" applyAlignment="1" applyProtection="1">
      <alignment horizontal="center" vertical="center" wrapText="1"/>
    </xf>
    <xf numFmtId="3" fontId="13" fillId="8" borderId="4" xfId="0" applyNumberFormat="1" applyFont="1" applyFill="1" applyBorder="1" applyAlignment="1" applyProtection="1">
      <alignment horizontal="center" vertical="center" wrapText="1"/>
    </xf>
    <xf numFmtId="1" fontId="13" fillId="8" borderId="4" xfId="0" applyNumberFormat="1" applyFont="1" applyFill="1" applyBorder="1" applyAlignment="1" applyProtection="1">
      <alignment horizontal="center" vertical="center" wrapText="1"/>
    </xf>
    <xf numFmtId="49" fontId="29" fillId="8" borderId="4" xfId="0" applyNumberFormat="1" applyFont="1" applyFill="1" applyBorder="1" applyAlignment="1" applyProtection="1">
      <alignment horizontal="center" vertical="center"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pplyProtection="1">
      <alignment vertical="center"/>
    </xf>
    <xf numFmtId="49" fontId="0" fillId="0" borderId="19" xfId="0" applyNumberFormat="1" applyFill="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8" xfId="0" quotePrefix="1" applyFont="1" applyBorder="1" applyAlignment="1" applyProtection="1">
      <alignment vertical="center"/>
      <protection locked="0"/>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19" xfId="0" applyNumberFormat="1" applyBorder="1" applyAlignment="1" applyProtection="1">
      <alignment horizontal="center" vertical="center"/>
      <protection locked="0"/>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49" fontId="28" fillId="8" borderId="4" xfId="0" applyNumberFormat="1" applyFont="1" applyFill="1" applyBorder="1" applyAlignment="1" applyProtection="1">
      <alignment horizontal="center" vertical="center" wrapText="1"/>
    </xf>
    <xf numFmtId="3" fontId="28" fillId="8" borderId="4" xfId="0" applyNumberFormat="1" applyFont="1" applyFill="1" applyBorder="1" applyAlignment="1" applyProtection="1">
      <alignment horizontal="center" vertical="center" wrapText="1"/>
    </xf>
    <xf numFmtId="0" fontId="28" fillId="8" borderId="4" xfId="0" applyNumberFormat="1" applyFont="1" applyFill="1" applyBorder="1" applyAlignment="1" applyProtection="1">
      <alignment horizontal="center" vertical="center" wrapTex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2">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046875" style="5" hidden="1" customWidth="1"/>
    <col min="2" max="2" width="15.69140625" style="5" customWidth="1"/>
    <col min="3" max="3" width="25" style="5" customWidth="1"/>
    <col min="4" max="12" width="45.69140625" style="5" customWidth="1"/>
    <col min="13" max="13" width="15.69140625" style="36" customWidth="1"/>
    <col min="14" max="14" width="15.69140625" style="37" customWidth="1"/>
    <col min="15" max="15" width="15.69140625" style="4" customWidth="1"/>
    <col min="16" max="16" width="15.69140625" style="37" customWidth="1"/>
    <col min="17" max="17" width="20.69140625" style="5" customWidth="1"/>
    <col min="18" max="18" width="20.69140625" style="38" customWidth="1"/>
    <col min="19" max="19" width="20.69140625" style="36" customWidth="1"/>
    <col min="20" max="21" width="20.69140625" style="9" customWidth="1"/>
    <col min="22" max="22" width="45.69140625" style="5" customWidth="1"/>
    <col min="23" max="26" width="20.69140625" style="5" customWidth="1"/>
    <col min="27" max="27" width="20.69140625" style="39" customWidth="1"/>
    <col min="28" max="29" width="20.69140625" style="5" customWidth="1"/>
    <col min="30" max="30" width="15.69140625" style="9" customWidth="1"/>
    <col min="31" max="33" width="15.69140625" style="40" customWidth="1"/>
    <col min="34" max="34" width="15.69140625" style="41" customWidth="1"/>
    <col min="35" max="35" width="15.69140625" style="9" customWidth="1"/>
    <col min="36" max="36" width="15.69140625" style="36" customWidth="1"/>
    <col min="37" max="37" width="15.69140625" style="5" customWidth="1"/>
    <col min="38" max="38" width="15.69140625" style="5" hidden="1" customWidth="1"/>
    <col min="39" max="39" width="15.69140625" style="36" customWidth="1"/>
    <col min="40" max="41" width="45.69140625" style="5" customWidth="1"/>
    <col min="42" max="42" width="20.69140625" style="5" customWidth="1"/>
    <col min="43" max="43" width="45.69140625" style="5" customWidth="1"/>
    <col min="44" max="44" width="20.69140625" style="39" customWidth="1"/>
    <col min="45" max="45" width="45.69140625" style="5" customWidth="1"/>
    <col min="46" max="16384" width="11.53515625" style="5"/>
  </cols>
  <sheetData>
    <row r="1" spans="1:46" s="43" customFormat="1" ht="34.950000000000003" customHeight="1" thickBot="1" x14ac:dyDescent="0.45">
      <c r="B1" s="267" t="s">
        <v>31817</v>
      </c>
      <c r="C1" s="267"/>
      <c r="D1" s="268"/>
      <c r="E1" s="216" t="s">
        <v>31166</v>
      </c>
      <c r="F1" s="216" t="s">
        <v>32041</v>
      </c>
      <c r="G1" s="265"/>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84"/>
    </row>
    <row r="2" spans="1:46" s="49" customFormat="1" ht="13.5" hidden="1" customHeight="1" x14ac:dyDescent="0.4">
      <c r="B2" s="44" t="s">
        <v>80</v>
      </c>
      <c r="C2" s="80"/>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4">
      <c r="B3" s="44" t="s">
        <v>83</v>
      </c>
      <c r="C3" s="80"/>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4">
      <c r="B4" s="113">
        <v>1</v>
      </c>
      <c r="C4" s="114"/>
      <c r="D4" s="115">
        <v>1</v>
      </c>
      <c r="E4" s="115">
        <v>1</v>
      </c>
      <c r="F4" s="115">
        <v>1</v>
      </c>
      <c r="G4" s="115">
        <v>1</v>
      </c>
      <c r="H4" s="115">
        <v>0</v>
      </c>
      <c r="I4" s="115">
        <v>1</v>
      </c>
      <c r="J4" s="115">
        <v>0</v>
      </c>
      <c r="K4" s="115">
        <v>1</v>
      </c>
      <c r="L4" s="115">
        <v>0</v>
      </c>
      <c r="M4" s="115">
        <v>1</v>
      </c>
      <c r="N4" s="115">
        <v>1</v>
      </c>
      <c r="O4" s="115">
        <v>1</v>
      </c>
      <c r="P4" s="115">
        <v>0</v>
      </c>
      <c r="Q4" s="115">
        <v>0</v>
      </c>
      <c r="R4" s="115">
        <v>0</v>
      </c>
      <c r="S4" s="115">
        <v>0</v>
      </c>
      <c r="T4" s="115">
        <v>0</v>
      </c>
      <c r="U4" s="115">
        <v>0</v>
      </c>
      <c r="V4" s="115">
        <v>1</v>
      </c>
      <c r="W4" s="115">
        <v>0</v>
      </c>
      <c r="X4" s="115"/>
      <c r="Y4" s="115">
        <v>1</v>
      </c>
      <c r="Z4" s="115">
        <v>1</v>
      </c>
      <c r="AA4" s="115">
        <v>0</v>
      </c>
      <c r="AB4" s="115">
        <v>0</v>
      </c>
      <c r="AC4" s="115">
        <v>1</v>
      </c>
      <c r="AD4" s="115">
        <v>1</v>
      </c>
      <c r="AE4" s="116">
        <v>1</v>
      </c>
      <c r="AF4" s="116">
        <v>1</v>
      </c>
      <c r="AG4" s="116">
        <v>1</v>
      </c>
      <c r="AH4" s="116">
        <v>1</v>
      </c>
      <c r="AI4" s="115">
        <v>1</v>
      </c>
      <c r="AJ4" s="115">
        <v>1</v>
      </c>
      <c r="AK4" s="115">
        <v>0</v>
      </c>
      <c r="AL4" s="115">
        <v>0</v>
      </c>
      <c r="AM4" s="115">
        <v>0</v>
      </c>
      <c r="AN4" s="115">
        <v>1</v>
      </c>
      <c r="AO4" s="115">
        <v>1</v>
      </c>
      <c r="AP4" s="115">
        <v>1</v>
      </c>
      <c r="AQ4" s="115">
        <v>1</v>
      </c>
      <c r="AR4" s="115">
        <v>0</v>
      </c>
      <c r="AS4" s="117">
        <v>0</v>
      </c>
    </row>
    <row r="5" spans="1:46" s="51" customFormat="1" ht="70.2" customHeight="1" x14ac:dyDescent="0.4">
      <c r="B5" s="212" t="s">
        <v>31955</v>
      </c>
      <c r="C5" s="213" t="s">
        <v>31896</v>
      </c>
      <c r="D5" s="214" t="s">
        <v>31866</v>
      </c>
      <c r="E5" s="214" t="s">
        <v>31867</v>
      </c>
      <c r="F5" s="214" t="s">
        <v>31868</v>
      </c>
      <c r="G5" s="226" t="s">
        <v>31921</v>
      </c>
      <c r="H5" s="214" t="s">
        <v>31922</v>
      </c>
      <c r="I5" s="214" t="s">
        <v>31923</v>
      </c>
      <c r="J5" s="214" t="s">
        <v>31924</v>
      </c>
      <c r="K5" s="214" t="s">
        <v>31925</v>
      </c>
      <c r="L5" s="214" t="s">
        <v>31926</v>
      </c>
      <c r="M5" s="214" t="s">
        <v>31927</v>
      </c>
      <c r="N5" s="214" t="s">
        <v>31818</v>
      </c>
      <c r="O5" s="214" t="s">
        <v>31819</v>
      </c>
      <c r="P5" s="214" t="s">
        <v>31820</v>
      </c>
      <c r="Q5" s="214" t="s">
        <v>31821</v>
      </c>
      <c r="R5" s="214" t="s">
        <v>31822</v>
      </c>
      <c r="S5" s="214" t="s">
        <v>31823</v>
      </c>
      <c r="T5" s="214" t="s">
        <v>32030</v>
      </c>
      <c r="U5" s="214" t="s">
        <v>31824</v>
      </c>
      <c r="V5" s="214" t="s">
        <v>31928</v>
      </c>
      <c r="W5" s="214" t="s">
        <v>31825</v>
      </c>
      <c r="X5" s="214" t="s">
        <v>31931</v>
      </c>
      <c r="Y5" s="214" t="s">
        <v>31932</v>
      </c>
      <c r="Z5" s="214" t="s">
        <v>31826</v>
      </c>
      <c r="AA5" s="214" t="s">
        <v>31935</v>
      </c>
      <c r="AB5" s="214" t="s">
        <v>31936</v>
      </c>
      <c r="AC5" s="214" t="s">
        <v>31937</v>
      </c>
      <c r="AD5" s="214" t="s">
        <v>31832</v>
      </c>
      <c r="AE5" s="214" t="s">
        <v>31827</v>
      </c>
      <c r="AF5" s="214" t="s">
        <v>31828</v>
      </c>
      <c r="AG5" s="214" t="s">
        <v>31829</v>
      </c>
      <c r="AH5" s="214" t="s">
        <v>31938</v>
      </c>
      <c r="AI5" s="214" t="s">
        <v>31830</v>
      </c>
      <c r="AJ5" s="214" t="s">
        <v>31939</v>
      </c>
      <c r="AK5" s="214" t="s">
        <v>31831</v>
      </c>
      <c r="AL5" s="214" t="s">
        <v>30634</v>
      </c>
      <c r="AM5" s="214" t="s">
        <v>139</v>
      </c>
      <c r="AN5" s="214" t="s">
        <v>31940</v>
      </c>
      <c r="AO5" s="214" t="s">
        <v>31941</v>
      </c>
      <c r="AP5" s="214" t="s">
        <v>31942</v>
      </c>
      <c r="AQ5" s="214" t="s">
        <v>31943</v>
      </c>
      <c r="AR5" s="214" t="s">
        <v>31944</v>
      </c>
      <c r="AS5" s="215" t="s">
        <v>31833</v>
      </c>
    </row>
    <row r="6" spans="1:46" s="52" customFormat="1" ht="15" customHeight="1" x14ac:dyDescent="0.4">
      <c r="B6" s="233" t="s">
        <v>31897</v>
      </c>
      <c r="C6" s="55" t="s">
        <v>31899</v>
      </c>
      <c r="D6" s="234" t="s">
        <v>31897</v>
      </c>
      <c r="E6" s="234" t="s">
        <v>31897</v>
      </c>
      <c r="F6" s="234" t="s">
        <v>31897</v>
      </c>
      <c r="G6" s="234" t="s">
        <v>31897</v>
      </c>
      <c r="H6" s="55" t="s">
        <v>31899</v>
      </c>
      <c r="I6" s="234" t="s">
        <v>31897</v>
      </c>
      <c r="J6" s="55" t="s">
        <v>31899</v>
      </c>
      <c r="K6" s="234" t="s">
        <v>31897</v>
      </c>
      <c r="L6" s="55" t="s">
        <v>31899</v>
      </c>
      <c r="M6" s="234" t="s">
        <v>31897</v>
      </c>
      <c r="N6" s="234" t="s">
        <v>31897</v>
      </c>
      <c r="O6" s="234" t="s">
        <v>31897</v>
      </c>
      <c r="P6" s="55" t="s">
        <v>31899</v>
      </c>
      <c r="Q6" s="55" t="s">
        <v>31899</v>
      </c>
      <c r="R6" s="55" t="s">
        <v>31899</v>
      </c>
      <c r="S6" s="55" t="s">
        <v>31899</v>
      </c>
      <c r="T6" s="55" t="s">
        <v>31899</v>
      </c>
      <c r="U6" s="55" t="s">
        <v>31899</v>
      </c>
      <c r="V6" s="234" t="s">
        <v>31897</v>
      </c>
      <c r="W6" s="55" t="s">
        <v>31899</v>
      </c>
      <c r="X6" s="55" t="s">
        <v>31899</v>
      </c>
      <c r="Y6" s="234" t="s">
        <v>31897</v>
      </c>
      <c r="Z6" s="234" t="s">
        <v>31897</v>
      </c>
      <c r="AA6" s="55" t="s">
        <v>31899</v>
      </c>
      <c r="AB6" s="55" t="s">
        <v>31899</v>
      </c>
      <c r="AC6" s="234" t="s">
        <v>31897</v>
      </c>
      <c r="AD6" s="234" t="s">
        <v>31897</v>
      </c>
      <c r="AE6" s="234" t="s">
        <v>31897</v>
      </c>
      <c r="AF6" s="234" t="s">
        <v>31897</v>
      </c>
      <c r="AG6" s="234" t="s">
        <v>31897</v>
      </c>
      <c r="AH6" s="234" t="s">
        <v>31897</v>
      </c>
      <c r="AI6" s="234" t="s">
        <v>31897</v>
      </c>
      <c r="AJ6" s="234" t="s">
        <v>31897</v>
      </c>
      <c r="AK6" s="55" t="s">
        <v>31899</v>
      </c>
      <c r="AL6" s="55" t="s">
        <v>31899</v>
      </c>
      <c r="AM6" s="55" t="s">
        <v>31899</v>
      </c>
      <c r="AN6" s="234" t="s">
        <v>31898</v>
      </c>
      <c r="AO6" s="234" t="s">
        <v>31898</v>
      </c>
      <c r="AP6" s="234" t="s">
        <v>31898</v>
      </c>
      <c r="AQ6" s="234" t="s">
        <v>31897</v>
      </c>
      <c r="AR6" s="55" t="s">
        <v>31899</v>
      </c>
      <c r="AS6" s="235" t="s">
        <v>31899</v>
      </c>
    </row>
    <row r="7" spans="1:46" s="53" customFormat="1" ht="70.2" customHeight="1" x14ac:dyDescent="0.4">
      <c r="B7" s="102"/>
      <c r="C7" s="103"/>
      <c r="D7" s="104" t="s">
        <v>31895</v>
      </c>
      <c r="E7" s="104" t="s">
        <v>31979</v>
      </c>
      <c r="F7" s="104" t="s">
        <v>31979</v>
      </c>
      <c r="G7" s="104" t="s">
        <v>31979</v>
      </c>
      <c r="H7" s="104" t="s">
        <v>31979</v>
      </c>
      <c r="I7" s="104" t="s">
        <v>31979</v>
      </c>
      <c r="J7" s="104" t="s">
        <v>31979</v>
      </c>
      <c r="K7" s="104" t="s">
        <v>31979</v>
      </c>
      <c r="L7" s="104" t="s">
        <v>31979</v>
      </c>
      <c r="M7" s="217" t="s">
        <v>31966</v>
      </c>
      <c r="N7" s="105" t="s">
        <v>31946</v>
      </c>
      <c r="O7" s="217" t="s">
        <v>31130</v>
      </c>
      <c r="P7" s="105" t="s">
        <v>31946</v>
      </c>
      <c r="Q7" s="106" t="s">
        <v>31834</v>
      </c>
      <c r="R7" s="107" t="s">
        <v>31835</v>
      </c>
      <c r="S7" s="217" t="s">
        <v>31131</v>
      </c>
      <c r="T7" s="108" t="s">
        <v>31836</v>
      </c>
      <c r="U7" s="108" t="s">
        <v>31836</v>
      </c>
      <c r="V7" s="97" t="s">
        <v>32039</v>
      </c>
      <c r="W7" s="97" t="s">
        <v>32040</v>
      </c>
      <c r="X7" s="109" t="s">
        <v>31967</v>
      </c>
      <c r="Y7" s="104" t="s">
        <v>31837</v>
      </c>
      <c r="Z7" s="104" t="s">
        <v>31837</v>
      </c>
      <c r="AA7" s="97" t="s">
        <v>31838</v>
      </c>
      <c r="AB7" s="97" t="s">
        <v>31838</v>
      </c>
      <c r="AC7" s="107" t="s">
        <v>31839</v>
      </c>
      <c r="AD7" s="218" t="s">
        <v>31132</v>
      </c>
      <c r="AE7" s="106" t="s">
        <v>31945</v>
      </c>
      <c r="AF7" s="106" t="s">
        <v>31945</v>
      </c>
      <c r="AG7" s="106" t="s">
        <v>31945</v>
      </c>
      <c r="AH7" s="97" t="s">
        <v>31840</v>
      </c>
      <c r="AI7" s="218" t="s">
        <v>31133</v>
      </c>
      <c r="AJ7" s="97" t="s">
        <v>31980</v>
      </c>
      <c r="AK7" s="107" t="s">
        <v>31839</v>
      </c>
      <c r="AL7" s="104" t="s">
        <v>31094</v>
      </c>
      <c r="AM7" s="219" t="s">
        <v>31134</v>
      </c>
      <c r="AN7" s="106" t="s">
        <v>31841</v>
      </c>
      <c r="AO7" s="104" t="s">
        <v>31968</v>
      </c>
      <c r="AP7" s="219" t="s">
        <v>31842</v>
      </c>
      <c r="AQ7" s="219" t="s">
        <v>31843</v>
      </c>
      <c r="AR7" s="104" t="s">
        <v>31844</v>
      </c>
      <c r="AS7" s="110"/>
    </row>
    <row r="8" spans="1:46" s="124" customFormat="1" ht="15" customHeight="1" thickBot="1" x14ac:dyDescent="0.45">
      <c r="A8" s="96"/>
      <c r="B8" s="250" t="s">
        <v>31858</v>
      </c>
      <c r="C8" s="119" t="s">
        <v>31858</v>
      </c>
      <c r="D8" s="119" t="s">
        <v>84</v>
      </c>
      <c r="E8" s="119" t="s">
        <v>91</v>
      </c>
      <c r="F8" s="119" t="s">
        <v>30640</v>
      </c>
      <c r="G8" s="119" t="s">
        <v>85</v>
      </c>
      <c r="H8" s="119" t="s">
        <v>86</v>
      </c>
      <c r="I8" s="119" t="s">
        <v>87</v>
      </c>
      <c r="J8" s="119" t="s">
        <v>88</v>
      </c>
      <c r="K8" s="119" t="s">
        <v>30665</v>
      </c>
      <c r="L8" s="119" t="s">
        <v>30641</v>
      </c>
      <c r="M8" s="119" t="s">
        <v>6</v>
      </c>
      <c r="N8" s="120" t="s">
        <v>8</v>
      </c>
      <c r="O8" s="119" t="s">
        <v>10</v>
      </c>
      <c r="P8" s="120" t="s">
        <v>9</v>
      </c>
      <c r="Q8" s="119" t="s">
        <v>104</v>
      </c>
      <c r="R8" s="119" t="s">
        <v>11</v>
      </c>
      <c r="S8" s="119" t="s">
        <v>31858</v>
      </c>
      <c r="T8" s="119" t="s">
        <v>142</v>
      </c>
      <c r="U8" s="119" t="s">
        <v>21</v>
      </c>
      <c r="V8" s="119" t="s">
        <v>17</v>
      </c>
      <c r="W8" s="119" t="s">
        <v>103</v>
      </c>
      <c r="X8" s="119" t="s">
        <v>19</v>
      </c>
      <c r="Y8" s="119" t="s">
        <v>22</v>
      </c>
      <c r="Z8" s="121" t="s">
        <v>31872</v>
      </c>
      <c r="AA8" s="121" t="s">
        <v>112</v>
      </c>
      <c r="AB8" s="121" t="s">
        <v>113</v>
      </c>
      <c r="AC8" s="119" t="s">
        <v>121</v>
      </c>
      <c r="AD8" s="122" t="s">
        <v>16</v>
      </c>
      <c r="AE8" s="123" t="s">
        <v>13</v>
      </c>
      <c r="AF8" s="123" t="s">
        <v>14</v>
      </c>
      <c r="AG8" s="123" t="s">
        <v>15</v>
      </c>
      <c r="AH8" s="122" t="s">
        <v>130</v>
      </c>
      <c r="AI8" s="122" t="s">
        <v>131</v>
      </c>
      <c r="AJ8" s="119" t="s">
        <v>132</v>
      </c>
      <c r="AK8" s="119" t="s">
        <v>31086</v>
      </c>
      <c r="AL8" s="119" t="s">
        <v>31087</v>
      </c>
      <c r="AM8" s="119" t="s">
        <v>31858</v>
      </c>
      <c r="AN8" s="119" t="s">
        <v>31858</v>
      </c>
      <c r="AO8" s="119" t="s">
        <v>31858</v>
      </c>
      <c r="AP8" s="119" t="s">
        <v>31858</v>
      </c>
      <c r="AQ8" s="119" t="s">
        <v>31858</v>
      </c>
      <c r="AR8" s="119" t="s">
        <v>31858</v>
      </c>
      <c r="AS8" s="251" t="s">
        <v>31858</v>
      </c>
    </row>
    <row r="9" spans="1:46" s="6" customFormat="1" ht="16.2" customHeight="1" thickTop="1" x14ac:dyDescent="0.4">
      <c r="B9" s="85">
        <v>1</v>
      </c>
      <c r="C9" s="86" t="s">
        <v>32042</v>
      </c>
      <c r="D9" s="87" t="s">
        <v>32192</v>
      </c>
      <c r="E9" s="87" t="s">
        <v>32342</v>
      </c>
      <c r="F9" s="88" t="s">
        <v>32492</v>
      </c>
      <c r="G9" s="88" t="s">
        <v>32642</v>
      </c>
      <c r="H9" s="88" t="s">
        <v>32792</v>
      </c>
      <c r="I9" s="88" t="s">
        <v>32923</v>
      </c>
      <c r="J9" s="88" t="s">
        <v>33073</v>
      </c>
      <c r="K9" s="88" t="s">
        <v>33208</v>
      </c>
      <c r="L9" s="88" t="s">
        <v>33358</v>
      </c>
      <c r="M9" s="89" t="s">
        <v>31022</v>
      </c>
      <c r="N9" s="89">
        <v>7.1</v>
      </c>
      <c r="O9" s="90" t="str">
        <f t="shared" ref="O9:O40" si="0">IF(LEN(B9)&gt;0,"KG","")</f>
        <v>KG</v>
      </c>
      <c r="P9" s="89">
        <v>4.47</v>
      </c>
      <c r="Q9" s="88">
        <v>1.17</v>
      </c>
      <c r="R9" s="91" t="s">
        <v>33419</v>
      </c>
      <c r="S9" s="89" t="s">
        <v>33553</v>
      </c>
      <c r="T9" s="90" t="str">
        <f t="shared" ref="T9:T40" si="1">IF(S9&lt;&gt;"",MID(S9,1,4),"")</f>
        <v>4105</v>
      </c>
      <c r="U9" s="90" t="str">
        <f t="shared" ref="U9:U40" si="2">IF(S9&lt;&gt;"",MID(S9,6,2)&amp;MID(S9,9,3)&amp;MID(S9,13,16),"")</f>
        <v>117638064</v>
      </c>
      <c r="V9" s="92" t="s">
        <v>33690</v>
      </c>
      <c r="W9" s="262" t="s">
        <v>30994</v>
      </c>
      <c r="X9" s="89" t="s">
        <v>30753</v>
      </c>
      <c r="Y9" s="89" t="s">
        <v>116</v>
      </c>
      <c r="Z9" s="89" t="s">
        <v>114</v>
      </c>
      <c r="AA9" s="89" t="s">
        <v>31017</v>
      </c>
      <c r="AB9" s="89">
        <v>61</v>
      </c>
      <c r="AC9" s="89">
        <v>55</v>
      </c>
      <c r="AD9" s="90" t="str">
        <f t="shared" ref="AD9:AD40" si="3">IF(LEN(B9)&gt;0,"MM","")</f>
        <v>MM</v>
      </c>
      <c r="AE9" s="89">
        <v>9.3699999999999992</v>
      </c>
      <c r="AF9" s="89">
        <v>6.62</v>
      </c>
      <c r="AG9" s="89">
        <v>2.11</v>
      </c>
      <c r="AH9" s="163">
        <v>5.8</v>
      </c>
      <c r="AI9" s="90" t="str">
        <f t="shared" ref="AI9:AI40" si="4">IF(AH9&lt;&gt;"","CHF","")</f>
        <v>CHF</v>
      </c>
      <c r="AJ9" s="89">
        <v>8</v>
      </c>
      <c r="AK9" s="89">
        <v>90</v>
      </c>
      <c r="AL9" s="89"/>
      <c r="AM9" s="93" t="s">
        <v>30978</v>
      </c>
      <c r="AN9" s="88" t="s">
        <v>33840</v>
      </c>
      <c r="AO9" s="88" t="s">
        <v>33978</v>
      </c>
      <c r="AP9" s="88">
        <v>3049</v>
      </c>
      <c r="AQ9" s="88" t="s">
        <v>34116</v>
      </c>
      <c r="AR9" s="94">
        <v>3.7</v>
      </c>
      <c r="AS9" s="95" t="s">
        <v>34254</v>
      </c>
    </row>
    <row r="10" spans="1:46" s="6" customFormat="1" ht="16.2" customHeight="1" x14ac:dyDescent="0.4">
      <c r="B10" s="57">
        <v>2</v>
      </c>
      <c r="C10" s="81" t="s">
        <v>32043</v>
      </c>
      <c r="D10" s="58" t="s">
        <v>32193</v>
      </c>
      <c r="E10" s="87" t="s">
        <v>32343</v>
      </c>
      <c r="F10" s="88" t="s">
        <v>32493</v>
      </c>
      <c r="G10" s="58" t="s">
        <v>32643</v>
      </c>
      <c r="H10" s="58" t="s">
        <v>32793</v>
      </c>
      <c r="I10" s="58" t="s">
        <v>32924</v>
      </c>
      <c r="J10" s="58" t="s">
        <v>33074</v>
      </c>
      <c r="K10" s="58" t="s">
        <v>33209</v>
      </c>
      <c r="L10" s="58" t="s">
        <v>33359</v>
      </c>
      <c r="M10" s="59" t="s">
        <v>31018</v>
      </c>
      <c r="N10" s="59">
        <v>1.79</v>
      </c>
      <c r="O10" s="60" t="str">
        <f t="shared" si="0"/>
        <v>KG</v>
      </c>
      <c r="P10" s="59">
        <v>5.0599999999999996</v>
      </c>
      <c r="Q10" s="58">
        <v>8.43</v>
      </c>
      <c r="R10" s="61"/>
      <c r="S10" s="59" t="s">
        <v>33554</v>
      </c>
      <c r="T10" s="60" t="str">
        <f t="shared" si="1"/>
        <v>8013</v>
      </c>
      <c r="U10" s="60" t="str">
        <f t="shared" si="2"/>
        <v>792922492</v>
      </c>
      <c r="V10" s="62" t="s">
        <v>33691</v>
      </c>
      <c r="W10" s="263" t="s">
        <v>30966</v>
      </c>
      <c r="X10" s="59" t="s">
        <v>30753</v>
      </c>
      <c r="Y10" s="59" t="s">
        <v>116</v>
      </c>
      <c r="Z10" s="59" t="s">
        <v>114</v>
      </c>
      <c r="AA10" s="59" t="s">
        <v>95</v>
      </c>
      <c r="AB10" s="59">
        <v>37</v>
      </c>
      <c r="AC10" s="59">
        <v>55</v>
      </c>
      <c r="AD10" s="60" t="str">
        <f t="shared" si="3"/>
        <v>MM</v>
      </c>
      <c r="AE10" s="59">
        <v>1.21</v>
      </c>
      <c r="AF10" s="59">
        <v>2.29</v>
      </c>
      <c r="AG10" s="59">
        <v>8.64</v>
      </c>
      <c r="AH10" s="164">
        <v>2.3199999999999998</v>
      </c>
      <c r="AI10" s="60" t="str">
        <f t="shared" si="4"/>
        <v>CHF</v>
      </c>
      <c r="AJ10" s="59">
        <v>97</v>
      </c>
      <c r="AK10" s="59">
        <v>96</v>
      </c>
      <c r="AL10" s="59"/>
      <c r="AM10" s="77" t="s">
        <v>30623</v>
      </c>
      <c r="AN10" s="58"/>
      <c r="AO10" s="58"/>
      <c r="AP10" s="58"/>
      <c r="AQ10" s="58"/>
      <c r="AR10" s="63">
        <v>2.98</v>
      </c>
      <c r="AS10" s="64" t="s">
        <v>34255</v>
      </c>
    </row>
    <row r="11" spans="1:46" s="6" customFormat="1" ht="16.2" customHeight="1" x14ac:dyDescent="0.4">
      <c r="B11" s="57">
        <v>3</v>
      </c>
      <c r="C11" s="81" t="s">
        <v>32044</v>
      </c>
      <c r="D11" s="58" t="s">
        <v>32194</v>
      </c>
      <c r="E11" s="87" t="s">
        <v>32344</v>
      </c>
      <c r="F11" s="88" t="s">
        <v>32494</v>
      </c>
      <c r="G11" s="58" t="s">
        <v>32644</v>
      </c>
      <c r="H11" s="58" t="s">
        <v>32794</v>
      </c>
      <c r="I11" s="58" t="s">
        <v>32925</v>
      </c>
      <c r="J11" s="58" t="s">
        <v>33075</v>
      </c>
      <c r="K11" s="58" t="s">
        <v>33210</v>
      </c>
      <c r="L11" s="58" t="s">
        <v>33360</v>
      </c>
      <c r="M11" s="59" t="s">
        <v>137</v>
      </c>
      <c r="N11" s="59">
        <v>3.8</v>
      </c>
      <c r="O11" s="60" t="str">
        <f t="shared" si="0"/>
        <v>KG</v>
      </c>
      <c r="P11" s="59"/>
      <c r="Q11" s="58">
        <v>9.5</v>
      </c>
      <c r="R11" s="61"/>
      <c r="S11" s="59" t="s">
        <v>33555</v>
      </c>
      <c r="T11" s="60" t="str">
        <f t="shared" si="1"/>
        <v>1373</v>
      </c>
      <c r="U11" s="60" t="str">
        <f t="shared" si="2"/>
        <v>341047209</v>
      </c>
      <c r="V11" s="62" t="s">
        <v>33692</v>
      </c>
      <c r="W11" s="263" t="s">
        <v>30979</v>
      </c>
      <c r="X11" s="59" t="s">
        <v>30753</v>
      </c>
      <c r="Y11" s="59" t="s">
        <v>114</v>
      </c>
      <c r="Z11" s="59" t="s">
        <v>114</v>
      </c>
      <c r="AA11" s="59" t="s">
        <v>31016</v>
      </c>
      <c r="AB11" s="59"/>
      <c r="AC11" s="59">
        <v>50</v>
      </c>
      <c r="AD11" s="60" t="str">
        <f t="shared" si="3"/>
        <v>MM</v>
      </c>
      <c r="AE11" s="59">
        <v>1.76</v>
      </c>
      <c r="AF11" s="59">
        <v>3.66</v>
      </c>
      <c r="AG11" s="59">
        <v>6.31</v>
      </c>
      <c r="AH11" s="164">
        <v>1.05</v>
      </c>
      <c r="AI11" s="60" t="str">
        <f t="shared" si="4"/>
        <v>CHF</v>
      </c>
      <c r="AJ11" s="59">
        <v>94</v>
      </c>
      <c r="AK11" s="59">
        <v>58</v>
      </c>
      <c r="AL11" s="59"/>
      <c r="AM11" s="77" t="s">
        <v>30968</v>
      </c>
      <c r="AN11" s="58"/>
      <c r="AO11" s="58"/>
      <c r="AP11" s="58"/>
      <c r="AQ11" s="58"/>
      <c r="AR11" s="63"/>
      <c r="AS11" s="64" t="s">
        <v>34256</v>
      </c>
    </row>
    <row r="12" spans="1:46" s="6" customFormat="1" ht="16.2" customHeight="1" x14ac:dyDescent="0.4">
      <c r="B12" s="57">
        <v>4</v>
      </c>
      <c r="C12" s="81" t="s">
        <v>32045</v>
      </c>
      <c r="D12" s="87" t="s">
        <v>32195</v>
      </c>
      <c r="E12" s="87" t="s">
        <v>32345</v>
      </c>
      <c r="F12" s="88" t="s">
        <v>32495</v>
      </c>
      <c r="G12" s="58" t="s">
        <v>32645</v>
      </c>
      <c r="H12" s="58"/>
      <c r="I12" s="58" t="s">
        <v>32926</v>
      </c>
      <c r="J12" s="58" t="s">
        <v>33076</v>
      </c>
      <c r="K12" s="58" t="s">
        <v>33211</v>
      </c>
      <c r="L12" s="58" t="s">
        <v>33361</v>
      </c>
      <c r="M12" s="59" t="s">
        <v>98</v>
      </c>
      <c r="N12" s="59">
        <v>1.78</v>
      </c>
      <c r="O12" s="60" t="str">
        <f t="shared" si="0"/>
        <v>KG</v>
      </c>
      <c r="P12" s="59"/>
      <c r="Q12" s="58">
        <v>5.63</v>
      </c>
      <c r="R12" s="61"/>
      <c r="S12" s="59" t="s">
        <v>33556</v>
      </c>
      <c r="T12" s="60" t="str">
        <f t="shared" si="1"/>
        <v>3386</v>
      </c>
      <c r="U12" s="60" t="str">
        <f t="shared" si="2"/>
        <v>925474932</v>
      </c>
      <c r="V12" s="62" t="s">
        <v>33693</v>
      </c>
      <c r="W12" s="263" t="s">
        <v>30972</v>
      </c>
      <c r="X12" s="59" t="s">
        <v>30754</v>
      </c>
      <c r="Y12" s="59" t="s">
        <v>114</v>
      </c>
      <c r="Z12" s="59" t="s">
        <v>114</v>
      </c>
      <c r="AA12" s="59" t="s">
        <v>54</v>
      </c>
      <c r="AB12" s="59"/>
      <c r="AC12" s="59">
        <v>32</v>
      </c>
      <c r="AD12" s="60" t="str">
        <f t="shared" si="3"/>
        <v>MM</v>
      </c>
      <c r="AE12" s="59">
        <v>2.52</v>
      </c>
      <c r="AF12" s="59">
        <v>4.55</v>
      </c>
      <c r="AG12" s="59">
        <v>7.55</v>
      </c>
      <c r="AH12" s="164">
        <v>8.52</v>
      </c>
      <c r="AI12" s="60" t="str">
        <f t="shared" si="4"/>
        <v>CHF</v>
      </c>
      <c r="AJ12" s="59">
        <v>25</v>
      </c>
      <c r="AK12" s="59"/>
      <c r="AL12" s="59"/>
      <c r="AM12" s="77" t="s">
        <v>31002</v>
      </c>
      <c r="AN12" s="58"/>
      <c r="AO12" s="58"/>
      <c r="AP12" s="58"/>
      <c r="AQ12" s="58"/>
      <c r="AR12" s="63"/>
      <c r="AS12" s="64" t="s">
        <v>34257</v>
      </c>
    </row>
    <row r="13" spans="1:46" s="6" customFormat="1" ht="16.2" customHeight="1" x14ac:dyDescent="0.4">
      <c r="B13" s="57">
        <v>5</v>
      </c>
      <c r="C13" s="81" t="s">
        <v>32046</v>
      </c>
      <c r="D13" s="58" t="s">
        <v>32196</v>
      </c>
      <c r="E13" s="87" t="s">
        <v>32346</v>
      </c>
      <c r="F13" s="88" t="s">
        <v>32496</v>
      </c>
      <c r="G13" s="88" t="s">
        <v>32646</v>
      </c>
      <c r="H13" s="88"/>
      <c r="I13" s="88" t="s">
        <v>32927</v>
      </c>
      <c r="J13" s="88" t="s">
        <v>33077</v>
      </c>
      <c r="K13" s="88" t="s">
        <v>33212</v>
      </c>
      <c r="L13" s="88" t="s">
        <v>33362</v>
      </c>
      <c r="M13" s="59" t="s">
        <v>31021</v>
      </c>
      <c r="N13" s="59">
        <v>3.78</v>
      </c>
      <c r="O13" s="60" t="str">
        <f t="shared" si="0"/>
        <v>KG</v>
      </c>
      <c r="P13" s="59"/>
      <c r="Q13" s="58">
        <v>1.78</v>
      </c>
      <c r="R13" s="61"/>
      <c r="S13" s="59" t="s">
        <v>33557</v>
      </c>
      <c r="T13" s="60" t="str">
        <f t="shared" si="1"/>
        <v>2315</v>
      </c>
      <c r="U13" s="60" t="str">
        <f t="shared" si="2"/>
        <v>865667554</v>
      </c>
      <c r="V13" s="62" t="s">
        <v>33694</v>
      </c>
      <c r="W13" s="263"/>
      <c r="X13" s="59" t="s">
        <v>30754</v>
      </c>
      <c r="Y13" s="59" t="s">
        <v>114</v>
      </c>
      <c r="Z13" s="59" t="s">
        <v>114</v>
      </c>
      <c r="AA13" s="59" t="s">
        <v>31016</v>
      </c>
      <c r="AB13" s="59"/>
      <c r="AC13" s="59">
        <v>31</v>
      </c>
      <c r="AD13" s="60" t="str">
        <f t="shared" si="3"/>
        <v>MM</v>
      </c>
      <c r="AE13" s="59">
        <v>2.81</v>
      </c>
      <c r="AF13" s="59">
        <v>8.1300000000000008</v>
      </c>
      <c r="AG13" s="59">
        <v>8.33</v>
      </c>
      <c r="AH13" s="164">
        <v>7.37</v>
      </c>
      <c r="AI13" s="60" t="str">
        <f t="shared" si="4"/>
        <v>CHF</v>
      </c>
      <c r="AJ13" s="59">
        <v>51</v>
      </c>
      <c r="AK13" s="59"/>
      <c r="AL13" s="59"/>
      <c r="AM13" s="77" t="s">
        <v>30977</v>
      </c>
      <c r="AN13" s="58"/>
      <c r="AO13" s="58"/>
      <c r="AP13" s="58"/>
      <c r="AQ13" s="58"/>
      <c r="AR13" s="63"/>
      <c r="AS13" s="64" t="s">
        <v>34258</v>
      </c>
    </row>
    <row r="14" spans="1:46" s="6" customFormat="1" ht="16.2" customHeight="1" x14ac:dyDescent="0.4">
      <c r="B14" s="57">
        <v>6</v>
      </c>
      <c r="C14" s="81" t="s">
        <v>32047</v>
      </c>
      <c r="D14" s="58" t="s">
        <v>32197</v>
      </c>
      <c r="E14" s="87" t="s">
        <v>32347</v>
      </c>
      <c r="F14" s="88" t="s">
        <v>32497</v>
      </c>
      <c r="G14" s="58" t="s">
        <v>32647</v>
      </c>
      <c r="H14" s="58"/>
      <c r="I14" s="58" t="s">
        <v>32928</v>
      </c>
      <c r="J14" s="58" t="s">
        <v>33078</v>
      </c>
      <c r="K14" s="58" t="s">
        <v>33213</v>
      </c>
      <c r="L14" s="58" t="s">
        <v>33363</v>
      </c>
      <c r="M14" s="59" t="s">
        <v>31019</v>
      </c>
      <c r="N14" s="59">
        <v>4.28</v>
      </c>
      <c r="O14" s="60" t="str">
        <f t="shared" si="0"/>
        <v>KG</v>
      </c>
      <c r="P14" s="59"/>
      <c r="Q14" s="58">
        <v>7.2</v>
      </c>
      <c r="R14" s="61"/>
      <c r="S14" s="59"/>
      <c r="T14" s="60" t="str">
        <f t="shared" si="1"/>
        <v/>
      </c>
      <c r="U14" s="60" t="str">
        <f t="shared" si="2"/>
        <v/>
      </c>
      <c r="V14" s="83" t="s">
        <v>33695</v>
      </c>
      <c r="W14" s="263"/>
      <c r="X14" s="59"/>
      <c r="Y14" s="59" t="s">
        <v>116</v>
      </c>
      <c r="Z14" s="59" t="s">
        <v>116</v>
      </c>
      <c r="AA14" s="59" t="s">
        <v>31022</v>
      </c>
      <c r="AB14" s="59"/>
      <c r="AC14" s="59">
        <v>95</v>
      </c>
      <c r="AD14" s="60" t="str">
        <f t="shared" si="3"/>
        <v>MM</v>
      </c>
      <c r="AE14" s="59">
        <v>6.46</v>
      </c>
      <c r="AF14" s="59">
        <v>3.1</v>
      </c>
      <c r="AG14" s="59">
        <v>9.02</v>
      </c>
      <c r="AH14" s="164">
        <v>7.78</v>
      </c>
      <c r="AI14" s="60" t="str">
        <f t="shared" si="4"/>
        <v>CHF</v>
      </c>
      <c r="AJ14" s="59">
        <v>32</v>
      </c>
      <c r="AK14" s="59"/>
      <c r="AL14" s="59"/>
      <c r="AM14" s="77" t="s">
        <v>30980</v>
      </c>
      <c r="AN14" s="58" t="s">
        <v>33841</v>
      </c>
      <c r="AO14" s="58" t="s">
        <v>33979</v>
      </c>
      <c r="AP14" s="58">
        <v>3075</v>
      </c>
      <c r="AQ14" s="58" t="s">
        <v>34117</v>
      </c>
      <c r="AR14" s="63"/>
      <c r="AS14" s="64" t="s">
        <v>34259</v>
      </c>
    </row>
    <row r="15" spans="1:46" s="6" customFormat="1" ht="16.2" customHeight="1" x14ac:dyDescent="0.4">
      <c r="B15" s="57">
        <v>7</v>
      </c>
      <c r="C15" s="81" t="s">
        <v>32048</v>
      </c>
      <c r="D15" s="87" t="s">
        <v>32198</v>
      </c>
      <c r="E15" s="87" t="s">
        <v>32348</v>
      </c>
      <c r="F15" s="88" t="s">
        <v>32498</v>
      </c>
      <c r="G15" s="58" t="s">
        <v>32648</v>
      </c>
      <c r="H15" s="58"/>
      <c r="I15" s="58" t="s">
        <v>32929</v>
      </c>
      <c r="J15" s="58" t="s">
        <v>33079</v>
      </c>
      <c r="K15" s="58" t="s">
        <v>33214</v>
      </c>
      <c r="L15" s="58" t="s">
        <v>33364</v>
      </c>
      <c r="M15" s="59" t="s">
        <v>30626</v>
      </c>
      <c r="N15" s="59">
        <v>4.63</v>
      </c>
      <c r="O15" s="60" t="str">
        <f t="shared" si="0"/>
        <v>KG</v>
      </c>
      <c r="P15" s="59"/>
      <c r="Q15" s="58">
        <v>2.4700000000000002</v>
      </c>
      <c r="R15" s="61"/>
      <c r="S15" s="59"/>
      <c r="T15" s="60" t="str">
        <f t="shared" si="1"/>
        <v/>
      </c>
      <c r="U15" s="60" t="str">
        <f t="shared" si="2"/>
        <v/>
      </c>
      <c r="V15" s="62" t="s">
        <v>33696</v>
      </c>
      <c r="W15" s="263"/>
      <c r="X15" s="59"/>
      <c r="Y15" s="59" t="s">
        <v>114</v>
      </c>
      <c r="Z15" s="59" t="s">
        <v>116</v>
      </c>
      <c r="AA15" s="59" t="s">
        <v>31013</v>
      </c>
      <c r="AB15" s="59"/>
      <c r="AC15" s="59">
        <v>58</v>
      </c>
      <c r="AD15" s="60" t="str">
        <f t="shared" si="3"/>
        <v>MM</v>
      </c>
      <c r="AE15" s="59">
        <v>2.81</v>
      </c>
      <c r="AF15" s="59">
        <v>2.2400000000000002</v>
      </c>
      <c r="AG15" s="59">
        <v>4.22</v>
      </c>
      <c r="AH15" s="164">
        <v>4.24</v>
      </c>
      <c r="AI15" s="60" t="str">
        <f t="shared" si="4"/>
        <v>CHF</v>
      </c>
      <c r="AJ15" s="59">
        <v>28</v>
      </c>
      <c r="AK15" s="59"/>
      <c r="AL15" s="59"/>
      <c r="AM15" s="77" t="s">
        <v>30965</v>
      </c>
      <c r="AN15" s="79" t="s">
        <v>33842</v>
      </c>
      <c r="AO15" s="58" t="s">
        <v>33980</v>
      </c>
      <c r="AP15" s="58">
        <v>2676</v>
      </c>
      <c r="AQ15" s="58" t="s">
        <v>34118</v>
      </c>
      <c r="AR15" s="63"/>
      <c r="AS15" s="64" t="s">
        <v>34260</v>
      </c>
    </row>
    <row r="16" spans="1:46" s="6" customFormat="1" ht="16.2" customHeight="1" x14ac:dyDescent="0.4">
      <c r="B16" s="57">
        <v>8</v>
      </c>
      <c r="C16" s="81" t="s">
        <v>32049</v>
      </c>
      <c r="D16" s="58" t="s">
        <v>32199</v>
      </c>
      <c r="E16" s="87" t="s">
        <v>32349</v>
      </c>
      <c r="F16" s="88" t="s">
        <v>32499</v>
      </c>
      <c r="G16" s="58" t="s">
        <v>32649</v>
      </c>
      <c r="H16" s="58"/>
      <c r="I16" s="58" t="s">
        <v>32930</v>
      </c>
      <c r="J16" s="58" t="s">
        <v>33080</v>
      </c>
      <c r="K16" s="58" t="s">
        <v>33215</v>
      </c>
      <c r="L16" s="58" t="s">
        <v>33365</v>
      </c>
      <c r="M16" s="59" t="s">
        <v>94</v>
      </c>
      <c r="N16" s="59">
        <v>9.8699999999999992</v>
      </c>
      <c r="O16" s="60" t="str">
        <f t="shared" si="0"/>
        <v>KG</v>
      </c>
      <c r="P16" s="59"/>
      <c r="Q16" s="58"/>
      <c r="R16" s="61"/>
      <c r="S16" s="59"/>
      <c r="T16" s="60" t="str">
        <f t="shared" si="1"/>
        <v/>
      </c>
      <c r="U16" s="60" t="str">
        <f t="shared" si="2"/>
        <v/>
      </c>
      <c r="V16" s="62" t="s">
        <v>33697</v>
      </c>
      <c r="W16" s="263"/>
      <c r="X16" s="59"/>
      <c r="Y16" s="59" t="s">
        <v>116</v>
      </c>
      <c r="Z16" s="59" t="s">
        <v>116</v>
      </c>
      <c r="AA16" s="59"/>
      <c r="AB16" s="59"/>
      <c r="AC16" s="59">
        <v>79</v>
      </c>
      <c r="AD16" s="60" t="str">
        <f t="shared" si="3"/>
        <v>MM</v>
      </c>
      <c r="AE16" s="59">
        <v>4.7699999999999996</v>
      </c>
      <c r="AF16" s="59">
        <v>8.17</v>
      </c>
      <c r="AG16" s="59">
        <v>8.01</v>
      </c>
      <c r="AH16" s="164">
        <v>9.8000000000000007</v>
      </c>
      <c r="AI16" s="60" t="str">
        <f t="shared" si="4"/>
        <v>CHF</v>
      </c>
      <c r="AJ16" s="59">
        <v>90</v>
      </c>
      <c r="AK16" s="59"/>
      <c r="AL16" s="59" t="s">
        <v>105</v>
      </c>
      <c r="AM16" s="77"/>
      <c r="AN16" s="58" t="s">
        <v>33843</v>
      </c>
      <c r="AO16" s="58" t="s">
        <v>33981</v>
      </c>
      <c r="AP16" s="58">
        <v>4562</v>
      </c>
      <c r="AQ16" s="58" t="s">
        <v>34119</v>
      </c>
      <c r="AR16" s="63"/>
      <c r="AS16" s="64" t="s">
        <v>34261</v>
      </c>
    </row>
    <row r="17" spans="2:45" s="6" customFormat="1" ht="16.2" customHeight="1" x14ac:dyDescent="0.4">
      <c r="B17" s="85">
        <v>9</v>
      </c>
      <c r="C17" s="81" t="s">
        <v>32050</v>
      </c>
      <c r="D17" s="58" t="s">
        <v>32200</v>
      </c>
      <c r="E17" s="87" t="s">
        <v>32350</v>
      </c>
      <c r="F17" s="88" t="s">
        <v>32500</v>
      </c>
      <c r="G17" s="88" t="s">
        <v>32650</v>
      </c>
      <c r="H17" s="88"/>
      <c r="I17" s="88" t="s">
        <v>32931</v>
      </c>
      <c r="J17" s="88" t="s">
        <v>33081</v>
      </c>
      <c r="K17" s="88" t="s">
        <v>33216</v>
      </c>
      <c r="L17" s="88" t="s">
        <v>33366</v>
      </c>
      <c r="M17" s="59" t="s">
        <v>31017</v>
      </c>
      <c r="N17" s="59">
        <v>2.68</v>
      </c>
      <c r="O17" s="60" t="str">
        <f t="shared" si="0"/>
        <v>KG</v>
      </c>
      <c r="P17" s="59"/>
      <c r="Q17" s="58"/>
      <c r="R17" s="61" t="s">
        <v>33420</v>
      </c>
      <c r="S17" s="59"/>
      <c r="T17" s="60" t="str">
        <f t="shared" si="1"/>
        <v/>
      </c>
      <c r="U17" s="60" t="str">
        <f t="shared" si="2"/>
        <v/>
      </c>
      <c r="V17" s="62" t="s">
        <v>33698</v>
      </c>
      <c r="W17" s="263"/>
      <c r="X17" s="59"/>
      <c r="Y17" s="59" t="s">
        <v>114</v>
      </c>
      <c r="Z17" s="59" t="s">
        <v>114</v>
      </c>
      <c r="AA17" s="59"/>
      <c r="AB17" s="59"/>
      <c r="AC17" s="59">
        <v>20</v>
      </c>
      <c r="AD17" s="60" t="str">
        <f t="shared" si="3"/>
        <v>MM</v>
      </c>
      <c r="AE17" s="59">
        <v>1.34</v>
      </c>
      <c r="AF17" s="59">
        <v>3.46</v>
      </c>
      <c r="AG17" s="59">
        <v>4.07</v>
      </c>
      <c r="AH17" s="164">
        <v>5.15</v>
      </c>
      <c r="AI17" s="60" t="str">
        <f t="shared" si="4"/>
        <v>CHF</v>
      </c>
      <c r="AJ17" s="59">
        <v>87</v>
      </c>
      <c r="AK17" s="59"/>
      <c r="AL17" s="59" t="s">
        <v>105</v>
      </c>
      <c r="AM17" s="77"/>
      <c r="AN17" s="58" t="s">
        <v>33844</v>
      </c>
      <c r="AO17" s="58" t="s">
        <v>33982</v>
      </c>
      <c r="AP17" s="58">
        <v>4042</v>
      </c>
      <c r="AQ17" s="58" t="s">
        <v>34120</v>
      </c>
      <c r="AR17" s="63"/>
      <c r="AS17" s="64" t="s">
        <v>34262</v>
      </c>
    </row>
    <row r="18" spans="2:45" s="6" customFormat="1" ht="16.2" customHeight="1" x14ac:dyDescent="0.4">
      <c r="B18" s="57">
        <v>10</v>
      </c>
      <c r="C18" s="81" t="s">
        <v>32051</v>
      </c>
      <c r="D18" s="87" t="s">
        <v>32201</v>
      </c>
      <c r="E18" s="87" t="s">
        <v>32351</v>
      </c>
      <c r="F18" s="88" t="s">
        <v>32501</v>
      </c>
      <c r="G18" s="58" t="s">
        <v>32651</v>
      </c>
      <c r="H18" s="58"/>
      <c r="I18" s="58" t="s">
        <v>32932</v>
      </c>
      <c r="J18" s="58" t="s">
        <v>33082</v>
      </c>
      <c r="K18" s="58" t="s">
        <v>33217</v>
      </c>
      <c r="L18" s="58" t="s">
        <v>33367</v>
      </c>
      <c r="M18" s="59" t="s">
        <v>53</v>
      </c>
      <c r="N18" s="59">
        <v>6.36</v>
      </c>
      <c r="O18" s="60" t="str">
        <f t="shared" si="0"/>
        <v>KG</v>
      </c>
      <c r="P18" s="59"/>
      <c r="Q18" s="58"/>
      <c r="R18" s="61" t="s">
        <v>33421</v>
      </c>
      <c r="S18" s="59"/>
      <c r="T18" s="60" t="str">
        <f t="shared" si="1"/>
        <v/>
      </c>
      <c r="U18" s="60" t="str">
        <f t="shared" si="2"/>
        <v/>
      </c>
      <c r="V18" s="62" t="s">
        <v>33699</v>
      </c>
      <c r="W18" s="263"/>
      <c r="X18" s="59"/>
      <c r="Y18" s="59" t="s">
        <v>116</v>
      </c>
      <c r="Z18" s="59" t="s">
        <v>116</v>
      </c>
      <c r="AA18" s="59"/>
      <c r="AB18" s="59"/>
      <c r="AC18" s="59">
        <v>1</v>
      </c>
      <c r="AD18" s="60" t="str">
        <f t="shared" si="3"/>
        <v>MM</v>
      </c>
      <c r="AE18" s="59">
        <v>7</v>
      </c>
      <c r="AF18" s="59">
        <v>8.56</v>
      </c>
      <c r="AG18" s="59">
        <v>1.6</v>
      </c>
      <c r="AH18" s="164">
        <v>3.78</v>
      </c>
      <c r="AI18" s="60" t="str">
        <f t="shared" si="4"/>
        <v>CHF</v>
      </c>
      <c r="AJ18" s="59">
        <v>95</v>
      </c>
      <c r="AK18" s="59"/>
      <c r="AL18" s="59" t="s">
        <v>105</v>
      </c>
      <c r="AM18" s="77"/>
      <c r="AN18" s="58" t="s">
        <v>33845</v>
      </c>
      <c r="AO18" s="58" t="s">
        <v>33983</v>
      </c>
      <c r="AP18" s="58">
        <v>2539</v>
      </c>
      <c r="AQ18" s="58" t="s">
        <v>34121</v>
      </c>
      <c r="AR18" s="63"/>
      <c r="AS18" s="64" t="s">
        <v>34263</v>
      </c>
    </row>
    <row r="19" spans="2:45" s="6" customFormat="1" ht="16.2" customHeight="1" x14ac:dyDescent="0.4">
      <c r="B19" s="57">
        <v>11</v>
      </c>
      <c r="C19" s="81" t="s">
        <v>32052</v>
      </c>
      <c r="D19" s="58" t="s">
        <v>32202</v>
      </c>
      <c r="E19" s="87" t="s">
        <v>32352</v>
      </c>
      <c r="F19" s="88" t="s">
        <v>32502</v>
      </c>
      <c r="G19" s="58" t="s">
        <v>32652</v>
      </c>
      <c r="H19" s="58"/>
      <c r="I19" s="58" t="s">
        <v>32933</v>
      </c>
      <c r="J19" s="58" t="s">
        <v>33083</v>
      </c>
      <c r="K19" s="58" t="s">
        <v>33218</v>
      </c>
      <c r="L19" s="58" t="s">
        <v>33368</v>
      </c>
      <c r="M19" s="59" t="s">
        <v>31016</v>
      </c>
      <c r="N19" s="59">
        <v>6.17</v>
      </c>
      <c r="O19" s="60" t="str">
        <f t="shared" si="0"/>
        <v>KG</v>
      </c>
      <c r="P19" s="59"/>
      <c r="Q19" s="58"/>
      <c r="R19" s="61" t="s">
        <v>33422</v>
      </c>
      <c r="S19" s="59"/>
      <c r="T19" s="60" t="str">
        <f t="shared" si="1"/>
        <v/>
      </c>
      <c r="U19" s="60" t="str">
        <f t="shared" si="2"/>
        <v/>
      </c>
      <c r="V19" s="62" t="s">
        <v>33700</v>
      </c>
      <c r="W19" s="263"/>
      <c r="X19" s="59"/>
      <c r="Y19" s="59" t="s">
        <v>116</v>
      </c>
      <c r="Z19" s="59" t="s">
        <v>116</v>
      </c>
      <c r="AA19" s="59"/>
      <c r="AB19" s="59"/>
      <c r="AC19" s="59">
        <v>92</v>
      </c>
      <c r="AD19" s="60" t="str">
        <f t="shared" si="3"/>
        <v>MM</v>
      </c>
      <c r="AE19" s="59">
        <v>9.32</v>
      </c>
      <c r="AF19" s="59">
        <v>5.76</v>
      </c>
      <c r="AG19" s="59">
        <v>3.6</v>
      </c>
      <c r="AH19" s="164">
        <v>6.08</v>
      </c>
      <c r="AI19" s="60" t="str">
        <f t="shared" si="4"/>
        <v>CHF</v>
      </c>
      <c r="AJ19" s="59">
        <v>27</v>
      </c>
      <c r="AK19" s="59">
        <v>4</v>
      </c>
      <c r="AL19" s="59" t="s">
        <v>105</v>
      </c>
      <c r="AM19" s="77"/>
      <c r="AN19" s="58" t="s">
        <v>33846</v>
      </c>
      <c r="AO19" s="58" t="s">
        <v>33984</v>
      </c>
      <c r="AP19" s="58">
        <v>2847</v>
      </c>
      <c r="AQ19" s="58" t="s">
        <v>34122</v>
      </c>
      <c r="AR19" s="63"/>
      <c r="AS19" s="64" t="s">
        <v>34264</v>
      </c>
    </row>
    <row r="20" spans="2:45" s="6" customFormat="1" ht="16.2" customHeight="1" x14ac:dyDescent="0.4">
      <c r="B20" s="57">
        <v>12</v>
      </c>
      <c r="C20" s="81" t="s">
        <v>32053</v>
      </c>
      <c r="D20" s="58" t="s">
        <v>32203</v>
      </c>
      <c r="E20" s="87" t="s">
        <v>32353</v>
      </c>
      <c r="F20" s="88" t="s">
        <v>32503</v>
      </c>
      <c r="G20" s="58" t="s">
        <v>32653</v>
      </c>
      <c r="H20" s="58"/>
      <c r="I20" s="58" t="s">
        <v>32934</v>
      </c>
      <c r="J20" s="58" t="s">
        <v>33084</v>
      </c>
      <c r="K20" s="58" t="s">
        <v>33219</v>
      </c>
      <c r="L20" s="58" t="s">
        <v>33369</v>
      </c>
      <c r="M20" s="59" t="s">
        <v>31020</v>
      </c>
      <c r="N20" s="59">
        <v>2.37</v>
      </c>
      <c r="O20" s="60" t="str">
        <f t="shared" si="0"/>
        <v>KG</v>
      </c>
      <c r="P20" s="59">
        <v>4.78</v>
      </c>
      <c r="Q20" s="58"/>
      <c r="R20" s="61" t="s">
        <v>33423</v>
      </c>
      <c r="S20" s="59"/>
      <c r="T20" s="60" t="str">
        <f t="shared" si="1"/>
        <v/>
      </c>
      <c r="U20" s="60" t="str">
        <f t="shared" si="2"/>
        <v/>
      </c>
      <c r="V20" s="62" t="s">
        <v>33701</v>
      </c>
      <c r="W20" s="263"/>
      <c r="X20" s="59"/>
      <c r="Y20" s="59" t="s">
        <v>116</v>
      </c>
      <c r="Z20" s="59" t="s">
        <v>114</v>
      </c>
      <c r="AA20" s="59"/>
      <c r="AB20" s="59">
        <v>84</v>
      </c>
      <c r="AC20" s="59">
        <v>92</v>
      </c>
      <c r="AD20" s="60" t="str">
        <f t="shared" si="3"/>
        <v>MM</v>
      </c>
      <c r="AE20" s="59">
        <v>1.01</v>
      </c>
      <c r="AF20" s="59">
        <v>3.64</v>
      </c>
      <c r="AG20" s="59">
        <v>6.48</v>
      </c>
      <c r="AH20" s="164">
        <v>6.43</v>
      </c>
      <c r="AI20" s="60" t="str">
        <f t="shared" si="4"/>
        <v>CHF</v>
      </c>
      <c r="AJ20" s="59">
        <v>89</v>
      </c>
      <c r="AK20" s="59">
        <v>87</v>
      </c>
      <c r="AL20" s="59"/>
      <c r="AM20" s="77"/>
      <c r="AN20" s="58" t="s">
        <v>33847</v>
      </c>
      <c r="AO20" s="58" t="s">
        <v>33985</v>
      </c>
      <c r="AP20" s="58">
        <v>2603</v>
      </c>
      <c r="AQ20" s="58" t="s">
        <v>34123</v>
      </c>
      <c r="AR20" s="63"/>
      <c r="AS20" s="64" t="s">
        <v>34265</v>
      </c>
    </row>
    <row r="21" spans="2:45" s="6" customFormat="1" ht="16.2" customHeight="1" x14ac:dyDescent="0.4">
      <c r="B21" s="57">
        <v>13</v>
      </c>
      <c r="C21" s="81" t="s">
        <v>32054</v>
      </c>
      <c r="D21" s="87" t="s">
        <v>32204</v>
      </c>
      <c r="E21" s="87" t="s">
        <v>32354</v>
      </c>
      <c r="F21" s="88" t="s">
        <v>32504</v>
      </c>
      <c r="G21" s="88" t="s">
        <v>32654</v>
      </c>
      <c r="H21" s="88"/>
      <c r="I21" s="88" t="s">
        <v>32935</v>
      </c>
      <c r="J21" s="88" t="s">
        <v>33085</v>
      </c>
      <c r="K21" s="88" t="s">
        <v>33220</v>
      </c>
      <c r="L21" s="88" t="s">
        <v>33370</v>
      </c>
      <c r="M21" s="59" t="s">
        <v>31020</v>
      </c>
      <c r="N21" s="59">
        <v>6.58</v>
      </c>
      <c r="O21" s="60" t="str">
        <f t="shared" si="0"/>
        <v>KG</v>
      </c>
      <c r="P21" s="59">
        <v>9.5</v>
      </c>
      <c r="Q21" s="58"/>
      <c r="R21" s="61"/>
      <c r="S21" s="59"/>
      <c r="T21" s="60" t="str">
        <f t="shared" si="1"/>
        <v/>
      </c>
      <c r="U21" s="60" t="str">
        <f t="shared" si="2"/>
        <v/>
      </c>
      <c r="V21" s="62" t="s">
        <v>33702</v>
      </c>
      <c r="W21" s="263"/>
      <c r="X21" s="59" t="s">
        <v>30755</v>
      </c>
      <c r="Y21" s="59" t="s">
        <v>116</v>
      </c>
      <c r="Z21" s="59" t="s">
        <v>116</v>
      </c>
      <c r="AA21" s="59"/>
      <c r="AB21" s="59">
        <v>12</v>
      </c>
      <c r="AC21" s="59">
        <v>84</v>
      </c>
      <c r="AD21" s="60" t="str">
        <f t="shared" si="3"/>
        <v>MM</v>
      </c>
      <c r="AE21" s="59">
        <v>9.4700000000000006</v>
      </c>
      <c r="AF21" s="59">
        <v>9.25</v>
      </c>
      <c r="AG21" s="59">
        <v>2.2999999999999998</v>
      </c>
      <c r="AH21" s="164">
        <v>8.75</v>
      </c>
      <c r="AI21" s="60" t="str">
        <f t="shared" si="4"/>
        <v>CHF</v>
      </c>
      <c r="AJ21" s="59">
        <v>72</v>
      </c>
      <c r="AK21" s="59">
        <v>83</v>
      </c>
      <c r="AL21" s="59" t="s">
        <v>105</v>
      </c>
      <c r="AM21" s="77"/>
      <c r="AN21" s="58" t="s">
        <v>33848</v>
      </c>
      <c r="AO21" s="58" t="s">
        <v>33986</v>
      </c>
      <c r="AP21" s="58">
        <v>2948</v>
      </c>
      <c r="AQ21" s="58" t="s">
        <v>34124</v>
      </c>
      <c r="AR21" s="63"/>
      <c r="AS21" s="64" t="s">
        <v>34266</v>
      </c>
    </row>
    <row r="22" spans="2:45" s="6" customFormat="1" ht="16.2" customHeight="1" x14ac:dyDescent="0.4">
      <c r="B22" s="57">
        <v>14</v>
      </c>
      <c r="C22" s="81" t="s">
        <v>32055</v>
      </c>
      <c r="D22" s="58" t="s">
        <v>32205</v>
      </c>
      <c r="E22" s="87" t="s">
        <v>32355</v>
      </c>
      <c r="F22" s="88" t="s">
        <v>32505</v>
      </c>
      <c r="G22" s="58" t="s">
        <v>32655</v>
      </c>
      <c r="H22" s="58"/>
      <c r="I22" s="58" t="s">
        <v>32936</v>
      </c>
      <c r="J22" s="58" t="s">
        <v>33086</v>
      </c>
      <c r="K22" s="58" t="s">
        <v>33221</v>
      </c>
      <c r="L22" s="58" t="s">
        <v>33371</v>
      </c>
      <c r="M22" s="59" t="s">
        <v>31020</v>
      </c>
      <c r="N22" s="59">
        <v>4.92</v>
      </c>
      <c r="O22" s="60" t="str">
        <f t="shared" si="0"/>
        <v>KG</v>
      </c>
      <c r="P22" s="59">
        <v>2.58</v>
      </c>
      <c r="Q22" s="58"/>
      <c r="R22" s="61"/>
      <c r="S22" s="59"/>
      <c r="T22" s="60" t="str">
        <f t="shared" si="1"/>
        <v/>
      </c>
      <c r="U22" s="60" t="str">
        <f t="shared" si="2"/>
        <v/>
      </c>
      <c r="V22" s="62" t="s">
        <v>33703</v>
      </c>
      <c r="W22" s="263"/>
      <c r="X22" s="59" t="s">
        <v>105</v>
      </c>
      <c r="Y22" s="59" t="s">
        <v>114</v>
      </c>
      <c r="Z22" s="59" t="s">
        <v>114</v>
      </c>
      <c r="AA22" s="59"/>
      <c r="AB22" s="59">
        <v>64</v>
      </c>
      <c r="AC22" s="59">
        <v>83</v>
      </c>
      <c r="AD22" s="60" t="str">
        <f t="shared" si="3"/>
        <v>MM</v>
      </c>
      <c r="AE22" s="59">
        <v>5.29</v>
      </c>
      <c r="AF22" s="59">
        <v>3.28</v>
      </c>
      <c r="AG22" s="59">
        <v>7.25</v>
      </c>
      <c r="AH22" s="164">
        <v>5.3</v>
      </c>
      <c r="AI22" s="60" t="str">
        <f t="shared" si="4"/>
        <v>CHF</v>
      </c>
      <c r="AJ22" s="59">
        <v>18</v>
      </c>
      <c r="AK22" s="59">
        <v>92</v>
      </c>
      <c r="AL22" s="59" t="s">
        <v>105</v>
      </c>
      <c r="AM22" s="77"/>
      <c r="AN22" s="58" t="s">
        <v>33849</v>
      </c>
      <c r="AO22" s="58" t="s">
        <v>33987</v>
      </c>
      <c r="AP22" s="58">
        <v>3512</v>
      </c>
      <c r="AQ22" s="58" t="s">
        <v>34125</v>
      </c>
      <c r="AR22" s="63"/>
      <c r="AS22" s="64" t="s">
        <v>34267</v>
      </c>
    </row>
    <row r="23" spans="2:45" s="6" customFormat="1" ht="16.2" customHeight="1" x14ac:dyDescent="0.4">
      <c r="B23" s="57">
        <v>15</v>
      </c>
      <c r="C23" s="81" t="s">
        <v>32056</v>
      </c>
      <c r="D23" s="58" t="s">
        <v>32206</v>
      </c>
      <c r="E23" s="87" t="s">
        <v>32356</v>
      </c>
      <c r="F23" s="88" t="s">
        <v>32506</v>
      </c>
      <c r="G23" s="58" t="s">
        <v>32656</v>
      </c>
      <c r="H23" s="58"/>
      <c r="I23" s="58" t="s">
        <v>32937</v>
      </c>
      <c r="J23" s="58" t="s">
        <v>33087</v>
      </c>
      <c r="K23" s="58" t="s">
        <v>33222</v>
      </c>
      <c r="L23" s="58" t="s">
        <v>33372</v>
      </c>
      <c r="M23" s="59" t="s">
        <v>95</v>
      </c>
      <c r="N23" s="59">
        <v>7.14</v>
      </c>
      <c r="O23" s="60" t="str">
        <f t="shared" si="0"/>
        <v>KG</v>
      </c>
      <c r="P23" s="59">
        <v>8.77</v>
      </c>
      <c r="Q23" s="58"/>
      <c r="R23" s="61"/>
      <c r="S23" s="59"/>
      <c r="T23" s="60" t="str">
        <f t="shared" si="1"/>
        <v/>
      </c>
      <c r="U23" s="60" t="str">
        <f t="shared" si="2"/>
        <v/>
      </c>
      <c r="V23" s="62" t="s">
        <v>33704</v>
      </c>
      <c r="W23" s="263"/>
      <c r="X23" s="59" t="s">
        <v>30754</v>
      </c>
      <c r="Y23" s="59" t="s">
        <v>114</v>
      </c>
      <c r="Z23" s="59" t="s">
        <v>116</v>
      </c>
      <c r="AA23" s="59"/>
      <c r="AB23" s="59">
        <v>100</v>
      </c>
      <c r="AC23" s="59">
        <v>19</v>
      </c>
      <c r="AD23" s="60" t="str">
        <f t="shared" si="3"/>
        <v>MM</v>
      </c>
      <c r="AE23" s="59">
        <v>2.02</v>
      </c>
      <c r="AF23" s="59">
        <v>3.67</v>
      </c>
      <c r="AG23" s="59">
        <v>5</v>
      </c>
      <c r="AH23" s="164">
        <v>4.49</v>
      </c>
      <c r="AI23" s="60" t="str">
        <f t="shared" si="4"/>
        <v>CHF</v>
      </c>
      <c r="AJ23" s="59">
        <v>30</v>
      </c>
      <c r="AK23" s="59">
        <v>17</v>
      </c>
      <c r="AL23" s="59" t="s">
        <v>105</v>
      </c>
      <c r="AM23" s="77" t="s">
        <v>30991</v>
      </c>
      <c r="AN23" s="58" t="s">
        <v>33850</v>
      </c>
      <c r="AO23" s="58" t="s">
        <v>33988</v>
      </c>
      <c r="AP23" s="58">
        <v>2815</v>
      </c>
      <c r="AQ23" s="58" t="s">
        <v>34126</v>
      </c>
      <c r="AR23" s="63"/>
      <c r="AS23" s="64" t="s">
        <v>34268</v>
      </c>
    </row>
    <row r="24" spans="2:45" s="6" customFormat="1" ht="16.2" customHeight="1" x14ac:dyDescent="0.4">
      <c r="B24" s="57">
        <v>16</v>
      </c>
      <c r="C24" s="81" t="s">
        <v>32057</v>
      </c>
      <c r="D24" s="87" t="s">
        <v>32207</v>
      </c>
      <c r="E24" s="87" t="s">
        <v>32357</v>
      </c>
      <c r="F24" s="88" t="s">
        <v>32507</v>
      </c>
      <c r="G24" s="58" t="s">
        <v>32657</v>
      </c>
      <c r="H24" s="58"/>
      <c r="I24" s="58" t="s">
        <v>32938</v>
      </c>
      <c r="J24" s="58" t="s">
        <v>33088</v>
      </c>
      <c r="K24" s="58" t="s">
        <v>33223</v>
      </c>
      <c r="L24" s="58" t="s">
        <v>33373</v>
      </c>
      <c r="M24" s="59" t="s">
        <v>31017</v>
      </c>
      <c r="N24" s="59">
        <v>3.97</v>
      </c>
      <c r="O24" s="60" t="str">
        <f t="shared" si="0"/>
        <v>KG</v>
      </c>
      <c r="P24" s="59">
        <v>9.49</v>
      </c>
      <c r="Q24" s="58"/>
      <c r="R24" s="61"/>
      <c r="S24" s="59"/>
      <c r="T24" s="60" t="str">
        <f t="shared" si="1"/>
        <v/>
      </c>
      <c r="U24" s="60" t="str">
        <f t="shared" si="2"/>
        <v/>
      </c>
      <c r="V24" s="62" t="s">
        <v>33705</v>
      </c>
      <c r="W24" s="263"/>
      <c r="X24" s="59" t="s">
        <v>30753</v>
      </c>
      <c r="Y24" s="59" t="s">
        <v>114</v>
      </c>
      <c r="Z24" s="59" t="s">
        <v>116</v>
      </c>
      <c r="AA24" s="59"/>
      <c r="AB24" s="59">
        <v>6</v>
      </c>
      <c r="AC24" s="59">
        <v>60</v>
      </c>
      <c r="AD24" s="60" t="str">
        <f t="shared" si="3"/>
        <v>MM</v>
      </c>
      <c r="AE24" s="59">
        <v>6.22</v>
      </c>
      <c r="AF24" s="59">
        <v>7.7</v>
      </c>
      <c r="AG24" s="59">
        <v>8.09</v>
      </c>
      <c r="AH24" s="164">
        <v>4.84</v>
      </c>
      <c r="AI24" s="60" t="str">
        <f t="shared" si="4"/>
        <v>CHF</v>
      </c>
      <c r="AJ24" s="59">
        <v>18</v>
      </c>
      <c r="AK24" s="59">
        <v>95</v>
      </c>
      <c r="AL24" s="59" t="s">
        <v>105</v>
      </c>
      <c r="AM24" s="77" t="s">
        <v>30980</v>
      </c>
      <c r="AN24" s="58" t="s">
        <v>33851</v>
      </c>
      <c r="AO24" s="58" t="s">
        <v>33989</v>
      </c>
      <c r="AP24" s="58">
        <v>2684</v>
      </c>
      <c r="AQ24" s="58" t="s">
        <v>34127</v>
      </c>
      <c r="AR24" s="63"/>
      <c r="AS24" s="64" t="s">
        <v>34269</v>
      </c>
    </row>
    <row r="25" spans="2:45" s="6" customFormat="1" ht="16.2" customHeight="1" x14ac:dyDescent="0.4">
      <c r="B25" s="85">
        <v>17</v>
      </c>
      <c r="C25" s="81" t="s">
        <v>32058</v>
      </c>
      <c r="D25" s="58" t="s">
        <v>32208</v>
      </c>
      <c r="E25" s="87" t="s">
        <v>32358</v>
      </c>
      <c r="F25" s="88" t="s">
        <v>32508</v>
      </c>
      <c r="G25" s="88" t="s">
        <v>32658</v>
      </c>
      <c r="H25" s="88"/>
      <c r="I25" s="88" t="s">
        <v>32939</v>
      </c>
      <c r="J25" s="88" t="s">
        <v>33089</v>
      </c>
      <c r="K25" s="88" t="s">
        <v>33224</v>
      </c>
      <c r="L25" s="88" t="s">
        <v>33374</v>
      </c>
      <c r="M25" s="59" t="s">
        <v>95</v>
      </c>
      <c r="N25" s="59">
        <v>1.83</v>
      </c>
      <c r="O25" s="60" t="str">
        <f t="shared" si="0"/>
        <v>KG</v>
      </c>
      <c r="P25" s="59">
        <v>9.25</v>
      </c>
      <c r="Q25" s="58">
        <v>4.97</v>
      </c>
      <c r="R25" s="61"/>
      <c r="S25" s="59"/>
      <c r="T25" s="60" t="str">
        <f t="shared" si="1"/>
        <v/>
      </c>
      <c r="U25" s="60" t="str">
        <f t="shared" si="2"/>
        <v/>
      </c>
      <c r="V25" s="62" t="s">
        <v>33706</v>
      </c>
      <c r="W25" s="263"/>
      <c r="X25" s="59" t="s">
        <v>30754</v>
      </c>
      <c r="Y25" s="59" t="s">
        <v>114</v>
      </c>
      <c r="Z25" s="59" t="s">
        <v>114</v>
      </c>
      <c r="AA25" s="59"/>
      <c r="AB25" s="59">
        <v>100</v>
      </c>
      <c r="AC25" s="59">
        <v>3</v>
      </c>
      <c r="AD25" s="60" t="str">
        <f t="shared" si="3"/>
        <v>MM</v>
      </c>
      <c r="AE25" s="59">
        <v>5.59</v>
      </c>
      <c r="AF25" s="59">
        <v>8.8699999999999992</v>
      </c>
      <c r="AG25" s="59">
        <v>7.63</v>
      </c>
      <c r="AH25" s="164">
        <v>3.41</v>
      </c>
      <c r="AI25" s="60" t="str">
        <f t="shared" si="4"/>
        <v>CHF</v>
      </c>
      <c r="AJ25" s="59">
        <v>74</v>
      </c>
      <c r="AK25" s="59">
        <v>53</v>
      </c>
      <c r="AL25" s="59" t="s">
        <v>105</v>
      </c>
      <c r="AM25" s="77" t="s">
        <v>30991</v>
      </c>
      <c r="AN25" s="58"/>
      <c r="AO25" s="58"/>
      <c r="AP25" s="58"/>
      <c r="AQ25" s="58"/>
      <c r="AR25" s="63"/>
      <c r="AS25" s="64" t="s">
        <v>34270</v>
      </c>
    </row>
    <row r="26" spans="2:45" s="6" customFormat="1" ht="16.2" customHeight="1" x14ac:dyDescent="0.4">
      <c r="B26" s="57">
        <v>18</v>
      </c>
      <c r="C26" s="81" t="s">
        <v>32059</v>
      </c>
      <c r="D26" s="58" t="s">
        <v>32209</v>
      </c>
      <c r="E26" s="87" t="s">
        <v>32359</v>
      </c>
      <c r="F26" s="88" t="s">
        <v>32509</v>
      </c>
      <c r="G26" s="58" t="s">
        <v>32659</v>
      </c>
      <c r="H26" s="58"/>
      <c r="I26" s="58" t="s">
        <v>32940</v>
      </c>
      <c r="J26" s="58" t="s">
        <v>33090</v>
      </c>
      <c r="K26" s="58" t="s">
        <v>33225</v>
      </c>
      <c r="L26" s="58" t="s">
        <v>33375</v>
      </c>
      <c r="M26" s="59" t="s">
        <v>94</v>
      </c>
      <c r="N26" s="59">
        <v>8.24</v>
      </c>
      <c r="O26" s="60" t="str">
        <f t="shared" si="0"/>
        <v>KG</v>
      </c>
      <c r="P26" s="59">
        <v>3.59</v>
      </c>
      <c r="Q26" s="58">
        <v>1.52</v>
      </c>
      <c r="R26" s="61"/>
      <c r="S26" s="59"/>
      <c r="T26" s="60" t="str">
        <f t="shared" si="1"/>
        <v/>
      </c>
      <c r="U26" s="60" t="str">
        <f t="shared" si="2"/>
        <v/>
      </c>
      <c r="V26" s="62" t="s">
        <v>33707</v>
      </c>
      <c r="W26" s="263"/>
      <c r="X26" s="59" t="s">
        <v>30754</v>
      </c>
      <c r="Y26" s="59" t="s">
        <v>114</v>
      </c>
      <c r="Z26" s="59" t="s">
        <v>116</v>
      </c>
      <c r="AA26" s="59"/>
      <c r="AB26" s="59">
        <v>74</v>
      </c>
      <c r="AC26" s="59">
        <v>73</v>
      </c>
      <c r="AD26" s="60" t="str">
        <f t="shared" si="3"/>
        <v>MM</v>
      </c>
      <c r="AE26" s="59">
        <v>4.04</v>
      </c>
      <c r="AF26" s="59">
        <v>3.43</v>
      </c>
      <c r="AG26" s="59">
        <v>7.69</v>
      </c>
      <c r="AH26" s="164">
        <v>5.22</v>
      </c>
      <c r="AI26" s="60" t="str">
        <f t="shared" si="4"/>
        <v>CHF</v>
      </c>
      <c r="AJ26" s="59">
        <v>14</v>
      </c>
      <c r="AK26" s="59">
        <v>52</v>
      </c>
      <c r="AL26" s="59" t="s">
        <v>105</v>
      </c>
      <c r="AM26" s="77" t="s">
        <v>30963</v>
      </c>
      <c r="AN26" s="58"/>
      <c r="AO26" s="58"/>
      <c r="AP26" s="58"/>
      <c r="AQ26" s="58"/>
      <c r="AR26" s="63">
        <v>7.92</v>
      </c>
      <c r="AS26" s="64" t="s">
        <v>34271</v>
      </c>
    </row>
    <row r="27" spans="2:45" s="6" customFormat="1" ht="16.2" customHeight="1" x14ac:dyDescent="0.4">
      <c r="B27" s="57">
        <v>19</v>
      </c>
      <c r="C27" s="81" t="s">
        <v>32060</v>
      </c>
      <c r="D27" s="87" t="s">
        <v>32210</v>
      </c>
      <c r="E27" s="58" t="s">
        <v>32360</v>
      </c>
      <c r="F27" s="88" t="s">
        <v>32510</v>
      </c>
      <c r="G27" s="58" t="s">
        <v>32660</v>
      </c>
      <c r="H27" s="58"/>
      <c r="I27" s="58" t="s">
        <v>32941</v>
      </c>
      <c r="J27" s="58" t="s">
        <v>33091</v>
      </c>
      <c r="K27" s="58" t="s">
        <v>33226</v>
      </c>
      <c r="L27" s="58" t="s">
        <v>33376</v>
      </c>
      <c r="M27" s="59" t="s">
        <v>137</v>
      </c>
      <c r="N27" s="59">
        <v>9.08</v>
      </c>
      <c r="O27" s="60" t="str">
        <f t="shared" si="0"/>
        <v>KG</v>
      </c>
      <c r="P27" s="59">
        <v>2.5099999999999998</v>
      </c>
      <c r="Q27" s="58">
        <v>4.47</v>
      </c>
      <c r="R27" s="61"/>
      <c r="S27" s="59" t="s">
        <v>33558</v>
      </c>
      <c r="T27" s="60" t="str">
        <f t="shared" si="1"/>
        <v>2847</v>
      </c>
      <c r="U27" s="60" t="str">
        <f t="shared" si="2"/>
        <v>385587869</v>
      </c>
      <c r="V27" s="62" t="s">
        <v>33708</v>
      </c>
      <c r="W27" s="263"/>
      <c r="X27" s="59" t="s">
        <v>30755</v>
      </c>
      <c r="Y27" s="59" t="s">
        <v>116</v>
      </c>
      <c r="Z27" s="59" t="s">
        <v>114</v>
      </c>
      <c r="AA27" s="59"/>
      <c r="AB27" s="59">
        <v>58</v>
      </c>
      <c r="AC27" s="59">
        <v>26</v>
      </c>
      <c r="AD27" s="60" t="str">
        <f t="shared" si="3"/>
        <v>MM</v>
      </c>
      <c r="AE27" s="59">
        <v>3.26</v>
      </c>
      <c r="AF27" s="59">
        <v>8.5299999999999994</v>
      </c>
      <c r="AG27" s="59">
        <v>9.6999999999999993</v>
      </c>
      <c r="AH27" s="164">
        <v>5.92</v>
      </c>
      <c r="AI27" s="60" t="str">
        <f t="shared" si="4"/>
        <v>CHF</v>
      </c>
      <c r="AJ27" s="59">
        <v>63</v>
      </c>
      <c r="AK27" s="59">
        <v>7</v>
      </c>
      <c r="AL27" s="59" t="s">
        <v>105</v>
      </c>
      <c r="AM27" s="77" t="s">
        <v>30991</v>
      </c>
      <c r="AN27" s="58"/>
      <c r="AO27" s="58"/>
      <c r="AP27" s="58"/>
      <c r="AQ27" s="58"/>
      <c r="AR27" s="63">
        <v>8.2200000000000006</v>
      </c>
      <c r="AS27" s="64" t="s">
        <v>34272</v>
      </c>
    </row>
    <row r="28" spans="2:45" s="6" customFormat="1" ht="16.2" customHeight="1" x14ac:dyDescent="0.4">
      <c r="B28" s="57">
        <v>20</v>
      </c>
      <c r="C28" s="81" t="s">
        <v>32061</v>
      </c>
      <c r="D28" s="58" t="s">
        <v>32211</v>
      </c>
      <c r="E28" s="58" t="s">
        <v>32361</v>
      </c>
      <c r="F28" s="88" t="s">
        <v>32511</v>
      </c>
      <c r="G28" s="58" t="s">
        <v>32661</v>
      </c>
      <c r="H28" s="58"/>
      <c r="I28" s="58" t="s">
        <v>32942</v>
      </c>
      <c r="J28" s="58" t="s">
        <v>33092</v>
      </c>
      <c r="K28" s="58" t="s">
        <v>33227</v>
      </c>
      <c r="L28" s="58" t="s">
        <v>33377</v>
      </c>
      <c r="M28" s="59" t="s">
        <v>53</v>
      </c>
      <c r="N28" s="59">
        <v>7.18</v>
      </c>
      <c r="O28" s="60" t="str">
        <f t="shared" si="0"/>
        <v>KG</v>
      </c>
      <c r="P28" s="59">
        <v>4.63</v>
      </c>
      <c r="Q28" s="58">
        <v>1.98</v>
      </c>
      <c r="R28" s="61"/>
      <c r="S28" s="59" t="s">
        <v>33559</v>
      </c>
      <c r="T28" s="60" t="str">
        <f t="shared" si="1"/>
        <v>7699</v>
      </c>
      <c r="U28" s="60" t="str">
        <f t="shared" si="2"/>
        <v>105928750</v>
      </c>
      <c r="V28" s="62" t="s">
        <v>33709</v>
      </c>
      <c r="W28" s="263" t="s">
        <v>30992</v>
      </c>
      <c r="X28" s="59"/>
      <c r="Y28" s="59" t="s">
        <v>114</v>
      </c>
      <c r="Z28" s="59" t="s">
        <v>116</v>
      </c>
      <c r="AA28" s="59" t="s">
        <v>31020</v>
      </c>
      <c r="AB28" s="59">
        <v>11</v>
      </c>
      <c r="AC28" s="59">
        <v>29</v>
      </c>
      <c r="AD28" s="60" t="str">
        <f t="shared" si="3"/>
        <v>MM</v>
      </c>
      <c r="AE28" s="59">
        <v>6.52</v>
      </c>
      <c r="AF28" s="59">
        <v>1.76</v>
      </c>
      <c r="AG28" s="59">
        <v>8.3800000000000008</v>
      </c>
      <c r="AH28" s="164">
        <v>8.98</v>
      </c>
      <c r="AI28" s="60" t="str">
        <f t="shared" si="4"/>
        <v>CHF</v>
      </c>
      <c r="AJ28" s="59">
        <v>81</v>
      </c>
      <c r="AK28" s="59">
        <v>3</v>
      </c>
      <c r="AL28" s="59" t="s">
        <v>105</v>
      </c>
      <c r="AM28" s="77" t="s">
        <v>30967</v>
      </c>
      <c r="AN28" s="58"/>
      <c r="AO28" s="58"/>
      <c r="AP28" s="58"/>
      <c r="AQ28" s="58"/>
      <c r="AR28" s="63">
        <v>8.06</v>
      </c>
      <c r="AS28" s="64" t="s">
        <v>34273</v>
      </c>
    </row>
    <row r="29" spans="2:45" s="6" customFormat="1" ht="16.2" customHeight="1" x14ac:dyDescent="0.4">
      <c r="B29" s="57">
        <v>21</v>
      </c>
      <c r="C29" s="81" t="s">
        <v>32062</v>
      </c>
      <c r="D29" s="58" t="s">
        <v>32212</v>
      </c>
      <c r="E29" s="58" t="s">
        <v>32362</v>
      </c>
      <c r="F29" s="88" t="s">
        <v>32512</v>
      </c>
      <c r="G29" s="88" t="s">
        <v>32662</v>
      </c>
      <c r="H29" s="88"/>
      <c r="I29" s="88" t="s">
        <v>32943</v>
      </c>
      <c r="J29" s="88" t="s">
        <v>33093</v>
      </c>
      <c r="K29" s="88" t="s">
        <v>33228</v>
      </c>
      <c r="L29" s="88" t="s">
        <v>33378</v>
      </c>
      <c r="M29" s="59" t="s">
        <v>94</v>
      </c>
      <c r="N29" s="59">
        <v>6.47</v>
      </c>
      <c r="O29" s="60" t="str">
        <f t="shared" si="0"/>
        <v>KG</v>
      </c>
      <c r="P29" s="59">
        <v>5.78</v>
      </c>
      <c r="Q29" s="58">
        <v>4.03</v>
      </c>
      <c r="R29" s="61"/>
      <c r="S29" s="59" t="s">
        <v>33560</v>
      </c>
      <c r="T29" s="60" t="str">
        <f t="shared" si="1"/>
        <v>9370</v>
      </c>
      <c r="U29" s="60" t="str">
        <f t="shared" si="2"/>
        <v>789356473</v>
      </c>
      <c r="V29" s="62" t="s">
        <v>33710</v>
      </c>
      <c r="W29" s="263" t="s">
        <v>30957</v>
      </c>
      <c r="X29" s="59"/>
      <c r="Y29" s="59" t="s">
        <v>116</v>
      </c>
      <c r="Z29" s="59" t="s">
        <v>116</v>
      </c>
      <c r="AA29" s="59" t="s">
        <v>95</v>
      </c>
      <c r="AB29" s="59">
        <v>26</v>
      </c>
      <c r="AC29" s="59">
        <v>45</v>
      </c>
      <c r="AD29" s="60" t="str">
        <f t="shared" si="3"/>
        <v>MM</v>
      </c>
      <c r="AE29" s="59">
        <v>8.84</v>
      </c>
      <c r="AF29" s="59">
        <v>7.55</v>
      </c>
      <c r="AG29" s="59">
        <v>1.57</v>
      </c>
      <c r="AH29" s="164">
        <v>9.69</v>
      </c>
      <c r="AI29" s="60" t="str">
        <f t="shared" si="4"/>
        <v>CHF</v>
      </c>
      <c r="AJ29" s="59">
        <v>7</v>
      </c>
      <c r="AK29" s="59">
        <v>66</v>
      </c>
      <c r="AL29" s="59" t="s">
        <v>105</v>
      </c>
      <c r="AM29" s="77" t="s">
        <v>30997</v>
      </c>
      <c r="AN29" s="58"/>
      <c r="AO29" s="58"/>
      <c r="AP29" s="58"/>
      <c r="AQ29" s="58"/>
      <c r="AR29" s="63">
        <v>2.38</v>
      </c>
      <c r="AS29" s="64" t="s">
        <v>34274</v>
      </c>
    </row>
    <row r="30" spans="2:45" s="6" customFormat="1" ht="16.2" customHeight="1" x14ac:dyDescent="0.4">
      <c r="B30" s="57">
        <v>22</v>
      </c>
      <c r="C30" s="81" t="s">
        <v>32063</v>
      </c>
      <c r="D30" s="58" t="s">
        <v>32213</v>
      </c>
      <c r="E30" s="58" t="s">
        <v>32363</v>
      </c>
      <c r="F30" s="88" t="s">
        <v>32513</v>
      </c>
      <c r="G30" s="58" t="s">
        <v>32663</v>
      </c>
      <c r="H30" s="58"/>
      <c r="I30" s="58" t="s">
        <v>32944</v>
      </c>
      <c r="J30" s="58" t="s">
        <v>33094</v>
      </c>
      <c r="K30" s="58" t="s">
        <v>33229</v>
      </c>
      <c r="L30" s="58" t="s">
        <v>33379</v>
      </c>
      <c r="M30" s="59" t="s">
        <v>31015</v>
      </c>
      <c r="N30" s="59">
        <v>4.07</v>
      </c>
      <c r="O30" s="60" t="str">
        <f t="shared" si="0"/>
        <v>KG</v>
      </c>
      <c r="P30" s="59"/>
      <c r="Q30" s="58">
        <v>7.11</v>
      </c>
      <c r="R30" s="61" t="s">
        <v>33424</v>
      </c>
      <c r="S30" s="59" t="s">
        <v>33561</v>
      </c>
      <c r="T30" s="60" t="str">
        <f t="shared" si="1"/>
        <v>6041</v>
      </c>
      <c r="U30" s="60" t="str">
        <f t="shared" si="2"/>
        <v>534218647</v>
      </c>
      <c r="V30" s="62" t="s">
        <v>33711</v>
      </c>
      <c r="W30" s="263" t="s">
        <v>30999</v>
      </c>
      <c r="X30" s="59"/>
      <c r="Y30" s="59" t="s">
        <v>114</v>
      </c>
      <c r="Z30" s="59" t="s">
        <v>114</v>
      </c>
      <c r="AA30" s="59" t="s">
        <v>93</v>
      </c>
      <c r="AB30" s="59">
        <v>17</v>
      </c>
      <c r="AC30" s="59">
        <v>16</v>
      </c>
      <c r="AD30" s="60" t="str">
        <f t="shared" si="3"/>
        <v>MM</v>
      </c>
      <c r="AE30" s="59">
        <v>8.4</v>
      </c>
      <c r="AF30" s="59">
        <v>4.53</v>
      </c>
      <c r="AG30" s="59">
        <v>4.51</v>
      </c>
      <c r="AH30" s="164">
        <v>3.59</v>
      </c>
      <c r="AI30" s="60" t="str">
        <f t="shared" si="4"/>
        <v>CHF</v>
      </c>
      <c r="AJ30" s="59">
        <v>22</v>
      </c>
      <c r="AK30" s="59">
        <v>96</v>
      </c>
      <c r="AL30" s="59" t="s">
        <v>105</v>
      </c>
      <c r="AM30" s="77" t="s">
        <v>30981</v>
      </c>
      <c r="AN30" s="58"/>
      <c r="AO30" s="58"/>
      <c r="AP30" s="58"/>
      <c r="AQ30" s="58"/>
      <c r="AR30" s="63">
        <v>5.62</v>
      </c>
      <c r="AS30" s="64" t="s">
        <v>34275</v>
      </c>
    </row>
    <row r="31" spans="2:45" s="6" customFormat="1" ht="16.2" customHeight="1" x14ac:dyDescent="0.4">
      <c r="B31" s="57">
        <v>23</v>
      </c>
      <c r="C31" s="81" t="s">
        <v>32064</v>
      </c>
      <c r="D31" s="87" t="s">
        <v>32214</v>
      </c>
      <c r="E31" s="58" t="s">
        <v>32364</v>
      </c>
      <c r="F31" s="88" t="s">
        <v>32514</v>
      </c>
      <c r="G31" s="58" t="s">
        <v>32664</v>
      </c>
      <c r="H31" s="58" t="s">
        <v>32795</v>
      </c>
      <c r="I31" s="58" t="s">
        <v>32945</v>
      </c>
      <c r="J31" s="58" t="s">
        <v>33095</v>
      </c>
      <c r="K31" s="58" t="s">
        <v>33230</v>
      </c>
      <c r="L31" s="58" t="s">
        <v>33380</v>
      </c>
      <c r="M31" s="59" t="s">
        <v>97</v>
      </c>
      <c r="N31" s="59">
        <v>6.02</v>
      </c>
      <c r="O31" s="60" t="str">
        <f t="shared" si="0"/>
        <v>KG</v>
      </c>
      <c r="P31" s="59"/>
      <c r="Q31" s="58">
        <v>7.9</v>
      </c>
      <c r="R31" s="61" t="s">
        <v>33425</v>
      </c>
      <c r="S31" s="59" t="s">
        <v>33562</v>
      </c>
      <c r="T31" s="60" t="str">
        <f t="shared" si="1"/>
        <v>1030</v>
      </c>
      <c r="U31" s="60" t="str">
        <f t="shared" si="2"/>
        <v>175771526</v>
      </c>
      <c r="V31" s="62" t="s">
        <v>33712</v>
      </c>
      <c r="W31" s="263" t="s">
        <v>30624</v>
      </c>
      <c r="X31" s="59"/>
      <c r="Y31" s="59" t="s">
        <v>114</v>
      </c>
      <c r="Z31" s="59" t="s">
        <v>114</v>
      </c>
      <c r="AA31" s="59" t="s">
        <v>31025</v>
      </c>
      <c r="AB31" s="59">
        <v>43</v>
      </c>
      <c r="AC31" s="59">
        <v>98</v>
      </c>
      <c r="AD31" s="60" t="str">
        <f t="shared" si="3"/>
        <v>MM</v>
      </c>
      <c r="AE31" s="59">
        <v>9.68</v>
      </c>
      <c r="AF31" s="59">
        <v>3.56</v>
      </c>
      <c r="AG31" s="59">
        <v>1.92</v>
      </c>
      <c r="AH31" s="164">
        <v>4.3099999999999996</v>
      </c>
      <c r="AI31" s="60" t="str">
        <f t="shared" si="4"/>
        <v>CHF</v>
      </c>
      <c r="AJ31" s="59">
        <v>98</v>
      </c>
      <c r="AK31" s="59">
        <v>65</v>
      </c>
      <c r="AL31" s="59" t="s">
        <v>105</v>
      </c>
      <c r="AM31" s="77" t="s">
        <v>30969</v>
      </c>
      <c r="AN31" s="58"/>
      <c r="AO31" s="58"/>
      <c r="AP31" s="58"/>
      <c r="AQ31" s="58"/>
      <c r="AR31" s="63">
        <v>1.19</v>
      </c>
      <c r="AS31" s="64" t="s">
        <v>34276</v>
      </c>
    </row>
    <row r="32" spans="2:45" s="6" customFormat="1" ht="16.2" customHeight="1" x14ac:dyDescent="0.4">
      <c r="B32" s="57">
        <v>24</v>
      </c>
      <c r="C32" s="81" t="s">
        <v>32065</v>
      </c>
      <c r="D32" s="58" t="s">
        <v>32215</v>
      </c>
      <c r="E32" s="58" t="s">
        <v>32365</v>
      </c>
      <c r="F32" s="88" t="s">
        <v>32515</v>
      </c>
      <c r="G32" s="58" t="s">
        <v>32665</v>
      </c>
      <c r="H32" s="58" t="s">
        <v>32796</v>
      </c>
      <c r="I32" s="58" t="s">
        <v>32946</v>
      </c>
      <c r="J32" s="58" t="s">
        <v>33096</v>
      </c>
      <c r="K32" s="58" t="s">
        <v>33231</v>
      </c>
      <c r="L32" s="58" t="s">
        <v>33381</v>
      </c>
      <c r="M32" s="59" t="s">
        <v>31017</v>
      </c>
      <c r="N32" s="59">
        <v>3.6</v>
      </c>
      <c r="O32" s="60" t="str">
        <f t="shared" si="0"/>
        <v>KG</v>
      </c>
      <c r="P32" s="59"/>
      <c r="Q32" s="58">
        <v>6.87</v>
      </c>
      <c r="R32" s="61" t="s">
        <v>33426</v>
      </c>
      <c r="S32" s="59" t="s">
        <v>33563</v>
      </c>
      <c r="T32" s="60" t="str">
        <f t="shared" si="1"/>
        <v>5743</v>
      </c>
      <c r="U32" s="60" t="str">
        <f t="shared" si="2"/>
        <v>168694981</v>
      </c>
      <c r="V32" s="62" t="s">
        <v>33713</v>
      </c>
      <c r="W32" s="263" t="s">
        <v>30980</v>
      </c>
      <c r="X32" s="59"/>
      <c r="Y32" s="59" t="s">
        <v>114</v>
      </c>
      <c r="Z32" s="59" t="s">
        <v>116</v>
      </c>
      <c r="AA32" s="59" t="s">
        <v>31025</v>
      </c>
      <c r="AB32" s="59">
        <v>14</v>
      </c>
      <c r="AC32" s="59">
        <v>42</v>
      </c>
      <c r="AD32" s="60" t="str">
        <f t="shared" si="3"/>
        <v>MM</v>
      </c>
      <c r="AE32" s="59">
        <v>4.5599999999999996</v>
      </c>
      <c r="AF32" s="59">
        <v>2.97</v>
      </c>
      <c r="AG32" s="59">
        <v>6.97</v>
      </c>
      <c r="AH32" s="164">
        <v>6.48</v>
      </c>
      <c r="AI32" s="60" t="str">
        <f t="shared" si="4"/>
        <v>CHF</v>
      </c>
      <c r="AJ32" s="59">
        <v>10</v>
      </c>
      <c r="AK32" s="59">
        <v>71</v>
      </c>
      <c r="AL32" s="59" t="s">
        <v>105</v>
      </c>
      <c r="AM32" s="77" t="s">
        <v>30998</v>
      </c>
      <c r="AN32" s="58"/>
      <c r="AO32" s="58"/>
      <c r="AP32" s="58"/>
      <c r="AQ32" s="58"/>
      <c r="AR32" s="63">
        <v>5.79</v>
      </c>
      <c r="AS32" s="64" t="s">
        <v>34277</v>
      </c>
    </row>
    <row r="33" spans="2:45" s="6" customFormat="1" ht="16.2" customHeight="1" x14ac:dyDescent="0.4">
      <c r="B33" s="85">
        <v>25</v>
      </c>
      <c r="C33" s="81" t="s">
        <v>32066</v>
      </c>
      <c r="D33" s="58" t="s">
        <v>32216</v>
      </c>
      <c r="E33" s="58" t="s">
        <v>32366</v>
      </c>
      <c r="F33" s="88" t="s">
        <v>32516</v>
      </c>
      <c r="G33" s="58" t="s">
        <v>32666</v>
      </c>
      <c r="H33" s="88" t="s">
        <v>32797</v>
      </c>
      <c r="I33" s="88" t="s">
        <v>32947</v>
      </c>
      <c r="J33" s="58" t="s">
        <v>33097</v>
      </c>
      <c r="K33" s="88" t="s">
        <v>33232</v>
      </c>
      <c r="L33" s="88" t="s">
        <v>33382</v>
      </c>
      <c r="M33" s="59" t="s">
        <v>55</v>
      </c>
      <c r="N33" s="59">
        <v>4.9000000000000004</v>
      </c>
      <c r="O33" s="60" t="str">
        <f t="shared" si="0"/>
        <v>KG</v>
      </c>
      <c r="P33" s="59"/>
      <c r="Q33" s="58">
        <v>9.4499999999999993</v>
      </c>
      <c r="R33" s="61" t="s">
        <v>33427</v>
      </c>
      <c r="S33" s="59" t="s">
        <v>33564</v>
      </c>
      <c r="T33" s="60" t="str">
        <f t="shared" si="1"/>
        <v>8334</v>
      </c>
      <c r="U33" s="60" t="str">
        <f t="shared" si="2"/>
        <v>816855584</v>
      </c>
      <c r="V33" s="62" t="s">
        <v>33714</v>
      </c>
      <c r="W33" s="263" t="s">
        <v>30970</v>
      </c>
      <c r="X33" s="59" t="s">
        <v>30753</v>
      </c>
      <c r="Y33" s="59" t="s">
        <v>116</v>
      </c>
      <c r="Z33" s="59" t="s">
        <v>116</v>
      </c>
      <c r="AA33" s="59" t="s">
        <v>31025</v>
      </c>
      <c r="AB33" s="59">
        <v>33</v>
      </c>
      <c r="AC33" s="59">
        <v>62</v>
      </c>
      <c r="AD33" s="60" t="str">
        <f t="shared" si="3"/>
        <v>MM</v>
      </c>
      <c r="AE33" s="59">
        <v>6</v>
      </c>
      <c r="AF33" s="59">
        <v>9.3000000000000007</v>
      </c>
      <c r="AG33" s="59">
        <v>3.91</v>
      </c>
      <c r="AH33" s="164">
        <v>7.15</v>
      </c>
      <c r="AI33" s="60" t="str">
        <f t="shared" si="4"/>
        <v>CHF</v>
      </c>
      <c r="AJ33" s="59">
        <v>81</v>
      </c>
      <c r="AK33" s="59">
        <v>23</v>
      </c>
      <c r="AL33" s="59" t="s">
        <v>105</v>
      </c>
      <c r="AM33" s="77" t="s">
        <v>30997</v>
      </c>
      <c r="AN33" s="58" t="s">
        <v>33852</v>
      </c>
      <c r="AO33" s="58" t="s">
        <v>33990</v>
      </c>
      <c r="AP33" s="58">
        <v>3469</v>
      </c>
      <c r="AQ33" s="58" t="s">
        <v>34128</v>
      </c>
      <c r="AR33" s="63">
        <v>8.23</v>
      </c>
      <c r="AS33" s="64" t="s">
        <v>34278</v>
      </c>
    </row>
    <row r="34" spans="2:45" s="6" customFormat="1" ht="16.2" customHeight="1" x14ac:dyDescent="0.4">
      <c r="B34" s="57">
        <v>26</v>
      </c>
      <c r="C34" s="81" t="s">
        <v>32067</v>
      </c>
      <c r="D34" s="58" t="s">
        <v>32217</v>
      </c>
      <c r="E34" s="58" t="s">
        <v>32367</v>
      </c>
      <c r="F34" s="88" t="s">
        <v>32517</v>
      </c>
      <c r="G34" s="58" t="s">
        <v>32667</v>
      </c>
      <c r="H34" s="58" t="s">
        <v>32798</v>
      </c>
      <c r="I34" s="58" t="s">
        <v>32948</v>
      </c>
      <c r="J34" s="58" t="s">
        <v>33098</v>
      </c>
      <c r="K34" s="58" t="s">
        <v>33233</v>
      </c>
      <c r="L34" s="58" t="s">
        <v>33383</v>
      </c>
      <c r="M34" s="59" t="s">
        <v>31017</v>
      </c>
      <c r="N34" s="59">
        <v>9.67</v>
      </c>
      <c r="O34" s="60" t="str">
        <f t="shared" si="0"/>
        <v>KG</v>
      </c>
      <c r="P34" s="59"/>
      <c r="Q34" s="58">
        <v>5.57</v>
      </c>
      <c r="R34" s="61" t="s">
        <v>33428</v>
      </c>
      <c r="S34" s="59" t="s">
        <v>33565</v>
      </c>
      <c r="T34" s="60" t="str">
        <f t="shared" si="1"/>
        <v>2860</v>
      </c>
      <c r="U34" s="60" t="str">
        <f t="shared" si="2"/>
        <v>863737572</v>
      </c>
      <c r="V34" s="62" t="s">
        <v>33715</v>
      </c>
      <c r="W34" s="263" t="s">
        <v>30981</v>
      </c>
      <c r="X34" s="59" t="s">
        <v>105</v>
      </c>
      <c r="Y34" s="59" t="s">
        <v>116</v>
      </c>
      <c r="Z34" s="59" t="s">
        <v>114</v>
      </c>
      <c r="AA34" s="59" t="s">
        <v>31025</v>
      </c>
      <c r="AB34" s="59">
        <v>43</v>
      </c>
      <c r="AC34" s="59">
        <v>74</v>
      </c>
      <c r="AD34" s="60" t="str">
        <f t="shared" si="3"/>
        <v>MM</v>
      </c>
      <c r="AE34" s="59">
        <v>6.67</v>
      </c>
      <c r="AF34" s="59">
        <v>9.67</v>
      </c>
      <c r="AG34" s="59">
        <v>2.34</v>
      </c>
      <c r="AH34" s="164">
        <v>6.58</v>
      </c>
      <c r="AI34" s="60" t="str">
        <f t="shared" si="4"/>
        <v>CHF</v>
      </c>
      <c r="AJ34" s="59">
        <v>29</v>
      </c>
      <c r="AK34" s="59">
        <v>39</v>
      </c>
      <c r="AL34" s="59" t="s">
        <v>105</v>
      </c>
      <c r="AM34" s="77" t="s">
        <v>31000</v>
      </c>
      <c r="AN34" s="58" t="s">
        <v>33853</v>
      </c>
      <c r="AO34" s="58" t="s">
        <v>33991</v>
      </c>
      <c r="AP34" s="58">
        <v>2725</v>
      </c>
      <c r="AQ34" s="58" t="s">
        <v>34129</v>
      </c>
      <c r="AR34" s="63">
        <v>5.91</v>
      </c>
      <c r="AS34" s="64" t="s">
        <v>34279</v>
      </c>
    </row>
    <row r="35" spans="2:45" s="6" customFormat="1" ht="16.2" customHeight="1" x14ac:dyDescent="0.4">
      <c r="B35" s="57">
        <v>27</v>
      </c>
      <c r="C35" s="81" t="s">
        <v>32068</v>
      </c>
      <c r="D35" s="87" t="s">
        <v>32218</v>
      </c>
      <c r="E35" s="58" t="s">
        <v>32368</v>
      </c>
      <c r="F35" s="88" t="s">
        <v>32518</v>
      </c>
      <c r="G35" s="58" t="s">
        <v>32668</v>
      </c>
      <c r="H35" s="58" t="s">
        <v>32799</v>
      </c>
      <c r="I35" s="58" t="s">
        <v>32949</v>
      </c>
      <c r="J35" s="58" t="s">
        <v>33099</v>
      </c>
      <c r="K35" s="58" t="s">
        <v>33234</v>
      </c>
      <c r="L35" s="58" t="s">
        <v>33384</v>
      </c>
      <c r="M35" s="59" t="s">
        <v>96</v>
      </c>
      <c r="N35" s="59">
        <v>3.99</v>
      </c>
      <c r="O35" s="60" t="str">
        <f t="shared" si="0"/>
        <v>KG</v>
      </c>
      <c r="P35" s="59"/>
      <c r="Q35" s="58">
        <v>5.13</v>
      </c>
      <c r="R35" s="61" t="s">
        <v>33429</v>
      </c>
      <c r="S35" s="59" t="s">
        <v>33566</v>
      </c>
      <c r="T35" s="60" t="str">
        <f t="shared" si="1"/>
        <v>7839</v>
      </c>
      <c r="U35" s="60" t="str">
        <f t="shared" si="2"/>
        <v>217005267</v>
      </c>
      <c r="V35" s="62" t="s">
        <v>33716</v>
      </c>
      <c r="W35" s="263" t="s">
        <v>30962</v>
      </c>
      <c r="X35" s="59" t="s">
        <v>30755</v>
      </c>
      <c r="Y35" s="59" t="s">
        <v>116</v>
      </c>
      <c r="Z35" s="59" t="s">
        <v>116</v>
      </c>
      <c r="AA35" s="59" t="s">
        <v>31025</v>
      </c>
      <c r="AB35" s="59">
        <v>85</v>
      </c>
      <c r="AC35" s="59">
        <v>64</v>
      </c>
      <c r="AD35" s="60" t="str">
        <f t="shared" si="3"/>
        <v>MM</v>
      </c>
      <c r="AE35" s="59">
        <v>3.93</v>
      </c>
      <c r="AF35" s="59">
        <v>5.54</v>
      </c>
      <c r="AG35" s="59">
        <v>2.19</v>
      </c>
      <c r="AH35" s="164">
        <v>1.43</v>
      </c>
      <c r="AI35" s="60" t="str">
        <f t="shared" si="4"/>
        <v>CHF</v>
      </c>
      <c r="AJ35" s="59">
        <v>32</v>
      </c>
      <c r="AK35" s="59">
        <v>46</v>
      </c>
      <c r="AL35" s="59" t="s">
        <v>105</v>
      </c>
      <c r="AM35" s="77" t="s">
        <v>30982</v>
      </c>
      <c r="AN35" s="58" t="s">
        <v>33854</v>
      </c>
      <c r="AO35" s="58" t="s">
        <v>33992</v>
      </c>
      <c r="AP35" s="58">
        <v>3935</v>
      </c>
      <c r="AQ35" s="58" t="s">
        <v>34130</v>
      </c>
      <c r="AR35" s="63">
        <v>8.07</v>
      </c>
      <c r="AS35" s="64" t="s">
        <v>34280</v>
      </c>
    </row>
    <row r="36" spans="2:45" s="6" customFormat="1" ht="16.2" customHeight="1" x14ac:dyDescent="0.4">
      <c r="B36" s="57">
        <v>28</v>
      </c>
      <c r="C36" s="81" t="s">
        <v>32069</v>
      </c>
      <c r="D36" s="58" t="s">
        <v>32219</v>
      </c>
      <c r="E36" s="58" t="s">
        <v>32369</v>
      </c>
      <c r="F36" s="88" t="s">
        <v>32519</v>
      </c>
      <c r="G36" s="58" t="s">
        <v>32669</v>
      </c>
      <c r="H36" s="58" t="s">
        <v>32800</v>
      </c>
      <c r="I36" s="58" t="s">
        <v>32950</v>
      </c>
      <c r="J36" s="58" t="s">
        <v>33100</v>
      </c>
      <c r="K36" s="58" t="s">
        <v>33235</v>
      </c>
      <c r="L36" s="58" t="s">
        <v>33385</v>
      </c>
      <c r="M36" s="59" t="s">
        <v>31016</v>
      </c>
      <c r="N36" s="59">
        <v>1.82</v>
      </c>
      <c r="O36" s="60" t="str">
        <f t="shared" si="0"/>
        <v>KG</v>
      </c>
      <c r="P36" s="59"/>
      <c r="Q36" s="58">
        <v>7.47</v>
      </c>
      <c r="R36" s="61" t="s">
        <v>33430</v>
      </c>
      <c r="S36" s="59" t="s">
        <v>33567</v>
      </c>
      <c r="T36" s="60" t="str">
        <f t="shared" si="1"/>
        <v>4641</v>
      </c>
      <c r="U36" s="60" t="str">
        <f t="shared" si="2"/>
        <v>239558052</v>
      </c>
      <c r="V36" s="62" t="s">
        <v>33717</v>
      </c>
      <c r="W36" s="263" t="s">
        <v>31002</v>
      </c>
      <c r="X36" s="59" t="s">
        <v>105</v>
      </c>
      <c r="Y36" s="59" t="s">
        <v>114</v>
      </c>
      <c r="Z36" s="59" t="s">
        <v>114</v>
      </c>
      <c r="AA36" s="59" t="s">
        <v>55</v>
      </c>
      <c r="AB36" s="59">
        <v>25</v>
      </c>
      <c r="AC36" s="59">
        <v>99</v>
      </c>
      <c r="AD36" s="60" t="str">
        <f t="shared" si="3"/>
        <v>MM</v>
      </c>
      <c r="AE36" s="59">
        <v>8.85</v>
      </c>
      <c r="AF36" s="59">
        <v>7.38</v>
      </c>
      <c r="AG36" s="59">
        <v>8.42</v>
      </c>
      <c r="AH36" s="164">
        <v>4.59</v>
      </c>
      <c r="AI36" s="60" t="str">
        <f t="shared" si="4"/>
        <v>CHF</v>
      </c>
      <c r="AJ36" s="59">
        <v>55</v>
      </c>
      <c r="AK36" s="59">
        <v>47</v>
      </c>
      <c r="AL36" s="59" t="s">
        <v>105</v>
      </c>
      <c r="AM36" s="77" t="s">
        <v>30983</v>
      </c>
      <c r="AN36" s="58" t="s">
        <v>33855</v>
      </c>
      <c r="AO36" s="58" t="s">
        <v>33993</v>
      </c>
      <c r="AP36" s="58">
        <v>1090</v>
      </c>
      <c r="AQ36" s="58" t="s">
        <v>34131</v>
      </c>
      <c r="AR36" s="63">
        <v>2.5</v>
      </c>
      <c r="AS36" s="64" t="s">
        <v>34281</v>
      </c>
    </row>
    <row r="37" spans="2:45" s="6" customFormat="1" ht="16.2" customHeight="1" x14ac:dyDescent="0.4">
      <c r="B37" s="57">
        <v>29</v>
      </c>
      <c r="C37" s="81" t="s">
        <v>32070</v>
      </c>
      <c r="D37" s="58" t="s">
        <v>32220</v>
      </c>
      <c r="E37" s="58" t="s">
        <v>32370</v>
      </c>
      <c r="F37" s="88" t="s">
        <v>32520</v>
      </c>
      <c r="G37" s="58" t="s">
        <v>32670</v>
      </c>
      <c r="H37" s="58" t="s">
        <v>32801</v>
      </c>
      <c r="I37" s="58" t="s">
        <v>32951</v>
      </c>
      <c r="J37" s="58" t="s">
        <v>33101</v>
      </c>
      <c r="K37" s="88" t="s">
        <v>33236</v>
      </c>
      <c r="L37" s="58" t="s">
        <v>33386</v>
      </c>
      <c r="M37" s="59" t="s">
        <v>31015</v>
      </c>
      <c r="N37" s="59">
        <v>9.06</v>
      </c>
      <c r="O37" s="60" t="str">
        <f t="shared" si="0"/>
        <v>KG</v>
      </c>
      <c r="P37" s="59"/>
      <c r="Q37" s="58">
        <v>3.84</v>
      </c>
      <c r="R37" s="61" t="s">
        <v>33431</v>
      </c>
      <c r="S37" s="59" t="s">
        <v>33568</v>
      </c>
      <c r="T37" s="60" t="str">
        <f t="shared" si="1"/>
        <v>3568</v>
      </c>
      <c r="U37" s="60" t="str">
        <f t="shared" si="2"/>
        <v>118901782</v>
      </c>
      <c r="V37" s="62" t="s">
        <v>33718</v>
      </c>
      <c r="W37" s="263" t="s">
        <v>30627</v>
      </c>
      <c r="X37" s="59" t="s">
        <v>30754</v>
      </c>
      <c r="Y37" s="59" t="s">
        <v>114</v>
      </c>
      <c r="Z37" s="59" t="s">
        <v>116</v>
      </c>
      <c r="AA37" s="59" t="s">
        <v>31019</v>
      </c>
      <c r="AB37" s="59">
        <v>15</v>
      </c>
      <c r="AC37" s="59">
        <v>75</v>
      </c>
      <c r="AD37" s="60" t="str">
        <f t="shared" si="3"/>
        <v>MM</v>
      </c>
      <c r="AE37" s="59">
        <v>5.95</v>
      </c>
      <c r="AF37" s="59">
        <v>2.11</v>
      </c>
      <c r="AG37" s="59">
        <v>8.74</v>
      </c>
      <c r="AH37" s="164">
        <v>5.79</v>
      </c>
      <c r="AI37" s="60" t="str">
        <f t="shared" si="4"/>
        <v>CHF</v>
      </c>
      <c r="AJ37" s="59">
        <v>65</v>
      </c>
      <c r="AK37" s="59">
        <v>29</v>
      </c>
      <c r="AL37" s="59" t="s">
        <v>105</v>
      </c>
      <c r="AM37" s="77" t="s">
        <v>30999</v>
      </c>
      <c r="AN37" s="58" t="s">
        <v>33856</v>
      </c>
      <c r="AO37" s="58" t="s">
        <v>33994</v>
      </c>
      <c r="AP37" s="58">
        <v>4951</v>
      </c>
      <c r="AQ37" s="58" t="s">
        <v>34132</v>
      </c>
      <c r="AR37" s="63">
        <v>1.57</v>
      </c>
      <c r="AS37" s="64" t="s">
        <v>34282</v>
      </c>
    </row>
    <row r="38" spans="2:45" s="6" customFormat="1" ht="16.2" customHeight="1" x14ac:dyDescent="0.4">
      <c r="B38" s="57">
        <v>30</v>
      </c>
      <c r="C38" s="81" t="s">
        <v>32071</v>
      </c>
      <c r="D38" s="58" t="s">
        <v>32221</v>
      </c>
      <c r="E38" s="58" t="s">
        <v>32371</v>
      </c>
      <c r="F38" s="58" t="s">
        <v>32521</v>
      </c>
      <c r="G38" s="58" t="s">
        <v>32671</v>
      </c>
      <c r="H38" s="58" t="s">
        <v>32802</v>
      </c>
      <c r="I38" s="58" t="s">
        <v>32952</v>
      </c>
      <c r="J38" s="58" t="s">
        <v>33102</v>
      </c>
      <c r="K38" s="58" t="s">
        <v>33237</v>
      </c>
      <c r="L38" s="58" t="s">
        <v>33387</v>
      </c>
      <c r="M38" s="59" t="s">
        <v>31024</v>
      </c>
      <c r="N38" s="59">
        <v>3.03</v>
      </c>
      <c r="O38" s="60" t="str">
        <f t="shared" si="0"/>
        <v>KG</v>
      </c>
      <c r="P38" s="59"/>
      <c r="Q38" s="58">
        <v>9.7200000000000006</v>
      </c>
      <c r="R38" s="61" t="s">
        <v>33432</v>
      </c>
      <c r="S38" s="59" t="s">
        <v>33569</v>
      </c>
      <c r="T38" s="60" t="str">
        <f t="shared" si="1"/>
        <v>2808</v>
      </c>
      <c r="U38" s="60" t="str">
        <f t="shared" si="2"/>
        <v>599119004</v>
      </c>
      <c r="V38" s="62" t="s">
        <v>33719</v>
      </c>
      <c r="W38" s="263" t="s">
        <v>30971</v>
      </c>
      <c r="X38" s="59" t="s">
        <v>30754</v>
      </c>
      <c r="Y38" s="59" t="s">
        <v>114</v>
      </c>
      <c r="Z38" s="59" t="s">
        <v>116</v>
      </c>
      <c r="AA38" s="59" t="s">
        <v>97</v>
      </c>
      <c r="AB38" s="59">
        <v>19</v>
      </c>
      <c r="AC38" s="59">
        <v>15</v>
      </c>
      <c r="AD38" s="60" t="str">
        <f t="shared" si="3"/>
        <v>MM</v>
      </c>
      <c r="AE38" s="59">
        <v>8.08</v>
      </c>
      <c r="AF38" s="59">
        <v>1.2</v>
      </c>
      <c r="AG38" s="59">
        <v>4.7</v>
      </c>
      <c r="AH38" s="164">
        <v>9.1199999999999992</v>
      </c>
      <c r="AI38" s="60" t="str">
        <f t="shared" si="4"/>
        <v>CHF</v>
      </c>
      <c r="AJ38" s="59">
        <v>77</v>
      </c>
      <c r="AK38" s="59">
        <v>73</v>
      </c>
      <c r="AL38" s="59" t="s">
        <v>105</v>
      </c>
      <c r="AM38" s="77" t="s">
        <v>30968</v>
      </c>
      <c r="AN38" s="58" t="s">
        <v>33857</v>
      </c>
      <c r="AO38" s="58" t="s">
        <v>33995</v>
      </c>
      <c r="AP38" s="58">
        <v>4211</v>
      </c>
      <c r="AQ38" s="58" t="s">
        <v>34133</v>
      </c>
      <c r="AR38" s="63">
        <v>8.16</v>
      </c>
      <c r="AS38" s="64"/>
    </row>
    <row r="39" spans="2:45" s="6" customFormat="1" ht="16.2" customHeight="1" x14ac:dyDescent="0.4">
      <c r="B39" s="57">
        <v>31</v>
      </c>
      <c r="C39" s="81" t="s">
        <v>32072</v>
      </c>
      <c r="D39" s="58" t="s">
        <v>32222</v>
      </c>
      <c r="E39" s="58" t="s">
        <v>32372</v>
      </c>
      <c r="F39" s="58" t="s">
        <v>32522</v>
      </c>
      <c r="G39" s="58" t="s">
        <v>32672</v>
      </c>
      <c r="H39" s="58" t="s">
        <v>32803</v>
      </c>
      <c r="I39" s="58" t="s">
        <v>32953</v>
      </c>
      <c r="J39" s="58" t="s">
        <v>33103</v>
      </c>
      <c r="K39" s="58" t="s">
        <v>33238</v>
      </c>
      <c r="L39" s="58" t="s">
        <v>33388</v>
      </c>
      <c r="M39" s="59" t="s">
        <v>54</v>
      </c>
      <c r="N39" s="59">
        <v>5.88</v>
      </c>
      <c r="O39" s="60" t="str">
        <f t="shared" si="0"/>
        <v>KG</v>
      </c>
      <c r="P39" s="59"/>
      <c r="Q39" s="58">
        <v>6.41</v>
      </c>
      <c r="R39" s="61" t="s">
        <v>33433</v>
      </c>
      <c r="S39" s="59" t="s">
        <v>33570</v>
      </c>
      <c r="T39" s="60" t="str">
        <f t="shared" si="1"/>
        <v>2949</v>
      </c>
      <c r="U39" s="60" t="str">
        <f t="shared" si="2"/>
        <v>486287910</v>
      </c>
      <c r="V39" s="62" t="s">
        <v>33720</v>
      </c>
      <c r="W39" s="263" t="s">
        <v>30623</v>
      </c>
      <c r="X39" s="59" t="s">
        <v>30754</v>
      </c>
      <c r="Y39" s="59" t="s">
        <v>114</v>
      </c>
      <c r="Z39" s="59" t="s">
        <v>114</v>
      </c>
      <c r="AA39" s="59" t="s">
        <v>97</v>
      </c>
      <c r="AB39" s="59">
        <v>85</v>
      </c>
      <c r="AC39" s="59">
        <v>41</v>
      </c>
      <c r="AD39" s="60" t="str">
        <f t="shared" si="3"/>
        <v>MM</v>
      </c>
      <c r="AE39" s="59">
        <v>2.37</v>
      </c>
      <c r="AF39" s="59">
        <v>5.13</v>
      </c>
      <c r="AG39" s="59">
        <v>6.27</v>
      </c>
      <c r="AH39" s="164">
        <v>2.44</v>
      </c>
      <c r="AI39" s="60" t="str">
        <f t="shared" si="4"/>
        <v>CHF</v>
      </c>
      <c r="AJ39" s="59">
        <v>48</v>
      </c>
      <c r="AK39" s="59">
        <v>29</v>
      </c>
      <c r="AL39" s="59" t="s">
        <v>105</v>
      </c>
      <c r="AM39" s="77"/>
      <c r="AN39" s="58" t="s">
        <v>33858</v>
      </c>
      <c r="AO39" s="58" t="s">
        <v>33996</v>
      </c>
      <c r="AP39" s="58">
        <v>2699</v>
      </c>
      <c r="AQ39" s="58" t="s">
        <v>34134</v>
      </c>
      <c r="AR39" s="63">
        <v>7.77</v>
      </c>
      <c r="AS39" s="64"/>
    </row>
    <row r="40" spans="2:45" s="6" customFormat="1" ht="16.2" customHeight="1" x14ac:dyDescent="0.4">
      <c r="B40" s="57">
        <v>32</v>
      </c>
      <c r="C40" s="81" t="s">
        <v>32073</v>
      </c>
      <c r="D40" s="58" t="s">
        <v>32223</v>
      </c>
      <c r="E40" s="58" t="s">
        <v>32373</v>
      </c>
      <c r="F40" s="58" t="s">
        <v>32523</v>
      </c>
      <c r="G40" s="58" t="s">
        <v>32673</v>
      </c>
      <c r="H40" s="58" t="s">
        <v>32804</v>
      </c>
      <c r="I40" s="58" t="s">
        <v>32954</v>
      </c>
      <c r="J40" s="58" t="s">
        <v>33104</v>
      </c>
      <c r="K40" s="58" t="s">
        <v>33239</v>
      </c>
      <c r="L40" s="58" t="s">
        <v>33389</v>
      </c>
      <c r="M40" s="59" t="s">
        <v>98</v>
      </c>
      <c r="N40" s="59">
        <v>4.09</v>
      </c>
      <c r="O40" s="60" t="str">
        <f t="shared" si="0"/>
        <v>KG</v>
      </c>
      <c r="P40" s="59">
        <v>1.8</v>
      </c>
      <c r="Q40" s="58">
        <v>7.81</v>
      </c>
      <c r="R40" s="61" t="s">
        <v>33434</v>
      </c>
      <c r="S40" s="59" t="s">
        <v>33571</v>
      </c>
      <c r="T40" s="60" t="str">
        <f t="shared" si="1"/>
        <v>7685</v>
      </c>
      <c r="U40" s="60" t="str">
        <f t="shared" si="2"/>
        <v>408243363</v>
      </c>
      <c r="V40" s="62" t="s">
        <v>33721</v>
      </c>
      <c r="W40" s="263" t="s">
        <v>30959</v>
      </c>
      <c r="X40" s="59" t="s">
        <v>105</v>
      </c>
      <c r="Y40" s="59" t="s">
        <v>114</v>
      </c>
      <c r="Z40" s="59" t="s">
        <v>116</v>
      </c>
      <c r="AA40" s="59" t="s">
        <v>137</v>
      </c>
      <c r="AB40" s="59">
        <v>21</v>
      </c>
      <c r="AC40" s="59">
        <v>48</v>
      </c>
      <c r="AD40" s="60" t="str">
        <f t="shared" si="3"/>
        <v>MM</v>
      </c>
      <c r="AE40" s="59">
        <v>3.08</v>
      </c>
      <c r="AF40" s="59">
        <v>1.97</v>
      </c>
      <c r="AG40" s="59">
        <v>3.16</v>
      </c>
      <c r="AH40" s="164">
        <v>6.65</v>
      </c>
      <c r="AI40" s="60" t="str">
        <f t="shared" si="4"/>
        <v>CHF</v>
      </c>
      <c r="AJ40" s="59">
        <v>48</v>
      </c>
      <c r="AK40" s="59">
        <v>94</v>
      </c>
      <c r="AL40" s="59" t="s">
        <v>105</v>
      </c>
      <c r="AM40" s="77"/>
      <c r="AN40" s="58" t="s">
        <v>33859</v>
      </c>
      <c r="AO40" s="58" t="s">
        <v>33997</v>
      </c>
      <c r="AP40" s="58">
        <v>1260</v>
      </c>
      <c r="AQ40" s="58" t="s">
        <v>34135</v>
      </c>
      <c r="AR40" s="63">
        <v>3.72</v>
      </c>
      <c r="AS40" s="64"/>
    </row>
    <row r="41" spans="2:45" s="6" customFormat="1" ht="16.2" customHeight="1" x14ac:dyDescent="0.4">
      <c r="B41" s="85">
        <v>33</v>
      </c>
      <c r="C41" s="81" t="s">
        <v>32074</v>
      </c>
      <c r="D41" s="58" t="s">
        <v>32224</v>
      </c>
      <c r="E41" s="58" t="s">
        <v>32374</v>
      </c>
      <c r="F41" s="58" t="s">
        <v>32524</v>
      </c>
      <c r="G41" s="58" t="s">
        <v>32674</v>
      </c>
      <c r="H41" s="58" t="s">
        <v>32805</v>
      </c>
      <c r="I41" s="58" t="s">
        <v>32955</v>
      </c>
      <c r="J41" s="58" t="s">
        <v>33105</v>
      </c>
      <c r="K41" s="58" t="s">
        <v>33240</v>
      </c>
      <c r="L41" s="58" t="s">
        <v>33390</v>
      </c>
      <c r="M41" s="59" t="s">
        <v>92</v>
      </c>
      <c r="N41" s="59">
        <v>8.14</v>
      </c>
      <c r="O41" s="60" t="str">
        <f t="shared" ref="O41:O72" si="5">IF(LEN(B41)&gt;0,"KG","")</f>
        <v>KG</v>
      </c>
      <c r="P41" s="59">
        <v>8.9499999999999993</v>
      </c>
      <c r="Q41" s="58">
        <v>1.46</v>
      </c>
      <c r="R41" s="61" t="s">
        <v>33435</v>
      </c>
      <c r="S41" s="59" t="s">
        <v>33572</v>
      </c>
      <c r="T41" s="60" t="str">
        <f t="shared" ref="T41:T72" si="6">IF(S41&lt;&gt;"",MID(S41,1,4),"")</f>
        <v>1363</v>
      </c>
      <c r="U41" s="60" t="str">
        <f t="shared" ref="U41:U72" si="7">IF(S41&lt;&gt;"",MID(S41,6,2)&amp;MID(S41,9,3)&amp;MID(S41,13,16),"")</f>
        <v>579634875</v>
      </c>
      <c r="V41" s="62" t="s">
        <v>33722</v>
      </c>
      <c r="W41" s="263" t="s">
        <v>30968</v>
      </c>
      <c r="X41" s="59" t="s">
        <v>30755</v>
      </c>
      <c r="Y41" s="59" t="s">
        <v>114</v>
      </c>
      <c r="Z41" s="59" t="s">
        <v>116</v>
      </c>
      <c r="AA41" s="59" t="s">
        <v>31020</v>
      </c>
      <c r="AB41" s="59">
        <v>19</v>
      </c>
      <c r="AC41" s="59">
        <v>88</v>
      </c>
      <c r="AD41" s="60" t="str">
        <f t="shared" ref="AD41:AD72" si="8">IF(LEN(B41)&gt;0,"MM","")</f>
        <v>MM</v>
      </c>
      <c r="AE41" s="59">
        <v>1.25</v>
      </c>
      <c r="AF41" s="59">
        <v>8.23</v>
      </c>
      <c r="AG41" s="59">
        <v>9.5500000000000007</v>
      </c>
      <c r="AH41" s="164">
        <v>1.31</v>
      </c>
      <c r="AI41" s="60" t="str">
        <f t="shared" ref="AI41:AI72" si="9">IF(AH41&lt;&gt;"","CHF","")</f>
        <v>CHF</v>
      </c>
      <c r="AJ41" s="59">
        <v>34</v>
      </c>
      <c r="AK41" s="59">
        <v>91</v>
      </c>
      <c r="AL41" s="59" t="s">
        <v>105</v>
      </c>
      <c r="AM41" s="77"/>
      <c r="AN41" s="58" t="s">
        <v>33860</v>
      </c>
      <c r="AO41" s="58" t="s">
        <v>33998</v>
      </c>
      <c r="AP41" s="58">
        <v>1156</v>
      </c>
      <c r="AQ41" s="58" t="s">
        <v>34136</v>
      </c>
      <c r="AR41" s="63">
        <v>3.13</v>
      </c>
      <c r="AS41" s="64"/>
    </row>
    <row r="42" spans="2:45" s="6" customFormat="1" ht="16.2" customHeight="1" x14ac:dyDescent="0.4">
      <c r="B42" s="57">
        <v>34</v>
      </c>
      <c r="C42" s="81" t="s">
        <v>32075</v>
      </c>
      <c r="D42" s="58" t="s">
        <v>32225</v>
      </c>
      <c r="E42" s="58" t="s">
        <v>32375</v>
      </c>
      <c r="F42" s="58" t="s">
        <v>32525</v>
      </c>
      <c r="G42" s="58" t="s">
        <v>32675</v>
      </c>
      <c r="H42" s="58" t="s">
        <v>32806</v>
      </c>
      <c r="I42" s="58" t="s">
        <v>32956</v>
      </c>
      <c r="J42" s="58" t="s">
        <v>33106</v>
      </c>
      <c r="K42" s="58" t="s">
        <v>33241</v>
      </c>
      <c r="L42" s="58" t="s">
        <v>33391</v>
      </c>
      <c r="M42" s="59" t="s">
        <v>31021</v>
      </c>
      <c r="N42" s="59">
        <v>4.1100000000000003</v>
      </c>
      <c r="O42" s="60" t="str">
        <f t="shared" si="5"/>
        <v>KG</v>
      </c>
      <c r="P42" s="59">
        <v>7.97</v>
      </c>
      <c r="Q42" s="58"/>
      <c r="R42" s="61" t="s">
        <v>33436</v>
      </c>
      <c r="S42" s="59" t="s">
        <v>33573</v>
      </c>
      <c r="T42" s="60" t="str">
        <f t="shared" si="6"/>
        <v>6066</v>
      </c>
      <c r="U42" s="60" t="str">
        <f t="shared" si="7"/>
        <v>108801634</v>
      </c>
      <c r="V42" s="62" t="s">
        <v>33723</v>
      </c>
      <c r="W42" s="263" t="s">
        <v>30980</v>
      </c>
      <c r="X42" s="59" t="s">
        <v>30753</v>
      </c>
      <c r="Y42" s="59" t="s">
        <v>116</v>
      </c>
      <c r="Z42" s="59" t="s">
        <v>114</v>
      </c>
      <c r="AA42" s="59" t="s">
        <v>93</v>
      </c>
      <c r="AB42" s="59"/>
      <c r="AC42" s="59">
        <v>16</v>
      </c>
      <c r="AD42" s="60" t="str">
        <f t="shared" si="8"/>
        <v>MM</v>
      </c>
      <c r="AE42" s="59">
        <v>3.74</v>
      </c>
      <c r="AF42" s="59">
        <v>2.63</v>
      </c>
      <c r="AG42" s="59">
        <v>4.4000000000000004</v>
      </c>
      <c r="AH42" s="164">
        <v>2.41</v>
      </c>
      <c r="AI42" s="60" t="str">
        <f t="shared" si="9"/>
        <v>CHF</v>
      </c>
      <c r="AJ42" s="59">
        <v>50</v>
      </c>
      <c r="AK42" s="59">
        <v>47</v>
      </c>
      <c r="AL42" s="59" t="s">
        <v>105</v>
      </c>
      <c r="AM42" s="77"/>
      <c r="AN42" s="58" t="s">
        <v>33861</v>
      </c>
      <c r="AO42" s="58" t="s">
        <v>33999</v>
      </c>
      <c r="AP42" s="58">
        <v>2835</v>
      </c>
      <c r="AQ42" s="58" t="s">
        <v>34137</v>
      </c>
      <c r="AR42" s="63">
        <v>1.86</v>
      </c>
      <c r="AS42" s="64"/>
    </row>
    <row r="43" spans="2:45" s="6" customFormat="1" ht="16.2" customHeight="1" x14ac:dyDescent="0.4">
      <c r="B43" s="57">
        <v>35</v>
      </c>
      <c r="C43" s="81" t="s">
        <v>32076</v>
      </c>
      <c r="D43" s="58" t="s">
        <v>32226</v>
      </c>
      <c r="E43" s="58" t="s">
        <v>32376</v>
      </c>
      <c r="F43" s="58" t="s">
        <v>32526</v>
      </c>
      <c r="G43" s="58" t="s">
        <v>32676</v>
      </c>
      <c r="H43" s="58" t="s">
        <v>32807</v>
      </c>
      <c r="I43" s="58" t="s">
        <v>32957</v>
      </c>
      <c r="J43" s="58" t="s">
        <v>33107</v>
      </c>
      <c r="K43" s="58" t="s">
        <v>33242</v>
      </c>
      <c r="L43" s="58"/>
      <c r="M43" s="59" t="s">
        <v>53</v>
      </c>
      <c r="N43" s="59">
        <v>4.32</v>
      </c>
      <c r="O43" s="60" t="str">
        <f t="shared" si="5"/>
        <v>KG</v>
      </c>
      <c r="P43" s="59">
        <v>7.02</v>
      </c>
      <c r="Q43" s="58"/>
      <c r="R43" s="61" t="s">
        <v>33437</v>
      </c>
      <c r="S43" s="59" t="s">
        <v>33574</v>
      </c>
      <c r="T43" s="60" t="str">
        <f t="shared" si="6"/>
        <v>8446</v>
      </c>
      <c r="U43" s="60" t="str">
        <f t="shared" si="7"/>
        <v>611994934</v>
      </c>
      <c r="V43" s="62" t="s">
        <v>33724</v>
      </c>
      <c r="W43" s="263" t="s">
        <v>30955</v>
      </c>
      <c r="X43" s="59" t="s">
        <v>30755</v>
      </c>
      <c r="Y43" s="59" t="s">
        <v>114</v>
      </c>
      <c r="Z43" s="59" t="s">
        <v>116</v>
      </c>
      <c r="AA43" s="59" t="s">
        <v>31015</v>
      </c>
      <c r="AB43" s="59"/>
      <c r="AC43" s="59">
        <v>1</v>
      </c>
      <c r="AD43" s="60" t="str">
        <f t="shared" si="8"/>
        <v>MM</v>
      </c>
      <c r="AE43" s="59">
        <v>6.71</v>
      </c>
      <c r="AF43" s="59">
        <v>3.37</v>
      </c>
      <c r="AG43" s="59">
        <v>5.08</v>
      </c>
      <c r="AH43" s="164">
        <v>6.9</v>
      </c>
      <c r="AI43" s="60" t="str">
        <f t="shared" si="9"/>
        <v>CHF</v>
      </c>
      <c r="AJ43" s="59">
        <v>99</v>
      </c>
      <c r="AK43" s="59">
        <v>27</v>
      </c>
      <c r="AL43" s="59" t="s">
        <v>105</v>
      </c>
      <c r="AM43" s="77"/>
      <c r="AN43" s="58" t="s">
        <v>33862</v>
      </c>
      <c r="AO43" s="58" t="s">
        <v>34000</v>
      </c>
      <c r="AP43" s="58">
        <v>2475</v>
      </c>
      <c r="AQ43" s="58" t="s">
        <v>34138</v>
      </c>
      <c r="AR43" s="63">
        <v>1.22</v>
      </c>
      <c r="AS43" s="64"/>
    </row>
    <row r="44" spans="2:45" s="6" customFormat="1" ht="16.2" customHeight="1" x14ac:dyDescent="0.4">
      <c r="B44" s="57">
        <v>36</v>
      </c>
      <c r="C44" s="81" t="s">
        <v>32077</v>
      </c>
      <c r="D44" s="58" t="s">
        <v>32227</v>
      </c>
      <c r="E44" s="58" t="s">
        <v>32377</v>
      </c>
      <c r="F44" s="58" t="s">
        <v>32527</v>
      </c>
      <c r="G44" s="58" t="s">
        <v>32677</v>
      </c>
      <c r="H44" s="58" t="s">
        <v>32808</v>
      </c>
      <c r="I44" s="58" t="s">
        <v>32958</v>
      </c>
      <c r="J44" s="58" t="s">
        <v>33108</v>
      </c>
      <c r="K44" s="58" t="s">
        <v>33243</v>
      </c>
      <c r="L44" s="58"/>
      <c r="M44" s="59" t="s">
        <v>96</v>
      </c>
      <c r="N44" s="59">
        <v>4.13</v>
      </c>
      <c r="O44" s="60" t="str">
        <f t="shared" si="5"/>
        <v>KG</v>
      </c>
      <c r="P44" s="59">
        <v>1.71</v>
      </c>
      <c r="Q44" s="58"/>
      <c r="R44" s="61" t="s">
        <v>33438</v>
      </c>
      <c r="S44" s="59" t="s">
        <v>33575</v>
      </c>
      <c r="T44" s="60" t="str">
        <f t="shared" si="6"/>
        <v>5292</v>
      </c>
      <c r="U44" s="60" t="str">
        <f t="shared" si="7"/>
        <v>109546129</v>
      </c>
      <c r="V44" s="62" t="s">
        <v>33725</v>
      </c>
      <c r="W44" s="263" t="s">
        <v>30960</v>
      </c>
      <c r="X44" s="59" t="s">
        <v>30755</v>
      </c>
      <c r="Y44" s="59" t="s">
        <v>116</v>
      </c>
      <c r="Z44" s="59" t="s">
        <v>114</v>
      </c>
      <c r="AA44" s="59" t="s">
        <v>31021</v>
      </c>
      <c r="AB44" s="59"/>
      <c r="AC44" s="59">
        <v>83</v>
      </c>
      <c r="AD44" s="60" t="str">
        <f t="shared" si="8"/>
        <v>MM</v>
      </c>
      <c r="AE44" s="59">
        <v>1.1200000000000001</v>
      </c>
      <c r="AF44" s="59">
        <v>5.82</v>
      </c>
      <c r="AG44" s="59">
        <v>4.6900000000000004</v>
      </c>
      <c r="AH44" s="164">
        <v>9.5500000000000007</v>
      </c>
      <c r="AI44" s="60" t="str">
        <f t="shared" si="9"/>
        <v>CHF</v>
      </c>
      <c r="AJ44" s="59">
        <v>49</v>
      </c>
      <c r="AK44" s="59">
        <v>43</v>
      </c>
      <c r="AL44" s="59" t="s">
        <v>105</v>
      </c>
      <c r="AM44" s="77"/>
      <c r="AN44" s="58" t="s">
        <v>33863</v>
      </c>
      <c r="AO44" s="58" t="s">
        <v>34001</v>
      </c>
      <c r="AP44" s="58">
        <v>3464</v>
      </c>
      <c r="AQ44" s="58" t="s">
        <v>34139</v>
      </c>
      <c r="AR44" s="63">
        <v>6.27</v>
      </c>
      <c r="AS44" s="64"/>
    </row>
    <row r="45" spans="2:45" s="6" customFormat="1" ht="16.2" customHeight="1" x14ac:dyDescent="0.4">
      <c r="B45" s="57">
        <v>37</v>
      </c>
      <c r="C45" s="81" t="s">
        <v>32078</v>
      </c>
      <c r="D45" s="58" t="s">
        <v>32228</v>
      </c>
      <c r="E45" s="58" t="s">
        <v>32378</v>
      </c>
      <c r="F45" s="58" t="s">
        <v>32528</v>
      </c>
      <c r="G45" s="58" t="s">
        <v>32678</v>
      </c>
      <c r="H45" s="58" t="s">
        <v>32809</v>
      </c>
      <c r="I45" s="58" t="s">
        <v>32959</v>
      </c>
      <c r="J45" s="58" t="s">
        <v>33109</v>
      </c>
      <c r="K45" s="58" t="s">
        <v>33244</v>
      </c>
      <c r="L45" s="58"/>
      <c r="M45" s="59" t="s">
        <v>31014</v>
      </c>
      <c r="N45" s="59">
        <v>9.85</v>
      </c>
      <c r="O45" s="60" t="str">
        <f t="shared" si="5"/>
        <v>KG</v>
      </c>
      <c r="P45" s="59">
        <v>4.57</v>
      </c>
      <c r="Q45" s="58"/>
      <c r="R45" s="61" t="s">
        <v>33439</v>
      </c>
      <c r="S45" s="59" t="s">
        <v>33576</v>
      </c>
      <c r="T45" s="60" t="str">
        <f t="shared" si="6"/>
        <v>1113</v>
      </c>
      <c r="U45" s="60" t="str">
        <f t="shared" si="7"/>
        <v>118453983</v>
      </c>
      <c r="V45" s="62" t="s">
        <v>33726</v>
      </c>
      <c r="W45" s="263" t="s">
        <v>30966</v>
      </c>
      <c r="X45" s="59" t="s">
        <v>30753</v>
      </c>
      <c r="Y45" s="59" t="s">
        <v>116</v>
      </c>
      <c r="Z45" s="59" t="s">
        <v>116</v>
      </c>
      <c r="AA45" s="59" t="s">
        <v>95</v>
      </c>
      <c r="AB45" s="59"/>
      <c r="AC45" s="59">
        <v>28</v>
      </c>
      <c r="AD45" s="60" t="str">
        <f t="shared" si="8"/>
        <v>MM</v>
      </c>
      <c r="AE45" s="59">
        <v>9.32</v>
      </c>
      <c r="AF45" s="59">
        <v>4.22</v>
      </c>
      <c r="AG45" s="59">
        <v>2.98</v>
      </c>
      <c r="AH45" s="164">
        <v>4.99</v>
      </c>
      <c r="AI45" s="60" t="str">
        <f t="shared" si="9"/>
        <v>CHF</v>
      </c>
      <c r="AJ45" s="59">
        <v>91</v>
      </c>
      <c r="AK45" s="59"/>
      <c r="AL45" s="59" t="s">
        <v>105</v>
      </c>
      <c r="AM45" s="77"/>
      <c r="AN45" s="58" t="s">
        <v>33864</v>
      </c>
      <c r="AO45" s="58" t="s">
        <v>34002</v>
      </c>
      <c r="AP45" s="58">
        <v>3382</v>
      </c>
      <c r="AQ45" s="58" t="s">
        <v>34140</v>
      </c>
      <c r="AR45" s="63">
        <v>5.54</v>
      </c>
      <c r="AS45" s="64"/>
    </row>
    <row r="46" spans="2:45" s="6" customFormat="1" ht="16.2" customHeight="1" x14ac:dyDescent="0.4">
      <c r="B46" s="57">
        <v>38</v>
      </c>
      <c r="C46" s="81" t="s">
        <v>32079</v>
      </c>
      <c r="D46" s="58" t="s">
        <v>32229</v>
      </c>
      <c r="E46" s="58" t="s">
        <v>32379</v>
      </c>
      <c r="F46" s="58" t="s">
        <v>32529</v>
      </c>
      <c r="G46" s="58" t="s">
        <v>32679</v>
      </c>
      <c r="H46" s="58" t="s">
        <v>32810</v>
      </c>
      <c r="I46" s="58" t="s">
        <v>32960</v>
      </c>
      <c r="J46" s="58" t="s">
        <v>33110</v>
      </c>
      <c r="K46" s="58" t="s">
        <v>33245</v>
      </c>
      <c r="L46" s="58"/>
      <c r="M46" s="59" t="s">
        <v>55</v>
      </c>
      <c r="N46" s="59">
        <v>3.29</v>
      </c>
      <c r="O46" s="60" t="str">
        <f t="shared" si="5"/>
        <v>KG</v>
      </c>
      <c r="P46" s="59">
        <v>4.78</v>
      </c>
      <c r="Q46" s="58"/>
      <c r="R46" s="61" t="s">
        <v>33440</v>
      </c>
      <c r="S46" s="59" t="s">
        <v>33577</v>
      </c>
      <c r="T46" s="60" t="str">
        <f t="shared" si="6"/>
        <v>3751</v>
      </c>
      <c r="U46" s="60" t="str">
        <f t="shared" si="7"/>
        <v>746873488</v>
      </c>
      <c r="V46" s="62" t="s">
        <v>33727</v>
      </c>
      <c r="W46" s="263" t="s">
        <v>30956</v>
      </c>
      <c r="X46" s="59" t="s">
        <v>105</v>
      </c>
      <c r="Y46" s="59" t="s">
        <v>116</v>
      </c>
      <c r="Z46" s="59" t="s">
        <v>114</v>
      </c>
      <c r="AA46" s="59" t="s">
        <v>92</v>
      </c>
      <c r="AB46" s="59"/>
      <c r="AC46" s="59">
        <v>90</v>
      </c>
      <c r="AD46" s="60" t="str">
        <f t="shared" si="8"/>
        <v>MM</v>
      </c>
      <c r="AE46" s="59">
        <v>7.18</v>
      </c>
      <c r="AF46" s="59">
        <v>6.89</v>
      </c>
      <c r="AG46" s="59">
        <v>5.85</v>
      </c>
      <c r="AH46" s="164">
        <v>3.06</v>
      </c>
      <c r="AI46" s="60" t="str">
        <f t="shared" si="9"/>
        <v>CHF</v>
      </c>
      <c r="AJ46" s="59">
        <v>78</v>
      </c>
      <c r="AK46" s="59"/>
      <c r="AL46" s="59" t="s">
        <v>105</v>
      </c>
      <c r="AM46" s="77"/>
      <c r="AN46" s="58" t="s">
        <v>33865</v>
      </c>
      <c r="AO46" s="58" t="s">
        <v>34003</v>
      </c>
      <c r="AP46" s="58">
        <v>2616</v>
      </c>
      <c r="AQ46" s="58" t="s">
        <v>34141</v>
      </c>
      <c r="AR46" s="63">
        <v>4.9400000000000004</v>
      </c>
      <c r="AS46" s="64"/>
    </row>
    <row r="47" spans="2:45" s="6" customFormat="1" ht="16.2" customHeight="1" x14ac:dyDescent="0.4">
      <c r="B47" s="57">
        <v>39</v>
      </c>
      <c r="C47" s="81" t="s">
        <v>32080</v>
      </c>
      <c r="D47" s="58" t="s">
        <v>32230</v>
      </c>
      <c r="E47" s="58" t="s">
        <v>32380</v>
      </c>
      <c r="F47" s="58" t="s">
        <v>32530</v>
      </c>
      <c r="G47" s="58" t="s">
        <v>32680</v>
      </c>
      <c r="H47" s="58" t="s">
        <v>32811</v>
      </c>
      <c r="I47" s="58" t="s">
        <v>32961</v>
      </c>
      <c r="J47" s="58" t="s">
        <v>33111</v>
      </c>
      <c r="K47" s="58" t="s">
        <v>33246</v>
      </c>
      <c r="L47" s="58"/>
      <c r="M47" s="59" t="s">
        <v>97</v>
      </c>
      <c r="N47" s="59">
        <v>5.03</v>
      </c>
      <c r="O47" s="60" t="str">
        <f t="shared" si="5"/>
        <v>KG</v>
      </c>
      <c r="P47" s="59">
        <v>5.33</v>
      </c>
      <c r="Q47" s="58"/>
      <c r="R47" s="61" t="s">
        <v>33441</v>
      </c>
      <c r="S47" s="59" t="s">
        <v>33578</v>
      </c>
      <c r="T47" s="60" t="str">
        <f t="shared" si="6"/>
        <v>7712</v>
      </c>
      <c r="U47" s="60" t="str">
        <f t="shared" si="7"/>
        <v>163849798</v>
      </c>
      <c r="V47" s="62" t="s">
        <v>33728</v>
      </c>
      <c r="W47" s="263" t="s">
        <v>30983</v>
      </c>
      <c r="X47" s="59" t="s">
        <v>30755</v>
      </c>
      <c r="Y47" s="59" t="s">
        <v>116</v>
      </c>
      <c r="Z47" s="59" t="s">
        <v>116</v>
      </c>
      <c r="AA47" s="59" t="s">
        <v>55</v>
      </c>
      <c r="AB47" s="59"/>
      <c r="AC47" s="59">
        <v>92</v>
      </c>
      <c r="AD47" s="60" t="str">
        <f t="shared" si="8"/>
        <v>MM</v>
      </c>
      <c r="AE47" s="59">
        <v>9.8000000000000007</v>
      </c>
      <c r="AF47" s="59">
        <v>3.18</v>
      </c>
      <c r="AG47" s="59">
        <v>3.6</v>
      </c>
      <c r="AH47" s="164">
        <v>9.23</v>
      </c>
      <c r="AI47" s="60" t="str">
        <f t="shared" si="9"/>
        <v>CHF</v>
      </c>
      <c r="AJ47" s="59">
        <v>84</v>
      </c>
      <c r="AK47" s="59"/>
      <c r="AL47" s="59" t="s">
        <v>105</v>
      </c>
      <c r="AM47" s="77"/>
      <c r="AN47" s="58" t="s">
        <v>33866</v>
      </c>
      <c r="AO47" s="58" t="s">
        <v>34004</v>
      </c>
      <c r="AP47" s="58">
        <v>4722</v>
      </c>
      <c r="AQ47" s="58" t="s">
        <v>34142</v>
      </c>
      <c r="AR47" s="63">
        <v>8.5299999999999994</v>
      </c>
      <c r="AS47" s="64"/>
    </row>
    <row r="48" spans="2:45" s="6" customFormat="1" ht="16.2" customHeight="1" x14ac:dyDescent="0.4">
      <c r="B48" s="57">
        <v>40</v>
      </c>
      <c r="C48" s="81" t="s">
        <v>32081</v>
      </c>
      <c r="D48" s="58" t="s">
        <v>32231</v>
      </c>
      <c r="E48" s="58" t="s">
        <v>32381</v>
      </c>
      <c r="F48" s="58" t="s">
        <v>32531</v>
      </c>
      <c r="G48" s="58" t="s">
        <v>32681</v>
      </c>
      <c r="H48" s="58" t="s">
        <v>32812</v>
      </c>
      <c r="I48" s="58" t="s">
        <v>32962</v>
      </c>
      <c r="J48" s="58" t="s">
        <v>33112</v>
      </c>
      <c r="K48" s="58" t="s">
        <v>33247</v>
      </c>
      <c r="L48" s="58"/>
      <c r="M48" s="59" t="s">
        <v>31021</v>
      </c>
      <c r="N48" s="59">
        <v>1.46</v>
      </c>
      <c r="O48" s="60" t="str">
        <f t="shared" si="5"/>
        <v>KG</v>
      </c>
      <c r="P48" s="59">
        <v>8.85</v>
      </c>
      <c r="Q48" s="58"/>
      <c r="R48" s="61" t="s">
        <v>33442</v>
      </c>
      <c r="S48" s="59" t="s">
        <v>33579</v>
      </c>
      <c r="T48" s="60" t="str">
        <f t="shared" si="6"/>
        <v>9215</v>
      </c>
      <c r="U48" s="60" t="str">
        <f t="shared" si="7"/>
        <v>852139085</v>
      </c>
      <c r="V48" s="62" t="s">
        <v>33729</v>
      </c>
      <c r="W48" s="263" t="s">
        <v>30956</v>
      </c>
      <c r="X48" s="59" t="s">
        <v>30753</v>
      </c>
      <c r="Y48" s="59" t="s">
        <v>116</v>
      </c>
      <c r="Z48" s="59" t="s">
        <v>116</v>
      </c>
      <c r="AA48" s="59" t="s">
        <v>96</v>
      </c>
      <c r="AB48" s="59"/>
      <c r="AC48" s="59">
        <v>79</v>
      </c>
      <c r="AD48" s="60" t="str">
        <f t="shared" si="8"/>
        <v>MM</v>
      </c>
      <c r="AE48" s="59">
        <v>6.41</v>
      </c>
      <c r="AF48" s="59">
        <v>1.7</v>
      </c>
      <c r="AG48" s="59">
        <v>6.47</v>
      </c>
      <c r="AH48" s="164">
        <v>7.42</v>
      </c>
      <c r="AI48" s="60" t="str">
        <f t="shared" si="9"/>
        <v>CHF</v>
      </c>
      <c r="AJ48" s="59">
        <v>95</v>
      </c>
      <c r="AK48" s="59"/>
      <c r="AL48" s="59" t="s">
        <v>105</v>
      </c>
      <c r="AM48" s="77"/>
      <c r="AN48" s="58" t="s">
        <v>33867</v>
      </c>
      <c r="AO48" s="58" t="s">
        <v>34005</v>
      </c>
      <c r="AP48" s="58">
        <v>1715</v>
      </c>
      <c r="AQ48" s="58" t="s">
        <v>34143</v>
      </c>
      <c r="AR48" s="63"/>
      <c r="AS48" s="64"/>
    </row>
    <row r="49" spans="2:45" s="6" customFormat="1" ht="16.2" customHeight="1" x14ac:dyDescent="0.4">
      <c r="B49" s="85">
        <v>41</v>
      </c>
      <c r="C49" s="81" t="s">
        <v>32082</v>
      </c>
      <c r="D49" s="58" t="s">
        <v>32232</v>
      </c>
      <c r="E49" s="58" t="s">
        <v>32382</v>
      </c>
      <c r="F49" s="58" t="s">
        <v>32532</v>
      </c>
      <c r="G49" s="58" t="s">
        <v>32682</v>
      </c>
      <c r="H49" s="58" t="s">
        <v>32813</v>
      </c>
      <c r="I49" s="58" t="s">
        <v>32963</v>
      </c>
      <c r="J49" s="58" t="s">
        <v>33113</v>
      </c>
      <c r="K49" s="58" t="s">
        <v>33248</v>
      </c>
      <c r="L49" s="58"/>
      <c r="M49" s="59" t="s">
        <v>31013</v>
      </c>
      <c r="N49" s="59">
        <v>1.43</v>
      </c>
      <c r="O49" s="60" t="str">
        <f t="shared" si="5"/>
        <v>KG</v>
      </c>
      <c r="P49" s="59">
        <v>1.18</v>
      </c>
      <c r="Q49" s="58"/>
      <c r="R49" s="61" t="s">
        <v>33443</v>
      </c>
      <c r="S49" s="59" t="s">
        <v>33580</v>
      </c>
      <c r="T49" s="60" t="str">
        <f t="shared" si="6"/>
        <v>4554</v>
      </c>
      <c r="U49" s="60" t="str">
        <f t="shared" si="7"/>
        <v>567645274</v>
      </c>
      <c r="V49" s="62" t="s">
        <v>33730</v>
      </c>
      <c r="W49" s="263" t="s">
        <v>30957</v>
      </c>
      <c r="X49" s="59" t="s">
        <v>30754</v>
      </c>
      <c r="Y49" s="59" t="s">
        <v>114</v>
      </c>
      <c r="Z49" s="59" t="s">
        <v>114</v>
      </c>
      <c r="AA49" s="59" t="s">
        <v>30626</v>
      </c>
      <c r="AB49" s="59"/>
      <c r="AC49" s="59">
        <v>42</v>
      </c>
      <c r="AD49" s="60" t="str">
        <f t="shared" si="8"/>
        <v>MM</v>
      </c>
      <c r="AE49" s="59">
        <v>7.71</v>
      </c>
      <c r="AF49" s="59">
        <v>1.07</v>
      </c>
      <c r="AG49" s="59">
        <v>4.79</v>
      </c>
      <c r="AH49" s="164">
        <v>1.1000000000000001</v>
      </c>
      <c r="AI49" s="60" t="str">
        <f t="shared" si="9"/>
        <v>CHF</v>
      </c>
      <c r="AJ49" s="59">
        <v>81</v>
      </c>
      <c r="AK49" s="59"/>
      <c r="AL49" s="59" t="s">
        <v>105</v>
      </c>
      <c r="AM49" s="77" t="s">
        <v>30995</v>
      </c>
      <c r="AN49" s="58" t="s">
        <v>33868</v>
      </c>
      <c r="AO49" s="58" t="s">
        <v>34006</v>
      </c>
      <c r="AP49" s="58">
        <v>3976</v>
      </c>
      <c r="AQ49" s="58" t="s">
        <v>34144</v>
      </c>
      <c r="AR49" s="63"/>
      <c r="AS49" s="64"/>
    </row>
    <row r="50" spans="2:45" s="6" customFormat="1" ht="16.2" customHeight="1" x14ac:dyDescent="0.4">
      <c r="B50" s="57">
        <v>42</v>
      </c>
      <c r="C50" s="81" t="s">
        <v>32083</v>
      </c>
      <c r="D50" s="58" t="s">
        <v>32233</v>
      </c>
      <c r="E50" s="58" t="s">
        <v>32383</v>
      </c>
      <c r="F50" s="58" t="s">
        <v>32533</v>
      </c>
      <c r="G50" s="58" t="s">
        <v>32683</v>
      </c>
      <c r="H50" s="58" t="s">
        <v>32814</v>
      </c>
      <c r="I50" s="58" t="s">
        <v>32964</v>
      </c>
      <c r="J50" s="58"/>
      <c r="K50" s="58" t="s">
        <v>33249</v>
      </c>
      <c r="L50" s="58"/>
      <c r="M50" s="59" t="s">
        <v>30626</v>
      </c>
      <c r="N50" s="59">
        <v>7.78</v>
      </c>
      <c r="O50" s="60" t="str">
        <f t="shared" si="5"/>
        <v>KG</v>
      </c>
      <c r="P50" s="59">
        <v>1.79</v>
      </c>
      <c r="Q50" s="58"/>
      <c r="R50" s="61" t="s">
        <v>33444</v>
      </c>
      <c r="S50" s="59" t="s">
        <v>33581</v>
      </c>
      <c r="T50" s="60" t="str">
        <f t="shared" si="6"/>
        <v>6526</v>
      </c>
      <c r="U50" s="60" t="str">
        <f t="shared" si="7"/>
        <v>502066076</v>
      </c>
      <c r="V50" s="62" t="s">
        <v>33731</v>
      </c>
      <c r="W50" s="263" t="s">
        <v>30993</v>
      </c>
      <c r="X50" s="59" t="s">
        <v>30753</v>
      </c>
      <c r="Y50" s="59" t="s">
        <v>114</v>
      </c>
      <c r="Z50" s="59" t="s">
        <v>114</v>
      </c>
      <c r="AA50" s="59" t="s">
        <v>95</v>
      </c>
      <c r="AB50" s="59"/>
      <c r="AC50" s="59">
        <v>28</v>
      </c>
      <c r="AD50" s="60" t="str">
        <f t="shared" si="8"/>
        <v>MM</v>
      </c>
      <c r="AE50" s="59">
        <v>1.02</v>
      </c>
      <c r="AF50" s="59">
        <v>7.02</v>
      </c>
      <c r="AG50" s="59">
        <v>2.12</v>
      </c>
      <c r="AH50" s="164">
        <v>4.32</v>
      </c>
      <c r="AI50" s="60" t="str">
        <f t="shared" si="9"/>
        <v>CHF</v>
      </c>
      <c r="AJ50" s="59">
        <v>77</v>
      </c>
      <c r="AK50" s="59"/>
      <c r="AL50" s="59" t="s">
        <v>105</v>
      </c>
      <c r="AM50" s="77" t="s">
        <v>31002</v>
      </c>
      <c r="AN50" s="58" t="s">
        <v>33869</v>
      </c>
      <c r="AO50" s="58" t="s">
        <v>34007</v>
      </c>
      <c r="AP50" s="58">
        <v>3774</v>
      </c>
      <c r="AQ50" s="58" t="s">
        <v>34145</v>
      </c>
      <c r="AR50" s="63"/>
      <c r="AS50" s="64"/>
    </row>
    <row r="51" spans="2:45" s="6" customFormat="1" ht="16.2" customHeight="1" x14ac:dyDescent="0.4">
      <c r="B51" s="57">
        <v>43</v>
      </c>
      <c r="C51" s="81" t="s">
        <v>32084</v>
      </c>
      <c r="D51" s="58" t="s">
        <v>32234</v>
      </c>
      <c r="E51" s="58" t="s">
        <v>32384</v>
      </c>
      <c r="F51" s="58" t="s">
        <v>32534</v>
      </c>
      <c r="G51" s="58" t="s">
        <v>32684</v>
      </c>
      <c r="H51" s="58" t="s">
        <v>32815</v>
      </c>
      <c r="I51" s="58" t="s">
        <v>32965</v>
      </c>
      <c r="J51" s="58"/>
      <c r="K51" s="58" t="s">
        <v>33250</v>
      </c>
      <c r="L51" s="58"/>
      <c r="M51" s="59" t="s">
        <v>31023</v>
      </c>
      <c r="N51" s="59">
        <v>7.39</v>
      </c>
      <c r="O51" s="60" t="str">
        <f t="shared" si="5"/>
        <v>KG</v>
      </c>
      <c r="P51" s="59">
        <v>8.84</v>
      </c>
      <c r="Q51" s="58"/>
      <c r="R51" s="61" t="s">
        <v>33445</v>
      </c>
      <c r="S51" s="59" t="s">
        <v>33582</v>
      </c>
      <c r="T51" s="60" t="str">
        <f t="shared" si="6"/>
        <v>6253</v>
      </c>
      <c r="U51" s="60" t="str">
        <f t="shared" si="7"/>
        <v>169987275</v>
      </c>
      <c r="V51" s="62" t="s">
        <v>33732</v>
      </c>
      <c r="W51" s="263" t="s">
        <v>30990</v>
      </c>
      <c r="X51" s="59" t="s">
        <v>30755</v>
      </c>
      <c r="Y51" s="59" t="s">
        <v>116</v>
      </c>
      <c r="Z51" s="59" t="s">
        <v>114</v>
      </c>
      <c r="AA51" s="59" t="s">
        <v>94</v>
      </c>
      <c r="AB51" s="59"/>
      <c r="AC51" s="59">
        <v>40</v>
      </c>
      <c r="AD51" s="60" t="str">
        <f t="shared" si="8"/>
        <v>MM</v>
      </c>
      <c r="AE51" s="59">
        <v>6.66</v>
      </c>
      <c r="AF51" s="59">
        <v>8.33</v>
      </c>
      <c r="AG51" s="59">
        <v>2.25</v>
      </c>
      <c r="AH51" s="164">
        <v>7.35</v>
      </c>
      <c r="AI51" s="60" t="str">
        <f t="shared" si="9"/>
        <v>CHF</v>
      </c>
      <c r="AJ51" s="59">
        <v>41</v>
      </c>
      <c r="AK51" s="59"/>
      <c r="AL51" s="59" t="s">
        <v>105</v>
      </c>
      <c r="AM51" s="77" t="s">
        <v>30964</v>
      </c>
      <c r="AN51" s="58" t="s">
        <v>33870</v>
      </c>
      <c r="AO51" s="58" t="s">
        <v>34008</v>
      </c>
      <c r="AP51" s="58">
        <v>2736</v>
      </c>
      <c r="AQ51" s="58" t="s">
        <v>34146</v>
      </c>
      <c r="AR51" s="63"/>
      <c r="AS51" s="64"/>
    </row>
    <row r="52" spans="2:45" s="6" customFormat="1" ht="16.2" customHeight="1" x14ac:dyDescent="0.4">
      <c r="B52" s="57">
        <v>44</v>
      </c>
      <c r="C52" s="81" t="s">
        <v>32085</v>
      </c>
      <c r="D52" s="58" t="s">
        <v>32235</v>
      </c>
      <c r="E52" s="58" t="s">
        <v>32385</v>
      </c>
      <c r="F52" s="58" t="s">
        <v>32535</v>
      </c>
      <c r="G52" s="58" t="s">
        <v>32685</v>
      </c>
      <c r="H52" s="58" t="s">
        <v>32816</v>
      </c>
      <c r="I52" s="58" t="s">
        <v>32966</v>
      </c>
      <c r="J52" s="58"/>
      <c r="K52" s="58" t="s">
        <v>33251</v>
      </c>
      <c r="L52" s="58"/>
      <c r="M52" s="59" t="s">
        <v>53</v>
      </c>
      <c r="N52" s="59">
        <v>4.08</v>
      </c>
      <c r="O52" s="60" t="str">
        <f t="shared" si="5"/>
        <v>KG</v>
      </c>
      <c r="P52" s="59">
        <v>9.51</v>
      </c>
      <c r="Q52" s="58">
        <v>7.02</v>
      </c>
      <c r="R52" s="61" t="s">
        <v>33446</v>
      </c>
      <c r="S52" s="59" t="s">
        <v>33583</v>
      </c>
      <c r="T52" s="60" t="str">
        <f t="shared" si="6"/>
        <v>2209</v>
      </c>
      <c r="U52" s="60" t="str">
        <f t="shared" si="7"/>
        <v>967998973</v>
      </c>
      <c r="V52" s="62" t="s">
        <v>33733</v>
      </c>
      <c r="W52" s="263" t="s">
        <v>30973</v>
      </c>
      <c r="X52" s="59" t="s">
        <v>30753</v>
      </c>
      <c r="Y52" s="59" t="s">
        <v>114</v>
      </c>
      <c r="Z52" s="59" t="s">
        <v>114</v>
      </c>
      <c r="AA52" s="59" t="s">
        <v>31023</v>
      </c>
      <c r="AB52" s="59"/>
      <c r="AC52" s="59">
        <v>47</v>
      </c>
      <c r="AD52" s="60" t="str">
        <f t="shared" si="8"/>
        <v>MM</v>
      </c>
      <c r="AE52" s="59">
        <v>4.66</v>
      </c>
      <c r="AF52" s="59">
        <v>8.56</v>
      </c>
      <c r="AG52" s="59">
        <v>4.93</v>
      </c>
      <c r="AH52" s="164">
        <v>2.63</v>
      </c>
      <c r="AI52" s="60" t="str">
        <f t="shared" si="9"/>
        <v>CHF</v>
      </c>
      <c r="AJ52" s="59">
        <v>72</v>
      </c>
      <c r="AK52" s="59"/>
      <c r="AL52" s="59" t="s">
        <v>105</v>
      </c>
      <c r="AM52" s="77" t="s">
        <v>30984</v>
      </c>
      <c r="AN52" s="58" t="s">
        <v>33871</v>
      </c>
      <c r="AO52" s="58" t="s">
        <v>34009</v>
      </c>
      <c r="AP52" s="58">
        <v>4008</v>
      </c>
      <c r="AQ52" s="58" t="s">
        <v>34147</v>
      </c>
      <c r="AR52" s="63"/>
      <c r="AS52" s="64"/>
    </row>
    <row r="53" spans="2:45" s="6" customFormat="1" ht="16.2" customHeight="1" x14ac:dyDescent="0.4">
      <c r="B53" s="57">
        <v>45</v>
      </c>
      <c r="C53" s="81" t="s">
        <v>32086</v>
      </c>
      <c r="D53" s="58" t="s">
        <v>32236</v>
      </c>
      <c r="E53" s="58" t="s">
        <v>32386</v>
      </c>
      <c r="F53" s="58" t="s">
        <v>32536</v>
      </c>
      <c r="G53" s="58" t="s">
        <v>32686</v>
      </c>
      <c r="H53" s="58" t="s">
        <v>32817</v>
      </c>
      <c r="I53" s="58" t="s">
        <v>32967</v>
      </c>
      <c r="J53" s="58"/>
      <c r="K53" s="58" t="s">
        <v>33252</v>
      </c>
      <c r="L53" s="58"/>
      <c r="M53" s="59" t="s">
        <v>97</v>
      </c>
      <c r="N53" s="59">
        <v>4.5199999999999996</v>
      </c>
      <c r="O53" s="60" t="str">
        <f t="shared" si="5"/>
        <v>KG</v>
      </c>
      <c r="P53" s="59">
        <v>7.13</v>
      </c>
      <c r="Q53" s="58">
        <v>2.33</v>
      </c>
      <c r="R53" s="61" t="s">
        <v>33447</v>
      </c>
      <c r="S53" s="59" t="s">
        <v>33584</v>
      </c>
      <c r="T53" s="60" t="str">
        <f t="shared" si="6"/>
        <v>6612</v>
      </c>
      <c r="U53" s="60" t="str">
        <f t="shared" si="7"/>
        <v>873897975</v>
      </c>
      <c r="V53" s="62" t="s">
        <v>33734</v>
      </c>
      <c r="W53" s="263" t="s">
        <v>30978</v>
      </c>
      <c r="X53" s="59" t="s">
        <v>30754</v>
      </c>
      <c r="Y53" s="59" t="s">
        <v>116</v>
      </c>
      <c r="Z53" s="59" t="s">
        <v>114</v>
      </c>
      <c r="AA53" s="59" t="s">
        <v>31014</v>
      </c>
      <c r="AB53" s="59"/>
      <c r="AC53" s="59">
        <v>11</v>
      </c>
      <c r="AD53" s="60" t="str">
        <f t="shared" si="8"/>
        <v>MM</v>
      </c>
      <c r="AE53" s="59">
        <v>1.29</v>
      </c>
      <c r="AF53" s="59">
        <v>4.99</v>
      </c>
      <c r="AG53" s="59">
        <v>8.98</v>
      </c>
      <c r="AH53" s="164">
        <v>2.71</v>
      </c>
      <c r="AI53" s="60" t="str">
        <f t="shared" si="9"/>
        <v>CHF</v>
      </c>
      <c r="AJ53" s="59">
        <v>78</v>
      </c>
      <c r="AK53" s="59"/>
      <c r="AL53" s="59" t="s">
        <v>105</v>
      </c>
      <c r="AM53" s="77" t="s">
        <v>30958</v>
      </c>
      <c r="AN53" s="58" t="s">
        <v>33872</v>
      </c>
      <c r="AO53" s="58" t="s">
        <v>34010</v>
      </c>
      <c r="AP53" s="58">
        <v>2936</v>
      </c>
      <c r="AQ53" s="58" t="s">
        <v>34148</v>
      </c>
      <c r="AR53" s="63"/>
      <c r="AS53" s="64"/>
    </row>
    <row r="54" spans="2:45" s="6" customFormat="1" ht="16.2" customHeight="1" x14ac:dyDescent="0.4">
      <c r="B54" s="57">
        <v>46</v>
      </c>
      <c r="C54" s="81" t="s">
        <v>32087</v>
      </c>
      <c r="D54" s="58" t="s">
        <v>32237</v>
      </c>
      <c r="E54" s="58" t="s">
        <v>32387</v>
      </c>
      <c r="F54" s="58" t="s">
        <v>32537</v>
      </c>
      <c r="G54" s="58" t="s">
        <v>32687</v>
      </c>
      <c r="H54" s="58" t="s">
        <v>32818</v>
      </c>
      <c r="I54" s="58" t="s">
        <v>32968</v>
      </c>
      <c r="J54" s="58"/>
      <c r="K54" s="58" t="s">
        <v>33253</v>
      </c>
      <c r="L54" s="58"/>
      <c r="M54" s="59" t="s">
        <v>55</v>
      </c>
      <c r="N54" s="59">
        <v>5.59</v>
      </c>
      <c r="O54" s="60" t="str">
        <f t="shared" si="5"/>
        <v>KG</v>
      </c>
      <c r="P54" s="59">
        <v>5.85</v>
      </c>
      <c r="Q54" s="58">
        <v>7.89</v>
      </c>
      <c r="R54" s="61" t="s">
        <v>33448</v>
      </c>
      <c r="S54" s="59" t="s">
        <v>33585</v>
      </c>
      <c r="T54" s="60" t="str">
        <f t="shared" si="6"/>
        <v>5608</v>
      </c>
      <c r="U54" s="60" t="str">
        <f t="shared" si="7"/>
        <v>767272055</v>
      </c>
      <c r="V54" s="62" t="s">
        <v>33735</v>
      </c>
      <c r="W54" s="263" t="s">
        <v>30983</v>
      </c>
      <c r="X54" s="59" t="s">
        <v>30753</v>
      </c>
      <c r="Y54" s="59" t="s">
        <v>114</v>
      </c>
      <c r="Z54" s="59" t="s">
        <v>114</v>
      </c>
      <c r="AA54" s="59"/>
      <c r="AB54" s="59"/>
      <c r="AC54" s="59">
        <v>16</v>
      </c>
      <c r="AD54" s="60" t="str">
        <f t="shared" si="8"/>
        <v>MM</v>
      </c>
      <c r="AE54" s="59">
        <v>6.89</v>
      </c>
      <c r="AF54" s="59">
        <v>6.9</v>
      </c>
      <c r="AG54" s="59">
        <v>8.3000000000000007</v>
      </c>
      <c r="AH54" s="164">
        <v>5.12</v>
      </c>
      <c r="AI54" s="60" t="str">
        <f t="shared" si="9"/>
        <v>CHF</v>
      </c>
      <c r="AJ54" s="59">
        <v>92</v>
      </c>
      <c r="AK54" s="59">
        <v>25</v>
      </c>
      <c r="AL54" s="59" t="s">
        <v>105</v>
      </c>
      <c r="AM54" s="77" t="s">
        <v>30961</v>
      </c>
      <c r="AN54" s="58" t="s">
        <v>33873</v>
      </c>
      <c r="AO54" s="58" t="s">
        <v>34011</v>
      </c>
      <c r="AP54" s="58">
        <v>2362</v>
      </c>
      <c r="AQ54" s="58" t="s">
        <v>34149</v>
      </c>
      <c r="AR54" s="63"/>
      <c r="AS54" s="64"/>
    </row>
    <row r="55" spans="2:45" s="6" customFormat="1" ht="16.2" customHeight="1" x14ac:dyDescent="0.4">
      <c r="B55" s="57">
        <v>47</v>
      </c>
      <c r="C55" s="81" t="s">
        <v>32088</v>
      </c>
      <c r="D55" s="58" t="s">
        <v>32238</v>
      </c>
      <c r="E55" s="58" t="s">
        <v>32388</v>
      </c>
      <c r="F55" s="58" t="s">
        <v>32538</v>
      </c>
      <c r="G55" s="58" t="s">
        <v>32688</v>
      </c>
      <c r="H55" s="58" t="s">
        <v>32819</v>
      </c>
      <c r="I55" s="58" t="s">
        <v>32969</v>
      </c>
      <c r="J55" s="58"/>
      <c r="K55" s="58" t="s">
        <v>33254</v>
      </c>
      <c r="L55" s="58"/>
      <c r="M55" s="59" t="s">
        <v>96</v>
      </c>
      <c r="N55" s="59">
        <v>7.98</v>
      </c>
      <c r="O55" s="60" t="str">
        <f t="shared" si="5"/>
        <v>KG</v>
      </c>
      <c r="P55" s="59">
        <v>9.0399999999999991</v>
      </c>
      <c r="Q55" s="58">
        <v>3.85</v>
      </c>
      <c r="R55" s="61" t="s">
        <v>33449</v>
      </c>
      <c r="S55" s="59" t="s">
        <v>33586</v>
      </c>
      <c r="T55" s="60" t="str">
        <f t="shared" si="6"/>
        <v>1489</v>
      </c>
      <c r="U55" s="60" t="str">
        <f t="shared" si="7"/>
        <v>635381669</v>
      </c>
      <c r="V55" s="62" t="s">
        <v>33736</v>
      </c>
      <c r="W55" s="263" t="s">
        <v>30969</v>
      </c>
      <c r="X55" s="59" t="s">
        <v>30754</v>
      </c>
      <c r="Y55" s="59" t="s">
        <v>116</v>
      </c>
      <c r="Z55" s="59" t="s">
        <v>116</v>
      </c>
      <c r="AA55" s="59"/>
      <c r="AB55" s="59"/>
      <c r="AC55" s="59">
        <v>55</v>
      </c>
      <c r="AD55" s="60" t="str">
        <f t="shared" si="8"/>
        <v>MM</v>
      </c>
      <c r="AE55" s="59">
        <v>7.56</v>
      </c>
      <c r="AF55" s="59">
        <v>4.08</v>
      </c>
      <c r="AG55" s="59">
        <v>7.03</v>
      </c>
      <c r="AH55" s="164">
        <v>3.4</v>
      </c>
      <c r="AI55" s="60" t="str">
        <f t="shared" si="9"/>
        <v>CHF</v>
      </c>
      <c r="AJ55" s="59">
        <v>41</v>
      </c>
      <c r="AK55" s="59">
        <v>72</v>
      </c>
      <c r="AL55" s="59" t="s">
        <v>105</v>
      </c>
      <c r="AM55" s="77" t="s">
        <v>31002</v>
      </c>
      <c r="AN55" s="58" t="s">
        <v>33874</v>
      </c>
      <c r="AO55" s="58" t="s">
        <v>34012</v>
      </c>
      <c r="AP55" s="58">
        <v>4507</v>
      </c>
      <c r="AQ55" s="58" t="s">
        <v>34150</v>
      </c>
      <c r="AR55" s="63"/>
      <c r="AS55" s="64"/>
    </row>
    <row r="56" spans="2:45" s="6" customFormat="1" ht="16.2" customHeight="1" x14ac:dyDescent="0.4">
      <c r="B56" s="57">
        <v>48</v>
      </c>
      <c r="C56" s="81" t="s">
        <v>32089</v>
      </c>
      <c r="D56" s="58" t="s">
        <v>32239</v>
      </c>
      <c r="E56" s="58" t="s">
        <v>32389</v>
      </c>
      <c r="F56" s="58" t="s">
        <v>32539</v>
      </c>
      <c r="G56" s="58" t="s">
        <v>32689</v>
      </c>
      <c r="H56" s="58" t="s">
        <v>32820</v>
      </c>
      <c r="I56" s="58" t="s">
        <v>32970</v>
      </c>
      <c r="J56" s="58"/>
      <c r="K56" s="58" t="s">
        <v>33255</v>
      </c>
      <c r="L56" s="58"/>
      <c r="M56" s="59" t="s">
        <v>31017</v>
      </c>
      <c r="N56" s="59">
        <v>6.37</v>
      </c>
      <c r="O56" s="60" t="str">
        <f t="shared" si="5"/>
        <v>KG</v>
      </c>
      <c r="P56" s="59">
        <v>7.02</v>
      </c>
      <c r="Q56" s="58">
        <v>6.43</v>
      </c>
      <c r="R56" s="61" t="s">
        <v>33450</v>
      </c>
      <c r="S56" s="59" t="s">
        <v>33587</v>
      </c>
      <c r="T56" s="60" t="str">
        <f t="shared" si="6"/>
        <v>6600</v>
      </c>
      <c r="U56" s="60" t="str">
        <f t="shared" si="7"/>
        <v>892777612</v>
      </c>
      <c r="V56" s="62" t="s">
        <v>33737</v>
      </c>
      <c r="W56" s="263" t="s">
        <v>30981</v>
      </c>
      <c r="X56" s="59" t="s">
        <v>105</v>
      </c>
      <c r="Y56" s="59" t="s">
        <v>116</v>
      </c>
      <c r="Z56" s="59" t="s">
        <v>116</v>
      </c>
      <c r="AA56" s="59"/>
      <c r="AB56" s="59">
        <v>86</v>
      </c>
      <c r="AC56" s="59">
        <v>15</v>
      </c>
      <c r="AD56" s="60" t="str">
        <f t="shared" si="8"/>
        <v>MM</v>
      </c>
      <c r="AE56" s="59">
        <v>8.89</v>
      </c>
      <c r="AF56" s="59">
        <v>2.97</v>
      </c>
      <c r="AG56" s="59">
        <v>8.24</v>
      </c>
      <c r="AH56" s="164">
        <v>5.69</v>
      </c>
      <c r="AI56" s="60" t="str">
        <f t="shared" si="9"/>
        <v>CHF</v>
      </c>
      <c r="AJ56" s="59">
        <v>90</v>
      </c>
      <c r="AK56" s="59">
        <v>97</v>
      </c>
      <c r="AL56" s="59" t="s">
        <v>105</v>
      </c>
      <c r="AM56" s="77" t="s">
        <v>30627</v>
      </c>
      <c r="AN56" s="58" t="s">
        <v>33875</v>
      </c>
      <c r="AO56" s="58" t="s">
        <v>34013</v>
      </c>
      <c r="AP56" s="58">
        <v>2264</v>
      </c>
      <c r="AQ56" s="58" t="s">
        <v>34151</v>
      </c>
      <c r="AR56" s="63"/>
      <c r="AS56" s="64"/>
    </row>
    <row r="57" spans="2:45" s="6" customFormat="1" ht="16.2" customHeight="1" x14ac:dyDescent="0.4">
      <c r="B57" s="85">
        <v>49</v>
      </c>
      <c r="C57" s="81" t="s">
        <v>32090</v>
      </c>
      <c r="D57" s="58" t="s">
        <v>32240</v>
      </c>
      <c r="E57" s="58" t="s">
        <v>32390</v>
      </c>
      <c r="F57" s="58" t="s">
        <v>32540</v>
      </c>
      <c r="G57" s="58" t="s">
        <v>32690</v>
      </c>
      <c r="H57" s="58" t="s">
        <v>32821</v>
      </c>
      <c r="I57" s="58" t="s">
        <v>32971</v>
      </c>
      <c r="J57" s="58"/>
      <c r="K57" s="58" t="s">
        <v>33256</v>
      </c>
      <c r="L57" s="58"/>
      <c r="M57" s="59" t="s">
        <v>31018</v>
      </c>
      <c r="N57" s="59">
        <v>4.46</v>
      </c>
      <c r="O57" s="60" t="str">
        <f t="shared" si="5"/>
        <v>KG</v>
      </c>
      <c r="P57" s="59">
        <v>4.49</v>
      </c>
      <c r="Q57" s="58">
        <v>3.4</v>
      </c>
      <c r="R57" s="61" t="s">
        <v>33451</v>
      </c>
      <c r="S57" s="59" t="s">
        <v>33588</v>
      </c>
      <c r="T57" s="60" t="str">
        <f t="shared" si="6"/>
        <v>6176</v>
      </c>
      <c r="U57" s="60" t="str">
        <f t="shared" si="7"/>
        <v>134863944</v>
      </c>
      <c r="V57" s="62" t="s">
        <v>33738</v>
      </c>
      <c r="W57" s="263" t="s">
        <v>30965</v>
      </c>
      <c r="X57" s="59" t="s">
        <v>30753</v>
      </c>
      <c r="Y57" s="59" t="s">
        <v>114</v>
      </c>
      <c r="Z57" s="59" t="s">
        <v>116</v>
      </c>
      <c r="AA57" s="59"/>
      <c r="AB57" s="59">
        <v>25</v>
      </c>
      <c r="AC57" s="59">
        <v>20</v>
      </c>
      <c r="AD57" s="60" t="str">
        <f t="shared" si="8"/>
        <v>MM</v>
      </c>
      <c r="AE57" s="59">
        <v>4.79</v>
      </c>
      <c r="AF57" s="59">
        <v>6.75</v>
      </c>
      <c r="AG57" s="59">
        <v>7.01</v>
      </c>
      <c r="AH57" s="164">
        <v>3.86</v>
      </c>
      <c r="AI57" s="60" t="str">
        <f t="shared" si="9"/>
        <v>CHF</v>
      </c>
      <c r="AJ57" s="59">
        <v>84</v>
      </c>
      <c r="AK57" s="59">
        <v>100</v>
      </c>
      <c r="AL57" s="59" t="s">
        <v>105</v>
      </c>
      <c r="AM57" s="77" t="s">
        <v>30997</v>
      </c>
      <c r="AN57" s="58" t="s">
        <v>33876</v>
      </c>
      <c r="AO57" s="58" t="s">
        <v>34014</v>
      </c>
      <c r="AP57" s="58">
        <v>3809</v>
      </c>
      <c r="AQ57" s="58" t="s">
        <v>34152</v>
      </c>
      <c r="AR57" s="63"/>
      <c r="AS57" s="64"/>
    </row>
    <row r="58" spans="2:45" s="6" customFormat="1" ht="16.2" customHeight="1" x14ac:dyDescent="0.4">
      <c r="B58" s="57">
        <v>50</v>
      </c>
      <c r="C58" s="81" t="s">
        <v>32091</v>
      </c>
      <c r="D58" s="58" t="s">
        <v>32241</v>
      </c>
      <c r="E58" s="58" t="s">
        <v>32391</v>
      </c>
      <c r="F58" s="58" t="s">
        <v>32541</v>
      </c>
      <c r="G58" s="58" t="s">
        <v>32691</v>
      </c>
      <c r="H58" s="58" t="s">
        <v>32822</v>
      </c>
      <c r="I58" s="58" t="s">
        <v>32972</v>
      </c>
      <c r="J58" s="58"/>
      <c r="K58" s="58" t="s">
        <v>33257</v>
      </c>
      <c r="L58" s="58"/>
      <c r="M58" s="59" t="s">
        <v>31019</v>
      </c>
      <c r="N58" s="59">
        <v>3.28</v>
      </c>
      <c r="O58" s="60" t="str">
        <f t="shared" si="5"/>
        <v>KG</v>
      </c>
      <c r="P58" s="59"/>
      <c r="Q58" s="58">
        <v>5.57</v>
      </c>
      <c r="R58" s="61" t="s">
        <v>33452</v>
      </c>
      <c r="S58" s="59" t="s">
        <v>33589</v>
      </c>
      <c r="T58" s="60" t="str">
        <f t="shared" si="6"/>
        <v>9703</v>
      </c>
      <c r="U58" s="60" t="str">
        <f t="shared" si="7"/>
        <v>229186792</v>
      </c>
      <c r="V58" s="62" t="s">
        <v>33739</v>
      </c>
      <c r="W58" s="263" t="s">
        <v>30957</v>
      </c>
      <c r="X58" s="59" t="s">
        <v>30754</v>
      </c>
      <c r="Y58" s="59" t="s">
        <v>116</v>
      </c>
      <c r="Z58" s="59" t="s">
        <v>116</v>
      </c>
      <c r="AA58" s="59"/>
      <c r="AB58" s="59">
        <v>65</v>
      </c>
      <c r="AC58" s="59">
        <v>22</v>
      </c>
      <c r="AD58" s="60" t="str">
        <f t="shared" si="8"/>
        <v>MM</v>
      </c>
      <c r="AE58" s="59">
        <v>4.29</v>
      </c>
      <c r="AF58" s="59">
        <v>2.86</v>
      </c>
      <c r="AG58" s="59">
        <v>6.26</v>
      </c>
      <c r="AH58" s="164">
        <v>1.84</v>
      </c>
      <c r="AI58" s="60" t="str">
        <f t="shared" si="9"/>
        <v>CHF</v>
      </c>
      <c r="AJ58" s="59">
        <v>96</v>
      </c>
      <c r="AK58" s="59">
        <v>43</v>
      </c>
      <c r="AL58" s="59" t="s">
        <v>105</v>
      </c>
      <c r="AM58" s="77" t="s">
        <v>30987</v>
      </c>
      <c r="AN58" s="58" t="s">
        <v>33877</v>
      </c>
      <c r="AO58" s="58" t="s">
        <v>34015</v>
      </c>
      <c r="AP58" s="58">
        <v>2808</v>
      </c>
      <c r="AQ58" s="58" t="s">
        <v>34153</v>
      </c>
      <c r="AR58" s="63"/>
      <c r="AS58" s="64"/>
    </row>
    <row r="59" spans="2:45" s="6" customFormat="1" ht="16.2" customHeight="1" x14ac:dyDescent="0.4">
      <c r="B59" s="57">
        <v>51</v>
      </c>
      <c r="C59" s="81" t="s">
        <v>32092</v>
      </c>
      <c r="D59" s="58" t="s">
        <v>32242</v>
      </c>
      <c r="E59" s="58" t="s">
        <v>32392</v>
      </c>
      <c r="F59" s="58" t="s">
        <v>32542</v>
      </c>
      <c r="G59" s="58" t="s">
        <v>32692</v>
      </c>
      <c r="H59" s="58" t="s">
        <v>32823</v>
      </c>
      <c r="I59" s="58" t="s">
        <v>32973</v>
      </c>
      <c r="J59" s="58"/>
      <c r="K59" s="58" t="s">
        <v>33258</v>
      </c>
      <c r="L59" s="58"/>
      <c r="M59" s="59" t="s">
        <v>54</v>
      </c>
      <c r="N59" s="59">
        <v>8.48</v>
      </c>
      <c r="O59" s="60" t="str">
        <f t="shared" si="5"/>
        <v>KG</v>
      </c>
      <c r="P59" s="59"/>
      <c r="Q59" s="58">
        <v>2.98</v>
      </c>
      <c r="R59" s="61" t="s">
        <v>33453</v>
      </c>
      <c r="S59" s="59" t="s">
        <v>33590</v>
      </c>
      <c r="T59" s="60" t="str">
        <f t="shared" si="6"/>
        <v>3070</v>
      </c>
      <c r="U59" s="60" t="str">
        <f t="shared" si="7"/>
        <v>353698251</v>
      </c>
      <c r="V59" s="62" t="s">
        <v>33740</v>
      </c>
      <c r="W59" s="263"/>
      <c r="X59" s="59" t="s">
        <v>30754</v>
      </c>
      <c r="Y59" s="59" t="s">
        <v>114</v>
      </c>
      <c r="Z59" s="59" t="s">
        <v>116</v>
      </c>
      <c r="AA59" s="59"/>
      <c r="AB59" s="59">
        <v>80</v>
      </c>
      <c r="AC59" s="59">
        <v>82</v>
      </c>
      <c r="AD59" s="60" t="str">
        <f t="shared" si="8"/>
        <v>MM</v>
      </c>
      <c r="AE59" s="59">
        <v>2.1800000000000002</v>
      </c>
      <c r="AF59" s="59">
        <v>8.36</v>
      </c>
      <c r="AG59" s="59">
        <v>3.18</v>
      </c>
      <c r="AH59" s="164">
        <v>9.58</v>
      </c>
      <c r="AI59" s="60" t="str">
        <f t="shared" si="9"/>
        <v>CHF</v>
      </c>
      <c r="AJ59" s="59">
        <v>60</v>
      </c>
      <c r="AK59" s="59">
        <v>99</v>
      </c>
      <c r="AL59" s="59" t="s">
        <v>105</v>
      </c>
      <c r="AM59" s="77" t="s">
        <v>30957</v>
      </c>
      <c r="AN59" s="58" t="s">
        <v>33878</v>
      </c>
      <c r="AO59" s="58" t="s">
        <v>34016</v>
      </c>
      <c r="AP59" s="58">
        <v>1361</v>
      </c>
      <c r="AQ59" s="58" t="s">
        <v>34154</v>
      </c>
      <c r="AR59" s="63"/>
      <c r="AS59" s="64" t="s">
        <v>34283</v>
      </c>
    </row>
    <row r="60" spans="2:45" s="6" customFormat="1" ht="16.2" customHeight="1" x14ac:dyDescent="0.4">
      <c r="B60" s="57">
        <v>52</v>
      </c>
      <c r="C60" s="81" t="s">
        <v>32093</v>
      </c>
      <c r="D60" s="58" t="s">
        <v>32243</v>
      </c>
      <c r="E60" s="58" t="s">
        <v>32393</v>
      </c>
      <c r="F60" s="58" t="s">
        <v>32543</v>
      </c>
      <c r="G60" s="58" t="s">
        <v>32693</v>
      </c>
      <c r="H60" s="58" t="s">
        <v>32824</v>
      </c>
      <c r="I60" s="58" t="s">
        <v>32974</v>
      </c>
      <c r="J60" s="58"/>
      <c r="K60" s="58" t="s">
        <v>33259</v>
      </c>
      <c r="L60" s="58"/>
      <c r="M60" s="59" t="s">
        <v>31015</v>
      </c>
      <c r="N60" s="59">
        <v>2.84</v>
      </c>
      <c r="O60" s="60" t="str">
        <f t="shared" si="5"/>
        <v>KG</v>
      </c>
      <c r="P60" s="59"/>
      <c r="Q60" s="58">
        <v>9.41</v>
      </c>
      <c r="R60" s="61" t="s">
        <v>33454</v>
      </c>
      <c r="S60" s="59" t="s">
        <v>33591</v>
      </c>
      <c r="T60" s="60" t="str">
        <f t="shared" si="6"/>
        <v>5261</v>
      </c>
      <c r="U60" s="60" t="str">
        <f t="shared" si="7"/>
        <v>654871256</v>
      </c>
      <c r="V60" s="62" t="s">
        <v>33741</v>
      </c>
      <c r="W60" s="263"/>
      <c r="X60" s="59" t="s">
        <v>30755</v>
      </c>
      <c r="Y60" s="59" t="s">
        <v>116</v>
      </c>
      <c r="Z60" s="59" t="s">
        <v>114</v>
      </c>
      <c r="AA60" s="59"/>
      <c r="AB60" s="59">
        <v>52</v>
      </c>
      <c r="AC60" s="59">
        <v>95</v>
      </c>
      <c r="AD60" s="60" t="str">
        <f t="shared" si="8"/>
        <v>MM</v>
      </c>
      <c r="AE60" s="59">
        <v>6.04</v>
      </c>
      <c r="AF60" s="59">
        <v>6.22</v>
      </c>
      <c r="AG60" s="59">
        <v>4.41</v>
      </c>
      <c r="AH60" s="164">
        <v>5.44</v>
      </c>
      <c r="AI60" s="60" t="str">
        <f t="shared" si="9"/>
        <v>CHF</v>
      </c>
      <c r="AJ60" s="59">
        <v>88</v>
      </c>
      <c r="AK60" s="59">
        <v>89</v>
      </c>
      <c r="AL60" s="59" t="s">
        <v>105</v>
      </c>
      <c r="AM60" s="77" t="s">
        <v>30990</v>
      </c>
      <c r="AN60" s="58" t="s">
        <v>33879</v>
      </c>
      <c r="AO60" s="58" t="s">
        <v>34017</v>
      </c>
      <c r="AP60" s="58">
        <v>3554</v>
      </c>
      <c r="AQ60" s="58" t="s">
        <v>34155</v>
      </c>
      <c r="AR60" s="63"/>
      <c r="AS60" s="64" t="s">
        <v>34284</v>
      </c>
    </row>
    <row r="61" spans="2:45" s="6" customFormat="1" ht="16.2" customHeight="1" x14ac:dyDescent="0.4">
      <c r="B61" s="57">
        <v>53</v>
      </c>
      <c r="C61" s="81" t="s">
        <v>32094</v>
      </c>
      <c r="D61" s="58" t="s">
        <v>32244</v>
      </c>
      <c r="E61" s="58" t="s">
        <v>32394</v>
      </c>
      <c r="F61" s="58" t="s">
        <v>32544</v>
      </c>
      <c r="G61" s="58" t="s">
        <v>32694</v>
      </c>
      <c r="H61" s="58" t="s">
        <v>32825</v>
      </c>
      <c r="I61" s="58" t="s">
        <v>32975</v>
      </c>
      <c r="J61" s="58"/>
      <c r="K61" s="58" t="s">
        <v>33260</v>
      </c>
      <c r="L61" s="58"/>
      <c r="M61" s="59" t="s">
        <v>94</v>
      </c>
      <c r="N61" s="59">
        <v>1.63</v>
      </c>
      <c r="O61" s="60" t="str">
        <f t="shared" si="5"/>
        <v>KG</v>
      </c>
      <c r="P61" s="59"/>
      <c r="Q61" s="58">
        <v>3.6</v>
      </c>
      <c r="R61" s="61" t="s">
        <v>33455</v>
      </c>
      <c r="S61" s="59" t="s">
        <v>33592</v>
      </c>
      <c r="T61" s="60" t="str">
        <f t="shared" si="6"/>
        <v>6362</v>
      </c>
      <c r="U61" s="60" t="str">
        <f t="shared" si="7"/>
        <v>835019571</v>
      </c>
      <c r="V61" s="62" t="s">
        <v>33742</v>
      </c>
      <c r="W61" s="263"/>
      <c r="X61" s="59" t="s">
        <v>105</v>
      </c>
      <c r="Y61" s="59" t="s">
        <v>114</v>
      </c>
      <c r="Z61" s="59" t="s">
        <v>116</v>
      </c>
      <c r="AA61" s="59"/>
      <c r="AB61" s="59">
        <v>10</v>
      </c>
      <c r="AC61" s="59">
        <v>79</v>
      </c>
      <c r="AD61" s="60" t="str">
        <f t="shared" si="8"/>
        <v>MM</v>
      </c>
      <c r="AE61" s="59">
        <v>2.91</v>
      </c>
      <c r="AF61" s="59">
        <v>3.77</v>
      </c>
      <c r="AG61" s="59">
        <v>3.84</v>
      </c>
      <c r="AH61" s="164">
        <v>5.66</v>
      </c>
      <c r="AI61" s="60" t="str">
        <f t="shared" si="9"/>
        <v>CHF</v>
      </c>
      <c r="AJ61" s="59">
        <v>83</v>
      </c>
      <c r="AK61" s="59">
        <v>28</v>
      </c>
      <c r="AL61" s="59" t="s">
        <v>105</v>
      </c>
      <c r="AM61" s="77" t="s">
        <v>30983</v>
      </c>
      <c r="AN61" s="58" t="s">
        <v>33880</v>
      </c>
      <c r="AO61" s="58" t="s">
        <v>34018</v>
      </c>
      <c r="AP61" s="58">
        <v>4435</v>
      </c>
      <c r="AQ61" s="58" t="s">
        <v>34156</v>
      </c>
      <c r="AR61" s="63"/>
      <c r="AS61" s="64" t="s">
        <v>34285</v>
      </c>
    </row>
    <row r="62" spans="2:45" s="6" customFormat="1" ht="16.2" customHeight="1" x14ac:dyDescent="0.4">
      <c r="B62" s="57">
        <v>54</v>
      </c>
      <c r="C62" s="81" t="s">
        <v>32095</v>
      </c>
      <c r="D62" s="58" t="s">
        <v>32245</v>
      </c>
      <c r="E62" s="58" t="s">
        <v>32395</v>
      </c>
      <c r="F62" s="58" t="s">
        <v>32545</v>
      </c>
      <c r="G62" s="58" t="s">
        <v>32695</v>
      </c>
      <c r="H62" s="58" t="s">
        <v>32826</v>
      </c>
      <c r="I62" s="58" t="s">
        <v>32976</v>
      </c>
      <c r="J62" s="58"/>
      <c r="K62" s="58" t="s">
        <v>33261</v>
      </c>
      <c r="L62" s="58"/>
      <c r="M62" s="59" t="s">
        <v>95</v>
      </c>
      <c r="N62" s="59">
        <v>9.58</v>
      </c>
      <c r="O62" s="60" t="str">
        <f t="shared" si="5"/>
        <v>KG</v>
      </c>
      <c r="P62" s="59"/>
      <c r="Q62" s="58">
        <v>2.5</v>
      </c>
      <c r="R62" s="61" t="s">
        <v>33456</v>
      </c>
      <c r="S62" s="59" t="s">
        <v>33593</v>
      </c>
      <c r="T62" s="60" t="str">
        <f t="shared" si="6"/>
        <v>7964</v>
      </c>
      <c r="U62" s="60" t="str">
        <f t="shared" si="7"/>
        <v>289997538</v>
      </c>
      <c r="V62" s="62" t="s">
        <v>33743</v>
      </c>
      <c r="W62" s="263"/>
      <c r="X62" s="59" t="s">
        <v>30755</v>
      </c>
      <c r="Y62" s="59" t="s">
        <v>116</v>
      </c>
      <c r="Z62" s="59" t="s">
        <v>114</v>
      </c>
      <c r="AA62" s="59"/>
      <c r="AB62" s="59">
        <v>86</v>
      </c>
      <c r="AC62" s="59">
        <v>95</v>
      </c>
      <c r="AD62" s="60" t="str">
        <f t="shared" si="8"/>
        <v>MM</v>
      </c>
      <c r="AE62" s="59">
        <v>5.88</v>
      </c>
      <c r="AF62" s="59">
        <v>8.09</v>
      </c>
      <c r="AG62" s="59">
        <v>9.86</v>
      </c>
      <c r="AH62" s="164">
        <v>3.59</v>
      </c>
      <c r="AI62" s="60" t="str">
        <f t="shared" si="9"/>
        <v>CHF</v>
      </c>
      <c r="AJ62" s="59">
        <v>68</v>
      </c>
      <c r="AK62" s="59">
        <v>51</v>
      </c>
      <c r="AL62" s="59" t="s">
        <v>105</v>
      </c>
      <c r="AM62" s="77" t="s">
        <v>30969</v>
      </c>
      <c r="AN62" s="58" t="s">
        <v>33881</v>
      </c>
      <c r="AO62" s="58" t="s">
        <v>34019</v>
      </c>
      <c r="AP62" s="58">
        <v>2246</v>
      </c>
      <c r="AQ62" s="58" t="s">
        <v>34157</v>
      </c>
      <c r="AR62" s="63"/>
      <c r="AS62" s="64" t="s">
        <v>34286</v>
      </c>
    </row>
    <row r="63" spans="2:45" s="6" customFormat="1" ht="16.2" customHeight="1" x14ac:dyDescent="0.4">
      <c r="B63" s="57">
        <v>55</v>
      </c>
      <c r="C63" s="81" t="s">
        <v>32096</v>
      </c>
      <c r="D63" s="58" t="s">
        <v>32246</v>
      </c>
      <c r="E63" s="58" t="s">
        <v>32396</v>
      </c>
      <c r="F63" s="58" t="s">
        <v>32546</v>
      </c>
      <c r="G63" s="58" t="s">
        <v>32696</v>
      </c>
      <c r="H63" s="58" t="s">
        <v>32827</v>
      </c>
      <c r="I63" s="58" t="s">
        <v>32977</v>
      </c>
      <c r="J63" s="58"/>
      <c r="K63" s="58" t="s">
        <v>33262</v>
      </c>
      <c r="L63" s="58"/>
      <c r="M63" s="59" t="s">
        <v>31017</v>
      </c>
      <c r="N63" s="59">
        <v>6.22</v>
      </c>
      <c r="O63" s="60" t="str">
        <f t="shared" si="5"/>
        <v>KG</v>
      </c>
      <c r="P63" s="59"/>
      <c r="Q63" s="58">
        <v>7.93</v>
      </c>
      <c r="R63" s="61" t="s">
        <v>33457</v>
      </c>
      <c r="S63" s="59" t="s">
        <v>33594</v>
      </c>
      <c r="T63" s="60" t="str">
        <f t="shared" si="6"/>
        <v>1726</v>
      </c>
      <c r="U63" s="60" t="str">
        <f t="shared" si="7"/>
        <v>886873697</v>
      </c>
      <c r="V63" s="62" t="s">
        <v>33744</v>
      </c>
      <c r="W63" s="263"/>
      <c r="X63" s="59" t="s">
        <v>105</v>
      </c>
      <c r="Y63" s="59" t="s">
        <v>116</v>
      </c>
      <c r="Z63" s="59" t="s">
        <v>114</v>
      </c>
      <c r="AA63" s="59"/>
      <c r="AB63" s="59">
        <v>27</v>
      </c>
      <c r="AC63" s="59">
        <v>71</v>
      </c>
      <c r="AD63" s="60" t="str">
        <f t="shared" si="8"/>
        <v>MM</v>
      </c>
      <c r="AE63" s="59">
        <v>8.9</v>
      </c>
      <c r="AF63" s="59">
        <v>6.73</v>
      </c>
      <c r="AG63" s="59">
        <v>8.8800000000000008</v>
      </c>
      <c r="AH63" s="164">
        <v>9.51</v>
      </c>
      <c r="AI63" s="60" t="str">
        <f t="shared" si="9"/>
        <v>CHF</v>
      </c>
      <c r="AJ63" s="59">
        <v>9</v>
      </c>
      <c r="AK63" s="59"/>
      <c r="AL63" s="59" t="s">
        <v>105</v>
      </c>
      <c r="AM63" s="77" t="s">
        <v>30989</v>
      </c>
      <c r="AN63" s="58" t="s">
        <v>33882</v>
      </c>
      <c r="AO63" s="58" t="s">
        <v>34020</v>
      </c>
      <c r="AP63" s="58">
        <v>2833</v>
      </c>
      <c r="AQ63" s="58" t="s">
        <v>34158</v>
      </c>
      <c r="AR63" s="63"/>
      <c r="AS63" s="64" t="s">
        <v>34287</v>
      </c>
    </row>
    <row r="64" spans="2:45" s="6" customFormat="1" ht="16.2" customHeight="1" x14ac:dyDescent="0.4">
      <c r="B64" s="57">
        <v>56</v>
      </c>
      <c r="C64" s="81" t="s">
        <v>32097</v>
      </c>
      <c r="D64" s="58" t="s">
        <v>32247</v>
      </c>
      <c r="E64" s="58" t="s">
        <v>32397</v>
      </c>
      <c r="F64" s="58" t="s">
        <v>32547</v>
      </c>
      <c r="G64" s="58" t="s">
        <v>32697</v>
      </c>
      <c r="H64" s="58" t="s">
        <v>32828</v>
      </c>
      <c r="I64" s="58" t="s">
        <v>32978</v>
      </c>
      <c r="J64" s="58"/>
      <c r="K64" s="58" t="s">
        <v>33263</v>
      </c>
      <c r="L64" s="58"/>
      <c r="M64" s="59" t="s">
        <v>31014</v>
      </c>
      <c r="N64" s="59">
        <v>2.5</v>
      </c>
      <c r="O64" s="60" t="str">
        <f t="shared" si="5"/>
        <v>KG</v>
      </c>
      <c r="P64" s="59"/>
      <c r="Q64" s="58">
        <v>6.5</v>
      </c>
      <c r="R64" s="61" t="s">
        <v>33458</v>
      </c>
      <c r="S64" s="59" t="s">
        <v>33595</v>
      </c>
      <c r="T64" s="60" t="str">
        <f t="shared" si="6"/>
        <v>2046</v>
      </c>
      <c r="U64" s="60" t="str">
        <f t="shared" si="7"/>
        <v>382203988</v>
      </c>
      <c r="V64" s="62" t="s">
        <v>33745</v>
      </c>
      <c r="W64" s="263"/>
      <c r="X64" s="59" t="s">
        <v>30753</v>
      </c>
      <c r="Y64" s="59" t="s">
        <v>116</v>
      </c>
      <c r="Z64" s="59" t="s">
        <v>114</v>
      </c>
      <c r="AA64" s="59"/>
      <c r="AB64" s="59">
        <v>99</v>
      </c>
      <c r="AC64" s="59">
        <v>51</v>
      </c>
      <c r="AD64" s="60" t="str">
        <f t="shared" si="8"/>
        <v>MM</v>
      </c>
      <c r="AE64" s="59">
        <v>2.52</v>
      </c>
      <c r="AF64" s="59">
        <v>1.52</v>
      </c>
      <c r="AG64" s="59">
        <v>3.49</v>
      </c>
      <c r="AH64" s="164">
        <v>2.74</v>
      </c>
      <c r="AI64" s="60" t="str">
        <f t="shared" si="9"/>
        <v>CHF</v>
      </c>
      <c r="AJ64" s="59">
        <v>58</v>
      </c>
      <c r="AK64" s="59"/>
      <c r="AL64" s="59" t="s">
        <v>105</v>
      </c>
      <c r="AM64" s="77" t="s">
        <v>30972</v>
      </c>
      <c r="AN64" s="58" t="s">
        <v>33883</v>
      </c>
      <c r="AO64" s="58" t="s">
        <v>34021</v>
      </c>
      <c r="AP64" s="58">
        <v>3179</v>
      </c>
      <c r="AQ64" s="58" t="s">
        <v>34159</v>
      </c>
      <c r="AR64" s="63"/>
      <c r="AS64" s="64" t="s">
        <v>34288</v>
      </c>
    </row>
    <row r="65" spans="2:45" s="6" customFormat="1" ht="16.2" customHeight="1" x14ac:dyDescent="0.4">
      <c r="B65" s="85">
        <v>57</v>
      </c>
      <c r="C65" s="81" t="s">
        <v>32098</v>
      </c>
      <c r="D65" s="58" t="s">
        <v>32248</v>
      </c>
      <c r="E65" s="58" t="s">
        <v>32398</v>
      </c>
      <c r="F65" s="58" t="s">
        <v>32548</v>
      </c>
      <c r="G65" s="58" t="s">
        <v>32698</v>
      </c>
      <c r="H65" s="58" t="s">
        <v>32829</v>
      </c>
      <c r="I65" s="58" t="s">
        <v>32979</v>
      </c>
      <c r="J65" s="58" t="s">
        <v>33114</v>
      </c>
      <c r="K65" s="58" t="s">
        <v>33264</v>
      </c>
      <c r="L65" s="58"/>
      <c r="M65" s="59" t="s">
        <v>54</v>
      </c>
      <c r="N65" s="59">
        <v>8.0299999999999994</v>
      </c>
      <c r="O65" s="60" t="str">
        <f t="shared" si="5"/>
        <v>KG</v>
      </c>
      <c r="P65" s="59"/>
      <c r="Q65" s="58">
        <v>9.0399999999999991</v>
      </c>
      <c r="R65" s="61" t="s">
        <v>33459</v>
      </c>
      <c r="S65" s="59" t="s">
        <v>33596</v>
      </c>
      <c r="T65" s="60" t="str">
        <f t="shared" si="6"/>
        <v>7674</v>
      </c>
      <c r="U65" s="60" t="str">
        <f t="shared" si="7"/>
        <v>635306105</v>
      </c>
      <c r="V65" s="62" t="s">
        <v>33746</v>
      </c>
      <c r="W65" s="263"/>
      <c r="X65" s="59" t="s">
        <v>30754</v>
      </c>
      <c r="Y65" s="59" t="s">
        <v>114</v>
      </c>
      <c r="Z65" s="59" t="s">
        <v>114</v>
      </c>
      <c r="AA65" s="59" t="s">
        <v>31016</v>
      </c>
      <c r="AB65" s="59">
        <v>36</v>
      </c>
      <c r="AC65" s="59">
        <v>31</v>
      </c>
      <c r="AD65" s="60" t="str">
        <f t="shared" si="8"/>
        <v>MM</v>
      </c>
      <c r="AE65" s="59">
        <v>8.26</v>
      </c>
      <c r="AF65" s="59">
        <v>1.27</v>
      </c>
      <c r="AG65" s="59">
        <v>7.3</v>
      </c>
      <c r="AH65" s="164">
        <v>6.55</v>
      </c>
      <c r="AI65" s="60" t="str">
        <f t="shared" si="9"/>
        <v>CHF</v>
      </c>
      <c r="AJ65" s="59">
        <v>57</v>
      </c>
      <c r="AK65" s="59"/>
      <c r="AL65" s="59" t="s">
        <v>105</v>
      </c>
      <c r="AM65" s="77" t="s">
        <v>30987</v>
      </c>
      <c r="AN65" s="58" t="s">
        <v>33884</v>
      </c>
      <c r="AO65" s="58" t="s">
        <v>34022</v>
      </c>
      <c r="AP65" s="58">
        <v>1759</v>
      </c>
      <c r="AQ65" s="58" t="s">
        <v>34160</v>
      </c>
      <c r="AR65" s="63"/>
      <c r="AS65" s="64" t="s">
        <v>34289</v>
      </c>
    </row>
    <row r="66" spans="2:45" s="6" customFormat="1" ht="16.2" customHeight="1" x14ac:dyDescent="0.4">
      <c r="B66" s="57">
        <v>58</v>
      </c>
      <c r="C66" s="81" t="s">
        <v>32099</v>
      </c>
      <c r="D66" s="58" t="s">
        <v>32249</v>
      </c>
      <c r="E66" s="58" t="s">
        <v>32399</v>
      </c>
      <c r="F66" s="58" t="s">
        <v>32549</v>
      </c>
      <c r="G66" s="58" t="s">
        <v>32699</v>
      </c>
      <c r="H66" s="58" t="s">
        <v>32830</v>
      </c>
      <c r="I66" s="58" t="s">
        <v>32980</v>
      </c>
      <c r="J66" s="58" t="s">
        <v>33115</v>
      </c>
      <c r="K66" s="58" t="s">
        <v>33265</v>
      </c>
      <c r="L66" s="58"/>
      <c r="M66" s="59" t="s">
        <v>31017</v>
      </c>
      <c r="N66" s="59">
        <v>5.33</v>
      </c>
      <c r="O66" s="60" t="str">
        <f t="shared" si="5"/>
        <v>KG</v>
      </c>
      <c r="P66" s="59">
        <v>3.63</v>
      </c>
      <c r="Q66" s="58">
        <v>2.25</v>
      </c>
      <c r="R66" s="61" t="s">
        <v>33460</v>
      </c>
      <c r="S66" s="59" t="s">
        <v>33597</v>
      </c>
      <c r="T66" s="60" t="str">
        <f t="shared" si="6"/>
        <v>2604</v>
      </c>
      <c r="U66" s="60" t="str">
        <f t="shared" si="7"/>
        <v>409325173</v>
      </c>
      <c r="V66" s="62" t="s">
        <v>33747</v>
      </c>
      <c r="W66" s="263"/>
      <c r="X66" s="59" t="s">
        <v>30753</v>
      </c>
      <c r="Y66" s="59" t="s">
        <v>116</v>
      </c>
      <c r="Z66" s="59" t="s">
        <v>116</v>
      </c>
      <c r="AA66" s="59" t="s">
        <v>31020</v>
      </c>
      <c r="AB66" s="59">
        <v>44</v>
      </c>
      <c r="AC66" s="59">
        <v>49</v>
      </c>
      <c r="AD66" s="60" t="str">
        <f t="shared" si="8"/>
        <v>MM</v>
      </c>
      <c r="AE66" s="59">
        <v>7.8</v>
      </c>
      <c r="AF66" s="59">
        <v>4.4400000000000004</v>
      </c>
      <c r="AG66" s="59">
        <v>5.88</v>
      </c>
      <c r="AH66" s="164">
        <v>7.45</v>
      </c>
      <c r="AI66" s="60" t="str">
        <f t="shared" si="9"/>
        <v>CHF</v>
      </c>
      <c r="AJ66" s="59">
        <v>28</v>
      </c>
      <c r="AK66" s="59"/>
      <c r="AL66" s="59" t="s">
        <v>105</v>
      </c>
      <c r="AM66" s="77" t="s">
        <v>31001</v>
      </c>
      <c r="AN66" s="58" t="s">
        <v>33885</v>
      </c>
      <c r="AO66" s="58" t="s">
        <v>34023</v>
      </c>
      <c r="AP66" s="58">
        <v>3245</v>
      </c>
      <c r="AQ66" s="58" t="s">
        <v>34161</v>
      </c>
      <c r="AR66" s="63">
        <v>5.25</v>
      </c>
      <c r="AS66" s="64" t="s">
        <v>34290</v>
      </c>
    </row>
    <row r="67" spans="2:45" s="6" customFormat="1" ht="16.2" customHeight="1" x14ac:dyDescent="0.4">
      <c r="B67" s="57">
        <v>59</v>
      </c>
      <c r="C67" s="81" t="s">
        <v>32100</v>
      </c>
      <c r="D67" s="58" t="s">
        <v>32250</v>
      </c>
      <c r="E67" s="58" t="s">
        <v>32400</v>
      </c>
      <c r="F67" s="58" t="s">
        <v>32550</v>
      </c>
      <c r="G67" s="58" t="s">
        <v>32700</v>
      </c>
      <c r="H67" s="58" t="s">
        <v>32831</v>
      </c>
      <c r="I67" s="58" t="s">
        <v>32981</v>
      </c>
      <c r="J67" s="58" t="s">
        <v>33116</v>
      </c>
      <c r="K67" s="58" t="s">
        <v>33266</v>
      </c>
      <c r="L67" s="58"/>
      <c r="M67" s="59" t="s">
        <v>31017</v>
      </c>
      <c r="N67" s="59">
        <v>1.85</v>
      </c>
      <c r="O67" s="60" t="str">
        <f t="shared" si="5"/>
        <v>KG</v>
      </c>
      <c r="P67" s="59">
        <v>5.35</v>
      </c>
      <c r="Q67" s="58">
        <v>9.7899999999999991</v>
      </c>
      <c r="R67" s="61" t="s">
        <v>33461</v>
      </c>
      <c r="S67" s="59" t="s">
        <v>33598</v>
      </c>
      <c r="T67" s="60" t="str">
        <f t="shared" si="6"/>
        <v>7032</v>
      </c>
      <c r="U67" s="60" t="str">
        <f t="shared" si="7"/>
        <v>583784864</v>
      </c>
      <c r="V67" s="62" t="s">
        <v>33748</v>
      </c>
      <c r="W67" s="263"/>
      <c r="X67" s="59" t="s">
        <v>30755</v>
      </c>
      <c r="Y67" s="59" t="s">
        <v>116</v>
      </c>
      <c r="Z67" s="59" t="s">
        <v>114</v>
      </c>
      <c r="AA67" s="59" t="s">
        <v>94</v>
      </c>
      <c r="AB67" s="59">
        <v>32</v>
      </c>
      <c r="AC67" s="59">
        <v>84</v>
      </c>
      <c r="AD67" s="60" t="str">
        <f t="shared" si="8"/>
        <v>MM</v>
      </c>
      <c r="AE67" s="59">
        <v>8.25</v>
      </c>
      <c r="AF67" s="59">
        <v>5.96</v>
      </c>
      <c r="AG67" s="59">
        <v>7.04</v>
      </c>
      <c r="AH67" s="164">
        <v>3.58</v>
      </c>
      <c r="AI67" s="60" t="str">
        <f t="shared" si="9"/>
        <v>CHF</v>
      </c>
      <c r="AJ67" s="59">
        <v>77</v>
      </c>
      <c r="AK67" s="59"/>
      <c r="AL67" s="59" t="s">
        <v>105</v>
      </c>
      <c r="AM67" s="77" t="s">
        <v>30994</v>
      </c>
      <c r="AN67" s="58" t="s">
        <v>33886</v>
      </c>
      <c r="AO67" s="58" t="s">
        <v>34024</v>
      </c>
      <c r="AP67" s="58">
        <v>1218</v>
      </c>
      <c r="AQ67" s="58" t="s">
        <v>34162</v>
      </c>
      <c r="AR67" s="63">
        <v>9.9</v>
      </c>
      <c r="AS67" s="64" t="s">
        <v>34291</v>
      </c>
    </row>
    <row r="68" spans="2:45" s="6" customFormat="1" ht="16.2" customHeight="1" x14ac:dyDescent="0.4">
      <c r="B68" s="57">
        <v>60</v>
      </c>
      <c r="C68" s="81" t="s">
        <v>32101</v>
      </c>
      <c r="D68" s="58" t="s">
        <v>32251</v>
      </c>
      <c r="E68" s="58" t="s">
        <v>32401</v>
      </c>
      <c r="F68" s="58" t="s">
        <v>32551</v>
      </c>
      <c r="G68" s="58" t="s">
        <v>32701</v>
      </c>
      <c r="H68" s="58" t="s">
        <v>32832</v>
      </c>
      <c r="I68" s="58" t="s">
        <v>32982</v>
      </c>
      <c r="J68" s="58" t="s">
        <v>33117</v>
      </c>
      <c r="K68" s="58" t="s">
        <v>33267</v>
      </c>
      <c r="L68" s="58"/>
      <c r="M68" s="59" t="s">
        <v>98</v>
      </c>
      <c r="N68" s="59">
        <v>5.88</v>
      </c>
      <c r="O68" s="60" t="str">
        <f t="shared" si="5"/>
        <v>KG</v>
      </c>
      <c r="P68" s="59">
        <v>3.47</v>
      </c>
      <c r="Q68" s="58">
        <v>3.9</v>
      </c>
      <c r="R68" s="61" t="s">
        <v>33462</v>
      </c>
      <c r="S68" s="59" t="s">
        <v>33599</v>
      </c>
      <c r="T68" s="60" t="str">
        <f t="shared" si="6"/>
        <v>4809</v>
      </c>
      <c r="U68" s="60" t="str">
        <f t="shared" si="7"/>
        <v>284877638</v>
      </c>
      <c r="V68" s="62" t="s">
        <v>33749</v>
      </c>
      <c r="W68" s="263"/>
      <c r="X68" s="59" t="s">
        <v>30754</v>
      </c>
      <c r="Y68" s="59" t="s">
        <v>114</v>
      </c>
      <c r="Z68" s="59" t="s">
        <v>114</v>
      </c>
      <c r="AA68" s="59"/>
      <c r="AB68" s="59">
        <v>80</v>
      </c>
      <c r="AC68" s="59">
        <v>27</v>
      </c>
      <c r="AD68" s="60" t="str">
        <f t="shared" si="8"/>
        <v>MM</v>
      </c>
      <c r="AE68" s="59">
        <v>5.32</v>
      </c>
      <c r="AF68" s="59">
        <v>4.87</v>
      </c>
      <c r="AG68" s="59">
        <v>3.73</v>
      </c>
      <c r="AH68" s="164">
        <v>6.55</v>
      </c>
      <c r="AI68" s="60" t="str">
        <f t="shared" si="9"/>
        <v>CHF</v>
      </c>
      <c r="AJ68" s="59">
        <v>69</v>
      </c>
      <c r="AK68" s="59"/>
      <c r="AL68" s="59" t="s">
        <v>105</v>
      </c>
      <c r="AM68" s="77" t="s">
        <v>31001</v>
      </c>
      <c r="AN68" s="58" t="s">
        <v>33887</v>
      </c>
      <c r="AO68" s="58" t="s">
        <v>34025</v>
      </c>
      <c r="AP68" s="58">
        <v>1883</v>
      </c>
      <c r="AQ68" s="58" t="s">
        <v>34163</v>
      </c>
      <c r="AR68" s="63">
        <v>9.1999999999999993</v>
      </c>
      <c r="AS68" s="64" t="s">
        <v>34292</v>
      </c>
    </row>
    <row r="69" spans="2:45" s="6" customFormat="1" ht="16.2" customHeight="1" x14ac:dyDescent="0.4">
      <c r="B69" s="57">
        <v>61</v>
      </c>
      <c r="C69" s="81" t="s">
        <v>32102</v>
      </c>
      <c r="D69" s="58" t="s">
        <v>32252</v>
      </c>
      <c r="E69" s="58" t="s">
        <v>32402</v>
      </c>
      <c r="F69" s="58" t="s">
        <v>32552</v>
      </c>
      <c r="G69" s="58" t="s">
        <v>32702</v>
      </c>
      <c r="H69" s="58" t="s">
        <v>32833</v>
      </c>
      <c r="I69" s="58" t="s">
        <v>32983</v>
      </c>
      <c r="J69" s="58" t="s">
        <v>33118</v>
      </c>
      <c r="K69" s="58" t="s">
        <v>33268</v>
      </c>
      <c r="L69" s="58"/>
      <c r="M69" s="59" t="s">
        <v>31024</v>
      </c>
      <c r="N69" s="59">
        <v>6.02</v>
      </c>
      <c r="O69" s="60" t="str">
        <f t="shared" si="5"/>
        <v>KG</v>
      </c>
      <c r="P69" s="59">
        <v>2.84</v>
      </c>
      <c r="Q69" s="58">
        <v>4.8899999999999997</v>
      </c>
      <c r="R69" s="61" t="s">
        <v>33463</v>
      </c>
      <c r="S69" s="59" t="s">
        <v>33600</v>
      </c>
      <c r="T69" s="60" t="str">
        <f t="shared" si="6"/>
        <v>2906</v>
      </c>
      <c r="U69" s="60" t="str">
        <f t="shared" si="7"/>
        <v>742825258</v>
      </c>
      <c r="V69" s="62" t="s">
        <v>33750</v>
      </c>
      <c r="W69" s="263"/>
      <c r="X69" s="59" t="s">
        <v>30754</v>
      </c>
      <c r="Y69" s="59" t="s">
        <v>114</v>
      </c>
      <c r="Z69" s="59" t="s">
        <v>116</v>
      </c>
      <c r="AA69" s="59"/>
      <c r="AB69" s="59">
        <v>5</v>
      </c>
      <c r="AC69" s="59">
        <v>56</v>
      </c>
      <c r="AD69" s="60" t="str">
        <f t="shared" si="8"/>
        <v>MM</v>
      </c>
      <c r="AE69" s="59">
        <v>1.32</v>
      </c>
      <c r="AF69" s="59">
        <v>8.36</v>
      </c>
      <c r="AG69" s="59">
        <v>2.34</v>
      </c>
      <c r="AH69" s="164">
        <v>5.3</v>
      </c>
      <c r="AI69" s="60" t="str">
        <f t="shared" si="9"/>
        <v>CHF</v>
      </c>
      <c r="AJ69" s="59">
        <v>37</v>
      </c>
      <c r="AK69" s="59"/>
      <c r="AL69" s="59" t="s">
        <v>105</v>
      </c>
      <c r="AM69" s="77" t="s">
        <v>30990</v>
      </c>
      <c r="AN69" s="58" t="s">
        <v>33888</v>
      </c>
      <c r="AO69" s="58" t="s">
        <v>34026</v>
      </c>
      <c r="AP69" s="58">
        <v>3460</v>
      </c>
      <c r="AQ69" s="58" t="s">
        <v>34164</v>
      </c>
      <c r="AR69" s="63">
        <v>5.9</v>
      </c>
      <c r="AS69" s="64" t="s">
        <v>34293</v>
      </c>
    </row>
    <row r="70" spans="2:45" s="6" customFormat="1" ht="16.2" customHeight="1" x14ac:dyDescent="0.4">
      <c r="B70" s="57">
        <v>62</v>
      </c>
      <c r="C70" s="81" t="s">
        <v>32103</v>
      </c>
      <c r="D70" s="58" t="s">
        <v>32253</v>
      </c>
      <c r="E70" s="58" t="s">
        <v>32403</v>
      </c>
      <c r="F70" s="58" t="s">
        <v>32553</v>
      </c>
      <c r="G70" s="58" t="s">
        <v>32703</v>
      </c>
      <c r="H70" s="58" t="s">
        <v>32834</v>
      </c>
      <c r="I70" s="58" t="s">
        <v>32984</v>
      </c>
      <c r="J70" s="58" t="s">
        <v>33119</v>
      </c>
      <c r="K70" s="58" t="s">
        <v>33269</v>
      </c>
      <c r="L70" s="58"/>
      <c r="M70" s="59" t="s">
        <v>31025</v>
      </c>
      <c r="N70" s="59">
        <v>7.12</v>
      </c>
      <c r="O70" s="60" t="str">
        <f t="shared" si="5"/>
        <v>KG</v>
      </c>
      <c r="P70" s="59">
        <v>5.47</v>
      </c>
      <c r="Q70" s="58">
        <v>9.5299999999999994</v>
      </c>
      <c r="R70" s="61" t="s">
        <v>33464</v>
      </c>
      <c r="S70" s="59" t="s">
        <v>33601</v>
      </c>
      <c r="T70" s="60" t="str">
        <f t="shared" si="6"/>
        <v>8926</v>
      </c>
      <c r="U70" s="60" t="str">
        <f t="shared" si="7"/>
        <v>464314154</v>
      </c>
      <c r="V70" s="62" t="s">
        <v>33751</v>
      </c>
      <c r="W70" s="263" t="s">
        <v>30988</v>
      </c>
      <c r="X70" s="59" t="s">
        <v>30754</v>
      </c>
      <c r="Y70" s="59" t="s">
        <v>116</v>
      </c>
      <c r="Z70" s="59" t="s">
        <v>116</v>
      </c>
      <c r="AA70" s="59"/>
      <c r="AB70" s="59">
        <v>97</v>
      </c>
      <c r="AC70" s="59">
        <v>29</v>
      </c>
      <c r="AD70" s="60" t="str">
        <f t="shared" si="8"/>
        <v>MM</v>
      </c>
      <c r="AE70" s="59">
        <v>8.23</v>
      </c>
      <c r="AF70" s="59">
        <v>6.55</v>
      </c>
      <c r="AG70" s="59">
        <v>4.0599999999999996</v>
      </c>
      <c r="AH70" s="164">
        <v>7.99</v>
      </c>
      <c r="AI70" s="60" t="str">
        <f t="shared" si="9"/>
        <v>CHF</v>
      </c>
      <c r="AJ70" s="59">
        <v>54</v>
      </c>
      <c r="AK70" s="59"/>
      <c r="AL70" s="59" t="s">
        <v>105</v>
      </c>
      <c r="AM70" s="77" t="s">
        <v>30960</v>
      </c>
      <c r="AN70" s="58" t="s">
        <v>33889</v>
      </c>
      <c r="AO70" s="58" t="s">
        <v>34027</v>
      </c>
      <c r="AP70" s="58">
        <v>1167</v>
      </c>
      <c r="AQ70" s="58" t="s">
        <v>34165</v>
      </c>
      <c r="AR70" s="63">
        <v>1.1200000000000001</v>
      </c>
      <c r="AS70" s="64" t="s">
        <v>34294</v>
      </c>
    </row>
    <row r="71" spans="2:45" s="6" customFormat="1" ht="16.2" customHeight="1" x14ac:dyDescent="0.4">
      <c r="B71" s="57">
        <v>63</v>
      </c>
      <c r="C71" s="81" t="s">
        <v>32104</v>
      </c>
      <c r="D71" s="58" t="s">
        <v>32254</v>
      </c>
      <c r="E71" s="58" t="s">
        <v>32404</v>
      </c>
      <c r="F71" s="58" t="s">
        <v>32554</v>
      </c>
      <c r="G71" s="58" t="s">
        <v>32704</v>
      </c>
      <c r="H71" s="58" t="s">
        <v>32835</v>
      </c>
      <c r="I71" s="58" t="s">
        <v>32985</v>
      </c>
      <c r="J71" s="58" t="s">
        <v>33120</v>
      </c>
      <c r="K71" s="58" t="s">
        <v>33270</v>
      </c>
      <c r="L71" s="58"/>
      <c r="M71" s="59" t="s">
        <v>31020</v>
      </c>
      <c r="N71" s="59">
        <v>7.61</v>
      </c>
      <c r="O71" s="60" t="str">
        <f t="shared" si="5"/>
        <v>KG</v>
      </c>
      <c r="P71" s="59">
        <v>8.23</v>
      </c>
      <c r="Q71" s="58">
        <v>6.47</v>
      </c>
      <c r="R71" s="61" t="s">
        <v>33465</v>
      </c>
      <c r="S71" s="59" t="s">
        <v>33602</v>
      </c>
      <c r="T71" s="60" t="str">
        <f t="shared" si="6"/>
        <v>1143</v>
      </c>
      <c r="U71" s="60" t="str">
        <f t="shared" si="7"/>
        <v>877442637</v>
      </c>
      <c r="V71" s="62" t="s">
        <v>33752</v>
      </c>
      <c r="W71" s="263" t="s">
        <v>30984</v>
      </c>
      <c r="X71" s="59" t="s">
        <v>30754</v>
      </c>
      <c r="Y71" s="59" t="s">
        <v>114</v>
      </c>
      <c r="Z71" s="59" t="s">
        <v>116</v>
      </c>
      <c r="AA71" s="59"/>
      <c r="AB71" s="59">
        <v>96</v>
      </c>
      <c r="AC71" s="59">
        <v>44</v>
      </c>
      <c r="AD71" s="60" t="str">
        <f t="shared" si="8"/>
        <v>MM</v>
      </c>
      <c r="AE71" s="59">
        <v>4.74</v>
      </c>
      <c r="AF71" s="59">
        <v>8.9600000000000009</v>
      </c>
      <c r="AG71" s="59">
        <v>2.91</v>
      </c>
      <c r="AH71" s="164">
        <v>3.07</v>
      </c>
      <c r="AI71" s="60" t="str">
        <f t="shared" si="9"/>
        <v>CHF</v>
      </c>
      <c r="AJ71" s="59">
        <v>58</v>
      </c>
      <c r="AK71" s="59"/>
      <c r="AL71" s="59" t="s">
        <v>105</v>
      </c>
      <c r="AM71" s="77" t="s">
        <v>30974</v>
      </c>
      <c r="AN71" s="58" t="s">
        <v>33890</v>
      </c>
      <c r="AO71" s="58" t="s">
        <v>34028</v>
      </c>
      <c r="AP71" s="58">
        <v>1800</v>
      </c>
      <c r="AQ71" s="58" t="s">
        <v>34166</v>
      </c>
      <c r="AR71" s="63">
        <v>4.0999999999999996</v>
      </c>
      <c r="AS71" s="64" t="s">
        <v>34295</v>
      </c>
    </row>
    <row r="72" spans="2:45" s="6" customFormat="1" ht="16.2" customHeight="1" x14ac:dyDescent="0.4">
      <c r="B72" s="57">
        <v>64</v>
      </c>
      <c r="C72" s="81" t="s">
        <v>32105</v>
      </c>
      <c r="D72" s="58" t="s">
        <v>32255</v>
      </c>
      <c r="E72" s="58" t="s">
        <v>32405</v>
      </c>
      <c r="F72" s="58" t="s">
        <v>32555</v>
      </c>
      <c r="G72" s="58" t="s">
        <v>32705</v>
      </c>
      <c r="H72" s="58" t="s">
        <v>32836</v>
      </c>
      <c r="I72" s="58" t="s">
        <v>32986</v>
      </c>
      <c r="J72" s="58" t="s">
        <v>33121</v>
      </c>
      <c r="K72" s="58" t="s">
        <v>33271</v>
      </c>
      <c r="L72" s="58"/>
      <c r="M72" s="59" t="s">
        <v>31017</v>
      </c>
      <c r="N72" s="59">
        <v>1.36</v>
      </c>
      <c r="O72" s="60" t="str">
        <f t="shared" si="5"/>
        <v>KG</v>
      </c>
      <c r="P72" s="59">
        <v>2.44</v>
      </c>
      <c r="Q72" s="58">
        <v>1.61</v>
      </c>
      <c r="R72" s="61" t="s">
        <v>33466</v>
      </c>
      <c r="S72" s="59" t="s">
        <v>33603</v>
      </c>
      <c r="T72" s="60" t="str">
        <f t="shared" si="6"/>
        <v>1033</v>
      </c>
      <c r="U72" s="60" t="str">
        <f t="shared" si="7"/>
        <v>787516091</v>
      </c>
      <c r="V72" s="62" t="s">
        <v>33753</v>
      </c>
      <c r="W72" s="263" t="s">
        <v>30993</v>
      </c>
      <c r="X72" s="59" t="s">
        <v>30753</v>
      </c>
      <c r="Y72" s="59" t="s">
        <v>114</v>
      </c>
      <c r="Z72" s="59" t="s">
        <v>116</v>
      </c>
      <c r="AA72" s="59"/>
      <c r="AB72" s="59">
        <v>56</v>
      </c>
      <c r="AC72" s="59">
        <v>26</v>
      </c>
      <c r="AD72" s="60" t="str">
        <f t="shared" si="8"/>
        <v>MM</v>
      </c>
      <c r="AE72" s="59">
        <v>4.46</v>
      </c>
      <c r="AF72" s="59">
        <v>3.64</v>
      </c>
      <c r="AG72" s="59">
        <v>1.57</v>
      </c>
      <c r="AH72" s="164">
        <v>7.18</v>
      </c>
      <c r="AI72" s="60" t="str">
        <f t="shared" si="9"/>
        <v>CHF</v>
      </c>
      <c r="AJ72" s="59">
        <v>85</v>
      </c>
      <c r="AK72" s="59"/>
      <c r="AL72" s="59" t="s">
        <v>105</v>
      </c>
      <c r="AM72" s="77" t="s">
        <v>30982</v>
      </c>
      <c r="AN72" s="58" t="s">
        <v>33891</v>
      </c>
      <c r="AO72" s="58" t="s">
        <v>34029</v>
      </c>
      <c r="AP72" s="58">
        <v>2246</v>
      </c>
      <c r="AQ72" s="58" t="s">
        <v>34167</v>
      </c>
      <c r="AR72" s="63">
        <v>3.46</v>
      </c>
      <c r="AS72" s="64" t="s">
        <v>34296</v>
      </c>
    </row>
    <row r="73" spans="2:45" s="6" customFormat="1" ht="16.2" customHeight="1" x14ac:dyDescent="0.4">
      <c r="B73" s="85">
        <v>65</v>
      </c>
      <c r="C73" s="81" t="s">
        <v>32106</v>
      </c>
      <c r="D73" s="58" t="s">
        <v>32256</v>
      </c>
      <c r="E73" s="58" t="s">
        <v>32406</v>
      </c>
      <c r="F73" s="58" t="s">
        <v>32556</v>
      </c>
      <c r="G73" s="58" t="s">
        <v>32706</v>
      </c>
      <c r="H73" s="58" t="s">
        <v>32837</v>
      </c>
      <c r="I73" s="58" t="s">
        <v>32987</v>
      </c>
      <c r="J73" s="58" t="s">
        <v>33122</v>
      </c>
      <c r="K73" s="58" t="s">
        <v>33272</v>
      </c>
      <c r="L73" s="58"/>
      <c r="M73" s="59" t="s">
        <v>31025</v>
      </c>
      <c r="N73" s="59">
        <v>6.68</v>
      </c>
      <c r="O73" s="60" t="str">
        <f t="shared" ref="O73:O104" si="10">IF(LEN(B73)&gt;0,"KG","")</f>
        <v>KG</v>
      </c>
      <c r="P73" s="59">
        <v>2.87</v>
      </c>
      <c r="Q73" s="58">
        <v>1.0900000000000001</v>
      </c>
      <c r="R73" s="61" t="s">
        <v>33467</v>
      </c>
      <c r="S73" s="59" t="s">
        <v>33604</v>
      </c>
      <c r="T73" s="60" t="str">
        <f t="shared" ref="T73:T104" si="11">IF(S73&lt;&gt;"",MID(S73,1,4),"")</f>
        <v>9836</v>
      </c>
      <c r="U73" s="60" t="str">
        <f t="shared" ref="U73:U104" si="12">IF(S73&lt;&gt;"",MID(S73,6,2)&amp;MID(S73,9,3)&amp;MID(S73,13,16),"")</f>
        <v>469829599</v>
      </c>
      <c r="V73" s="62" t="s">
        <v>33754</v>
      </c>
      <c r="W73" s="263" t="s">
        <v>30968</v>
      </c>
      <c r="X73" s="59" t="s">
        <v>105</v>
      </c>
      <c r="Y73" s="59" t="s">
        <v>114</v>
      </c>
      <c r="Z73" s="59" t="s">
        <v>114</v>
      </c>
      <c r="AA73" s="59"/>
      <c r="AB73" s="59">
        <v>33</v>
      </c>
      <c r="AC73" s="59">
        <v>39</v>
      </c>
      <c r="AD73" s="60" t="str">
        <f t="shared" ref="AD73:AD104" si="13">IF(LEN(B73)&gt;0,"MM","")</f>
        <v>MM</v>
      </c>
      <c r="AE73" s="59">
        <v>5.18</v>
      </c>
      <c r="AF73" s="59">
        <v>8.6300000000000008</v>
      </c>
      <c r="AG73" s="59">
        <v>4.46</v>
      </c>
      <c r="AH73" s="164">
        <v>7.26</v>
      </c>
      <c r="AI73" s="60" t="str">
        <f t="shared" ref="AI73:AI104" si="14">IF(AH73&lt;&gt;"","CHF","")</f>
        <v>CHF</v>
      </c>
      <c r="AJ73" s="59">
        <v>70</v>
      </c>
      <c r="AK73" s="59"/>
      <c r="AL73" s="59" t="s">
        <v>105</v>
      </c>
      <c r="AM73" s="77" t="s">
        <v>30964</v>
      </c>
      <c r="AN73" s="58" t="s">
        <v>33892</v>
      </c>
      <c r="AO73" s="58" t="s">
        <v>34030</v>
      </c>
      <c r="AP73" s="58">
        <v>4058</v>
      </c>
      <c r="AQ73" s="58" t="s">
        <v>34168</v>
      </c>
      <c r="AR73" s="63">
        <v>5.79</v>
      </c>
      <c r="AS73" s="64" t="s">
        <v>34297</v>
      </c>
    </row>
    <row r="74" spans="2:45" s="6" customFormat="1" ht="16.2" customHeight="1" x14ac:dyDescent="0.4">
      <c r="B74" s="57">
        <v>66</v>
      </c>
      <c r="C74" s="81" t="s">
        <v>32107</v>
      </c>
      <c r="D74" s="58" t="s">
        <v>32257</v>
      </c>
      <c r="E74" s="58" t="s">
        <v>32407</v>
      </c>
      <c r="F74" s="58" t="s">
        <v>32557</v>
      </c>
      <c r="G74" s="58" t="s">
        <v>32707</v>
      </c>
      <c r="H74" s="58" t="s">
        <v>32838</v>
      </c>
      <c r="I74" s="58" t="s">
        <v>32988</v>
      </c>
      <c r="J74" s="58" t="s">
        <v>33123</v>
      </c>
      <c r="K74" s="58" t="s">
        <v>33273</v>
      </c>
      <c r="L74" s="58"/>
      <c r="M74" s="59" t="s">
        <v>93</v>
      </c>
      <c r="N74" s="59">
        <v>6.14</v>
      </c>
      <c r="O74" s="60" t="str">
        <f t="shared" si="10"/>
        <v>KG</v>
      </c>
      <c r="P74" s="59">
        <v>5.69</v>
      </c>
      <c r="Q74" s="58">
        <v>5.54</v>
      </c>
      <c r="R74" s="61" t="s">
        <v>33468</v>
      </c>
      <c r="S74" s="59" t="s">
        <v>33605</v>
      </c>
      <c r="T74" s="60" t="str">
        <f t="shared" si="11"/>
        <v>3669</v>
      </c>
      <c r="U74" s="60" t="str">
        <f t="shared" si="12"/>
        <v>194407247</v>
      </c>
      <c r="V74" s="62" t="s">
        <v>33755</v>
      </c>
      <c r="W74" s="263" t="s">
        <v>30624</v>
      </c>
      <c r="X74" s="59" t="s">
        <v>30754</v>
      </c>
      <c r="Y74" s="59" t="s">
        <v>114</v>
      </c>
      <c r="Z74" s="59" t="s">
        <v>114</v>
      </c>
      <c r="AA74" s="59"/>
      <c r="AB74" s="59">
        <v>82</v>
      </c>
      <c r="AC74" s="59">
        <v>19</v>
      </c>
      <c r="AD74" s="60" t="str">
        <f t="shared" si="13"/>
        <v>MM</v>
      </c>
      <c r="AE74" s="59">
        <v>9.5299999999999994</v>
      </c>
      <c r="AF74" s="59">
        <v>4.01</v>
      </c>
      <c r="AG74" s="59">
        <v>2.13</v>
      </c>
      <c r="AH74" s="164">
        <v>7.49</v>
      </c>
      <c r="AI74" s="60" t="str">
        <f t="shared" si="14"/>
        <v>CHF</v>
      </c>
      <c r="AJ74" s="59">
        <v>38</v>
      </c>
      <c r="AK74" s="59">
        <v>32</v>
      </c>
      <c r="AL74" s="59" t="s">
        <v>105</v>
      </c>
      <c r="AM74" s="77" t="s">
        <v>30955</v>
      </c>
      <c r="AN74" s="58" t="s">
        <v>33893</v>
      </c>
      <c r="AO74" s="58" t="s">
        <v>34031</v>
      </c>
      <c r="AP74" s="58">
        <v>2149</v>
      </c>
      <c r="AQ74" s="58" t="s">
        <v>34169</v>
      </c>
      <c r="AR74" s="63">
        <v>3.22</v>
      </c>
      <c r="AS74" s="64" t="s">
        <v>34298</v>
      </c>
    </row>
    <row r="75" spans="2:45" s="6" customFormat="1" ht="16.2" customHeight="1" x14ac:dyDescent="0.4">
      <c r="B75" s="57">
        <v>67</v>
      </c>
      <c r="C75" s="81" t="s">
        <v>32108</v>
      </c>
      <c r="D75" s="58" t="s">
        <v>32258</v>
      </c>
      <c r="E75" s="58" t="s">
        <v>32408</v>
      </c>
      <c r="F75" s="58" t="s">
        <v>32558</v>
      </c>
      <c r="G75" s="58" t="s">
        <v>32708</v>
      </c>
      <c r="H75" s="58" t="s">
        <v>32839</v>
      </c>
      <c r="I75" s="58" t="s">
        <v>32989</v>
      </c>
      <c r="J75" s="58" t="s">
        <v>33124</v>
      </c>
      <c r="K75" s="58" t="s">
        <v>33274</v>
      </c>
      <c r="L75" s="58"/>
      <c r="M75" s="59" t="s">
        <v>31016</v>
      </c>
      <c r="N75" s="59">
        <v>3.26</v>
      </c>
      <c r="O75" s="60" t="str">
        <f t="shared" si="10"/>
        <v>KG</v>
      </c>
      <c r="P75" s="59">
        <v>8.25</v>
      </c>
      <c r="Q75" s="58">
        <v>7.98</v>
      </c>
      <c r="R75" s="61" t="s">
        <v>33469</v>
      </c>
      <c r="S75" s="59" t="s">
        <v>33606</v>
      </c>
      <c r="T75" s="60" t="str">
        <f t="shared" si="11"/>
        <v>9966</v>
      </c>
      <c r="U75" s="60" t="str">
        <f t="shared" si="12"/>
        <v>165106072</v>
      </c>
      <c r="V75" s="62" t="s">
        <v>33756</v>
      </c>
      <c r="W75" s="263" t="s">
        <v>30996</v>
      </c>
      <c r="X75" s="59" t="s">
        <v>30754</v>
      </c>
      <c r="Y75" s="59" t="s">
        <v>116</v>
      </c>
      <c r="Z75" s="59" t="s">
        <v>114</v>
      </c>
      <c r="AA75" s="59"/>
      <c r="AB75" s="59">
        <v>11</v>
      </c>
      <c r="AC75" s="59">
        <v>41</v>
      </c>
      <c r="AD75" s="60" t="str">
        <f t="shared" si="13"/>
        <v>MM</v>
      </c>
      <c r="AE75" s="59">
        <v>6.03</v>
      </c>
      <c r="AF75" s="59">
        <v>9.89</v>
      </c>
      <c r="AG75" s="59">
        <v>2.86</v>
      </c>
      <c r="AH75" s="164">
        <v>1.66</v>
      </c>
      <c r="AI75" s="60" t="str">
        <f t="shared" si="14"/>
        <v>CHF</v>
      </c>
      <c r="AJ75" s="59">
        <v>4</v>
      </c>
      <c r="AK75" s="59">
        <v>3</v>
      </c>
      <c r="AL75" s="59" t="s">
        <v>105</v>
      </c>
      <c r="AM75" s="77" t="s">
        <v>30624</v>
      </c>
      <c r="AN75" s="58" t="s">
        <v>33894</v>
      </c>
      <c r="AO75" s="58" t="s">
        <v>34032</v>
      </c>
      <c r="AP75" s="58">
        <v>3382</v>
      </c>
      <c r="AQ75" s="58" t="s">
        <v>34170</v>
      </c>
      <c r="AR75" s="63">
        <v>6.28</v>
      </c>
      <c r="AS75" s="64" t="s">
        <v>34299</v>
      </c>
    </row>
    <row r="76" spans="2:45" s="6" customFormat="1" ht="16.2" customHeight="1" x14ac:dyDescent="0.4">
      <c r="B76" s="57">
        <v>68</v>
      </c>
      <c r="C76" s="81" t="s">
        <v>32109</v>
      </c>
      <c r="D76" s="58" t="s">
        <v>32259</v>
      </c>
      <c r="E76" s="58" t="s">
        <v>32409</v>
      </c>
      <c r="F76" s="58" t="s">
        <v>32559</v>
      </c>
      <c r="G76" s="58" t="s">
        <v>32709</v>
      </c>
      <c r="H76" s="58" t="s">
        <v>32840</v>
      </c>
      <c r="I76" s="58" t="s">
        <v>32990</v>
      </c>
      <c r="J76" s="58" t="s">
        <v>33125</v>
      </c>
      <c r="K76" s="58" t="s">
        <v>33275</v>
      </c>
      <c r="L76" s="58"/>
      <c r="M76" s="59" t="s">
        <v>93</v>
      </c>
      <c r="N76" s="59">
        <v>4.1100000000000003</v>
      </c>
      <c r="O76" s="60" t="str">
        <f t="shared" si="10"/>
        <v>KG</v>
      </c>
      <c r="P76" s="59">
        <v>8.56</v>
      </c>
      <c r="Q76" s="58">
        <v>3.69</v>
      </c>
      <c r="R76" s="61" t="s">
        <v>33470</v>
      </c>
      <c r="S76" s="59" t="s">
        <v>33607</v>
      </c>
      <c r="T76" s="60" t="str">
        <f t="shared" si="11"/>
        <v>5229</v>
      </c>
      <c r="U76" s="60" t="str">
        <f t="shared" si="12"/>
        <v>722239663</v>
      </c>
      <c r="V76" s="62" t="s">
        <v>33757</v>
      </c>
      <c r="W76" s="263" t="s">
        <v>30979</v>
      </c>
      <c r="X76" s="59" t="s">
        <v>30755</v>
      </c>
      <c r="Y76" s="59" t="s">
        <v>114</v>
      </c>
      <c r="Z76" s="59" t="s">
        <v>114</v>
      </c>
      <c r="AA76" s="59"/>
      <c r="AB76" s="59"/>
      <c r="AC76" s="59">
        <v>79</v>
      </c>
      <c r="AD76" s="60" t="str">
        <f t="shared" si="13"/>
        <v>MM</v>
      </c>
      <c r="AE76" s="59">
        <v>7.4</v>
      </c>
      <c r="AF76" s="59">
        <v>3.68</v>
      </c>
      <c r="AG76" s="59">
        <v>6.32</v>
      </c>
      <c r="AH76" s="164">
        <v>6.19</v>
      </c>
      <c r="AI76" s="60" t="str">
        <f t="shared" si="14"/>
        <v>CHF</v>
      </c>
      <c r="AJ76" s="59">
        <v>50</v>
      </c>
      <c r="AK76" s="59">
        <v>53</v>
      </c>
      <c r="AL76" s="59" t="s">
        <v>105</v>
      </c>
      <c r="AM76" s="77" t="s">
        <v>30976</v>
      </c>
      <c r="AN76" s="58" t="s">
        <v>33895</v>
      </c>
      <c r="AO76" s="58" t="s">
        <v>34033</v>
      </c>
      <c r="AP76" s="58">
        <v>1132</v>
      </c>
      <c r="AQ76" s="58" t="s">
        <v>34171</v>
      </c>
      <c r="AR76" s="63">
        <v>9.1300000000000008</v>
      </c>
      <c r="AS76" s="64" t="s">
        <v>34300</v>
      </c>
    </row>
    <row r="77" spans="2:45" s="6" customFormat="1" ht="16.2" customHeight="1" x14ac:dyDescent="0.4">
      <c r="B77" s="57">
        <v>69</v>
      </c>
      <c r="C77" s="81" t="s">
        <v>32110</v>
      </c>
      <c r="D77" s="58" t="s">
        <v>32260</v>
      </c>
      <c r="E77" s="58" t="s">
        <v>32410</v>
      </c>
      <c r="F77" s="58" t="s">
        <v>32560</v>
      </c>
      <c r="G77" s="58" t="s">
        <v>32710</v>
      </c>
      <c r="H77" s="58" t="s">
        <v>32841</v>
      </c>
      <c r="I77" s="58" t="s">
        <v>32991</v>
      </c>
      <c r="J77" s="58" t="s">
        <v>33126</v>
      </c>
      <c r="K77" s="58" t="s">
        <v>33276</v>
      </c>
      <c r="L77" s="58"/>
      <c r="M77" s="59" t="s">
        <v>31016</v>
      </c>
      <c r="N77" s="59">
        <v>6.26</v>
      </c>
      <c r="O77" s="60" t="str">
        <f t="shared" si="10"/>
        <v>KG</v>
      </c>
      <c r="P77" s="59">
        <v>7.09</v>
      </c>
      <c r="Q77" s="58">
        <v>9.7799999999999994</v>
      </c>
      <c r="R77" s="61" t="s">
        <v>33471</v>
      </c>
      <c r="S77" s="59" t="s">
        <v>33608</v>
      </c>
      <c r="T77" s="60" t="str">
        <f t="shared" si="11"/>
        <v>9511</v>
      </c>
      <c r="U77" s="60" t="str">
        <f t="shared" si="12"/>
        <v>128379405</v>
      </c>
      <c r="V77" s="62" t="s">
        <v>33758</v>
      </c>
      <c r="W77" s="263" t="s">
        <v>30975</v>
      </c>
      <c r="X77" s="59" t="s">
        <v>30754</v>
      </c>
      <c r="Y77" s="59" t="s">
        <v>114</v>
      </c>
      <c r="Z77" s="59" t="s">
        <v>114</v>
      </c>
      <c r="AA77" s="59"/>
      <c r="AB77" s="59"/>
      <c r="AC77" s="59">
        <v>69</v>
      </c>
      <c r="AD77" s="60" t="str">
        <f t="shared" si="13"/>
        <v>MM</v>
      </c>
      <c r="AE77" s="59">
        <v>5.68</v>
      </c>
      <c r="AF77" s="59">
        <v>6.06</v>
      </c>
      <c r="AG77" s="59">
        <v>3.46</v>
      </c>
      <c r="AH77" s="164">
        <v>6.83</v>
      </c>
      <c r="AI77" s="60" t="str">
        <f t="shared" si="14"/>
        <v>CHF</v>
      </c>
      <c r="AJ77" s="59">
        <v>27</v>
      </c>
      <c r="AK77" s="59">
        <v>39</v>
      </c>
      <c r="AL77" s="59" t="s">
        <v>105</v>
      </c>
      <c r="AM77" s="77" t="s">
        <v>31002</v>
      </c>
      <c r="AN77" s="58" t="s">
        <v>33896</v>
      </c>
      <c r="AO77" s="58" t="s">
        <v>34034</v>
      </c>
      <c r="AP77" s="58">
        <v>2479</v>
      </c>
      <c r="AQ77" s="58" t="s">
        <v>34172</v>
      </c>
      <c r="AR77" s="63">
        <v>2.66</v>
      </c>
      <c r="AS77" s="64" t="s">
        <v>34301</v>
      </c>
    </row>
    <row r="78" spans="2:45" s="6" customFormat="1" ht="16.2" customHeight="1" x14ac:dyDescent="0.4">
      <c r="B78" s="57">
        <v>70</v>
      </c>
      <c r="C78" s="81" t="s">
        <v>32111</v>
      </c>
      <c r="D78" s="58" t="s">
        <v>32261</v>
      </c>
      <c r="E78" s="58" t="s">
        <v>32411</v>
      </c>
      <c r="F78" s="58" t="s">
        <v>32561</v>
      </c>
      <c r="G78" s="58" t="s">
        <v>32711</v>
      </c>
      <c r="H78" s="58" t="s">
        <v>32842</v>
      </c>
      <c r="I78" s="58" t="s">
        <v>32992</v>
      </c>
      <c r="J78" s="58" t="s">
        <v>33127</v>
      </c>
      <c r="K78" s="58" t="s">
        <v>33277</v>
      </c>
      <c r="L78" s="58"/>
      <c r="M78" s="59" t="s">
        <v>31016</v>
      </c>
      <c r="N78" s="59">
        <v>2.3199999999999998</v>
      </c>
      <c r="O78" s="60" t="str">
        <f t="shared" si="10"/>
        <v>KG</v>
      </c>
      <c r="P78" s="59">
        <v>6.24</v>
      </c>
      <c r="Q78" s="58">
        <v>7.99</v>
      </c>
      <c r="R78" s="61" t="s">
        <v>33472</v>
      </c>
      <c r="S78" s="59" t="s">
        <v>33609</v>
      </c>
      <c r="T78" s="60" t="str">
        <f t="shared" si="11"/>
        <v>8053</v>
      </c>
      <c r="U78" s="60" t="str">
        <f t="shared" si="12"/>
        <v>624874907</v>
      </c>
      <c r="V78" s="62" t="s">
        <v>33759</v>
      </c>
      <c r="W78" s="263" t="s">
        <v>30957</v>
      </c>
      <c r="X78" s="59" t="s">
        <v>30754</v>
      </c>
      <c r="Y78" s="59" t="s">
        <v>116</v>
      </c>
      <c r="Z78" s="59" t="s">
        <v>114</v>
      </c>
      <c r="AA78" s="59" t="s">
        <v>54</v>
      </c>
      <c r="AB78" s="59"/>
      <c r="AC78" s="59">
        <v>95</v>
      </c>
      <c r="AD78" s="60" t="str">
        <f t="shared" si="13"/>
        <v>MM</v>
      </c>
      <c r="AE78" s="59">
        <v>5.39</v>
      </c>
      <c r="AF78" s="59">
        <v>4.1100000000000003</v>
      </c>
      <c r="AG78" s="59">
        <v>8.3699999999999992</v>
      </c>
      <c r="AH78" s="164">
        <v>5.73</v>
      </c>
      <c r="AI78" s="60" t="str">
        <f t="shared" si="14"/>
        <v>CHF</v>
      </c>
      <c r="AJ78" s="59">
        <v>17</v>
      </c>
      <c r="AK78" s="59">
        <v>79</v>
      </c>
      <c r="AL78" s="59" t="s">
        <v>105</v>
      </c>
      <c r="AM78" s="77" t="s">
        <v>30971</v>
      </c>
      <c r="AN78" s="58" t="s">
        <v>33897</v>
      </c>
      <c r="AO78" s="58" t="s">
        <v>34035</v>
      </c>
      <c r="AP78" s="58">
        <v>2021</v>
      </c>
      <c r="AQ78" s="58" t="s">
        <v>34173</v>
      </c>
      <c r="AR78" s="63">
        <v>9.11</v>
      </c>
      <c r="AS78" s="64"/>
    </row>
    <row r="79" spans="2:45" s="6" customFormat="1" ht="16.2" customHeight="1" x14ac:dyDescent="0.4">
      <c r="B79" s="57">
        <v>71</v>
      </c>
      <c r="C79" s="81" t="s">
        <v>32112</v>
      </c>
      <c r="D79" s="58" t="s">
        <v>32262</v>
      </c>
      <c r="E79" s="58" t="s">
        <v>32412</v>
      </c>
      <c r="F79" s="58" t="s">
        <v>32562</v>
      </c>
      <c r="G79" s="58" t="s">
        <v>32712</v>
      </c>
      <c r="H79" s="58" t="s">
        <v>32843</v>
      </c>
      <c r="I79" s="58" t="s">
        <v>32993</v>
      </c>
      <c r="J79" s="58" t="s">
        <v>33128</v>
      </c>
      <c r="K79" s="58" t="s">
        <v>33278</v>
      </c>
      <c r="L79" s="58"/>
      <c r="M79" s="59" t="s">
        <v>54</v>
      </c>
      <c r="N79" s="59">
        <v>5.0199999999999996</v>
      </c>
      <c r="O79" s="60" t="str">
        <f t="shared" si="10"/>
        <v>KG</v>
      </c>
      <c r="P79" s="59">
        <v>1.76</v>
      </c>
      <c r="Q79" s="58">
        <v>1.88</v>
      </c>
      <c r="R79" s="61" t="s">
        <v>33473</v>
      </c>
      <c r="S79" s="59" t="s">
        <v>33610</v>
      </c>
      <c r="T79" s="60" t="str">
        <f t="shared" si="11"/>
        <v>2608</v>
      </c>
      <c r="U79" s="60" t="str">
        <f t="shared" si="12"/>
        <v>207339135</v>
      </c>
      <c r="V79" s="62" t="s">
        <v>33760</v>
      </c>
      <c r="W79" s="263" t="s">
        <v>30966</v>
      </c>
      <c r="X79" s="59" t="s">
        <v>30755</v>
      </c>
      <c r="Y79" s="59" t="s">
        <v>116</v>
      </c>
      <c r="Z79" s="59" t="s">
        <v>114</v>
      </c>
      <c r="AA79" s="59" t="s">
        <v>53</v>
      </c>
      <c r="AB79" s="59"/>
      <c r="AC79" s="59">
        <v>21</v>
      </c>
      <c r="AD79" s="60" t="str">
        <f t="shared" si="13"/>
        <v>MM</v>
      </c>
      <c r="AE79" s="59">
        <v>8.65</v>
      </c>
      <c r="AF79" s="59">
        <v>7.47</v>
      </c>
      <c r="AG79" s="59">
        <v>2.59</v>
      </c>
      <c r="AH79" s="164">
        <v>3.32</v>
      </c>
      <c r="AI79" s="60" t="str">
        <f t="shared" si="14"/>
        <v>CHF</v>
      </c>
      <c r="AJ79" s="59">
        <v>46</v>
      </c>
      <c r="AK79" s="59">
        <v>71</v>
      </c>
      <c r="AL79" s="59" t="s">
        <v>105</v>
      </c>
      <c r="AM79" s="77"/>
      <c r="AN79" s="58" t="s">
        <v>33898</v>
      </c>
      <c r="AO79" s="58" t="s">
        <v>34036</v>
      </c>
      <c r="AP79" s="58">
        <v>1738</v>
      </c>
      <c r="AQ79" s="58" t="s">
        <v>34174</v>
      </c>
      <c r="AR79" s="63">
        <v>7.08</v>
      </c>
      <c r="AS79" s="64"/>
    </row>
    <row r="80" spans="2:45" s="6" customFormat="1" ht="16.2" customHeight="1" x14ac:dyDescent="0.4">
      <c r="B80" s="57">
        <v>72</v>
      </c>
      <c r="C80" s="81" t="s">
        <v>32113</v>
      </c>
      <c r="D80" s="58" t="s">
        <v>32263</v>
      </c>
      <c r="E80" s="58" t="s">
        <v>32413</v>
      </c>
      <c r="F80" s="58" t="s">
        <v>32563</v>
      </c>
      <c r="G80" s="58" t="s">
        <v>32713</v>
      </c>
      <c r="H80" s="58" t="s">
        <v>32844</v>
      </c>
      <c r="I80" s="58" t="s">
        <v>32994</v>
      </c>
      <c r="J80" s="58" t="s">
        <v>33129</v>
      </c>
      <c r="K80" s="58" t="s">
        <v>33279</v>
      </c>
      <c r="L80" s="58"/>
      <c r="M80" s="59" t="s">
        <v>31021</v>
      </c>
      <c r="N80" s="59">
        <v>3.92</v>
      </c>
      <c r="O80" s="60" t="str">
        <f t="shared" si="10"/>
        <v>KG</v>
      </c>
      <c r="P80" s="59">
        <v>9.7200000000000006</v>
      </c>
      <c r="Q80" s="58">
        <v>5.67</v>
      </c>
      <c r="R80" s="61" t="s">
        <v>33474</v>
      </c>
      <c r="S80" s="59" t="s">
        <v>33611</v>
      </c>
      <c r="T80" s="60" t="str">
        <f t="shared" si="11"/>
        <v>9402</v>
      </c>
      <c r="U80" s="60" t="str">
        <f t="shared" si="12"/>
        <v>314111523</v>
      </c>
      <c r="V80" s="62" t="s">
        <v>33761</v>
      </c>
      <c r="W80" s="263" t="s">
        <v>30976</v>
      </c>
      <c r="X80" s="59" t="s">
        <v>105</v>
      </c>
      <c r="Y80" s="59" t="s">
        <v>116</v>
      </c>
      <c r="Z80" s="59" t="s">
        <v>114</v>
      </c>
      <c r="AA80" s="59" t="s">
        <v>31014</v>
      </c>
      <c r="AB80" s="59"/>
      <c r="AC80" s="59">
        <v>42</v>
      </c>
      <c r="AD80" s="60" t="str">
        <f t="shared" si="13"/>
        <v>MM</v>
      </c>
      <c r="AE80" s="59">
        <v>2.62</v>
      </c>
      <c r="AF80" s="59">
        <v>3.55</v>
      </c>
      <c r="AG80" s="59">
        <v>8.16</v>
      </c>
      <c r="AH80" s="164">
        <v>3.04</v>
      </c>
      <c r="AI80" s="60" t="str">
        <f t="shared" si="14"/>
        <v>CHF</v>
      </c>
      <c r="AJ80" s="59">
        <v>97</v>
      </c>
      <c r="AK80" s="59">
        <v>28</v>
      </c>
      <c r="AL80" s="59" t="s">
        <v>105</v>
      </c>
      <c r="AM80" s="77"/>
      <c r="AN80" s="58" t="s">
        <v>33899</v>
      </c>
      <c r="AO80" s="58" t="s">
        <v>34037</v>
      </c>
      <c r="AP80" s="58">
        <v>4001</v>
      </c>
      <c r="AQ80" s="58" t="s">
        <v>34175</v>
      </c>
      <c r="AR80" s="63">
        <v>7.26</v>
      </c>
      <c r="AS80" s="64"/>
    </row>
    <row r="81" spans="2:45" s="6" customFormat="1" ht="16.2" customHeight="1" x14ac:dyDescent="0.4">
      <c r="B81" s="85">
        <v>73</v>
      </c>
      <c r="C81" s="81" t="s">
        <v>32114</v>
      </c>
      <c r="D81" s="58" t="s">
        <v>32264</v>
      </c>
      <c r="E81" s="58" t="s">
        <v>32414</v>
      </c>
      <c r="F81" s="58" t="s">
        <v>32564</v>
      </c>
      <c r="G81" s="58" t="s">
        <v>32714</v>
      </c>
      <c r="H81" s="58" t="s">
        <v>32845</v>
      </c>
      <c r="I81" s="58" t="s">
        <v>32995</v>
      </c>
      <c r="J81" s="58" t="s">
        <v>33130</v>
      </c>
      <c r="K81" s="58" t="s">
        <v>33280</v>
      </c>
      <c r="L81" s="58"/>
      <c r="M81" s="59" t="s">
        <v>93</v>
      </c>
      <c r="N81" s="59">
        <v>2.89</v>
      </c>
      <c r="O81" s="60" t="str">
        <f t="shared" si="10"/>
        <v>KG</v>
      </c>
      <c r="P81" s="59">
        <v>8.42</v>
      </c>
      <c r="Q81" s="58">
        <v>1.52</v>
      </c>
      <c r="R81" s="61" t="s">
        <v>33475</v>
      </c>
      <c r="S81" s="59" t="s">
        <v>33612</v>
      </c>
      <c r="T81" s="60" t="str">
        <f t="shared" si="11"/>
        <v>4393</v>
      </c>
      <c r="U81" s="60" t="str">
        <f t="shared" si="12"/>
        <v>356679758</v>
      </c>
      <c r="V81" s="62" t="s">
        <v>33762</v>
      </c>
      <c r="W81" s="263" t="s">
        <v>30972</v>
      </c>
      <c r="X81" s="59" t="s">
        <v>105</v>
      </c>
      <c r="Y81" s="59" t="s">
        <v>116</v>
      </c>
      <c r="Z81" s="59" t="s">
        <v>116</v>
      </c>
      <c r="AA81" s="59" t="s">
        <v>31018</v>
      </c>
      <c r="AB81" s="59"/>
      <c r="AC81" s="59">
        <v>91</v>
      </c>
      <c r="AD81" s="60" t="str">
        <f t="shared" si="13"/>
        <v>MM</v>
      </c>
      <c r="AE81" s="59">
        <v>2.89</v>
      </c>
      <c r="AF81" s="59">
        <v>4.22</v>
      </c>
      <c r="AG81" s="59">
        <v>2.52</v>
      </c>
      <c r="AH81" s="164">
        <v>2.5</v>
      </c>
      <c r="AI81" s="60" t="str">
        <f t="shared" si="14"/>
        <v>CHF</v>
      </c>
      <c r="AJ81" s="59">
        <v>8</v>
      </c>
      <c r="AK81" s="59">
        <v>94</v>
      </c>
      <c r="AL81" s="59" t="s">
        <v>105</v>
      </c>
      <c r="AM81" s="77"/>
      <c r="AN81" s="58" t="s">
        <v>33900</v>
      </c>
      <c r="AO81" s="58" t="s">
        <v>34038</v>
      </c>
      <c r="AP81" s="58">
        <v>2614</v>
      </c>
      <c r="AQ81" s="58" t="s">
        <v>34176</v>
      </c>
      <c r="AR81" s="63">
        <v>6.88</v>
      </c>
      <c r="AS81" s="64"/>
    </row>
    <row r="82" spans="2:45" s="6" customFormat="1" ht="16.2" customHeight="1" x14ac:dyDescent="0.4">
      <c r="B82" s="57">
        <v>74</v>
      </c>
      <c r="C82" s="81" t="s">
        <v>32115</v>
      </c>
      <c r="D82" s="58" t="s">
        <v>32265</v>
      </c>
      <c r="E82" s="58" t="s">
        <v>32415</v>
      </c>
      <c r="F82" s="58" t="s">
        <v>32565</v>
      </c>
      <c r="G82" s="58" t="s">
        <v>32715</v>
      </c>
      <c r="H82" s="58" t="s">
        <v>32846</v>
      </c>
      <c r="I82" s="58" t="s">
        <v>32996</v>
      </c>
      <c r="J82" s="58" t="s">
        <v>33131</v>
      </c>
      <c r="K82" s="58" t="s">
        <v>33281</v>
      </c>
      <c r="L82" s="58"/>
      <c r="M82" s="59" t="s">
        <v>53</v>
      </c>
      <c r="N82" s="59">
        <v>9.23</v>
      </c>
      <c r="O82" s="60" t="str">
        <f t="shared" si="10"/>
        <v>KG</v>
      </c>
      <c r="P82" s="59">
        <v>6.92</v>
      </c>
      <c r="Q82" s="58">
        <v>1.3</v>
      </c>
      <c r="R82" s="61" t="s">
        <v>33476</v>
      </c>
      <c r="S82" s="59" t="s">
        <v>33613</v>
      </c>
      <c r="T82" s="60" t="str">
        <f t="shared" si="11"/>
        <v>7292</v>
      </c>
      <c r="U82" s="60" t="str">
        <f t="shared" si="12"/>
        <v>539057513</v>
      </c>
      <c r="V82" s="62" t="s">
        <v>33763</v>
      </c>
      <c r="W82" s="263" t="s">
        <v>30968</v>
      </c>
      <c r="X82" s="59" t="s">
        <v>105</v>
      </c>
      <c r="Y82" s="59" t="s">
        <v>116</v>
      </c>
      <c r="Z82" s="59" t="s">
        <v>116</v>
      </c>
      <c r="AA82" s="59" t="s">
        <v>94</v>
      </c>
      <c r="AB82" s="59"/>
      <c r="AC82" s="59">
        <v>56</v>
      </c>
      <c r="AD82" s="60" t="str">
        <f t="shared" si="13"/>
        <v>MM</v>
      </c>
      <c r="AE82" s="59">
        <v>5.19</v>
      </c>
      <c r="AF82" s="59">
        <v>4.42</v>
      </c>
      <c r="AG82" s="59">
        <v>4.67</v>
      </c>
      <c r="AH82" s="164">
        <v>5.0999999999999996</v>
      </c>
      <c r="AI82" s="60" t="str">
        <f t="shared" si="14"/>
        <v>CHF</v>
      </c>
      <c r="AJ82" s="59">
        <v>5</v>
      </c>
      <c r="AK82" s="59">
        <v>72</v>
      </c>
      <c r="AL82" s="59" t="s">
        <v>105</v>
      </c>
      <c r="AM82" s="77"/>
      <c r="AN82" s="58" t="s">
        <v>33901</v>
      </c>
      <c r="AO82" s="58" t="s">
        <v>34039</v>
      </c>
      <c r="AP82" s="58">
        <v>1318</v>
      </c>
      <c r="AQ82" s="58" t="s">
        <v>34177</v>
      </c>
      <c r="AR82" s="63">
        <v>3.71</v>
      </c>
      <c r="AS82" s="64"/>
    </row>
    <row r="83" spans="2:45" s="6" customFormat="1" ht="16.2" customHeight="1" x14ac:dyDescent="0.4">
      <c r="B83" s="57">
        <v>75</v>
      </c>
      <c r="C83" s="81" t="s">
        <v>32116</v>
      </c>
      <c r="D83" s="58" t="s">
        <v>32266</v>
      </c>
      <c r="E83" s="58" t="s">
        <v>32416</v>
      </c>
      <c r="F83" s="58" t="s">
        <v>32566</v>
      </c>
      <c r="G83" s="58" t="s">
        <v>32716</v>
      </c>
      <c r="H83" s="58" t="s">
        <v>32847</v>
      </c>
      <c r="I83" s="58" t="s">
        <v>32997</v>
      </c>
      <c r="J83" s="58" t="s">
        <v>33132</v>
      </c>
      <c r="K83" s="58" t="s">
        <v>33282</v>
      </c>
      <c r="L83" s="58"/>
      <c r="M83" s="59" t="s">
        <v>98</v>
      </c>
      <c r="N83" s="59">
        <v>2.0299999999999998</v>
      </c>
      <c r="O83" s="60" t="str">
        <f t="shared" si="10"/>
        <v>KG</v>
      </c>
      <c r="P83" s="59">
        <v>1.63</v>
      </c>
      <c r="Q83" s="58">
        <v>7.85</v>
      </c>
      <c r="R83" s="61" t="s">
        <v>33477</v>
      </c>
      <c r="S83" s="59" t="s">
        <v>33614</v>
      </c>
      <c r="T83" s="60" t="str">
        <f t="shared" si="11"/>
        <v>6598</v>
      </c>
      <c r="U83" s="60" t="str">
        <f t="shared" si="12"/>
        <v>148382910</v>
      </c>
      <c r="V83" s="62" t="s">
        <v>33764</v>
      </c>
      <c r="W83" s="263" t="s">
        <v>30964</v>
      </c>
      <c r="X83" s="59" t="s">
        <v>30754</v>
      </c>
      <c r="Y83" s="59" t="s">
        <v>114</v>
      </c>
      <c r="Z83" s="59" t="s">
        <v>114</v>
      </c>
      <c r="AA83" s="59" t="s">
        <v>55</v>
      </c>
      <c r="AB83" s="59"/>
      <c r="AC83" s="59">
        <v>80</v>
      </c>
      <c r="AD83" s="60" t="str">
        <f t="shared" si="13"/>
        <v>MM</v>
      </c>
      <c r="AE83" s="59">
        <v>9.8800000000000008</v>
      </c>
      <c r="AF83" s="59">
        <v>1.33</v>
      </c>
      <c r="AG83" s="59">
        <v>2.61</v>
      </c>
      <c r="AH83" s="164">
        <v>5.0599999999999996</v>
      </c>
      <c r="AI83" s="60" t="str">
        <f t="shared" si="14"/>
        <v>CHF</v>
      </c>
      <c r="AJ83" s="59">
        <v>23</v>
      </c>
      <c r="AK83" s="59">
        <v>97</v>
      </c>
      <c r="AL83" s="59" t="s">
        <v>105</v>
      </c>
      <c r="AM83" s="77"/>
      <c r="AN83" s="58" t="s">
        <v>33902</v>
      </c>
      <c r="AO83" s="58" t="s">
        <v>34040</v>
      </c>
      <c r="AP83" s="58">
        <v>4934</v>
      </c>
      <c r="AQ83" s="58" t="s">
        <v>34178</v>
      </c>
      <c r="AR83" s="63">
        <v>7.11</v>
      </c>
      <c r="AS83" s="64"/>
    </row>
    <row r="84" spans="2:45" s="6" customFormat="1" ht="16.2" customHeight="1" x14ac:dyDescent="0.4">
      <c r="B84" s="57">
        <v>76</v>
      </c>
      <c r="C84" s="81" t="s">
        <v>32117</v>
      </c>
      <c r="D84" s="58" t="s">
        <v>32267</v>
      </c>
      <c r="E84" s="58" t="s">
        <v>32417</v>
      </c>
      <c r="F84" s="58" t="s">
        <v>32567</v>
      </c>
      <c r="G84" s="58" t="s">
        <v>32717</v>
      </c>
      <c r="H84" s="58" t="s">
        <v>32848</v>
      </c>
      <c r="I84" s="58" t="s">
        <v>32998</v>
      </c>
      <c r="J84" s="58" t="s">
        <v>33133</v>
      </c>
      <c r="K84" s="58" t="s">
        <v>33283</v>
      </c>
      <c r="L84" s="58"/>
      <c r="M84" s="59" t="s">
        <v>53</v>
      </c>
      <c r="N84" s="59">
        <v>6.18</v>
      </c>
      <c r="O84" s="60" t="str">
        <f t="shared" si="10"/>
        <v>KG</v>
      </c>
      <c r="P84" s="59">
        <v>9.5</v>
      </c>
      <c r="Q84" s="58">
        <v>3.31</v>
      </c>
      <c r="R84" s="61" t="s">
        <v>33478</v>
      </c>
      <c r="S84" s="59" t="s">
        <v>33615</v>
      </c>
      <c r="T84" s="60" t="str">
        <f t="shared" si="11"/>
        <v>1527</v>
      </c>
      <c r="U84" s="60" t="str">
        <f t="shared" si="12"/>
        <v>623757595</v>
      </c>
      <c r="V84" s="62" t="s">
        <v>33765</v>
      </c>
      <c r="W84" s="263" t="s">
        <v>30957</v>
      </c>
      <c r="X84" s="59" t="s">
        <v>30753</v>
      </c>
      <c r="Y84" s="59" t="s">
        <v>116</v>
      </c>
      <c r="Z84" s="59" t="s">
        <v>114</v>
      </c>
      <c r="AA84" s="59" t="s">
        <v>31016</v>
      </c>
      <c r="AB84" s="59"/>
      <c r="AC84" s="59">
        <v>82</v>
      </c>
      <c r="AD84" s="60" t="str">
        <f t="shared" si="13"/>
        <v>MM</v>
      </c>
      <c r="AE84" s="59">
        <v>3.69</v>
      </c>
      <c r="AF84" s="59">
        <v>1.1599999999999999</v>
      </c>
      <c r="AG84" s="59">
        <v>5.1100000000000003</v>
      </c>
      <c r="AH84" s="164">
        <v>6.42</v>
      </c>
      <c r="AI84" s="60" t="str">
        <f t="shared" si="14"/>
        <v>CHF</v>
      </c>
      <c r="AJ84" s="59">
        <v>38</v>
      </c>
      <c r="AK84" s="59">
        <v>50</v>
      </c>
      <c r="AL84" s="59" t="s">
        <v>105</v>
      </c>
      <c r="AM84" s="77"/>
      <c r="AN84" s="58" t="s">
        <v>33903</v>
      </c>
      <c r="AO84" s="58" t="s">
        <v>34041</v>
      </c>
      <c r="AP84" s="58">
        <v>1260</v>
      </c>
      <c r="AQ84" s="58" t="s">
        <v>34179</v>
      </c>
      <c r="AR84" s="63">
        <v>6.04</v>
      </c>
      <c r="AS84" s="64"/>
    </row>
    <row r="85" spans="2:45" s="6" customFormat="1" ht="16.2" customHeight="1" x14ac:dyDescent="0.4">
      <c r="B85" s="57">
        <v>77</v>
      </c>
      <c r="C85" s="81" t="s">
        <v>32118</v>
      </c>
      <c r="D85" s="58" t="s">
        <v>32268</v>
      </c>
      <c r="E85" s="58" t="s">
        <v>32418</v>
      </c>
      <c r="F85" s="58" t="s">
        <v>32568</v>
      </c>
      <c r="G85" s="58" t="s">
        <v>32718</v>
      </c>
      <c r="H85" s="58" t="s">
        <v>32849</v>
      </c>
      <c r="I85" s="58" t="s">
        <v>32999</v>
      </c>
      <c r="J85" s="58" t="s">
        <v>33134</v>
      </c>
      <c r="K85" s="58" t="s">
        <v>33284</v>
      </c>
      <c r="L85" s="58"/>
      <c r="M85" s="59" t="s">
        <v>31017</v>
      </c>
      <c r="N85" s="59">
        <v>5.72</v>
      </c>
      <c r="O85" s="60" t="str">
        <f t="shared" si="10"/>
        <v>KG</v>
      </c>
      <c r="P85" s="59">
        <v>8.57</v>
      </c>
      <c r="Q85" s="58">
        <v>5.24</v>
      </c>
      <c r="R85" s="61" t="s">
        <v>33479</v>
      </c>
      <c r="S85" s="59" t="s">
        <v>33616</v>
      </c>
      <c r="T85" s="60" t="str">
        <f t="shared" si="11"/>
        <v>1350</v>
      </c>
      <c r="U85" s="60" t="str">
        <f t="shared" si="12"/>
        <v>521602430</v>
      </c>
      <c r="V85" s="62" t="s">
        <v>33766</v>
      </c>
      <c r="W85" s="263" t="s">
        <v>30629</v>
      </c>
      <c r="X85" s="59" t="s">
        <v>30754</v>
      </c>
      <c r="Y85" s="59" t="s">
        <v>116</v>
      </c>
      <c r="Z85" s="59" t="s">
        <v>114</v>
      </c>
      <c r="AA85" s="59" t="s">
        <v>31022</v>
      </c>
      <c r="AB85" s="59"/>
      <c r="AC85" s="59">
        <v>93</v>
      </c>
      <c r="AD85" s="60" t="str">
        <f t="shared" si="13"/>
        <v>MM</v>
      </c>
      <c r="AE85" s="59">
        <v>1.1399999999999999</v>
      </c>
      <c r="AF85" s="59">
        <v>5.88</v>
      </c>
      <c r="AG85" s="59">
        <v>4.3600000000000003</v>
      </c>
      <c r="AH85" s="164">
        <v>3.19</v>
      </c>
      <c r="AI85" s="60" t="str">
        <f t="shared" si="14"/>
        <v>CHF</v>
      </c>
      <c r="AJ85" s="59">
        <v>35</v>
      </c>
      <c r="AK85" s="59">
        <v>15</v>
      </c>
      <c r="AL85" s="59" t="s">
        <v>105</v>
      </c>
      <c r="AM85" s="77"/>
      <c r="AN85" s="58" t="s">
        <v>33904</v>
      </c>
      <c r="AO85" s="58" t="s">
        <v>34042</v>
      </c>
      <c r="AP85" s="58">
        <v>2507</v>
      </c>
      <c r="AQ85" s="58" t="s">
        <v>34180</v>
      </c>
      <c r="AR85" s="63">
        <v>5.46</v>
      </c>
      <c r="AS85" s="64"/>
    </row>
    <row r="86" spans="2:45" s="6" customFormat="1" ht="16.2" customHeight="1" x14ac:dyDescent="0.4">
      <c r="B86" s="57">
        <v>78</v>
      </c>
      <c r="C86" s="81" t="s">
        <v>32119</v>
      </c>
      <c r="D86" s="58" t="s">
        <v>32269</v>
      </c>
      <c r="E86" s="58" t="s">
        <v>32419</v>
      </c>
      <c r="F86" s="58" t="s">
        <v>32569</v>
      </c>
      <c r="G86" s="58" t="s">
        <v>32719</v>
      </c>
      <c r="H86" s="58" t="s">
        <v>32850</v>
      </c>
      <c r="I86" s="58" t="s">
        <v>33000</v>
      </c>
      <c r="J86" s="58" t="s">
        <v>33135</v>
      </c>
      <c r="K86" s="58" t="s">
        <v>33285</v>
      </c>
      <c r="L86" s="58"/>
      <c r="M86" s="59" t="s">
        <v>31017</v>
      </c>
      <c r="N86" s="59">
        <v>3.68</v>
      </c>
      <c r="O86" s="60" t="str">
        <f t="shared" si="10"/>
        <v>KG</v>
      </c>
      <c r="P86" s="59">
        <v>3.42</v>
      </c>
      <c r="Q86" s="58">
        <v>3.09</v>
      </c>
      <c r="R86" s="61" t="s">
        <v>33480</v>
      </c>
      <c r="S86" s="59" t="s">
        <v>33617</v>
      </c>
      <c r="T86" s="60" t="str">
        <f t="shared" si="11"/>
        <v>8017</v>
      </c>
      <c r="U86" s="60" t="str">
        <f t="shared" si="12"/>
        <v>131423996</v>
      </c>
      <c r="V86" s="62" t="s">
        <v>33767</v>
      </c>
      <c r="W86" s="263" t="s">
        <v>30958</v>
      </c>
      <c r="X86" s="59" t="s">
        <v>30753</v>
      </c>
      <c r="Y86" s="59" t="s">
        <v>114</v>
      </c>
      <c r="Z86" s="59" t="s">
        <v>116</v>
      </c>
      <c r="AA86" s="59" t="s">
        <v>31021</v>
      </c>
      <c r="AB86" s="59"/>
      <c r="AC86" s="59">
        <v>83</v>
      </c>
      <c r="AD86" s="60" t="str">
        <f t="shared" si="13"/>
        <v>MM</v>
      </c>
      <c r="AE86" s="59">
        <v>1.4</v>
      </c>
      <c r="AF86" s="59">
        <v>5.73</v>
      </c>
      <c r="AG86" s="59">
        <v>5.8</v>
      </c>
      <c r="AH86" s="164">
        <v>8.25</v>
      </c>
      <c r="AI86" s="60" t="str">
        <f t="shared" si="14"/>
        <v>CHF</v>
      </c>
      <c r="AJ86" s="59">
        <v>65</v>
      </c>
      <c r="AK86" s="59">
        <v>28</v>
      </c>
      <c r="AL86" s="59" t="s">
        <v>105</v>
      </c>
      <c r="AM86" s="77"/>
      <c r="AN86" s="58" t="s">
        <v>33905</v>
      </c>
      <c r="AO86" s="58" t="s">
        <v>34043</v>
      </c>
      <c r="AP86" s="58">
        <v>4484</v>
      </c>
      <c r="AQ86" s="58" t="s">
        <v>34181</v>
      </c>
      <c r="AR86" s="63">
        <v>5.57</v>
      </c>
      <c r="AS86" s="64"/>
    </row>
    <row r="87" spans="2:45" s="6" customFormat="1" ht="16.2" customHeight="1" x14ac:dyDescent="0.4">
      <c r="B87" s="57">
        <v>79</v>
      </c>
      <c r="C87" s="81" t="s">
        <v>32120</v>
      </c>
      <c r="D87" s="58" t="s">
        <v>32270</v>
      </c>
      <c r="E87" s="58" t="s">
        <v>32420</v>
      </c>
      <c r="F87" s="58" t="s">
        <v>32570</v>
      </c>
      <c r="G87" s="58" t="s">
        <v>32720</v>
      </c>
      <c r="H87" s="58" t="s">
        <v>32851</v>
      </c>
      <c r="I87" s="58" t="s">
        <v>33001</v>
      </c>
      <c r="J87" s="58" t="s">
        <v>33136</v>
      </c>
      <c r="K87" s="58" t="s">
        <v>33286</v>
      </c>
      <c r="L87" s="58"/>
      <c r="M87" s="59" t="s">
        <v>92</v>
      </c>
      <c r="N87" s="59">
        <v>2.2200000000000002</v>
      </c>
      <c r="O87" s="60" t="str">
        <f t="shared" si="10"/>
        <v>KG</v>
      </c>
      <c r="P87" s="59">
        <v>6.69</v>
      </c>
      <c r="Q87" s="58">
        <v>6.89</v>
      </c>
      <c r="R87" s="61" t="s">
        <v>33481</v>
      </c>
      <c r="S87" s="59" t="s">
        <v>33618</v>
      </c>
      <c r="T87" s="60" t="str">
        <f t="shared" si="11"/>
        <v>6740</v>
      </c>
      <c r="U87" s="60" t="str">
        <f t="shared" si="12"/>
        <v>862669139</v>
      </c>
      <c r="V87" s="62" t="s">
        <v>33768</v>
      </c>
      <c r="W87" s="263"/>
      <c r="X87" s="59" t="s">
        <v>30755</v>
      </c>
      <c r="Y87" s="59" t="s">
        <v>114</v>
      </c>
      <c r="Z87" s="59" t="s">
        <v>116</v>
      </c>
      <c r="AA87" s="59" t="s">
        <v>31013</v>
      </c>
      <c r="AB87" s="59"/>
      <c r="AC87" s="59">
        <v>23</v>
      </c>
      <c r="AD87" s="60" t="str">
        <f t="shared" si="13"/>
        <v>MM</v>
      </c>
      <c r="AE87" s="59">
        <v>3.52</v>
      </c>
      <c r="AF87" s="59">
        <v>1.28</v>
      </c>
      <c r="AG87" s="59">
        <v>3.47</v>
      </c>
      <c r="AH87" s="164">
        <v>3.83</v>
      </c>
      <c r="AI87" s="60" t="str">
        <f t="shared" si="14"/>
        <v>CHF</v>
      </c>
      <c r="AJ87" s="59">
        <v>2</v>
      </c>
      <c r="AK87" s="59">
        <v>70</v>
      </c>
      <c r="AL87" s="59" t="s">
        <v>105</v>
      </c>
      <c r="AM87" s="77"/>
      <c r="AN87" s="58" t="s">
        <v>33906</v>
      </c>
      <c r="AO87" s="58" t="s">
        <v>34044</v>
      </c>
      <c r="AP87" s="58">
        <v>3774</v>
      </c>
      <c r="AQ87" s="58" t="s">
        <v>34182</v>
      </c>
      <c r="AR87" s="63">
        <v>9.26</v>
      </c>
      <c r="AS87" s="64"/>
    </row>
    <row r="88" spans="2:45" s="6" customFormat="1" ht="16.2" customHeight="1" x14ac:dyDescent="0.4">
      <c r="B88" s="57">
        <v>80</v>
      </c>
      <c r="C88" s="81" t="s">
        <v>32121</v>
      </c>
      <c r="D88" s="58" t="s">
        <v>32271</v>
      </c>
      <c r="E88" s="58" t="s">
        <v>32421</v>
      </c>
      <c r="F88" s="58" t="s">
        <v>32571</v>
      </c>
      <c r="G88" s="58" t="s">
        <v>32721</v>
      </c>
      <c r="H88" s="58" t="s">
        <v>32852</v>
      </c>
      <c r="I88" s="58" t="s">
        <v>33002</v>
      </c>
      <c r="J88" s="58" t="s">
        <v>33137</v>
      </c>
      <c r="K88" s="58" t="s">
        <v>33287</v>
      </c>
      <c r="L88" s="58"/>
      <c r="M88" s="59" t="s">
        <v>31023</v>
      </c>
      <c r="N88" s="59">
        <v>9.7100000000000009</v>
      </c>
      <c r="O88" s="60" t="str">
        <f t="shared" si="10"/>
        <v>KG</v>
      </c>
      <c r="P88" s="59">
        <v>6.57</v>
      </c>
      <c r="Q88" s="58">
        <v>2.62</v>
      </c>
      <c r="R88" s="61" t="s">
        <v>33482</v>
      </c>
      <c r="S88" s="59" t="s">
        <v>33619</v>
      </c>
      <c r="T88" s="60" t="str">
        <f t="shared" si="11"/>
        <v>2786</v>
      </c>
      <c r="U88" s="60" t="str">
        <f t="shared" si="12"/>
        <v>734179005</v>
      </c>
      <c r="V88" s="62" t="s">
        <v>33769</v>
      </c>
      <c r="W88" s="263"/>
      <c r="X88" s="59" t="s">
        <v>105</v>
      </c>
      <c r="Y88" s="59" t="s">
        <v>114</v>
      </c>
      <c r="Z88" s="59" t="s">
        <v>114</v>
      </c>
      <c r="AA88" s="59" t="s">
        <v>55</v>
      </c>
      <c r="AB88" s="59"/>
      <c r="AC88" s="59">
        <v>48</v>
      </c>
      <c r="AD88" s="60" t="str">
        <f t="shared" si="13"/>
        <v>MM</v>
      </c>
      <c r="AE88" s="59">
        <v>5.01</v>
      </c>
      <c r="AF88" s="59">
        <v>2.86</v>
      </c>
      <c r="AG88" s="59">
        <v>1.72</v>
      </c>
      <c r="AH88" s="164">
        <v>2.15</v>
      </c>
      <c r="AI88" s="60" t="str">
        <f t="shared" si="14"/>
        <v>CHF</v>
      </c>
      <c r="AJ88" s="59">
        <v>10</v>
      </c>
      <c r="AK88" s="59">
        <v>32</v>
      </c>
      <c r="AL88" s="59" t="s">
        <v>105</v>
      </c>
      <c r="AM88" s="77"/>
      <c r="AN88" s="58" t="s">
        <v>33907</v>
      </c>
      <c r="AO88" s="58" t="s">
        <v>34045</v>
      </c>
      <c r="AP88" s="58">
        <v>4694</v>
      </c>
      <c r="AQ88" s="58" t="s">
        <v>34183</v>
      </c>
      <c r="AR88" s="63">
        <v>3.84</v>
      </c>
      <c r="AS88" s="64" t="s">
        <v>34302</v>
      </c>
    </row>
    <row r="89" spans="2:45" s="6" customFormat="1" ht="16.2" customHeight="1" x14ac:dyDescent="0.4">
      <c r="B89" s="85">
        <v>81</v>
      </c>
      <c r="C89" s="81" t="s">
        <v>32122</v>
      </c>
      <c r="D89" s="58" t="s">
        <v>32272</v>
      </c>
      <c r="E89" s="58" t="s">
        <v>32422</v>
      </c>
      <c r="F89" s="58" t="s">
        <v>32572</v>
      </c>
      <c r="G89" s="58" t="s">
        <v>32722</v>
      </c>
      <c r="H89" s="58" t="s">
        <v>32853</v>
      </c>
      <c r="I89" s="58" t="s">
        <v>33003</v>
      </c>
      <c r="J89" s="58" t="s">
        <v>33138</v>
      </c>
      <c r="K89" s="58" t="s">
        <v>33288</v>
      </c>
      <c r="L89" s="58"/>
      <c r="M89" s="59" t="s">
        <v>31025</v>
      </c>
      <c r="N89" s="59">
        <v>8.69</v>
      </c>
      <c r="O89" s="60" t="str">
        <f t="shared" si="10"/>
        <v>KG</v>
      </c>
      <c r="P89" s="59">
        <v>7.52</v>
      </c>
      <c r="Q89" s="58">
        <v>8.8699999999999992</v>
      </c>
      <c r="R89" s="61" t="s">
        <v>33483</v>
      </c>
      <c r="S89" s="59" t="s">
        <v>33620</v>
      </c>
      <c r="T89" s="60" t="str">
        <f t="shared" si="11"/>
        <v>5882</v>
      </c>
      <c r="U89" s="60" t="str">
        <f t="shared" si="12"/>
        <v>927639480</v>
      </c>
      <c r="V89" s="62" t="s">
        <v>33770</v>
      </c>
      <c r="W89" s="263"/>
      <c r="X89" s="59" t="s">
        <v>30755</v>
      </c>
      <c r="Y89" s="59" t="s">
        <v>116</v>
      </c>
      <c r="Z89" s="59" t="s">
        <v>116</v>
      </c>
      <c r="AA89" s="59" t="s">
        <v>31013</v>
      </c>
      <c r="AB89" s="59"/>
      <c r="AC89" s="59">
        <v>60</v>
      </c>
      <c r="AD89" s="60" t="str">
        <f t="shared" si="13"/>
        <v>MM</v>
      </c>
      <c r="AE89" s="59">
        <v>8.5299999999999994</v>
      </c>
      <c r="AF89" s="59">
        <v>4.9800000000000004</v>
      </c>
      <c r="AG89" s="59">
        <v>8.8800000000000008</v>
      </c>
      <c r="AH89" s="164">
        <v>5.55</v>
      </c>
      <c r="AI89" s="60" t="str">
        <f t="shared" si="14"/>
        <v>CHF</v>
      </c>
      <c r="AJ89" s="59">
        <v>65</v>
      </c>
      <c r="AK89" s="59">
        <v>88</v>
      </c>
      <c r="AL89" s="59" t="s">
        <v>105</v>
      </c>
      <c r="AM89" s="77"/>
      <c r="AN89" s="58" t="s">
        <v>33908</v>
      </c>
      <c r="AO89" s="58" t="s">
        <v>34046</v>
      </c>
      <c r="AP89" s="58">
        <v>1346</v>
      </c>
      <c r="AQ89" s="58" t="s">
        <v>34184</v>
      </c>
      <c r="AR89" s="63">
        <v>9.61</v>
      </c>
      <c r="AS89" s="64" t="s">
        <v>34303</v>
      </c>
    </row>
    <row r="90" spans="2:45" s="6" customFormat="1" ht="16.2" customHeight="1" x14ac:dyDescent="0.4">
      <c r="B90" s="57">
        <v>82</v>
      </c>
      <c r="C90" s="81" t="s">
        <v>32123</v>
      </c>
      <c r="D90" s="58" t="s">
        <v>32273</v>
      </c>
      <c r="E90" s="58" t="s">
        <v>32423</v>
      </c>
      <c r="F90" s="58" t="s">
        <v>32573</v>
      </c>
      <c r="G90" s="58" t="s">
        <v>32723</v>
      </c>
      <c r="H90" s="58" t="s">
        <v>32854</v>
      </c>
      <c r="I90" s="58" t="s">
        <v>33004</v>
      </c>
      <c r="J90" s="58" t="s">
        <v>33139</v>
      </c>
      <c r="K90" s="58" t="s">
        <v>33289</v>
      </c>
      <c r="L90" s="58"/>
      <c r="M90" s="59" t="s">
        <v>31013</v>
      </c>
      <c r="N90" s="59">
        <v>6.77</v>
      </c>
      <c r="O90" s="60" t="str">
        <f t="shared" si="10"/>
        <v>KG</v>
      </c>
      <c r="P90" s="59">
        <v>8.58</v>
      </c>
      <c r="Q90" s="58">
        <v>2.0499999999999998</v>
      </c>
      <c r="R90" s="61" t="s">
        <v>33484</v>
      </c>
      <c r="S90" s="59" t="s">
        <v>33621</v>
      </c>
      <c r="T90" s="60" t="str">
        <f t="shared" si="11"/>
        <v>1545</v>
      </c>
      <c r="U90" s="60" t="str">
        <f t="shared" si="12"/>
        <v>644591539</v>
      </c>
      <c r="V90" s="62" t="s">
        <v>33771</v>
      </c>
      <c r="W90" s="263"/>
      <c r="X90" s="59" t="s">
        <v>105</v>
      </c>
      <c r="Y90" s="59" t="s">
        <v>114</v>
      </c>
      <c r="Z90" s="59" t="s">
        <v>114</v>
      </c>
      <c r="AA90" s="59" t="s">
        <v>31019</v>
      </c>
      <c r="AB90" s="59"/>
      <c r="AC90" s="59">
        <v>74</v>
      </c>
      <c r="AD90" s="60" t="str">
        <f t="shared" si="13"/>
        <v>MM</v>
      </c>
      <c r="AE90" s="59">
        <v>9.58</v>
      </c>
      <c r="AF90" s="59">
        <v>7.46</v>
      </c>
      <c r="AG90" s="59">
        <v>4.53</v>
      </c>
      <c r="AH90" s="164">
        <v>7.36</v>
      </c>
      <c r="AI90" s="60" t="str">
        <f t="shared" si="14"/>
        <v>CHF</v>
      </c>
      <c r="AJ90" s="59">
        <v>52</v>
      </c>
      <c r="AK90" s="59">
        <v>34</v>
      </c>
      <c r="AL90" s="59" t="s">
        <v>105</v>
      </c>
      <c r="AM90" s="77"/>
      <c r="AN90" s="58" t="s">
        <v>33909</v>
      </c>
      <c r="AO90" s="58" t="s">
        <v>34047</v>
      </c>
      <c r="AP90" s="58">
        <v>1882</v>
      </c>
      <c r="AQ90" s="58" t="s">
        <v>34185</v>
      </c>
      <c r="AR90" s="63">
        <v>6.72</v>
      </c>
      <c r="AS90" s="64" t="s">
        <v>34304</v>
      </c>
    </row>
    <row r="91" spans="2:45" s="6" customFormat="1" ht="16.2" customHeight="1" x14ac:dyDescent="0.4">
      <c r="B91" s="57">
        <v>83</v>
      </c>
      <c r="C91" s="81" t="s">
        <v>32124</v>
      </c>
      <c r="D91" s="58" t="s">
        <v>32274</v>
      </c>
      <c r="E91" s="58" t="s">
        <v>32424</v>
      </c>
      <c r="F91" s="58" t="s">
        <v>32574</v>
      </c>
      <c r="G91" s="58" t="s">
        <v>32724</v>
      </c>
      <c r="H91" s="58" t="s">
        <v>32855</v>
      </c>
      <c r="I91" s="58" t="s">
        <v>33005</v>
      </c>
      <c r="J91" s="58" t="s">
        <v>33140</v>
      </c>
      <c r="K91" s="58" t="s">
        <v>33290</v>
      </c>
      <c r="L91" s="58"/>
      <c r="M91" s="59" t="s">
        <v>31016</v>
      </c>
      <c r="N91" s="59">
        <v>5.89</v>
      </c>
      <c r="O91" s="60" t="str">
        <f t="shared" si="10"/>
        <v>KG</v>
      </c>
      <c r="P91" s="59">
        <v>6.99</v>
      </c>
      <c r="Q91" s="58">
        <v>2.23</v>
      </c>
      <c r="R91" s="61" t="s">
        <v>33485</v>
      </c>
      <c r="S91" s="59" t="s">
        <v>33622</v>
      </c>
      <c r="T91" s="60" t="str">
        <f t="shared" si="11"/>
        <v>5647</v>
      </c>
      <c r="U91" s="60" t="str">
        <f t="shared" si="12"/>
        <v>872271305</v>
      </c>
      <c r="V91" s="62" t="s">
        <v>33772</v>
      </c>
      <c r="W91" s="263"/>
      <c r="X91" s="59" t="s">
        <v>30753</v>
      </c>
      <c r="Y91" s="59" t="s">
        <v>114</v>
      </c>
      <c r="Z91" s="59" t="s">
        <v>114</v>
      </c>
      <c r="AA91" s="59" t="s">
        <v>30626</v>
      </c>
      <c r="AB91" s="59"/>
      <c r="AC91" s="59">
        <v>46</v>
      </c>
      <c r="AD91" s="60" t="str">
        <f t="shared" si="13"/>
        <v>MM</v>
      </c>
      <c r="AE91" s="59">
        <v>8.98</v>
      </c>
      <c r="AF91" s="59">
        <v>9.6</v>
      </c>
      <c r="AG91" s="59">
        <v>2.29</v>
      </c>
      <c r="AH91" s="164">
        <v>7.62</v>
      </c>
      <c r="AI91" s="60" t="str">
        <f t="shared" si="14"/>
        <v>CHF</v>
      </c>
      <c r="AJ91" s="59">
        <v>71</v>
      </c>
      <c r="AK91" s="59">
        <v>36</v>
      </c>
      <c r="AL91" s="59" t="s">
        <v>105</v>
      </c>
      <c r="AM91" s="77"/>
      <c r="AN91" s="58" t="s">
        <v>33910</v>
      </c>
      <c r="AO91" s="58" t="s">
        <v>34048</v>
      </c>
      <c r="AP91" s="58">
        <v>3162</v>
      </c>
      <c r="AQ91" s="58" t="s">
        <v>34186</v>
      </c>
      <c r="AR91" s="63">
        <v>8.2200000000000006</v>
      </c>
      <c r="AS91" s="64" t="s">
        <v>34305</v>
      </c>
    </row>
    <row r="92" spans="2:45" s="6" customFormat="1" ht="16.2" customHeight="1" x14ac:dyDescent="0.4">
      <c r="B92" s="57">
        <v>84</v>
      </c>
      <c r="C92" s="81" t="s">
        <v>32125</v>
      </c>
      <c r="D92" s="58" t="s">
        <v>32275</v>
      </c>
      <c r="E92" s="58" t="s">
        <v>32425</v>
      </c>
      <c r="F92" s="58" t="s">
        <v>32575</v>
      </c>
      <c r="G92" s="58" t="s">
        <v>32725</v>
      </c>
      <c r="H92" s="58" t="s">
        <v>32856</v>
      </c>
      <c r="I92" s="58" t="s">
        <v>33006</v>
      </c>
      <c r="J92" s="58" t="s">
        <v>33141</v>
      </c>
      <c r="K92" s="58" t="s">
        <v>33291</v>
      </c>
      <c r="L92" s="58"/>
      <c r="M92" s="59" t="s">
        <v>31017</v>
      </c>
      <c r="N92" s="59">
        <v>5.8</v>
      </c>
      <c r="O92" s="60" t="str">
        <f t="shared" si="10"/>
        <v>KG</v>
      </c>
      <c r="P92" s="59">
        <v>4.3899999999999997</v>
      </c>
      <c r="Q92" s="58">
        <v>6.6</v>
      </c>
      <c r="R92" s="61" t="s">
        <v>33486</v>
      </c>
      <c r="S92" s="59" t="s">
        <v>33623</v>
      </c>
      <c r="T92" s="60" t="str">
        <f t="shared" si="11"/>
        <v>6946</v>
      </c>
      <c r="U92" s="60" t="str">
        <f t="shared" si="12"/>
        <v>976199206</v>
      </c>
      <c r="V92" s="62" t="s">
        <v>33773</v>
      </c>
      <c r="W92" s="263"/>
      <c r="X92" s="59" t="s">
        <v>105</v>
      </c>
      <c r="Y92" s="59" t="s">
        <v>116</v>
      </c>
      <c r="Z92" s="59" t="s">
        <v>114</v>
      </c>
      <c r="AA92" s="59" t="s">
        <v>31016</v>
      </c>
      <c r="AB92" s="59"/>
      <c r="AC92" s="59">
        <v>10</v>
      </c>
      <c r="AD92" s="60" t="str">
        <f t="shared" si="13"/>
        <v>MM</v>
      </c>
      <c r="AE92" s="59">
        <v>1.1299999999999999</v>
      </c>
      <c r="AF92" s="59">
        <v>1.24</v>
      </c>
      <c r="AG92" s="59">
        <v>9.81</v>
      </c>
      <c r="AH92" s="164">
        <v>4.7699999999999996</v>
      </c>
      <c r="AI92" s="60" t="str">
        <f t="shared" si="14"/>
        <v>CHF</v>
      </c>
      <c r="AJ92" s="59">
        <v>58</v>
      </c>
      <c r="AK92" s="59">
        <v>33</v>
      </c>
      <c r="AL92" s="59" t="s">
        <v>105</v>
      </c>
      <c r="AM92" s="77" t="s">
        <v>31000</v>
      </c>
      <c r="AN92" s="58" t="s">
        <v>33911</v>
      </c>
      <c r="AO92" s="58" t="s">
        <v>34049</v>
      </c>
      <c r="AP92" s="58">
        <v>1695</v>
      </c>
      <c r="AQ92" s="58" t="s">
        <v>34187</v>
      </c>
      <c r="AR92" s="63">
        <v>2.92</v>
      </c>
      <c r="AS92" s="64" t="s">
        <v>34306</v>
      </c>
    </row>
    <row r="93" spans="2:45" s="6" customFormat="1" ht="16.2" customHeight="1" x14ac:dyDescent="0.4">
      <c r="B93" s="57">
        <v>85</v>
      </c>
      <c r="C93" s="81" t="s">
        <v>32126</v>
      </c>
      <c r="D93" s="58" t="s">
        <v>32276</v>
      </c>
      <c r="E93" s="58" t="s">
        <v>32426</v>
      </c>
      <c r="F93" s="58" t="s">
        <v>32576</v>
      </c>
      <c r="G93" s="58" t="s">
        <v>32726</v>
      </c>
      <c r="H93" s="58" t="s">
        <v>32857</v>
      </c>
      <c r="I93" s="58" t="s">
        <v>33007</v>
      </c>
      <c r="J93" s="58" t="s">
        <v>33142</v>
      </c>
      <c r="K93" s="58" t="s">
        <v>33292</v>
      </c>
      <c r="L93" s="58"/>
      <c r="M93" s="59" t="s">
        <v>97</v>
      </c>
      <c r="N93" s="59">
        <v>6.45</v>
      </c>
      <c r="O93" s="60" t="str">
        <f t="shared" si="10"/>
        <v>KG</v>
      </c>
      <c r="P93" s="59">
        <v>4.5199999999999996</v>
      </c>
      <c r="Q93" s="58">
        <v>3.44</v>
      </c>
      <c r="R93" s="61" t="s">
        <v>33487</v>
      </c>
      <c r="S93" s="59" t="s">
        <v>33624</v>
      </c>
      <c r="T93" s="60" t="str">
        <f t="shared" si="11"/>
        <v>5077</v>
      </c>
      <c r="U93" s="60" t="str">
        <f t="shared" si="12"/>
        <v>373167364</v>
      </c>
      <c r="V93" s="62" t="s">
        <v>33774</v>
      </c>
      <c r="W93" s="263"/>
      <c r="X93" s="59" t="s">
        <v>30755</v>
      </c>
      <c r="Y93" s="59" t="s">
        <v>116</v>
      </c>
      <c r="Z93" s="59" t="s">
        <v>114</v>
      </c>
      <c r="AA93" s="59" t="s">
        <v>31015</v>
      </c>
      <c r="AB93" s="59"/>
      <c r="AC93" s="59">
        <v>72</v>
      </c>
      <c r="AD93" s="60" t="str">
        <f t="shared" si="13"/>
        <v>MM</v>
      </c>
      <c r="AE93" s="59">
        <v>9.5299999999999994</v>
      </c>
      <c r="AF93" s="59">
        <v>3.25</v>
      </c>
      <c r="AG93" s="59">
        <v>2.62</v>
      </c>
      <c r="AH93" s="164">
        <v>7.38</v>
      </c>
      <c r="AI93" s="60" t="str">
        <f t="shared" si="14"/>
        <v>CHF</v>
      </c>
      <c r="AJ93" s="59">
        <v>60</v>
      </c>
      <c r="AK93" s="59">
        <v>26</v>
      </c>
      <c r="AL93" s="59" t="s">
        <v>105</v>
      </c>
      <c r="AM93" s="77" t="s">
        <v>30995</v>
      </c>
      <c r="AN93" s="58" t="s">
        <v>33912</v>
      </c>
      <c r="AO93" s="58" t="s">
        <v>34050</v>
      </c>
      <c r="AP93" s="58">
        <v>2656</v>
      </c>
      <c r="AQ93" s="58" t="s">
        <v>34188</v>
      </c>
      <c r="AR93" s="63">
        <v>7.25</v>
      </c>
      <c r="AS93" s="64" t="s">
        <v>34307</v>
      </c>
    </row>
    <row r="94" spans="2:45" s="6" customFormat="1" ht="16.2" customHeight="1" x14ac:dyDescent="0.4">
      <c r="B94" s="57">
        <v>86</v>
      </c>
      <c r="C94" s="81" t="s">
        <v>32127</v>
      </c>
      <c r="D94" s="58" t="s">
        <v>32277</v>
      </c>
      <c r="E94" s="58" t="s">
        <v>32427</v>
      </c>
      <c r="F94" s="58" t="s">
        <v>32577</v>
      </c>
      <c r="G94" s="58" t="s">
        <v>32727</v>
      </c>
      <c r="H94" s="58" t="s">
        <v>32858</v>
      </c>
      <c r="I94" s="58" t="s">
        <v>33008</v>
      </c>
      <c r="J94" s="58" t="s">
        <v>33143</v>
      </c>
      <c r="K94" s="58" t="s">
        <v>33293</v>
      </c>
      <c r="L94" s="58"/>
      <c r="M94" s="59" t="s">
        <v>31024</v>
      </c>
      <c r="N94" s="59">
        <v>9.8800000000000008</v>
      </c>
      <c r="O94" s="60" t="str">
        <f t="shared" si="10"/>
        <v>KG</v>
      </c>
      <c r="P94" s="59">
        <v>5.45</v>
      </c>
      <c r="Q94" s="58">
        <v>2.56</v>
      </c>
      <c r="R94" s="61" t="s">
        <v>33488</v>
      </c>
      <c r="S94" s="59" t="s">
        <v>33625</v>
      </c>
      <c r="T94" s="60" t="str">
        <f t="shared" si="11"/>
        <v>6709</v>
      </c>
      <c r="U94" s="60" t="str">
        <f t="shared" si="12"/>
        <v>568196255</v>
      </c>
      <c r="V94" s="62" t="s">
        <v>33775</v>
      </c>
      <c r="W94" s="263"/>
      <c r="X94" s="59" t="s">
        <v>30754</v>
      </c>
      <c r="Y94" s="59" t="s">
        <v>114</v>
      </c>
      <c r="Z94" s="59" t="s">
        <v>114</v>
      </c>
      <c r="AA94" s="59" t="s">
        <v>31015</v>
      </c>
      <c r="AB94" s="59"/>
      <c r="AC94" s="59">
        <v>65</v>
      </c>
      <c r="AD94" s="60" t="str">
        <f t="shared" si="13"/>
        <v>MM</v>
      </c>
      <c r="AE94" s="59">
        <v>1.46</v>
      </c>
      <c r="AF94" s="59">
        <v>9.18</v>
      </c>
      <c r="AG94" s="59">
        <v>7.58</v>
      </c>
      <c r="AH94" s="164">
        <v>6.89</v>
      </c>
      <c r="AI94" s="60" t="str">
        <f t="shared" si="14"/>
        <v>CHF</v>
      </c>
      <c r="AJ94" s="59">
        <v>59</v>
      </c>
      <c r="AK94" s="59">
        <v>78</v>
      </c>
      <c r="AL94" s="59" t="s">
        <v>105</v>
      </c>
      <c r="AM94" s="77" t="s">
        <v>30961</v>
      </c>
      <c r="AN94" s="58" t="s">
        <v>33913</v>
      </c>
      <c r="AO94" s="58" t="s">
        <v>34051</v>
      </c>
      <c r="AP94" s="58">
        <v>1274</v>
      </c>
      <c r="AQ94" s="58" t="s">
        <v>34189</v>
      </c>
      <c r="AR94" s="63">
        <v>5.71</v>
      </c>
      <c r="AS94" s="64" t="s">
        <v>34308</v>
      </c>
    </row>
    <row r="95" spans="2:45" s="6" customFormat="1" ht="16.2" customHeight="1" x14ac:dyDescent="0.4">
      <c r="B95" s="57">
        <v>87</v>
      </c>
      <c r="C95" s="81" t="s">
        <v>32128</v>
      </c>
      <c r="D95" s="58" t="s">
        <v>32278</v>
      </c>
      <c r="E95" s="58" t="s">
        <v>32428</v>
      </c>
      <c r="F95" s="58" t="s">
        <v>32578</v>
      </c>
      <c r="G95" s="58" t="s">
        <v>32728</v>
      </c>
      <c r="H95" s="58" t="s">
        <v>32859</v>
      </c>
      <c r="I95" s="58" t="s">
        <v>33009</v>
      </c>
      <c r="J95" s="58" t="s">
        <v>33144</v>
      </c>
      <c r="K95" s="58" t="s">
        <v>33294</v>
      </c>
      <c r="L95" s="58"/>
      <c r="M95" s="59" t="s">
        <v>31019</v>
      </c>
      <c r="N95" s="59">
        <v>1.48</v>
      </c>
      <c r="O95" s="60" t="str">
        <f t="shared" si="10"/>
        <v>KG</v>
      </c>
      <c r="P95" s="59">
        <v>4.21</v>
      </c>
      <c r="Q95" s="58">
        <v>1.72</v>
      </c>
      <c r="R95" s="61" t="s">
        <v>33489</v>
      </c>
      <c r="S95" s="59" t="s">
        <v>33626</v>
      </c>
      <c r="T95" s="60" t="str">
        <f t="shared" si="11"/>
        <v>4994</v>
      </c>
      <c r="U95" s="60" t="str">
        <f t="shared" si="12"/>
        <v>115287011</v>
      </c>
      <c r="V95" s="62" t="s">
        <v>33776</v>
      </c>
      <c r="W95" s="263"/>
      <c r="X95" s="59" t="s">
        <v>105</v>
      </c>
      <c r="Y95" s="59" t="s">
        <v>116</v>
      </c>
      <c r="Z95" s="59" t="s">
        <v>114</v>
      </c>
      <c r="AA95" s="59" t="s">
        <v>31016</v>
      </c>
      <c r="AB95" s="59"/>
      <c r="AC95" s="59">
        <v>66</v>
      </c>
      <c r="AD95" s="60" t="str">
        <f t="shared" si="13"/>
        <v>MM</v>
      </c>
      <c r="AE95" s="59">
        <v>6.73</v>
      </c>
      <c r="AF95" s="59">
        <v>7.81</v>
      </c>
      <c r="AG95" s="59">
        <v>9.2200000000000006</v>
      </c>
      <c r="AH95" s="164">
        <v>1.47</v>
      </c>
      <c r="AI95" s="60" t="str">
        <f t="shared" si="14"/>
        <v>CHF</v>
      </c>
      <c r="AJ95" s="59">
        <v>100</v>
      </c>
      <c r="AK95" s="59">
        <v>25</v>
      </c>
      <c r="AL95" s="59" t="s">
        <v>105</v>
      </c>
      <c r="AM95" s="77" t="s">
        <v>30985</v>
      </c>
      <c r="AN95" s="58" t="s">
        <v>33914</v>
      </c>
      <c r="AO95" s="58" t="s">
        <v>34052</v>
      </c>
      <c r="AP95" s="58">
        <v>2548</v>
      </c>
      <c r="AQ95" s="58" t="s">
        <v>34190</v>
      </c>
      <c r="AR95" s="63">
        <v>5.52</v>
      </c>
      <c r="AS95" s="64" t="s">
        <v>34309</v>
      </c>
    </row>
    <row r="96" spans="2:45" s="6" customFormat="1" ht="16.2" customHeight="1" x14ac:dyDescent="0.4">
      <c r="B96" s="57">
        <v>88</v>
      </c>
      <c r="C96" s="81" t="s">
        <v>32129</v>
      </c>
      <c r="D96" s="58" t="s">
        <v>32279</v>
      </c>
      <c r="E96" s="58" t="s">
        <v>32429</v>
      </c>
      <c r="F96" s="58" t="s">
        <v>32579</v>
      </c>
      <c r="G96" s="58" t="s">
        <v>32729</v>
      </c>
      <c r="H96" s="58" t="s">
        <v>32860</v>
      </c>
      <c r="I96" s="58" t="s">
        <v>33010</v>
      </c>
      <c r="J96" s="58" t="s">
        <v>33145</v>
      </c>
      <c r="K96" s="58" t="s">
        <v>33295</v>
      </c>
      <c r="L96" s="58"/>
      <c r="M96" s="59" t="s">
        <v>31013</v>
      </c>
      <c r="N96" s="59">
        <v>5.21</v>
      </c>
      <c r="O96" s="60" t="str">
        <f t="shared" si="10"/>
        <v>KG</v>
      </c>
      <c r="P96" s="59">
        <v>6.86</v>
      </c>
      <c r="Q96" s="58">
        <v>6.81</v>
      </c>
      <c r="R96" s="61" t="s">
        <v>33490</v>
      </c>
      <c r="S96" s="59" t="s">
        <v>33627</v>
      </c>
      <c r="T96" s="60" t="str">
        <f t="shared" si="11"/>
        <v>9777</v>
      </c>
      <c r="U96" s="60" t="str">
        <f t="shared" si="12"/>
        <v>598343874</v>
      </c>
      <c r="V96" s="62" t="s">
        <v>33777</v>
      </c>
      <c r="W96" s="263"/>
      <c r="X96" s="59" t="s">
        <v>105</v>
      </c>
      <c r="Y96" s="59" t="s">
        <v>116</v>
      </c>
      <c r="Z96" s="59" t="s">
        <v>114</v>
      </c>
      <c r="AA96" s="59" t="s">
        <v>95</v>
      </c>
      <c r="AB96" s="59"/>
      <c r="AC96" s="59">
        <v>52</v>
      </c>
      <c r="AD96" s="60" t="str">
        <f t="shared" si="13"/>
        <v>MM</v>
      </c>
      <c r="AE96" s="59">
        <v>6.96</v>
      </c>
      <c r="AF96" s="59">
        <v>2.02</v>
      </c>
      <c r="AG96" s="59">
        <v>2.92</v>
      </c>
      <c r="AH96" s="164">
        <v>4.88</v>
      </c>
      <c r="AI96" s="60" t="str">
        <f t="shared" si="14"/>
        <v>CHF</v>
      </c>
      <c r="AJ96" s="59">
        <v>28</v>
      </c>
      <c r="AK96" s="59">
        <v>89</v>
      </c>
      <c r="AL96" s="59" t="s">
        <v>105</v>
      </c>
      <c r="AM96" s="77" t="s">
        <v>30961</v>
      </c>
      <c r="AN96" s="58" t="s">
        <v>33915</v>
      </c>
      <c r="AO96" s="58" t="s">
        <v>34053</v>
      </c>
      <c r="AP96" s="58">
        <v>1212</v>
      </c>
      <c r="AQ96" s="58" t="s">
        <v>34191</v>
      </c>
      <c r="AR96" s="63">
        <v>7.15</v>
      </c>
      <c r="AS96" s="64" t="s">
        <v>34310</v>
      </c>
    </row>
    <row r="97" spans="2:45" s="6" customFormat="1" ht="16.2" customHeight="1" x14ac:dyDescent="0.4">
      <c r="B97" s="85">
        <v>89</v>
      </c>
      <c r="C97" s="81" t="s">
        <v>32130</v>
      </c>
      <c r="D97" s="58" t="s">
        <v>32280</v>
      </c>
      <c r="E97" s="58" t="s">
        <v>32430</v>
      </c>
      <c r="F97" s="58" t="s">
        <v>32580</v>
      </c>
      <c r="G97" s="58" t="s">
        <v>32730</v>
      </c>
      <c r="H97" s="58" t="s">
        <v>32861</v>
      </c>
      <c r="I97" s="58" t="s">
        <v>33011</v>
      </c>
      <c r="J97" s="58" t="s">
        <v>33146</v>
      </c>
      <c r="K97" s="58" t="s">
        <v>33296</v>
      </c>
      <c r="L97" s="58"/>
      <c r="M97" s="59" t="s">
        <v>31021</v>
      </c>
      <c r="N97" s="59">
        <v>7.53</v>
      </c>
      <c r="O97" s="60" t="str">
        <f t="shared" si="10"/>
        <v>KG</v>
      </c>
      <c r="P97" s="59">
        <v>2.5</v>
      </c>
      <c r="Q97" s="58">
        <v>3.65</v>
      </c>
      <c r="R97" s="61" t="s">
        <v>33491</v>
      </c>
      <c r="S97" s="59" t="s">
        <v>33628</v>
      </c>
      <c r="T97" s="60" t="str">
        <f t="shared" si="11"/>
        <v>9563</v>
      </c>
      <c r="U97" s="60" t="str">
        <f t="shared" si="12"/>
        <v>201851797</v>
      </c>
      <c r="V97" s="62" t="s">
        <v>33778</v>
      </c>
      <c r="W97" s="263"/>
      <c r="X97" s="59" t="s">
        <v>30754</v>
      </c>
      <c r="Y97" s="59" t="s">
        <v>114</v>
      </c>
      <c r="Z97" s="59" t="s">
        <v>116</v>
      </c>
      <c r="AA97" s="59" t="s">
        <v>31014</v>
      </c>
      <c r="AB97" s="59"/>
      <c r="AC97" s="59">
        <v>31</v>
      </c>
      <c r="AD97" s="60" t="str">
        <f t="shared" si="13"/>
        <v>MM</v>
      </c>
      <c r="AE97" s="59">
        <v>5.47</v>
      </c>
      <c r="AF97" s="59">
        <v>4.03</v>
      </c>
      <c r="AG97" s="59">
        <v>1.89</v>
      </c>
      <c r="AH97" s="164">
        <v>5.44</v>
      </c>
      <c r="AI97" s="60" t="str">
        <f t="shared" si="14"/>
        <v>CHF</v>
      </c>
      <c r="AJ97" s="59">
        <v>62</v>
      </c>
      <c r="AK97" s="59">
        <v>64</v>
      </c>
      <c r="AL97" s="59" t="s">
        <v>105</v>
      </c>
      <c r="AM97" s="77" t="s">
        <v>31000</v>
      </c>
      <c r="AN97" s="58" t="s">
        <v>33916</v>
      </c>
      <c r="AO97" s="58" t="s">
        <v>34054</v>
      </c>
      <c r="AP97" s="58">
        <v>3339</v>
      </c>
      <c r="AQ97" s="58" t="s">
        <v>34192</v>
      </c>
      <c r="AR97" s="63">
        <v>1.8</v>
      </c>
      <c r="AS97" s="64" t="s">
        <v>34311</v>
      </c>
    </row>
    <row r="98" spans="2:45" s="6" customFormat="1" ht="16.2" customHeight="1" x14ac:dyDescent="0.4">
      <c r="B98" s="57">
        <v>90</v>
      </c>
      <c r="C98" s="81" t="s">
        <v>32131</v>
      </c>
      <c r="D98" s="58" t="s">
        <v>32281</v>
      </c>
      <c r="E98" s="58" t="s">
        <v>32431</v>
      </c>
      <c r="F98" s="58" t="s">
        <v>32581</v>
      </c>
      <c r="G98" s="58" t="s">
        <v>32731</v>
      </c>
      <c r="H98" s="58" t="s">
        <v>32862</v>
      </c>
      <c r="I98" s="58" t="s">
        <v>33012</v>
      </c>
      <c r="J98" s="58" t="s">
        <v>33147</v>
      </c>
      <c r="K98" s="58" t="s">
        <v>33297</v>
      </c>
      <c r="L98" s="58"/>
      <c r="M98" s="59" t="s">
        <v>97</v>
      </c>
      <c r="N98" s="59">
        <v>7.67</v>
      </c>
      <c r="O98" s="60" t="str">
        <f t="shared" si="10"/>
        <v>KG</v>
      </c>
      <c r="P98" s="59">
        <v>9.39</v>
      </c>
      <c r="Q98" s="58">
        <v>3.05</v>
      </c>
      <c r="R98" s="61" t="s">
        <v>33492</v>
      </c>
      <c r="S98" s="59" t="s">
        <v>33629</v>
      </c>
      <c r="T98" s="60" t="str">
        <f t="shared" si="11"/>
        <v>6824</v>
      </c>
      <c r="U98" s="60" t="str">
        <f t="shared" si="12"/>
        <v>908221564</v>
      </c>
      <c r="V98" s="62" t="s">
        <v>33779</v>
      </c>
      <c r="W98" s="263"/>
      <c r="X98" s="59" t="s">
        <v>30755</v>
      </c>
      <c r="Y98" s="59" t="s">
        <v>114</v>
      </c>
      <c r="Z98" s="59" t="s">
        <v>114</v>
      </c>
      <c r="AA98" s="59" t="s">
        <v>31025</v>
      </c>
      <c r="AB98" s="59"/>
      <c r="AC98" s="59">
        <v>26</v>
      </c>
      <c r="AD98" s="60" t="str">
        <f t="shared" si="13"/>
        <v>MM</v>
      </c>
      <c r="AE98" s="59">
        <v>2.4500000000000002</v>
      </c>
      <c r="AF98" s="59">
        <v>7.26</v>
      </c>
      <c r="AG98" s="59">
        <v>8.68</v>
      </c>
      <c r="AH98" s="164">
        <v>4.9400000000000004</v>
      </c>
      <c r="AI98" s="60" t="str">
        <f t="shared" si="14"/>
        <v>CHF</v>
      </c>
      <c r="AJ98" s="59">
        <v>2</v>
      </c>
      <c r="AK98" s="59">
        <v>29</v>
      </c>
      <c r="AL98" s="59" t="s">
        <v>105</v>
      </c>
      <c r="AM98" s="77" t="s">
        <v>30988</v>
      </c>
      <c r="AN98" s="58" t="s">
        <v>33917</v>
      </c>
      <c r="AO98" s="58" t="s">
        <v>34055</v>
      </c>
      <c r="AP98" s="58">
        <v>2295</v>
      </c>
      <c r="AQ98" s="58" t="s">
        <v>34193</v>
      </c>
      <c r="AR98" s="63">
        <v>3.64</v>
      </c>
      <c r="AS98" s="64" t="s">
        <v>34312</v>
      </c>
    </row>
    <row r="99" spans="2:45" s="6" customFormat="1" ht="16.2" customHeight="1" x14ac:dyDescent="0.4">
      <c r="B99" s="57">
        <v>91</v>
      </c>
      <c r="C99" s="81" t="s">
        <v>32132</v>
      </c>
      <c r="D99" s="58" t="s">
        <v>32282</v>
      </c>
      <c r="E99" s="58" t="s">
        <v>32432</v>
      </c>
      <c r="F99" s="58" t="s">
        <v>32582</v>
      </c>
      <c r="G99" s="58" t="s">
        <v>32732</v>
      </c>
      <c r="H99" s="58" t="s">
        <v>32863</v>
      </c>
      <c r="I99" s="58" t="s">
        <v>33013</v>
      </c>
      <c r="J99" s="58" t="s">
        <v>33148</v>
      </c>
      <c r="K99" s="58" t="s">
        <v>33298</v>
      </c>
      <c r="L99" s="58"/>
      <c r="M99" s="59" t="s">
        <v>31021</v>
      </c>
      <c r="N99" s="59">
        <v>9.93</v>
      </c>
      <c r="O99" s="60" t="str">
        <f t="shared" si="10"/>
        <v>KG</v>
      </c>
      <c r="P99" s="59">
        <v>2.94</v>
      </c>
      <c r="Q99" s="58">
        <v>4.92</v>
      </c>
      <c r="R99" s="61" t="s">
        <v>33493</v>
      </c>
      <c r="S99" s="59" t="s">
        <v>33630</v>
      </c>
      <c r="T99" s="60" t="str">
        <f t="shared" si="11"/>
        <v>8671</v>
      </c>
      <c r="U99" s="60" t="str">
        <f t="shared" si="12"/>
        <v>425534407</v>
      </c>
      <c r="V99" s="62" t="s">
        <v>33780</v>
      </c>
      <c r="W99" s="263"/>
      <c r="X99" s="59" t="s">
        <v>30753</v>
      </c>
      <c r="Y99" s="59" t="s">
        <v>116</v>
      </c>
      <c r="Z99" s="59" t="s">
        <v>116</v>
      </c>
      <c r="AA99" s="59" t="s">
        <v>31022</v>
      </c>
      <c r="AB99" s="59"/>
      <c r="AC99" s="59">
        <v>11</v>
      </c>
      <c r="AD99" s="60" t="str">
        <f t="shared" si="13"/>
        <v>MM</v>
      </c>
      <c r="AE99" s="59">
        <v>3.85</v>
      </c>
      <c r="AF99" s="59">
        <v>3.82</v>
      </c>
      <c r="AG99" s="59">
        <v>9.6199999999999992</v>
      </c>
      <c r="AH99" s="164">
        <v>3.34</v>
      </c>
      <c r="AI99" s="60" t="str">
        <f t="shared" si="14"/>
        <v>CHF</v>
      </c>
      <c r="AJ99" s="59">
        <v>64</v>
      </c>
      <c r="AK99" s="59">
        <v>27</v>
      </c>
      <c r="AL99" s="59" t="s">
        <v>105</v>
      </c>
      <c r="AM99" s="77" t="s">
        <v>30955</v>
      </c>
      <c r="AN99" s="58" t="s">
        <v>33918</v>
      </c>
      <c r="AO99" s="58" t="s">
        <v>34056</v>
      </c>
      <c r="AP99" s="58">
        <v>3911</v>
      </c>
      <c r="AQ99" s="58" t="s">
        <v>34194</v>
      </c>
      <c r="AR99" s="63">
        <v>3.48</v>
      </c>
      <c r="AS99" s="64" t="s">
        <v>34313</v>
      </c>
    </row>
    <row r="100" spans="2:45" s="6" customFormat="1" ht="16.2" customHeight="1" x14ac:dyDescent="0.4">
      <c r="B100" s="57">
        <v>92</v>
      </c>
      <c r="C100" s="81" t="s">
        <v>32133</v>
      </c>
      <c r="D100" s="58" t="s">
        <v>32283</v>
      </c>
      <c r="E100" s="58" t="s">
        <v>32433</v>
      </c>
      <c r="F100" s="58" t="s">
        <v>32583</v>
      </c>
      <c r="G100" s="58" t="s">
        <v>32733</v>
      </c>
      <c r="H100" s="58" t="s">
        <v>32864</v>
      </c>
      <c r="I100" s="58" t="s">
        <v>33014</v>
      </c>
      <c r="J100" s="58" t="s">
        <v>33149</v>
      </c>
      <c r="K100" s="58" t="s">
        <v>33299</v>
      </c>
      <c r="L100" s="58"/>
      <c r="M100" s="59" t="s">
        <v>92</v>
      </c>
      <c r="N100" s="59">
        <v>8.94</v>
      </c>
      <c r="O100" s="60" t="str">
        <f t="shared" si="10"/>
        <v>KG</v>
      </c>
      <c r="P100" s="59">
        <v>9.58</v>
      </c>
      <c r="Q100" s="58">
        <v>9.5</v>
      </c>
      <c r="R100" s="61" t="s">
        <v>33494</v>
      </c>
      <c r="S100" s="59" t="s">
        <v>33631</v>
      </c>
      <c r="T100" s="60" t="str">
        <f t="shared" si="11"/>
        <v>9501</v>
      </c>
      <c r="U100" s="60" t="str">
        <f t="shared" si="12"/>
        <v>955659006</v>
      </c>
      <c r="V100" s="62" t="s">
        <v>33781</v>
      </c>
      <c r="W100" s="263" t="s">
        <v>30979</v>
      </c>
      <c r="X100" s="59" t="s">
        <v>30755</v>
      </c>
      <c r="Y100" s="59" t="s">
        <v>114</v>
      </c>
      <c r="Z100" s="59" t="s">
        <v>116</v>
      </c>
      <c r="AA100" s="59" t="s">
        <v>31016</v>
      </c>
      <c r="AB100" s="59">
        <v>7</v>
      </c>
      <c r="AC100" s="59">
        <v>11</v>
      </c>
      <c r="AD100" s="60" t="str">
        <f t="shared" si="13"/>
        <v>MM</v>
      </c>
      <c r="AE100" s="59">
        <v>6.13</v>
      </c>
      <c r="AF100" s="59">
        <v>1.42</v>
      </c>
      <c r="AG100" s="59">
        <v>1.0900000000000001</v>
      </c>
      <c r="AH100" s="164">
        <v>9.15</v>
      </c>
      <c r="AI100" s="60" t="str">
        <f t="shared" si="14"/>
        <v>CHF</v>
      </c>
      <c r="AJ100" s="59">
        <v>8</v>
      </c>
      <c r="AK100" s="59">
        <v>89</v>
      </c>
      <c r="AL100" s="59" t="s">
        <v>105</v>
      </c>
      <c r="AM100" s="77" t="s">
        <v>30995</v>
      </c>
      <c r="AN100" s="58" t="s">
        <v>33919</v>
      </c>
      <c r="AO100" s="58" t="s">
        <v>34057</v>
      </c>
      <c r="AP100" s="58">
        <v>2387</v>
      </c>
      <c r="AQ100" s="58" t="s">
        <v>34195</v>
      </c>
      <c r="AR100" s="63">
        <v>1.43</v>
      </c>
      <c r="AS100" s="64" t="s">
        <v>34314</v>
      </c>
    </row>
    <row r="101" spans="2:45" s="6" customFormat="1" ht="16.2" customHeight="1" x14ac:dyDescent="0.4">
      <c r="B101" s="57">
        <v>93</v>
      </c>
      <c r="C101" s="81" t="s">
        <v>32134</v>
      </c>
      <c r="D101" s="58" t="s">
        <v>32284</v>
      </c>
      <c r="E101" s="58" t="s">
        <v>32434</v>
      </c>
      <c r="F101" s="58" t="s">
        <v>32584</v>
      </c>
      <c r="G101" s="58" t="s">
        <v>32734</v>
      </c>
      <c r="H101" s="58" t="s">
        <v>32865</v>
      </c>
      <c r="I101" s="58" t="s">
        <v>33015</v>
      </c>
      <c r="J101" s="58" t="s">
        <v>33150</v>
      </c>
      <c r="K101" s="58" t="s">
        <v>33300</v>
      </c>
      <c r="L101" s="58"/>
      <c r="M101" s="59" t="s">
        <v>53</v>
      </c>
      <c r="N101" s="59">
        <v>9.51</v>
      </c>
      <c r="O101" s="60" t="str">
        <f t="shared" si="10"/>
        <v>KG</v>
      </c>
      <c r="P101" s="59">
        <v>2.08</v>
      </c>
      <c r="Q101" s="58">
        <v>7.42</v>
      </c>
      <c r="R101" s="61" t="s">
        <v>33495</v>
      </c>
      <c r="S101" s="59" t="s">
        <v>33632</v>
      </c>
      <c r="T101" s="60" t="str">
        <f t="shared" si="11"/>
        <v>2191</v>
      </c>
      <c r="U101" s="60" t="str">
        <f t="shared" si="12"/>
        <v>264919180</v>
      </c>
      <c r="V101" s="62" t="s">
        <v>33782</v>
      </c>
      <c r="W101" s="263" t="s">
        <v>30961</v>
      </c>
      <c r="X101" s="59" t="s">
        <v>30755</v>
      </c>
      <c r="Y101" s="59" t="s">
        <v>114</v>
      </c>
      <c r="Z101" s="59" t="s">
        <v>114</v>
      </c>
      <c r="AA101" s="59" t="s">
        <v>55</v>
      </c>
      <c r="AB101" s="59">
        <v>61</v>
      </c>
      <c r="AC101" s="59">
        <v>23</v>
      </c>
      <c r="AD101" s="60" t="str">
        <f t="shared" si="13"/>
        <v>MM</v>
      </c>
      <c r="AE101" s="59">
        <v>9.0299999999999994</v>
      </c>
      <c r="AF101" s="59">
        <v>3.7</v>
      </c>
      <c r="AG101" s="59">
        <v>3.75</v>
      </c>
      <c r="AH101" s="164">
        <v>3.05</v>
      </c>
      <c r="AI101" s="60" t="str">
        <f t="shared" si="14"/>
        <v>CHF</v>
      </c>
      <c r="AJ101" s="59">
        <v>5</v>
      </c>
      <c r="AK101" s="59">
        <v>3</v>
      </c>
      <c r="AL101" s="59" t="s">
        <v>105</v>
      </c>
      <c r="AM101" s="77" t="s">
        <v>30983</v>
      </c>
      <c r="AN101" s="58" t="s">
        <v>33920</v>
      </c>
      <c r="AO101" s="58" t="s">
        <v>34058</v>
      </c>
      <c r="AP101" s="58">
        <v>4194</v>
      </c>
      <c r="AQ101" s="58" t="s">
        <v>34196</v>
      </c>
      <c r="AR101" s="63">
        <v>5.39</v>
      </c>
      <c r="AS101" s="64" t="s">
        <v>34315</v>
      </c>
    </row>
    <row r="102" spans="2:45" s="6" customFormat="1" ht="16.2" customHeight="1" x14ac:dyDescent="0.4">
      <c r="B102" s="57">
        <v>94</v>
      </c>
      <c r="C102" s="81" t="s">
        <v>32135</v>
      </c>
      <c r="D102" s="58" t="s">
        <v>32285</v>
      </c>
      <c r="E102" s="58" t="s">
        <v>32435</v>
      </c>
      <c r="F102" s="58" t="s">
        <v>32585</v>
      </c>
      <c r="G102" s="58" t="s">
        <v>32735</v>
      </c>
      <c r="H102" s="58" t="s">
        <v>32866</v>
      </c>
      <c r="I102" s="58" t="s">
        <v>33016</v>
      </c>
      <c r="J102" s="58" t="s">
        <v>33151</v>
      </c>
      <c r="K102" s="58" t="s">
        <v>33301</v>
      </c>
      <c r="L102" s="58"/>
      <c r="M102" s="59" t="s">
        <v>31022</v>
      </c>
      <c r="N102" s="59">
        <v>8.74</v>
      </c>
      <c r="O102" s="60" t="str">
        <f t="shared" si="10"/>
        <v>KG</v>
      </c>
      <c r="P102" s="59">
        <v>3.44</v>
      </c>
      <c r="Q102" s="58">
        <v>8.81</v>
      </c>
      <c r="R102" s="61" t="s">
        <v>33496</v>
      </c>
      <c r="S102" s="59" t="s">
        <v>33633</v>
      </c>
      <c r="T102" s="60" t="str">
        <f t="shared" si="11"/>
        <v>6766</v>
      </c>
      <c r="U102" s="60" t="str">
        <f t="shared" si="12"/>
        <v>272556068</v>
      </c>
      <c r="V102" s="62" t="s">
        <v>33783</v>
      </c>
      <c r="W102" s="263" t="s">
        <v>30989</v>
      </c>
      <c r="X102" s="59" t="s">
        <v>105</v>
      </c>
      <c r="Y102" s="59" t="s">
        <v>116</v>
      </c>
      <c r="Z102" s="59" t="s">
        <v>114</v>
      </c>
      <c r="AA102" s="59" t="s">
        <v>31025</v>
      </c>
      <c r="AB102" s="59">
        <v>81</v>
      </c>
      <c r="AC102" s="59">
        <v>89</v>
      </c>
      <c r="AD102" s="60" t="str">
        <f t="shared" si="13"/>
        <v>MM</v>
      </c>
      <c r="AE102" s="59">
        <v>2.74</v>
      </c>
      <c r="AF102" s="59">
        <v>7.9</v>
      </c>
      <c r="AG102" s="59">
        <v>8.41</v>
      </c>
      <c r="AH102" s="164">
        <v>2.12</v>
      </c>
      <c r="AI102" s="60" t="str">
        <f t="shared" si="14"/>
        <v>CHF</v>
      </c>
      <c r="AJ102" s="59">
        <v>81</v>
      </c>
      <c r="AK102" s="59">
        <v>28</v>
      </c>
      <c r="AL102" s="59" t="s">
        <v>105</v>
      </c>
      <c r="AM102" s="77" t="s">
        <v>30964</v>
      </c>
      <c r="AN102" s="58" t="s">
        <v>33921</v>
      </c>
      <c r="AO102" s="58" t="s">
        <v>34059</v>
      </c>
      <c r="AP102" s="58">
        <v>3425</v>
      </c>
      <c r="AQ102" s="58" t="s">
        <v>34197</v>
      </c>
      <c r="AR102" s="63">
        <v>9.65</v>
      </c>
      <c r="AS102" s="64" t="s">
        <v>34316</v>
      </c>
    </row>
    <row r="103" spans="2:45" s="6" customFormat="1" ht="16.2" customHeight="1" x14ac:dyDescent="0.4">
      <c r="B103" s="57">
        <v>95</v>
      </c>
      <c r="C103" s="81" t="s">
        <v>32136</v>
      </c>
      <c r="D103" s="58" t="s">
        <v>32286</v>
      </c>
      <c r="E103" s="58" t="s">
        <v>32436</v>
      </c>
      <c r="F103" s="58" t="s">
        <v>32586</v>
      </c>
      <c r="G103" s="58" t="s">
        <v>32736</v>
      </c>
      <c r="H103" s="58" t="s">
        <v>32867</v>
      </c>
      <c r="I103" s="58" t="s">
        <v>33017</v>
      </c>
      <c r="J103" s="58" t="s">
        <v>33152</v>
      </c>
      <c r="K103" s="58" t="s">
        <v>33302</v>
      </c>
      <c r="L103" s="58"/>
      <c r="M103" s="59" t="s">
        <v>31017</v>
      </c>
      <c r="N103" s="59">
        <v>5.37</v>
      </c>
      <c r="O103" s="60" t="str">
        <f t="shared" si="10"/>
        <v>KG</v>
      </c>
      <c r="P103" s="59">
        <v>4.8600000000000003</v>
      </c>
      <c r="Q103" s="58">
        <v>3.53</v>
      </c>
      <c r="R103" s="61" t="s">
        <v>33497</v>
      </c>
      <c r="S103" s="59" t="s">
        <v>33634</v>
      </c>
      <c r="T103" s="60" t="str">
        <f t="shared" si="11"/>
        <v>2622</v>
      </c>
      <c r="U103" s="60" t="str">
        <f t="shared" si="12"/>
        <v>865078723</v>
      </c>
      <c r="V103" s="62" t="s">
        <v>33784</v>
      </c>
      <c r="W103" s="263" t="s">
        <v>30994</v>
      </c>
      <c r="X103" s="59" t="s">
        <v>30754</v>
      </c>
      <c r="Y103" s="59" t="s">
        <v>116</v>
      </c>
      <c r="Z103" s="59" t="s">
        <v>114</v>
      </c>
      <c r="AA103" s="59" t="s">
        <v>31020</v>
      </c>
      <c r="AB103" s="59">
        <v>77</v>
      </c>
      <c r="AC103" s="59">
        <v>3</v>
      </c>
      <c r="AD103" s="60" t="str">
        <f t="shared" si="13"/>
        <v>MM</v>
      </c>
      <c r="AE103" s="59">
        <v>4.58</v>
      </c>
      <c r="AF103" s="59">
        <v>2.93</v>
      </c>
      <c r="AG103" s="59">
        <v>6.41</v>
      </c>
      <c r="AH103" s="164">
        <v>6.55</v>
      </c>
      <c r="AI103" s="60" t="str">
        <f t="shared" si="14"/>
        <v>CHF</v>
      </c>
      <c r="AJ103" s="59">
        <v>60</v>
      </c>
      <c r="AK103" s="59">
        <v>69</v>
      </c>
      <c r="AL103" s="59" t="s">
        <v>105</v>
      </c>
      <c r="AM103" s="77" t="s">
        <v>30977</v>
      </c>
      <c r="AN103" s="58" t="s">
        <v>33922</v>
      </c>
      <c r="AO103" s="58" t="s">
        <v>34060</v>
      </c>
      <c r="AP103" s="58">
        <v>1680</v>
      </c>
      <c r="AQ103" s="58" t="s">
        <v>34198</v>
      </c>
      <c r="AR103" s="63">
        <v>9.75</v>
      </c>
      <c r="AS103" s="64" t="s">
        <v>34317</v>
      </c>
    </row>
    <row r="104" spans="2:45" s="6" customFormat="1" ht="16.2" customHeight="1" x14ac:dyDescent="0.4">
      <c r="B104" s="57">
        <v>96</v>
      </c>
      <c r="C104" s="81" t="s">
        <v>32137</v>
      </c>
      <c r="D104" s="58" t="s">
        <v>32287</v>
      </c>
      <c r="E104" s="58" t="s">
        <v>32437</v>
      </c>
      <c r="F104" s="58" t="s">
        <v>32587</v>
      </c>
      <c r="G104" s="58" t="s">
        <v>32737</v>
      </c>
      <c r="H104" s="58" t="s">
        <v>32868</v>
      </c>
      <c r="I104" s="58" t="s">
        <v>33018</v>
      </c>
      <c r="J104" s="58" t="s">
        <v>33153</v>
      </c>
      <c r="K104" s="58" t="s">
        <v>33303</v>
      </c>
      <c r="L104" s="58"/>
      <c r="M104" s="59" t="s">
        <v>137</v>
      </c>
      <c r="N104" s="59">
        <v>3.05</v>
      </c>
      <c r="O104" s="60" t="str">
        <f t="shared" si="10"/>
        <v>KG</v>
      </c>
      <c r="P104" s="59">
        <v>6.26</v>
      </c>
      <c r="Q104" s="58">
        <v>5.3</v>
      </c>
      <c r="R104" s="61" t="s">
        <v>33498</v>
      </c>
      <c r="S104" s="59" t="s">
        <v>33635</v>
      </c>
      <c r="T104" s="60" t="str">
        <f t="shared" si="11"/>
        <v>5220</v>
      </c>
      <c r="U104" s="60" t="str">
        <f t="shared" si="12"/>
        <v>961952229</v>
      </c>
      <c r="V104" s="62" t="s">
        <v>33785</v>
      </c>
      <c r="W104" s="263" t="s">
        <v>30988</v>
      </c>
      <c r="X104" s="59" t="s">
        <v>30754</v>
      </c>
      <c r="Y104" s="59" t="s">
        <v>116</v>
      </c>
      <c r="Z104" s="59" t="s">
        <v>114</v>
      </c>
      <c r="AA104" s="59" t="s">
        <v>31024</v>
      </c>
      <c r="AB104" s="59">
        <v>7</v>
      </c>
      <c r="AC104" s="59">
        <v>37</v>
      </c>
      <c r="AD104" s="60" t="str">
        <f t="shared" si="13"/>
        <v>MM</v>
      </c>
      <c r="AE104" s="59">
        <v>3.67</v>
      </c>
      <c r="AF104" s="59">
        <v>9.73</v>
      </c>
      <c r="AG104" s="59">
        <v>2.67</v>
      </c>
      <c r="AH104" s="164">
        <v>6.05</v>
      </c>
      <c r="AI104" s="60" t="str">
        <f t="shared" si="14"/>
        <v>CHF</v>
      </c>
      <c r="AJ104" s="59">
        <v>21</v>
      </c>
      <c r="AK104" s="59">
        <v>35</v>
      </c>
      <c r="AL104" s="59" t="s">
        <v>105</v>
      </c>
      <c r="AM104" s="77" t="s">
        <v>30965</v>
      </c>
      <c r="AN104" s="58" t="s">
        <v>33923</v>
      </c>
      <c r="AO104" s="58" t="s">
        <v>34061</v>
      </c>
      <c r="AP104" s="58">
        <v>2513</v>
      </c>
      <c r="AQ104" s="58" t="s">
        <v>34199</v>
      </c>
      <c r="AR104" s="63">
        <v>7.93</v>
      </c>
      <c r="AS104" s="64" t="s">
        <v>34318</v>
      </c>
    </row>
    <row r="105" spans="2:45" s="6" customFormat="1" ht="16.2" customHeight="1" x14ac:dyDescent="0.4">
      <c r="B105" s="85">
        <v>97</v>
      </c>
      <c r="C105" s="81" t="s">
        <v>32138</v>
      </c>
      <c r="D105" s="58" t="s">
        <v>32288</v>
      </c>
      <c r="E105" s="58" t="s">
        <v>32438</v>
      </c>
      <c r="F105" s="58" t="s">
        <v>32588</v>
      </c>
      <c r="G105" s="58" t="s">
        <v>32738</v>
      </c>
      <c r="H105" s="58" t="s">
        <v>32869</v>
      </c>
      <c r="I105" s="58" t="s">
        <v>33019</v>
      </c>
      <c r="J105" s="58" t="s">
        <v>33154</v>
      </c>
      <c r="K105" s="58" t="s">
        <v>33304</v>
      </c>
      <c r="L105" s="58"/>
      <c r="M105" s="59" t="s">
        <v>93</v>
      </c>
      <c r="N105" s="59">
        <v>8.86</v>
      </c>
      <c r="O105" s="60" t="str">
        <f t="shared" ref="O105:O136" si="15">IF(LEN(B105)&gt;0,"KG","")</f>
        <v>KG</v>
      </c>
      <c r="P105" s="59">
        <v>4.84</v>
      </c>
      <c r="Q105" s="58">
        <v>2.11</v>
      </c>
      <c r="R105" s="61" t="s">
        <v>33499</v>
      </c>
      <c r="S105" s="59" t="s">
        <v>33636</v>
      </c>
      <c r="T105" s="60" t="str">
        <f t="shared" ref="T105:T136" si="16">IF(S105&lt;&gt;"",MID(S105,1,4),"")</f>
        <v>3921</v>
      </c>
      <c r="U105" s="60" t="str">
        <f t="shared" ref="U105:U136" si="17">IF(S105&lt;&gt;"",MID(S105,6,2)&amp;MID(S105,9,3)&amp;MID(S105,13,16),"")</f>
        <v>902556405</v>
      </c>
      <c r="V105" s="62" t="s">
        <v>33786</v>
      </c>
      <c r="W105" s="263" t="s">
        <v>30987</v>
      </c>
      <c r="X105" s="59" t="s">
        <v>105</v>
      </c>
      <c r="Y105" s="59" t="s">
        <v>114</v>
      </c>
      <c r="Z105" s="59" t="s">
        <v>116</v>
      </c>
      <c r="AA105" s="59" t="s">
        <v>94</v>
      </c>
      <c r="AB105" s="59">
        <v>3</v>
      </c>
      <c r="AC105" s="59">
        <v>52</v>
      </c>
      <c r="AD105" s="60" t="str">
        <f t="shared" ref="AD105:AD136" si="18">IF(LEN(B105)&gt;0,"MM","")</f>
        <v>MM</v>
      </c>
      <c r="AE105" s="59">
        <v>6.66</v>
      </c>
      <c r="AF105" s="59">
        <v>5.0599999999999996</v>
      </c>
      <c r="AG105" s="59">
        <v>6.2</v>
      </c>
      <c r="AH105" s="164">
        <v>1.72</v>
      </c>
      <c r="AI105" s="60" t="str">
        <f t="shared" ref="AI105:AI136" si="19">IF(AH105&lt;&gt;"","CHF","")</f>
        <v>CHF</v>
      </c>
      <c r="AJ105" s="59">
        <v>61</v>
      </c>
      <c r="AK105" s="59">
        <v>3</v>
      </c>
      <c r="AL105" s="59" t="s">
        <v>105</v>
      </c>
      <c r="AM105" s="77" t="s">
        <v>30976</v>
      </c>
      <c r="AN105" s="58" t="s">
        <v>33924</v>
      </c>
      <c r="AO105" s="58" t="s">
        <v>34062</v>
      </c>
      <c r="AP105" s="58">
        <v>3556</v>
      </c>
      <c r="AQ105" s="58" t="s">
        <v>34200</v>
      </c>
      <c r="AR105" s="63">
        <v>8.49</v>
      </c>
      <c r="AS105" s="64" t="s">
        <v>34319</v>
      </c>
    </row>
    <row r="106" spans="2:45" s="6" customFormat="1" ht="16.2" customHeight="1" x14ac:dyDescent="0.4">
      <c r="B106" s="57">
        <v>98</v>
      </c>
      <c r="C106" s="81" t="s">
        <v>32139</v>
      </c>
      <c r="D106" s="58" t="s">
        <v>32289</v>
      </c>
      <c r="E106" s="58" t="s">
        <v>32439</v>
      </c>
      <c r="F106" s="58" t="s">
        <v>32589</v>
      </c>
      <c r="G106" s="58" t="s">
        <v>32739</v>
      </c>
      <c r="H106" s="58" t="s">
        <v>32870</v>
      </c>
      <c r="I106" s="58" t="s">
        <v>33020</v>
      </c>
      <c r="J106" s="58" t="s">
        <v>33155</v>
      </c>
      <c r="K106" s="58" t="s">
        <v>33305</v>
      </c>
      <c r="L106" s="58"/>
      <c r="M106" s="59" t="s">
        <v>31013</v>
      </c>
      <c r="N106" s="59">
        <v>2.36</v>
      </c>
      <c r="O106" s="60" t="str">
        <f t="shared" si="15"/>
        <v>KG</v>
      </c>
      <c r="P106" s="59">
        <v>7.02</v>
      </c>
      <c r="Q106" s="58">
        <v>4.54</v>
      </c>
      <c r="R106" s="61" t="s">
        <v>33500</v>
      </c>
      <c r="S106" s="59" t="s">
        <v>33637</v>
      </c>
      <c r="T106" s="60" t="str">
        <f t="shared" si="16"/>
        <v>8988</v>
      </c>
      <c r="U106" s="60" t="str">
        <f t="shared" si="17"/>
        <v>353336018</v>
      </c>
      <c r="V106" s="62" t="s">
        <v>33787</v>
      </c>
      <c r="W106" s="263" t="s">
        <v>30624</v>
      </c>
      <c r="X106" s="59" t="s">
        <v>30755</v>
      </c>
      <c r="Y106" s="59" t="s">
        <v>116</v>
      </c>
      <c r="Z106" s="59" t="s">
        <v>114</v>
      </c>
      <c r="AA106" s="59" t="s">
        <v>55</v>
      </c>
      <c r="AB106" s="59">
        <v>71</v>
      </c>
      <c r="AC106" s="59">
        <v>49</v>
      </c>
      <c r="AD106" s="60" t="str">
        <f t="shared" si="18"/>
        <v>MM</v>
      </c>
      <c r="AE106" s="59">
        <v>8.0500000000000007</v>
      </c>
      <c r="AF106" s="59">
        <v>4.17</v>
      </c>
      <c r="AG106" s="59">
        <v>8.8800000000000008</v>
      </c>
      <c r="AH106" s="164">
        <v>5.25</v>
      </c>
      <c r="AI106" s="60" t="str">
        <f t="shared" si="19"/>
        <v>CHF</v>
      </c>
      <c r="AJ106" s="59">
        <v>99</v>
      </c>
      <c r="AK106" s="59">
        <v>21</v>
      </c>
      <c r="AL106" s="59" t="s">
        <v>105</v>
      </c>
      <c r="AM106" s="77" t="s">
        <v>30624</v>
      </c>
      <c r="AN106" s="58" t="s">
        <v>33925</v>
      </c>
      <c r="AO106" s="58" t="s">
        <v>34063</v>
      </c>
      <c r="AP106" s="58">
        <v>4629</v>
      </c>
      <c r="AQ106" s="58" t="s">
        <v>34201</v>
      </c>
      <c r="AR106" s="63">
        <v>2.56</v>
      </c>
      <c r="AS106" s="64" t="s">
        <v>34320</v>
      </c>
    </row>
    <row r="107" spans="2:45" s="6" customFormat="1" ht="16.2" customHeight="1" x14ac:dyDescent="0.4">
      <c r="B107" s="57">
        <v>99</v>
      </c>
      <c r="C107" s="81" t="s">
        <v>32140</v>
      </c>
      <c r="D107" s="58" t="s">
        <v>32290</v>
      </c>
      <c r="E107" s="58" t="s">
        <v>32440</v>
      </c>
      <c r="F107" s="58" t="s">
        <v>32590</v>
      </c>
      <c r="G107" s="58" t="s">
        <v>32740</v>
      </c>
      <c r="H107" s="58" t="s">
        <v>32871</v>
      </c>
      <c r="I107" s="58" t="s">
        <v>33021</v>
      </c>
      <c r="J107" s="58" t="s">
        <v>33156</v>
      </c>
      <c r="K107" s="58" t="s">
        <v>33306</v>
      </c>
      <c r="L107" s="58"/>
      <c r="M107" s="59" t="s">
        <v>92</v>
      </c>
      <c r="N107" s="59">
        <v>8.1300000000000008</v>
      </c>
      <c r="O107" s="60" t="str">
        <f t="shared" si="15"/>
        <v>KG</v>
      </c>
      <c r="P107" s="59">
        <v>4.08</v>
      </c>
      <c r="Q107" s="58">
        <v>2.74</v>
      </c>
      <c r="R107" s="61" t="s">
        <v>33501</v>
      </c>
      <c r="S107" s="59" t="s">
        <v>33638</v>
      </c>
      <c r="T107" s="60" t="str">
        <f t="shared" si="16"/>
        <v>5674</v>
      </c>
      <c r="U107" s="60" t="str">
        <f t="shared" si="17"/>
        <v>833854285</v>
      </c>
      <c r="V107" s="62" t="s">
        <v>33788</v>
      </c>
      <c r="W107" s="263" t="s">
        <v>30966</v>
      </c>
      <c r="X107" s="59" t="s">
        <v>30753</v>
      </c>
      <c r="Y107" s="59" t="s">
        <v>114</v>
      </c>
      <c r="Z107" s="59" t="s">
        <v>116</v>
      </c>
      <c r="AA107" s="59" t="s">
        <v>92</v>
      </c>
      <c r="AB107" s="59">
        <v>88</v>
      </c>
      <c r="AC107" s="59">
        <v>59</v>
      </c>
      <c r="AD107" s="60" t="str">
        <f t="shared" si="18"/>
        <v>MM</v>
      </c>
      <c r="AE107" s="59">
        <v>1.48</v>
      </c>
      <c r="AF107" s="59">
        <v>9.7100000000000009</v>
      </c>
      <c r="AG107" s="59">
        <v>8.8699999999999992</v>
      </c>
      <c r="AH107" s="164">
        <v>5.99</v>
      </c>
      <c r="AI107" s="60" t="str">
        <f t="shared" si="19"/>
        <v>CHF</v>
      </c>
      <c r="AJ107" s="59">
        <v>100</v>
      </c>
      <c r="AK107" s="59">
        <v>85</v>
      </c>
      <c r="AL107" s="59" t="s">
        <v>105</v>
      </c>
      <c r="AM107" s="77" t="s">
        <v>30985</v>
      </c>
      <c r="AN107" s="58" t="s">
        <v>33926</v>
      </c>
      <c r="AO107" s="58" t="s">
        <v>34064</v>
      </c>
      <c r="AP107" s="58">
        <v>3742</v>
      </c>
      <c r="AQ107" s="58" t="s">
        <v>34202</v>
      </c>
      <c r="AR107" s="63">
        <v>9.59</v>
      </c>
      <c r="AS107" s="64" t="s">
        <v>34321</v>
      </c>
    </row>
    <row r="108" spans="2:45" s="6" customFormat="1" ht="16.2" customHeight="1" x14ac:dyDescent="0.4">
      <c r="B108" s="57">
        <v>100</v>
      </c>
      <c r="C108" s="81" t="s">
        <v>32141</v>
      </c>
      <c r="D108" s="58" t="s">
        <v>32291</v>
      </c>
      <c r="E108" s="58" t="s">
        <v>32441</v>
      </c>
      <c r="F108" s="58" t="s">
        <v>32591</v>
      </c>
      <c r="G108" s="58" t="s">
        <v>32741</v>
      </c>
      <c r="H108" s="58" t="s">
        <v>32872</v>
      </c>
      <c r="I108" s="58" t="s">
        <v>33022</v>
      </c>
      <c r="J108" s="58" t="s">
        <v>33157</v>
      </c>
      <c r="K108" s="58" t="s">
        <v>33307</v>
      </c>
      <c r="L108" s="58"/>
      <c r="M108" s="59" t="s">
        <v>31016</v>
      </c>
      <c r="N108" s="59">
        <v>3.98</v>
      </c>
      <c r="O108" s="60" t="str">
        <f t="shared" si="15"/>
        <v>KG</v>
      </c>
      <c r="P108" s="59">
        <v>1.02</v>
      </c>
      <c r="Q108" s="58">
        <v>3.46</v>
      </c>
      <c r="R108" s="61" t="s">
        <v>33502</v>
      </c>
      <c r="S108" s="59" t="s">
        <v>33639</v>
      </c>
      <c r="T108" s="60" t="str">
        <f t="shared" si="16"/>
        <v>9789</v>
      </c>
      <c r="U108" s="60" t="str">
        <f t="shared" si="17"/>
        <v>282746421</v>
      </c>
      <c r="V108" s="62" t="s">
        <v>33789</v>
      </c>
      <c r="W108" s="263" t="s">
        <v>30624</v>
      </c>
      <c r="X108" s="59" t="s">
        <v>105</v>
      </c>
      <c r="Y108" s="59" t="s">
        <v>116</v>
      </c>
      <c r="Z108" s="59" t="s">
        <v>116</v>
      </c>
      <c r="AA108" s="59" t="s">
        <v>31025</v>
      </c>
      <c r="AB108" s="59">
        <v>37</v>
      </c>
      <c r="AC108" s="59">
        <v>59</v>
      </c>
      <c r="AD108" s="60" t="str">
        <f t="shared" si="18"/>
        <v>MM</v>
      </c>
      <c r="AE108" s="59">
        <v>2.2200000000000002</v>
      </c>
      <c r="AF108" s="59">
        <v>9.36</v>
      </c>
      <c r="AG108" s="59">
        <v>7.21</v>
      </c>
      <c r="AH108" s="164">
        <v>4.3099999999999996</v>
      </c>
      <c r="AI108" s="60" t="str">
        <f t="shared" si="19"/>
        <v>CHF</v>
      </c>
      <c r="AJ108" s="59">
        <v>60</v>
      </c>
      <c r="AK108" s="59">
        <v>33</v>
      </c>
      <c r="AL108" s="59" t="s">
        <v>105</v>
      </c>
      <c r="AM108" s="77" t="s">
        <v>30961</v>
      </c>
      <c r="AN108" s="58" t="s">
        <v>33927</v>
      </c>
      <c r="AO108" s="58" t="s">
        <v>34065</v>
      </c>
      <c r="AP108" s="58">
        <v>2261</v>
      </c>
      <c r="AQ108" s="58" t="s">
        <v>34203</v>
      </c>
      <c r="AR108" s="63">
        <v>4.24</v>
      </c>
      <c r="AS108" s="64" t="s">
        <v>34322</v>
      </c>
    </row>
    <row r="109" spans="2:45" s="6" customFormat="1" ht="16.2" customHeight="1" x14ac:dyDescent="0.4">
      <c r="B109" s="57">
        <v>101</v>
      </c>
      <c r="C109" s="81" t="s">
        <v>32142</v>
      </c>
      <c r="D109" s="58" t="s">
        <v>32292</v>
      </c>
      <c r="E109" s="58" t="s">
        <v>32442</v>
      </c>
      <c r="F109" s="58" t="s">
        <v>32592</v>
      </c>
      <c r="G109" s="58" t="s">
        <v>32742</v>
      </c>
      <c r="H109" s="58" t="s">
        <v>32873</v>
      </c>
      <c r="I109" s="58" t="s">
        <v>33023</v>
      </c>
      <c r="J109" s="58" t="s">
        <v>33158</v>
      </c>
      <c r="K109" s="58" t="s">
        <v>33308</v>
      </c>
      <c r="L109" s="58"/>
      <c r="M109" s="59" t="s">
        <v>98</v>
      </c>
      <c r="N109" s="59">
        <v>1.22</v>
      </c>
      <c r="O109" s="60" t="str">
        <f t="shared" si="15"/>
        <v>KG</v>
      </c>
      <c r="P109" s="59">
        <v>5.74</v>
      </c>
      <c r="Q109" s="58">
        <v>4.21</v>
      </c>
      <c r="R109" s="61" t="s">
        <v>33503</v>
      </c>
      <c r="S109" s="59" t="s">
        <v>33640</v>
      </c>
      <c r="T109" s="60" t="str">
        <f t="shared" si="16"/>
        <v>9395</v>
      </c>
      <c r="U109" s="60" t="str">
        <f t="shared" si="17"/>
        <v>901248554</v>
      </c>
      <c r="V109" s="62" t="s">
        <v>33790</v>
      </c>
      <c r="W109" s="263" t="s">
        <v>30965</v>
      </c>
      <c r="X109" s="59" t="s">
        <v>105</v>
      </c>
      <c r="Y109" s="59" t="s">
        <v>114</v>
      </c>
      <c r="Z109" s="59" t="s">
        <v>116</v>
      </c>
      <c r="AA109" s="59" t="s">
        <v>54</v>
      </c>
      <c r="AB109" s="59">
        <v>99</v>
      </c>
      <c r="AC109" s="59">
        <v>57</v>
      </c>
      <c r="AD109" s="60" t="str">
        <f t="shared" si="18"/>
        <v>MM</v>
      </c>
      <c r="AE109" s="59">
        <v>8.92</v>
      </c>
      <c r="AF109" s="59">
        <v>7.63</v>
      </c>
      <c r="AG109" s="59">
        <v>4.55</v>
      </c>
      <c r="AH109" s="164">
        <v>9.4600000000000009</v>
      </c>
      <c r="AI109" s="60" t="str">
        <f t="shared" si="19"/>
        <v>CHF</v>
      </c>
      <c r="AJ109" s="59">
        <v>51</v>
      </c>
      <c r="AK109" s="59">
        <v>60</v>
      </c>
      <c r="AL109" s="59" t="s">
        <v>105</v>
      </c>
      <c r="AM109" s="77" t="s">
        <v>30997</v>
      </c>
      <c r="AN109" s="58" t="s">
        <v>33928</v>
      </c>
      <c r="AO109" s="58" t="s">
        <v>34066</v>
      </c>
      <c r="AP109" s="58">
        <v>4173</v>
      </c>
      <c r="AQ109" s="58" t="s">
        <v>34204</v>
      </c>
      <c r="AR109" s="63">
        <v>2.79</v>
      </c>
      <c r="AS109" s="64" t="s">
        <v>34323</v>
      </c>
    </row>
    <row r="110" spans="2:45" s="6" customFormat="1" ht="16.2" customHeight="1" x14ac:dyDescent="0.4">
      <c r="B110" s="57">
        <v>102</v>
      </c>
      <c r="C110" s="81" t="s">
        <v>32143</v>
      </c>
      <c r="D110" s="58" t="s">
        <v>32293</v>
      </c>
      <c r="E110" s="58" t="s">
        <v>32443</v>
      </c>
      <c r="F110" s="58" t="s">
        <v>32593</v>
      </c>
      <c r="G110" s="58" t="s">
        <v>32743</v>
      </c>
      <c r="H110" s="58" t="s">
        <v>32874</v>
      </c>
      <c r="I110" s="58" t="s">
        <v>33024</v>
      </c>
      <c r="J110" s="58" t="s">
        <v>33159</v>
      </c>
      <c r="K110" s="58" t="s">
        <v>33309</v>
      </c>
      <c r="L110" s="58"/>
      <c r="M110" s="59" t="s">
        <v>31016</v>
      </c>
      <c r="N110" s="59">
        <v>3.26</v>
      </c>
      <c r="O110" s="60" t="str">
        <f t="shared" si="15"/>
        <v>KG</v>
      </c>
      <c r="P110" s="59">
        <v>4.66</v>
      </c>
      <c r="Q110" s="58">
        <v>8.9700000000000006</v>
      </c>
      <c r="R110" s="61" t="s">
        <v>33504</v>
      </c>
      <c r="S110" s="59" t="s">
        <v>33641</v>
      </c>
      <c r="T110" s="60" t="str">
        <f t="shared" si="16"/>
        <v>4116</v>
      </c>
      <c r="U110" s="60" t="str">
        <f t="shared" si="17"/>
        <v>522421399</v>
      </c>
      <c r="V110" s="62" t="s">
        <v>33791</v>
      </c>
      <c r="W110" s="263" t="s">
        <v>30968</v>
      </c>
      <c r="X110" s="59" t="s">
        <v>105</v>
      </c>
      <c r="Y110" s="59" t="s">
        <v>116</v>
      </c>
      <c r="Z110" s="59" t="s">
        <v>114</v>
      </c>
      <c r="AA110" s="59" t="s">
        <v>31024</v>
      </c>
      <c r="AB110" s="59">
        <v>61</v>
      </c>
      <c r="AC110" s="59">
        <v>34</v>
      </c>
      <c r="AD110" s="60" t="str">
        <f t="shared" si="18"/>
        <v>MM</v>
      </c>
      <c r="AE110" s="59">
        <v>6</v>
      </c>
      <c r="AF110" s="59">
        <v>7.92</v>
      </c>
      <c r="AG110" s="59">
        <v>1.86</v>
      </c>
      <c r="AH110" s="164">
        <v>9.1999999999999993</v>
      </c>
      <c r="AI110" s="60" t="str">
        <f t="shared" si="19"/>
        <v>CHF</v>
      </c>
      <c r="AJ110" s="59">
        <v>13</v>
      </c>
      <c r="AK110" s="59">
        <v>73</v>
      </c>
      <c r="AL110" s="59" t="s">
        <v>105</v>
      </c>
      <c r="AM110" s="77" t="s">
        <v>30994</v>
      </c>
      <c r="AN110" s="58" t="s">
        <v>33929</v>
      </c>
      <c r="AO110" s="58" t="s">
        <v>34067</v>
      </c>
      <c r="AP110" s="58">
        <v>1508</v>
      </c>
      <c r="AQ110" s="58" t="s">
        <v>34205</v>
      </c>
      <c r="AR110" s="63">
        <v>9.6300000000000008</v>
      </c>
      <c r="AS110" s="64" t="s">
        <v>34324</v>
      </c>
    </row>
    <row r="111" spans="2:45" s="6" customFormat="1" ht="16.2" customHeight="1" x14ac:dyDescent="0.4">
      <c r="B111" s="57">
        <v>103</v>
      </c>
      <c r="C111" s="81" t="s">
        <v>32144</v>
      </c>
      <c r="D111" s="58" t="s">
        <v>32294</v>
      </c>
      <c r="E111" s="58" t="s">
        <v>32444</v>
      </c>
      <c r="F111" s="58" t="s">
        <v>32594</v>
      </c>
      <c r="G111" s="58" t="s">
        <v>32744</v>
      </c>
      <c r="H111" s="58" t="s">
        <v>32875</v>
      </c>
      <c r="I111" s="58" t="s">
        <v>33025</v>
      </c>
      <c r="J111" s="58" t="s">
        <v>33160</v>
      </c>
      <c r="K111" s="58" t="s">
        <v>33310</v>
      </c>
      <c r="L111" s="58"/>
      <c r="M111" s="59" t="s">
        <v>98</v>
      </c>
      <c r="N111" s="59">
        <v>9.52</v>
      </c>
      <c r="O111" s="60" t="str">
        <f t="shared" si="15"/>
        <v>KG</v>
      </c>
      <c r="P111" s="59">
        <v>3.62</v>
      </c>
      <c r="Q111" s="58">
        <v>2.7</v>
      </c>
      <c r="R111" s="61" t="s">
        <v>33505</v>
      </c>
      <c r="S111" s="59" t="s">
        <v>33642</v>
      </c>
      <c r="T111" s="60" t="str">
        <f t="shared" si="16"/>
        <v>7806</v>
      </c>
      <c r="U111" s="60" t="str">
        <f t="shared" si="17"/>
        <v>512378982</v>
      </c>
      <c r="V111" s="62" t="s">
        <v>33792</v>
      </c>
      <c r="W111" s="263" t="s">
        <v>30981</v>
      </c>
      <c r="X111" s="59" t="s">
        <v>30753</v>
      </c>
      <c r="Y111" s="59" t="s">
        <v>114</v>
      </c>
      <c r="Z111" s="59" t="s">
        <v>116</v>
      </c>
      <c r="AA111" s="59" t="s">
        <v>92</v>
      </c>
      <c r="AB111" s="59">
        <v>22</v>
      </c>
      <c r="AC111" s="59">
        <v>86</v>
      </c>
      <c r="AD111" s="60" t="str">
        <f t="shared" si="18"/>
        <v>MM</v>
      </c>
      <c r="AE111" s="59">
        <v>9.1300000000000008</v>
      </c>
      <c r="AF111" s="59">
        <v>9.0299999999999994</v>
      </c>
      <c r="AG111" s="59">
        <v>1.66</v>
      </c>
      <c r="AH111" s="164">
        <v>1.57</v>
      </c>
      <c r="AI111" s="60" t="str">
        <f t="shared" si="19"/>
        <v>CHF</v>
      </c>
      <c r="AJ111" s="59">
        <v>32</v>
      </c>
      <c r="AK111" s="59">
        <v>66</v>
      </c>
      <c r="AL111" s="59" t="s">
        <v>105</v>
      </c>
      <c r="AM111" s="77" t="s">
        <v>30978</v>
      </c>
      <c r="AN111" s="58" t="s">
        <v>33930</v>
      </c>
      <c r="AO111" s="58" t="s">
        <v>34068</v>
      </c>
      <c r="AP111" s="58">
        <v>4626</v>
      </c>
      <c r="AQ111" s="58" t="s">
        <v>34206</v>
      </c>
      <c r="AR111" s="63">
        <v>7.8</v>
      </c>
      <c r="AS111" s="64" t="s">
        <v>34325</v>
      </c>
    </row>
    <row r="112" spans="2:45" s="6" customFormat="1" ht="16.2" customHeight="1" x14ac:dyDescent="0.4">
      <c r="B112" s="57">
        <v>104</v>
      </c>
      <c r="C112" s="81" t="s">
        <v>32145</v>
      </c>
      <c r="D112" s="58" t="s">
        <v>32295</v>
      </c>
      <c r="E112" s="58" t="s">
        <v>32445</v>
      </c>
      <c r="F112" s="58" t="s">
        <v>32595</v>
      </c>
      <c r="G112" s="58" t="s">
        <v>32745</v>
      </c>
      <c r="H112" s="58" t="s">
        <v>32876</v>
      </c>
      <c r="I112" s="58" t="s">
        <v>33026</v>
      </c>
      <c r="J112" s="58" t="s">
        <v>33161</v>
      </c>
      <c r="K112" s="58" t="s">
        <v>33311</v>
      </c>
      <c r="L112" s="58"/>
      <c r="M112" s="59" t="s">
        <v>31024</v>
      </c>
      <c r="N112" s="59">
        <v>3.54</v>
      </c>
      <c r="O112" s="60" t="str">
        <f t="shared" si="15"/>
        <v>KG</v>
      </c>
      <c r="P112" s="59">
        <v>1.69</v>
      </c>
      <c r="Q112" s="58">
        <v>5.68</v>
      </c>
      <c r="R112" s="61" t="s">
        <v>33506</v>
      </c>
      <c r="S112" s="59" t="s">
        <v>33643</v>
      </c>
      <c r="T112" s="60" t="str">
        <f t="shared" si="16"/>
        <v>6238</v>
      </c>
      <c r="U112" s="60" t="str">
        <f t="shared" si="17"/>
        <v>964161214</v>
      </c>
      <c r="V112" s="62" t="s">
        <v>33793</v>
      </c>
      <c r="W112" s="263" t="s">
        <v>31002</v>
      </c>
      <c r="X112" s="59" t="s">
        <v>30754</v>
      </c>
      <c r="Y112" s="59" t="s">
        <v>116</v>
      </c>
      <c r="Z112" s="59" t="s">
        <v>114</v>
      </c>
      <c r="AA112" s="59" t="s">
        <v>31023</v>
      </c>
      <c r="AB112" s="59">
        <v>88</v>
      </c>
      <c r="AC112" s="59">
        <v>39</v>
      </c>
      <c r="AD112" s="60" t="str">
        <f t="shared" si="18"/>
        <v>MM</v>
      </c>
      <c r="AE112" s="59">
        <v>9.75</v>
      </c>
      <c r="AF112" s="59">
        <v>4.22</v>
      </c>
      <c r="AG112" s="59">
        <v>1.5</v>
      </c>
      <c r="AH112" s="164">
        <v>9.3000000000000007</v>
      </c>
      <c r="AI112" s="60" t="str">
        <f t="shared" si="19"/>
        <v>CHF</v>
      </c>
      <c r="AJ112" s="59">
        <v>35</v>
      </c>
      <c r="AK112" s="59">
        <v>61</v>
      </c>
      <c r="AL112" s="59" t="s">
        <v>105</v>
      </c>
      <c r="AM112" s="77" t="s">
        <v>31002</v>
      </c>
      <c r="AN112" s="58" t="s">
        <v>33931</v>
      </c>
      <c r="AO112" s="58" t="s">
        <v>34069</v>
      </c>
      <c r="AP112" s="58">
        <v>4269</v>
      </c>
      <c r="AQ112" s="58" t="s">
        <v>34207</v>
      </c>
      <c r="AR112" s="63">
        <v>5.07</v>
      </c>
      <c r="AS112" s="64" t="s">
        <v>34326</v>
      </c>
    </row>
    <row r="113" spans="2:45" s="6" customFormat="1" ht="16.2" customHeight="1" x14ac:dyDescent="0.4">
      <c r="B113" s="85">
        <v>105</v>
      </c>
      <c r="C113" s="81" t="s">
        <v>32146</v>
      </c>
      <c r="D113" s="58" t="s">
        <v>32296</v>
      </c>
      <c r="E113" s="58" t="s">
        <v>32446</v>
      </c>
      <c r="F113" s="58" t="s">
        <v>32596</v>
      </c>
      <c r="G113" s="58" t="s">
        <v>32746</v>
      </c>
      <c r="H113" s="58" t="s">
        <v>32877</v>
      </c>
      <c r="I113" s="58" t="s">
        <v>33027</v>
      </c>
      <c r="J113" s="58" t="s">
        <v>33162</v>
      </c>
      <c r="K113" s="58" t="s">
        <v>33312</v>
      </c>
      <c r="L113" s="58"/>
      <c r="M113" s="59" t="s">
        <v>31013</v>
      </c>
      <c r="N113" s="59">
        <v>1.92</v>
      </c>
      <c r="O113" s="60" t="str">
        <f t="shared" si="15"/>
        <v>KG</v>
      </c>
      <c r="P113" s="59">
        <v>7.77</v>
      </c>
      <c r="Q113" s="58">
        <v>2.0699999999999998</v>
      </c>
      <c r="R113" s="61" t="s">
        <v>33507</v>
      </c>
      <c r="S113" s="59" t="s">
        <v>33644</v>
      </c>
      <c r="T113" s="60" t="str">
        <f t="shared" si="16"/>
        <v>5120</v>
      </c>
      <c r="U113" s="60" t="str">
        <f t="shared" si="17"/>
        <v>736167917</v>
      </c>
      <c r="V113" s="62" t="s">
        <v>33794</v>
      </c>
      <c r="W113" s="263" t="s">
        <v>30624</v>
      </c>
      <c r="X113" s="59" t="s">
        <v>30754</v>
      </c>
      <c r="Y113" s="59" t="s">
        <v>116</v>
      </c>
      <c r="Z113" s="59" t="s">
        <v>116</v>
      </c>
      <c r="AA113" s="59" t="s">
        <v>31013</v>
      </c>
      <c r="AB113" s="59">
        <v>2</v>
      </c>
      <c r="AC113" s="59">
        <v>39</v>
      </c>
      <c r="AD113" s="60" t="str">
        <f t="shared" si="18"/>
        <v>MM</v>
      </c>
      <c r="AE113" s="59">
        <v>4.0999999999999996</v>
      </c>
      <c r="AF113" s="59">
        <v>7.42</v>
      </c>
      <c r="AG113" s="59">
        <v>8.4600000000000009</v>
      </c>
      <c r="AH113" s="164">
        <v>6.56</v>
      </c>
      <c r="AI113" s="60" t="str">
        <f t="shared" si="19"/>
        <v>CHF</v>
      </c>
      <c r="AJ113" s="59">
        <v>74</v>
      </c>
      <c r="AK113" s="59">
        <v>63</v>
      </c>
      <c r="AL113" s="59" t="s">
        <v>105</v>
      </c>
      <c r="AM113" s="77" t="s">
        <v>30991</v>
      </c>
      <c r="AN113" s="58" t="s">
        <v>33932</v>
      </c>
      <c r="AO113" s="58" t="s">
        <v>34070</v>
      </c>
      <c r="AP113" s="58">
        <v>3686</v>
      </c>
      <c r="AQ113" s="58" t="s">
        <v>34208</v>
      </c>
      <c r="AR113" s="63">
        <v>1.47</v>
      </c>
      <c r="AS113" s="64" t="s">
        <v>34327</v>
      </c>
    </row>
    <row r="114" spans="2:45" s="6" customFormat="1" ht="16.2" customHeight="1" x14ac:dyDescent="0.4">
      <c r="B114" s="57">
        <v>106</v>
      </c>
      <c r="C114" s="81" t="s">
        <v>32147</v>
      </c>
      <c r="D114" s="58" t="s">
        <v>32297</v>
      </c>
      <c r="E114" s="58" t="s">
        <v>32447</v>
      </c>
      <c r="F114" s="58" t="s">
        <v>32597</v>
      </c>
      <c r="G114" s="58" t="s">
        <v>32747</v>
      </c>
      <c r="H114" s="58" t="s">
        <v>32878</v>
      </c>
      <c r="I114" s="58" t="s">
        <v>33028</v>
      </c>
      <c r="J114" s="58" t="s">
        <v>33163</v>
      </c>
      <c r="K114" s="58" t="s">
        <v>33313</v>
      </c>
      <c r="L114" s="58"/>
      <c r="M114" s="59" t="s">
        <v>31023</v>
      </c>
      <c r="N114" s="59">
        <v>3.86</v>
      </c>
      <c r="O114" s="60" t="str">
        <f t="shared" si="15"/>
        <v>KG</v>
      </c>
      <c r="P114" s="59">
        <v>3.19</v>
      </c>
      <c r="Q114" s="58">
        <v>1.08</v>
      </c>
      <c r="R114" s="61" t="s">
        <v>33508</v>
      </c>
      <c r="S114" s="59" t="s">
        <v>33645</v>
      </c>
      <c r="T114" s="60" t="str">
        <f t="shared" si="16"/>
        <v>1181</v>
      </c>
      <c r="U114" s="60" t="str">
        <f t="shared" si="17"/>
        <v>969739933</v>
      </c>
      <c r="V114" s="62" t="s">
        <v>33795</v>
      </c>
      <c r="W114" s="263" t="s">
        <v>30999</v>
      </c>
      <c r="X114" s="59" t="s">
        <v>30753</v>
      </c>
      <c r="Y114" s="59" t="s">
        <v>114</v>
      </c>
      <c r="Z114" s="59" t="s">
        <v>114</v>
      </c>
      <c r="AA114" s="59" t="s">
        <v>31014</v>
      </c>
      <c r="AB114" s="59">
        <v>41</v>
      </c>
      <c r="AC114" s="59">
        <v>24</v>
      </c>
      <c r="AD114" s="60" t="str">
        <f t="shared" si="18"/>
        <v>MM</v>
      </c>
      <c r="AE114" s="59">
        <v>9.33</v>
      </c>
      <c r="AF114" s="59">
        <v>7.97</v>
      </c>
      <c r="AG114" s="59">
        <v>4.32</v>
      </c>
      <c r="AH114" s="164">
        <v>2.94</v>
      </c>
      <c r="AI114" s="60" t="str">
        <f t="shared" si="19"/>
        <v>CHF</v>
      </c>
      <c r="AJ114" s="59">
        <v>88</v>
      </c>
      <c r="AK114" s="59">
        <v>76</v>
      </c>
      <c r="AL114" s="59" t="s">
        <v>105</v>
      </c>
      <c r="AM114" s="77" t="s">
        <v>30981</v>
      </c>
      <c r="AN114" s="58" t="s">
        <v>33933</v>
      </c>
      <c r="AO114" s="58" t="s">
        <v>34071</v>
      </c>
      <c r="AP114" s="58">
        <v>4280</v>
      </c>
      <c r="AQ114" s="58" t="s">
        <v>34209</v>
      </c>
      <c r="AR114" s="63">
        <v>8.58</v>
      </c>
      <c r="AS114" s="64" t="s">
        <v>34328</v>
      </c>
    </row>
    <row r="115" spans="2:45" s="6" customFormat="1" ht="16.2" customHeight="1" x14ac:dyDescent="0.4">
      <c r="B115" s="57">
        <v>107</v>
      </c>
      <c r="C115" s="81" t="s">
        <v>32148</v>
      </c>
      <c r="D115" s="58" t="s">
        <v>32298</v>
      </c>
      <c r="E115" s="58" t="s">
        <v>32448</v>
      </c>
      <c r="F115" s="58" t="s">
        <v>32598</v>
      </c>
      <c r="G115" s="58" t="s">
        <v>32748</v>
      </c>
      <c r="H115" s="58" t="s">
        <v>32879</v>
      </c>
      <c r="I115" s="58" t="s">
        <v>33029</v>
      </c>
      <c r="J115" s="58" t="s">
        <v>33164</v>
      </c>
      <c r="K115" s="58" t="s">
        <v>33314</v>
      </c>
      <c r="L115" s="58"/>
      <c r="M115" s="59" t="s">
        <v>137</v>
      </c>
      <c r="N115" s="59">
        <v>5.73</v>
      </c>
      <c r="O115" s="60" t="str">
        <f t="shared" si="15"/>
        <v>KG</v>
      </c>
      <c r="P115" s="59">
        <v>8.2899999999999991</v>
      </c>
      <c r="Q115" s="58">
        <v>8.7100000000000009</v>
      </c>
      <c r="R115" s="61" t="s">
        <v>33509</v>
      </c>
      <c r="S115" s="59" t="s">
        <v>33646</v>
      </c>
      <c r="T115" s="60" t="str">
        <f t="shared" si="16"/>
        <v>5905</v>
      </c>
      <c r="U115" s="60" t="str">
        <f t="shared" si="17"/>
        <v>471267455</v>
      </c>
      <c r="V115" s="62" t="s">
        <v>33796</v>
      </c>
      <c r="W115" s="263" t="s">
        <v>30978</v>
      </c>
      <c r="X115" s="59" t="s">
        <v>30755</v>
      </c>
      <c r="Y115" s="59" t="s">
        <v>116</v>
      </c>
      <c r="Z115" s="59" t="s">
        <v>116</v>
      </c>
      <c r="AA115" s="59" t="s">
        <v>31022</v>
      </c>
      <c r="AB115" s="59">
        <v>92</v>
      </c>
      <c r="AC115" s="59">
        <v>25</v>
      </c>
      <c r="AD115" s="60" t="str">
        <f t="shared" si="18"/>
        <v>MM</v>
      </c>
      <c r="AE115" s="59">
        <v>5.85</v>
      </c>
      <c r="AF115" s="59">
        <v>7.88</v>
      </c>
      <c r="AG115" s="59">
        <v>7.94</v>
      </c>
      <c r="AH115" s="164">
        <v>4.26</v>
      </c>
      <c r="AI115" s="60" t="str">
        <f t="shared" si="19"/>
        <v>CHF</v>
      </c>
      <c r="AJ115" s="59">
        <v>75</v>
      </c>
      <c r="AK115" s="59">
        <v>19</v>
      </c>
      <c r="AL115" s="59" t="s">
        <v>105</v>
      </c>
      <c r="AM115" s="77" t="s">
        <v>30993</v>
      </c>
      <c r="AN115" s="58" t="s">
        <v>33934</v>
      </c>
      <c r="AO115" s="58" t="s">
        <v>34072</v>
      </c>
      <c r="AP115" s="58">
        <v>4428</v>
      </c>
      <c r="AQ115" s="58" t="s">
        <v>34210</v>
      </c>
      <c r="AR115" s="63">
        <v>5.3</v>
      </c>
      <c r="AS115" s="64" t="s">
        <v>34329</v>
      </c>
    </row>
    <row r="116" spans="2:45" s="6" customFormat="1" ht="16.2" customHeight="1" x14ac:dyDescent="0.4">
      <c r="B116" s="57">
        <v>108</v>
      </c>
      <c r="C116" s="81" t="s">
        <v>32149</v>
      </c>
      <c r="D116" s="58" t="s">
        <v>32299</v>
      </c>
      <c r="E116" s="58" t="s">
        <v>32449</v>
      </c>
      <c r="F116" s="58" t="s">
        <v>32599</v>
      </c>
      <c r="G116" s="58" t="s">
        <v>32749</v>
      </c>
      <c r="H116" s="58" t="s">
        <v>32880</v>
      </c>
      <c r="I116" s="58" t="s">
        <v>33030</v>
      </c>
      <c r="J116" s="58" t="s">
        <v>33165</v>
      </c>
      <c r="K116" s="58" t="s">
        <v>33315</v>
      </c>
      <c r="L116" s="58"/>
      <c r="M116" s="59" t="s">
        <v>31023</v>
      </c>
      <c r="N116" s="59">
        <v>6.09</v>
      </c>
      <c r="O116" s="60" t="str">
        <f t="shared" si="15"/>
        <v>KG</v>
      </c>
      <c r="P116" s="59">
        <v>6.37</v>
      </c>
      <c r="Q116" s="58">
        <v>2.11</v>
      </c>
      <c r="R116" s="61" t="s">
        <v>33510</v>
      </c>
      <c r="S116" s="59" t="s">
        <v>33647</v>
      </c>
      <c r="T116" s="60" t="str">
        <f t="shared" si="16"/>
        <v>9970</v>
      </c>
      <c r="U116" s="60" t="str">
        <f t="shared" si="17"/>
        <v>773461983</v>
      </c>
      <c r="V116" s="62" t="s">
        <v>33797</v>
      </c>
      <c r="W116" s="263" t="s">
        <v>30958</v>
      </c>
      <c r="X116" s="59" t="s">
        <v>30753</v>
      </c>
      <c r="Y116" s="59" t="s">
        <v>116</v>
      </c>
      <c r="Z116" s="59" t="s">
        <v>114</v>
      </c>
      <c r="AA116" s="59" t="s">
        <v>31014</v>
      </c>
      <c r="AB116" s="59">
        <v>58</v>
      </c>
      <c r="AC116" s="59">
        <v>46</v>
      </c>
      <c r="AD116" s="60" t="str">
        <f t="shared" si="18"/>
        <v>MM</v>
      </c>
      <c r="AE116" s="59">
        <v>1.42</v>
      </c>
      <c r="AF116" s="59">
        <v>2.02</v>
      </c>
      <c r="AG116" s="59">
        <v>6.73</v>
      </c>
      <c r="AH116" s="164">
        <v>2.34</v>
      </c>
      <c r="AI116" s="60" t="str">
        <f t="shared" si="19"/>
        <v>CHF</v>
      </c>
      <c r="AJ116" s="59">
        <v>92</v>
      </c>
      <c r="AK116" s="59">
        <v>80</v>
      </c>
      <c r="AL116" s="59" t="s">
        <v>105</v>
      </c>
      <c r="AM116" s="77" t="s">
        <v>31000</v>
      </c>
      <c r="AN116" s="58" t="s">
        <v>33935</v>
      </c>
      <c r="AO116" s="58" t="s">
        <v>34073</v>
      </c>
      <c r="AP116" s="58">
        <v>3854</v>
      </c>
      <c r="AQ116" s="58" t="s">
        <v>34211</v>
      </c>
      <c r="AR116" s="63">
        <v>6.99</v>
      </c>
      <c r="AS116" s="64" t="s">
        <v>34330</v>
      </c>
    </row>
    <row r="117" spans="2:45" s="6" customFormat="1" ht="16.2" customHeight="1" x14ac:dyDescent="0.4">
      <c r="B117" s="57">
        <v>109</v>
      </c>
      <c r="C117" s="81" t="s">
        <v>32150</v>
      </c>
      <c r="D117" s="58" t="s">
        <v>32300</v>
      </c>
      <c r="E117" s="58" t="s">
        <v>32450</v>
      </c>
      <c r="F117" s="58" t="s">
        <v>32600</v>
      </c>
      <c r="G117" s="58" t="s">
        <v>32750</v>
      </c>
      <c r="H117" s="58" t="s">
        <v>32881</v>
      </c>
      <c r="I117" s="58" t="s">
        <v>33031</v>
      </c>
      <c r="J117" s="58" t="s">
        <v>33166</v>
      </c>
      <c r="K117" s="58" t="s">
        <v>33316</v>
      </c>
      <c r="L117" s="58"/>
      <c r="M117" s="59" t="s">
        <v>31021</v>
      </c>
      <c r="N117" s="59">
        <v>7.92</v>
      </c>
      <c r="O117" s="60" t="str">
        <f t="shared" si="15"/>
        <v>KG</v>
      </c>
      <c r="P117" s="59">
        <v>5.18</v>
      </c>
      <c r="Q117" s="58">
        <v>6.17</v>
      </c>
      <c r="R117" s="61" t="s">
        <v>33511</v>
      </c>
      <c r="S117" s="59" t="s">
        <v>33648</v>
      </c>
      <c r="T117" s="60" t="str">
        <f t="shared" si="16"/>
        <v>6938</v>
      </c>
      <c r="U117" s="60" t="str">
        <f t="shared" si="17"/>
        <v>879956260</v>
      </c>
      <c r="V117" s="62" t="s">
        <v>33798</v>
      </c>
      <c r="W117" s="263" t="s">
        <v>30982</v>
      </c>
      <c r="X117" s="59" t="s">
        <v>30754</v>
      </c>
      <c r="Y117" s="59" t="s">
        <v>116</v>
      </c>
      <c r="Z117" s="59" t="s">
        <v>114</v>
      </c>
      <c r="AA117" s="59" t="s">
        <v>94</v>
      </c>
      <c r="AB117" s="59">
        <v>77</v>
      </c>
      <c r="AC117" s="59">
        <v>52</v>
      </c>
      <c r="AD117" s="60" t="str">
        <f t="shared" si="18"/>
        <v>MM</v>
      </c>
      <c r="AE117" s="59">
        <v>3.04</v>
      </c>
      <c r="AF117" s="59">
        <v>3.32</v>
      </c>
      <c r="AG117" s="59">
        <v>4.1900000000000004</v>
      </c>
      <c r="AH117" s="164">
        <v>4.76</v>
      </c>
      <c r="AI117" s="60" t="str">
        <f t="shared" si="19"/>
        <v>CHF</v>
      </c>
      <c r="AJ117" s="59">
        <v>62</v>
      </c>
      <c r="AK117" s="59">
        <v>31</v>
      </c>
      <c r="AL117" s="59" t="s">
        <v>105</v>
      </c>
      <c r="AM117" s="77" t="s">
        <v>30971</v>
      </c>
      <c r="AN117" s="58" t="s">
        <v>33936</v>
      </c>
      <c r="AO117" s="58" t="s">
        <v>34074</v>
      </c>
      <c r="AP117" s="58">
        <v>3948</v>
      </c>
      <c r="AQ117" s="58" t="s">
        <v>34212</v>
      </c>
      <c r="AR117" s="63">
        <v>4.84</v>
      </c>
      <c r="AS117" s="64" t="s">
        <v>34331</v>
      </c>
    </row>
    <row r="118" spans="2:45" s="6" customFormat="1" ht="16.2" customHeight="1" x14ac:dyDescent="0.4">
      <c r="B118" s="57">
        <v>110</v>
      </c>
      <c r="C118" s="81" t="s">
        <v>32151</v>
      </c>
      <c r="D118" s="58" t="s">
        <v>32301</v>
      </c>
      <c r="E118" s="58" t="s">
        <v>32451</v>
      </c>
      <c r="F118" s="58" t="s">
        <v>32601</v>
      </c>
      <c r="G118" s="58" t="s">
        <v>32751</v>
      </c>
      <c r="H118" s="58" t="s">
        <v>32882</v>
      </c>
      <c r="I118" s="58" t="s">
        <v>33032</v>
      </c>
      <c r="J118" s="58" t="s">
        <v>33167</v>
      </c>
      <c r="K118" s="58" t="s">
        <v>33317</v>
      </c>
      <c r="L118" s="58"/>
      <c r="M118" s="59" t="s">
        <v>93</v>
      </c>
      <c r="N118" s="59">
        <v>9.77</v>
      </c>
      <c r="O118" s="60" t="str">
        <f t="shared" si="15"/>
        <v>KG</v>
      </c>
      <c r="P118" s="59">
        <v>6.18</v>
      </c>
      <c r="Q118" s="58">
        <v>5.35</v>
      </c>
      <c r="R118" s="61" t="s">
        <v>33512</v>
      </c>
      <c r="S118" s="59" t="s">
        <v>33649</v>
      </c>
      <c r="T118" s="60" t="str">
        <f t="shared" si="16"/>
        <v>8909</v>
      </c>
      <c r="U118" s="60" t="str">
        <f t="shared" si="17"/>
        <v>496053316</v>
      </c>
      <c r="V118" s="62" t="s">
        <v>33799</v>
      </c>
      <c r="W118" s="263" t="s">
        <v>30987</v>
      </c>
      <c r="X118" s="59" t="s">
        <v>30753</v>
      </c>
      <c r="Y118" s="59" t="s">
        <v>114</v>
      </c>
      <c r="Z118" s="59" t="s">
        <v>114</v>
      </c>
      <c r="AA118" s="59" t="s">
        <v>96</v>
      </c>
      <c r="AB118" s="59">
        <v>60</v>
      </c>
      <c r="AC118" s="59">
        <v>69</v>
      </c>
      <c r="AD118" s="60" t="str">
        <f t="shared" si="18"/>
        <v>MM</v>
      </c>
      <c r="AE118" s="59">
        <v>5.39</v>
      </c>
      <c r="AF118" s="59">
        <v>8.8699999999999992</v>
      </c>
      <c r="AG118" s="59">
        <v>4.4400000000000004</v>
      </c>
      <c r="AH118" s="164">
        <v>9.24</v>
      </c>
      <c r="AI118" s="60" t="str">
        <f t="shared" si="19"/>
        <v>CHF</v>
      </c>
      <c r="AJ118" s="59">
        <v>92</v>
      </c>
      <c r="AK118" s="59">
        <v>21</v>
      </c>
      <c r="AL118" s="59" t="s">
        <v>105</v>
      </c>
      <c r="AM118" s="77" t="s">
        <v>30972</v>
      </c>
      <c r="AN118" s="58" t="s">
        <v>33937</v>
      </c>
      <c r="AO118" s="58" t="s">
        <v>34075</v>
      </c>
      <c r="AP118" s="58">
        <v>1953</v>
      </c>
      <c r="AQ118" s="58" t="s">
        <v>34213</v>
      </c>
      <c r="AR118" s="63">
        <v>2.2799999999999998</v>
      </c>
      <c r="AS118" s="64" t="s">
        <v>34332</v>
      </c>
    </row>
    <row r="119" spans="2:45" s="6" customFormat="1" ht="16.2" customHeight="1" x14ac:dyDescent="0.4">
      <c r="B119" s="57">
        <v>111</v>
      </c>
      <c r="C119" s="81" t="s">
        <v>32152</v>
      </c>
      <c r="D119" s="58" t="s">
        <v>32302</v>
      </c>
      <c r="E119" s="58" t="s">
        <v>32452</v>
      </c>
      <c r="F119" s="58" t="s">
        <v>32602</v>
      </c>
      <c r="G119" s="58" t="s">
        <v>32752</v>
      </c>
      <c r="H119" s="58" t="s">
        <v>32883</v>
      </c>
      <c r="I119" s="58" t="s">
        <v>33033</v>
      </c>
      <c r="J119" s="58" t="s">
        <v>33168</v>
      </c>
      <c r="K119" s="58" t="s">
        <v>33318</v>
      </c>
      <c r="L119" s="58"/>
      <c r="M119" s="59" t="s">
        <v>98</v>
      </c>
      <c r="N119" s="59">
        <v>9.6300000000000008</v>
      </c>
      <c r="O119" s="60" t="str">
        <f t="shared" si="15"/>
        <v>KG</v>
      </c>
      <c r="P119" s="59">
        <v>6.08</v>
      </c>
      <c r="Q119" s="58">
        <v>6.76</v>
      </c>
      <c r="R119" s="61" t="s">
        <v>33513</v>
      </c>
      <c r="S119" s="59" t="s">
        <v>33650</v>
      </c>
      <c r="T119" s="60" t="str">
        <f t="shared" si="16"/>
        <v>6972</v>
      </c>
      <c r="U119" s="60" t="str">
        <f t="shared" si="17"/>
        <v>547087279</v>
      </c>
      <c r="V119" s="62" t="s">
        <v>33800</v>
      </c>
      <c r="W119" s="263" t="s">
        <v>30994</v>
      </c>
      <c r="X119" s="59" t="s">
        <v>30755</v>
      </c>
      <c r="Y119" s="59" t="s">
        <v>114</v>
      </c>
      <c r="Z119" s="59" t="s">
        <v>116</v>
      </c>
      <c r="AA119" s="59" t="s">
        <v>31024</v>
      </c>
      <c r="AB119" s="59">
        <v>11</v>
      </c>
      <c r="AC119" s="59">
        <v>89</v>
      </c>
      <c r="AD119" s="60" t="str">
        <f t="shared" si="18"/>
        <v>MM</v>
      </c>
      <c r="AE119" s="59">
        <v>5.23</v>
      </c>
      <c r="AF119" s="59">
        <v>5.54</v>
      </c>
      <c r="AG119" s="59">
        <v>3.89</v>
      </c>
      <c r="AH119" s="164">
        <v>9.66</v>
      </c>
      <c r="AI119" s="60" t="str">
        <f t="shared" si="19"/>
        <v>CHF</v>
      </c>
      <c r="AJ119" s="59">
        <v>37</v>
      </c>
      <c r="AK119" s="59">
        <v>70</v>
      </c>
      <c r="AL119" s="59" t="s">
        <v>105</v>
      </c>
      <c r="AM119" s="77" t="s">
        <v>30955</v>
      </c>
      <c r="AN119" s="58" t="s">
        <v>33938</v>
      </c>
      <c r="AO119" s="58" t="s">
        <v>34076</v>
      </c>
      <c r="AP119" s="58">
        <v>4453</v>
      </c>
      <c r="AQ119" s="58" t="s">
        <v>34214</v>
      </c>
      <c r="AR119" s="63">
        <v>1.43</v>
      </c>
      <c r="AS119" s="64" t="s">
        <v>34333</v>
      </c>
    </row>
    <row r="120" spans="2:45" s="6" customFormat="1" ht="16.2" customHeight="1" x14ac:dyDescent="0.4">
      <c r="B120" s="57">
        <v>112</v>
      </c>
      <c r="C120" s="81" t="s">
        <v>32153</v>
      </c>
      <c r="D120" s="58" t="s">
        <v>32303</v>
      </c>
      <c r="E120" s="58" t="s">
        <v>32453</v>
      </c>
      <c r="F120" s="58" t="s">
        <v>32603</v>
      </c>
      <c r="G120" s="58" t="s">
        <v>32753</v>
      </c>
      <c r="H120" s="58" t="s">
        <v>32884</v>
      </c>
      <c r="I120" s="58" t="s">
        <v>33034</v>
      </c>
      <c r="J120" s="58" t="s">
        <v>33169</v>
      </c>
      <c r="K120" s="58" t="s">
        <v>33319</v>
      </c>
      <c r="L120" s="58"/>
      <c r="M120" s="59" t="s">
        <v>31014</v>
      </c>
      <c r="N120" s="59">
        <v>1.52</v>
      </c>
      <c r="O120" s="60" t="str">
        <f t="shared" si="15"/>
        <v>KG</v>
      </c>
      <c r="P120" s="59">
        <v>2.1800000000000002</v>
      </c>
      <c r="Q120" s="58">
        <v>3.86</v>
      </c>
      <c r="R120" s="61" t="s">
        <v>33514</v>
      </c>
      <c r="S120" s="59" t="s">
        <v>33651</v>
      </c>
      <c r="T120" s="60" t="str">
        <f t="shared" si="16"/>
        <v>3293</v>
      </c>
      <c r="U120" s="60" t="str">
        <f t="shared" si="17"/>
        <v>774891507</v>
      </c>
      <c r="V120" s="62" t="s">
        <v>33801</v>
      </c>
      <c r="W120" s="263" t="s">
        <v>30958</v>
      </c>
      <c r="X120" s="59" t="s">
        <v>30754</v>
      </c>
      <c r="Y120" s="59" t="s">
        <v>116</v>
      </c>
      <c r="Z120" s="59" t="s">
        <v>116</v>
      </c>
      <c r="AA120" s="59" t="s">
        <v>31024</v>
      </c>
      <c r="AB120" s="59">
        <v>80</v>
      </c>
      <c r="AC120" s="59">
        <v>80</v>
      </c>
      <c r="AD120" s="60" t="str">
        <f t="shared" si="18"/>
        <v>MM</v>
      </c>
      <c r="AE120" s="59">
        <v>6.9</v>
      </c>
      <c r="AF120" s="59">
        <v>8.44</v>
      </c>
      <c r="AG120" s="59">
        <v>1.89</v>
      </c>
      <c r="AH120" s="164">
        <v>6.99</v>
      </c>
      <c r="AI120" s="60" t="str">
        <f t="shared" si="19"/>
        <v>CHF</v>
      </c>
      <c r="AJ120" s="59">
        <v>9</v>
      </c>
      <c r="AK120" s="59">
        <v>58</v>
      </c>
      <c r="AL120" s="59" t="s">
        <v>105</v>
      </c>
      <c r="AM120" s="77" t="s">
        <v>30973</v>
      </c>
      <c r="AN120" s="58" t="s">
        <v>33939</v>
      </c>
      <c r="AO120" s="58" t="s">
        <v>34077</v>
      </c>
      <c r="AP120" s="58">
        <v>1470</v>
      </c>
      <c r="AQ120" s="58" t="s">
        <v>34215</v>
      </c>
      <c r="AR120" s="63">
        <v>7.44</v>
      </c>
      <c r="AS120" s="64" t="s">
        <v>34334</v>
      </c>
    </row>
    <row r="121" spans="2:45" s="6" customFormat="1" ht="16.2" customHeight="1" x14ac:dyDescent="0.4">
      <c r="B121" s="85">
        <v>113</v>
      </c>
      <c r="C121" s="81" t="s">
        <v>32154</v>
      </c>
      <c r="D121" s="58" t="s">
        <v>32304</v>
      </c>
      <c r="E121" s="58" t="s">
        <v>32454</v>
      </c>
      <c r="F121" s="58" t="s">
        <v>32604</v>
      </c>
      <c r="G121" s="58" t="s">
        <v>32754</v>
      </c>
      <c r="H121" s="58" t="s">
        <v>32885</v>
      </c>
      <c r="I121" s="58" t="s">
        <v>33035</v>
      </c>
      <c r="J121" s="58" t="s">
        <v>33170</v>
      </c>
      <c r="K121" s="58" t="s">
        <v>33320</v>
      </c>
      <c r="L121" s="58"/>
      <c r="M121" s="59" t="s">
        <v>92</v>
      </c>
      <c r="N121" s="59">
        <v>1.01</v>
      </c>
      <c r="O121" s="60" t="str">
        <f t="shared" si="15"/>
        <v>KG</v>
      </c>
      <c r="P121" s="59">
        <v>5.49</v>
      </c>
      <c r="Q121" s="58">
        <v>3.03</v>
      </c>
      <c r="R121" s="61" t="s">
        <v>33515</v>
      </c>
      <c r="S121" s="59" t="s">
        <v>33652</v>
      </c>
      <c r="T121" s="60" t="str">
        <f t="shared" si="16"/>
        <v>3951</v>
      </c>
      <c r="U121" s="60" t="str">
        <f t="shared" si="17"/>
        <v>273205872</v>
      </c>
      <c r="V121" s="62" t="s">
        <v>33802</v>
      </c>
      <c r="W121" s="263" t="s">
        <v>30963</v>
      </c>
      <c r="X121" s="59" t="s">
        <v>30754</v>
      </c>
      <c r="Y121" s="59" t="s">
        <v>114</v>
      </c>
      <c r="Z121" s="59" t="s">
        <v>116</v>
      </c>
      <c r="AA121" s="59" t="s">
        <v>98</v>
      </c>
      <c r="AB121" s="59">
        <v>94</v>
      </c>
      <c r="AC121" s="59">
        <v>6</v>
      </c>
      <c r="AD121" s="60" t="str">
        <f t="shared" si="18"/>
        <v>MM</v>
      </c>
      <c r="AE121" s="59">
        <v>7.1</v>
      </c>
      <c r="AF121" s="59">
        <v>8.64</v>
      </c>
      <c r="AG121" s="59">
        <v>2.19</v>
      </c>
      <c r="AH121" s="164">
        <v>8.51</v>
      </c>
      <c r="AI121" s="60" t="str">
        <f t="shared" si="19"/>
        <v>CHF</v>
      </c>
      <c r="AJ121" s="59">
        <v>3</v>
      </c>
      <c r="AK121" s="59">
        <v>35</v>
      </c>
      <c r="AL121" s="59" t="s">
        <v>105</v>
      </c>
      <c r="AM121" s="77" t="s">
        <v>30990</v>
      </c>
      <c r="AN121" s="58" t="s">
        <v>33940</v>
      </c>
      <c r="AO121" s="58" t="s">
        <v>34078</v>
      </c>
      <c r="AP121" s="58">
        <v>4063</v>
      </c>
      <c r="AQ121" s="58" t="s">
        <v>34216</v>
      </c>
      <c r="AR121" s="63">
        <v>4</v>
      </c>
      <c r="AS121" s="64" t="s">
        <v>34335</v>
      </c>
    </row>
    <row r="122" spans="2:45" s="6" customFormat="1" ht="16.2" customHeight="1" x14ac:dyDescent="0.4">
      <c r="B122" s="57">
        <v>114</v>
      </c>
      <c r="C122" s="81" t="s">
        <v>32155</v>
      </c>
      <c r="D122" s="58" t="s">
        <v>32305</v>
      </c>
      <c r="E122" s="58" t="s">
        <v>32455</v>
      </c>
      <c r="F122" s="58" t="s">
        <v>32605</v>
      </c>
      <c r="G122" s="58" t="s">
        <v>32755</v>
      </c>
      <c r="H122" s="58" t="s">
        <v>32886</v>
      </c>
      <c r="I122" s="58" t="s">
        <v>33036</v>
      </c>
      <c r="J122" s="58" t="s">
        <v>33171</v>
      </c>
      <c r="K122" s="58" t="s">
        <v>33321</v>
      </c>
      <c r="L122" s="58"/>
      <c r="M122" s="59" t="s">
        <v>31018</v>
      </c>
      <c r="N122" s="59">
        <v>7.38</v>
      </c>
      <c r="O122" s="60" t="str">
        <f t="shared" si="15"/>
        <v>KG</v>
      </c>
      <c r="P122" s="59">
        <v>3.55</v>
      </c>
      <c r="Q122" s="58">
        <v>7.8</v>
      </c>
      <c r="R122" s="61" t="s">
        <v>33516</v>
      </c>
      <c r="S122" s="59" t="s">
        <v>33653</v>
      </c>
      <c r="T122" s="60" t="str">
        <f t="shared" si="16"/>
        <v>4455</v>
      </c>
      <c r="U122" s="60" t="str">
        <f t="shared" si="17"/>
        <v>914175288</v>
      </c>
      <c r="V122" s="62" t="s">
        <v>33803</v>
      </c>
      <c r="W122" s="263" t="s">
        <v>30966</v>
      </c>
      <c r="X122" s="59" t="s">
        <v>30755</v>
      </c>
      <c r="Y122" s="59" t="s">
        <v>116</v>
      </c>
      <c r="Z122" s="59" t="s">
        <v>116</v>
      </c>
      <c r="AA122" s="59" t="s">
        <v>94</v>
      </c>
      <c r="AB122" s="59">
        <v>7</v>
      </c>
      <c r="AC122" s="59">
        <v>74</v>
      </c>
      <c r="AD122" s="60" t="str">
        <f t="shared" si="18"/>
        <v>MM</v>
      </c>
      <c r="AE122" s="59">
        <v>6.03</v>
      </c>
      <c r="AF122" s="59">
        <v>1.04</v>
      </c>
      <c r="AG122" s="59">
        <v>1.41</v>
      </c>
      <c r="AH122" s="164">
        <v>4.47</v>
      </c>
      <c r="AI122" s="60" t="str">
        <f t="shared" si="19"/>
        <v>CHF</v>
      </c>
      <c r="AJ122" s="59">
        <v>86</v>
      </c>
      <c r="AK122" s="59">
        <v>36</v>
      </c>
      <c r="AL122" s="59" t="s">
        <v>105</v>
      </c>
      <c r="AM122" s="77" t="s">
        <v>30972</v>
      </c>
      <c r="AN122" s="58" t="s">
        <v>33941</v>
      </c>
      <c r="AO122" s="58" t="s">
        <v>34079</v>
      </c>
      <c r="AP122" s="58">
        <v>1860</v>
      </c>
      <c r="AQ122" s="58" t="s">
        <v>34217</v>
      </c>
      <c r="AR122" s="63">
        <v>2.0299999999999998</v>
      </c>
      <c r="AS122" s="64" t="s">
        <v>34336</v>
      </c>
    </row>
    <row r="123" spans="2:45" s="6" customFormat="1" ht="16.2" customHeight="1" x14ac:dyDescent="0.4">
      <c r="B123" s="57">
        <v>115</v>
      </c>
      <c r="C123" s="81" t="s">
        <v>32156</v>
      </c>
      <c r="D123" s="58" t="s">
        <v>32306</v>
      </c>
      <c r="E123" s="58" t="s">
        <v>32456</v>
      </c>
      <c r="F123" s="58" t="s">
        <v>32606</v>
      </c>
      <c r="G123" s="58" t="s">
        <v>32756</v>
      </c>
      <c r="H123" s="58" t="s">
        <v>32887</v>
      </c>
      <c r="I123" s="58" t="s">
        <v>33037</v>
      </c>
      <c r="J123" s="58" t="s">
        <v>33172</v>
      </c>
      <c r="K123" s="58" t="s">
        <v>33322</v>
      </c>
      <c r="L123" s="58"/>
      <c r="M123" s="59" t="s">
        <v>31025</v>
      </c>
      <c r="N123" s="59">
        <v>9.94</v>
      </c>
      <c r="O123" s="60" t="str">
        <f t="shared" si="15"/>
        <v>KG</v>
      </c>
      <c r="P123" s="59">
        <v>1.86</v>
      </c>
      <c r="Q123" s="58">
        <v>7.12</v>
      </c>
      <c r="R123" s="61" t="s">
        <v>33517</v>
      </c>
      <c r="S123" s="59" t="s">
        <v>33654</v>
      </c>
      <c r="T123" s="60" t="str">
        <f t="shared" si="16"/>
        <v>8078</v>
      </c>
      <c r="U123" s="60" t="str">
        <f t="shared" si="17"/>
        <v>498994819</v>
      </c>
      <c r="V123" s="62" t="s">
        <v>33804</v>
      </c>
      <c r="W123" s="263" t="s">
        <v>30972</v>
      </c>
      <c r="X123" s="59" t="s">
        <v>30755</v>
      </c>
      <c r="Y123" s="59" t="s">
        <v>116</v>
      </c>
      <c r="Z123" s="59" t="s">
        <v>116</v>
      </c>
      <c r="AA123" s="59" t="s">
        <v>94</v>
      </c>
      <c r="AB123" s="59">
        <v>37</v>
      </c>
      <c r="AC123" s="59">
        <v>100</v>
      </c>
      <c r="AD123" s="60" t="str">
        <f t="shared" si="18"/>
        <v>MM</v>
      </c>
      <c r="AE123" s="59">
        <v>1.26</v>
      </c>
      <c r="AF123" s="59">
        <v>3.26</v>
      </c>
      <c r="AG123" s="59">
        <v>7.71</v>
      </c>
      <c r="AH123" s="164">
        <v>8.23</v>
      </c>
      <c r="AI123" s="60" t="str">
        <f t="shared" si="19"/>
        <v>CHF</v>
      </c>
      <c r="AJ123" s="59">
        <v>17</v>
      </c>
      <c r="AK123" s="59">
        <v>64</v>
      </c>
      <c r="AL123" s="59" t="s">
        <v>105</v>
      </c>
      <c r="AM123" s="77" t="s">
        <v>30986</v>
      </c>
      <c r="AN123" s="58" t="s">
        <v>33942</v>
      </c>
      <c r="AO123" s="58" t="s">
        <v>34080</v>
      </c>
      <c r="AP123" s="58">
        <v>4917</v>
      </c>
      <c r="AQ123" s="58" t="s">
        <v>34218</v>
      </c>
      <c r="AR123" s="63">
        <v>8.0399999999999991</v>
      </c>
      <c r="AS123" s="64" t="s">
        <v>34337</v>
      </c>
    </row>
    <row r="124" spans="2:45" s="6" customFormat="1" ht="16.2" customHeight="1" x14ac:dyDescent="0.4">
      <c r="B124" s="57">
        <v>116</v>
      </c>
      <c r="C124" s="81" t="s">
        <v>32157</v>
      </c>
      <c r="D124" s="58" t="s">
        <v>32307</v>
      </c>
      <c r="E124" s="58" t="s">
        <v>32457</v>
      </c>
      <c r="F124" s="58" t="s">
        <v>32607</v>
      </c>
      <c r="G124" s="58" t="s">
        <v>32757</v>
      </c>
      <c r="H124" s="58" t="s">
        <v>32888</v>
      </c>
      <c r="I124" s="58" t="s">
        <v>33038</v>
      </c>
      <c r="J124" s="58" t="s">
        <v>33173</v>
      </c>
      <c r="K124" s="58" t="s">
        <v>33323</v>
      </c>
      <c r="L124" s="58"/>
      <c r="M124" s="59" t="s">
        <v>31020</v>
      </c>
      <c r="N124" s="59">
        <v>5.76</v>
      </c>
      <c r="O124" s="60" t="str">
        <f t="shared" si="15"/>
        <v>KG</v>
      </c>
      <c r="P124" s="59">
        <v>1.2</v>
      </c>
      <c r="Q124" s="58">
        <v>4.5999999999999996</v>
      </c>
      <c r="R124" s="61" t="s">
        <v>33518</v>
      </c>
      <c r="S124" s="59" t="s">
        <v>33655</v>
      </c>
      <c r="T124" s="60" t="str">
        <f t="shared" si="16"/>
        <v>9854</v>
      </c>
      <c r="U124" s="60" t="str">
        <f t="shared" si="17"/>
        <v>102488068</v>
      </c>
      <c r="V124" s="62" t="s">
        <v>33805</v>
      </c>
      <c r="W124" s="263" t="s">
        <v>30956</v>
      </c>
      <c r="X124" s="59" t="s">
        <v>30755</v>
      </c>
      <c r="Y124" s="59" t="s">
        <v>116</v>
      </c>
      <c r="Z124" s="59" t="s">
        <v>114</v>
      </c>
      <c r="AA124" s="59" t="s">
        <v>95</v>
      </c>
      <c r="AB124" s="59">
        <v>73</v>
      </c>
      <c r="AC124" s="59">
        <v>8</v>
      </c>
      <c r="AD124" s="60" t="str">
        <f t="shared" si="18"/>
        <v>MM</v>
      </c>
      <c r="AE124" s="59">
        <v>6.35</v>
      </c>
      <c r="AF124" s="59">
        <v>5.79</v>
      </c>
      <c r="AG124" s="59">
        <v>9.59</v>
      </c>
      <c r="AH124" s="164">
        <v>3.58</v>
      </c>
      <c r="AI124" s="60" t="str">
        <f t="shared" si="19"/>
        <v>CHF</v>
      </c>
      <c r="AJ124" s="59">
        <v>55</v>
      </c>
      <c r="AK124" s="59">
        <v>16</v>
      </c>
      <c r="AL124" s="59" t="s">
        <v>105</v>
      </c>
      <c r="AM124" s="77" t="s">
        <v>30968</v>
      </c>
      <c r="AN124" s="58" t="s">
        <v>33943</v>
      </c>
      <c r="AO124" s="58" t="s">
        <v>34081</v>
      </c>
      <c r="AP124" s="58">
        <v>3344</v>
      </c>
      <c r="AQ124" s="58" t="s">
        <v>34219</v>
      </c>
      <c r="AR124" s="63">
        <v>8.0399999999999991</v>
      </c>
      <c r="AS124" s="64" t="s">
        <v>34338</v>
      </c>
    </row>
    <row r="125" spans="2:45" s="6" customFormat="1" ht="16.2" customHeight="1" x14ac:dyDescent="0.4">
      <c r="B125" s="57">
        <v>117</v>
      </c>
      <c r="C125" s="81" t="s">
        <v>32158</v>
      </c>
      <c r="D125" s="58" t="s">
        <v>32308</v>
      </c>
      <c r="E125" s="58" t="s">
        <v>32458</v>
      </c>
      <c r="F125" s="58" t="s">
        <v>32608</v>
      </c>
      <c r="G125" s="58" t="s">
        <v>32758</v>
      </c>
      <c r="H125" s="58" t="s">
        <v>32889</v>
      </c>
      <c r="I125" s="58" t="s">
        <v>33039</v>
      </c>
      <c r="J125" s="58" t="s">
        <v>33174</v>
      </c>
      <c r="K125" s="58" t="s">
        <v>33324</v>
      </c>
      <c r="L125" s="58"/>
      <c r="M125" s="59" t="s">
        <v>31017</v>
      </c>
      <c r="N125" s="59">
        <v>2.16</v>
      </c>
      <c r="O125" s="60" t="str">
        <f t="shared" si="15"/>
        <v>KG</v>
      </c>
      <c r="P125" s="59">
        <v>8.4600000000000009</v>
      </c>
      <c r="Q125" s="58">
        <v>7.71</v>
      </c>
      <c r="R125" s="61" t="s">
        <v>33519</v>
      </c>
      <c r="S125" s="59" t="s">
        <v>33656</v>
      </c>
      <c r="T125" s="60" t="str">
        <f t="shared" si="16"/>
        <v>4151</v>
      </c>
      <c r="U125" s="60" t="str">
        <f t="shared" si="17"/>
        <v>422048368</v>
      </c>
      <c r="V125" s="62" t="s">
        <v>33806</v>
      </c>
      <c r="W125" s="263" t="s">
        <v>30983</v>
      </c>
      <c r="X125" s="59" t="s">
        <v>30755</v>
      </c>
      <c r="Y125" s="59" t="s">
        <v>116</v>
      </c>
      <c r="Z125" s="59" t="s">
        <v>114</v>
      </c>
      <c r="AA125" s="59" t="s">
        <v>31014</v>
      </c>
      <c r="AB125" s="59">
        <v>56</v>
      </c>
      <c r="AC125" s="59">
        <v>96</v>
      </c>
      <c r="AD125" s="60" t="str">
        <f t="shared" si="18"/>
        <v>MM</v>
      </c>
      <c r="AE125" s="59">
        <v>4.71</v>
      </c>
      <c r="AF125" s="59">
        <v>9.6</v>
      </c>
      <c r="AG125" s="59">
        <v>6.75</v>
      </c>
      <c r="AH125" s="164">
        <v>1.74</v>
      </c>
      <c r="AI125" s="60" t="str">
        <f t="shared" si="19"/>
        <v>CHF</v>
      </c>
      <c r="AJ125" s="59">
        <v>12</v>
      </c>
      <c r="AK125" s="59">
        <v>8</v>
      </c>
      <c r="AL125" s="59" t="s">
        <v>105</v>
      </c>
      <c r="AM125" s="77" t="s">
        <v>30977</v>
      </c>
      <c r="AN125" s="58" t="s">
        <v>33944</v>
      </c>
      <c r="AO125" s="58" t="s">
        <v>34082</v>
      </c>
      <c r="AP125" s="58">
        <v>3183</v>
      </c>
      <c r="AQ125" s="58" t="s">
        <v>34220</v>
      </c>
      <c r="AR125" s="63">
        <v>9.16</v>
      </c>
      <c r="AS125" s="64" t="s">
        <v>34339</v>
      </c>
    </row>
    <row r="126" spans="2:45" s="6" customFormat="1" ht="16.2" customHeight="1" x14ac:dyDescent="0.4">
      <c r="B126" s="57">
        <v>118</v>
      </c>
      <c r="C126" s="81" t="s">
        <v>32159</v>
      </c>
      <c r="D126" s="58" t="s">
        <v>32309</v>
      </c>
      <c r="E126" s="58" t="s">
        <v>32459</v>
      </c>
      <c r="F126" s="58" t="s">
        <v>32609</v>
      </c>
      <c r="G126" s="58" t="s">
        <v>32759</v>
      </c>
      <c r="H126" s="58" t="s">
        <v>32890</v>
      </c>
      <c r="I126" s="58" t="s">
        <v>33040</v>
      </c>
      <c r="J126" s="58" t="s">
        <v>33175</v>
      </c>
      <c r="K126" s="58" t="s">
        <v>33325</v>
      </c>
      <c r="L126" s="58"/>
      <c r="M126" s="59" t="s">
        <v>30626</v>
      </c>
      <c r="N126" s="59">
        <v>8.86</v>
      </c>
      <c r="O126" s="60" t="str">
        <f t="shared" si="15"/>
        <v>KG</v>
      </c>
      <c r="P126" s="59">
        <v>8.2100000000000009</v>
      </c>
      <c r="Q126" s="58">
        <v>5.57</v>
      </c>
      <c r="R126" s="61" t="s">
        <v>33520</v>
      </c>
      <c r="S126" s="59" t="s">
        <v>33657</v>
      </c>
      <c r="T126" s="60" t="str">
        <f t="shared" si="16"/>
        <v>8342</v>
      </c>
      <c r="U126" s="60" t="str">
        <f t="shared" si="17"/>
        <v>162121724</v>
      </c>
      <c r="V126" s="62" t="s">
        <v>33807</v>
      </c>
      <c r="W126" s="263" t="s">
        <v>30991</v>
      </c>
      <c r="X126" s="59" t="s">
        <v>30754</v>
      </c>
      <c r="Y126" s="59" t="s">
        <v>116</v>
      </c>
      <c r="Z126" s="59" t="s">
        <v>114</v>
      </c>
      <c r="AA126" s="59" t="s">
        <v>31025</v>
      </c>
      <c r="AB126" s="59">
        <v>61</v>
      </c>
      <c r="AC126" s="59">
        <v>2</v>
      </c>
      <c r="AD126" s="60" t="str">
        <f t="shared" si="18"/>
        <v>MM</v>
      </c>
      <c r="AE126" s="59">
        <v>4.67</v>
      </c>
      <c r="AF126" s="59">
        <v>2.21</v>
      </c>
      <c r="AG126" s="59">
        <v>7.81</v>
      </c>
      <c r="AH126" s="164">
        <v>8.73</v>
      </c>
      <c r="AI126" s="60" t="str">
        <f t="shared" si="19"/>
        <v>CHF</v>
      </c>
      <c r="AJ126" s="59">
        <v>20</v>
      </c>
      <c r="AK126" s="59">
        <v>56</v>
      </c>
      <c r="AL126" s="59" t="s">
        <v>105</v>
      </c>
      <c r="AM126" s="77" t="s">
        <v>30976</v>
      </c>
      <c r="AN126" s="58" t="s">
        <v>33945</v>
      </c>
      <c r="AO126" s="58" t="s">
        <v>34083</v>
      </c>
      <c r="AP126" s="58">
        <v>4598</v>
      </c>
      <c r="AQ126" s="58" t="s">
        <v>34221</v>
      </c>
      <c r="AR126" s="63">
        <v>3.53</v>
      </c>
      <c r="AS126" s="64" t="s">
        <v>34340</v>
      </c>
    </row>
    <row r="127" spans="2:45" s="6" customFormat="1" ht="16.2" customHeight="1" x14ac:dyDescent="0.4">
      <c r="B127" s="57">
        <v>119</v>
      </c>
      <c r="C127" s="81" t="s">
        <v>32160</v>
      </c>
      <c r="D127" s="58" t="s">
        <v>32310</v>
      </c>
      <c r="E127" s="58" t="s">
        <v>32460</v>
      </c>
      <c r="F127" s="58" t="s">
        <v>32610</v>
      </c>
      <c r="G127" s="58" t="s">
        <v>32760</v>
      </c>
      <c r="H127" s="58" t="s">
        <v>32891</v>
      </c>
      <c r="I127" s="58" t="s">
        <v>33041</v>
      </c>
      <c r="J127" s="58" t="s">
        <v>33176</v>
      </c>
      <c r="K127" s="58" t="s">
        <v>33326</v>
      </c>
      <c r="L127" s="58"/>
      <c r="M127" s="59" t="s">
        <v>137</v>
      </c>
      <c r="N127" s="59">
        <v>1.89</v>
      </c>
      <c r="O127" s="60" t="str">
        <f t="shared" si="15"/>
        <v>KG</v>
      </c>
      <c r="P127" s="59">
        <v>7.6</v>
      </c>
      <c r="Q127" s="58">
        <v>2.48</v>
      </c>
      <c r="R127" s="61" t="s">
        <v>33521</v>
      </c>
      <c r="S127" s="59" t="s">
        <v>33658</v>
      </c>
      <c r="T127" s="60" t="str">
        <f t="shared" si="16"/>
        <v>4115</v>
      </c>
      <c r="U127" s="60" t="str">
        <f t="shared" si="17"/>
        <v>511343469</v>
      </c>
      <c r="V127" s="62" t="s">
        <v>33808</v>
      </c>
      <c r="W127" s="263" t="s">
        <v>30973</v>
      </c>
      <c r="X127" s="59" t="s">
        <v>30754</v>
      </c>
      <c r="Y127" s="59" t="s">
        <v>114</v>
      </c>
      <c r="Z127" s="59" t="s">
        <v>114</v>
      </c>
      <c r="AA127" s="59" t="s">
        <v>137</v>
      </c>
      <c r="AB127" s="59">
        <v>15</v>
      </c>
      <c r="AC127" s="59">
        <v>2</v>
      </c>
      <c r="AD127" s="60" t="str">
        <f t="shared" si="18"/>
        <v>MM</v>
      </c>
      <c r="AE127" s="59">
        <v>7.41</v>
      </c>
      <c r="AF127" s="59">
        <v>7.09</v>
      </c>
      <c r="AG127" s="59">
        <v>6.99</v>
      </c>
      <c r="AH127" s="164">
        <v>5.37</v>
      </c>
      <c r="AI127" s="60" t="str">
        <f t="shared" si="19"/>
        <v>CHF</v>
      </c>
      <c r="AJ127" s="59">
        <v>87</v>
      </c>
      <c r="AK127" s="59">
        <v>56</v>
      </c>
      <c r="AL127" s="59" t="s">
        <v>105</v>
      </c>
      <c r="AM127" s="77" t="s">
        <v>30968</v>
      </c>
      <c r="AN127" s="58" t="s">
        <v>33946</v>
      </c>
      <c r="AO127" s="58" t="s">
        <v>34084</v>
      </c>
      <c r="AP127" s="58">
        <v>1998</v>
      </c>
      <c r="AQ127" s="58" t="s">
        <v>34222</v>
      </c>
      <c r="AR127" s="63">
        <v>8.93</v>
      </c>
      <c r="AS127" s="64" t="s">
        <v>34341</v>
      </c>
    </row>
    <row r="128" spans="2:45" s="6" customFormat="1" ht="16.2" customHeight="1" x14ac:dyDescent="0.4">
      <c r="B128" s="57">
        <v>120</v>
      </c>
      <c r="C128" s="81" t="s">
        <v>32161</v>
      </c>
      <c r="D128" s="58" t="s">
        <v>32311</v>
      </c>
      <c r="E128" s="58" t="s">
        <v>32461</v>
      </c>
      <c r="F128" s="58" t="s">
        <v>32611</v>
      </c>
      <c r="G128" s="58" t="s">
        <v>32761</v>
      </c>
      <c r="H128" s="58" t="s">
        <v>32892</v>
      </c>
      <c r="I128" s="58" t="s">
        <v>33042</v>
      </c>
      <c r="J128" s="58" t="s">
        <v>33177</v>
      </c>
      <c r="K128" s="58" t="s">
        <v>33327</v>
      </c>
      <c r="L128" s="58"/>
      <c r="M128" s="59" t="s">
        <v>98</v>
      </c>
      <c r="N128" s="59">
        <v>7.18</v>
      </c>
      <c r="O128" s="60" t="str">
        <f t="shared" si="15"/>
        <v>KG</v>
      </c>
      <c r="P128" s="59">
        <v>2.59</v>
      </c>
      <c r="Q128" s="58">
        <v>4.8099999999999996</v>
      </c>
      <c r="R128" s="61" t="s">
        <v>33522</v>
      </c>
      <c r="S128" s="59" t="s">
        <v>33659</v>
      </c>
      <c r="T128" s="60" t="str">
        <f t="shared" si="16"/>
        <v>8482</v>
      </c>
      <c r="U128" s="60" t="str">
        <f t="shared" si="17"/>
        <v>986889037</v>
      </c>
      <c r="V128" s="62" t="s">
        <v>33809</v>
      </c>
      <c r="W128" s="263" t="s">
        <v>30976</v>
      </c>
      <c r="X128" s="59" t="s">
        <v>30755</v>
      </c>
      <c r="Y128" s="59" t="s">
        <v>116</v>
      </c>
      <c r="Z128" s="59" t="s">
        <v>114</v>
      </c>
      <c r="AA128" s="59" t="s">
        <v>93</v>
      </c>
      <c r="AB128" s="59">
        <v>77</v>
      </c>
      <c r="AC128" s="59">
        <v>40</v>
      </c>
      <c r="AD128" s="60" t="str">
        <f t="shared" si="18"/>
        <v>MM</v>
      </c>
      <c r="AE128" s="59">
        <v>8.61</v>
      </c>
      <c r="AF128" s="59">
        <v>1.44</v>
      </c>
      <c r="AG128" s="59">
        <v>3.17</v>
      </c>
      <c r="AH128" s="164">
        <v>5.71</v>
      </c>
      <c r="AI128" s="60" t="str">
        <f t="shared" si="19"/>
        <v>CHF</v>
      </c>
      <c r="AJ128" s="59">
        <v>97</v>
      </c>
      <c r="AK128" s="59">
        <v>67</v>
      </c>
      <c r="AL128" s="59" t="s">
        <v>105</v>
      </c>
      <c r="AM128" s="77" t="s">
        <v>30956</v>
      </c>
      <c r="AN128" s="58" t="s">
        <v>33947</v>
      </c>
      <c r="AO128" s="58" t="s">
        <v>34085</v>
      </c>
      <c r="AP128" s="58">
        <v>2599</v>
      </c>
      <c r="AQ128" s="58" t="s">
        <v>34223</v>
      </c>
      <c r="AR128" s="63">
        <v>6.2</v>
      </c>
      <c r="AS128" s="64" t="s">
        <v>34342</v>
      </c>
    </row>
    <row r="129" spans="2:45" s="6" customFormat="1" ht="16.2" customHeight="1" x14ac:dyDescent="0.4">
      <c r="B129" s="85">
        <v>121</v>
      </c>
      <c r="C129" s="81" t="s">
        <v>32162</v>
      </c>
      <c r="D129" s="58" t="s">
        <v>32312</v>
      </c>
      <c r="E129" s="58" t="s">
        <v>32462</v>
      </c>
      <c r="F129" s="58" t="s">
        <v>32612</v>
      </c>
      <c r="G129" s="58" t="s">
        <v>32762</v>
      </c>
      <c r="H129" s="58" t="s">
        <v>32893</v>
      </c>
      <c r="I129" s="58" t="s">
        <v>33043</v>
      </c>
      <c r="J129" s="58" t="s">
        <v>33178</v>
      </c>
      <c r="K129" s="58" t="s">
        <v>33328</v>
      </c>
      <c r="L129" s="58"/>
      <c r="M129" s="59" t="s">
        <v>31022</v>
      </c>
      <c r="N129" s="59">
        <v>1.84</v>
      </c>
      <c r="O129" s="60" t="str">
        <f t="shared" si="15"/>
        <v>KG</v>
      </c>
      <c r="P129" s="59">
        <v>5.74</v>
      </c>
      <c r="Q129" s="58">
        <v>3.48</v>
      </c>
      <c r="R129" s="61" t="s">
        <v>33523</v>
      </c>
      <c r="S129" s="59" t="s">
        <v>33660</v>
      </c>
      <c r="T129" s="60" t="str">
        <f t="shared" si="16"/>
        <v>1704</v>
      </c>
      <c r="U129" s="60" t="str">
        <f t="shared" si="17"/>
        <v>461173657</v>
      </c>
      <c r="V129" s="62" t="s">
        <v>33810</v>
      </c>
      <c r="W129" s="263" t="s">
        <v>31000</v>
      </c>
      <c r="X129" s="59" t="s">
        <v>30753</v>
      </c>
      <c r="Y129" s="59" t="s">
        <v>116</v>
      </c>
      <c r="Z129" s="59" t="s">
        <v>114</v>
      </c>
      <c r="AA129" s="59" t="s">
        <v>31019</v>
      </c>
      <c r="AB129" s="59">
        <v>2</v>
      </c>
      <c r="AC129" s="59">
        <v>41</v>
      </c>
      <c r="AD129" s="60" t="str">
        <f t="shared" si="18"/>
        <v>MM</v>
      </c>
      <c r="AE129" s="59">
        <v>7.28</v>
      </c>
      <c r="AF129" s="59">
        <v>9.02</v>
      </c>
      <c r="AG129" s="59">
        <v>3.01</v>
      </c>
      <c r="AH129" s="164">
        <v>4.5</v>
      </c>
      <c r="AI129" s="60" t="str">
        <f t="shared" si="19"/>
        <v>CHF</v>
      </c>
      <c r="AJ129" s="59">
        <v>10</v>
      </c>
      <c r="AK129" s="59">
        <v>100</v>
      </c>
      <c r="AL129" s="59" t="s">
        <v>105</v>
      </c>
      <c r="AM129" s="77" t="s">
        <v>31001</v>
      </c>
      <c r="AN129" s="58" t="s">
        <v>33948</v>
      </c>
      <c r="AO129" s="58" t="s">
        <v>34086</v>
      </c>
      <c r="AP129" s="58">
        <v>3360</v>
      </c>
      <c r="AQ129" s="58" t="s">
        <v>34224</v>
      </c>
      <c r="AR129" s="63">
        <v>4.96</v>
      </c>
      <c r="AS129" s="64" t="s">
        <v>34343</v>
      </c>
    </row>
    <row r="130" spans="2:45" s="6" customFormat="1" ht="16.2" customHeight="1" x14ac:dyDescent="0.4">
      <c r="B130" s="57">
        <v>122</v>
      </c>
      <c r="C130" s="81" t="s">
        <v>32163</v>
      </c>
      <c r="D130" s="58" t="s">
        <v>32313</v>
      </c>
      <c r="E130" s="58" t="s">
        <v>32463</v>
      </c>
      <c r="F130" s="58" t="s">
        <v>32613</v>
      </c>
      <c r="G130" s="58" t="s">
        <v>32763</v>
      </c>
      <c r="H130" s="58" t="s">
        <v>32894</v>
      </c>
      <c r="I130" s="58" t="s">
        <v>33044</v>
      </c>
      <c r="J130" s="58" t="s">
        <v>33179</v>
      </c>
      <c r="K130" s="58" t="s">
        <v>33329</v>
      </c>
      <c r="L130" s="58"/>
      <c r="M130" s="59" t="s">
        <v>31020</v>
      </c>
      <c r="N130" s="59">
        <v>4.3</v>
      </c>
      <c r="O130" s="60" t="str">
        <f t="shared" si="15"/>
        <v>KG</v>
      </c>
      <c r="P130" s="59">
        <v>4.7300000000000004</v>
      </c>
      <c r="Q130" s="58">
        <v>1.25</v>
      </c>
      <c r="R130" s="61" t="s">
        <v>33524</v>
      </c>
      <c r="S130" s="59" t="s">
        <v>33661</v>
      </c>
      <c r="T130" s="60" t="str">
        <f t="shared" si="16"/>
        <v>3945</v>
      </c>
      <c r="U130" s="60" t="str">
        <f t="shared" si="17"/>
        <v>836905326</v>
      </c>
      <c r="V130" s="62" t="s">
        <v>33811</v>
      </c>
      <c r="W130" s="263" t="s">
        <v>30959</v>
      </c>
      <c r="X130" s="59" t="s">
        <v>30754</v>
      </c>
      <c r="Y130" s="59" t="s">
        <v>116</v>
      </c>
      <c r="Z130" s="59" t="s">
        <v>116</v>
      </c>
      <c r="AA130" s="59" t="s">
        <v>31021</v>
      </c>
      <c r="AB130" s="59">
        <v>49</v>
      </c>
      <c r="AC130" s="59">
        <v>42</v>
      </c>
      <c r="AD130" s="60" t="str">
        <f t="shared" si="18"/>
        <v>MM</v>
      </c>
      <c r="AE130" s="59">
        <v>2.4500000000000002</v>
      </c>
      <c r="AF130" s="59">
        <v>6.99</v>
      </c>
      <c r="AG130" s="59">
        <v>8.06</v>
      </c>
      <c r="AH130" s="164">
        <v>7.18</v>
      </c>
      <c r="AI130" s="60" t="str">
        <f t="shared" si="19"/>
        <v>CHF</v>
      </c>
      <c r="AJ130" s="59">
        <v>91</v>
      </c>
      <c r="AK130" s="59">
        <v>79</v>
      </c>
      <c r="AL130" s="59" t="s">
        <v>105</v>
      </c>
      <c r="AM130" s="77" t="s">
        <v>30977</v>
      </c>
      <c r="AN130" s="58" t="s">
        <v>33949</v>
      </c>
      <c r="AO130" s="58" t="s">
        <v>34087</v>
      </c>
      <c r="AP130" s="58">
        <v>1341</v>
      </c>
      <c r="AQ130" s="58" t="s">
        <v>34225</v>
      </c>
      <c r="AR130" s="63">
        <v>2.65</v>
      </c>
      <c r="AS130" s="64" t="s">
        <v>34344</v>
      </c>
    </row>
    <row r="131" spans="2:45" s="6" customFormat="1" ht="16.2" customHeight="1" x14ac:dyDescent="0.4">
      <c r="B131" s="57">
        <v>123</v>
      </c>
      <c r="C131" s="81" t="s">
        <v>32164</v>
      </c>
      <c r="D131" s="58" t="s">
        <v>32314</v>
      </c>
      <c r="E131" s="58" t="s">
        <v>32464</v>
      </c>
      <c r="F131" s="58" t="s">
        <v>32614</v>
      </c>
      <c r="G131" s="58" t="s">
        <v>32764</v>
      </c>
      <c r="H131" s="58" t="s">
        <v>32895</v>
      </c>
      <c r="I131" s="58" t="s">
        <v>33045</v>
      </c>
      <c r="J131" s="58" t="s">
        <v>33180</v>
      </c>
      <c r="K131" s="58" t="s">
        <v>33330</v>
      </c>
      <c r="L131" s="58"/>
      <c r="M131" s="59" t="s">
        <v>93</v>
      </c>
      <c r="N131" s="59">
        <v>5.25</v>
      </c>
      <c r="O131" s="60" t="str">
        <f t="shared" si="15"/>
        <v>KG</v>
      </c>
      <c r="P131" s="59">
        <v>8.0299999999999994</v>
      </c>
      <c r="Q131" s="58">
        <v>7.68</v>
      </c>
      <c r="R131" s="61" t="s">
        <v>33525</v>
      </c>
      <c r="S131" s="59" t="s">
        <v>33662</v>
      </c>
      <c r="T131" s="60" t="str">
        <f t="shared" si="16"/>
        <v>2096</v>
      </c>
      <c r="U131" s="60" t="str">
        <f t="shared" si="17"/>
        <v>824655206</v>
      </c>
      <c r="V131" s="62" t="s">
        <v>33812</v>
      </c>
      <c r="W131" s="263" t="s">
        <v>30624</v>
      </c>
      <c r="X131" s="59" t="s">
        <v>30753</v>
      </c>
      <c r="Y131" s="59" t="s">
        <v>116</v>
      </c>
      <c r="Z131" s="59" t="s">
        <v>116</v>
      </c>
      <c r="AA131" s="59" t="s">
        <v>53</v>
      </c>
      <c r="AB131" s="59">
        <v>11</v>
      </c>
      <c r="AC131" s="59">
        <v>59</v>
      </c>
      <c r="AD131" s="60" t="str">
        <f t="shared" si="18"/>
        <v>MM</v>
      </c>
      <c r="AE131" s="59">
        <v>9.09</v>
      </c>
      <c r="AF131" s="59">
        <v>9.8800000000000008</v>
      </c>
      <c r="AG131" s="59">
        <v>5.64</v>
      </c>
      <c r="AH131" s="164">
        <v>6.98</v>
      </c>
      <c r="AI131" s="60" t="str">
        <f t="shared" si="19"/>
        <v>CHF</v>
      </c>
      <c r="AJ131" s="59">
        <v>94</v>
      </c>
      <c r="AK131" s="59">
        <v>14</v>
      </c>
      <c r="AL131" s="59" t="s">
        <v>105</v>
      </c>
      <c r="AM131" s="77" t="s">
        <v>30967</v>
      </c>
      <c r="AN131" s="58" t="s">
        <v>33950</v>
      </c>
      <c r="AO131" s="58" t="s">
        <v>34088</v>
      </c>
      <c r="AP131" s="58">
        <v>2796</v>
      </c>
      <c r="AQ131" s="58" t="s">
        <v>34226</v>
      </c>
      <c r="AR131" s="63">
        <v>8.23</v>
      </c>
      <c r="AS131" s="64" t="s">
        <v>34345</v>
      </c>
    </row>
    <row r="132" spans="2:45" s="6" customFormat="1" ht="16.2" customHeight="1" x14ac:dyDescent="0.4">
      <c r="B132" s="57">
        <v>124</v>
      </c>
      <c r="C132" s="81" t="s">
        <v>32165</v>
      </c>
      <c r="D132" s="58" t="s">
        <v>32315</v>
      </c>
      <c r="E132" s="58" t="s">
        <v>32465</v>
      </c>
      <c r="F132" s="58" t="s">
        <v>32615</v>
      </c>
      <c r="G132" s="58" t="s">
        <v>32765</v>
      </c>
      <c r="H132" s="58" t="s">
        <v>32896</v>
      </c>
      <c r="I132" s="58" t="s">
        <v>33046</v>
      </c>
      <c r="J132" s="58" t="s">
        <v>33181</v>
      </c>
      <c r="K132" s="58" t="s">
        <v>33331</v>
      </c>
      <c r="L132" s="58" t="s">
        <v>33392</v>
      </c>
      <c r="M132" s="59" t="s">
        <v>92</v>
      </c>
      <c r="N132" s="59">
        <v>7.13</v>
      </c>
      <c r="O132" s="60" t="str">
        <f t="shared" si="15"/>
        <v>KG</v>
      </c>
      <c r="P132" s="59">
        <v>4.96</v>
      </c>
      <c r="Q132" s="58">
        <v>1.45</v>
      </c>
      <c r="R132" s="61" t="s">
        <v>33526</v>
      </c>
      <c r="S132" s="59" t="s">
        <v>33663</v>
      </c>
      <c r="T132" s="60" t="str">
        <f t="shared" si="16"/>
        <v>4819</v>
      </c>
      <c r="U132" s="60" t="str">
        <f t="shared" si="17"/>
        <v>797607081</v>
      </c>
      <c r="V132" s="62" t="s">
        <v>33813</v>
      </c>
      <c r="W132" s="263" t="s">
        <v>30623</v>
      </c>
      <c r="X132" s="59" t="s">
        <v>30753</v>
      </c>
      <c r="Y132" s="59" t="s">
        <v>116</v>
      </c>
      <c r="Z132" s="59" t="s">
        <v>116</v>
      </c>
      <c r="AA132" s="59" t="s">
        <v>92</v>
      </c>
      <c r="AB132" s="59">
        <v>38</v>
      </c>
      <c r="AC132" s="59">
        <v>33</v>
      </c>
      <c r="AD132" s="60" t="str">
        <f t="shared" si="18"/>
        <v>MM</v>
      </c>
      <c r="AE132" s="59">
        <v>2.73</v>
      </c>
      <c r="AF132" s="59">
        <v>9.85</v>
      </c>
      <c r="AG132" s="59">
        <v>9.2899999999999991</v>
      </c>
      <c r="AH132" s="164">
        <v>2.5</v>
      </c>
      <c r="AI132" s="60" t="str">
        <f t="shared" si="19"/>
        <v>CHF</v>
      </c>
      <c r="AJ132" s="59">
        <v>97</v>
      </c>
      <c r="AK132" s="59">
        <v>9</v>
      </c>
      <c r="AL132" s="59" t="s">
        <v>105</v>
      </c>
      <c r="AM132" s="77" t="s">
        <v>30979</v>
      </c>
      <c r="AN132" s="58" t="s">
        <v>33951</v>
      </c>
      <c r="AO132" s="58" t="s">
        <v>34089</v>
      </c>
      <c r="AP132" s="58">
        <v>4296</v>
      </c>
      <c r="AQ132" s="58" t="s">
        <v>34227</v>
      </c>
      <c r="AR132" s="63">
        <v>1.82</v>
      </c>
      <c r="AS132" s="64" t="s">
        <v>34346</v>
      </c>
    </row>
    <row r="133" spans="2:45" s="6" customFormat="1" ht="16.2" customHeight="1" x14ac:dyDescent="0.4">
      <c r="B133" s="57">
        <v>125</v>
      </c>
      <c r="C133" s="81" t="s">
        <v>32166</v>
      </c>
      <c r="D133" s="58" t="s">
        <v>32316</v>
      </c>
      <c r="E133" s="58" t="s">
        <v>32466</v>
      </c>
      <c r="F133" s="58" t="s">
        <v>32616</v>
      </c>
      <c r="G133" s="58" t="s">
        <v>32766</v>
      </c>
      <c r="H133" s="58" t="s">
        <v>32897</v>
      </c>
      <c r="I133" s="58" t="s">
        <v>33047</v>
      </c>
      <c r="J133" s="58" t="s">
        <v>33182</v>
      </c>
      <c r="K133" s="58" t="s">
        <v>33332</v>
      </c>
      <c r="L133" s="58" t="s">
        <v>33393</v>
      </c>
      <c r="M133" s="59" t="s">
        <v>92</v>
      </c>
      <c r="N133" s="59">
        <v>7.74</v>
      </c>
      <c r="O133" s="60" t="str">
        <f t="shared" si="15"/>
        <v>KG</v>
      </c>
      <c r="P133" s="59">
        <v>9.9600000000000009</v>
      </c>
      <c r="Q133" s="58">
        <v>2.65</v>
      </c>
      <c r="R133" s="61" t="s">
        <v>33527</v>
      </c>
      <c r="S133" s="59" t="s">
        <v>33664</v>
      </c>
      <c r="T133" s="60" t="str">
        <f t="shared" si="16"/>
        <v>9834</v>
      </c>
      <c r="U133" s="60" t="str">
        <f t="shared" si="17"/>
        <v>311318352</v>
      </c>
      <c r="V133" s="62" t="s">
        <v>33814</v>
      </c>
      <c r="W133" s="263" t="s">
        <v>30970</v>
      </c>
      <c r="X133" s="59" t="s">
        <v>30755</v>
      </c>
      <c r="Y133" s="59" t="s">
        <v>114</v>
      </c>
      <c r="Z133" s="59" t="s">
        <v>116</v>
      </c>
      <c r="AA133" s="59" t="s">
        <v>95</v>
      </c>
      <c r="AB133" s="59">
        <v>79</v>
      </c>
      <c r="AC133" s="59">
        <v>50</v>
      </c>
      <c r="AD133" s="60" t="str">
        <f t="shared" si="18"/>
        <v>MM</v>
      </c>
      <c r="AE133" s="59">
        <v>1.42</v>
      </c>
      <c r="AF133" s="59">
        <v>8.81</v>
      </c>
      <c r="AG133" s="59">
        <v>7.54</v>
      </c>
      <c r="AH133" s="164">
        <v>5.55</v>
      </c>
      <c r="AI133" s="60" t="str">
        <f t="shared" si="19"/>
        <v>CHF</v>
      </c>
      <c r="AJ133" s="59">
        <v>54</v>
      </c>
      <c r="AK133" s="59">
        <v>84</v>
      </c>
      <c r="AL133" s="59" t="s">
        <v>105</v>
      </c>
      <c r="AM133" s="77" t="s">
        <v>30972</v>
      </c>
      <c r="AN133" s="58" t="s">
        <v>33952</v>
      </c>
      <c r="AO133" s="58" t="s">
        <v>34090</v>
      </c>
      <c r="AP133" s="58">
        <v>2136</v>
      </c>
      <c r="AQ133" s="58" t="s">
        <v>34228</v>
      </c>
      <c r="AR133" s="63">
        <v>5.93</v>
      </c>
      <c r="AS133" s="64" t="s">
        <v>34347</v>
      </c>
    </row>
    <row r="134" spans="2:45" s="6" customFormat="1" ht="16.2" customHeight="1" x14ac:dyDescent="0.4">
      <c r="B134" s="57">
        <v>126</v>
      </c>
      <c r="C134" s="81" t="s">
        <v>32167</v>
      </c>
      <c r="D134" s="58" t="s">
        <v>32317</v>
      </c>
      <c r="E134" s="58" t="s">
        <v>32467</v>
      </c>
      <c r="F134" s="58" t="s">
        <v>32617</v>
      </c>
      <c r="G134" s="58" t="s">
        <v>32767</v>
      </c>
      <c r="H134" s="58" t="s">
        <v>32898</v>
      </c>
      <c r="I134" s="58" t="s">
        <v>33048</v>
      </c>
      <c r="J134" s="58" t="s">
        <v>33183</v>
      </c>
      <c r="K134" s="58" t="s">
        <v>33333</v>
      </c>
      <c r="L134" s="58" t="s">
        <v>33394</v>
      </c>
      <c r="M134" s="59" t="s">
        <v>31014</v>
      </c>
      <c r="N134" s="59">
        <v>9.01</v>
      </c>
      <c r="O134" s="60" t="str">
        <f t="shared" si="15"/>
        <v>KG</v>
      </c>
      <c r="P134" s="59">
        <v>2.66</v>
      </c>
      <c r="Q134" s="58">
        <v>3.33</v>
      </c>
      <c r="R134" s="61" t="s">
        <v>33528</v>
      </c>
      <c r="S134" s="59" t="s">
        <v>33665</v>
      </c>
      <c r="T134" s="60" t="str">
        <f t="shared" si="16"/>
        <v>7278</v>
      </c>
      <c r="U134" s="60" t="str">
        <f t="shared" si="17"/>
        <v>759735311</v>
      </c>
      <c r="V134" s="62" t="s">
        <v>33815</v>
      </c>
      <c r="W134" s="263" t="s">
        <v>30996</v>
      </c>
      <c r="X134" s="59" t="s">
        <v>30753</v>
      </c>
      <c r="Y134" s="59" t="s">
        <v>114</v>
      </c>
      <c r="Z134" s="59" t="s">
        <v>116</v>
      </c>
      <c r="AA134" s="59" t="s">
        <v>55</v>
      </c>
      <c r="AB134" s="59">
        <v>65</v>
      </c>
      <c r="AC134" s="59">
        <v>28</v>
      </c>
      <c r="AD134" s="60" t="str">
        <f t="shared" si="18"/>
        <v>MM</v>
      </c>
      <c r="AE134" s="59">
        <v>5.81</v>
      </c>
      <c r="AF134" s="59">
        <v>5.0599999999999996</v>
      </c>
      <c r="AG134" s="59">
        <v>9.51</v>
      </c>
      <c r="AH134" s="164">
        <v>2.79</v>
      </c>
      <c r="AI134" s="60" t="str">
        <f t="shared" si="19"/>
        <v>CHF</v>
      </c>
      <c r="AJ134" s="59">
        <v>94</v>
      </c>
      <c r="AK134" s="59">
        <v>60</v>
      </c>
      <c r="AL134" s="59" t="s">
        <v>105</v>
      </c>
      <c r="AM134" s="77" t="s">
        <v>30961</v>
      </c>
      <c r="AN134" s="58" t="s">
        <v>33953</v>
      </c>
      <c r="AO134" s="58" t="s">
        <v>34091</v>
      </c>
      <c r="AP134" s="58">
        <v>2228</v>
      </c>
      <c r="AQ134" s="58" t="s">
        <v>34229</v>
      </c>
      <c r="AR134" s="63">
        <v>3.65</v>
      </c>
      <c r="AS134" s="64" t="s">
        <v>34348</v>
      </c>
    </row>
    <row r="135" spans="2:45" s="6" customFormat="1" ht="16.2" customHeight="1" x14ac:dyDescent="0.4">
      <c r="B135" s="57">
        <v>127</v>
      </c>
      <c r="C135" s="81" t="s">
        <v>32168</v>
      </c>
      <c r="D135" s="58" t="s">
        <v>32318</v>
      </c>
      <c r="E135" s="58" t="s">
        <v>32468</v>
      </c>
      <c r="F135" s="58" t="s">
        <v>32618</v>
      </c>
      <c r="G135" s="58" t="s">
        <v>32768</v>
      </c>
      <c r="H135" s="58" t="s">
        <v>32899</v>
      </c>
      <c r="I135" s="58" t="s">
        <v>33049</v>
      </c>
      <c r="J135" s="58" t="s">
        <v>33184</v>
      </c>
      <c r="K135" s="58" t="s">
        <v>33334</v>
      </c>
      <c r="L135" s="58" t="s">
        <v>33395</v>
      </c>
      <c r="M135" s="59" t="s">
        <v>31015</v>
      </c>
      <c r="N135" s="59">
        <v>7.49</v>
      </c>
      <c r="O135" s="60" t="str">
        <f t="shared" si="15"/>
        <v>KG</v>
      </c>
      <c r="P135" s="59">
        <v>4.63</v>
      </c>
      <c r="Q135" s="58">
        <v>3.12</v>
      </c>
      <c r="R135" s="61" t="s">
        <v>33529</v>
      </c>
      <c r="S135" s="59" t="s">
        <v>33666</v>
      </c>
      <c r="T135" s="60" t="str">
        <f t="shared" si="16"/>
        <v>4729</v>
      </c>
      <c r="U135" s="60" t="str">
        <f t="shared" si="17"/>
        <v>528581004</v>
      </c>
      <c r="V135" s="62" t="s">
        <v>33816</v>
      </c>
      <c r="W135" s="263" t="s">
        <v>30988</v>
      </c>
      <c r="X135" s="59" t="s">
        <v>105</v>
      </c>
      <c r="Y135" s="59" t="s">
        <v>116</v>
      </c>
      <c r="Z135" s="59" t="s">
        <v>116</v>
      </c>
      <c r="AA135" s="59" t="s">
        <v>98</v>
      </c>
      <c r="AB135" s="59">
        <v>92</v>
      </c>
      <c r="AC135" s="59">
        <v>99</v>
      </c>
      <c r="AD135" s="60" t="str">
        <f t="shared" si="18"/>
        <v>MM</v>
      </c>
      <c r="AE135" s="59">
        <v>1.05</v>
      </c>
      <c r="AF135" s="59">
        <v>2.62</v>
      </c>
      <c r="AG135" s="59">
        <v>6.59</v>
      </c>
      <c r="AH135" s="164">
        <v>4.26</v>
      </c>
      <c r="AI135" s="60" t="str">
        <f t="shared" si="19"/>
        <v>CHF</v>
      </c>
      <c r="AJ135" s="59">
        <v>26</v>
      </c>
      <c r="AK135" s="59">
        <v>48</v>
      </c>
      <c r="AL135" s="59" t="s">
        <v>105</v>
      </c>
      <c r="AM135" s="77" t="s">
        <v>30973</v>
      </c>
      <c r="AN135" s="58" t="s">
        <v>33954</v>
      </c>
      <c r="AO135" s="58" t="s">
        <v>34092</v>
      </c>
      <c r="AP135" s="58">
        <v>1781</v>
      </c>
      <c r="AQ135" s="58" t="s">
        <v>34230</v>
      </c>
      <c r="AR135" s="63">
        <v>9.39</v>
      </c>
      <c r="AS135" s="64" t="s">
        <v>34349</v>
      </c>
    </row>
    <row r="136" spans="2:45" s="6" customFormat="1" ht="16.2" customHeight="1" x14ac:dyDescent="0.4">
      <c r="B136" s="57">
        <v>128</v>
      </c>
      <c r="C136" s="81" t="s">
        <v>32169</v>
      </c>
      <c r="D136" s="58" t="s">
        <v>32319</v>
      </c>
      <c r="E136" s="58" t="s">
        <v>32469</v>
      </c>
      <c r="F136" s="58" t="s">
        <v>32619</v>
      </c>
      <c r="G136" s="58" t="s">
        <v>32769</v>
      </c>
      <c r="H136" s="58" t="s">
        <v>32900</v>
      </c>
      <c r="I136" s="58" t="s">
        <v>33050</v>
      </c>
      <c r="J136" s="58" t="s">
        <v>33185</v>
      </c>
      <c r="K136" s="58" t="s">
        <v>33335</v>
      </c>
      <c r="L136" s="58" t="s">
        <v>33396</v>
      </c>
      <c r="M136" s="59" t="s">
        <v>31024</v>
      </c>
      <c r="N136" s="59">
        <v>6.78</v>
      </c>
      <c r="O136" s="60" t="str">
        <f t="shared" si="15"/>
        <v>KG</v>
      </c>
      <c r="P136" s="59">
        <v>2.99</v>
      </c>
      <c r="Q136" s="58">
        <v>5.12</v>
      </c>
      <c r="R136" s="61" t="s">
        <v>33530</v>
      </c>
      <c r="S136" s="59" t="s">
        <v>33667</v>
      </c>
      <c r="T136" s="60" t="str">
        <f t="shared" si="16"/>
        <v>5172</v>
      </c>
      <c r="U136" s="60" t="str">
        <f t="shared" si="17"/>
        <v>244711275</v>
      </c>
      <c r="V136" s="62" t="s">
        <v>33817</v>
      </c>
      <c r="W136" s="263" t="s">
        <v>30996</v>
      </c>
      <c r="X136" s="59" t="s">
        <v>105</v>
      </c>
      <c r="Y136" s="59" t="s">
        <v>114</v>
      </c>
      <c r="Z136" s="59" t="s">
        <v>114</v>
      </c>
      <c r="AA136" s="59" t="s">
        <v>55</v>
      </c>
      <c r="AB136" s="59">
        <v>5</v>
      </c>
      <c r="AC136" s="59">
        <v>15</v>
      </c>
      <c r="AD136" s="60" t="str">
        <f t="shared" si="18"/>
        <v>MM</v>
      </c>
      <c r="AE136" s="59">
        <v>7.22</v>
      </c>
      <c r="AF136" s="59">
        <v>3.03</v>
      </c>
      <c r="AG136" s="59">
        <v>5.56</v>
      </c>
      <c r="AH136" s="164">
        <v>5.62</v>
      </c>
      <c r="AI136" s="60" t="str">
        <f t="shared" si="19"/>
        <v>CHF</v>
      </c>
      <c r="AJ136" s="59">
        <v>23</v>
      </c>
      <c r="AK136" s="59">
        <v>23</v>
      </c>
      <c r="AL136" s="59" t="s">
        <v>105</v>
      </c>
      <c r="AM136" s="77" t="s">
        <v>30990</v>
      </c>
      <c r="AN136" s="58" t="s">
        <v>33955</v>
      </c>
      <c r="AO136" s="58" t="s">
        <v>34093</v>
      </c>
      <c r="AP136" s="58">
        <v>3755</v>
      </c>
      <c r="AQ136" s="58" t="s">
        <v>34231</v>
      </c>
      <c r="AR136" s="63">
        <v>7.53</v>
      </c>
      <c r="AS136" s="64" t="s">
        <v>34350</v>
      </c>
    </row>
    <row r="137" spans="2:45" s="6" customFormat="1" ht="16.2" customHeight="1" x14ac:dyDescent="0.4">
      <c r="B137" s="85">
        <v>129</v>
      </c>
      <c r="C137" s="81" t="s">
        <v>32170</v>
      </c>
      <c r="D137" s="58" t="s">
        <v>32320</v>
      </c>
      <c r="E137" s="58" t="s">
        <v>32470</v>
      </c>
      <c r="F137" s="58" t="s">
        <v>32620</v>
      </c>
      <c r="G137" s="58" t="s">
        <v>32770</v>
      </c>
      <c r="H137" s="58" t="s">
        <v>32901</v>
      </c>
      <c r="I137" s="58" t="s">
        <v>33051</v>
      </c>
      <c r="J137" s="58" t="s">
        <v>33186</v>
      </c>
      <c r="K137" s="58" t="s">
        <v>33336</v>
      </c>
      <c r="L137" s="58" t="s">
        <v>33397</v>
      </c>
      <c r="M137" s="59" t="s">
        <v>53</v>
      </c>
      <c r="N137" s="59">
        <v>8.91</v>
      </c>
      <c r="O137" s="60" t="str">
        <f t="shared" ref="O137:O158" si="20">IF(LEN(B137)&gt;0,"KG","")</f>
        <v>KG</v>
      </c>
      <c r="P137" s="59">
        <v>2.4300000000000002</v>
      </c>
      <c r="Q137" s="58">
        <v>8.7899999999999991</v>
      </c>
      <c r="R137" s="61" t="s">
        <v>33531</v>
      </c>
      <c r="S137" s="59" t="s">
        <v>33668</v>
      </c>
      <c r="T137" s="60" t="str">
        <f t="shared" ref="T137:T158" si="21">IF(S137&lt;&gt;"",MID(S137,1,4),"")</f>
        <v>2584</v>
      </c>
      <c r="U137" s="60" t="str">
        <f t="shared" ref="U137:U158" si="22">IF(S137&lt;&gt;"",MID(S137,6,2)&amp;MID(S137,9,3)&amp;MID(S137,13,16),"")</f>
        <v>367375178</v>
      </c>
      <c r="V137" s="62" t="s">
        <v>33818</v>
      </c>
      <c r="W137" s="263" t="s">
        <v>30629</v>
      </c>
      <c r="X137" s="59" t="s">
        <v>30754</v>
      </c>
      <c r="Y137" s="59" t="s">
        <v>114</v>
      </c>
      <c r="Z137" s="59" t="s">
        <v>116</v>
      </c>
      <c r="AA137" s="59" t="s">
        <v>95</v>
      </c>
      <c r="AB137" s="59">
        <v>93</v>
      </c>
      <c r="AC137" s="59">
        <v>40</v>
      </c>
      <c r="AD137" s="60" t="str">
        <f t="shared" ref="AD137:AD158" si="23">IF(LEN(B137)&gt;0,"MM","")</f>
        <v>MM</v>
      </c>
      <c r="AE137" s="59">
        <v>3.27</v>
      </c>
      <c r="AF137" s="59">
        <v>8.5399999999999991</v>
      </c>
      <c r="AG137" s="59">
        <v>7.96</v>
      </c>
      <c r="AH137" s="164">
        <v>7.36</v>
      </c>
      <c r="AI137" s="60" t="str">
        <f t="shared" ref="AI137:AI158" si="24">IF(AH137&lt;&gt;"","CHF","")</f>
        <v>CHF</v>
      </c>
      <c r="AJ137" s="59">
        <v>40</v>
      </c>
      <c r="AK137" s="59">
        <v>83</v>
      </c>
      <c r="AL137" s="59" t="s">
        <v>105</v>
      </c>
      <c r="AM137" s="77" t="s">
        <v>30984</v>
      </c>
      <c r="AN137" s="58" t="s">
        <v>33956</v>
      </c>
      <c r="AO137" s="58" t="s">
        <v>34094</v>
      </c>
      <c r="AP137" s="58">
        <v>1804</v>
      </c>
      <c r="AQ137" s="58" t="s">
        <v>34232</v>
      </c>
      <c r="AR137" s="63">
        <v>8.66</v>
      </c>
      <c r="AS137" s="64" t="s">
        <v>34351</v>
      </c>
    </row>
    <row r="138" spans="2:45" s="6" customFormat="1" ht="16.2" customHeight="1" x14ac:dyDescent="0.4">
      <c r="B138" s="57">
        <v>130</v>
      </c>
      <c r="C138" s="81" t="s">
        <v>32171</v>
      </c>
      <c r="D138" s="58" t="s">
        <v>32321</v>
      </c>
      <c r="E138" s="58" t="s">
        <v>32471</v>
      </c>
      <c r="F138" s="58" t="s">
        <v>32621</v>
      </c>
      <c r="G138" s="58" t="s">
        <v>32771</v>
      </c>
      <c r="H138" s="58" t="s">
        <v>32902</v>
      </c>
      <c r="I138" s="58" t="s">
        <v>33052</v>
      </c>
      <c r="J138" s="58" t="s">
        <v>33187</v>
      </c>
      <c r="K138" s="58" t="s">
        <v>33337</v>
      </c>
      <c r="L138" s="58" t="s">
        <v>33398</v>
      </c>
      <c r="M138" s="59" t="s">
        <v>96</v>
      </c>
      <c r="N138" s="59">
        <v>6.87</v>
      </c>
      <c r="O138" s="60" t="str">
        <f t="shared" si="20"/>
        <v>KG</v>
      </c>
      <c r="P138" s="59">
        <v>4.3099999999999996</v>
      </c>
      <c r="Q138" s="58">
        <v>6.85</v>
      </c>
      <c r="R138" s="61" t="s">
        <v>33532</v>
      </c>
      <c r="S138" s="59" t="s">
        <v>33669</v>
      </c>
      <c r="T138" s="60" t="str">
        <f t="shared" si="21"/>
        <v>4368</v>
      </c>
      <c r="U138" s="60" t="str">
        <f t="shared" si="22"/>
        <v>197339742</v>
      </c>
      <c r="V138" s="62" t="s">
        <v>33819</v>
      </c>
      <c r="W138" s="263" t="s">
        <v>30971</v>
      </c>
      <c r="X138" s="59" t="s">
        <v>30755</v>
      </c>
      <c r="Y138" s="59" t="s">
        <v>116</v>
      </c>
      <c r="Z138" s="59" t="s">
        <v>116</v>
      </c>
      <c r="AA138" s="59" t="s">
        <v>137</v>
      </c>
      <c r="AB138" s="59">
        <v>26</v>
      </c>
      <c r="AC138" s="59">
        <v>14</v>
      </c>
      <c r="AD138" s="60" t="str">
        <f t="shared" si="23"/>
        <v>MM</v>
      </c>
      <c r="AE138" s="59">
        <v>3.84</v>
      </c>
      <c r="AF138" s="59">
        <v>7.52</v>
      </c>
      <c r="AG138" s="59">
        <v>6.17</v>
      </c>
      <c r="AH138" s="164">
        <v>3.65</v>
      </c>
      <c r="AI138" s="60" t="str">
        <f t="shared" si="24"/>
        <v>CHF</v>
      </c>
      <c r="AJ138" s="59">
        <v>37</v>
      </c>
      <c r="AK138" s="59">
        <v>31</v>
      </c>
      <c r="AL138" s="59" t="s">
        <v>105</v>
      </c>
      <c r="AM138" s="77" t="s">
        <v>30955</v>
      </c>
      <c r="AN138" s="58" t="s">
        <v>33957</v>
      </c>
      <c r="AO138" s="58" t="s">
        <v>34095</v>
      </c>
      <c r="AP138" s="58">
        <v>3914</v>
      </c>
      <c r="AQ138" s="58" t="s">
        <v>34233</v>
      </c>
      <c r="AR138" s="63">
        <v>4.2699999999999996</v>
      </c>
      <c r="AS138" s="64" t="s">
        <v>34352</v>
      </c>
    </row>
    <row r="139" spans="2:45" s="6" customFormat="1" ht="16.2" customHeight="1" x14ac:dyDescent="0.4">
      <c r="B139" s="57">
        <v>131</v>
      </c>
      <c r="C139" s="81" t="s">
        <v>32172</v>
      </c>
      <c r="D139" s="58" t="s">
        <v>32322</v>
      </c>
      <c r="E139" s="58" t="s">
        <v>32472</v>
      </c>
      <c r="F139" s="58" t="s">
        <v>32622</v>
      </c>
      <c r="G139" s="58" t="s">
        <v>32772</v>
      </c>
      <c r="H139" s="58" t="s">
        <v>32903</v>
      </c>
      <c r="I139" s="58" t="s">
        <v>33053</v>
      </c>
      <c r="J139" s="58" t="s">
        <v>33188</v>
      </c>
      <c r="K139" s="58" t="s">
        <v>33338</v>
      </c>
      <c r="L139" s="58" t="s">
        <v>33399</v>
      </c>
      <c r="M139" s="59" t="s">
        <v>31024</v>
      </c>
      <c r="N139" s="59">
        <v>8.99</v>
      </c>
      <c r="O139" s="60" t="str">
        <f t="shared" si="20"/>
        <v>KG</v>
      </c>
      <c r="P139" s="59">
        <v>4.6399999999999997</v>
      </c>
      <c r="Q139" s="58">
        <v>2.13</v>
      </c>
      <c r="R139" s="61" t="s">
        <v>33533</v>
      </c>
      <c r="S139" s="59" t="s">
        <v>33670</v>
      </c>
      <c r="T139" s="60" t="str">
        <f t="shared" si="21"/>
        <v>8718</v>
      </c>
      <c r="U139" s="60" t="str">
        <f t="shared" si="22"/>
        <v>863401974</v>
      </c>
      <c r="V139" s="62" t="s">
        <v>33820</v>
      </c>
      <c r="W139" s="263" t="s">
        <v>30978</v>
      </c>
      <c r="X139" s="59" t="s">
        <v>30755</v>
      </c>
      <c r="Y139" s="59" t="s">
        <v>114</v>
      </c>
      <c r="Z139" s="59" t="s">
        <v>116</v>
      </c>
      <c r="AA139" s="59" t="s">
        <v>31013</v>
      </c>
      <c r="AB139" s="59">
        <v>14</v>
      </c>
      <c r="AC139" s="59">
        <v>91</v>
      </c>
      <c r="AD139" s="60" t="str">
        <f t="shared" si="23"/>
        <v>MM</v>
      </c>
      <c r="AE139" s="59">
        <v>3.11</v>
      </c>
      <c r="AF139" s="59">
        <v>2.65</v>
      </c>
      <c r="AG139" s="59">
        <v>4.28</v>
      </c>
      <c r="AH139" s="164">
        <v>8.5299999999999994</v>
      </c>
      <c r="AI139" s="60" t="str">
        <f t="shared" si="24"/>
        <v>CHF</v>
      </c>
      <c r="AJ139" s="59">
        <v>64</v>
      </c>
      <c r="AK139" s="59">
        <v>28</v>
      </c>
      <c r="AL139" s="59" t="s">
        <v>105</v>
      </c>
      <c r="AM139" s="77" t="s">
        <v>30960</v>
      </c>
      <c r="AN139" s="58" t="s">
        <v>33958</v>
      </c>
      <c r="AO139" s="58" t="s">
        <v>34096</v>
      </c>
      <c r="AP139" s="58">
        <v>3256</v>
      </c>
      <c r="AQ139" s="58" t="s">
        <v>34234</v>
      </c>
      <c r="AR139" s="63">
        <v>2.94</v>
      </c>
      <c r="AS139" s="64" t="s">
        <v>34353</v>
      </c>
    </row>
    <row r="140" spans="2:45" s="6" customFormat="1" ht="16.2" customHeight="1" x14ac:dyDescent="0.4">
      <c r="B140" s="57">
        <v>132</v>
      </c>
      <c r="C140" s="81" t="s">
        <v>32173</v>
      </c>
      <c r="D140" s="58" t="s">
        <v>32323</v>
      </c>
      <c r="E140" s="58" t="s">
        <v>32473</v>
      </c>
      <c r="F140" s="58" t="s">
        <v>32623</v>
      </c>
      <c r="G140" s="58" t="s">
        <v>32773</v>
      </c>
      <c r="H140" s="58" t="s">
        <v>32904</v>
      </c>
      <c r="I140" s="58" t="s">
        <v>33054</v>
      </c>
      <c r="J140" s="58" t="s">
        <v>33189</v>
      </c>
      <c r="K140" s="58" t="s">
        <v>33339</v>
      </c>
      <c r="L140" s="58" t="s">
        <v>33400</v>
      </c>
      <c r="M140" s="59" t="s">
        <v>96</v>
      </c>
      <c r="N140" s="59">
        <v>3.61</v>
      </c>
      <c r="O140" s="60" t="str">
        <f t="shared" si="20"/>
        <v>KG</v>
      </c>
      <c r="P140" s="59">
        <v>9.9600000000000009</v>
      </c>
      <c r="Q140" s="58">
        <v>4.1500000000000004</v>
      </c>
      <c r="R140" s="61" t="s">
        <v>33534</v>
      </c>
      <c r="S140" s="59" t="s">
        <v>33671</v>
      </c>
      <c r="T140" s="60" t="str">
        <f t="shared" si="21"/>
        <v>5810</v>
      </c>
      <c r="U140" s="60" t="str">
        <f t="shared" si="22"/>
        <v>353724444</v>
      </c>
      <c r="V140" s="62" t="s">
        <v>33821</v>
      </c>
      <c r="W140" s="263" t="s">
        <v>30974</v>
      </c>
      <c r="X140" s="59" t="s">
        <v>105</v>
      </c>
      <c r="Y140" s="59" t="s">
        <v>114</v>
      </c>
      <c r="Z140" s="59" t="s">
        <v>116</v>
      </c>
      <c r="AA140" s="59" t="s">
        <v>94</v>
      </c>
      <c r="AB140" s="59">
        <v>51</v>
      </c>
      <c r="AC140" s="59">
        <v>100</v>
      </c>
      <c r="AD140" s="60" t="str">
        <f t="shared" si="23"/>
        <v>MM</v>
      </c>
      <c r="AE140" s="59">
        <v>5.71</v>
      </c>
      <c r="AF140" s="59">
        <v>2.2999999999999998</v>
      </c>
      <c r="AG140" s="59">
        <v>8.36</v>
      </c>
      <c r="AH140" s="164">
        <v>5.17</v>
      </c>
      <c r="AI140" s="60" t="str">
        <f t="shared" si="24"/>
        <v>CHF</v>
      </c>
      <c r="AJ140" s="59">
        <v>40</v>
      </c>
      <c r="AK140" s="59">
        <v>48</v>
      </c>
      <c r="AL140" s="59" t="s">
        <v>105</v>
      </c>
      <c r="AM140" s="77" t="s">
        <v>30973</v>
      </c>
      <c r="AN140" s="58" t="s">
        <v>33959</v>
      </c>
      <c r="AO140" s="58" t="s">
        <v>34097</v>
      </c>
      <c r="AP140" s="58">
        <v>3700</v>
      </c>
      <c r="AQ140" s="58" t="s">
        <v>34235</v>
      </c>
      <c r="AR140" s="63">
        <v>9.42</v>
      </c>
      <c r="AS140" s="64" t="s">
        <v>34354</v>
      </c>
    </row>
    <row r="141" spans="2:45" s="6" customFormat="1" ht="16.2" customHeight="1" x14ac:dyDescent="0.4">
      <c r="B141" s="57">
        <v>133</v>
      </c>
      <c r="C141" s="81" t="s">
        <v>32174</v>
      </c>
      <c r="D141" s="58" t="s">
        <v>32324</v>
      </c>
      <c r="E141" s="58" t="s">
        <v>32474</v>
      </c>
      <c r="F141" s="58" t="s">
        <v>32624</v>
      </c>
      <c r="G141" s="58" t="s">
        <v>32774</v>
      </c>
      <c r="H141" s="58" t="s">
        <v>32905</v>
      </c>
      <c r="I141" s="58" t="s">
        <v>33055</v>
      </c>
      <c r="J141" s="58" t="s">
        <v>33190</v>
      </c>
      <c r="K141" s="58" t="s">
        <v>33340</v>
      </c>
      <c r="L141" s="58" t="s">
        <v>33401</v>
      </c>
      <c r="M141" s="59" t="s">
        <v>96</v>
      </c>
      <c r="N141" s="59">
        <v>6.34</v>
      </c>
      <c r="O141" s="60" t="str">
        <f t="shared" si="20"/>
        <v>KG</v>
      </c>
      <c r="P141" s="59">
        <v>8.89</v>
      </c>
      <c r="Q141" s="58">
        <v>7.21</v>
      </c>
      <c r="R141" s="61" t="s">
        <v>33535</v>
      </c>
      <c r="S141" s="59" t="s">
        <v>33672</v>
      </c>
      <c r="T141" s="60" t="str">
        <f t="shared" si="21"/>
        <v>1720</v>
      </c>
      <c r="U141" s="60" t="str">
        <f t="shared" si="22"/>
        <v>486963961</v>
      </c>
      <c r="V141" s="62" t="s">
        <v>33822</v>
      </c>
      <c r="W141" s="263" t="s">
        <v>30961</v>
      </c>
      <c r="X141" s="59" t="s">
        <v>105</v>
      </c>
      <c r="Y141" s="59" t="s">
        <v>114</v>
      </c>
      <c r="Z141" s="59" t="s">
        <v>116</v>
      </c>
      <c r="AA141" s="59" t="s">
        <v>31018</v>
      </c>
      <c r="AB141" s="59">
        <v>5</v>
      </c>
      <c r="AC141" s="59">
        <v>46</v>
      </c>
      <c r="AD141" s="60" t="str">
        <f t="shared" si="23"/>
        <v>MM</v>
      </c>
      <c r="AE141" s="59">
        <v>6.46</v>
      </c>
      <c r="AF141" s="59">
        <v>5.95</v>
      </c>
      <c r="AG141" s="59">
        <v>9.2100000000000009</v>
      </c>
      <c r="AH141" s="164">
        <v>4.9000000000000004</v>
      </c>
      <c r="AI141" s="60" t="str">
        <f t="shared" si="24"/>
        <v>CHF</v>
      </c>
      <c r="AJ141" s="59">
        <v>75</v>
      </c>
      <c r="AK141" s="59">
        <v>3</v>
      </c>
      <c r="AL141" s="59" t="s">
        <v>105</v>
      </c>
      <c r="AM141" s="77" t="s">
        <v>30982</v>
      </c>
      <c r="AN141" s="58" t="s">
        <v>33960</v>
      </c>
      <c r="AO141" s="58" t="s">
        <v>34098</v>
      </c>
      <c r="AP141" s="58">
        <v>4012</v>
      </c>
      <c r="AQ141" s="58" t="s">
        <v>34236</v>
      </c>
      <c r="AR141" s="63">
        <v>2.0299999999999998</v>
      </c>
      <c r="AS141" s="64" t="s">
        <v>34355</v>
      </c>
    </row>
    <row r="142" spans="2:45" s="6" customFormat="1" ht="16.2" customHeight="1" x14ac:dyDescent="0.4">
      <c r="B142" s="57">
        <v>134</v>
      </c>
      <c r="C142" s="81" t="s">
        <v>32175</v>
      </c>
      <c r="D142" s="58" t="s">
        <v>32325</v>
      </c>
      <c r="E142" s="58" t="s">
        <v>32475</v>
      </c>
      <c r="F142" s="58" t="s">
        <v>32625</v>
      </c>
      <c r="G142" s="58" t="s">
        <v>32775</v>
      </c>
      <c r="H142" s="58" t="s">
        <v>32906</v>
      </c>
      <c r="I142" s="58" t="s">
        <v>33056</v>
      </c>
      <c r="J142" s="58" t="s">
        <v>33191</v>
      </c>
      <c r="K142" s="58" t="s">
        <v>33341</v>
      </c>
      <c r="L142" s="58" t="s">
        <v>33402</v>
      </c>
      <c r="M142" s="59" t="s">
        <v>94</v>
      </c>
      <c r="N142" s="59">
        <v>9.1</v>
      </c>
      <c r="O142" s="60" t="str">
        <f t="shared" si="20"/>
        <v>KG</v>
      </c>
      <c r="P142" s="59">
        <v>2.21</v>
      </c>
      <c r="Q142" s="58">
        <v>1.0900000000000001</v>
      </c>
      <c r="R142" s="61" t="s">
        <v>33536</v>
      </c>
      <c r="S142" s="59" t="s">
        <v>33673</v>
      </c>
      <c r="T142" s="60" t="str">
        <f t="shared" si="21"/>
        <v>9244</v>
      </c>
      <c r="U142" s="60" t="str">
        <f t="shared" si="22"/>
        <v>877575155</v>
      </c>
      <c r="V142" s="62" t="s">
        <v>33823</v>
      </c>
      <c r="W142" s="263" t="s">
        <v>30989</v>
      </c>
      <c r="X142" s="59" t="s">
        <v>30753</v>
      </c>
      <c r="Y142" s="59" t="s">
        <v>114</v>
      </c>
      <c r="Z142" s="59" t="s">
        <v>114</v>
      </c>
      <c r="AA142" s="59" t="s">
        <v>94</v>
      </c>
      <c r="AB142" s="59">
        <v>96</v>
      </c>
      <c r="AC142" s="59">
        <v>91</v>
      </c>
      <c r="AD142" s="60" t="str">
        <f t="shared" si="23"/>
        <v>MM</v>
      </c>
      <c r="AE142" s="59">
        <v>4.9400000000000004</v>
      </c>
      <c r="AF142" s="59">
        <v>9.27</v>
      </c>
      <c r="AG142" s="59">
        <v>6.73</v>
      </c>
      <c r="AH142" s="164">
        <v>9.5399999999999991</v>
      </c>
      <c r="AI142" s="60" t="str">
        <f t="shared" si="24"/>
        <v>CHF</v>
      </c>
      <c r="AJ142" s="59">
        <v>94</v>
      </c>
      <c r="AK142" s="59">
        <v>71</v>
      </c>
      <c r="AL142" s="59" t="s">
        <v>105</v>
      </c>
      <c r="AM142" s="77" t="s">
        <v>30955</v>
      </c>
      <c r="AN142" s="58" t="s">
        <v>33961</v>
      </c>
      <c r="AO142" s="58" t="s">
        <v>34099</v>
      </c>
      <c r="AP142" s="58">
        <v>4090</v>
      </c>
      <c r="AQ142" s="58" t="s">
        <v>34237</v>
      </c>
      <c r="AR142" s="63">
        <v>2.27</v>
      </c>
      <c r="AS142" s="64" t="s">
        <v>34356</v>
      </c>
    </row>
    <row r="143" spans="2:45" s="6" customFormat="1" ht="16.2" customHeight="1" x14ac:dyDescent="0.4">
      <c r="B143" s="57">
        <v>135</v>
      </c>
      <c r="C143" s="81" t="s">
        <v>32176</v>
      </c>
      <c r="D143" s="58" t="s">
        <v>32326</v>
      </c>
      <c r="E143" s="58" t="s">
        <v>32476</v>
      </c>
      <c r="F143" s="58" t="s">
        <v>32626</v>
      </c>
      <c r="G143" s="58" t="s">
        <v>32776</v>
      </c>
      <c r="H143" s="58" t="s">
        <v>32907</v>
      </c>
      <c r="I143" s="58" t="s">
        <v>33057</v>
      </c>
      <c r="J143" s="58" t="s">
        <v>33192</v>
      </c>
      <c r="K143" s="58" t="s">
        <v>33342</v>
      </c>
      <c r="L143" s="58" t="s">
        <v>33403</v>
      </c>
      <c r="M143" s="59" t="s">
        <v>96</v>
      </c>
      <c r="N143" s="59">
        <v>1.44</v>
      </c>
      <c r="O143" s="60" t="str">
        <f t="shared" si="20"/>
        <v>KG</v>
      </c>
      <c r="P143" s="59">
        <v>3.84</v>
      </c>
      <c r="Q143" s="58">
        <v>6.53</v>
      </c>
      <c r="R143" s="61" t="s">
        <v>33537</v>
      </c>
      <c r="S143" s="59" t="s">
        <v>33674</v>
      </c>
      <c r="T143" s="60" t="str">
        <f t="shared" si="21"/>
        <v>9594</v>
      </c>
      <c r="U143" s="60" t="str">
        <f t="shared" si="22"/>
        <v>969169190</v>
      </c>
      <c r="V143" s="62" t="s">
        <v>33824</v>
      </c>
      <c r="W143" s="263" t="s">
        <v>30969</v>
      </c>
      <c r="X143" s="59" t="s">
        <v>30754</v>
      </c>
      <c r="Y143" s="59" t="s">
        <v>114</v>
      </c>
      <c r="Z143" s="59" t="s">
        <v>114</v>
      </c>
      <c r="AA143" s="59" t="s">
        <v>31024</v>
      </c>
      <c r="AB143" s="59">
        <v>86</v>
      </c>
      <c r="AC143" s="59">
        <v>69</v>
      </c>
      <c r="AD143" s="60" t="str">
        <f t="shared" si="23"/>
        <v>MM</v>
      </c>
      <c r="AE143" s="59">
        <v>7.53</v>
      </c>
      <c r="AF143" s="59">
        <v>8.8000000000000007</v>
      </c>
      <c r="AG143" s="59">
        <v>9.35</v>
      </c>
      <c r="AH143" s="164">
        <v>5.53</v>
      </c>
      <c r="AI143" s="60" t="str">
        <f t="shared" si="24"/>
        <v>CHF</v>
      </c>
      <c r="AJ143" s="59">
        <v>48</v>
      </c>
      <c r="AK143" s="59">
        <v>33</v>
      </c>
      <c r="AL143" s="59" t="s">
        <v>105</v>
      </c>
      <c r="AM143" s="77" t="s">
        <v>30988</v>
      </c>
      <c r="AN143" s="58" t="s">
        <v>33962</v>
      </c>
      <c r="AO143" s="58" t="s">
        <v>34100</v>
      </c>
      <c r="AP143" s="58">
        <v>4485</v>
      </c>
      <c r="AQ143" s="58" t="s">
        <v>34238</v>
      </c>
      <c r="AR143" s="63">
        <v>9.67</v>
      </c>
      <c r="AS143" s="64" t="s">
        <v>34357</v>
      </c>
    </row>
    <row r="144" spans="2:45" s="6" customFormat="1" ht="16.2" customHeight="1" x14ac:dyDescent="0.4">
      <c r="B144" s="57">
        <v>136</v>
      </c>
      <c r="C144" s="81" t="s">
        <v>32177</v>
      </c>
      <c r="D144" s="58" t="s">
        <v>32327</v>
      </c>
      <c r="E144" s="58" t="s">
        <v>32477</v>
      </c>
      <c r="F144" s="58" t="s">
        <v>32627</v>
      </c>
      <c r="G144" s="58" t="s">
        <v>32777</v>
      </c>
      <c r="H144" s="58" t="s">
        <v>32908</v>
      </c>
      <c r="I144" s="58" t="s">
        <v>33058</v>
      </c>
      <c r="J144" s="58" t="s">
        <v>33193</v>
      </c>
      <c r="K144" s="58" t="s">
        <v>33343</v>
      </c>
      <c r="L144" s="58" t="s">
        <v>33404</v>
      </c>
      <c r="M144" s="59" t="s">
        <v>53</v>
      </c>
      <c r="N144" s="59">
        <v>3.78</v>
      </c>
      <c r="O144" s="60" t="str">
        <f t="shared" si="20"/>
        <v>KG</v>
      </c>
      <c r="P144" s="59">
        <v>2.09</v>
      </c>
      <c r="Q144" s="58">
        <v>1</v>
      </c>
      <c r="R144" s="61" t="s">
        <v>33538</v>
      </c>
      <c r="S144" s="59" t="s">
        <v>33675</v>
      </c>
      <c r="T144" s="60" t="str">
        <f t="shared" si="21"/>
        <v>2131</v>
      </c>
      <c r="U144" s="60" t="str">
        <f t="shared" si="22"/>
        <v>584969660</v>
      </c>
      <c r="V144" s="62" t="s">
        <v>33825</v>
      </c>
      <c r="W144" s="263" t="s">
        <v>30624</v>
      </c>
      <c r="X144" s="59" t="s">
        <v>30753</v>
      </c>
      <c r="Y144" s="59" t="s">
        <v>116</v>
      </c>
      <c r="Z144" s="59" t="s">
        <v>116</v>
      </c>
      <c r="AA144" s="59" t="s">
        <v>95</v>
      </c>
      <c r="AB144" s="59">
        <v>45</v>
      </c>
      <c r="AC144" s="59">
        <v>85</v>
      </c>
      <c r="AD144" s="60" t="str">
        <f t="shared" si="23"/>
        <v>MM</v>
      </c>
      <c r="AE144" s="59">
        <v>1.51</v>
      </c>
      <c r="AF144" s="59">
        <v>2.94</v>
      </c>
      <c r="AG144" s="59">
        <v>9.08</v>
      </c>
      <c r="AH144" s="164">
        <v>7.58</v>
      </c>
      <c r="AI144" s="60" t="str">
        <f t="shared" si="24"/>
        <v>CHF</v>
      </c>
      <c r="AJ144" s="59">
        <v>58</v>
      </c>
      <c r="AK144" s="59">
        <v>11</v>
      </c>
      <c r="AL144" s="59" t="s">
        <v>105</v>
      </c>
      <c r="AM144" s="77" t="s">
        <v>30987</v>
      </c>
      <c r="AN144" s="58" t="s">
        <v>33963</v>
      </c>
      <c r="AO144" s="58" t="s">
        <v>34101</v>
      </c>
      <c r="AP144" s="58">
        <v>3031</v>
      </c>
      <c r="AQ144" s="58" t="s">
        <v>34239</v>
      </c>
      <c r="AR144" s="63">
        <v>2.29</v>
      </c>
      <c r="AS144" s="64" t="s">
        <v>34358</v>
      </c>
    </row>
    <row r="145" spans="2:45" s="6" customFormat="1" ht="16.2" customHeight="1" x14ac:dyDescent="0.4">
      <c r="B145" s="85">
        <v>137</v>
      </c>
      <c r="C145" s="81" t="s">
        <v>32178</v>
      </c>
      <c r="D145" s="58" t="s">
        <v>32328</v>
      </c>
      <c r="E145" s="58" t="s">
        <v>32478</v>
      </c>
      <c r="F145" s="58" t="s">
        <v>32628</v>
      </c>
      <c r="G145" s="58" t="s">
        <v>32778</v>
      </c>
      <c r="H145" s="58" t="s">
        <v>32909</v>
      </c>
      <c r="I145" s="58" t="s">
        <v>33059</v>
      </c>
      <c r="J145" s="58" t="s">
        <v>33194</v>
      </c>
      <c r="K145" s="58" t="s">
        <v>33344</v>
      </c>
      <c r="L145" s="58" t="s">
        <v>33405</v>
      </c>
      <c r="M145" s="59" t="s">
        <v>31020</v>
      </c>
      <c r="N145" s="59">
        <v>9.34</v>
      </c>
      <c r="O145" s="60" t="str">
        <f t="shared" si="20"/>
        <v>KG</v>
      </c>
      <c r="P145" s="59">
        <v>7.29</v>
      </c>
      <c r="Q145" s="58">
        <v>6.68</v>
      </c>
      <c r="R145" s="61" t="s">
        <v>33539</v>
      </c>
      <c r="S145" s="59" t="s">
        <v>33676</v>
      </c>
      <c r="T145" s="60" t="str">
        <f t="shared" si="21"/>
        <v>3225</v>
      </c>
      <c r="U145" s="60" t="str">
        <f t="shared" si="22"/>
        <v>867898605</v>
      </c>
      <c r="V145" s="62" t="s">
        <v>33826</v>
      </c>
      <c r="W145" s="263" t="s">
        <v>30978</v>
      </c>
      <c r="X145" s="59" t="s">
        <v>30755</v>
      </c>
      <c r="Y145" s="59" t="s">
        <v>114</v>
      </c>
      <c r="Z145" s="59" t="s">
        <v>116</v>
      </c>
      <c r="AA145" s="59" t="s">
        <v>31025</v>
      </c>
      <c r="AB145" s="59">
        <v>40</v>
      </c>
      <c r="AC145" s="59">
        <v>52</v>
      </c>
      <c r="AD145" s="60" t="str">
        <f t="shared" si="23"/>
        <v>MM</v>
      </c>
      <c r="AE145" s="59">
        <v>4.3899999999999997</v>
      </c>
      <c r="AF145" s="59">
        <v>2.87</v>
      </c>
      <c r="AG145" s="59">
        <v>9.56</v>
      </c>
      <c r="AH145" s="164">
        <v>1.42</v>
      </c>
      <c r="AI145" s="60" t="str">
        <f t="shared" si="24"/>
        <v>CHF</v>
      </c>
      <c r="AJ145" s="59">
        <v>10</v>
      </c>
      <c r="AK145" s="59">
        <v>57</v>
      </c>
      <c r="AL145" s="59" t="s">
        <v>105</v>
      </c>
      <c r="AM145" s="77" t="s">
        <v>30965</v>
      </c>
      <c r="AN145" s="58" t="s">
        <v>33964</v>
      </c>
      <c r="AO145" s="58" t="s">
        <v>34102</v>
      </c>
      <c r="AP145" s="58">
        <v>2913</v>
      </c>
      <c r="AQ145" s="58" t="s">
        <v>34240</v>
      </c>
      <c r="AR145" s="63">
        <v>2.4</v>
      </c>
      <c r="AS145" s="64" t="s">
        <v>34359</v>
      </c>
    </row>
    <row r="146" spans="2:45" s="6" customFormat="1" ht="16.2" customHeight="1" x14ac:dyDescent="0.4">
      <c r="B146" s="85">
        <v>138</v>
      </c>
      <c r="C146" s="81" t="s">
        <v>32179</v>
      </c>
      <c r="D146" s="58" t="s">
        <v>32329</v>
      </c>
      <c r="E146" s="58" t="s">
        <v>32479</v>
      </c>
      <c r="F146" s="58" t="s">
        <v>32629</v>
      </c>
      <c r="G146" s="58" t="s">
        <v>32779</v>
      </c>
      <c r="H146" s="58" t="s">
        <v>32910</v>
      </c>
      <c r="I146" s="58" t="s">
        <v>33060</v>
      </c>
      <c r="J146" s="58" t="s">
        <v>33195</v>
      </c>
      <c r="K146" s="58" t="s">
        <v>33345</v>
      </c>
      <c r="L146" s="58" t="s">
        <v>33406</v>
      </c>
      <c r="M146" s="59" t="s">
        <v>31025</v>
      </c>
      <c r="N146" s="59">
        <v>4.05</v>
      </c>
      <c r="O146" s="60" t="str">
        <f t="shared" si="20"/>
        <v>KG</v>
      </c>
      <c r="P146" s="59">
        <v>7.83</v>
      </c>
      <c r="Q146" s="58">
        <v>2.25</v>
      </c>
      <c r="R146" s="61" t="s">
        <v>33540</v>
      </c>
      <c r="S146" s="59" t="s">
        <v>33677</v>
      </c>
      <c r="T146" s="60" t="str">
        <f t="shared" si="21"/>
        <v>5004</v>
      </c>
      <c r="U146" s="60" t="str">
        <f t="shared" si="22"/>
        <v>442222580</v>
      </c>
      <c r="V146" s="62" t="s">
        <v>33827</v>
      </c>
      <c r="W146" s="263" t="s">
        <v>30971</v>
      </c>
      <c r="X146" s="59" t="s">
        <v>105</v>
      </c>
      <c r="Y146" s="59" t="s">
        <v>116</v>
      </c>
      <c r="Z146" s="59" t="s">
        <v>116</v>
      </c>
      <c r="AA146" s="59" t="s">
        <v>31019</v>
      </c>
      <c r="AB146" s="59">
        <v>65</v>
      </c>
      <c r="AC146" s="59">
        <v>58</v>
      </c>
      <c r="AD146" s="60" t="str">
        <f t="shared" si="23"/>
        <v>MM</v>
      </c>
      <c r="AE146" s="59">
        <v>1.6</v>
      </c>
      <c r="AF146" s="59">
        <v>1.26</v>
      </c>
      <c r="AG146" s="59">
        <v>8.15</v>
      </c>
      <c r="AH146" s="164">
        <v>4.92</v>
      </c>
      <c r="AI146" s="60" t="str">
        <f t="shared" si="24"/>
        <v>CHF</v>
      </c>
      <c r="AJ146" s="59">
        <v>32</v>
      </c>
      <c r="AK146" s="59">
        <v>37</v>
      </c>
      <c r="AL146" s="59" t="s">
        <v>105</v>
      </c>
      <c r="AM146" s="77" t="s">
        <v>30986</v>
      </c>
      <c r="AN146" s="58" t="s">
        <v>33965</v>
      </c>
      <c r="AO146" s="58" t="s">
        <v>34103</v>
      </c>
      <c r="AP146" s="58">
        <v>1157</v>
      </c>
      <c r="AQ146" s="58" t="s">
        <v>34241</v>
      </c>
      <c r="AR146" s="63">
        <v>9.6300000000000008</v>
      </c>
      <c r="AS146" s="64" t="s">
        <v>34360</v>
      </c>
    </row>
    <row r="147" spans="2:45" s="6" customFormat="1" ht="16.2" customHeight="1" x14ac:dyDescent="0.4">
      <c r="B147" s="57">
        <v>139</v>
      </c>
      <c r="C147" s="81" t="s">
        <v>32180</v>
      </c>
      <c r="D147" s="58" t="s">
        <v>32330</v>
      </c>
      <c r="E147" s="58" t="s">
        <v>32480</v>
      </c>
      <c r="F147" s="58" t="s">
        <v>32630</v>
      </c>
      <c r="G147" s="58" t="s">
        <v>32780</v>
      </c>
      <c r="H147" s="58" t="s">
        <v>32911</v>
      </c>
      <c r="I147" s="58" t="s">
        <v>33061</v>
      </c>
      <c r="J147" s="58" t="s">
        <v>33196</v>
      </c>
      <c r="K147" s="58" t="s">
        <v>33346</v>
      </c>
      <c r="L147" s="58" t="s">
        <v>33407</v>
      </c>
      <c r="M147" s="59" t="s">
        <v>98</v>
      </c>
      <c r="N147" s="59">
        <v>2.3199999999999998</v>
      </c>
      <c r="O147" s="60" t="str">
        <f t="shared" si="20"/>
        <v>KG</v>
      </c>
      <c r="P147" s="59">
        <v>8.61</v>
      </c>
      <c r="Q147" s="58">
        <v>1.85</v>
      </c>
      <c r="R147" s="61" t="s">
        <v>33541</v>
      </c>
      <c r="S147" s="59" t="s">
        <v>33678</v>
      </c>
      <c r="T147" s="60" t="str">
        <f t="shared" si="21"/>
        <v>8430</v>
      </c>
      <c r="U147" s="60" t="str">
        <f t="shared" si="22"/>
        <v>821957299</v>
      </c>
      <c r="V147" s="62" t="s">
        <v>33828</v>
      </c>
      <c r="W147" s="263" t="s">
        <v>30995</v>
      </c>
      <c r="X147" s="59" t="s">
        <v>30753</v>
      </c>
      <c r="Y147" s="59" t="s">
        <v>114</v>
      </c>
      <c r="Z147" s="59" t="s">
        <v>114</v>
      </c>
      <c r="AA147" s="59" t="s">
        <v>137</v>
      </c>
      <c r="AB147" s="59">
        <v>8</v>
      </c>
      <c r="AC147" s="59">
        <v>85</v>
      </c>
      <c r="AD147" s="60" t="str">
        <f t="shared" si="23"/>
        <v>MM</v>
      </c>
      <c r="AE147" s="59">
        <v>6.43</v>
      </c>
      <c r="AF147" s="59">
        <v>5.26</v>
      </c>
      <c r="AG147" s="59">
        <v>9.69</v>
      </c>
      <c r="AH147" s="164">
        <v>2.58</v>
      </c>
      <c r="AI147" s="60" t="str">
        <f t="shared" si="24"/>
        <v>CHF</v>
      </c>
      <c r="AJ147" s="59">
        <v>81</v>
      </c>
      <c r="AK147" s="59">
        <v>7</v>
      </c>
      <c r="AL147" s="59" t="s">
        <v>105</v>
      </c>
      <c r="AM147" s="77" t="s">
        <v>30989</v>
      </c>
      <c r="AN147" s="58" t="s">
        <v>33966</v>
      </c>
      <c r="AO147" s="58" t="s">
        <v>34104</v>
      </c>
      <c r="AP147" s="58">
        <v>4632</v>
      </c>
      <c r="AQ147" s="58" t="s">
        <v>34242</v>
      </c>
      <c r="AR147" s="63">
        <v>9.17</v>
      </c>
      <c r="AS147" s="64" t="s">
        <v>34361</v>
      </c>
    </row>
    <row r="148" spans="2:45" s="6" customFormat="1" ht="16.2" customHeight="1" x14ac:dyDescent="0.4">
      <c r="B148" s="57">
        <v>140</v>
      </c>
      <c r="C148" s="81" t="s">
        <v>32181</v>
      </c>
      <c r="D148" s="58" t="s">
        <v>32331</v>
      </c>
      <c r="E148" s="58" t="s">
        <v>32481</v>
      </c>
      <c r="F148" s="58" t="s">
        <v>32631</v>
      </c>
      <c r="G148" s="58" t="s">
        <v>32781</v>
      </c>
      <c r="H148" s="58" t="s">
        <v>32912</v>
      </c>
      <c r="I148" s="58" t="s">
        <v>33062</v>
      </c>
      <c r="J148" s="58" t="s">
        <v>33197</v>
      </c>
      <c r="K148" s="58" t="s">
        <v>33347</v>
      </c>
      <c r="L148" s="58" t="s">
        <v>33408</v>
      </c>
      <c r="M148" s="59" t="s">
        <v>31016</v>
      </c>
      <c r="N148" s="59">
        <v>9.9499999999999993</v>
      </c>
      <c r="O148" s="60" t="str">
        <f t="shared" si="20"/>
        <v>KG</v>
      </c>
      <c r="P148" s="59">
        <v>8.9499999999999993</v>
      </c>
      <c r="Q148" s="58">
        <v>2.5</v>
      </c>
      <c r="R148" s="61" t="s">
        <v>33542</v>
      </c>
      <c r="S148" s="59" t="s">
        <v>33679</v>
      </c>
      <c r="T148" s="60" t="str">
        <f t="shared" si="21"/>
        <v>7141</v>
      </c>
      <c r="U148" s="60" t="str">
        <f t="shared" si="22"/>
        <v>779174961</v>
      </c>
      <c r="V148" s="62" t="s">
        <v>33829</v>
      </c>
      <c r="W148" s="263" t="s">
        <v>30964</v>
      </c>
      <c r="X148" s="59" t="s">
        <v>30755</v>
      </c>
      <c r="Y148" s="59" t="s">
        <v>116</v>
      </c>
      <c r="Z148" s="59" t="s">
        <v>114</v>
      </c>
      <c r="AA148" s="59" t="s">
        <v>93</v>
      </c>
      <c r="AB148" s="59">
        <v>87</v>
      </c>
      <c r="AC148" s="59">
        <v>30</v>
      </c>
      <c r="AD148" s="60" t="str">
        <f t="shared" si="23"/>
        <v>MM</v>
      </c>
      <c r="AE148" s="59">
        <v>7.9</v>
      </c>
      <c r="AF148" s="59">
        <v>6.03</v>
      </c>
      <c r="AG148" s="59">
        <v>3.15</v>
      </c>
      <c r="AH148" s="164">
        <v>7.19</v>
      </c>
      <c r="AI148" s="60" t="str">
        <f t="shared" si="24"/>
        <v>CHF</v>
      </c>
      <c r="AJ148" s="59">
        <v>60</v>
      </c>
      <c r="AK148" s="59">
        <v>6</v>
      </c>
      <c r="AL148" s="59" t="s">
        <v>105</v>
      </c>
      <c r="AM148" s="77" t="s">
        <v>30961</v>
      </c>
      <c r="AN148" s="58" t="s">
        <v>33967</v>
      </c>
      <c r="AO148" s="58" t="s">
        <v>34105</v>
      </c>
      <c r="AP148" s="58">
        <v>4028</v>
      </c>
      <c r="AQ148" s="58" t="s">
        <v>34243</v>
      </c>
      <c r="AR148" s="63">
        <v>2.2999999999999998</v>
      </c>
      <c r="AS148" s="64" t="s">
        <v>34362</v>
      </c>
    </row>
    <row r="149" spans="2:45" s="6" customFormat="1" ht="16.2" customHeight="1" x14ac:dyDescent="0.4">
      <c r="B149" s="57">
        <v>141</v>
      </c>
      <c r="C149" s="81" t="s">
        <v>32182</v>
      </c>
      <c r="D149" s="58" t="s">
        <v>32332</v>
      </c>
      <c r="E149" s="58" t="s">
        <v>32482</v>
      </c>
      <c r="F149" s="58" t="s">
        <v>32632</v>
      </c>
      <c r="G149" s="58" t="s">
        <v>32782</v>
      </c>
      <c r="H149" s="58" t="s">
        <v>32913</v>
      </c>
      <c r="I149" s="58" t="s">
        <v>33063</v>
      </c>
      <c r="J149" s="58" t="s">
        <v>33198</v>
      </c>
      <c r="K149" s="58" t="s">
        <v>33348</v>
      </c>
      <c r="L149" s="58" t="s">
        <v>33409</v>
      </c>
      <c r="M149" s="59" t="s">
        <v>31018</v>
      </c>
      <c r="N149" s="59">
        <v>1.24</v>
      </c>
      <c r="O149" s="60" t="str">
        <f t="shared" si="20"/>
        <v>KG</v>
      </c>
      <c r="P149" s="59">
        <v>5.44</v>
      </c>
      <c r="Q149" s="58">
        <v>9.58</v>
      </c>
      <c r="R149" s="61" t="s">
        <v>33543</v>
      </c>
      <c r="S149" s="59" t="s">
        <v>33680</v>
      </c>
      <c r="T149" s="60" t="str">
        <f t="shared" si="21"/>
        <v>2280</v>
      </c>
      <c r="U149" s="60" t="str">
        <f t="shared" si="22"/>
        <v>389782257</v>
      </c>
      <c r="V149" s="62" t="s">
        <v>33830</v>
      </c>
      <c r="W149" s="263" t="s">
        <v>30994</v>
      </c>
      <c r="X149" s="59" t="s">
        <v>30754</v>
      </c>
      <c r="Y149" s="59" t="s">
        <v>116</v>
      </c>
      <c r="Z149" s="59" t="s">
        <v>116</v>
      </c>
      <c r="AA149" s="59" t="s">
        <v>31022</v>
      </c>
      <c r="AB149" s="59">
        <v>65</v>
      </c>
      <c r="AC149" s="59">
        <v>87</v>
      </c>
      <c r="AD149" s="60" t="str">
        <f t="shared" si="23"/>
        <v>MM</v>
      </c>
      <c r="AE149" s="59">
        <v>3.26</v>
      </c>
      <c r="AF149" s="59">
        <v>8.8699999999999992</v>
      </c>
      <c r="AG149" s="59">
        <v>2.27</v>
      </c>
      <c r="AH149" s="164">
        <v>9.57</v>
      </c>
      <c r="AI149" s="60" t="str">
        <f t="shared" si="24"/>
        <v>CHF</v>
      </c>
      <c r="AJ149" s="59">
        <v>61</v>
      </c>
      <c r="AK149" s="59">
        <v>66</v>
      </c>
      <c r="AL149" s="59" t="s">
        <v>105</v>
      </c>
      <c r="AM149" s="77" t="s">
        <v>30988</v>
      </c>
      <c r="AN149" s="58" t="s">
        <v>33968</v>
      </c>
      <c r="AO149" s="58" t="s">
        <v>34106</v>
      </c>
      <c r="AP149" s="58">
        <v>1673</v>
      </c>
      <c r="AQ149" s="58" t="s">
        <v>34244</v>
      </c>
      <c r="AR149" s="63">
        <v>9.6199999999999992</v>
      </c>
      <c r="AS149" s="64" t="s">
        <v>34363</v>
      </c>
    </row>
    <row r="150" spans="2:45" s="6" customFormat="1" ht="16.2" customHeight="1" x14ac:dyDescent="0.4">
      <c r="B150" s="57">
        <v>142</v>
      </c>
      <c r="C150" s="81" t="s">
        <v>32183</v>
      </c>
      <c r="D150" s="58" t="s">
        <v>32333</v>
      </c>
      <c r="E150" s="58" t="s">
        <v>32483</v>
      </c>
      <c r="F150" s="58" t="s">
        <v>32633</v>
      </c>
      <c r="G150" s="58" t="s">
        <v>32783</v>
      </c>
      <c r="H150" s="58" t="s">
        <v>32914</v>
      </c>
      <c r="I150" s="58" t="s">
        <v>33064</v>
      </c>
      <c r="J150" s="58" t="s">
        <v>33199</v>
      </c>
      <c r="K150" s="58" t="s">
        <v>33349</v>
      </c>
      <c r="L150" s="58" t="s">
        <v>33410</v>
      </c>
      <c r="M150" s="59" t="s">
        <v>53</v>
      </c>
      <c r="N150" s="59">
        <v>9.24</v>
      </c>
      <c r="O150" s="60" t="str">
        <f t="shared" si="20"/>
        <v>KG</v>
      </c>
      <c r="P150" s="59">
        <v>3.58</v>
      </c>
      <c r="Q150" s="58">
        <v>4.26</v>
      </c>
      <c r="R150" s="61" t="s">
        <v>33544</v>
      </c>
      <c r="S150" s="59" t="s">
        <v>33681</v>
      </c>
      <c r="T150" s="60" t="str">
        <f t="shared" si="21"/>
        <v>9594</v>
      </c>
      <c r="U150" s="60" t="str">
        <f t="shared" si="22"/>
        <v>792907922</v>
      </c>
      <c r="V150" s="62" t="s">
        <v>33831</v>
      </c>
      <c r="W150" s="263" t="s">
        <v>30978</v>
      </c>
      <c r="X150" s="59" t="s">
        <v>30753</v>
      </c>
      <c r="Y150" s="59" t="s">
        <v>114</v>
      </c>
      <c r="Z150" s="59" t="s">
        <v>116</v>
      </c>
      <c r="AA150" s="59" t="s">
        <v>55</v>
      </c>
      <c r="AB150" s="59">
        <v>42</v>
      </c>
      <c r="AC150" s="59">
        <v>13</v>
      </c>
      <c r="AD150" s="60" t="str">
        <f t="shared" si="23"/>
        <v>MM</v>
      </c>
      <c r="AE150" s="59">
        <v>1.31</v>
      </c>
      <c r="AF150" s="59">
        <v>9.64</v>
      </c>
      <c r="AG150" s="59">
        <v>8.6199999999999992</v>
      </c>
      <c r="AH150" s="164">
        <v>4.13</v>
      </c>
      <c r="AI150" s="60" t="str">
        <f t="shared" si="24"/>
        <v>CHF</v>
      </c>
      <c r="AJ150" s="59">
        <v>18</v>
      </c>
      <c r="AK150" s="59">
        <v>26</v>
      </c>
      <c r="AL150" s="59" t="s">
        <v>105</v>
      </c>
      <c r="AM150" s="77" t="s">
        <v>30979</v>
      </c>
      <c r="AN150" s="58" t="s">
        <v>33969</v>
      </c>
      <c r="AO150" s="58" t="s">
        <v>34107</v>
      </c>
      <c r="AP150" s="58">
        <v>4778</v>
      </c>
      <c r="AQ150" s="58" t="s">
        <v>34245</v>
      </c>
      <c r="AR150" s="63">
        <v>8.26</v>
      </c>
      <c r="AS150" s="64" t="s">
        <v>34364</v>
      </c>
    </row>
    <row r="151" spans="2:45" s="6" customFormat="1" ht="16.2" customHeight="1" x14ac:dyDescent="0.4">
      <c r="B151" s="57">
        <v>143</v>
      </c>
      <c r="C151" s="81" t="s">
        <v>32184</v>
      </c>
      <c r="D151" s="58" t="s">
        <v>32334</v>
      </c>
      <c r="E151" s="58" t="s">
        <v>32484</v>
      </c>
      <c r="F151" s="58" t="s">
        <v>32634</v>
      </c>
      <c r="G151" s="58" t="s">
        <v>32784</v>
      </c>
      <c r="H151" s="58" t="s">
        <v>32915</v>
      </c>
      <c r="I151" s="58" t="s">
        <v>33065</v>
      </c>
      <c r="J151" s="58" t="s">
        <v>33200</v>
      </c>
      <c r="K151" s="58" t="s">
        <v>33350</v>
      </c>
      <c r="L151" s="58" t="s">
        <v>33411</v>
      </c>
      <c r="M151" s="59" t="s">
        <v>31024</v>
      </c>
      <c r="N151" s="59">
        <v>8.0299999999999994</v>
      </c>
      <c r="O151" s="60" t="str">
        <f t="shared" si="20"/>
        <v>KG</v>
      </c>
      <c r="P151" s="59">
        <v>1.69</v>
      </c>
      <c r="Q151" s="58">
        <v>3.88</v>
      </c>
      <c r="R151" s="61" t="s">
        <v>33545</v>
      </c>
      <c r="S151" s="59" t="s">
        <v>33682</v>
      </c>
      <c r="T151" s="60" t="str">
        <f t="shared" si="21"/>
        <v>1689</v>
      </c>
      <c r="U151" s="60" t="str">
        <f t="shared" si="22"/>
        <v>823015354</v>
      </c>
      <c r="V151" s="62" t="s">
        <v>33832</v>
      </c>
      <c r="W151" s="263" t="s">
        <v>30959</v>
      </c>
      <c r="X151" s="59" t="s">
        <v>30755</v>
      </c>
      <c r="Y151" s="59" t="s">
        <v>114</v>
      </c>
      <c r="Z151" s="59" t="s">
        <v>116</v>
      </c>
      <c r="AA151" s="59" t="s">
        <v>93</v>
      </c>
      <c r="AB151" s="59">
        <v>71</v>
      </c>
      <c r="AC151" s="59">
        <v>58</v>
      </c>
      <c r="AD151" s="60" t="str">
        <f t="shared" si="23"/>
        <v>MM</v>
      </c>
      <c r="AE151" s="59">
        <v>6.72</v>
      </c>
      <c r="AF151" s="59">
        <v>8.7799999999999994</v>
      </c>
      <c r="AG151" s="59">
        <v>3.16</v>
      </c>
      <c r="AH151" s="164">
        <v>7.02</v>
      </c>
      <c r="AI151" s="60" t="str">
        <f t="shared" si="24"/>
        <v>CHF</v>
      </c>
      <c r="AJ151" s="59">
        <v>53</v>
      </c>
      <c r="AK151" s="59">
        <v>57</v>
      </c>
      <c r="AL151" s="59" t="s">
        <v>105</v>
      </c>
      <c r="AM151" s="77" t="s">
        <v>30624</v>
      </c>
      <c r="AN151" s="58" t="s">
        <v>33970</v>
      </c>
      <c r="AO151" s="58" t="s">
        <v>34108</v>
      </c>
      <c r="AP151" s="58">
        <v>2377</v>
      </c>
      <c r="AQ151" s="58" t="s">
        <v>34246</v>
      </c>
      <c r="AR151" s="63">
        <v>1.66</v>
      </c>
      <c r="AS151" s="64" t="s">
        <v>34365</v>
      </c>
    </row>
    <row r="152" spans="2:45" s="6" customFormat="1" ht="16.2" customHeight="1" x14ac:dyDescent="0.4">
      <c r="B152" s="57">
        <v>144</v>
      </c>
      <c r="C152" s="81" t="s">
        <v>32185</v>
      </c>
      <c r="D152" s="58" t="s">
        <v>32335</v>
      </c>
      <c r="E152" s="58" t="s">
        <v>32485</v>
      </c>
      <c r="F152" s="58" t="s">
        <v>32635</v>
      </c>
      <c r="G152" s="58" t="s">
        <v>32785</v>
      </c>
      <c r="H152" s="58" t="s">
        <v>32916</v>
      </c>
      <c r="I152" s="58" t="s">
        <v>33066</v>
      </c>
      <c r="J152" s="58" t="s">
        <v>33201</v>
      </c>
      <c r="K152" s="58" t="s">
        <v>33351</v>
      </c>
      <c r="L152" s="58" t="s">
        <v>33412</v>
      </c>
      <c r="M152" s="59" t="s">
        <v>31019</v>
      </c>
      <c r="N152" s="59">
        <v>7.93</v>
      </c>
      <c r="O152" s="60" t="str">
        <f t="shared" si="20"/>
        <v>KG</v>
      </c>
      <c r="P152" s="59">
        <v>9.32</v>
      </c>
      <c r="Q152" s="58">
        <v>7.97</v>
      </c>
      <c r="R152" s="61" t="s">
        <v>33546</v>
      </c>
      <c r="S152" s="59" t="s">
        <v>33683</v>
      </c>
      <c r="T152" s="60" t="str">
        <f t="shared" si="21"/>
        <v>7052</v>
      </c>
      <c r="U152" s="60" t="str">
        <f t="shared" si="22"/>
        <v>452548214</v>
      </c>
      <c r="V152" s="62" t="s">
        <v>33833</v>
      </c>
      <c r="W152" s="263" t="s">
        <v>30979</v>
      </c>
      <c r="X152" s="59" t="s">
        <v>30755</v>
      </c>
      <c r="Y152" s="59" t="s">
        <v>114</v>
      </c>
      <c r="Z152" s="59" t="s">
        <v>116</v>
      </c>
      <c r="AA152" s="59" t="s">
        <v>31022</v>
      </c>
      <c r="AB152" s="59">
        <v>25</v>
      </c>
      <c r="AC152" s="59">
        <v>33</v>
      </c>
      <c r="AD152" s="60" t="str">
        <f t="shared" si="23"/>
        <v>MM</v>
      </c>
      <c r="AE152" s="59">
        <v>4.8600000000000003</v>
      </c>
      <c r="AF152" s="59">
        <v>6.3</v>
      </c>
      <c r="AG152" s="59">
        <v>1.56</v>
      </c>
      <c r="AH152" s="164">
        <v>3.58</v>
      </c>
      <c r="AI152" s="60" t="str">
        <f t="shared" si="24"/>
        <v>CHF</v>
      </c>
      <c r="AJ152" s="59">
        <v>38</v>
      </c>
      <c r="AK152" s="59">
        <v>35</v>
      </c>
      <c r="AL152" s="59" t="s">
        <v>105</v>
      </c>
      <c r="AM152" s="77" t="s">
        <v>30984</v>
      </c>
      <c r="AN152" s="58" t="s">
        <v>33971</v>
      </c>
      <c r="AO152" s="58" t="s">
        <v>34109</v>
      </c>
      <c r="AP152" s="58">
        <v>1743</v>
      </c>
      <c r="AQ152" s="58" t="s">
        <v>34247</v>
      </c>
      <c r="AR152" s="63">
        <v>4.9000000000000004</v>
      </c>
      <c r="AS152" s="64" t="s">
        <v>34366</v>
      </c>
    </row>
    <row r="153" spans="2:45" s="6" customFormat="1" ht="16.2" customHeight="1" x14ac:dyDescent="0.4">
      <c r="B153" s="57">
        <v>145</v>
      </c>
      <c r="C153" s="81" t="s">
        <v>32186</v>
      </c>
      <c r="D153" s="58" t="s">
        <v>32336</v>
      </c>
      <c r="E153" s="58" t="s">
        <v>32486</v>
      </c>
      <c r="F153" s="58" t="s">
        <v>32636</v>
      </c>
      <c r="G153" s="58" t="s">
        <v>32786</v>
      </c>
      <c r="H153" s="58" t="s">
        <v>32917</v>
      </c>
      <c r="I153" s="58" t="s">
        <v>33067</v>
      </c>
      <c r="J153" s="58" t="s">
        <v>33202</v>
      </c>
      <c r="K153" s="58" t="s">
        <v>33352</v>
      </c>
      <c r="L153" s="58" t="s">
        <v>33413</v>
      </c>
      <c r="M153" s="59" t="s">
        <v>31019</v>
      </c>
      <c r="N153" s="59">
        <v>7.57</v>
      </c>
      <c r="O153" s="60" t="str">
        <f t="shared" si="20"/>
        <v>KG</v>
      </c>
      <c r="P153" s="59">
        <v>2.64</v>
      </c>
      <c r="Q153" s="58">
        <v>6</v>
      </c>
      <c r="R153" s="61" t="s">
        <v>33547</v>
      </c>
      <c r="S153" s="59" t="s">
        <v>33684</v>
      </c>
      <c r="T153" s="60" t="str">
        <f t="shared" si="21"/>
        <v>1895</v>
      </c>
      <c r="U153" s="60" t="str">
        <f t="shared" si="22"/>
        <v>833593695</v>
      </c>
      <c r="V153" s="62" t="s">
        <v>33834</v>
      </c>
      <c r="W153" s="263" t="s">
        <v>30962</v>
      </c>
      <c r="X153" s="59" t="s">
        <v>105</v>
      </c>
      <c r="Y153" s="59" t="s">
        <v>114</v>
      </c>
      <c r="Z153" s="59" t="s">
        <v>114</v>
      </c>
      <c r="AA153" s="59" t="s">
        <v>30626</v>
      </c>
      <c r="AB153" s="59">
        <v>45</v>
      </c>
      <c r="AC153" s="59">
        <v>60</v>
      </c>
      <c r="AD153" s="60" t="str">
        <f t="shared" si="23"/>
        <v>MM</v>
      </c>
      <c r="AE153" s="59">
        <v>4.2300000000000004</v>
      </c>
      <c r="AF153" s="59">
        <v>3.79</v>
      </c>
      <c r="AG153" s="59">
        <v>7.11</v>
      </c>
      <c r="AH153" s="164">
        <v>7.86</v>
      </c>
      <c r="AI153" s="60" t="str">
        <f t="shared" si="24"/>
        <v>CHF</v>
      </c>
      <c r="AJ153" s="59">
        <v>43</v>
      </c>
      <c r="AK153" s="59">
        <v>37</v>
      </c>
      <c r="AL153" s="59" t="s">
        <v>105</v>
      </c>
      <c r="AM153" s="77" t="s">
        <v>30981</v>
      </c>
      <c r="AN153" s="58" t="s">
        <v>33972</v>
      </c>
      <c r="AO153" s="58" t="s">
        <v>34110</v>
      </c>
      <c r="AP153" s="58">
        <v>3244</v>
      </c>
      <c r="AQ153" s="58" t="s">
        <v>34248</v>
      </c>
      <c r="AR153" s="63">
        <v>9.67</v>
      </c>
      <c r="AS153" s="64" t="s">
        <v>34367</v>
      </c>
    </row>
    <row r="154" spans="2:45" s="6" customFormat="1" ht="16.2" customHeight="1" x14ac:dyDescent="0.4">
      <c r="B154" s="85">
        <v>146</v>
      </c>
      <c r="C154" s="81" t="s">
        <v>32187</v>
      </c>
      <c r="D154" s="58" t="s">
        <v>32337</v>
      </c>
      <c r="E154" s="58" t="s">
        <v>32487</v>
      </c>
      <c r="F154" s="58" t="s">
        <v>32637</v>
      </c>
      <c r="G154" s="58" t="s">
        <v>32787</v>
      </c>
      <c r="H154" s="58" t="s">
        <v>32918</v>
      </c>
      <c r="I154" s="58" t="s">
        <v>33068</v>
      </c>
      <c r="J154" s="58" t="s">
        <v>33203</v>
      </c>
      <c r="K154" s="58" t="s">
        <v>33353</v>
      </c>
      <c r="L154" s="58" t="s">
        <v>33414</v>
      </c>
      <c r="M154" s="59" t="s">
        <v>95</v>
      </c>
      <c r="N154" s="59">
        <v>1.88</v>
      </c>
      <c r="O154" s="60" t="str">
        <f t="shared" si="20"/>
        <v>KG</v>
      </c>
      <c r="P154" s="59">
        <v>4.2</v>
      </c>
      <c r="Q154" s="58">
        <v>8.16</v>
      </c>
      <c r="R154" s="61" t="s">
        <v>33548</v>
      </c>
      <c r="S154" s="59" t="s">
        <v>33685</v>
      </c>
      <c r="T154" s="60" t="str">
        <f t="shared" si="21"/>
        <v>2820</v>
      </c>
      <c r="U154" s="60" t="str">
        <f t="shared" si="22"/>
        <v>751788804</v>
      </c>
      <c r="V154" s="62" t="s">
        <v>33835</v>
      </c>
      <c r="W154" s="263" t="s">
        <v>30994</v>
      </c>
      <c r="X154" s="59" t="s">
        <v>105</v>
      </c>
      <c r="Y154" s="59" t="s">
        <v>114</v>
      </c>
      <c r="Z154" s="59" t="s">
        <v>114</v>
      </c>
      <c r="AA154" s="59" t="s">
        <v>31022</v>
      </c>
      <c r="AB154" s="59">
        <v>82</v>
      </c>
      <c r="AC154" s="59">
        <v>59</v>
      </c>
      <c r="AD154" s="60" t="str">
        <f t="shared" si="23"/>
        <v>MM</v>
      </c>
      <c r="AE154" s="59">
        <v>8.77</v>
      </c>
      <c r="AF154" s="59">
        <v>7.98</v>
      </c>
      <c r="AG154" s="59">
        <v>7.66</v>
      </c>
      <c r="AH154" s="164">
        <v>7.66</v>
      </c>
      <c r="AI154" s="60" t="str">
        <f t="shared" si="24"/>
        <v>CHF</v>
      </c>
      <c r="AJ154" s="59">
        <v>73</v>
      </c>
      <c r="AK154" s="59">
        <v>17</v>
      </c>
      <c r="AL154" s="59" t="s">
        <v>105</v>
      </c>
      <c r="AM154" s="77" t="s">
        <v>30992</v>
      </c>
      <c r="AN154" s="58" t="s">
        <v>33973</v>
      </c>
      <c r="AO154" s="58" t="s">
        <v>34111</v>
      </c>
      <c r="AP154" s="58">
        <v>4263</v>
      </c>
      <c r="AQ154" s="58" t="s">
        <v>34249</v>
      </c>
      <c r="AR154" s="63">
        <v>6.64</v>
      </c>
      <c r="AS154" s="64" t="s">
        <v>34368</v>
      </c>
    </row>
    <row r="155" spans="2:45" s="6" customFormat="1" ht="16.2" customHeight="1" x14ac:dyDescent="0.4">
      <c r="B155" s="57">
        <v>147</v>
      </c>
      <c r="C155" s="81" t="s">
        <v>32188</v>
      </c>
      <c r="D155" s="58" t="s">
        <v>32338</v>
      </c>
      <c r="E155" s="58" t="s">
        <v>32488</v>
      </c>
      <c r="F155" s="58" t="s">
        <v>32638</v>
      </c>
      <c r="G155" s="58" t="s">
        <v>32788</v>
      </c>
      <c r="H155" s="58" t="s">
        <v>32919</v>
      </c>
      <c r="I155" s="58" t="s">
        <v>33069</v>
      </c>
      <c r="J155" s="58" t="s">
        <v>33204</v>
      </c>
      <c r="K155" s="58" t="s">
        <v>33354</v>
      </c>
      <c r="L155" s="58" t="s">
        <v>33415</v>
      </c>
      <c r="M155" s="59" t="s">
        <v>53</v>
      </c>
      <c r="N155" s="59">
        <v>4.28</v>
      </c>
      <c r="O155" s="60" t="str">
        <f t="shared" si="20"/>
        <v>KG</v>
      </c>
      <c r="P155" s="59">
        <v>7.74</v>
      </c>
      <c r="Q155" s="58">
        <v>4.05</v>
      </c>
      <c r="R155" s="61" t="s">
        <v>33549</v>
      </c>
      <c r="S155" s="59" t="s">
        <v>33686</v>
      </c>
      <c r="T155" s="60" t="str">
        <f t="shared" si="21"/>
        <v>2322</v>
      </c>
      <c r="U155" s="60" t="str">
        <f t="shared" si="22"/>
        <v>883561114</v>
      </c>
      <c r="V155" s="62" t="s">
        <v>33836</v>
      </c>
      <c r="W155" s="263" t="s">
        <v>30984</v>
      </c>
      <c r="X155" s="59" t="s">
        <v>30755</v>
      </c>
      <c r="Y155" s="59" t="s">
        <v>114</v>
      </c>
      <c r="Z155" s="59" t="s">
        <v>114</v>
      </c>
      <c r="AA155" s="59" t="s">
        <v>53</v>
      </c>
      <c r="AB155" s="59">
        <v>13</v>
      </c>
      <c r="AC155" s="59">
        <v>62</v>
      </c>
      <c r="AD155" s="60" t="str">
        <f t="shared" si="23"/>
        <v>MM</v>
      </c>
      <c r="AE155" s="59">
        <v>4.9000000000000004</v>
      </c>
      <c r="AF155" s="59">
        <v>1.07</v>
      </c>
      <c r="AG155" s="59">
        <v>9.48</v>
      </c>
      <c r="AH155" s="164">
        <v>2.93</v>
      </c>
      <c r="AI155" s="60" t="str">
        <f t="shared" si="24"/>
        <v>CHF</v>
      </c>
      <c r="AJ155" s="59">
        <v>11</v>
      </c>
      <c r="AK155" s="59">
        <v>11</v>
      </c>
      <c r="AL155" s="59" t="s">
        <v>105</v>
      </c>
      <c r="AM155" s="77" t="s">
        <v>30965</v>
      </c>
      <c r="AN155" s="58" t="s">
        <v>33974</v>
      </c>
      <c r="AO155" s="58" t="s">
        <v>34112</v>
      </c>
      <c r="AP155" s="58">
        <v>4843</v>
      </c>
      <c r="AQ155" s="58" t="s">
        <v>34250</v>
      </c>
      <c r="AR155" s="63">
        <v>6.36</v>
      </c>
      <c r="AS155" s="64" t="s">
        <v>34369</v>
      </c>
    </row>
    <row r="156" spans="2:45" s="6" customFormat="1" ht="16.2" customHeight="1" x14ac:dyDescent="0.4">
      <c r="B156" s="57">
        <v>148</v>
      </c>
      <c r="C156" s="81" t="s">
        <v>32189</v>
      </c>
      <c r="D156" s="58" t="s">
        <v>32339</v>
      </c>
      <c r="E156" s="58" t="s">
        <v>32489</v>
      </c>
      <c r="F156" s="58" t="s">
        <v>32639</v>
      </c>
      <c r="G156" s="58" t="s">
        <v>32789</v>
      </c>
      <c r="H156" s="58" t="s">
        <v>32920</v>
      </c>
      <c r="I156" s="58" t="s">
        <v>33070</v>
      </c>
      <c r="J156" s="58" t="s">
        <v>33205</v>
      </c>
      <c r="K156" s="58" t="s">
        <v>33355</v>
      </c>
      <c r="L156" s="58" t="s">
        <v>33416</v>
      </c>
      <c r="M156" s="59" t="s">
        <v>97</v>
      </c>
      <c r="N156" s="59">
        <v>1.95</v>
      </c>
      <c r="O156" s="60" t="str">
        <f t="shared" si="20"/>
        <v>KG</v>
      </c>
      <c r="P156" s="59">
        <v>6.13</v>
      </c>
      <c r="Q156" s="58">
        <v>8.92</v>
      </c>
      <c r="R156" s="61" t="s">
        <v>33550</v>
      </c>
      <c r="S156" s="59" t="s">
        <v>33687</v>
      </c>
      <c r="T156" s="60" t="str">
        <f t="shared" si="21"/>
        <v>6409</v>
      </c>
      <c r="U156" s="60" t="str">
        <f t="shared" si="22"/>
        <v>657033069</v>
      </c>
      <c r="V156" s="62" t="s">
        <v>33837</v>
      </c>
      <c r="W156" s="263" t="s">
        <v>30962</v>
      </c>
      <c r="X156" s="59" t="s">
        <v>30754</v>
      </c>
      <c r="Y156" s="59" t="s">
        <v>114</v>
      </c>
      <c r="Z156" s="59" t="s">
        <v>114</v>
      </c>
      <c r="AA156" s="59" t="s">
        <v>31020</v>
      </c>
      <c r="AB156" s="59">
        <v>54</v>
      </c>
      <c r="AC156" s="59">
        <v>58</v>
      </c>
      <c r="AD156" s="60" t="str">
        <f t="shared" si="23"/>
        <v>MM</v>
      </c>
      <c r="AE156" s="59">
        <v>9.06</v>
      </c>
      <c r="AF156" s="59">
        <v>7.25</v>
      </c>
      <c r="AG156" s="59">
        <v>6.54</v>
      </c>
      <c r="AH156" s="164">
        <v>6.1</v>
      </c>
      <c r="AI156" s="60" t="str">
        <f t="shared" si="24"/>
        <v>CHF</v>
      </c>
      <c r="AJ156" s="59">
        <v>93</v>
      </c>
      <c r="AK156" s="59">
        <v>94</v>
      </c>
      <c r="AL156" s="59" t="s">
        <v>105</v>
      </c>
      <c r="AM156" s="77" t="s">
        <v>30971</v>
      </c>
      <c r="AN156" s="58" t="s">
        <v>33975</v>
      </c>
      <c r="AO156" s="58" t="s">
        <v>34113</v>
      </c>
      <c r="AP156" s="58">
        <v>4832</v>
      </c>
      <c r="AQ156" s="58" t="s">
        <v>34251</v>
      </c>
      <c r="AR156" s="63">
        <v>2.1800000000000002</v>
      </c>
      <c r="AS156" s="64" t="s">
        <v>34370</v>
      </c>
    </row>
    <row r="157" spans="2:45" s="6" customFormat="1" ht="16.2" customHeight="1" x14ac:dyDescent="0.4">
      <c r="B157" s="57">
        <v>149</v>
      </c>
      <c r="C157" s="81" t="s">
        <v>32190</v>
      </c>
      <c r="D157" s="58" t="s">
        <v>32340</v>
      </c>
      <c r="E157" s="58" t="s">
        <v>32490</v>
      </c>
      <c r="F157" s="58" t="s">
        <v>32640</v>
      </c>
      <c r="G157" s="58" t="s">
        <v>32790</v>
      </c>
      <c r="H157" s="58" t="s">
        <v>32921</v>
      </c>
      <c r="I157" s="58" t="s">
        <v>33071</v>
      </c>
      <c r="J157" s="58" t="s">
        <v>33206</v>
      </c>
      <c r="K157" s="58" t="s">
        <v>33356</v>
      </c>
      <c r="L157" s="58" t="s">
        <v>33417</v>
      </c>
      <c r="M157" s="59" t="s">
        <v>97</v>
      </c>
      <c r="N157" s="59">
        <v>9.25</v>
      </c>
      <c r="O157" s="60" t="str">
        <f t="shared" si="20"/>
        <v>KG</v>
      </c>
      <c r="P157" s="59">
        <v>5.38</v>
      </c>
      <c r="Q157" s="58">
        <v>7.07</v>
      </c>
      <c r="R157" s="61" t="s">
        <v>33551</v>
      </c>
      <c r="S157" s="59" t="s">
        <v>33688</v>
      </c>
      <c r="T157" s="60" t="str">
        <f t="shared" si="21"/>
        <v>6735</v>
      </c>
      <c r="U157" s="60" t="str">
        <f t="shared" si="22"/>
        <v>292929476</v>
      </c>
      <c r="V157" s="62" t="s">
        <v>33838</v>
      </c>
      <c r="W157" s="263" t="s">
        <v>30624</v>
      </c>
      <c r="X157" s="59" t="s">
        <v>30753</v>
      </c>
      <c r="Y157" s="59" t="s">
        <v>116</v>
      </c>
      <c r="Z157" s="59" t="s">
        <v>116</v>
      </c>
      <c r="AA157" s="59" t="s">
        <v>92</v>
      </c>
      <c r="AB157" s="59">
        <v>95</v>
      </c>
      <c r="AC157" s="59">
        <v>28</v>
      </c>
      <c r="AD157" s="60" t="str">
        <f t="shared" si="23"/>
        <v>MM</v>
      </c>
      <c r="AE157" s="59">
        <v>2.2400000000000002</v>
      </c>
      <c r="AF157" s="59">
        <v>7.04</v>
      </c>
      <c r="AG157" s="59">
        <v>2.89</v>
      </c>
      <c r="AH157" s="164">
        <v>8.82</v>
      </c>
      <c r="AI157" s="60" t="str">
        <f t="shared" si="24"/>
        <v>CHF</v>
      </c>
      <c r="AJ157" s="59">
        <v>78</v>
      </c>
      <c r="AK157" s="59">
        <v>83</v>
      </c>
      <c r="AL157" s="59" t="s">
        <v>105</v>
      </c>
      <c r="AM157" s="77" t="s">
        <v>30969</v>
      </c>
      <c r="AN157" s="58" t="s">
        <v>33976</v>
      </c>
      <c r="AO157" s="58" t="s">
        <v>34114</v>
      </c>
      <c r="AP157" s="58">
        <v>4826</v>
      </c>
      <c r="AQ157" s="58" t="s">
        <v>34252</v>
      </c>
      <c r="AR157" s="63">
        <v>6.42</v>
      </c>
      <c r="AS157" s="64" t="s">
        <v>34371</v>
      </c>
    </row>
    <row r="158" spans="2:45" s="6" customFormat="1" ht="16.2" customHeight="1" thickBot="1" x14ac:dyDescent="0.45">
      <c r="B158" s="57">
        <v>150</v>
      </c>
      <c r="C158" s="82" t="s">
        <v>32191</v>
      </c>
      <c r="D158" s="65" t="s">
        <v>32341</v>
      </c>
      <c r="E158" s="65" t="s">
        <v>32491</v>
      </c>
      <c r="F158" s="65" t="s">
        <v>32641</v>
      </c>
      <c r="G158" s="65" t="s">
        <v>32791</v>
      </c>
      <c r="H158" s="65" t="s">
        <v>32922</v>
      </c>
      <c r="I158" s="65" t="s">
        <v>33072</v>
      </c>
      <c r="J158" s="65" t="s">
        <v>33207</v>
      </c>
      <c r="K158" s="65" t="s">
        <v>33357</v>
      </c>
      <c r="L158" s="65" t="s">
        <v>33418</v>
      </c>
      <c r="M158" s="66" t="s">
        <v>53</v>
      </c>
      <c r="N158" s="66">
        <v>6.28</v>
      </c>
      <c r="O158" s="67" t="str">
        <f t="shared" si="20"/>
        <v>KG</v>
      </c>
      <c r="P158" s="66">
        <v>8.6</v>
      </c>
      <c r="Q158" s="65">
        <v>9.64</v>
      </c>
      <c r="R158" s="68" t="s">
        <v>33552</v>
      </c>
      <c r="S158" s="66" t="s">
        <v>33689</v>
      </c>
      <c r="T158" s="67" t="str">
        <f t="shared" si="21"/>
        <v>1057</v>
      </c>
      <c r="U158" s="67" t="str">
        <f t="shared" si="22"/>
        <v>847816932</v>
      </c>
      <c r="V158" s="69" t="s">
        <v>33839</v>
      </c>
      <c r="W158" s="264" t="s">
        <v>30955</v>
      </c>
      <c r="X158" s="66" t="s">
        <v>30754</v>
      </c>
      <c r="Y158" s="66" t="s">
        <v>114</v>
      </c>
      <c r="Z158" s="66" t="s">
        <v>114</v>
      </c>
      <c r="AA158" s="66" t="s">
        <v>31015</v>
      </c>
      <c r="AB158" s="66">
        <v>9</v>
      </c>
      <c r="AC158" s="66">
        <v>1</v>
      </c>
      <c r="AD158" s="67" t="str">
        <f t="shared" si="23"/>
        <v>MM</v>
      </c>
      <c r="AE158" s="66">
        <v>2.9</v>
      </c>
      <c r="AF158" s="66">
        <v>3.83</v>
      </c>
      <c r="AG158" s="66">
        <v>6.97</v>
      </c>
      <c r="AH158" s="165">
        <v>5.2</v>
      </c>
      <c r="AI158" s="67" t="str">
        <f t="shared" si="24"/>
        <v>CHF</v>
      </c>
      <c r="AJ158" s="66">
        <v>81</v>
      </c>
      <c r="AK158" s="66">
        <v>86</v>
      </c>
      <c r="AL158" s="66" t="s">
        <v>105</v>
      </c>
      <c r="AM158" s="78" t="s">
        <v>30963</v>
      </c>
      <c r="AN158" s="65" t="s">
        <v>33977</v>
      </c>
      <c r="AO158" s="65" t="s">
        <v>34115</v>
      </c>
      <c r="AP158" s="65">
        <v>2334</v>
      </c>
      <c r="AQ158" s="65" t="s">
        <v>34253</v>
      </c>
      <c r="AR158" s="70">
        <v>6.98</v>
      </c>
      <c r="AS158" s="71" t="s">
        <v>34372</v>
      </c>
    </row>
    <row r="159" spans="2:45" ht="13.5" customHeight="1" x14ac:dyDescent="0.4">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bqmdn6DdhEzFR67/MZ2+2Q+mdzByQ7v1zQF3OqOgr9HZjyB/DoeiTquTOrthy/MWGcCt7iYaXacwcKMZbCm/VA==" saltValue="idk65KE6YoHDGvnkhLBFZg==" spinCount="100000" sheet="1" objects="1" scenarios="1"/>
  <dataConsolidate/>
  <mergeCells count="2">
    <mergeCell ref="G1:AS1"/>
    <mergeCell ref="B1:D1"/>
  </mergeCells>
  <phoneticPr fontId="11" type="noConversion"/>
  <conditionalFormatting sqref="D9:L158">
    <cfRule type="expression" dxfId="21" priority="64">
      <formula>LEN(D9)&gt;40</formula>
    </cfRule>
  </conditionalFormatting>
  <conditionalFormatting sqref="AH9:AH158">
    <cfRule type="expression" dxfId="20" priority="62">
      <formula>AND(LEN(B9)&gt;0,AH9&lt;0.01)</formula>
    </cfRule>
  </conditionalFormatting>
  <conditionalFormatting sqref="B1">
    <cfRule type="expression" dxfId="19" priority="9">
      <formula>(B1="Systemname / System name")</formula>
    </cfRule>
    <cfRule type="expression" dxfId="18" priority="10">
      <formula>(B1="")</formula>
    </cfRule>
  </conditionalFormatting>
  <conditionalFormatting sqref="V9:V158">
    <cfRule type="expression" dxfId="17" priority="4">
      <formula>AND(COUNTIF($V$9:$V$158,$V9)&gt;1, V9&lt;&gt;"")</formula>
    </cfRule>
  </conditionalFormatting>
  <conditionalFormatting sqref="AN9:AQ158">
    <cfRule type="expression" dxfId="16" priority="479">
      <formula>IF($B9="",FALSE,IF($AM9="",AN9="",FALSE))</formula>
    </cfRule>
  </conditionalFormatting>
  <conditionalFormatting sqref="AR9:AS158 D9:AM158">
    <cfRule type="expression" dxfId="15" priority="3">
      <formula>IF(D$4&lt;&gt;1,FALSE,IF($B9="",FALSE,D9=""))</formula>
    </cfRule>
  </conditionalFormatting>
  <conditionalFormatting sqref="B10:B16 B18:B24 B26:B32 B34:B40 B42:B48 B50:B56 B58:B64 B66:B72 B74:B80 B82:B88 B90:B96 B98:B104 B106:B112 B114:B120 B122:B128 B130:B136 B138:B144 B147:B153 B155:B158">
    <cfRule type="expression" dxfId="14" priority="1">
      <formula>IF(LEN(_xlfn.CONCAT($C10:$L10))&gt;0, LEN($B10)=0, FALSE)</formula>
    </cfRule>
    <cfRule type="expression" dxfId="13" priority="2">
      <formula>AND(LEN(_xlfn.CONCAT($B$9:$B10))&gt;0, LEN(_xlfn.CONCAT($B11:$B$158))&gt;0, LEN($B10)=0)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errorStyle="warning" operator="lessThanOrEqual" allowBlank="1" showInputMessage="1" showErrorMessage="1" errorTitle="Achtung!" error="Dieser Feld hat auf der alten ZID nur 18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046875" defaultRowHeight="17.25" customHeight="1" x14ac:dyDescent="0.4"/>
  <cols>
    <col min="1" max="1" width="15.69140625" style="4" customWidth="1"/>
    <col min="2" max="2" width="45.69140625" style="4" customWidth="1"/>
    <col min="3" max="17" width="16.69140625" style="5" customWidth="1"/>
    <col min="18" max="18" width="16.69140625" style="5" hidden="1" customWidth="1"/>
    <col min="19" max="19" width="16.69140625" style="5" customWidth="1"/>
    <col min="24" max="16384" width="11.3046875" style="5"/>
  </cols>
  <sheetData>
    <row r="1" spans="1:19" s="7" customFormat="1" ht="25.2" hidden="1" customHeight="1" x14ac:dyDescent="0.4">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4">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4">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4">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2" customHeight="1" x14ac:dyDescent="0.4">
      <c r="A5" s="125" t="s">
        <v>30637</v>
      </c>
      <c r="B5" s="126" t="s">
        <v>107</v>
      </c>
      <c r="C5" s="126" t="s">
        <v>100</v>
      </c>
      <c r="D5" s="126" t="s">
        <v>110</v>
      </c>
      <c r="E5" s="126" t="s">
        <v>31135</v>
      </c>
      <c r="F5" s="126" t="s">
        <v>31136</v>
      </c>
      <c r="G5" s="126" t="s">
        <v>31154</v>
      </c>
      <c r="H5" s="127" t="s">
        <v>31156</v>
      </c>
      <c r="I5" s="127" t="s">
        <v>30677</v>
      </c>
      <c r="J5" s="126" t="s">
        <v>30635</v>
      </c>
      <c r="K5" s="127" t="s">
        <v>31157</v>
      </c>
      <c r="L5" s="126" t="s">
        <v>30636</v>
      </c>
      <c r="M5" s="126" t="s">
        <v>140</v>
      </c>
      <c r="N5" s="126" t="s">
        <v>31101</v>
      </c>
      <c r="O5" s="126" t="s">
        <v>31137</v>
      </c>
      <c r="P5" s="126" t="s">
        <v>31138</v>
      </c>
      <c r="Q5" s="126" t="s">
        <v>31155</v>
      </c>
      <c r="R5" s="127" t="s">
        <v>30676</v>
      </c>
      <c r="S5" s="128" t="s">
        <v>31139</v>
      </c>
    </row>
    <row r="6" spans="1:19" s="236" customFormat="1" ht="15" customHeight="1" x14ac:dyDescent="0.4">
      <c r="A6" s="234" t="s">
        <v>89</v>
      </c>
      <c r="B6" s="234" t="s">
        <v>89</v>
      </c>
      <c r="C6" s="234" t="s">
        <v>89</v>
      </c>
      <c r="D6" s="234" t="s">
        <v>89</v>
      </c>
      <c r="E6" s="234" t="s">
        <v>89</v>
      </c>
      <c r="F6" s="234" t="s">
        <v>89</v>
      </c>
      <c r="G6" s="234" t="s">
        <v>89</v>
      </c>
      <c r="H6" s="55" t="s">
        <v>90</v>
      </c>
      <c r="I6" s="55" t="s">
        <v>90</v>
      </c>
      <c r="J6" s="55" t="s">
        <v>90</v>
      </c>
      <c r="K6" s="55" t="s">
        <v>90</v>
      </c>
      <c r="L6" s="55" t="s">
        <v>90</v>
      </c>
      <c r="M6" s="55" t="s">
        <v>90</v>
      </c>
      <c r="N6" s="234" t="s">
        <v>89</v>
      </c>
      <c r="O6" s="234" t="s">
        <v>89</v>
      </c>
      <c r="P6" s="55" t="s">
        <v>90</v>
      </c>
      <c r="Q6" s="55" t="s">
        <v>90</v>
      </c>
      <c r="R6" s="55" t="s">
        <v>90</v>
      </c>
      <c r="S6" s="234" t="s">
        <v>89</v>
      </c>
    </row>
    <row r="7" spans="1:19" s="43" customFormat="1" ht="55.2" customHeight="1" x14ac:dyDescent="0.4">
      <c r="A7" s="129"/>
      <c r="B7" s="97"/>
      <c r="C7" s="98" t="s">
        <v>2</v>
      </c>
      <c r="D7" s="98" t="s">
        <v>2</v>
      </c>
      <c r="E7" s="98" t="s">
        <v>2</v>
      </c>
      <c r="F7" s="98" t="s">
        <v>2</v>
      </c>
      <c r="G7" s="98" t="s">
        <v>2</v>
      </c>
      <c r="H7" s="98" t="s">
        <v>31165</v>
      </c>
      <c r="I7" s="99" t="s">
        <v>31128</v>
      </c>
      <c r="J7" s="99" t="s">
        <v>2</v>
      </c>
      <c r="K7" s="99" t="s">
        <v>31164</v>
      </c>
      <c r="L7" s="99" t="s">
        <v>2</v>
      </c>
      <c r="M7" s="100" t="s">
        <v>2</v>
      </c>
      <c r="N7" s="101" t="s">
        <v>2</v>
      </c>
      <c r="O7" s="101" t="s">
        <v>2</v>
      </c>
      <c r="P7" s="101" t="s">
        <v>2</v>
      </c>
      <c r="Q7" s="101" t="s">
        <v>23</v>
      </c>
      <c r="R7" s="101" t="s">
        <v>30680</v>
      </c>
      <c r="S7" s="130" t="s">
        <v>2</v>
      </c>
    </row>
    <row r="8" spans="1:19" s="56" customFormat="1" ht="15" customHeight="1" thickBot="1" x14ac:dyDescent="0.3">
      <c r="A8" s="118" t="s">
        <v>31858</v>
      </c>
      <c r="B8" s="118" t="s">
        <v>31858</v>
      </c>
      <c r="C8" s="118" t="s">
        <v>100</v>
      </c>
      <c r="D8" s="118" t="s">
        <v>30657</v>
      </c>
      <c r="E8" s="118" t="s">
        <v>18</v>
      </c>
      <c r="F8" s="118" t="s">
        <v>5</v>
      </c>
      <c r="G8" s="118" t="s">
        <v>146</v>
      </c>
      <c r="H8" s="118" t="s">
        <v>30683</v>
      </c>
      <c r="I8" s="118" t="s">
        <v>30804</v>
      </c>
      <c r="J8" s="118" t="s">
        <v>127</v>
      </c>
      <c r="K8" s="118" t="s">
        <v>30684</v>
      </c>
      <c r="L8" s="118" t="s">
        <v>128</v>
      </c>
      <c r="M8" s="118" t="s">
        <v>145</v>
      </c>
      <c r="N8" s="118" t="s">
        <v>4</v>
      </c>
      <c r="O8" s="118" t="s">
        <v>30647</v>
      </c>
      <c r="P8" s="118" t="s">
        <v>30649</v>
      </c>
      <c r="Q8" s="118" t="s">
        <v>24</v>
      </c>
      <c r="R8" s="118" t="s">
        <v>30682</v>
      </c>
      <c r="S8" s="131" t="s">
        <v>30650</v>
      </c>
    </row>
    <row r="9" spans="1:19" ht="16.2" customHeight="1" thickTop="1" x14ac:dyDescent="0.4">
      <c r="A9" s="166">
        <f>IF(LEN(Input_Lieferant!B9&amp;"") &gt;0, VALUE(Input_Lieferant!B9&amp;"")+0,"")</f>
        <v>1</v>
      </c>
      <c r="B9" s="167" t="str">
        <f>Input_Lieferant!D9</f>
        <v>WKttVQXbyjNOIqSACpkyEURgkFNqRF</v>
      </c>
      <c r="C9" s="210" t="s">
        <v>34373</v>
      </c>
      <c r="D9" s="168" t="s">
        <v>30777</v>
      </c>
      <c r="E9" s="169" t="s">
        <v>28695</v>
      </c>
      <c r="F9" s="170" t="s">
        <v>34381</v>
      </c>
      <c r="G9" s="168" t="s">
        <v>117</v>
      </c>
      <c r="H9" s="168" t="s">
        <v>105</v>
      </c>
      <c r="I9" s="171">
        <v>6.11</v>
      </c>
      <c r="J9" s="168" t="s">
        <v>123</v>
      </c>
      <c r="K9" s="168" t="s">
        <v>105</v>
      </c>
      <c r="L9" s="172" t="str">
        <f>IF(A9&lt;&gt;"",Input_Lieferant!AR9,"")&amp;""</f>
        <v>3.7</v>
      </c>
      <c r="M9" s="170" t="s">
        <v>34396</v>
      </c>
      <c r="N9" s="168" t="s">
        <v>30761</v>
      </c>
      <c r="O9" s="173" t="s">
        <v>34504</v>
      </c>
      <c r="P9" s="168" t="s">
        <v>114</v>
      </c>
      <c r="Q9" s="174" t="s">
        <v>30782</v>
      </c>
      <c r="R9" s="168"/>
      <c r="S9" s="175">
        <f>IF(A9&lt;&gt;"", IF(Input_Lieferant!Z9="N",1,IF(Input_Lieferant!Z9="X",2,"")),"")</f>
        <v>1</v>
      </c>
    </row>
    <row r="10" spans="1:19" ht="16.2" customHeight="1" x14ac:dyDescent="0.4">
      <c r="A10" s="176">
        <f>IF(LEN(Input_Lieferant!B10&amp;"") &gt;0, VALUE(Input_Lieferant!B10&amp;"")+0,"")</f>
        <v>2</v>
      </c>
      <c r="B10" s="177" t="str">
        <f>Input_Lieferant!D10</f>
        <v>pOAQJjLOVNpeBtDkkpefEgnwWwnMaE</v>
      </c>
      <c r="C10" s="211" t="s">
        <v>34374</v>
      </c>
      <c r="D10" s="178" t="s">
        <v>30773</v>
      </c>
      <c r="E10" s="179" t="s">
        <v>12306</v>
      </c>
      <c r="F10" s="180" t="s">
        <v>34382</v>
      </c>
      <c r="G10" s="178" t="s">
        <v>117</v>
      </c>
      <c r="H10" s="178" t="s">
        <v>116</v>
      </c>
      <c r="I10" s="181">
        <v>8.58</v>
      </c>
      <c r="J10" s="178" t="s">
        <v>123</v>
      </c>
      <c r="K10" s="178" t="s">
        <v>116</v>
      </c>
      <c r="L10" s="182" t="str">
        <f>IF(A10&lt;&gt;"",Input_Lieferant!AR10,"")&amp;""</f>
        <v>2.98</v>
      </c>
      <c r="M10" s="180"/>
      <c r="N10" s="183" t="s">
        <v>31079</v>
      </c>
      <c r="O10" s="184" t="s">
        <v>34505</v>
      </c>
      <c r="P10" s="178"/>
      <c r="Q10" s="178" t="s">
        <v>30781</v>
      </c>
      <c r="R10" s="178"/>
      <c r="S10" s="185">
        <f>IF(A10&lt;&gt;"", IF(Input_Lieferant!Z10="N",1,IF(Input_Lieferant!Z10="X",2,"")),"")</f>
        <v>1</v>
      </c>
    </row>
    <row r="11" spans="1:19" ht="16.2" customHeight="1" x14ac:dyDescent="0.4">
      <c r="A11" s="176">
        <f>IF(LEN(Input_Lieferant!B11&amp;"") &gt;0, VALUE(Input_Lieferant!B11&amp;"")+0,"")</f>
        <v>3</v>
      </c>
      <c r="B11" s="177" t="str">
        <f>Input_Lieferant!D11</f>
        <v>FkdauOPpoFsFCzPdTouMkHtHgfWwKV</v>
      </c>
      <c r="C11" s="211" t="s">
        <v>34373</v>
      </c>
      <c r="D11" s="178" t="s">
        <v>30780</v>
      </c>
      <c r="E11" s="179" t="s">
        <v>4208</v>
      </c>
      <c r="F11" s="180" t="s">
        <v>34383</v>
      </c>
      <c r="G11" s="178" t="s">
        <v>114</v>
      </c>
      <c r="H11" s="178" t="s">
        <v>105</v>
      </c>
      <c r="I11" s="181">
        <v>2.95</v>
      </c>
      <c r="J11" s="178" t="s">
        <v>105</v>
      </c>
      <c r="K11" s="178" t="s">
        <v>105</v>
      </c>
      <c r="L11" s="182" t="str">
        <f>IF(A11&lt;&gt;"",Input_Lieferant!AR11,"")&amp;""</f>
        <v/>
      </c>
      <c r="M11" s="180"/>
      <c r="N11" s="183" t="s">
        <v>30770</v>
      </c>
      <c r="O11" s="184" t="s">
        <v>34506</v>
      </c>
      <c r="P11" s="178"/>
      <c r="Q11" s="178" t="s">
        <v>151</v>
      </c>
      <c r="R11" s="178"/>
      <c r="S11" s="185">
        <f>IF(A11&lt;&gt;"", IF(Input_Lieferant!Z11="N",1,IF(Input_Lieferant!Z11="X",2,"")),"")</f>
        <v>1</v>
      </c>
    </row>
    <row r="12" spans="1:19" ht="16.2" customHeight="1" x14ac:dyDescent="0.4">
      <c r="A12" s="176">
        <f>IF(LEN(Input_Lieferant!B12&amp;"") &gt;0, VALUE(Input_Lieferant!B12&amp;"")+0,"")</f>
        <v>4</v>
      </c>
      <c r="B12" s="177" t="str">
        <f>Input_Lieferant!D12</f>
        <v>zxFGPBEmfJxGLhfdGjjpyEsFuJGSjs</v>
      </c>
      <c r="C12" s="211" t="s">
        <v>34375</v>
      </c>
      <c r="D12" s="178" t="s">
        <v>30780</v>
      </c>
      <c r="E12" s="179" t="s">
        <v>26346</v>
      </c>
      <c r="F12" s="180" t="s">
        <v>34384</v>
      </c>
      <c r="G12" s="178" t="s">
        <v>114</v>
      </c>
      <c r="H12" s="178" t="s">
        <v>116</v>
      </c>
      <c r="I12" s="181">
        <v>9.2899999999999991</v>
      </c>
      <c r="J12" s="178" t="s">
        <v>123</v>
      </c>
      <c r="K12" s="178" t="s">
        <v>116</v>
      </c>
      <c r="L12" s="182" t="str">
        <f>IF(A12&lt;&gt;"",Input_Lieferant!AR12,"")&amp;""</f>
        <v/>
      </c>
      <c r="M12" s="180"/>
      <c r="N12" s="183" t="s">
        <v>30758</v>
      </c>
      <c r="O12" s="184" t="s">
        <v>34507</v>
      </c>
      <c r="P12" s="178"/>
      <c r="Q12" s="178" t="s">
        <v>30783</v>
      </c>
      <c r="R12" s="178"/>
      <c r="S12" s="185">
        <f>IF(A12&lt;&gt;"", IF(Input_Lieferant!Z12="N",1,IF(Input_Lieferant!Z12="X",2,"")),"")</f>
        <v>1</v>
      </c>
    </row>
    <row r="13" spans="1:19" ht="16.2" customHeight="1" x14ac:dyDescent="0.4">
      <c r="A13" s="176">
        <f>IF(LEN(Input_Lieferant!B13&amp;"") &gt;0, VALUE(Input_Lieferant!B13&amp;"")+0,"")</f>
        <v>5</v>
      </c>
      <c r="B13" s="177" t="str">
        <f>Input_Lieferant!D13</f>
        <v>JbPagJmVKldjwixvkDtuFqtsIgNUnl</v>
      </c>
      <c r="C13" s="211" t="s">
        <v>34376</v>
      </c>
      <c r="D13" s="178" t="s">
        <v>30778</v>
      </c>
      <c r="E13" s="179" t="s">
        <v>16571</v>
      </c>
      <c r="F13" s="180" t="s">
        <v>34382</v>
      </c>
      <c r="G13" s="178" t="s">
        <v>138</v>
      </c>
      <c r="H13" s="178" t="s">
        <v>116</v>
      </c>
      <c r="I13" s="181"/>
      <c r="J13" s="178" t="s">
        <v>123</v>
      </c>
      <c r="K13" s="178" t="s">
        <v>105</v>
      </c>
      <c r="L13" s="182" t="str">
        <f>IF(A13&lt;&gt;"",Input_Lieferant!AR13,"")&amp;""</f>
        <v/>
      </c>
      <c r="M13" s="180"/>
      <c r="N13" s="183" t="s">
        <v>30764</v>
      </c>
      <c r="O13" s="184" t="s">
        <v>34508</v>
      </c>
      <c r="P13" s="178"/>
      <c r="Q13" s="178" t="s">
        <v>30781</v>
      </c>
      <c r="R13" s="178"/>
      <c r="S13" s="185">
        <f>IF(A13&lt;&gt;"", IF(Input_Lieferant!Z13="N",1,IF(Input_Lieferant!Z13="X",2,"")),"")</f>
        <v>1</v>
      </c>
    </row>
    <row r="14" spans="1:19" ht="16.2" customHeight="1" x14ac:dyDescent="0.4">
      <c r="A14" s="176">
        <f>IF(LEN(Input_Lieferant!B14&amp;"") &gt;0, VALUE(Input_Lieferant!B14&amp;"")+0,"")</f>
        <v>6</v>
      </c>
      <c r="B14" s="177" t="str">
        <f>Input_Lieferant!D14</f>
        <v>FfLuGBDsnGHEHXzlQpVueDwmdHkcNf</v>
      </c>
      <c r="C14" s="211" t="s">
        <v>34374</v>
      </c>
      <c r="D14" s="178" t="s">
        <v>30773</v>
      </c>
      <c r="E14" s="179" t="s">
        <v>20490</v>
      </c>
      <c r="F14" s="180" t="s">
        <v>34385</v>
      </c>
      <c r="G14" s="178" t="s">
        <v>138</v>
      </c>
      <c r="H14" s="178" t="s">
        <v>116</v>
      </c>
      <c r="I14" s="181"/>
      <c r="J14" s="178" t="s">
        <v>105</v>
      </c>
      <c r="K14" s="178" t="s">
        <v>105</v>
      </c>
      <c r="L14" s="182" t="str">
        <f>IF(A14&lt;&gt;"",Input_Lieferant!AR14,"")&amp;""</f>
        <v/>
      </c>
      <c r="M14" s="180"/>
      <c r="N14" s="183" t="s">
        <v>30769</v>
      </c>
      <c r="O14" s="186" t="s">
        <v>34509</v>
      </c>
      <c r="P14" s="178" t="s">
        <v>114</v>
      </c>
      <c r="Q14" s="178" t="s">
        <v>151</v>
      </c>
      <c r="R14" s="178"/>
      <c r="S14" s="185">
        <f>IF(A14&lt;&gt;"", IF(Input_Lieferant!Z14="N",1,IF(Input_Lieferant!Z14="X",2,"")),"")</f>
        <v>2</v>
      </c>
    </row>
    <row r="15" spans="1:19" ht="16.2" customHeight="1" x14ac:dyDescent="0.4">
      <c r="A15" s="176">
        <f>IF(LEN(Input_Lieferant!B15&amp;"") &gt;0, VALUE(Input_Lieferant!B15&amp;"")+0,"")</f>
        <v>7</v>
      </c>
      <c r="B15" s="177" t="str">
        <f>Input_Lieferant!D15</f>
        <v>mrOThpGupDDKAFNTGLFurFIAycHBnT</v>
      </c>
      <c r="C15" s="211" t="s">
        <v>34375</v>
      </c>
      <c r="D15" s="178" t="s">
        <v>30780</v>
      </c>
      <c r="E15" s="179" t="s">
        <v>8937</v>
      </c>
      <c r="F15" s="180" t="s">
        <v>34386</v>
      </c>
      <c r="G15" s="178" t="s">
        <v>114</v>
      </c>
      <c r="H15" s="178" t="s">
        <v>116</v>
      </c>
      <c r="I15" s="181"/>
      <c r="J15" s="178" t="s">
        <v>105</v>
      </c>
      <c r="K15" s="178" t="s">
        <v>105</v>
      </c>
      <c r="L15" s="182" t="str">
        <f>IF(A15&lt;&gt;"",Input_Lieferant!AR15,"")&amp;""</f>
        <v/>
      </c>
      <c r="M15" s="180"/>
      <c r="N15" s="183" t="s">
        <v>30765</v>
      </c>
      <c r="O15" s="186" t="s">
        <v>34510</v>
      </c>
      <c r="P15" s="178" t="s">
        <v>115</v>
      </c>
      <c r="Q15" s="178" t="s">
        <v>30783</v>
      </c>
      <c r="R15" s="178"/>
      <c r="S15" s="185">
        <f>IF(A15&lt;&gt;"", IF(Input_Lieferant!Z15="N",1,IF(Input_Lieferant!Z15="X",2,"")),"")</f>
        <v>2</v>
      </c>
    </row>
    <row r="16" spans="1:19" ht="16.2" customHeight="1" x14ac:dyDescent="0.4">
      <c r="A16" s="176">
        <f>IF(LEN(Input_Lieferant!B16&amp;"") &gt;0, VALUE(Input_Lieferant!B16&amp;"")+0,"")</f>
        <v>8</v>
      </c>
      <c r="B16" s="177" t="str">
        <f>Input_Lieferant!D16</f>
        <v>RwJtqmXpEGEtWWXBdWqDgfGIivtEUK</v>
      </c>
      <c r="C16" s="211" t="s">
        <v>34377</v>
      </c>
      <c r="D16" s="178" t="s">
        <v>30773</v>
      </c>
      <c r="E16" s="179" t="s">
        <v>6536</v>
      </c>
      <c r="F16" s="180" t="s">
        <v>34381</v>
      </c>
      <c r="G16" s="178" t="s">
        <v>138</v>
      </c>
      <c r="H16" s="178" t="s">
        <v>116</v>
      </c>
      <c r="I16" s="181"/>
      <c r="J16" s="178" t="s">
        <v>123</v>
      </c>
      <c r="K16" s="178" t="s">
        <v>105</v>
      </c>
      <c r="L16" s="182" t="str">
        <f>IF(A16&lt;&gt;"",Input_Lieferant!AR16,"")&amp;""</f>
        <v/>
      </c>
      <c r="M16" s="180"/>
      <c r="N16" s="183" t="s">
        <v>30757</v>
      </c>
      <c r="O16" s="186" t="s">
        <v>34511</v>
      </c>
      <c r="P16" s="178" t="s">
        <v>135</v>
      </c>
      <c r="Q16" s="178"/>
      <c r="R16" s="178"/>
      <c r="S16" s="185">
        <f>IF(A16&lt;&gt;"", IF(Input_Lieferant!Z16="N",1,IF(Input_Lieferant!Z16="X",2,"")),"")</f>
        <v>2</v>
      </c>
    </row>
    <row r="17" spans="1:19" ht="16.2" customHeight="1" x14ac:dyDescent="0.4">
      <c r="A17" s="176">
        <f>IF(LEN(Input_Lieferant!B17&amp;"") &gt;0, VALUE(Input_Lieferant!B17&amp;"")+0,"")</f>
        <v>9</v>
      </c>
      <c r="B17" s="177" t="str">
        <f>Input_Lieferant!D17</f>
        <v>GkPiBxtuBsQQiWodaNnoOaTybOdsKv</v>
      </c>
      <c r="C17" s="211" t="s">
        <v>34378</v>
      </c>
      <c r="D17" s="178" t="s">
        <v>30779</v>
      </c>
      <c r="E17" s="179" t="s">
        <v>10244</v>
      </c>
      <c r="F17" s="180" t="s">
        <v>34387</v>
      </c>
      <c r="G17" s="178" t="s">
        <v>114</v>
      </c>
      <c r="H17" s="178" t="s">
        <v>116</v>
      </c>
      <c r="I17" s="181"/>
      <c r="J17" s="178" t="s">
        <v>105</v>
      </c>
      <c r="K17" s="178" t="s">
        <v>116</v>
      </c>
      <c r="L17" s="182" t="str">
        <f>IF(A17&lt;&gt;"",Input_Lieferant!AR17,"")&amp;""</f>
        <v/>
      </c>
      <c r="M17" s="180"/>
      <c r="N17" s="183" t="s">
        <v>30760</v>
      </c>
      <c r="O17" s="186" t="s">
        <v>34512</v>
      </c>
      <c r="P17" s="178" t="s">
        <v>114</v>
      </c>
      <c r="Q17" s="178"/>
      <c r="R17" s="178"/>
      <c r="S17" s="185">
        <f>IF(A17&lt;&gt;"", IF(Input_Lieferant!Z17="N",1,IF(Input_Lieferant!Z17="X",2,"")),"")</f>
        <v>1</v>
      </c>
    </row>
    <row r="18" spans="1:19" ht="16.2" customHeight="1" x14ac:dyDescent="0.4">
      <c r="A18" s="176">
        <f>IF(LEN(Input_Lieferant!B18&amp;"") &gt;0, VALUE(Input_Lieferant!B18&amp;"")+0,"")</f>
        <v>10</v>
      </c>
      <c r="B18" s="177" t="str">
        <f>Input_Lieferant!D18</f>
        <v>yDdDIHtDHLREwcDBTjVBBaiqJJdNpc</v>
      </c>
      <c r="C18" s="211" t="s">
        <v>34379</v>
      </c>
      <c r="D18" s="178" t="s">
        <v>30775</v>
      </c>
      <c r="E18" s="179" t="s">
        <v>28437</v>
      </c>
      <c r="F18" s="180" t="s">
        <v>34388</v>
      </c>
      <c r="G18" s="178" t="s">
        <v>117</v>
      </c>
      <c r="H18" s="178" t="s">
        <v>105</v>
      </c>
      <c r="I18" s="181"/>
      <c r="J18" s="178" t="s">
        <v>105</v>
      </c>
      <c r="K18" s="178" t="s">
        <v>116</v>
      </c>
      <c r="L18" s="182" t="str">
        <f>IF(A18&lt;&gt;"",Input_Lieferant!AR18,"")&amp;""</f>
        <v/>
      </c>
      <c r="M18" s="180"/>
      <c r="N18" s="183" t="s">
        <v>30768</v>
      </c>
      <c r="O18" s="186" t="s">
        <v>34513</v>
      </c>
      <c r="P18" s="178" t="s">
        <v>115</v>
      </c>
      <c r="Q18" s="178"/>
      <c r="R18" s="178"/>
      <c r="S18" s="185">
        <f>IF(A18&lt;&gt;"", IF(Input_Lieferant!Z18="N",1,IF(Input_Lieferant!Z18="X",2,"")),"")</f>
        <v>2</v>
      </c>
    </row>
    <row r="19" spans="1:19" ht="16.2" customHeight="1" x14ac:dyDescent="0.4">
      <c r="A19" s="176">
        <f>IF(LEN(Input_Lieferant!B19&amp;"") &gt;0, VALUE(Input_Lieferant!B19&amp;"")+0,"")</f>
        <v>11</v>
      </c>
      <c r="B19" s="177" t="str">
        <f>Input_Lieferant!D19</f>
        <v>pJBJueAcrafIhMIBWCKTqqXVPIwGcD</v>
      </c>
      <c r="C19" s="211" t="s">
        <v>34374</v>
      </c>
      <c r="D19" s="178" t="s">
        <v>30773</v>
      </c>
      <c r="E19" s="179" t="s">
        <v>11816</v>
      </c>
      <c r="F19" s="180" t="s">
        <v>34389</v>
      </c>
      <c r="G19" s="178" t="s">
        <v>117</v>
      </c>
      <c r="H19" s="178" t="s">
        <v>116</v>
      </c>
      <c r="I19" s="181"/>
      <c r="J19" s="178" t="s">
        <v>105</v>
      </c>
      <c r="K19" s="178" t="s">
        <v>105</v>
      </c>
      <c r="L19" s="182" t="str">
        <f>IF(A19&lt;&gt;"",Input_Lieferant!AR19,"")&amp;""</f>
        <v/>
      </c>
      <c r="M19" s="180"/>
      <c r="N19" s="183" t="s">
        <v>30762</v>
      </c>
      <c r="O19" s="186" t="s">
        <v>34514</v>
      </c>
      <c r="P19" s="178"/>
      <c r="Q19" s="178"/>
      <c r="R19" s="178"/>
      <c r="S19" s="185">
        <f>IF(A19&lt;&gt;"", IF(Input_Lieferant!Z19="N",1,IF(Input_Lieferant!Z19="X",2,"")),"")</f>
        <v>2</v>
      </c>
    </row>
    <row r="20" spans="1:19" ht="16.2" customHeight="1" x14ac:dyDescent="0.4">
      <c r="A20" s="176">
        <f>IF(LEN(Input_Lieferant!B20&amp;"") &gt;0, VALUE(Input_Lieferant!B20&amp;"")+0,"")</f>
        <v>12</v>
      </c>
      <c r="B20" s="177" t="str">
        <f>Input_Lieferant!D20</f>
        <v>lQUEoKyforAqPicplTkLbwrXPmQfoj</v>
      </c>
      <c r="C20" s="211" t="s">
        <v>34377</v>
      </c>
      <c r="D20" s="178" t="s">
        <v>30778</v>
      </c>
      <c r="E20" s="179" t="s">
        <v>28707</v>
      </c>
      <c r="F20" s="180" t="s">
        <v>34381</v>
      </c>
      <c r="G20" s="178" t="s">
        <v>117</v>
      </c>
      <c r="H20" s="178" t="s">
        <v>116</v>
      </c>
      <c r="I20" s="181"/>
      <c r="J20" s="178" t="s">
        <v>105</v>
      </c>
      <c r="K20" s="178" t="s">
        <v>105</v>
      </c>
      <c r="L20" s="182" t="str">
        <f>IF(A20&lt;&gt;"",Input_Lieferant!AR20,"")&amp;""</f>
        <v/>
      </c>
      <c r="M20" s="180"/>
      <c r="N20" s="183" t="s">
        <v>30759</v>
      </c>
      <c r="O20" s="186" t="s">
        <v>34515</v>
      </c>
      <c r="P20" s="178"/>
      <c r="Q20" s="178"/>
      <c r="R20" s="178"/>
      <c r="S20" s="185">
        <f>IF(A20&lt;&gt;"", IF(Input_Lieferant!Z20="N",1,IF(Input_Lieferant!Z20="X",2,"")),"")</f>
        <v>1</v>
      </c>
    </row>
    <row r="21" spans="1:19" ht="16.2" customHeight="1" x14ac:dyDescent="0.4">
      <c r="A21" s="176">
        <f>IF(LEN(Input_Lieferant!B21&amp;"") &gt;0, VALUE(Input_Lieferant!B21&amp;"")+0,"")</f>
        <v>13</v>
      </c>
      <c r="B21" s="177" t="str">
        <f>Input_Lieferant!D21</f>
        <v>CBFCMvguOQOsKhRAWzRNwkDWSIdRSc</v>
      </c>
      <c r="C21" s="211" t="s">
        <v>34375</v>
      </c>
      <c r="D21" s="178" t="s">
        <v>30777</v>
      </c>
      <c r="E21" s="179" t="s">
        <v>16691</v>
      </c>
      <c r="F21" s="180" t="s">
        <v>34390</v>
      </c>
      <c r="G21" s="178" t="s">
        <v>114</v>
      </c>
      <c r="H21" s="178" t="s">
        <v>105</v>
      </c>
      <c r="I21" s="181"/>
      <c r="J21" s="178" t="s">
        <v>105</v>
      </c>
      <c r="K21" s="178" t="s">
        <v>105</v>
      </c>
      <c r="L21" s="182" t="str">
        <f>IF(A21&lt;&gt;"",Input_Lieferant!AR21,"")&amp;""</f>
        <v/>
      </c>
      <c r="M21" s="180"/>
      <c r="N21" s="183" t="s">
        <v>30762</v>
      </c>
      <c r="O21" s="186" t="s">
        <v>34516</v>
      </c>
      <c r="P21" s="178"/>
      <c r="Q21" s="178"/>
      <c r="R21" s="178"/>
      <c r="S21" s="185">
        <f>IF(A21&lt;&gt;"", IF(Input_Lieferant!Z21="N",1,IF(Input_Lieferant!Z21="X",2,"")),"")</f>
        <v>2</v>
      </c>
    </row>
    <row r="22" spans="1:19" ht="16.2" customHeight="1" x14ac:dyDescent="0.4">
      <c r="A22" s="176">
        <f>IF(LEN(Input_Lieferant!B22&amp;"") &gt;0, VALUE(Input_Lieferant!B22&amp;"")+0,"")</f>
        <v>14</v>
      </c>
      <c r="B22" s="177" t="str">
        <f>Input_Lieferant!D22</f>
        <v>DapFgjlqQWjgKzuDtnXdJGqQItptSR</v>
      </c>
      <c r="C22" s="211" t="s">
        <v>34373</v>
      </c>
      <c r="D22" s="178" t="s">
        <v>30774</v>
      </c>
      <c r="E22" s="179" t="s">
        <v>11457</v>
      </c>
      <c r="F22" s="180" t="s">
        <v>34385</v>
      </c>
      <c r="G22" s="178" t="s">
        <v>117</v>
      </c>
      <c r="H22" s="178" t="s">
        <v>116</v>
      </c>
      <c r="I22" s="181"/>
      <c r="J22" s="178" t="s">
        <v>123</v>
      </c>
      <c r="K22" s="178" t="s">
        <v>105</v>
      </c>
      <c r="L22" s="182" t="str">
        <f>IF(A22&lt;&gt;"",Input_Lieferant!AR22,"")&amp;""</f>
        <v/>
      </c>
      <c r="M22" s="180"/>
      <c r="N22" s="183" t="s">
        <v>30761</v>
      </c>
      <c r="O22" s="186" t="s">
        <v>34517</v>
      </c>
      <c r="P22" s="178"/>
      <c r="Q22" s="178"/>
      <c r="R22" s="178"/>
      <c r="S22" s="185">
        <f>IF(A22&lt;&gt;"", IF(Input_Lieferant!Z22="N",1,IF(Input_Lieferant!Z22="X",2,"")),"")</f>
        <v>1</v>
      </c>
    </row>
    <row r="23" spans="1:19" ht="16.2" customHeight="1" x14ac:dyDescent="0.4">
      <c r="A23" s="176">
        <f>IF(LEN(Input_Lieferant!B23&amp;"") &gt;0, VALUE(Input_Lieferant!B23&amp;"")+0,"")</f>
        <v>15</v>
      </c>
      <c r="B23" s="177" t="str">
        <f>Input_Lieferant!D23</f>
        <v>rQoKUiXPkruyPFFuukygaedTeiPPMT</v>
      </c>
      <c r="C23" s="211" t="s">
        <v>34374</v>
      </c>
      <c r="D23" s="178" t="s">
        <v>30780</v>
      </c>
      <c r="E23" s="179" t="s">
        <v>18970</v>
      </c>
      <c r="F23" s="180" t="s">
        <v>34391</v>
      </c>
      <c r="G23" s="178" t="s">
        <v>114</v>
      </c>
      <c r="H23" s="178" t="s">
        <v>105</v>
      </c>
      <c r="I23" s="181"/>
      <c r="J23" s="178" t="s">
        <v>123</v>
      </c>
      <c r="K23" s="178" t="s">
        <v>116</v>
      </c>
      <c r="L23" s="182" t="str">
        <f>IF(A23&lt;&gt;"",Input_Lieferant!AR23,"")&amp;""</f>
        <v/>
      </c>
      <c r="M23" s="180"/>
      <c r="N23" s="183" t="s">
        <v>30760</v>
      </c>
      <c r="O23" s="186" t="s">
        <v>34518</v>
      </c>
      <c r="P23" s="178"/>
      <c r="Q23" s="178"/>
      <c r="R23" s="178"/>
      <c r="S23" s="185">
        <f>IF(A23&lt;&gt;"", IF(Input_Lieferant!Z23="N",1,IF(Input_Lieferant!Z23="X",2,"")),"")</f>
        <v>2</v>
      </c>
    </row>
    <row r="24" spans="1:19" ht="16.2" customHeight="1" x14ac:dyDescent="0.4">
      <c r="A24" s="176">
        <f>IF(LEN(Input_Lieferant!B24&amp;"") &gt;0, VALUE(Input_Lieferant!B24&amp;"")+0,"")</f>
        <v>16</v>
      </c>
      <c r="B24" s="177" t="str">
        <f>Input_Lieferant!D24</f>
        <v>JTtStTtsgwbScrkqunxHCpxCNDFbpA</v>
      </c>
      <c r="C24" s="211" t="s">
        <v>34373</v>
      </c>
      <c r="D24" s="178" t="s">
        <v>30776</v>
      </c>
      <c r="E24" s="179" t="s">
        <v>7501</v>
      </c>
      <c r="F24" s="180" t="s">
        <v>34386</v>
      </c>
      <c r="G24" s="178" t="s">
        <v>117</v>
      </c>
      <c r="H24" s="178" t="s">
        <v>105</v>
      </c>
      <c r="I24" s="181"/>
      <c r="J24" s="178" t="s">
        <v>123</v>
      </c>
      <c r="K24" s="178" t="s">
        <v>105</v>
      </c>
      <c r="L24" s="182" t="str">
        <f>IF(A24&lt;&gt;"",Input_Lieferant!AR24,"")&amp;""</f>
        <v/>
      </c>
      <c r="M24" s="180" t="s">
        <v>34397</v>
      </c>
      <c r="N24" s="183" t="s">
        <v>30771</v>
      </c>
      <c r="O24" s="186" t="s">
        <v>34519</v>
      </c>
      <c r="P24" s="178"/>
      <c r="Q24" s="178"/>
      <c r="R24" s="178"/>
      <c r="S24" s="185">
        <f>IF(A24&lt;&gt;"", IF(Input_Lieferant!Z24="N",1,IF(Input_Lieferant!Z24="X",2,"")),"")</f>
        <v>2</v>
      </c>
    </row>
    <row r="25" spans="1:19" ht="16.2" customHeight="1" x14ac:dyDescent="0.4">
      <c r="A25" s="176">
        <f>IF(LEN(Input_Lieferant!B25&amp;"") &gt;0, VALUE(Input_Lieferant!B25&amp;"")+0,"")</f>
        <v>17</v>
      </c>
      <c r="B25" s="177" t="str">
        <f>Input_Lieferant!D25</f>
        <v>UaknsJPUmKtChHubDlRoHCAXEhWkNJ</v>
      </c>
      <c r="C25" s="211" t="s">
        <v>34374</v>
      </c>
      <c r="D25" s="178" t="s">
        <v>30779</v>
      </c>
      <c r="E25" s="179" t="s">
        <v>18261</v>
      </c>
      <c r="F25" s="180" t="s">
        <v>34389</v>
      </c>
      <c r="G25" s="178" t="s">
        <v>117</v>
      </c>
      <c r="H25" s="178" t="s">
        <v>116</v>
      </c>
      <c r="I25" s="181">
        <v>5.99</v>
      </c>
      <c r="J25" s="178" t="s">
        <v>123</v>
      </c>
      <c r="K25" s="178" t="s">
        <v>105</v>
      </c>
      <c r="L25" s="182" t="str">
        <f>IF(A25&lt;&gt;"",Input_Lieferant!AR25,"")&amp;""</f>
        <v/>
      </c>
      <c r="M25" s="180" t="s">
        <v>34398</v>
      </c>
      <c r="N25" s="183" t="s">
        <v>30769</v>
      </c>
      <c r="O25" s="186" t="s">
        <v>34520</v>
      </c>
      <c r="P25" s="178"/>
      <c r="Q25" s="178"/>
      <c r="R25" s="178"/>
      <c r="S25" s="185">
        <f>IF(A25&lt;&gt;"", IF(Input_Lieferant!Z25="N",1,IF(Input_Lieferant!Z25="X",2,"")),"")</f>
        <v>1</v>
      </c>
    </row>
    <row r="26" spans="1:19" ht="16.2" customHeight="1" x14ac:dyDescent="0.4">
      <c r="A26" s="176">
        <f>IF(LEN(Input_Lieferant!B26&amp;"") &gt;0, VALUE(Input_Lieferant!B26&amp;"")+0,"")</f>
        <v>18</v>
      </c>
      <c r="B26" s="177" t="str">
        <f>Input_Lieferant!D26</f>
        <v>HLUJDCjISnExRSEBWyPsslgQEOxifu</v>
      </c>
      <c r="C26" s="211" t="s">
        <v>34375</v>
      </c>
      <c r="D26" s="178" t="s">
        <v>30777</v>
      </c>
      <c r="E26" s="179" t="s">
        <v>26987</v>
      </c>
      <c r="F26" s="180" t="s">
        <v>34389</v>
      </c>
      <c r="G26" s="178" t="s">
        <v>114</v>
      </c>
      <c r="H26" s="178" t="s">
        <v>116</v>
      </c>
      <c r="I26" s="181">
        <v>6</v>
      </c>
      <c r="J26" s="178" t="s">
        <v>105</v>
      </c>
      <c r="K26" s="178" t="s">
        <v>116</v>
      </c>
      <c r="L26" s="182" t="str">
        <f>IF(A26&lt;&gt;"",Input_Lieferant!AR26,"")&amp;""</f>
        <v>7.92</v>
      </c>
      <c r="M26" s="180" t="s">
        <v>34399</v>
      </c>
      <c r="N26" s="183" t="s">
        <v>30762</v>
      </c>
      <c r="O26" s="186" t="s">
        <v>34514</v>
      </c>
      <c r="P26" s="178"/>
      <c r="Q26" s="178"/>
      <c r="R26" s="178"/>
      <c r="S26" s="185">
        <f>IF(A26&lt;&gt;"", IF(Input_Lieferant!Z26="N",1,IF(Input_Lieferant!Z26="X",2,"")),"")</f>
        <v>2</v>
      </c>
    </row>
    <row r="27" spans="1:19" ht="16.2" customHeight="1" x14ac:dyDescent="0.4">
      <c r="A27" s="176">
        <f>IF(LEN(Input_Lieferant!B27&amp;"") &gt;0, VALUE(Input_Lieferant!B27&amp;"")+0,"")</f>
        <v>19</v>
      </c>
      <c r="B27" s="177" t="str">
        <f>Input_Lieferant!D27</f>
        <v>NtUFHnRlwXBsBJEukMbDXmsWiRhwFs</v>
      </c>
      <c r="C27" s="211" t="s">
        <v>34374</v>
      </c>
      <c r="D27" s="178" t="s">
        <v>30776</v>
      </c>
      <c r="E27" s="179" t="s">
        <v>16779</v>
      </c>
      <c r="F27" s="180" t="s">
        <v>34384</v>
      </c>
      <c r="G27" s="178" t="s">
        <v>114</v>
      </c>
      <c r="H27" s="178" t="s">
        <v>105</v>
      </c>
      <c r="I27" s="181">
        <v>6.65</v>
      </c>
      <c r="J27" s="178" t="s">
        <v>105</v>
      </c>
      <c r="K27" s="178" t="s">
        <v>105</v>
      </c>
      <c r="L27" s="182" t="str">
        <f>IF(A27&lt;&gt;"",Input_Lieferant!AR27,"")&amp;""</f>
        <v>8.22</v>
      </c>
      <c r="M27" s="180" t="s">
        <v>34400</v>
      </c>
      <c r="N27" s="183" t="s">
        <v>30762</v>
      </c>
      <c r="O27" s="186" t="s">
        <v>34521</v>
      </c>
      <c r="P27" s="178" t="s">
        <v>114</v>
      </c>
      <c r="Q27" s="178"/>
      <c r="R27" s="178"/>
      <c r="S27" s="185">
        <f>IF(A27&lt;&gt;"", IF(Input_Lieferant!Z27="N",1,IF(Input_Lieferant!Z27="X",2,"")),"")</f>
        <v>1</v>
      </c>
    </row>
    <row r="28" spans="1:19" ht="16.2" customHeight="1" x14ac:dyDescent="0.4">
      <c r="A28" s="176">
        <f>IF(LEN(Input_Lieferant!B28&amp;"") &gt;0, VALUE(Input_Lieferant!B28&amp;"")+0,"")</f>
        <v>20</v>
      </c>
      <c r="B28" s="177" t="str">
        <f>Input_Lieferant!D28</f>
        <v>sXniiUvAwxEExmtzofiJhoKPELHelE</v>
      </c>
      <c r="C28" s="211" t="s">
        <v>34375</v>
      </c>
      <c r="D28" s="178" t="s">
        <v>30772</v>
      </c>
      <c r="E28" s="179" t="s">
        <v>11677</v>
      </c>
      <c r="F28" s="180" t="s">
        <v>34391</v>
      </c>
      <c r="G28" s="178" t="s">
        <v>114</v>
      </c>
      <c r="H28" s="178" t="s">
        <v>116</v>
      </c>
      <c r="I28" s="181">
        <v>8.23</v>
      </c>
      <c r="J28" s="178" t="s">
        <v>105</v>
      </c>
      <c r="K28" s="178" t="s">
        <v>105</v>
      </c>
      <c r="L28" s="182" t="str">
        <f>IF(A28&lt;&gt;"",Input_Lieferant!AR28,"")&amp;""</f>
        <v>8.06</v>
      </c>
      <c r="M28" s="180" t="s">
        <v>34401</v>
      </c>
      <c r="N28" s="183" t="s">
        <v>30762</v>
      </c>
      <c r="O28" s="186" t="s">
        <v>34514</v>
      </c>
      <c r="P28" s="178" t="s">
        <v>135</v>
      </c>
      <c r="Q28" s="178"/>
      <c r="R28" s="178"/>
      <c r="S28" s="185">
        <f>IF(A28&lt;&gt;"", IF(Input_Lieferant!Z28="N",1,IF(Input_Lieferant!Z28="X",2,"")),"")</f>
        <v>2</v>
      </c>
    </row>
    <row r="29" spans="1:19" ht="16.2" customHeight="1" x14ac:dyDescent="0.4">
      <c r="A29" s="176">
        <f>IF(LEN(Input_Lieferant!B29&amp;"") &gt;0, VALUE(Input_Lieferant!B29&amp;"")+0,"")</f>
        <v>21</v>
      </c>
      <c r="B29" s="177" t="str">
        <f>Input_Lieferant!D29</f>
        <v>qAAbFuEtejKuOvTTBFrCBsjKfzBlWs</v>
      </c>
      <c r="C29" s="211" t="s">
        <v>34378</v>
      </c>
      <c r="D29" s="178" t="s">
        <v>30773</v>
      </c>
      <c r="E29" s="179" t="s">
        <v>12282</v>
      </c>
      <c r="F29" s="180" t="s">
        <v>34386</v>
      </c>
      <c r="G29" s="178" t="s">
        <v>138</v>
      </c>
      <c r="H29" s="178" t="s">
        <v>116</v>
      </c>
      <c r="I29" s="181">
        <v>2.97</v>
      </c>
      <c r="J29" s="178" t="s">
        <v>123</v>
      </c>
      <c r="K29" s="178" t="s">
        <v>116</v>
      </c>
      <c r="L29" s="182" t="str">
        <f>IF(A29&lt;&gt;"",Input_Lieferant!AR29,"")&amp;""</f>
        <v>2.38</v>
      </c>
      <c r="M29" s="180" t="s">
        <v>34402</v>
      </c>
      <c r="N29" s="183" t="s">
        <v>30760</v>
      </c>
      <c r="O29" s="186" t="s">
        <v>34522</v>
      </c>
      <c r="P29" s="178" t="s">
        <v>135</v>
      </c>
      <c r="Q29" s="178"/>
      <c r="R29" s="178"/>
      <c r="S29" s="185">
        <f>IF(A29&lt;&gt;"", IF(Input_Lieferant!Z29="N",1,IF(Input_Lieferant!Z29="X",2,"")),"")</f>
        <v>2</v>
      </c>
    </row>
    <row r="30" spans="1:19" ht="16.2" customHeight="1" x14ac:dyDescent="0.4">
      <c r="A30" s="176">
        <f>IF(LEN(Input_Lieferant!B30&amp;"") &gt;0, VALUE(Input_Lieferant!B30&amp;"")+0,"")</f>
        <v>22</v>
      </c>
      <c r="B30" s="177" t="str">
        <f>Input_Lieferant!D30</f>
        <v>JmXgQJiNtHuWnPlRLAmgeqbSATHiJi</v>
      </c>
      <c r="C30" s="211" t="s">
        <v>34380</v>
      </c>
      <c r="D30" s="178" t="s">
        <v>30772</v>
      </c>
      <c r="E30" s="179" t="s">
        <v>12827</v>
      </c>
      <c r="F30" s="180" t="s">
        <v>34392</v>
      </c>
      <c r="G30" s="178" t="s">
        <v>138</v>
      </c>
      <c r="H30" s="178" t="s">
        <v>116</v>
      </c>
      <c r="I30" s="181">
        <v>1.03</v>
      </c>
      <c r="J30" s="178" t="s">
        <v>123</v>
      </c>
      <c r="K30" s="178" t="s">
        <v>105</v>
      </c>
      <c r="L30" s="182" t="str">
        <f>IF(A30&lt;&gt;"",Input_Lieferant!AR30,"")&amp;""</f>
        <v>5.62</v>
      </c>
      <c r="M30" s="180" t="s">
        <v>34403</v>
      </c>
      <c r="N30" s="183" t="s">
        <v>30757</v>
      </c>
      <c r="O30" s="186" t="s">
        <v>34523</v>
      </c>
      <c r="P30" s="178" t="s">
        <v>115</v>
      </c>
      <c r="Q30" s="178"/>
      <c r="R30" s="178"/>
      <c r="S30" s="185">
        <f>IF(A30&lt;&gt;"", IF(Input_Lieferant!Z30="N",1,IF(Input_Lieferant!Z30="X",2,"")),"")</f>
        <v>1</v>
      </c>
    </row>
    <row r="31" spans="1:19" ht="16.2" customHeight="1" x14ac:dyDescent="0.4">
      <c r="A31" s="176">
        <f>IF(LEN(Input_Lieferant!B31&amp;"") &gt;0, VALUE(Input_Lieferant!B31&amp;"")+0,"")</f>
        <v>23</v>
      </c>
      <c r="B31" s="177" t="str">
        <f>Input_Lieferant!D31</f>
        <v>gDkTWvwlFPXvOiGESXKaguoepsLTko</v>
      </c>
      <c r="C31" s="211" t="s">
        <v>34376</v>
      </c>
      <c r="D31" s="178" t="s">
        <v>30775</v>
      </c>
      <c r="E31" s="179" t="s">
        <v>13924</v>
      </c>
      <c r="F31" s="180" t="s">
        <v>34385</v>
      </c>
      <c r="G31" s="178" t="s">
        <v>138</v>
      </c>
      <c r="H31" s="178" t="s">
        <v>105</v>
      </c>
      <c r="I31" s="181">
        <v>5.93</v>
      </c>
      <c r="J31" s="178" t="s">
        <v>123</v>
      </c>
      <c r="K31" s="178" t="s">
        <v>116</v>
      </c>
      <c r="L31" s="182" t="str">
        <f>IF(A31&lt;&gt;"",Input_Lieferant!AR31,"")&amp;""</f>
        <v>1.19</v>
      </c>
      <c r="M31" s="180" t="s">
        <v>34404</v>
      </c>
      <c r="N31" s="183" t="s">
        <v>30762</v>
      </c>
      <c r="O31" s="186" t="s">
        <v>34514</v>
      </c>
      <c r="P31" s="178" t="s">
        <v>114</v>
      </c>
      <c r="Q31" s="178"/>
      <c r="R31" s="178"/>
      <c r="S31" s="185">
        <f>IF(A31&lt;&gt;"", IF(Input_Lieferant!Z31="N",1,IF(Input_Lieferant!Z31="X",2,"")),"")</f>
        <v>1</v>
      </c>
    </row>
    <row r="32" spans="1:19" ht="16.2" customHeight="1" x14ac:dyDescent="0.4">
      <c r="A32" s="176">
        <f>IF(LEN(Input_Lieferant!B32&amp;"") &gt;0, VALUE(Input_Lieferant!B32&amp;"")+0,"")</f>
        <v>24</v>
      </c>
      <c r="B32" s="177" t="str">
        <f>Input_Lieferant!D32</f>
        <v>rIkslgUhFzOsoxSblVgNqHJKWlRifB</v>
      </c>
      <c r="C32" s="211" t="s">
        <v>34375</v>
      </c>
      <c r="D32" s="178" t="s">
        <v>30777</v>
      </c>
      <c r="E32" s="179" t="s">
        <v>12596</v>
      </c>
      <c r="F32" s="180" t="s">
        <v>34382</v>
      </c>
      <c r="G32" s="178" t="s">
        <v>117</v>
      </c>
      <c r="H32" s="178" t="s">
        <v>105</v>
      </c>
      <c r="I32" s="181">
        <v>7.07</v>
      </c>
      <c r="J32" s="178" t="s">
        <v>123</v>
      </c>
      <c r="K32" s="178" t="s">
        <v>105</v>
      </c>
      <c r="L32" s="182" t="str">
        <f>IF(A32&lt;&gt;"",Input_Lieferant!AR32,"")&amp;""</f>
        <v>5.79</v>
      </c>
      <c r="M32" s="180" t="s">
        <v>34405</v>
      </c>
      <c r="N32" s="183" t="s">
        <v>30770</v>
      </c>
      <c r="O32" s="186" t="s">
        <v>34524</v>
      </c>
      <c r="P32" s="178" t="s">
        <v>115</v>
      </c>
      <c r="Q32" s="178"/>
      <c r="R32" s="178"/>
      <c r="S32" s="185">
        <f>IF(A32&lt;&gt;"", IF(Input_Lieferant!Z32="N",1,IF(Input_Lieferant!Z32="X",2,"")),"")</f>
        <v>2</v>
      </c>
    </row>
    <row r="33" spans="1:19" ht="16.2" customHeight="1" x14ac:dyDescent="0.4">
      <c r="A33" s="176">
        <f>IF(LEN(Input_Lieferant!B33&amp;"") &gt;0, VALUE(Input_Lieferant!B33&amp;"")+0,"")</f>
        <v>25</v>
      </c>
      <c r="B33" s="177" t="str">
        <f>Input_Lieferant!D33</f>
        <v>CWsSkcspvDDefkoxBCsaADAbHdiTEs</v>
      </c>
      <c r="C33" s="211" t="s">
        <v>34374</v>
      </c>
      <c r="D33" s="178" t="s">
        <v>30772</v>
      </c>
      <c r="E33" s="179" t="s">
        <v>24046</v>
      </c>
      <c r="F33" s="180" t="s">
        <v>34392</v>
      </c>
      <c r="G33" s="178" t="s">
        <v>138</v>
      </c>
      <c r="H33" s="178" t="s">
        <v>105</v>
      </c>
      <c r="I33" s="181">
        <v>5.31</v>
      </c>
      <c r="J33" s="178" t="s">
        <v>105</v>
      </c>
      <c r="K33" s="178" t="s">
        <v>105</v>
      </c>
      <c r="L33" s="182" t="str">
        <f>IF(A33&lt;&gt;"",Input_Lieferant!AR33,"")&amp;""</f>
        <v>8.23</v>
      </c>
      <c r="M33" s="180" t="s">
        <v>34406</v>
      </c>
      <c r="N33" s="183" t="s">
        <v>31079</v>
      </c>
      <c r="O33" s="186" t="s">
        <v>34525</v>
      </c>
      <c r="P33" s="178" t="s">
        <v>135</v>
      </c>
      <c r="Q33" s="178"/>
      <c r="R33" s="178"/>
      <c r="S33" s="185">
        <f>IF(A33&lt;&gt;"", IF(Input_Lieferant!Z33="N",1,IF(Input_Lieferant!Z33="X",2,"")),"")</f>
        <v>2</v>
      </c>
    </row>
    <row r="34" spans="1:19" ht="16.2" customHeight="1" x14ac:dyDescent="0.4">
      <c r="A34" s="176">
        <f>IF(LEN(Input_Lieferant!B34&amp;"") &gt;0, VALUE(Input_Lieferant!B34&amp;"")+0,"")</f>
        <v>26</v>
      </c>
      <c r="B34" s="177" t="str">
        <f>Input_Lieferant!D34</f>
        <v>wKVhRIoUtlTTdoQhqNHgCGPBSdCNhS</v>
      </c>
      <c r="C34" s="211" t="s">
        <v>34373</v>
      </c>
      <c r="D34" s="178" t="s">
        <v>30779</v>
      </c>
      <c r="E34" s="179" t="s">
        <v>25216</v>
      </c>
      <c r="F34" s="180" t="s">
        <v>34388</v>
      </c>
      <c r="G34" s="178" t="s">
        <v>117</v>
      </c>
      <c r="H34" s="178" t="s">
        <v>116</v>
      </c>
      <c r="I34" s="181">
        <v>7.47</v>
      </c>
      <c r="J34" s="178" t="s">
        <v>105</v>
      </c>
      <c r="K34" s="178" t="s">
        <v>116</v>
      </c>
      <c r="L34" s="182" t="str">
        <f>IF(A34&lt;&gt;"",Input_Lieferant!AR34,"")&amp;""</f>
        <v>5.91</v>
      </c>
      <c r="M34" s="180" t="s">
        <v>34407</v>
      </c>
      <c r="N34" s="183" t="s">
        <v>30768</v>
      </c>
      <c r="O34" s="186" t="s">
        <v>34526</v>
      </c>
      <c r="P34" s="178"/>
      <c r="Q34" s="178"/>
      <c r="R34" s="178"/>
      <c r="S34" s="185">
        <f>IF(A34&lt;&gt;"", IF(Input_Lieferant!Z34="N",1,IF(Input_Lieferant!Z34="X",2,"")),"")</f>
        <v>1</v>
      </c>
    </row>
    <row r="35" spans="1:19" ht="16.2" customHeight="1" x14ac:dyDescent="0.4">
      <c r="A35" s="176">
        <f>IF(LEN(Input_Lieferant!B35&amp;"") &gt;0, VALUE(Input_Lieferant!B35&amp;"")+0,"")</f>
        <v>27</v>
      </c>
      <c r="B35" s="177" t="str">
        <f>Input_Lieferant!D35</f>
        <v>shHnOLWkKrxGiVPwCKWMRihHUPNlSv</v>
      </c>
      <c r="C35" s="211" t="s">
        <v>34374</v>
      </c>
      <c r="D35" s="178" t="s">
        <v>30778</v>
      </c>
      <c r="E35" s="179" t="s">
        <v>24550</v>
      </c>
      <c r="F35" s="180" t="s">
        <v>34392</v>
      </c>
      <c r="G35" s="178" t="s">
        <v>114</v>
      </c>
      <c r="H35" s="178" t="s">
        <v>105</v>
      </c>
      <c r="I35" s="181">
        <v>2.39</v>
      </c>
      <c r="J35" s="178" t="s">
        <v>123</v>
      </c>
      <c r="K35" s="178" t="s">
        <v>105</v>
      </c>
      <c r="L35" s="182" t="str">
        <f>IF(A35&lt;&gt;"",Input_Lieferant!AR35,"")&amp;""</f>
        <v>8.07</v>
      </c>
      <c r="M35" s="180" t="s">
        <v>34408</v>
      </c>
      <c r="N35" s="183" t="s">
        <v>31079</v>
      </c>
      <c r="O35" s="186" t="s">
        <v>34527</v>
      </c>
      <c r="P35" s="178"/>
      <c r="Q35" s="178"/>
      <c r="R35" s="178"/>
      <c r="S35" s="185">
        <f>IF(A35&lt;&gt;"", IF(Input_Lieferant!Z35="N",1,IF(Input_Lieferant!Z35="X",2,"")),"")</f>
        <v>2</v>
      </c>
    </row>
    <row r="36" spans="1:19" ht="16.2" customHeight="1" x14ac:dyDescent="0.4">
      <c r="A36" s="176">
        <f>IF(LEN(Input_Lieferant!B36&amp;"") &gt;0, VALUE(Input_Lieferant!B36&amp;"")+0,"")</f>
        <v>28</v>
      </c>
      <c r="B36" s="177" t="str">
        <f>Input_Lieferant!D36</f>
        <v>LJlpIaqnzlFjOPEXqjMEItcntVhiLa</v>
      </c>
      <c r="C36" s="211" t="s">
        <v>34378</v>
      </c>
      <c r="D36" s="178" t="s">
        <v>30773</v>
      </c>
      <c r="E36" s="179" t="s">
        <v>25823</v>
      </c>
      <c r="F36" s="180" t="s">
        <v>34386</v>
      </c>
      <c r="G36" s="178" t="s">
        <v>114</v>
      </c>
      <c r="H36" s="178" t="s">
        <v>116</v>
      </c>
      <c r="I36" s="181">
        <v>1.65</v>
      </c>
      <c r="J36" s="178" t="s">
        <v>105</v>
      </c>
      <c r="K36" s="178" t="s">
        <v>105</v>
      </c>
      <c r="L36" s="182" t="str">
        <f>IF(A36&lt;&gt;"",Input_Lieferant!AR36,"")&amp;""</f>
        <v>2.5</v>
      </c>
      <c r="M36" s="180" t="s">
        <v>34409</v>
      </c>
      <c r="N36" s="183" t="s">
        <v>30761</v>
      </c>
      <c r="O36" s="186" t="s">
        <v>34528</v>
      </c>
      <c r="P36" s="178"/>
      <c r="Q36" s="178" t="s">
        <v>30783</v>
      </c>
      <c r="R36" s="178"/>
      <c r="S36" s="185">
        <f>IF(A36&lt;&gt;"", IF(Input_Lieferant!Z36="N",1,IF(Input_Lieferant!Z36="X",2,"")),"")</f>
        <v>1</v>
      </c>
    </row>
    <row r="37" spans="1:19" ht="16.2" customHeight="1" x14ac:dyDescent="0.4">
      <c r="A37" s="176">
        <f>IF(LEN(Input_Lieferant!B37&amp;"") &gt;0, VALUE(Input_Lieferant!B37&amp;"")+0,"")</f>
        <v>29</v>
      </c>
      <c r="B37" s="177" t="str">
        <f>Input_Lieferant!D37</f>
        <v>RpVGnnIgLAiAMlDvbHqcSqIvaTObxy</v>
      </c>
      <c r="C37" s="211" t="s">
        <v>34373</v>
      </c>
      <c r="D37" s="178" t="s">
        <v>30773</v>
      </c>
      <c r="E37" s="179" t="s">
        <v>20009</v>
      </c>
      <c r="F37" s="180" t="s">
        <v>34381</v>
      </c>
      <c r="G37" s="178" t="s">
        <v>114</v>
      </c>
      <c r="H37" s="178" t="s">
        <v>116</v>
      </c>
      <c r="I37" s="181">
        <v>5.5</v>
      </c>
      <c r="J37" s="178" t="s">
        <v>105</v>
      </c>
      <c r="K37" s="178" t="s">
        <v>105</v>
      </c>
      <c r="L37" s="182" t="str">
        <f>IF(A37&lt;&gt;"",Input_Lieferant!AR37,"")&amp;""</f>
        <v>1.57</v>
      </c>
      <c r="M37" s="180" t="s">
        <v>34410</v>
      </c>
      <c r="N37" s="183" t="s">
        <v>30758</v>
      </c>
      <c r="O37" s="186" t="s">
        <v>34529</v>
      </c>
      <c r="P37" s="178"/>
      <c r="Q37" s="178" t="s">
        <v>30783</v>
      </c>
      <c r="R37" s="178"/>
      <c r="S37" s="185">
        <f>IF(A37&lt;&gt;"", IF(Input_Lieferant!Z37="N",1,IF(Input_Lieferant!Z37="X",2,"")),"")</f>
        <v>2</v>
      </c>
    </row>
    <row r="38" spans="1:19" ht="16.2" customHeight="1" x14ac:dyDescent="0.4">
      <c r="A38" s="176">
        <f>IF(LEN(Input_Lieferant!B38&amp;"") &gt;0, VALUE(Input_Lieferant!B38&amp;"")+0,"")</f>
        <v>30</v>
      </c>
      <c r="B38" s="177" t="str">
        <f>Input_Lieferant!D38</f>
        <v>WlFFfzJvHkSVRpVSnNpysfKyvnGqdD</v>
      </c>
      <c r="C38" s="211" t="s">
        <v>34379</v>
      </c>
      <c r="D38" s="178" t="s">
        <v>30779</v>
      </c>
      <c r="E38" s="179" t="s">
        <v>1317</v>
      </c>
      <c r="F38" s="180" t="s">
        <v>34388</v>
      </c>
      <c r="G38" s="178" t="s">
        <v>117</v>
      </c>
      <c r="H38" s="178" t="s">
        <v>116</v>
      </c>
      <c r="I38" s="181">
        <v>2.98</v>
      </c>
      <c r="J38" s="178" t="s">
        <v>123</v>
      </c>
      <c r="K38" s="178" t="s">
        <v>105</v>
      </c>
      <c r="L38" s="182" t="str">
        <f>IF(A38&lt;&gt;"",Input_Lieferant!AR38,"")&amp;""</f>
        <v>8.16</v>
      </c>
      <c r="M38" s="180" t="s">
        <v>34411</v>
      </c>
      <c r="N38" s="183" t="s">
        <v>30759</v>
      </c>
      <c r="O38" s="186" t="s">
        <v>34530</v>
      </c>
      <c r="P38" s="178"/>
      <c r="Q38" s="178" t="s">
        <v>30782</v>
      </c>
      <c r="R38" s="178"/>
      <c r="S38" s="185">
        <f>IF(A38&lt;&gt;"", IF(Input_Lieferant!Z38="N",1,IF(Input_Lieferant!Z38="X",2,"")),"")</f>
        <v>2</v>
      </c>
    </row>
    <row r="39" spans="1:19" ht="16.2" customHeight="1" x14ac:dyDescent="0.4">
      <c r="A39" s="176">
        <f>IF(LEN(Input_Lieferant!B39&amp;"") &gt;0, VALUE(Input_Lieferant!B39&amp;"")+0,"")</f>
        <v>31</v>
      </c>
      <c r="B39" s="177" t="str">
        <f>Input_Lieferant!D39</f>
        <v>AoKKrMTrFasuNAVvkEeQpHCPMCrkIT</v>
      </c>
      <c r="C39" s="211" t="s">
        <v>34380</v>
      </c>
      <c r="D39" s="178" t="s">
        <v>30780</v>
      </c>
      <c r="E39" s="179" t="s">
        <v>25995</v>
      </c>
      <c r="F39" s="180" t="s">
        <v>34393</v>
      </c>
      <c r="G39" s="178" t="s">
        <v>117</v>
      </c>
      <c r="H39" s="178" t="s">
        <v>105</v>
      </c>
      <c r="I39" s="181">
        <v>2.2799999999999998</v>
      </c>
      <c r="J39" s="178" t="s">
        <v>105</v>
      </c>
      <c r="K39" s="178" t="s">
        <v>105</v>
      </c>
      <c r="L39" s="182" t="str">
        <f>IF(A39&lt;&gt;"",Input_Lieferant!AR39,"")&amp;""</f>
        <v>7.77</v>
      </c>
      <c r="M39" s="180" t="s">
        <v>34412</v>
      </c>
      <c r="N39" s="183" t="s">
        <v>30769</v>
      </c>
      <c r="O39" s="186" t="s">
        <v>34514</v>
      </c>
      <c r="P39" s="178"/>
      <c r="Q39" s="178" t="s">
        <v>30782</v>
      </c>
      <c r="R39" s="178"/>
      <c r="S39" s="185">
        <f>IF(A39&lt;&gt;"", IF(Input_Lieferant!Z39="N",1,IF(Input_Lieferant!Z39="X",2,"")),"")</f>
        <v>1</v>
      </c>
    </row>
    <row r="40" spans="1:19" ht="16.2" customHeight="1" x14ac:dyDescent="0.4">
      <c r="A40" s="176">
        <f>IF(LEN(Input_Lieferant!B40&amp;"") &gt;0, VALUE(Input_Lieferant!B40&amp;"")+0,"")</f>
        <v>32</v>
      </c>
      <c r="B40" s="177" t="str">
        <f>Input_Lieferant!D40</f>
        <v>PwNbHzCqqvOqrsVLrMmtfPWIikvguN</v>
      </c>
      <c r="C40" s="211" t="s">
        <v>34374</v>
      </c>
      <c r="D40" s="178" t="s">
        <v>30774</v>
      </c>
      <c r="E40" s="179" t="s">
        <v>14642</v>
      </c>
      <c r="F40" s="180" t="s">
        <v>34388</v>
      </c>
      <c r="G40" s="178" t="s">
        <v>114</v>
      </c>
      <c r="H40" s="178" t="s">
        <v>116</v>
      </c>
      <c r="I40" s="181">
        <v>4.51</v>
      </c>
      <c r="J40" s="178" t="s">
        <v>123</v>
      </c>
      <c r="K40" s="178" t="s">
        <v>105</v>
      </c>
      <c r="L40" s="182" t="str">
        <f>IF(A40&lt;&gt;"",Input_Lieferant!AR40,"")&amp;""</f>
        <v>3.72</v>
      </c>
      <c r="M40" s="180" t="s">
        <v>34413</v>
      </c>
      <c r="N40" s="183" t="s">
        <v>30767</v>
      </c>
      <c r="O40" s="186" t="s">
        <v>34531</v>
      </c>
      <c r="P40" s="178"/>
      <c r="Q40" s="178" t="s">
        <v>151</v>
      </c>
      <c r="R40" s="178"/>
      <c r="S40" s="185">
        <f>IF(A40&lt;&gt;"", IF(Input_Lieferant!Z40="N",1,IF(Input_Lieferant!Z40="X",2,"")),"")</f>
        <v>2</v>
      </c>
    </row>
    <row r="41" spans="1:19" ht="16.2" customHeight="1" x14ac:dyDescent="0.4">
      <c r="A41" s="176">
        <f>IF(LEN(Input_Lieferant!B41&amp;"") &gt;0, VALUE(Input_Lieferant!B41&amp;"")+0,"")</f>
        <v>33</v>
      </c>
      <c r="B41" s="177" t="str">
        <f>Input_Lieferant!D41</f>
        <v>sUbTOjwAuqyJOSaCkGPqwbuDyFvReo</v>
      </c>
      <c r="C41" s="211" t="s">
        <v>34378</v>
      </c>
      <c r="D41" s="178" t="s">
        <v>30773</v>
      </c>
      <c r="E41" s="179" t="s">
        <v>13263</v>
      </c>
      <c r="F41" s="180" t="s">
        <v>34392</v>
      </c>
      <c r="G41" s="178" t="s">
        <v>117</v>
      </c>
      <c r="H41" s="178" t="s">
        <v>116</v>
      </c>
      <c r="I41" s="181">
        <v>8.68</v>
      </c>
      <c r="J41" s="178" t="s">
        <v>123</v>
      </c>
      <c r="K41" s="178" t="s">
        <v>105</v>
      </c>
      <c r="L41" s="182" t="str">
        <f>IF(A41&lt;&gt;"",Input_Lieferant!AR41,"")&amp;""</f>
        <v>3.13</v>
      </c>
      <c r="M41" s="180" t="s">
        <v>34414</v>
      </c>
      <c r="N41" s="183" t="s">
        <v>30757</v>
      </c>
      <c r="O41" s="186" t="s">
        <v>34532</v>
      </c>
      <c r="P41" s="178"/>
      <c r="Q41" s="178" t="s">
        <v>151</v>
      </c>
      <c r="R41" s="178"/>
      <c r="S41" s="185">
        <f>IF(A41&lt;&gt;"", IF(Input_Lieferant!Z41="N",1,IF(Input_Lieferant!Z41="X",2,"")),"")</f>
        <v>2</v>
      </c>
    </row>
    <row r="42" spans="1:19" ht="16.2" customHeight="1" x14ac:dyDescent="0.4">
      <c r="A42" s="176">
        <f>IF(LEN(Input_Lieferant!B42&amp;"") &gt;0, VALUE(Input_Lieferant!B42&amp;"")+0,"")</f>
        <v>34</v>
      </c>
      <c r="B42" s="177" t="str">
        <f>Input_Lieferant!D42</f>
        <v>dlHTdnGhzLApFRfcfVoQqLTEHDpzmD</v>
      </c>
      <c r="C42" s="211" t="s">
        <v>34378</v>
      </c>
      <c r="D42" s="178" t="s">
        <v>30776</v>
      </c>
      <c r="E42" s="179" t="s">
        <v>15203</v>
      </c>
      <c r="F42" s="180" t="s">
        <v>34392</v>
      </c>
      <c r="G42" s="178" t="s">
        <v>138</v>
      </c>
      <c r="H42" s="178" t="s">
        <v>105</v>
      </c>
      <c r="I42" s="181">
        <v>2.4500000000000002</v>
      </c>
      <c r="J42" s="178" t="s">
        <v>105</v>
      </c>
      <c r="K42" s="178" t="s">
        <v>116</v>
      </c>
      <c r="L42" s="182" t="str">
        <f>IF(A42&lt;&gt;"",Input_Lieferant!AR42,"")&amp;""</f>
        <v>1.86</v>
      </c>
      <c r="M42" s="180" t="s">
        <v>34415</v>
      </c>
      <c r="N42" s="183" t="s">
        <v>30765</v>
      </c>
      <c r="O42" s="186" t="s">
        <v>34533</v>
      </c>
      <c r="P42" s="178" t="s">
        <v>115</v>
      </c>
      <c r="Q42" s="178" t="s">
        <v>151</v>
      </c>
      <c r="R42" s="178"/>
      <c r="S42" s="185">
        <f>IF(A42&lt;&gt;"", IF(Input_Lieferant!Z42="N",1,IF(Input_Lieferant!Z42="X",2,"")),"")</f>
        <v>1</v>
      </c>
    </row>
    <row r="43" spans="1:19" ht="16.2" customHeight="1" x14ac:dyDescent="0.4">
      <c r="A43" s="176">
        <f>IF(LEN(Input_Lieferant!B43&amp;"") &gt;0, VALUE(Input_Lieferant!B43&amp;"")+0,"")</f>
        <v>35</v>
      </c>
      <c r="B43" s="177" t="str">
        <f>Input_Lieferant!D43</f>
        <v>iBRRRgtizwoCguHwKpmgmmFklfbEiB</v>
      </c>
      <c r="C43" s="211" t="s">
        <v>34373</v>
      </c>
      <c r="D43" s="178" t="s">
        <v>30772</v>
      </c>
      <c r="E43" s="179" t="s">
        <v>13455</v>
      </c>
      <c r="F43" s="180" t="s">
        <v>34393</v>
      </c>
      <c r="G43" s="178" t="s">
        <v>138</v>
      </c>
      <c r="H43" s="178" t="s">
        <v>105</v>
      </c>
      <c r="I43" s="181">
        <v>6.63</v>
      </c>
      <c r="J43" s="178" t="s">
        <v>123</v>
      </c>
      <c r="K43" s="178" t="s">
        <v>116</v>
      </c>
      <c r="L43" s="182" t="str">
        <f>IF(A43&lt;&gt;"",Input_Lieferant!AR43,"")&amp;""</f>
        <v>1.22</v>
      </c>
      <c r="M43" s="180" t="s">
        <v>34416</v>
      </c>
      <c r="N43" s="183" t="s">
        <v>30764</v>
      </c>
      <c r="O43" s="186" t="s">
        <v>34534</v>
      </c>
      <c r="P43" s="178" t="s">
        <v>135</v>
      </c>
      <c r="Q43" s="178" t="s">
        <v>151</v>
      </c>
      <c r="R43" s="178"/>
      <c r="S43" s="185">
        <f>IF(A43&lt;&gt;"", IF(Input_Lieferant!Z43="N",1,IF(Input_Lieferant!Z43="X",2,"")),"")</f>
        <v>2</v>
      </c>
    </row>
    <row r="44" spans="1:19" ht="16.2" customHeight="1" x14ac:dyDescent="0.4">
      <c r="A44" s="176">
        <f>IF(LEN(Input_Lieferant!B44&amp;"") &gt;0, VALUE(Input_Lieferant!B44&amp;"")+0,"")</f>
        <v>36</v>
      </c>
      <c r="B44" s="177" t="str">
        <f>Input_Lieferant!D44</f>
        <v>bLiOUBufXWnkRwILJPVHFKdWbCIFQL</v>
      </c>
      <c r="C44" s="211" t="s">
        <v>34376</v>
      </c>
      <c r="D44" s="178" t="s">
        <v>30772</v>
      </c>
      <c r="E44" s="179" t="s">
        <v>22877</v>
      </c>
      <c r="F44" s="180" t="s">
        <v>34382</v>
      </c>
      <c r="G44" s="178" t="s">
        <v>117</v>
      </c>
      <c r="H44" s="178" t="s">
        <v>105</v>
      </c>
      <c r="I44" s="181">
        <v>3.91</v>
      </c>
      <c r="J44" s="178" t="s">
        <v>123</v>
      </c>
      <c r="K44" s="178" t="s">
        <v>105</v>
      </c>
      <c r="L44" s="182" t="str">
        <f>IF(A44&lt;&gt;"",Input_Lieferant!AR44,"")&amp;""</f>
        <v>6.27</v>
      </c>
      <c r="M44" s="180" t="s">
        <v>34417</v>
      </c>
      <c r="N44" s="183" t="s">
        <v>30758</v>
      </c>
      <c r="O44" s="186" t="s">
        <v>34535</v>
      </c>
      <c r="P44" s="178" t="s">
        <v>114</v>
      </c>
      <c r="Q44" s="178" t="s">
        <v>151</v>
      </c>
      <c r="R44" s="178"/>
      <c r="S44" s="185">
        <f>IF(A44&lt;&gt;"", IF(Input_Lieferant!Z44="N",1,IF(Input_Lieferant!Z44="X",2,"")),"")</f>
        <v>1</v>
      </c>
    </row>
    <row r="45" spans="1:19" ht="16.2" customHeight="1" x14ac:dyDescent="0.4">
      <c r="A45" s="176">
        <f>IF(LEN(Input_Lieferant!B45&amp;"") &gt;0, VALUE(Input_Lieferant!B45&amp;"")+0,"")</f>
        <v>37</v>
      </c>
      <c r="B45" s="177" t="str">
        <f>Input_Lieferant!D45</f>
        <v>CkTofFNNmpXJeqWKOskssXhjICHpHT</v>
      </c>
      <c r="C45" s="211" t="s">
        <v>34374</v>
      </c>
      <c r="D45" s="178" t="s">
        <v>30772</v>
      </c>
      <c r="E45" s="179" t="s">
        <v>10929</v>
      </c>
      <c r="F45" s="180" t="s">
        <v>34392</v>
      </c>
      <c r="G45" s="178" t="s">
        <v>138</v>
      </c>
      <c r="H45" s="178" t="s">
        <v>116</v>
      </c>
      <c r="I45" s="181">
        <v>5.84</v>
      </c>
      <c r="J45" s="178" t="s">
        <v>105</v>
      </c>
      <c r="K45" s="178" t="s">
        <v>116</v>
      </c>
      <c r="L45" s="182" t="str">
        <f>IF(A45&lt;&gt;"",Input_Lieferant!AR45,"")&amp;""</f>
        <v>5.54</v>
      </c>
      <c r="M45" s="180" t="s">
        <v>34418</v>
      </c>
      <c r="N45" s="183" t="s">
        <v>30762</v>
      </c>
      <c r="O45" s="186" t="s">
        <v>34536</v>
      </c>
      <c r="P45" s="178" t="s">
        <v>135</v>
      </c>
      <c r="Q45" s="178" t="s">
        <v>30781</v>
      </c>
      <c r="R45" s="178"/>
      <c r="S45" s="185">
        <f>IF(A45&lt;&gt;"", IF(Input_Lieferant!Z45="N",1,IF(Input_Lieferant!Z45="X",2,"")),"")</f>
        <v>2</v>
      </c>
    </row>
    <row r="46" spans="1:19" ht="16.2" customHeight="1" x14ac:dyDescent="0.4">
      <c r="A46" s="176">
        <f>IF(LEN(Input_Lieferant!B46&amp;"") &gt;0, VALUE(Input_Lieferant!B46&amp;"")+0,"")</f>
        <v>38</v>
      </c>
      <c r="B46" s="177" t="str">
        <f>Input_Lieferant!D46</f>
        <v>lDcvAUutOAETAWAfKKDqbRDHorgUbj</v>
      </c>
      <c r="C46" s="211" t="s">
        <v>34375</v>
      </c>
      <c r="D46" s="178" t="s">
        <v>30776</v>
      </c>
      <c r="E46" s="179" t="s">
        <v>29145</v>
      </c>
      <c r="F46" s="180" t="s">
        <v>34386</v>
      </c>
      <c r="G46" s="178" t="s">
        <v>114</v>
      </c>
      <c r="H46" s="178" t="s">
        <v>116</v>
      </c>
      <c r="I46" s="181">
        <v>4.88</v>
      </c>
      <c r="J46" s="178" t="s">
        <v>105</v>
      </c>
      <c r="K46" s="178" t="s">
        <v>116</v>
      </c>
      <c r="L46" s="182" t="str">
        <f>IF(A46&lt;&gt;"",Input_Lieferant!AR46,"")&amp;""</f>
        <v>4.94</v>
      </c>
      <c r="M46" s="180" t="s">
        <v>34419</v>
      </c>
      <c r="N46" s="183" t="s">
        <v>30760</v>
      </c>
      <c r="O46" s="186" t="s">
        <v>34537</v>
      </c>
      <c r="P46" s="178" t="s">
        <v>135</v>
      </c>
      <c r="Q46" s="178" t="s">
        <v>30783</v>
      </c>
      <c r="R46" s="178"/>
      <c r="S46" s="185">
        <f>IF(A46&lt;&gt;"", IF(Input_Lieferant!Z46="N",1,IF(Input_Lieferant!Z46="X",2,"")),"")</f>
        <v>1</v>
      </c>
    </row>
    <row r="47" spans="1:19" ht="16.2" customHeight="1" x14ac:dyDescent="0.4">
      <c r="A47" s="176">
        <f>IF(LEN(Input_Lieferant!B47&amp;"") &gt;0, VALUE(Input_Lieferant!B47&amp;"")+0,"")</f>
        <v>39</v>
      </c>
      <c r="B47" s="177" t="str">
        <f>Input_Lieferant!D47</f>
        <v>DkhEJAjOmJiKldbDTXfzDSWwDrMMVu</v>
      </c>
      <c r="C47" s="211" t="s">
        <v>34373</v>
      </c>
      <c r="D47" s="178" t="s">
        <v>30775</v>
      </c>
      <c r="E47" s="179" t="s">
        <v>30269</v>
      </c>
      <c r="F47" s="180" t="s">
        <v>34381</v>
      </c>
      <c r="G47" s="178" t="s">
        <v>117</v>
      </c>
      <c r="H47" s="178" t="s">
        <v>116</v>
      </c>
      <c r="I47" s="181">
        <v>6.53</v>
      </c>
      <c r="J47" s="178" t="s">
        <v>123</v>
      </c>
      <c r="K47" s="178" t="s">
        <v>105</v>
      </c>
      <c r="L47" s="182" t="str">
        <f>IF(A47&lt;&gt;"",Input_Lieferant!AR47,"")&amp;""</f>
        <v>8.53</v>
      </c>
      <c r="M47" s="180" t="s">
        <v>34420</v>
      </c>
      <c r="N47" s="183" t="s">
        <v>30764</v>
      </c>
      <c r="O47" s="186" t="s">
        <v>34538</v>
      </c>
      <c r="P47" s="178" t="s">
        <v>135</v>
      </c>
      <c r="Q47" s="178" t="s">
        <v>30783</v>
      </c>
      <c r="R47" s="178"/>
      <c r="S47" s="185">
        <f>IF(A47&lt;&gt;"", IF(Input_Lieferant!Z47="N",1,IF(Input_Lieferant!Z47="X",2,"")),"")</f>
        <v>2</v>
      </c>
    </row>
    <row r="48" spans="1:19" ht="16.2" customHeight="1" x14ac:dyDescent="0.4">
      <c r="A48" s="176">
        <f>IF(LEN(Input_Lieferant!B48&amp;"") &gt;0, VALUE(Input_Lieferant!B48&amp;"")+0,"")</f>
        <v>40</v>
      </c>
      <c r="B48" s="177" t="str">
        <f>Input_Lieferant!D48</f>
        <v>CkniOymRPBWgxDBrWuHRMgVEpnISfU</v>
      </c>
      <c r="C48" s="211" t="s">
        <v>34375</v>
      </c>
      <c r="D48" s="178" t="s">
        <v>30773</v>
      </c>
      <c r="E48" s="179" t="s">
        <v>27110</v>
      </c>
      <c r="F48" s="180" t="s">
        <v>34389</v>
      </c>
      <c r="G48" s="178" t="s">
        <v>138</v>
      </c>
      <c r="H48" s="178" t="s">
        <v>105</v>
      </c>
      <c r="I48" s="181">
        <v>7.83</v>
      </c>
      <c r="J48" s="178" t="s">
        <v>105</v>
      </c>
      <c r="K48" s="178" t="s">
        <v>116</v>
      </c>
      <c r="L48" s="182" t="str">
        <f>IF(A48&lt;&gt;"",Input_Lieferant!AR48,"")&amp;""</f>
        <v/>
      </c>
      <c r="M48" s="180" t="s">
        <v>34421</v>
      </c>
      <c r="N48" s="183" t="s">
        <v>30762</v>
      </c>
      <c r="O48" s="186" t="s">
        <v>34539</v>
      </c>
      <c r="P48" s="178" t="s">
        <v>115</v>
      </c>
      <c r="Q48" s="178" t="s">
        <v>151</v>
      </c>
      <c r="R48" s="178"/>
      <c r="S48" s="185">
        <f>IF(A48&lt;&gt;"", IF(Input_Lieferant!Z48="N",1,IF(Input_Lieferant!Z48="X",2,"")),"")</f>
        <v>2</v>
      </c>
    </row>
    <row r="49" spans="1:19" ht="16.2" customHeight="1" x14ac:dyDescent="0.4">
      <c r="A49" s="176">
        <f>IF(LEN(Input_Lieferant!B49&amp;"") &gt;0, VALUE(Input_Lieferant!B49&amp;"")+0,"")</f>
        <v>41</v>
      </c>
      <c r="B49" s="177" t="str">
        <f>Input_Lieferant!D49</f>
        <v>anIambFNgyUEzLjFtswrFAsFbtFTLF</v>
      </c>
      <c r="C49" s="211" t="s">
        <v>34373</v>
      </c>
      <c r="D49" s="178" t="s">
        <v>30776</v>
      </c>
      <c r="E49" s="179" t="s">
        <v>24190</v>
      </c>
      <c r="F49" s="180" t="s">
        <v>34390</v>
      </c>
      <c r="G49" s="178" t="s">
        <v>138</v>
      </c>
      <c r="H49" s="178" t="s">
        <v>116</v>
      </c>
      <c r="I49" s="181">
        <v>9.3800000000000008</v>
      </c>
      <c r="J49" s="178" t="s">
        <v>105</v>
      </c>
      <c r="K49" s="178" t="s">
        <v>105</v>
      </c>
      <c r="L49" s="182" t="str">
        <f>IF(A49&lt;&gt;"",Input_Lieferant!AR49,"")&amp;""</f>
        <v/>
      </c>
      <c r="M49" s="180" t="s">
        <v>34422</v>
      </c>
      <c r="N49" s="183" t="s">
        <v>30766</v>
      </c>
      <c r="O49" s="186" t="s">
        <v>34540</v>
      </c>
      <c r="P49" s="178" t="s">
        <v>135</v>
      </c>
      <c r="Q49" s="178" t="s">
        <v>30781</v>
      </c>
      <c r="R49" s="178"/>
      <c r="S49" s="185">
        <f>IF(A49&lt;&gt;"", IF(Input_Lieferant!Z49="N",1,IF(Input_Lieferant!Z49="X",2,"")),"")</f>
        <v>1</v>
      </c>
    </row>
    <row r="50" spans="1:19" ht="16.2" customHeight="1" x14ac:dyDescent="0.4">
      <c r="A50" s="176">
        <f>IF(LEN(Input_Lieferant!B50&amp;"") &gt;0, VALUE(Input_Lieferant!B50&amp;"")+0,"")</f>
        <v>42</v>
      </c>
      <c r="B50" s="177" t="str">
        <f>Input_Lieferant!D50</f>
        <v>ebmHdNNPTBQgAtVPDpAuAnuVbxLuNG</v>
      </c>
      <c r="C50" s="211" t="s">
        <v>34380</v>
      </c>
      <c r="D50" s="178" t="s">
        <v>30773</v>
      </c>
      <c r="E50" s="179" t="s">
        <v>17289</v>
      </c>
      <c r="F50" s="180" t="s">
        <v>34384</v>
      </c>
      <c r="G50" s="178" t="s">
        <v>114</v>
      </c>
      <c r="H50" s="178" t="s">
        <v>116</v>
      </c>
      <c r="I50" s="181">
        <v>4.2</v>
      </c>
      <c r="J50" s="178" t="s">
        <v>105</v>
      </c>
      <c r="K50" s="178" t="s">
        <v>105</v>
      </c>
      <c r="L50" s="182" t="str">
        <f>IF(A50&lt;&gt;"",Input_Lieferant!AR50,"")&amp;""</f>
        <v/>
      </c>
      <c r="M50" s="180" t="s">
        <v>34423</v>
      </c>
      <c r="N50" s="183" t="s">
        <v>30766</v>
      </c>
      <c r="O50" s="186" t="s">
        <v>34507</v>
      </c>
      <c r="P50" s="178" t="s">
        <v>115</v>
      </c>
      <c r="Q50" s="178" t="s">
        <v>30783</v>
      </c>
      <c r="R50" s="178"/>
      <c r="S50" s="185">
        <f>IF(A50&lt;&gt;"", IF(Input_Lieferant!Z50="N",1,IF(Input_Lieferant!Z50="X",2,"")),"")</f>
        <v>1</v>
      </c>
    </row>
    <row r="51" spans="1:19" ht="16.2" customHeight="1" x14ac:dyDescent="0.4">
      <c r="A51" s="176">
        <f>IF(LEN(Input_Lieferant!B51&amp;"") &gt;0, VALUE(Input_Lieferant!B51&amp;"")+0,"")</f>
        <v>43</v>
      </c>
      <c r="B51" s="177" t="str">
        <f>Input_Lieferant!D51</f>
        <v>kihEmKxfdRdNJndGjgINmUeMilMrxm</v>
      </c>
      <c r="C51" s="211" t="s">
        <v>34376</v>
      </c>
      <c r="D51" s="178" t="s">
        <v>30779</v>
      </c>
      <c r="E51" s="179" t="s">
        <v>15807</v>
      </c>
      <c r="F51" s="180" t="s">
        <v>34384</v>
      </c>
      <c r="G51" s="178" t="s">
        <v>114</v>
      </c>
      <c r="H51" s="178" t="s">
        <v>116</v>
      </c>
      <c r="I51" s="181">
        <v>1.2</v>
      </c>
      <c r="J51" s="178" t="s">
        <v>105</v>
      </c>
      <c r="K51" s="178" t="s">
        <v>116</v>
      </c>
      <c r="L51" s="182" t="str">
        <f>IF(A51&lt;&gt;"",Input_Lieferant!AR51,"")&amp;""</f>
        <v/>
      </c>
      <c r="M51" s="180" t="s">
        <v>34424</v>
      </c>
      <c r="N51" s="183" t="s">
        <v>30766</v>
      </c>
      <c r="O51" s="186" t="s">
        <v>34541</v>
      </c>
      <c r="P51" s="178" t="s">
        <v>115</v>
      </c>
      <c r="Q51" s="178" t="s">
        <v>30783</v>
      </c>
      <c r="R51" s="178"/>
      <c r="S51" s="185">
        <f>IF(A51&lt;&gt;"", IF(Input_Lieferant!Z51="N",1,IF(Input_Lieferant!Z51="X",2,"")),"")</f>
        <v>1</v>
      </c>
    </row>
    <row r="52" spans="1:19" ht="16.2" customHeight="1" x14ac:dyDescent="0.4">
      <c r="A52" s="176">
        <f>IF(LEN(Input_Lieferant!B52&amp;"") &gt;0, VALUE(Input_Lieferant!B52&amp;"")+0,"")</f>
        <v>44</v>
      </c>
      <c r="B52" s="177" t="str">
        <f>Input_Lieferant!D52</f>
        <v>LKbzzxWtSWqDBxnjHizNBqrDCWkngu</v>
      </c>
      <c r="C52" s="211" t="s">
        <v>34378</v>
      </c>
      <c r="D52" s="178" t="s">
        <v>30779</v>
      </c>
      <c r="E52" s="179" t="s">
        <v>29855</v>
      </c>
      <c r="F52" s="180" t="s">
        <v>34394</v>
      </c>
      <c r="G52" s="178" t="s">
        <v>117</v>
      </c>
      <c r="H52" s="178" t="s">
        <v>105</v>
      </c>
      <c r="I52" s="181"/>
      <c r="J52" s="178" t="s">
        <v>123</v>
      </c>
      <c r="K52" s="178" t="s">
        <v>116</v>
      </c>
      <c r="L52" s="182" t="str">
        <f>IF(A52&lt;&gt;"",Input_Lieferant!AR52,"")&amp;""</f>
        <v/>
      </c>
      <c r="M52" s="180" t="s">
        <v>34425</v>
      </c>
      <c r="N52" s="183" t="s">
        <v>30757</v>
      </c>
      <c r="O52" s="186" t="s">
        <v>34542</v>
      </c>
      <c r="P52" s="178" t="s">
        <v>114</v>
      </c>
      <c r="Q52" s="178" t="s">
        <v>30781</v>
      </c>
      <c r="R52" s="178"/>
      <c r="S52" s="185">
        <f>IF(A52&lt;&gt;"", IF(Input_Lieferant!Z52="N",1,IF(Input_Lieferant!Z52="X",2,"")),"")</f>
        <v>1</v>
      </c>
    </row>
    <row r="53" spans="1:19" ht="16.2" customHeight="1" x14ac:dyDescent="0.4">
      <c r="A53" s="176">
        <f>IF(LEN(Input_Lieferant!B53&amp;"") &gt;0, VALUE(Input_Lieferant!B53&amp;"")+0,"")</f>
        <v>45</v>
      </c>
      <c r="B53" s="177" t="str">
        <f>Input_Lieferant!D53</f>
        <v>NRthVLUfCVnJmLSFirqrduSfUuJBhy</v>
      </c>
      <c r="C53" s="211" t="s">
        <v>34376</v>
      </c>
      <c r="D53" s="178" t="s">
        <v>30776</v>
      </c>
      <c r="E53" s="179" t="s">
        <v>21010</v>
      </c>
      <c r="F53" s="180" t="s">
        <v>34393</v>
      </c>
      <c r="G53" s="178" t="s">
        <v>138</v>
      </c>
      <c r="H53" s="178" t="s">
        <v>105</v>
      </c>
      <c r="I53" s="181"/>
      <c r="J53" s="178" t="s">
        <v>123</v>
      </c>
      <c r="K53" s="178" t="s">
        <v>105</v>
      </c>
      <c r="L53" s="182" t="str">
        <f>IF(A53&lt;&gt;"",Input_Lieferant!AR53,"")&amp;""</f>
        <v/>
      </c>
      <c r="M53" s="180" t="s">
        <v>34426</v>
      </c>
      <c r="N53" s="183" t="s">
        <v>30770</v>
      </c>
      <c r="O53" s="186" t="s">
        <v>34543</v>
      </c>
      <c r="P53" s="178" t="s">
        <v>135</v>
      </c>
      <c r="Q53" s="178" t="s">
        <v>151</v>
      </c>
      <c r="R53" s="178"/>
      <c r="S53" s="185">
        <f>IF(A53&lt;&gt;"", IF(Input_Lieferant!Z53="N",1,IF(Input_Lieferant!Z53="X",2,"")),"")</f>
        <v>1</v>
      </c>
    </row>
    <row r="54" spans="1:19" ht="16.2" customHeight="1" x14ac:dyDescent="0.4">
      <c r="A54" s="176">
        <f>IF(LEN(Input_Lieferant!B54&amp;"") &gt;0, VALUE(Input_Lieferant!B54&amp;"")+0,"")</f>
        <v>46</v>
      </c>
      <c r="B54" s="177" t="str">
        <f>Input_Lieferant!D54</f>
        <v>LwXqdODNKghEzmyUpMMJdefclnfTVK</v>
      </c>
      <c r="C54" s="211" t="s">
        <v>34377</v>
      </c>
      <c r="D54" s="178" t="s">
        <v>30773</v>
      </c>
      <c r="E54" s="179" t="s">
        <v>29883</v>
      </c>
      <c r="F54" s="180" t="s">
        <v>34389</v>
      </c>
      <c r="G54" s="178" t="s">
        <v>117</v>
      </c>
      <c r="H54" s="178" t="s">
        <v>105</v>
      </c>
      <c r="I54" s="181"/>
      <c r="J54" s="178" t="s">
        <v>105</v>
      </c>
      <c r="K54" s="178" t="s">
        <v>105</v>
      </c>
      <c r="L54" s="182" t="str">
        <f>IF(A54&lt;&gt;"",Input_Lieferant!AR54,"")&amp;""</f>
        <v/>
      </c>
      <c r="M54" s="180" t="s">
        <v>34427</v>
      </c>
      <c r="N54" s="183" t="s">
        <v>30766</v>
      </c>
      <c r="O54" s="186" t="s">
        <v>34544</v>
      </c>
      <c r="P54" s="178" t="s">
        <v>115</v>
      </c>
      <c r="Q54" s="178" t="s">
        <v>30782</v>
      </c>
      <c r="R54" s="178"/>
      <c r="S54" s="185">
        <f>IF(A54&lt;&gt;"", IF(Input_Lieferant!Z54="N",1,IF(Input_Lieferant!Z54="X",2,"")),"")</f>
        <v>1</v>
      </c>
    </row>
    <row r="55" spans="1:19" ht="16.2" customHeight="1" x14ac:dyDescent="0.4">
      <c r="A55" s="176">
        <f>IF(LEN(Input_Lieferant!B55&amp;"") &gt;0, VALUE(Input_Lieferant!B55&amp;"")+0,"")</f>
        <v>47</v>
      </c>
      <c r="B55" s="177" t="str">
        <f>Input_Lieferant!D55</f>
        <v>JUiOgpathxIMxlvfmoyOvAxuXknfCu</v>
      </c>
      <c r="C55" s="211" t="s">
        <v>34375</v>
      </c>
      <c r="D55" s="178" t="s">
        <v>30778</v>
      </c>
      <c r="E55" s="179" t="s">
        <v>1897</v>
      </c>
      <c r="F55" s="180" t="s">
        <v>34385</v>
      </c>
      <c r="G55" s="178" t="s">
        <v>138</v>
      </c>
      <c r="H55" s="178" t="s">
        <v>105</v>
      </c>
      <c r="I55" s="181"/>
      <c r="J55" s="178" t="s">
        <v>105</v>
      </c>
      <c r="K55" s="178" t="s">
        <v>105</v>
      </c>
      <c r="L55" s="182" t="str">
        <f>IF(A55&lt;&gt;"",Input_Lieferant!AR55,"")&amp;""</f>
        <v/>
      </c>
      <c r="M55" s="180" t="s">
        <v>34428</v>
      </c>
      <c r="N55" s="183" t="s">
        <v>30769</v>
      </c>
      <c r="O55" s="186" t="s">
        <v>34523</v>
      </c>
      <c r="P55" s="178" t="s">
        <v>135</v>
      </c>
      <c r="Q55" s="178" t="s">
        <v>30781</v>
      </c>
      <c r="R55" s="178"/>
      <c r="S55" s="185">
        <f>IF(A55&lt;&gt;"", IF(Input_Lieferant!Z55="N",1,IF(Input_Lieferant!Z55="X",2,"")),"")</f>
        <v>2</v>
      </c>
    </row>
    <row r="56" spans="1:19" ht="16.2" customHeight="1" x14ac:dyDescent="0.4">
      <c r="A56" s="176">
        <f>IF(LEN(Input_Lieferant!B56&amp;"") &gt;0, VALUE(Input_Lieferant!B56&amp;"")+0,"")</f>
        <v>48</v>
      </c>
      <c r="B56" s="177" t="str">
        <f>Input_Lieferant!D56</f>
        <v>SSybJxPogygXrvOQCzuDmHIKbTtvex</v>
      </c>
      <c r="C56" s="211" t="s">
        <v>34375</v>
      </c>
      <c r="D56" s="178" t="s">
        <v>30778</v>
      </c>
      <c r="E56" s="179" t="s">
        <v>19260</v>
      </c>
      <c r="F56" s="180" t="s">
        <v>34393</v>
      </c>
      <c r="G56" s="178" t="s">
        <v>117</v>
      </c>
      <c r="H56" s="178" t="s">
        <v>116</v>
      </c>
      <c r="I56" s="181"/>
      <c r="J56" s="178" t="s">
        <v>105</v>
      </c>
      <c r="K56" s="178" t="s">
        <v>105</v>
      </c>
      <c r="L56" s="182" t="str">
        <f>IF(A56&lt;&gt;"",Input_Lieferant!AR56,"")&amp;""</f>
        <v/>
      </c>
      <c r="M56" s="180"/>
      <c r="N56" s="183" t="s">
        <v>30758</v>
      </c>
      <c r="O56" s="186" t="s">
        <v>34542</v>
      </c>
      <c r="P56" s="178" t="s">
        <v>114</v>
      </c>
      <c r="Q56" s="178" t="s">
        <v>30783</v>
      </c>
      <c r="R56" s="178"/>
      <c r="S56" s="185">
        <f>IF(A56&lt;&gt;"", IF(Input_Lieferant!Z56="N",1,IF(Input_Lieferant!Z56="X",2,"")),"")</f>
        <v>2</v>
      </c>
    </row>
    <row r="57" spans="1:19" ht="16.2" customHeight="1" x14ac:dyDescent="0.4">
      <c r="A57" s="176">
        <f>IF(LEN(Input_Lieferant!B57&amp;"") &gt;0, VALUE(Input_Lieferant!B57&amp;"")+0,"")</f>
        <v>49</v>
      </c>
      <c r="B57" s="177" t="str">
        <f>Input_Lieferant!D57</f>
        <v>HRBxHUJdmwXtGgXRgiKTofBVMsAtGC</v>
      </c>
      <c r="C57" s="211" t="s">
        <v>34376</v>
      </c>
      <c r="D57" s="178" t="s">
        <v>30773</v>
      </c>
      <c r="E57" s="179" t="s">
        <v>7657</v>
      </c>
      <c r="F57" s="180" t="s">
        <v>34389</v>
      </c>
      <c r="G57" s="178" t="s">
        <v>114</v>
      </c>
      <c r="H57" s="178" t="s">
        <v>105</v>
      </c>
      <c r="I57" s="181"/>
      <c r="J57" s="178" t="s">
        <v>105</v>
      </c>
      <c r="K57" s="178" t="s">
        <v>116</v>
      </c>
      <c r="L57" s="182" t="str">
        <f>IF(A57&lt;&gt;"",Input_Lieferant!AR57,"")&amp;""</f>
        <v/>
      </c>
      <c r="M57" s="180"/>
      <c r="N57" s="183" t="s">
        <v>30767</v>
      </c>
      <c r="O57" s="186" t="s">
        <v>34545</v>
      </c>
      <c r="P57" s="178" t="s">
        <v>135</v>
      </c>
      <c r="Q57" s="178" t="s">
        <v>30781</v>
      </c>
      <c r="R57" s="178"/>
      <c r="S57" s="185">
        <f>IF(A57&lt;&gt;"", IF(Input_Lieferant!Z57="N",1,IF(Input_Lieferant!Z57="X",2,"")),"")</f>
        <v>2</v>
      </c>
    </row>
    <row r="58" spans="1:19" ht="16.2" customHeight="1" x14ac:dyDescent="0.4">
      <c r="A58" s="176">
        <f>IF(LEN(Input_Lieferant!B58&amp;"") &gt;0, VALUE(Input_Lieferant!B58&amp;"")+0,"")</f>
        <v>50</v>
      </c>
      <c r="B58" s="177" t="str">
        <f>Input_Lieferant!D58</f>
        <v>yHaOHJRSBEvURXgJmpMtETPihLStxH</v>
      </c>
      <c r="C58" s="211" t="s">
        <v>34377</v>
      </c>
      <c r="D58" s="178" t="s">
        <v>30778</v>
      </c>
      <c r="E58" s="179" t="s">
        <v>14138</v>
      </c>
      <c r="F58" s="180" t="s">
        <v>34382</v>
      </c>
      <c r="G58" s="178" t="s">
        <v>138</v>
      </c>
      <c r="H58" s="178" t="s">
        <v>116</v>
      </c>
      <c r="I58" s="181"/>
      <c r="J58" s="178" t="s">
        <v>123</v>
      </c>
      <c r="K58" s="178" t="s">
        <v>116</v>
      </c>
      <c r="L58" s="182" t="str">
        <f>IF(A58&lt;&gt;"",Input_Lieferant!AR58,"")&amp;""</f>
        <v/>
      </c>
      <c r="M58" s="180"/>
      <c r="N58" s="183" t="s">
        <v>30769</v>
      </c>
      <c r="O58" s="186" t="s">
        <v>34533</v>
      </c>
      <c r="P58" s="178" t="s">
        <v>114</v>
      </c>
      <c r="Q58" s="178" t="s">
        <v>30781</v>
      </c>
      <c r="R58" s="178"/>
      <c r="S58" s="185">
        <f>IF(A58&lt;&gt;"", IF(Input_Lieferant!Z58="N",1,IF(Input_Lieferant!Z58="X",2,"")),"")</f>
        <v>2</v>
      </c>
    </row>
    <row r="59" spans="1:19" ht="16.2" customHeight="1" x14ac:dyDescent="0.4">
      <c r="A59" s="176">
        <f>IF(LEN(Input_Lieferant!B59&amp;"") &gt;0, VALUE(Input_Lieferant!B59&amp;"")+0,"")</f>
        <v>51</v>
      </c>
      <c r="B59" s="177" t="str">
        <f>Input_Lieferant!D59</f>
        <v>UKqDtllVcwKiguPupnWHToWKOgRWan</v>
      </c>
      <c r="C59" s="211" t="s">
        <v>34377</v>
      </c>
      <c r="D59" s="178" t="s">
        <v>30772</v>
      </c>
      <c r="E59" s="179" t="s">
        <v>15791</v>
      </c>
      <c r="F59" s="180" t="s">
        <v>34382</v>
      </c>
      <c r="G59" s="178" t="s">
        <v>117</v>
      </c>
      <c r="H59" s="178" t="s">
        <v>116</v>
      </c>
      <c r="I59" s="181"/>
      <c r="J59" s="178" t="s">
        <v>105</v>
      </c>
      <c r="K59" s="178" t="s">
        <v>116</v>
      </c>
      <c r="L59" s="182" t="str">
        <f>IF(A59&lt;&gt;"",Input_Lieferant!AR59,"")&amp;""</f>
        <v/>
      </c>
      <c r="M59" s="180"/>
      <c r="N59" s="183" t="s">
        <v>30761</v>
      </c>
      <c r="O59" s="186" t="s">
        <v>34546</v>
      </c>
      <c r="P59" s="178" t="s">
        <v>114</v>
      </c>
      <c r="Q59" s="178" t="s">
        <v>30781</v>
      </c>
      <c r="R59" s="178"/>
      <c r="S59" s="185">
        <f>IF(A59&lt;&gt;"", IF(Input_Lieferant!Z59="N",1,IF(Input_Lieferant!Z59="X",2,"")),"")</f>
        <v>2</v>
      </c>
    </row>
    <row r="60" spans="1:19" ht="16.2" customHeight="1" x14ac:dyDescent="0.4">
      <c r="A60" s="176">
        <f>IF(LEN(Input_Lieferant!B60&amp;"") &gt;0, VALUE(Input_Lieferant!B60&amp;"")+0,"")</f>
        <v>52</v>
      </c>
      <c r="B60" s="177" t="str">
        <f>Input_Lieferant!D60</f>
        <v>IECgPVdoVzlUKOeQkKQEoktbQsmNMv</v>
      </c>
      <c r="C60" s="211" t="s">
        <v>34380</v>
      </c>
      <c r="D60" s="178" t="s">
        <v>30772</v>
      </c>
      <c r="E60" s="179" t="s">
        <v>21022</v>
      </c>
      <c r="F60" s="180" t="s">
        <v>34390</v>
      </c>
      <c r="G60" s="178" t="s">
        <v>138</v>
      </c>
      <c r="H60" s="178" t="s">
        <v>105</v>
      </c>
      <c r="I60" s="181"/>
      <c r="J60" s="178" t="s">
        <v>123</v>
      </c>
      <c r="K60" s="178" t="s">
        <v>116</v>
      </c>
      <c r="L60" s="182" t="str">
        <f>IF(A60&lt;&gt;"",Input_Lieferant!AR60,"")&amp;""</f>
        <v/>
      </c>
      <c r="M60" s="180"/>
      <c r="N60" s="183" t="s">
        <v>30768</v>
      </c>
      <c r="O60" s="186" t="s">
        <v>34547</v>
      </c>
      <c r="P60" s="178" t="s">
        <v>115</v>
      </c>
      <c r="Q60" s="178" t="s">
        <v>30783</v>
      </c>
      <c r="R60" s="178"/>
      <c r="S60" s="185">
        <f>IF(A60&lt;&gt;"", IF(Input_Lieferant!Z60="N",1,IF(Input_Lieferant!Z60="X",2,"")),"")</f>
        <v>1</v>
      </c>
    </row>
    <row r="61" spans="1:19" ht="16.2" customHeight="1" x14ac:dyDescent="0.4">
      <c r="A61" s="176">
        <f>IF(LEN(Input_Lieferant!B61&amp;"") &gt;0, VALUE(Input_Lieferant!B61&amp;"")+0,"")</f>
        <v>53</v>
      </c>
      <c r="B61" s="177" t="str">
        <f>Input_Lieferant!D61</f>
        <v>fbLmJWyrvwQLqGqIpexAOcbquClCKw</v>
      </c>
      <c r="C61" s="211" t="s">
        <v>34377</v>
      </c>
      <c r="D61" s="178" t="s">
        <v>30779</v>
      </c>
      <c r="E61" s="179" t="s">
        <v>28873</v>
      </c>
      <c r="F61" s="180" t="s">
        <v>34391</v>
      </c>
      <c r="G61" s="178" t="s">
        <v>114</v>
      </c>
      <c r="H61" s="178" t="s">
        <v>105</v>
      </c>
      <c r="I61" s="181"/>
      <c r="J61" s="178" t="s">
        <v>123</v>
      </c>
      <c r="K61" s="178" t="s">
        <v>116</v>
      </c>
      <c r="L61" s="182" t="str">
        <f>IF(A61&lt;&gt;"",Input_Lieferant!AR61,"")&amp;""</f>
        <v/>
      </c>
      <c r="M61" s="180"/>
      <c r="N61" s="183" t="s">
        <v>30761</v>
      </c>
      <c r="O61" s="186" t="s">
        <v>34515</v>
      </c>
      <c r="P61" s="178" t="s">
        <v>114</v>
      </c>
      <c r="Q61" s="178" t="s">
        <v>151</v>
      </c>
      <c r="R61" s="178"/>
      <c r="S61" s="185">
        <f>IF(A61&lt;&gt;"", IF(Input_Lieferant!Z61="N",1,IF(Input_Lieferant!Z61="X",2,"")),"")</f>
        <v>2</v>
      </c>
    </row>
    <row r="62" spans="1:19" ht="16.2" customHeight="1" x14ac:dyDescent="0.4">
      <c r="A62" s="176">
        <f>IF(LEN(Input_Lieferant!B62&amp;"") &gt;0, VALUE(Input_Lieferant!B62&amp;"")+0,"")</f>
        <v>54</v>
      </c>
      <c r="B62" s="177" t="str">
        <f>Input_Lieferant!D62</f>
        <v>ymDlzdmeWOjDXVOIUwIvbCXBmlwbAe</v>
      </c>
      <c r="C62" s="211" t="s">
        <v>34379</v>
      </c>
      <c r="D62" s="178" t="s">
        <v>30779</v>
      </c>
      <c r="E62" s="179" t="s">
        <v>22248</v>
      </c>
      <c r="F62" s="180" t="s">
        <v>34390</v>
      </c>
      <c r="G62" s="178" t="s">
        <v>114</v>
      </c>
      <c r="H62" s="178" t="s">
        <v>105</v>
      </c>
      <c r="I62" s="181"/>
      <c r="J62" s="178" t="s">
        <v>123</v>
      </c>
      <c r="K62" s="178" t="s">
        <v>116</v>
      </c>
      <c r="L62" s="182" t="str">
        <f>IF(A62&lt;&gt;"",Input_Lieferant!AR62,"")&amp;""</f>
        <v/>
      </c>
      <c r="M62" s="180"/>
      <c r="N62" s="183" t="s">
        <v>30763</v>
      </c>
      <c r="O62" s="186" t="s">
        <v>34535</v>
      </c>
      <c r="P62" s="178" t="s">
        <v>135</v>
      </c>
      <c r="Q62" s="178" t="s">
        <v>151</v>
      </c>
      <c r="R62" s="178"/>
      <c r="S62" s="185">
        <f>IF(A62&lt;&gt;"", IF(Input_Lieferant!Z62="N",1,IF(Input_Lieferant!Z62="X",2,"")),"")</f>
        <v>1</v>
      </c>
    </row>
    <row r="63" spans="1:19" ht="16.2" customHeight="1" x14ac:dyDescent="0.4">
      <c r="A63" s="176">
        <f>IF(LEN(Input_Lieferant!B63&amp;"") &gt;0, VALUE(Input_Lieferant!B63&amp;"")+0,"")</f>
        <v>55</v>
      </c>
      <c r="B63" s="177" t="str">
        <f>Input_Lieferant!D63</f>
        <v>KVDpqrkzUdOQdcRkFiBSWvEbRQmOHj</v>
      </c>
      <c r="C63" s="211" t="s">
        <v>34373</v>
      </c>
      <c r="D63" s="178" t="s">
        <v>30778</v>
      </c>
      <c r="E63" s="179" t="s">
        <v>22961</v>
      </c>
      <c r="F63" s="180" t="s">
        <v>34388</v>
      </c>
      <c r="G63" s="178" t="s">
        <v>117</v>
      </c>
      <c r="H63" s="178" t="s">
        <v>105</v>
      </c>
      <c r="I63" s="181"/>
      <c r="J63" s="178" t="s">
        <v>105</v>
      </c>
      <c r="K63" s="178" t="s">
        <v>116</v>
      </c>
      <c r="L63" s="182" t="str">
        <f>IF(A63&lt;&gt;"",Input_Lieferant!AR63,"")&amp;""</f>
        <v/>
      </c>
      <c r="M63" s="180"/>
      <c r="N63" s="183" t="s">
        <v>30769</v>
      </c>
      <c r="O63" s="186" t="s">
        <v>34513</v>
      </c>
      <c r="P63" s="178" t="s">
        <v>115</v>
      </c>
      <c r="Q63" s="178" t="s">
        <v>151</v>
      </c>
      <c r="R63" s="178"/>
      <c r="S63" s="185">
        <f>IF(A63&lt;&gt;"", IF(Input_Lieferant!Z63="N",1,IF(Input_Lieferant!Z63="X",2,"")),"")</f>
        <v>1</v>
      </c>
    </row>
    <row r="64" spans="1:19" ht="16.2" customHeight="1" x14ac:dyDescent="0.4">
      <c r="A64" s="176">
        <f>IF(LEN(Input_Lieferant!B64&amp;"") &gt;0, VALUE(Input_Lieferant!B64&amp;"")+0,"")</f>
        <v>56</v>
      </c>
      <c r="B64" s="177" t="str">
        <f>Input_Lieferant!D64</f>
        <v>FuorUDlsRpuvyNkDOMLwOHJajFPbDc</v>
      </c>
      <c r="C64" s="211" t="s">
        <v>34377</v>
      </c>
      <c r="D64" s="178" t="s">
        <v>30775</v>
      </c>
      <c r="E64" s="179" t="s">
        <v>22449</v>
      </c>
      <c r="F64" s="180" t="s">
        <v>34391</v>
      </c>
      <c r="G64" s="178" t="s">
        <v>138</v>
      </c>
      <c r="H64" s="178" t="s">
        <v>105</v>
      </c>
      <c r="I64" s="181"/>
      <c r="J64" s="178" t="s">
        <v>105</v>
      </c>
      <c r="K64" s="178" t="s">
        <v>116</v>
      </c>
      <c r="L64" s="182" t="str">
        <f>IF(A64&lt;&gt;"",Input_Lieferant!AR64,"")&amp;""</f>
        <v/>
      </c>
      <c r="M64" s="180"/>
      <c r="N64" s="183" t="s">
        <v>30771</v>
      </c>
      <c r="O64" s="186" t="s">
        <v>34548</v>
      </c>
      <c r="P64" s="178" t="s">
        <v>114</v>
      </c>
      <c r="Q64" s="178" t="s">
        <v>30782</v>
      </c>
      <c r="R64" s="178"/>
      <c r="S64" s="185">
        <f>IF(A64&lt;&gt;"", IF(Input_Lieferant!Z64="N",1,IF(Input_Lieferant!Z64="X",2,"")),"")</f>
        <v>1</v>
      </c>
    </row>
    <row r="65" spans="1:19" ht="16.2" customHeight="1" x14ac:dyDescent="0.4">
      <c r="A65" s="176">
        <f>IF(LEN(Input_Lieferant!B65&amp;"") &gt;0, VALUE(Input_Lieferant!B65&amp;"")+0,"")</f>
        <v>57</v>
      </c>
      <c r="B65" s="177" t="str">
        <f>Input_Lieferant!D65</f>
        <v>nGkDNMTSsajokggKFNAKKpTDqKTqrf</v>
      </c>
      <c r="C65" s="211" t="s">
        <v>34376</v>
      </c>
      <c r="D65" s="178" t="s">
        <v>30779</v>
      </c>
      <c r="E65" s="179" t="s">
        <v>6623</v>
      </c>
      <c r="F65" s="180" t="s">
        <v>34383</v>
      </c>
      <c r="G65" s="178" t="s">
        <v>138</v>
      </c>
      <c r="H65" s="178" t="s">
        <v>105</v>
      </c>
      <c r="I65" s="181"/>
      <c r="J65" s="178" t="s">
        <v>105</v>
      </c>
      <c r="K65" s="178" t="s">
        <v>116</v>
      </c>
      <c r="L65" s="182" t="str">
        <f>IF(A65&lt;&gt;"",Input_Lieferant!AR65,"")&amp;""</f>
        <v/>
      </c>
      <c r="M65" s="180"/>
      <c r="N65" s="183" t="s">
        <v>30757</v>
      </c>
      <c r="O65" s="186" t="s">
        <v>34549</v>
      </c>
      <c r="P65" s="178" t="s">
        <v>114</v>
      </c>
      <c r="Q65" s="178" t="s">
        <v>30781</v>
      </c>
      <c r="R65" s="178"/>
      <c r="S65" s="185">
        <f>IF(A65&lt;&gt;"", IF(Input_Lieferant!Z65="N",1,IF(Input_Lieferant!Z65="X",2,"")),"")</f>
        <v>1</v>
      </c>
    </row>
    <row r="66" spans="1:19" ht="16.2" customHeight="1" x14ac:dyDescent="0.4">
      <c r="A66" s="176">
        <f>IF(LEN(Input_Lieferant!B66&amp;"") &gt;0, VALUE(Input_Lieferant!B66&amp;"")+0,"")</f>
        <v>58</v>
      </c>
      <c r="B66" s="177" t="str">
        <f>Input_Lieferant!D66</f>
        <v>unFXSMWWNUDNfIFUkhvuGhxQezUAeA</v>
      </c>
      <c r="C66" s="211" t="s">
        <v>34373</v>
      </c>
      <c r="D66" s="178" t="s">
        <v>30778</v>
      </c>
      <c r="E66" s="179" t="s">
        <v>23111</v>
      </c>
      <c r="F66" s="180" t="s">
        <v>34387</v>
      </c>
      <c r="G66" s="178" t="s">
        <v>138</v>
      </c>
      <c r="H66" s="178" t="s">
        <v>105</v>
      </c>
      <c r="I66" s="181"/>
      <c r="J66" s="178" t="s">
        <v>105</v>
      </c>
      <c r="K66" s="178" t="s">
        <v>116</v>
      </c>
      <c r="L66" s="182" t="str">
        <f>IF(A66&lt;&gt;"",Input_Lieferant!AR66,"")&amp;""</f>
        <v>5.25</v>
      </c>
      <c r="M66" s="180" t="s">
        <v>34429</v>
      </c>
      <c r="N66" s="183" t="s">
        <v>30769</v>
      </c>
      <c r="O66" s="186" t="s">
        <v>34550</v>
      </c>
      <c r="P66" s="178" t="s">
        <v>115</v>
      </c>
      <c r="Q66" s="178" t="s">
        <v>30781</v>
      </c>
      <c r="R66" s="178"/>
      <c r="S66" s="185">
        <f>IF(A66&lt;&gt;"", IF(Input_Lieferant!Z66="N",1,IF(Input_Lieferant!Z66="X",2,"")),"")</f>
        <v>2</v>
      </c>
    </row>
    <row r="67" spans="1:19" ht="16.2" customHeight="1" x14ac:dyDescent="0.4">
      <c r="A67" s="176">
        <f>IF(LEN(Input_Lieferant!B67&amp;"") &gt;0, VALUE(Input_Lieferant!B67&amp;"")+0,"")</f>
        <v>59</v>
      </c>
      <c r="B67" s="177" t="str">
        <f>Input_Lieferant!D67</f>
        <v>cRXiuLuVhCaoeBEdKuuxXNtqoDTjOk</v>
      </c>
      <c r="C67" s="211" t="s">
        <v>34378</v>
      </c>
      <c r="D67" s="178" t="s">
        <v>30772</v>
      </c>
      <c r="E67" s="179" t="s">
        <v>1705</v>
      </c>
      <c r="F67" s="180" t="s">
        <v>34382</v>
      </c>
      <c r="G67" s="178" t="s">
        <v>114</v>
      </c>
      <c r="H67" s="178" t="s">
        <v>116</v>
      </c>
      <c r="I67" s="181"/>
      <c r="J67" s="178" t="s">
        <v>123</v>
      </c>
      <c r="K67" s="178" t="s">
        <v>105</v>
      </c>
      <c r="L67" s="182" t="str">
        <f>IF(A67&lt;&gt;"",Input_Lieferant!AR67,"")&amp;""</f>
        <v>9.9</v>
      </c>
      <c r="M67" s="180" t="s">
        <v>34430</v>
      </c>
      <c r="N67" s="183" t="s">
        <v>30764</v>
      </c>
      <c r="O67" s="186" t="s">
        <v>34515</v>
      </c>
      <c r="P67" s="178" t="s">
        <v>114</v>
      </c>
      <c r="Q67" s="178" t="s">
        <v>30781</v>
      </c>
      <c r="R67" s="178"/>
      <c r="S67" s="185">
        <f>IF(A67&lt;&gt;"", IF(Input_Lieferant!Z67="N",1,IF(Input_Lieferant!Z67="X",2,"")),"")</f>
        <v>1</v>
      </c>
    </row>
    <row r="68" spans="1:19" ht="16.2" customHeight="1" x14ac:dyDescent="0.4">
      <c r="A68" s="176">
        <f>IF(LEN(Input_Lieferant!B68&amp;"") &gt;0, VALUE(Input_Lieferant!B68&amp;"")+0,"")</f>
        <v>60</v>
      </c>
      <c r="B68" s="177" t="str">
        <f>Input_Lieferant!D68</f>
        <v>SCWiRLAgmUDHnJGCAJTwPPABbPoRPJ</v>
      </c>
      <c r="C68" s="211" t="s">
        <v>34379</v>
      </c>
      <c r="D68" s="178" t="s">
        <v>30774</v>
      </c>
      <c r="E68" s="179" t="s">
        <v>24182</v>
      </c>
      <c r="F68" s="180" t="s">
        <v>34384</v>
      </c>
      <c r="G68" s="178" t="s">
        <v>114</v>
      </c>
      <c r="H68" s="178" t="s">
        <v>105</v>
      </c>
      <c r="I68" s="181"/>
      <c r="J68" s="178" t="s">
        <v>105</v>
      </c>
      <c r="K68" s="178" t="s">
        <v>105</v>
      </c>
      <c r="L68" s="182" t="str">
        <f>IF(A68&lt;&gt;"",Input_Lieferant!AR68,"")&amp;""</f>
        <v>9.2</v>
      </c>
      <c r="M68" s="180" t="s">
        <v>34431</v>
      </c>
      <c r="N68" s="183" t="s">
        <v>31079</v>
      </c>
      <c r="O68" s="186" t="s">
        <v>34551</v>
      </c>
      <c r="P68" s="178" t="s">
        <v>114</v>
      </c>
      <c r="Q68" s="178" t="s">
        <v>30781</v>
      </c>
      <c r="R68" s="178"/>
      <c r="S68" s="185">
        <f>IF(A68&lt;&gt;"", IF(Input_Lieferant!Z68="N",1,IF(Input_Lieferant!Z68="X",2,"")),"")</f>
        <v>1</v>
      </c>
    </row>
    <row r="69" spans="1:19" ht="16.2" customHeight="1" x14ac:dyDescent="0.4">
      <c r="A69" s="176">
        <f>IF(LEN(Input_Lieferant!B69&amp;"") &gt;0, VALUE(Input_Lieferant!B69&amp;"")+0,"")</f>
        <v>61</v>
      </c>
      <c r="B69" s="177" t="str">
        <f>Input_Lieferant!D69</f>
        <v>EdWwRTmJpRqgWkUVSGHeinbMmFEdvX</v>
      </c>
      <c r="C69" s="211" t="s">
        <v>34373</v>
      </c>
      <c r="D69" s="178" t="s">
        <v>30776</v>
      </c>
      <c r="E69" s="179" t="s">
        <v>25596</v>
      </c>
      <c r="F69" s="180" t="s">
        <v>34389</v>
      </c>
      <c r="G69" s="178" t="s">
        <v>114</v>
      </c>
      <c r="H69" s="178" t="s">
        <v>105</v>
      </c>
      <c r="I69" s="181"/>
      <c r="J69" s="178" t="s">
        <v>123</v>
      </c>
      <c r="K69" s="178" t="s">
        <v>116</v>
      </c>
      <c r="L69" s="182" t="str">
        <f>IF(A69&lt;&gt;"",Input_Lieferant!AR69,"")&amp;""</f>
        <v>5.9</v>
      </c>
      <c r="M69" s="180" t="s">
        <v>34432</v>
      </c>
      <c r="N69" s="183" t="s">
        <v>30758</v>
      </c>
      <c r="O69" s="186" t="s">
        <v>34552</v>
      </c>
      <c r="P69" s="178" t="s">
        <v>115</v>
      </c>
      <c r="Q69" s="178" t="s">
        <v>30783</v>
      </c>
      <c r="R69" s="178"/>
      <c r="S69" s="185">
        <f>IF(A69&lt;&gt;"", IF(Input_Lieferant!Z69="N",1,IF(Input_Lieferant!Z69="X",2,"")),"")</f>
        <v>2</v>
      </c>
    </row>
    <row r="70" spans="1:19" ht="16.2" customHeight="1" x14ac:dyDescent="0.4">
      <c r="A70" s="176">
        <f>IF(LEN(Input_Lieferant!B70&amp;"") &gt;0, VALUE(Input_Lieferant!B70&amp;"")+0,"")</f>
        <v>62</v>
      </c>
      <c r="B70" s="177" t="str">
        <f>Input_Lieferant!D70</f>
        <v>laoReAEaWkMLDjgKCuMktriDebDtqP</v>
      </c>
      <c r="C70" s="211" t="s">
        <v>34378</v>
      </c>
      <c r="D70" s="178" t="s">
        <v>30775</v>
      </c>
      <c r="E70" s="179" t="s">
        <v>21705</v>
      </c>
      <c r="F70" s="180" t="s">
        <v>34390</v>
      </c>
      <c r="G70" s="178" t="s">
        <v>114</v>
      </c>
      <c r="H70" s="178" t="s">
        <v>116</v>
      </c>
      <c r="I70" s="181"/>
      <c r="J70" s="178" t="s">
        <v>105</v>
      </c>
      <c r="K70" s="178" t="s">
        <v>105</v>
      </c>
      <c r="L70" s="182" t="str">
        <f>IF(A70&lt;&gt;"",Input_Lieferant!AR70,"")&amp;""</f>
        <v>1.12</v>
      </c>
      <c r="M70" s="180" t="s">
        <v>34433</v>
      </c>
      <c r="N70" s="183" t="s">
        <v>30770</v>
      </c>
      <c r="O70" s="186" t="s">
        <v>34553</v>
      </c>
      <c r="P70" s="178" t="s">
        <v>135</v>
      </c>
      <c r="Q70" s="178" t="s">
        <v>30781</v>
      </c>
      <c r="R70" s="178"/>
      <c r="S70" s="185">
        <f>IF(A70&lt;&gt;"", IF(Input_Lieferant!Z70="N",1,IF(Input_Lieferant!Z70="X",2,"")),"")</f>
        <v>2</v>
      </c>
    </row>
    <row r="71" spans="1:19" ht="16.2" customHeight="1" x14ac:dyDescent="0.4">
      <c r="A71" s="176">
        <f>IF(LEN(Input_Lieferant!B71&amp;"") &gt;0, VALUE(Input_Lieferant!B71&amp;"")+0,"")</f>
        <v>63</v>
      </c>
      <c r="B71" s="177" t="str">
        <f>Input_Lieferant!D71</f>
        <v>NGWsoUNUbbdAlhbTHUvhdgojEGLekS</v>
      </c>
      <c r="C71" s="211" t="s">
        <v>34377</v>
      </c>
      <c r="D71" s="178" t="s">
        <v>30779</v>
      </c>
      <c r="E71" s="179" t="s">
        <v>24726</v>
      </c>
      <c r="F71" s="180" t="s">
        <v>34381</v>
      </c>
      <c r="G71" s="178" t="s">
        <v>138</v>
      </c>
      <c r="H71" s="178" t="s">
        <v>116</v>
      </c>
      <c r="I71" s="181">
        <v>7.53</v>
      </c>
      <c r="J71" s="178" t="s">
        <v>123</v>
      </c>
      <c r="K71" s="178" t="s">
        <v>116</v>
      </c>
      <c r="L71" s="182" t="str">
        <f>IF(A71&lt;&gt;"",Input_Lieferant!AR71,"")&amp;""</f>
        <v>4.1</v>
      </c>
      <c r="M71" s="180" t="s">
        <v>34434</v>
      </c>
      <c r="N71" s="183" t="s">
        <v>30771</v>
      </c>
      <c r="O71" s="186" t="s">
        <v>34521</v>
      </c>
      <c r="P71" s="178" t="s">
        <v>115</v>
      </c>
      <c r="Q71" s="178" t="s">
        <v>151</v>
      </c>
      <c r="R71" s="178"/>
      <c r="S71" s="185">
        <f>IF(A71&lt;&gt;"", IF(Input_Lieferant!Z71="N",1,IF(Input_Lieferant!Z71="X",2,"")),"")</f>
        <v>2</v>
      </c>
    </row>
    <row r="72" spans="1:19" ht="16.2" customHeight="1" x14ac:dyDescent="0.4">
      <c r="A72" s="176">
        <f>IF(LEN(Input_Lieferant!B72&amp;"") &gt;0, VALUE(Input_Lieferant!B72&amp;"")+0,"")</f>
        <v>64</v>
      </c>
      <c r="B72" s="177" t="str">
        <f>Input_Lieferant!D72</f>
        <v>TwcyRVOhCOSdykrRIjwbAPxgHIbNTG</v>
      </c>
      <c r="C72" s="211" t="s">
        <v>34376</v>
      </c>
      <c r="D72" s="178" t="s">
        <v>30779</v>
      </c>
      <c r="E72" s="179" t="s">
        <v>24306</v>
      </c>
      <c r="F72" s="180" t="s">
        <v>34385</v>
      </c>
      <c r="G72" s="178" t="s">
        <v>114</v>
      </c>
      <c r="H72" s="178" t="s">
        <v>116</v>
      </c>
      <c r="I72" s="181">
        <v>4.78</v>
      </c>
      <c r="J72" s="178" t="s">
        <v>105</v>
      </c>
      <c r="K72" s="178" t="s">
        <v>116</v>
      </c>
      <c r="L72" s="182" t="str">
        <f>IF(A72&lt;&gt;"",Input_Lieferant!AR72,"")&amp;""</f>
        <v>3.46</v>
      </c>
      <c r="M72" s="180" t="s">
        <v>34435</v>
      </c>
      <c r="N72" s="183" t="s">
        <v>30764</v>
      </c>
      <c r="O72" s="186" t="s">
        <v>34554</v>
      </c>
      <c r="P72" s="178" t="s">
        <v>135</v>
      </c>
      <c r="Q72" s="178" t="s">
        <v>30783</v>
      </c>
      <c r="R72" s="178"/>
      <c r="S72" s="185">
        <f>IF(A72&lt;&gt;"", IF(Input_Lieferant!Z72="N",1,IF(Input_Lieferant!Z72="X",2,"")),"")</f>
        <v>2</v>
      </c>
    </row>
    <row r="73" spans="1:19" ht="16.2" customHeight="1" x14ac:dyDescent="0.4">
      <c r="A73" s="176">
        <f>IF(LEN(Input_Lieferant!B73&amp;"") &gt;0, VALUE(Input_Lieferant!B73&amp;"")+0,"")</f>
        <v>65</v>
      </c>
      <c r="B73" s="177" t="str">
        <f>Input_Lieferant!D73</f>
        <v>vsAoEHSlSexqWElaAKuDbeKbGxjFzd</v>
      </c>
      <c r="C73" s="211" t="s">
        <v>34373</v>
      </c>
      <c r="D73" s="178" t="s">
        <v>30774</v>
      </c>
      <c r="E73" s="179" t="s">
        <v>7517</v>
      </c>
      <c r="F73" s="180" t="s">
        <v>34381</v>
      </c>
      <c r="G73" s="178" t="s">
        <v>138</v>
      </c>
      <c r="H73" s="178" t="s">
        <v>105</v>
      </c>
      <c r="I73" s="181">
        <v>6.02</v>
      </c>
      <c r="J73" s="178" t="s">
        <v>105</v>
      </c>
      <c r="K73" s="178" t="s">
        <v>105</v>
      </c>
      <c r="L73" s="182" t="str">
        <f>IF(A73&lt;&gt;"",Input_Lieferant!AR73,"")&amp;""</f>
        <v>5.79</v>
      </c>
      <c r="M73" s="180" t="s">
        <v>34436</v>
      </c>
      <c r="N73" s="183" t="s">
        <v>30771</v>
      </c>
      <c r="O73" s="186" t="s">
        <v>34555</v>
      </c>
      <c r="P73" s="178" t="s">
        <v>114</v>
      </c>
      <c r="Q73" s="178" t="s">
        <v>151</v>
      </c>
      <c r="R73" s="178"/>
      <c r="S73" s="185">
        <f>IF(A73&lt;&gt;"", IF(Input_Lieferant!Z73="N",1,IF(Input_Lieferant!Z73="X",2,"")),"")</f>
        <v>1</v>
      </c>
    </row>
    <row r="74" spans="1:19" ht="16.2" customHeight="1" x14ac:dyDescent="0.4">
      <c r="A74" s="176">
        <f>IF(LEN(Input_Lieferant!B74&amp;"") &gt;0, VALUE(Input_Lieferant!B74&amp;"")+0,"")</f>
        <v>66</v>
      </c>
      <c r="B74" s="177" t="str">
        <f>Input_Lieferant!D74</f>
        <v>bosdyPrEqetAiirnUMKeKcTHusDrjQ</v>
      </c>
      <c r="C74" s="211" t="s">
        <v>34376</v>
      </c>
      <c r="D74" s="178" t="s">
        <v>30776</v>
      </c>
      <c r="E74" s="179" t="s">
        <v>6524</v>
      </c>
      <c r="F74" s="180" t="s">
        <v>34393</v>
      </c>
      <c r="G74" s="178" t="s">
        <v>138</v>
      </c>
      <c r="H74" s="178" t="s">
        <v>105</v>
      </c>
      <c r="I74" s="181">
        <v>5.13</v>
      </c>
      <c r="J74" s="178" t="s">
        <v>105</v>
      </c>
      <c r="K74" s="178" t="s">
        <v>105</v>
      </c>
      <c r="L74" s="182" t="str">
        <f>IF(A74&lt;&gt;"",Input_Lieferant!AR74,"")&amp;""</f>
        <v>3.22</v>
      </c>
      <c r="M74" s="180" t="s">
        <v>34437</v>
      </c>
      <c r="N74" s="183" t="s">
        <v>30768</v>
      </c>
      <c r="O74" s="186" t="s">
        <v>34556</v>
      </c>
      <c r="P74" s="178" t="s">
        <v>115</v>
      </c>
      <c r="Q74" s="178" t="s">
        <v>151</v>
      </c>
      <c r="R74" s="178"/>
      <c r="S74" s="185">
        <f>IF(A74&lt;&gt;"", IF(Input_Lieferant!Z74="N",1,IF(Input_Lieferant!Z74="X",2,"")),"")</f>
        <v>1</v>
      </c>
    </row>
    <row r="75" spans="1:19" ht="16.2" customHeight="1" x14ac:dyDescent="0.4">
      <c r="A75" s="176">
        <f>IF(LEN(Input_Lieferant!B75&amp;"") &gt;0, VALUE(Input_Lieferant!B75&amp;"")+0,"")</f>
        <v>67</v>
      </c>
      <c r="B75" s="177" t="str">
        <f>Input_Lieferant!D75</f>
        <v>MITzwFGyNIzVwFRLUHVUFhjouNzSvT</v>
      </c>
      <c r="C75" s="211" t="s">
        <v>34375</v>
      </c>
      <c r="D75" s="178" t="s">
        <v>30777</v>
      </c>
      <c r="E75" s="179" t="s">
        <v>13323</v>
      </c>
      <c r="F75" s="180" t="s">
        <v>34391</v>
      </c>
      <c r="G75" s="178" t="s">
        <v>114</v>
      </c>
      <c r="H75" s="178" t="s">
        <v>116</v>
      </c>
      <c r="I75" s="181">
        <v>8.57</v>
      </c>
      <c r="J75" s="178" t="s">
        <v>123</v>
      </c>
      <c r="K75" s="178" t="s">
        <v>105</v>
      </c>
      <c r="L75" s="182" t="str">
        <f>IF(A75&lt;&gt;"",Input_Lieferant!AR75,"")&amp;""</f>
        <v>6.28</v>
      </c>
      <c r="M75" s="180" t="s">
        <v>34438</v>
      </c>
      <c r="N75" s="183" t="s">
        <v>30768</v>
      </c>
      <c r="O75" s="186" t="s">
        <v>34536</v>
      </c>
      <c r="P75" s="178" t="s">
        <v>135</v>
      </c>
      <c r="Q75" s="178" t="s">
        <v>151</v>
      </c>
      <c r="R75" s="178"/>
      <c r="S75" s="185">
        <f>IF(A75&lt;&gt;"", IF(Input_Lieferant!Z75="N",1,IF(Input_Lieferant!Z75="X",2,"")),"")</f>
        <v>1</v>
      </c>
    </row>
    <row r="76" spans="1:19" ht="16.2" customHeight="1" x14ac:dyDescent="0.4">
      <c r="A76" s="176">
        <f>IF(LEN(Input_Lieferant!B76&amp;"") &gt;0, VALUE(Input_Lieferant!B76&amp;"")+0,"")</f>
        <v>68</v>
      </c>
      <c r="B76" s="177" t="str">
        <f>Input_Lieferant!D76</f>
        <v>syDrTAGAnRXGRCddNufMPHMrGdFJcH</v>
      </c>
      <c r="C76" s="211" t="s">
        <v>34376</v>
      </c>
      <c r="D76" s="178" t="s">
        <v>30777</v>
      </c>
      <c r="E76" s="179" t="s">
        <v>10730</v>
      </c>
      <c r="F76" s="180" t="s">
        <v>34389</v>
      </c>
      <c r="G76" s="178" t="s">
        <v>114</v>
      </c>
      <c r="H76" s="178" t="s">
        <v>116</v>
      </c>
      <c r="I76" s="181">
        <v>4.74</v>
      </c>
      <c r="J76" s="178" t="s">
        <v>123</v>
      </c>
      <c r="K76" s="178" t="s">
        <v>105</v>
      </c>
      <c r="L76" s="182" t="str">
        <f>IF(A76&lt;&gt;"",Input_Lieferant!AR76,"")&amp;""</f>
        <v>9.13</v>
      </c>
      <c r="M76" s="180" t="s">
        <v>34439</v>
      </c>
      <c r="N76" s="183" t="s">
        <v>30765</v>
      </c>
      <c r="O76" s="186" t="s">
        <v>34557</v>
      </c>
      <c r="P76" s="178" t="s">
        <v>114</v>
      </c>
      <c r="Q76" s="178" t="s">
        <v>151</v>
      </c>
      <c r="R76" s="178"/>
      <c r="S76" s="185">
        <f>IF(A76&lt;&gt;"", IF(Input_Lieferant!Z76="N",1,IF(Input_Lieferant!Z76="X",2,"")),"")</f>
        <v>1</v>
      </c>
    </row>
    <row r="77" spans="1:19" ht="16.2" customHeight="1" x14ac:dyDescent="0.4">
      <c r="A77" s="176">
        <f>IF(LEN(Input_Lieferant!B77&amp;"") &gt;0, VALUE(Input_Lieferant!B77&amp;"")+0,"")</f>
        <v>69</v>
      </c>
      <c r="B77" s="177" t="str">
        <f>Input_Lieferant!D77</f>
        <v>IzeedTewgzchnmuqvzhVoDfLoPvbkM</v>
      </c>
      <c r="C77" s="211" t="s">
        <v>34379</v>
      </c>
      <c r="D77" s="178" t="s">
        <v>30775</v>
      </c>
      <c r="E77" s="179" t="s">
        <v>30333</v>
      </c>
      <c r="F77" s="180" t="s">
        <v>34395</v>
      </c>
      <c r="G77" s="178" t="s">
        <v>138</v>
      </c>
      <c r="H77" s="178" t="s">
        <v>105</v>
      </c>
      <c r="I77" s="181">
        <v>9.25</v>
      </c>
      <c r="J77" s="178" t="s">
        <v>105</v>
      </c>
      <c r="K77" s="178" t="s">
        <v>116</v>
      </c>
      <c r="L77" s="182" t="str">
        <f>IF(A77&lt;&gt;"",Input_Lieferant!AR77,"")&amp;""</f>
        <v>2.66</v>
      </c>
      <c r="M77" s="180" t="s">
        <v>34440</v>
      </c>
      <c r="N77" s="183" t="s">
        <v>30770</v>
      </c>
      <c r="O77" s="186" t="s">
        <v>34505</v>
      </c>
      <c r="P77" s="178" t="s">
        <v>114</v>
      </c>
      <c r="Q77" s="178" t="s">
        <v>151</v>
      </c>
      <c r="R77" s="178"/>
      <c r="S77" s="185">
        <f>IF(A77&lt;&gt;"", IF(Input_Lieferant!Z77="N",1,IF(Input_Lieferant!Z77="X",2,"")),"")</f>
        <v>1</v>
      </c>
    </row>
    <row r="78" spans="1:19" ht="16.2" customHeight="1" x14ac:dyDescent="0.4">
      <c r="A78" s="176">
        <f>IF(LEN(Input_Lieferant!B78&amp;"") &gt;0, VALUE(Input_Lieferant!B78&amp;"")+0,"")</f>
        <v>70</v>
      </c>
      <c r="B78" s="177" t="str">
        <f>Input_Lieferant!D78</f>
        <v>FQbnykQdaiWFWqEouWQGfiVMKspebM</v>
      </c>
      <c r="C78" s="211" t="s">
        <v>34373</v>
      </c>
      <c r="D78" s="178" t="s">
        <v>30776</v>
      </c>
      <c r="E78" s="179" t="s">
        <v>2632</v>
      </c>
      <c r="F78" s="180" t="s">
        <v>34386</v>
      </c>
      <c r="G78" s="178" t="s">
        <v>138</v>
      </c>
      <c r="H78" s="178" t="s">
        <v>105</v>
      </c>
      <c r="I78" s="181">
        <v>5.61</v>
      </c>
      <c r="J78" s="178" t="s">
        <v>105</v>
      </c>
      <c r="K78" s="178" t="s">
        <v>116</v>
      </c>
      <c r="L78" s="182" t="str">
        <f>IF(A78&lt;&gt;"",Input_Lieferant!AR78,"")&amp;""</f>
        <v>9.11</v>
      </c>
      <c r="M78" s="180" t="s">
        <v>34441</v>
      </c>
      <c r="N78" s="183" t="s">
        <v>30764</v>
      </c>
      <c r="O78" s="186" t="s">
        <v>34558</v>
      </c>
      <c r="P78" s="178" t="s">
        <v>114</v>
      </c>
      <c r="Q78" s="178" t="s">
        <v>30781</v>
      </c>
      <c r="R78" s="178"/>
      <c r="S78" s="185">
        <f>IF(A78&lt;&gt;"", IF(Input_Lieferant!Z78="N",1,IF(Input_Lieferant!Z78="X",2,"")),"")</f>
        <v>1</v>
      </c>
    </row>
    <row r="79" spans="1:19" ht="16.2" customHeight="1" x14ac:dyDescent="0.4">
      <c r="A79" s="176">
        <f>IF(LEN(Input_Lieferant!B79&amp;"") &gt;0, VALUE(Input_Lieferant!B79&amp;"")+0,"")</f>
        <v>71</v>
      </c>
      <c r="B79" s="177" t="str">
        <f>Input_Lieferant!D79</f>
        <v>mpBueimJUCIBXXmBPwRygyKJaMRCSV</v>
      </c>
      <c r="C79" s="211" t="s">
        <v>34374</v>
      </c>
      <c r="D79" s="178" t="s">
        <v>30779</v>
      </c>
      <c r="E79" s="179" t="s">
        <v>19021</v>
      </c>
      <c r="F79" s="180" t="s">
        <v>34395</v>
      </c>
      <c r="G79" s="178" t="s">
        <v>114</v>
      </c>
      <c r="H79" s="178" t="s">
        <v>116</v>
      </c>
      <c r="I79" s="181">
        <v>6.07</v>
      </c>
      <c r="J79" s="178" t="s">
        <v>105</v>
      </c>
      <c r="K79" s="178" t="s">
        <v>116</v>
      </c>
      <c r="L79" s="182" t="str">
        <f>IF(A79&lt;&gt;"",Input_Lieferant!AR79,"")&amp;""</f>
        <v>7.08</v>
      </c>
      <c r="M79" s="180" t="s">
        <v>34442</v>
      </c>
      <c r="N79" s="183" t="s">
        <v>30770</v>
      </c>
      <c r="O79" s="186" t="s">
        <v>34559</v>
      </c>
      <c r="P79" s="178" t="s">
        <v>115</v>
      </c>
      <c r="Q79" s="178" t="s">
        <v>30783</v>
      </c>
      <c r="R79" s="178"/>
      <c r="S79" s="185">
        <f>IF(A79&lt;&gt;"", IF(Input_Lieferant!Z79="N",1,IF(Input_Lieferant!Z79="X",2,"")),"")</f>
        <v>1</v>
      </c>
    </row>
    <row r="80" spans="1:19" ht="16.2" customHeight="1" x14ac:dyDescent="0.4">
      <c r="A80" s="176">
        <f>IF(LEN(Input_Lieferant!B80&amp;"") &gt;0, VALUE(Input_Lieferant!B80&amp;"")+0,"")</f>
        <v>72</v>
      </c>
      <c r="B80" s="177" t="str">
        <f>Input_Lieferant!D80</f>
        <v>cNbAiBOblVBKKMnNNbRhePbxKFeDVS</v>
      </c>
      <c r="C80" s="211" t="s">
        <v>34380</v>
      </c>
      <c r="D80" s="178" t="s">
        <v>30778</v>
      </c>
      <c r="E80" s="179" t="s">
        <v>26130</v>
      </c>
      <c r="F80" s="180" t="s">
        <v>34384</v>
      </c>
      <c r="G80" s="178" t="s">
        <v>114</v>
      </c>
      <c r="H80" s="178" t="s">
        <v>116</v>
      </c>
      <c r="I80" s="181">
        <v>8.6</v>
      </c>
      <c r="J80" s="178" t="s">
        <v>123</v>
      </c>
      <c r="K80" s="178" t="s">
        <v>116</v>
      </c>
      <c r="L80" s="182" t="str">
        <f>IF(A80&lt;&gt;"",Input_Lieferant!AR80,"")&amp;""</f>
        <v>7.26</v>
      </c>
      <c r="M80" s="180" t="s">
        <v>34443</v>
      </c>
      <c r="N80" s="183" t="s">
        <v>30770</v>
      </c>
      <c r="O80" s="186" t="s">
        <v>34560</v>
      </c>
      <c r="P80" s="178" t="s">
        <v>114</v>
      </c>
      <c r="Q80" s="178" t="s">
        <v>30781</v>
      </c>
      <c r="R80" s="178"/>
      <c r="S80" s="185">
        <f>IF(A80&lt;&gt;"", IF(Input_Lieferant!Z80="N",1,IF(Input_Lieferant!Z80="X",2,"")),"")</f>
        <v>1</v>
      </c>
    </row>
    <row r="81" spans="1:19" ht="16.2" customHeight="1" x14ac:dyDescent="0.4">
      <c r="A81" s="176">
        <f>IF(LEN(Input_Lieferant!B81&amp;"") &gt;0, VALUE(Input_Lieferant!B81&amp;"")+0,"")</f>
        <v>73</v>
      </c>
      <c r="B81" s="177" t="str">
        <f>Input_Lieferant!D81</f>
        <v>yjDHWWKPEsxOstSRpisnJXlNpsWEnM</v>
      </c>
      <c r="C81" s="211" t="s">
        <v>34376</v>
      </c>
      <c r="D81" s="178" t="s">
        <v>30773</v>
      </c>
      <c r="E81" s="179" t="s">
        <v>6978</v>
      </c>
      <c r="F81" s="180" t="s">
        <v>34381</v>
      </c>
      <c r="G81" s="178" t="s">
        <v>117</v>
      </c>
      <c r="H81" s="178" t="s">
        <v>105</v>
      </c>
      <c r="I81" s="181">
        <v>9.9700000000000006</v>
      </c>
      <c r="J81" s="178" t="s">
        <v>123</v>
      </c>
      <c r="K81" s="178" t="s">
        <v>105</v>
      </c>
      <c r="L81" s="182" t="str">
        <f>IF(A81&lt;&gt;"",Input_Lieferant!AR81,"")&amp;""</f>
        <v>6.88</v>
      </c>
      <c r="M81" s="180" t="s">
        <v>34444</v>
      </c>
      <c r="N81" s="183" t="s">
        <v>30769</v>
      </c>
      <c r="O81" s="186" t="s">
        <v>34545</v>
      </c>
      <c r="P81" s="178" t="s">
        <v>114</v>
      </c>
      <c r="Q81" s="178" t="s">
        <v>30783</v>
      </c>
      <c r="R81" s="178"/>
      <c r="S81" s="185">
        <f>IF(A81&lt;&gt;"", IF(Input_Lieferant!Z81="N",1,IF(Input_Lieferant!Z81="X",2,"")),"")</f>
        <v>2</v>
      </c>
    </row>
    <row r="82" spans="1:19" ht="16.2" customHeight="1" x14ac:dyDescent="0.4">
      <c r="A82" s="176">
        <f>IF(LEN(Input_Lieferant!B82&amp;"") &gt;0, VALUE(Input_Lieferant!B82&amp;"")+0,"")</f>
        <v>74</v>
      </c>
      <c r="B82" s="177" t="str">
        <f>Input_Lieferant!D82</f>
        <v>rAWuTMcIJGNomDqzuikzDqtnACufeu</v>
      </c>
      <c r="C82" s="211" t="s">
        <v>34378</v>
      </c>
      <c r="D82" s="178" t="s">
        <v>30779</v>
      </c>
      <c r="E82" s="179" t="s">
        <v>14507</v>
      </c>
      <c r="F82" s="180" t="s">
        <v>34381</v>
      </c>
      <c r="G82" s="178" t="s">
        <v>114</v>
      </c>
      <c r="H82" s="178" t="s">
        <v>105</v>
      </c>
      <c r="I82" s="181">
        <v>9.08</v>
      </c>
      <c r="J82" s="178" t="s">
        <v>123</v>
      </c>
      <c r="K82" s="178" t="s">
        <v>105</v>
      </c>
      <c r="L82" s="182" t="str">
        <f>IF(A82&lt;&gt;"",Input_Lieferant!AR82,"")&amp;""</f>
        <v>3.71</v>
      </c>
      <c r="M82" s="180" t="s">
        <v>34445</v>
      </c>
      <c r="N82" s="183" t="s">
        <v>30771</v>
      </c>
      <c r="O82" s="186" t="s">
        <v>34518</v>
      </c>
      <c r="P82" s="178" t="s">
        <v>115</v>
      </c>
      <c r="Q82" s="178" t="s">
        <v>30781</v>
      </c>
      <c r="R82" s="178"/>
      <c r="S82" s="185">
        <f>IF(A82&lt;&gt;"", IF(Input_Lieferant!Z82="N",1,IF(Input_Lieferant!Z82="X",2,"")),"")</f>
        <v>2</v>
      </c>
    </row>
    <row r="83" spans="1:19" ht="16.2" customHeight="1" x14ac:dyDescent="0.4">
      <c r="A83" s="176">
        <f>IF(LEN(Input_Lieferant!B83&amp;"") &gt;0, VALUE(Input_Lieferant!B83&amp;"")+0,"")</f>
        <v>75</v>
      </c>
      <c r="B83" s="177" t="str">
        <f>Input_Lieferant!D83</f>
        <v>pgDeUbwsPGNvTChWniTmBAAzHEsdPM</v>
      </c>
      <c r="C83" s="211" t="s">
        <v>34380</v>
      </c>
      <c r="D83" s="178" t="s">
        <v>30780</v>
      </c>
      <c r="E83" s="179" t="s">
        <v>609</v>
      </c>
      <c r="F83" s="180" t="s">
        <v>34382</v>
      </c>
      <c r="G83" s="178" t="s">
        <v>117</v>
      </c>
      <c r="H83" s="178" t="s">
        <v>116</v>
      </c>
      <c r="I83" s="181">
        <v>3.22</v>
      </c>
      <c r="J83" s="178" t="s">
        <v>105</v>
      </c>
      <c r="K83" s="178" t="s">
        <v>116</v>
      </c>
      <c r="L83" s="182" t="str">
        <f>IF(A83&lt;&gt;"",Input_Lieferant!AR83,"")&amp;""</f>
        <v>7.11</v>
      </c>
      <c r="M83" s="180" t="s">
        <v>34446</v>
      </c>
      <c r="N83" s="183" t="s">
        <v>30771</v>
      </c>
      <c r="O83" s="186" t="s">
        <v>34551</v>
      </c>
      <c r="P83" s="178" t="s">
        <v>115</v>
      </c>
      <c r="Q83" s="178" t="s">
        <v>30782</v>
      </c>
      <c r="R83" s="178"/>
      <c r="S83" s="185">
        <f>IF(A83&lt;&gt;"", IF(Input_Lieferant!Z83="N",1,IF(Input_Lieferant!Z83="X",2,"")),"")</f>
        <v>1</v>
      </c>
    </row>
    <row r="84" spans="1:19" ht="16.2" customHeight="1" x14ac:dyDescent="0.4">
      <c r="A84" s="176">
        <f>IF(LEN(Input_Lieferant!B84&amp;"") &gt;0, VALUE(Input_Lieferant!B84&amp;"")+0,"")</f>
        <v>76</v>
      </c>
      <c r="B84" s="177" t="str">
        <f>Input_Lieferant!D84</f>
        <v>dbvsquLPbShPUfcurNeLvyifNramGv</v>
      </c>
      <c r="C84" s="211" t="s">
        <v>34376</v>
      </c>
      <c r="D84" s="178" t="s">
        <v>30778</v>
      </c>
      <c r="E84" s="179" t="s">
        <v>601</v>
      </c>
      <c r="F84" s="180" t="s">
        <v>34393</v>
      </c>
      <c r="G84" s="178" t="s">
        <v>117</v>
      </c>
      <c r="H84" s="178" t="s">
        <v>116</v>
      </c>
      <c r="I84" s="181">
        <v>4.21</v>
      </c>
      <c r="J84" s="178" t="s">
        <v>123</v>
      </c>
      <c r="K84" s="178" t="s">
        <v>105</v>
      </c>
      <c r="L84" s="182" t="str">
        <f>IF(A84&lt;&gt;"",Input_Lieferant!AR84,"")&amp;""</f>
        <v>6.04</v>
      </c>
      <c r="M84" s="180" t="s">
        <v>34447</v>
      </c>
      <c r="N84" s="183" t="s">
        <v>30765</v>
      </c>
      <c r="O84" s="186" t="s">
        <v>34561</v>
      </c>
      <c r="P84" s="178" t="s">
        <v>114</v>
      </c>
      <c r="Q84" s="178" t="s">
        <v>30782</v>
      </c>
      <c r="R84" s="178"/>
      <c r="S84" s="185">
        <f>IF(A84&lt;&gt;"", IF(Input_Lieferant!Z84="N",1,IF(Input_Lieferant!Z84="X",2,"")),"")</f>
        <v>1</v>
      </c>
    </row>
    <row r="85" spans="1:19" ht="16.2" customHeight="1" x14ac:dyDescent="0.4">
      <c r="A85" s="176">
        <f>IF(LEN(Input_Lieferant!B85&amp;"") &gt;0, VALUE(Input_Lieferant!B85&amp;"")+0,"")</f>
        <v>77</v>
      </c>
      <c r="B85" s="177" t="str">
        <f>Input_Lieferant!D85</f>
        <v>DLDPgSNMWDQhOqjerklJdJFLjmfRML</v>
      </c>
      <c r="C85" s="211" t="s">
        <v>34377</v>
      </c>
      <c r="D85" s="178" t="s">
        <v>30776</v>
      </c>
      <c r="E85" s="179" t="s">
        <v>505</v>
      </c>
      <c r="F85" s="180" t="s">
        <v>34385</v>
      </c>
      <c r="G85" s="178" t="s">
        <v>117</v>
      </c>
      <c r="H85" s="178" t="s">
        <v>105</v>
      </c>
      <c r="I85" s="181">
        <v>7.11</v>
      </c>
      <c r="J85" s="178" t="s">
        <v>123</v>
      </c>
      <c r="K85" s="178" t="s">
        <v>105</v>
      </c>
      <c r="L85" s="182" t="str">
        <f>IF(A85&lt;&gt;"",Input_Lieferant!AR85,"")&amp;""</f>
        <v>5.46</v>
      </c>
      <c r="M85" s="180"/>
      <c r="N85" s="183" t="s">
        <v>31078</v>
      </c>
      <c r="O85" s="186" t="s">
        <v>34562</v>
      </c>
      <c r="P85" s="178" t="s">
        <v>115</v>
      </c>
      <c r="Q85" s="178" t="s">
        <v>151</v>
      </c>
      <c r="R85" s="178"/>
      <c r="S85" s="185">
        <f>IF(A85&lt;&gt;"", IF(Input_Lieferant!Z85="N",1,IF(Input_Lieferant!Z85="X",2,"")),"")</f>
        <v>1</v>
      </c>
    </row>
    <row r="86" spans="1:19" ht="16.2" customHeight="1" x14ac:dyDescent="0.4">
      <c r="A86" s="176">
        <f>IF(LEN(Input_Lieferant!B86&amp;"") &gt;0, VALUE(Input_Lieferant!B86&amp;"")+0,"")</f>
        <v>78</v>
      </c>
      <c r="B86" s="177" t="str">
        <f>Input_Lieferant!D86</f>
        <v>QDhCuzQllzNOVcvmPQwhnAAcfyttQM</v>
      </c>
      <c r="C86" s="211" t="s">
        <v>34379</v>
      </c>
      <c r="D86" s="178" t="s">
        <v>30775</v>
      </c>
      <c r="E86" s="179" t="s">
        <v>26453</v>
      </c>
      <c r="F86" s="180" t="s">
        <v>34382</v>
      </c>
      <c r="G86" s="178" t="s">
        <v>138</v>
      </c>
      <c r="H86" s="178" t="s">
        <v>105</v>
      </c>
      <c r="I86" s="181">
        <v>9.73</v>
      </c>
      <c r="J86" s="178" t="s">
        <v>123</v>
      </c>
      <c r="K86" s="178" t="s">
        <v>105</v>
      </c>
      <c r="L86" s="182" t="str">
        <f>IF(A86&lt;&gt;"",Input_Lieferant!AR86,"")&amp;""</f>
        <v>5.57</v>
      </c>
      <c r="M86" s="180"/>
      <c r="N86" s="183" t="s">
        <v>30771</v>
      </c>
      <c r="O86" s="186" t="s">
        <v>34563</v>
      </c>
      <c r="P86" s="178" t="s">
        <v>115</v>
      </c>
      <c r="Q86" s="178" t="s">
        <v>151</v>
      </c>
      <c r="R86" s="178"/>
      <c r="S86" s="185">
        <f>IF(A86&lt;&gt;"", IF(Input_Lieferant!Z86="N",1,IF(Input_Lieferant!Z86="X",2,"")),"")</f>
        <v>2</v>
      </c>
    </row>
    <row r="87" spans="1:19" ht="16.2" customHeight="1" x14ac:dyDescent="0.4">
      <c r="A87" s="176">
        <f>IF(LEN(Input_Lieferant!B87&amp;"") &gt;0, VALUE(Input_Lieferant!B87&amp;"")+0,"")</f>
        <v>79</v>
      </c>
      <c r="B87" s="177" t="str">
        <f>Input_Lieferant!D87</f>
        <v>iOmOvprBRqUfVtitFdERQiChQvQNpa</v>
      </c>
      <c r="C87" s="211" t="s">
        <v>34373</v>
      </c>
      <c r="D87" s="178" t="s">
        <v>30774</v>
      </c>
      <c r="E87" s="179" t="s">
        <v>14558</v>
      </c>
      <c r="F87" s="180" t="s">
        <v>34383</v>
      </c>
      <c r="G87" s="178" t="s">
        <v>114</v>
      </c>
      <c r="H87" s="178" t="s">
        <v>116</v>
      </c>
      <c r="I87" s="181">
        <v>8.81</v>
      </c>
      <c r="J87" s="178" t="s">
        <v>123</v>
      </c>
      <c r="K87" s="178" t="s">
        <v>105</v>
      </c>
      <c r="L87" s="182" t="str">
        <f>IF(A87&lt;&gt;"",Input_Lieferant!AR87,"")&amp;""</f>
        <v>9.26</v>
      </c>
      <c r="M87" s="180"/>
      <c r="N87" s="183" t="s">
        <v>30768</v>
      </c>
      <c r="O87" s="186" t="s">
        <v>34508</v>
      </c>
      <c r="P87" s="178" t="s">
        <v>135</v>
      </c>
      <c r="Q87" s="178" t="s">
        <v>30782</v>
      </c>
      <c r="R87" s="178"/>
      <c r="S87" s="185">
        <f>IF(A87&lt;&gt;"", IF(Input_Lieferant!Z87="N",1,IF(Input_Lieferant!Z87="X",2,"")),"")</f>
        <v>2</v>
      </c>
    </row>
    <row r="88" spans="1:19" ht="16.2" customHeight="1" x14ac:dyDescent="0.4">
      <c r="A88" s="176">
        <f>IF(LEN(Input_Lieferant!B88&amp;"") &gt;0, VALUE(Input_Lieferant!B88&amp;"")+0,"")</f>
        <v>80</v>
      </c>
      <c r="B88" s="177" t="str">
        <f>Input_Lieferant!D88</f>
        <v>ngQMOMjNyupBIJQKrSJKifLEHuCJtK</v>
      </c>
      <c r="C88" s="211" t="s">
        <v>34373</v>
      </c>
      <c r="D88" s="178" t="s">
        <v>30772</v>
      </c>
      <c r="E88" s="179" t="s">
        <v>18894</v>
      </c>
      <c r="F88" s="180" t="s">
        <v>34388</v>
      </c>
      <c r="G88" s="178" t="s">
        <v>114</v>
      </c>
      <c r="H88" s="178" t="s">
        <v>116</v>
      </c>
      <c r="I88" s="181">
        <v>6.8</v>
      </c>
      <c r="J88" s="178" t="s">
        <v>105</v>
      </c>
      <c r="K88" s="178" t="s">
        <v>116</v>
      </c>
      <c r="L88" s="182" t="str">
        <f>IF(A88&lt;&gt;"",Input_Lieferant!AR88,"")&amp;""</f>
        <v>3.84</v>
      </c>
      <c r="M88" s="180"/>
      <c r="N88" s="183" t="s">
        <v>30770</v>
      </c>
      <c r="O88" s="186" t="s">
        <v>34564</v>
      </c>
      <c r="P88" s="178" t="s">
        <v>114</v>
      </c>
      <c r="Q88" s="178" t="s">
        <v>30782</v>
      </c>
      <c r="R88" s="178"/>
      <c r="S88" s="185">
        <f>IF(A88&lt;&gt;"", IF(Input_Lieferant!Z88="N",1,IF(Input_Lieferant!Z88="X",2,"")),"")</f>
        <v>1</v>
      </c>
    </row>
    <row r="89" spans="1:19" ht="16.2" customHeight="1" x14ac:dyDescent="0.4">
      <c r="A89" s="176">
        <f>IF(LEN(Input_Lieferant!B89&amp;"") &gt;0, VALUE(Input_Lieferant!B89&amp;"")+0,"")</f>
        <v>81</v>
      </c>
      <c r="B89" s="177" t="str">
        <f>Input_Lieferant!D89</f>
        <v>SPeLnSTxEEmWQRDzWhhrBvHGkAnVVe</v>
      </c>
      <c r="C89" s="211" t="s">
        <v>34373</v>
      </c>
      <c r="D89" s="178" t="s">
        <v>30778</v>
      </c>
      <c r="E89" s="179" t="s">
        <v>20827</v>
      </c>
      <c r="F89" s="180" t="s">
        <v>34388</v>
      </c>
      <c r="G89" s="178" t="s">
        <v>138</v>
      </c>
      <c r="H89" s="178" t="s">
        <v>105</v>
      </c>
      <c r="I89" s="181">
        <v>4.63</v>
      </c>
      <c r="J89" s="178" t="s">
        <v>123</v>
      </c>
      <c r="K89" s="178" t="s">
        <v>105</v>
      </c>
      <c r="L89" s="182" t="str">
        <f>IF(A89&lt;&gt;"",Input_Lieferant!AR89,"")&amp;""</f>
        <v>9.61</v>
      </c>
      <c r="M89" s="180"/>
      <c r="N89" s="183" t="s">
        <v>30758</v>
      </c>
      <c r="O89" s="186" t="s">
        <v>34565</v>
      </c>
      <c r="P89" s="178" t="s">
        <v>114</v>
      </c>
      <c r="Q89" s="178" t="s">
        <v>30783</v>
      </c>
      <c r="R89" s="178"/>
      <c r="S89" s="185">
        <f>IF(A89&lt;&gt;"", IF(Input_Lieferant!Z89="N",1,IF(Input_Lieferant!Z89="X",2,"")),"")</f>
        <v>2</v>
      </c>
    </row>
    <row r="90" spans="1:19" ht="16.2" customHeight="1" x14ac:dyDescent="0.4">
      <c r="A90" s="176">
        <f>IF(LEN(Input_Lieferant!B90&amp;"") &gt;0, VALUE(Input_Lieferant!B90&amp;"")+0,"")</f>
        <v>82</v>
      </c>
      <c r="B90" s="177" t="str">
        <f>Input_Lieferant!D90</f>
        <v>edTmhrAmOJUgRipDoRBBrBHKPkFImO</v>
      </c>
      <c r="C90" s="211" t="s">
        <v>34378</v>
      </c>
      <c r="D90" s="178" t="s">
        <v>30779</v>
      </c>
      <c r="E90" s="179" t="s">
        <v>4699</v>
      </c>
      <c r="F90" s="180" t="s">
        <v>34386</v>
      </c>
      <c r="G90" s="178" t="s">
        <v>138</v>
      </c>
      <c r="H90" s="178" t="s">
        <v>116</v>
      </c>
      <c r="I90" s="181">
        <v>6.52</v>
      </c>
      <c r="J90" s="178" t="s">
        <v>105</v>
      </c>
      <c r="K90" s="178" t="s">
        <v>116</v>
      </c>
      <c r="L90" s="182" t="str">
        <f>IF(A90&lt;&gt;"",Input_Lieferant!AR90,"")&amp;""</f>
        <v>6.72</v>
      </c>
      <c r="M90" s="180"/>
      <c r="N90" s="183" t="s">
        <v>30763</v>
      </c>
      <c r="O90" s="186" t="s">
        <v>34566</v>
      </c>
      <c r="P90" s="178" t="s">
        <v>114</v>
      </c>
      <c r="Q90" s="178" t="s">
        <v>30783</v>
      </c>
      <c r="R90" s="178"/>
      <c r="S90" s="185">
        <f>IF(A90&lt;&gt;"", IF(Input_Lieferant!Z90="N",1,IF(Input_Lieferant!Z90="X",2,"")),"")</f>
        <v>1</v>
      </c>
    </row>
    <row r="91" spans="1:19" ht="16.2" customHeight="1" x14ac:dyDescent="0.4">
      <c r="A91" s="176">
        <f>IF(LEN(Input_Lieferant!B91&amp;"") &gt;0, VALUE(Input_Lieferant!B91&amp;"")+0,"")</f>
        <v>83</v>
      </c>
      <c r="B91" s="177" t="str">
        <f>Input_Lieferant!D91</f>
        <v>yHtmgxUnygNhnybNxSzsONMjyGPEJk</v>
      </c>
      <c r="C91" s="211" t="s">
        <v>34373</v>
      </c>
      <c r="D91" s="178" t="s">
        <v>30773</v>
      </c>
      <c r="E91" s="179" t="s">
        <v>10985</v>
      </c>
      <c r="F91" s="180" t="s">
        <v>34391</v>
      </c>
      <c r="G91" s="178" t="s">
        <v>138</v>
      </c>
      <c r="H91" s="178" t="s">
        <v>105</v>
      </c>
      <c r="I91" s="181">
        <v>2.64</v>
      </c>
      <c r="J91" s="178" t="s">
        <v>123</v>
      </c>
      <c r="K91" s="178" t="s">
        <v>105</v>
      </c>
      <c r="L91" s="182" t="str">
        <f>IF(A91&lt;&gt;"",Input_Lieferant!AR91,"")&amp;""</f>
        <v>8.22</v>
      </c>
      <c r="M91" s="180"/>
      <c r="N91" s="183" t="s">
        <v>30762</v>
      </c>
      <c r="O91" s="186" t="s">
        <v>34522</v>
      </c>
      <c r="P91" s="178" t="s">
        <v>135</v>
      </c>
      <c r="Q91" s="178" t="s">
        <v>30781</v>
      </c>
      <c r="R91" s="178"/>
      <c r="S91" s="185">
        <f>IF(A91&lt;&gt;"", IF(Input_Lieferant!Z91="N",1,IF(Input_Lieferant!Z91="X",2,"")),"")</f>
        <v>1</v>
      </c>
    </row>
    <row r="92" spans="1:19" ht="16.2" customHeight="1" x14ac:dyDescent="0.4">
      <c r="A92" s="176">
        <f>IF(LEN(Input_Lieferant!B92&amp;"") &gt;0, VALUE(Input_Lieferant!B92&amp;"")+0,"")</f>
        <v>84</v>
      </c>
      <c r="B92" s="177" t="str">
        <f>Input_Lieferant!D92</f>
        <v>oXsaedCeJmEcNMnQXOoLkVeyFMGgAo</v>
      </c>
      <c r="C92" s="211" t="s">
        <v>34377</v>
      </c>
      <c r="D92" s="178" t="s">
        <v>30779</v>
      </c>
      <c r="E92" s="179" t="s">
        <v>1435</v>
      </c>
      <c r="F92" s="180" t="s">
        <v>34393</v>
      </c>
      <c r="G92" s="178" t="s">
        <v>117</v>
      </c>
      <c r="H92" s="178" t="s">
        <v>105</v>
      </c>
      <c r="I92" s="181">
        <v>2.81</v>
      </c>
      <c r="J92" s="178" t="s">
        <v>105</v>
      </c>
      <c r="K92" s="178" t="s">
        <v>116</v>
      </c>
      <c r="L92" s="182" t="str">
        <f>IF(A92&lt;&gt;"",Input_Lieferant!AR92,"")&amp;""</f>
        <v>2.92</v>
      </c>
      <c r="M92" s="180"/>
      <c r="N92" s="183" t="s">
        <v>30761</v>
      </c>
      <c r="O92" s="186" t="s">
        <v>34560</v>
      </c>
      <c r="P92" s="178" t="s">
        <v>114</v>
      </c>
      <c r="Q92" s="178" t="s">
        <v>30783</v>
      </c>
      <c r="R92" s="178"/>
      <c r="S92" s="185">
        <f>IF(A92&lt;&gt;"", IF(Input_Lieferant!Z92="N",1,IF(Input_Lieferant!Z92="X",2,"")),"")</f>
        <v>1</v>
      </c>
    </row>
    <row r="93" spans="1:19" ht="16.2" customHeight="1" x14ac:dyDescent="0.4">
      <c r="A93" s="176">
        <f>IF(LEN(Input_Lieferant!B93&amp;"") &gt;0, VALUE(Input_Lieferant!B93&amp;"")+0,"")</f>
        <v>85</v>
      </c>
      <c r="B93" s="177" t="str">
        <f>Input_Lieferant!D93</f>
        <v>BXezjurGVGkyinxAAEoXAUuoSucKNw</v>
      </c>
      <c r="C93" s="211" t="s">
        <v>34377</v>
      </c>
      <c r="D93" s="178" t="s">
        <v>30777</v>
      </c>
      <c r="E93" s="179" t="s">
        <v>30576</v>
      </c>
      <c r="F93" s="180" t="s">
        <v>34384</v>
      </c>
      <c r="G93" s="178" t="s">
        <v>117</v>
      </c>
      <c r="H93" s="178" t="s">
        <v>105</v>
      </c>
      <c r="I93" s="181">
        <v>3.76</v>
      </c>
      <c r="J93" s="178" t="s">
        <v>123</v>
      </c>
      <c r="K93" s="178" t="s">
        <v>105</v>
      </c>
      <c r="L93" s="182" t="str">
        <f>IF(A93&lt;&gt;"",Input_Lieferant!AR93,"")&amp;""</f>
        <v>7.25</v>
      </c>
      <c r="M93" s="180"/>
      <c r="N93" s="183" t="s">
        <v>30761</v>
      </c>
      <c r="O93" s="186" t="s">
        <v>34514</v>
      </c>
      <c r="P93" s="178" t="s">
        <v>115</v>
      </c>
      <c r="Q93" s="178" t="s">
        <v>30782</v>
      </c>
      <c r="R93" s="178"/>
      <c r="S93" s="185">
        <f>IF(A93&lt;&gt;"", IF(Input_Lieferant!Z93="N",1,IF(Input_Lieferant!Z93="X",2,"")),"")</f>
        <v>1</v>
      </c>
    </row>
    <row r="94" spans="1:19" ht="16.2" customHeight="1" x14ac:dyDescent="0.4">
      <c r="A94" s="176">
        <f>IF(LEN(Input_Lieferant!B94&amp;"") &gt;0, VALUE(Input_Lieferant!B94&amp;"")+0,"")</f>
        <v>86</v>
      </c>
      <c r="B94" s="177" t="str">
        <f>Input_Lieferant!D94</f>
        <v>wqzPduVPpFeJfFAgbmcyUSJurlNddS</v>
      </c>
      <c r="C94" s="211" t="s">
        <v>34380</v>
      </c>
      <c r="D94" s="178" t="s">
        <v>30774</v>
      </c>
      <c r="E94" s="179" t="s">
        <v>8897</v>
      </c>
      <c r="F94" s="180" t="s">
        <v>34385</v>
      </c>
      <c r="G94" s="178" t="s">
        <v>138</v>
      </c>
      <c r="H94" s="178" t="s">
        <v>105</v>
      </c>
      <c r="I94" s="181">
        <v>1.1100000000000001</v>
      </c>
      <c r="J94" s="178" t="s">
        <v>105</v>
      </c>
      <c r="K94" s="178" t="s">
        <v>105</v>
      </c>
      <c r="L94" s="182" t="str">
        <f>IF(A94&lt;&gt;"",Input_Lieferant!AR94,"")&amp;""</f>
        <v>5.71</v>
      </c>
      <c r="M94" s="180"/>
      <c r="N94" s="183" t="s">
        <v>30765</v>
      </c>
      <c r="O94" s="186" t="s">
        <v>34567</v>
      </c>
      <c r="P94" s="178" t="s">
        <v>115</v>
      </c>
      <c r="Q94" s="178" t="s">
        <v>151</v>
      </c>
      <c r="R94" s="178"/>
      <c r="S94" s="185">
        <f>IF(A94&lt;&gt;"", IF(Input_Lieferant!Z94="N",1,IF(Input_Lieferant!Z94="X",2,"")),"")</f>
        <v>1</v>
      </c>
    </row>
    <row r="95" spans="1:19" ht="16.2" customHeight="1" x14ac:dyDescent="0.4">
      <c r="A95" s="176">
        <f>IF(LEN(Input_Lieferant!B95&amp;"") &gt;0, VALUE(Input_Lieferant!B95&amp;"")+0,"")</f>
        <v>87</v>
      </c>
      <c r="B95" s="177" t="str">
        <f>Input_Lieferant!D95</f>
        <v>WUdmHJXGUVdRgsPoiqroSyrrnofAxQ</v>
      </c>
      <c r="C95" s="211" t="s">
        <v>34375</v>
      </c>
      <c r="D95" s="178" t="s">
        <v>30778</v>
      </c>
      <c r="E95" s="179" t="s">
        <v>26713</v>
      </c>
      <c r="F95" s="180" t="s">
        <v>34394</v>
      </c>
      <c r="G95" s="178" t="s">
        <v>114</v>
      </c>
      <c r="H95" s="178" t="s">
        <v>105</v>
      </c>
      <c r="I95" s="181">
        <v>7.54</v>
      </c>
      <c r="J95" s="178" t="s">
        <v>105</v>
      </c>
      <c r="K95" s="178" t="s">
        <v>105</v>
      </c>
      <c r="L95" s="182" t="str">
        <f>IF(A95&lt;&gt;"",Input_Lieferant!AR95,"")&amp;""</f>
        <v>5.52</v>
      </c>
      <c r="M95" s="180"/>
      <c r="N95" s="183" t="s">
        <v>30770</v>
      </c>
      <c r="O95" s="186" t="s">
        <v>34568</v>
      </c>
      <c r="P95" s="178" t="s">
        <v>115</v>
      </c>
      <c r="Q95" s="178" t="s">
        <v>30781</v>
      </c>
      <c r="R95" s="178"/>
      <c r="S95" s="185">
        <f>IF(A95&lt;&gt;"", IF(Input_Lieferant!Z95="N",1,IF(Input_Lieferant!Z95="X",2,"")),"")</f>
        <v>1</v>
      </c>
    </row>
    <row r="96" spans="1:19" ht="16.2" customHeight="1" x14ac:dyDescent="0.4">
      <c r="A96" s="176">
        <f>IF(LEN(Input_Lieferant!B96&amp;"") &gt;0, VALUE(Input_Lieferant!B96&amp;"")+0,"")</f>
        <v>88</v>
      </c>
      <c r="B96" s="177" t="str">
        <f>Input_Lieferant!D96</f>
        <v>yTpyHWAynIySXzWimKadeeGUPXQxDP</v>
      </c>
      <c r="C96" s="211" t="s">
        <v>34380</v>
      </c>
      <c r="D96" s="178" t="s">
        <v>30776</v>
      </c>
      <c r="E96" s="179" t="s">
        <v>16490</v>
      </c>
      <c r="F96" s="180" t="s">
        <v>34386</v>
      </c>
      <c r="G96" s="178" t="s">
        <v>138</v>
      </c>
      <c r="H96" s="178" t="s">
        <v>116</v>
      </c>
      <c r="I96" s="181">
        <v>8.2899999999999991</v>
      </c>
      <c r="J96" s="178" t="s">
        <v>123</v>
      </c>
      <c r="K96" s="178" t="s">
        <v>105</v>
      </c>
      <c r="L96" s="182" t="str">
        <f>IF(A96&lt;&gt;"",Input_Lieferant!AR96,"")&amp;""</f>
        <v>7.15</v>
      </c>
      <c r="M96" s="180"/>
      <c r="N96" s="183" t="s">
        <v>30770</v>
      </c>
      <c r="O96" s="186" t="s">
        <v>34569</v>
      </c>
      <c r="P96" s="178" t="s">
        <v>114</v>
      </c>
      <c r="Q96" s="178" t="s">
        <v>30783</v>
      </c>
      <c r="R96" s="178"/>
      <c r="S96" s="185">
        <f>IF(A96&lt;&gt;"", IF(Input_Lieferant!Z96="N",1,IF(Input_Lieferant!Z96="X",2,"")),"")</f>
        <v>1</v>
      </c>
    </row>
    <row r="97" spans="1:19" ht="16.2" customHeight="1" x14ac:dyDescent="0.4">
      <c r="A97" s="176">
        <f>IF(LEN(Input_Lieferant!B97&amp;"") &gt;0, VALUE(Input_Lieferant!B97&amp;"")+0,"")</f>
        <v>89</v>
      </c>
      <c r="B97" s="177" t="str">
        <f>Input_Lieferant!D97</f>
        <v>TjOXwxykxtmbbgczsAWgqnfUIUUsUS</v>
      </c>
      <c r="C97" s="211" t="s">
        <v>34374</v>
      </c>
      <c r="D97" s="178" t="s">
        <v>30777</v>
      </c>
      <c r="E97" s="179" t="s">
        <v>2756</v>
      </c>
      <c r="F97" s="180" t="s">
        <v>34392</v>
      </c>
      <c r="G97" s="178" t="s">
        <v>114</v>
      </c>
      <c r="H97" s="178" t="s">
        <v>116</v>
      </c>
      <c r="I97" s="181">
        <v>4.63</v>
      </c>
      <c r="J97" s="178" t="s">
        <v>123</v>
      </c>
      <c r="K97" s="178" t="s">
        <v>105</v>
      </c>
      <c r="L97" s="182" t="str">
        <f>IF(A97&lt;&gt;"",Input_Lieferant!AR97,"")&amp;""</f>
        <v>1.8</v>
      </c>
      <c r="M97" s="180"/>
      <c r="N97" s="183" t="s">
        <v>30764</v>
      </c>
      <c r="O97" s="186" t="s">
        <v>34570</v>
      </c>
      <c r="P97" s="178" t="s">
        <v>115</v>
      </c>
      <c r="Q97" s="178" t="s">
        <v>30783</v>
      </c>
      <c r="R97" s="178"/>
      <c r="S97" s="185">
        <f>IF(A97&lt;&gt;"", IF(Input_Lieferant!Z97="N",1,IF(Input_Lieferant!Z97="X",2,"")),"")</f>
        <v>2</v>
      </c>
    </row>
    <row r="98" spans="1:19" ht="16.2" customHeight="1" x14ac:dyDescent="0.4">
      <c r="A98" s="176">
        <f>IF(LEN(Input_Lieferant!B98&amp;"") &gt;0, VALUE(Input_Lieferant!B98&amp;"")+0,"")</f>
        <v>90</v>
      </c>
      <c r="B98" s="177" t="str">
        <f>Input_Lieferant!D98</f>
        <v>BAHkLfDBwwfkBHGdkTcOCEOtnaRLzd</v>
      </c>
      <c r="C98" s="211" t="s">
        <v>34378</v>
      </c>
      <c r="D98" s="178" t="s">
        <v>30772</v>
      </c>
      <c r="E98" s="179" t="s">
        <v>16387</v>
      </c>
      <c r="F98" s="180" t="s">
        <v>34383</v>
      </c>
      <c r="G98" s="178" t="s">
        <v>138</v>
      </c>
      <c r="H98" s="178" t="s">
        <v>116</v>
      </c>
      <c r="I98" s="181">
        <v>4.43</v>
      </c>
      <c r="J98" s="178" t="s">
        <v>105</v>
      </c>
      <c r="K98" s="178" t="s">
        <v>105</v>
      </c>
      <c r="L98" s="182" t="str">
        <f>IF(A98&lt;&gt;"",Input_Lieferant!AR98,"")&amp;""</f>
        <v>3.64</v>
      </c>
      <c r="M98" s="180"/>
      <c r="N98" s="183" t="s">
        <v>30769</v>
      </c>
      <c r="O98" s="186" t="s">
        <v>34542</v>
      </c>
      <c r="P98" s="178" t="s">
        <v>135</v>
      </c>
      <c r="Q98" s="178" t="s">
        <v>151</v>
      </c>
      <c r="R98" s="178"/>
      <c r="S98" s="185">
        <f>IF(A98&lt;&gt;"", IF(Input_Lieferant!Z98="N",1,IF(Input_Lieferant!Z98="X",2,"")),"")</f>
        <v>1</v>
      </c>
    </row>
    <row r="99" spans="1:19" ht="16.2" customHeight="1" x14ac:dyDescent="0.4">
      <c r="A99" s="176">
        <f>IF(LEN(Input_Lieferant!B99&amp;"") &gt;0, VALUE(Input_Lieferant!B99&amp;"")+0,"")</f>
        <v>91</v>
      </c>
      <c r="B99" s="177" t="str">
        <f>Input_Lieferant!D99</f>
        <v>SCNGGtvFIcykUgDISWWOImDAxtCFgA</v>
      </c>
      <c r="C99" s="211" t="s">
        <v>34376</v>
      </c>
      <c r="D99" s="178" t="s">
        <v>30777</v>
      </c>
      <c r="E99" s="179" t="s">
        <v>17745</v>
      </c>
      <c r="F99" s="180" t="s">
        <v>34393</v>
      </c>
      <c r="G99" s="178" t="s">
        <v>114</v>
      </c>
      <c r="H99" s="178" t="s">
        <v>105</v>
      </c>
      <c r="I99" s="181">
        <v>7.4</v>
      </c>
      <c r="J99" s="178" t="s">
        <v>123</v>
      </c>
      <c r="K99" s="178" t="s">
        <v>105</v>
      </c>
      <c r="L99" s="182" t="str">
        <f>IF(A99&lt;&gt;"",Input_Lieferant!AR99,"")&amp;""</f>
        <v>3.48</v>
      </c>
      <c r="M99" s="180"/>
      <c r="N99" s="183" t="s">
        <v>30759</v>
      </c>
      <c r="O99" s="186" t="s">
        <v>34514</v>
      </c>
      <c r="P99" s="178" t="s">
        <v>114</v>
      </c>
      <c r="Q99" s="178" t="s">
        <v>30782</v>
      </c>
      <c r="R99" s="178"/>
      <c r="S99" s="185">
        <f>IF(A99&lt;&gt;"", IF(Input_Lieferant!Z99="N",1,IF(Input_Lieferant!Z99="X",2,"")),"")</f>
        <v>2</v>
      </c>
    </row>
    <row r="100" spans="1:19" ht="16.2" customHeight="1" x14ac:dyDescent="0.4">
      <c r="A100" s="176">
        <f>IF(LEN(Input_Lieferant!B100&amp;"") &gt;0, VALUE(Input_Lieferant!B100&amp;"")+0,"")</f>
        <v>92</v>
      </c>
      <c r="B100" s="177" t="str">
        <f>Input_Lieferant!D100</f>
        <v>gwkswCmFVxXtIeRduUKgEfTdoxrpFU</v>
      </c>
      <c r="C100" s="211" t="s">
        <v>34377</v>
      </c>
      <c r="D100" s="178" t="s">
        <v>30778</v>
      </c>
      <c r="E100" s="179" t="s">
        <v>19953</v>
      </c>
      <c r="F100" s="180" t="s">
        <v>34384</v>
      </c>
      <c r="G100" s="178" t="s">
        <v>117</v>
      </c>
      <c r="H100" s="178" t="s">
        <v>105</v>
      </c>
      <c r="I100" s="181">
        <v>4.4000000000000004</v>
      </c>
      <c r="J100" s="178" t="s">
        <v>123</v>
      </c>
      <c r="K100" s="178" t="s">
        <v>105</v>
      </c>
      <c r="L100" s="182" t="str">
        <f>IF(A100&lt;&gt;"",Input_Lieferant!AR100,"")&amp;""</f>
        <v>1.43</v>
      </c>
      <c r="M100" s="180"/>
      <c r="N100" s="183" t="s">
        <v>31079</v>
      </c>
      <c r="O100" s="186" t="s">
        <v>34571</v>
      </c>
      <c r="P100" s="178" t="s">
        <v>135</v>
      </c>
      <c r="Q100" s="178" t="s">
        <v>30783</v>
      </c>
      <c r="R100" s="178"/>
      <c r="S100" s="185">
        <f>IF(A100&lt;&gt;"", IF(Input_Lieferant!Z100="N",1,IF(Input_Lieferant!Z100="X",2,"")),"")</f>
        <v>2</v>
      </c>
    </row>
    <row r="101" spans="1:19" ht="16.2" customHeight="1" x14ac:dyDescent="0.4">
      <c r="A101" s="176">
        <f>IF(LEN(Input_Lieferant!B101&amp;"") &gt;0, VALUE(Input_Lieferant!B101&amp;"")+0,"")</f>
        <v>93</v>
      </c>
      <c r="B101" s="177" t="str">
        <f>Input_Lieferant!D101</f>
        <v>WjlkzzIASafemLmWkRnJBCFuqGnmUI</v>
      </c>
      <c r="C101" s="211" t="s">
        <v>34377</v>
      </c>
      <c r="D101" s="178" t="s">
        <v>30778</v>
      </c>
      <c r="E101" s="179" t="s">
        <v>29431</v>
      </c>
      <c r="F101" s="180" t="s">
        <v>34393</v>
      </c>
      <c r="G101" s="178" t="s">
        <v>117</v>
      </c>
      <c r="H101" s="178" t="s">
        <v>105</v>
      </c>
      <c r="I101" s="181">
        <v>3.82</v>
      </c>
      <c r="J101" s="178" t="s">
        <v>123</v>
      </c>
      <c r="K101" s="178" t="s">
        <v>116</v>
      </c>
      <c r="L101" s="182" t="str">
        <f>IF(A101&lt;&gt;"",Input_Lieferant!AR101,"")&amp;""</f>
        <v>5.39</v>
      </c>
      <c r="M101" s="180"/>
      <c r="N101" s="183" t="s">
        <v>30771</v>
      </c>
      <c r="O101" s="186" t="s">
        <v>34572</v>
      </c>
      <c r="P101" s="178" t="s">
        <v>115</v>
      </c>
      <c r="Q101" s="178" t="s">
        <v>151</v>
      </c>
      <c r="R101" s="178"/>
      <c r="S101" s="185">
        <f>IF(A101&lt;&gt;"", IF(Input_Lieferant!Z101="N",1,IF(Input_Lieferant!Z101="X",2,"")),"")</f>
        <v>1</v>
      </c>
    </row>
    <row r="102" spans="1:19" ht="16.2" customHeight="1" x14ac:dyDescent="0.4">
      <c r="A102" s="176">
        <f>IF(LEN(Input_Lieferant!B102&amp;"") &gt;0, VALUE(Input_Lieferant!B102&amp;"")+0,"")</f>
        <v>94</v>
      </c>
      <c r="B102" s="177" t="str">
        <f>Input_Lieferant!D102</f>
        <v>mCzoaNAXTKseOxjUMjvFuTHGGGIlGJ</v>
      </c>
      <c r="C102" s="211" t="s">
        <v>34379</v>
      </c>
      <c r="D102" s="178" t="s">
        <v>30776</v>
      </c>
      <c r="E102" s="179" t="s">
        <v>17617</v>
      </c>
      <c r="F102" s="180" t="s">
        <v>34387</v>
      </c>
      <c r="G102" s="178" t="s">
        <v>114</v>
      </c>
      <c r="H102" s="178" t="s">
        <v>105</v>
      </c>
      <c r="I102" s="181">
        <v>7.04</v>
      </c>
      <c r="J102" s="178" t="s">
        <v>123</v>
      </c>
      <c r="K102" s="178" t="s">
        <v>105</v>
      </c>
      <c r="L102" s="182" t="str">
        <f>IF(A102&lt;&gt;"",Input_Lieferant!AR102,"")&amp;""</f>
        <v>9.65</v>
      </c>
      <c r="M102" s="180"/>
      <c r="N102" s="183" t="s">
        <v>30760</v>
      </c>
      <c r="O102" s="186" t="s">
        <v>34573</v>
      </c>
      <c r="P102" s="178" t="s">
        <v>114</v>
      </c>
      <c r="Q102" s="178" t="s">
        <v>30782</v>
      </c>
      <c r="R102" s="178"/>
      <c r="S102" s="185">
        <f>IF(A102&lt;&gt;"", IF(Input_Lieferant!Z102="N",1,IF(Input_Lieferant!Z102="X",2,"")),"")</f>
        <v>1</v>
      </c>
    </row>
    <row r="103" spans="1:19" ht="16.2" customHeight="1" x14ac:dyDescent="0.4">
      <c r="A103" s="176">
        <f>IF(LEN(Input_Lieferant!B103&amp;"") &gt;0, VALUE(Input_Lieferant!B103&amp;"")+0,"")</f>
        <v>95</v>
      </c>
      <c r="B103" s="177" t="str">
        <f>Input_Lieferant!D103</f>
        <v>DdxmknQocNmrvzEmXqwMhICsnLQjGN</v>
      </c>
      <c r="C103" s="211" t="s">
        <v>34380</v>
      </c>
      <c r="D103" s="178" t="s">
        <v>30776</v>
      </c>
      <c r="E103" s="179" t="s">
        <v>22216</v>
      </c>
      <c r="F103" s="180" t="s">
        <v>34383</v>
      </c>
      <c r="G103" s="178" t="s">
        <v>117</v>
      </c>
      <c r="H103" s="178" t="s">
        <v>105</v>
      </c>
      <c r="I103" s="181">
        <v>4.32</v>
      </c>
      <c r="J103" s="178" t="s">
        <v>105</v>
      </c>
      <c r="K103" s="178" t="s">
        <v>116</v>
      </c>
      <c r="L103" s="182" t="str">
        <f>IF(A103&lt;&gt;"",Input_Lieferant!AR103,"")&amp;""</f>
        <v>9.75</v>
      </c>
      <c r="M103" s="180" t="s">
        <v>34448</v>
      </c>
      <c r="N103" s="183" t="s">
        <v>30758</v>
      </c>
      <c r="O103" s="186" t="s">
        <v>34571</v>
      </c>
      <c r="P103" s="178" t="s">
        <v>135</v>
      </c>
      <c r="Q103" s="178" t="s">
        <v>30781</v>
      </c>
      <c r="R103" s="178"/>
      <c r="S103" s="185">
        <f>IF(A103&lt;&gt;"", IF(Input_Lieferant!Z103="N",1,IF(Input_Lieferant!Z103="X",2,"")),"")</f>
        <v>1</v>
      </c>
    </row>
    <row r="104" spans="1:19" ht="16.2" customHeight="1" x14ac:dyDescent="0.4">
      <c r="A104" s="176">
        <f>IF(LEN(Input_Lieferant!B104&amp;"") &gt;0, VALUE(Input_Lieferant!B104&amp;"")+0,"")</f>
        <v>96</v>
      </c>
      <c r="B104" s="177" t="str">
        <f>Input_Lieferant!D104</f>
        <v>wDubetFKNcJgEPWNaHvcwsIlVEfgsg</v>
      </c>
      <c r="C104" s="211" t="s">
        <v>34380</v>
      </c>
      <c r="D104" s="178" t="s">
        <v>30777</v>
      </c>
      <c r="E104" s="179" t="s">
        <v>20435</v>
      </c>
      <c r="F104" s="180" t="s">
        <v>34383</v>
      </c>
      <c r="G104" s="178" t="s">
        <v>114</v>
      </c>
      <c r="H104" s="178" t="s">
        <v>116</v>
      </c>
      <c r="I104" s="181">
        <v>3.99</v>
      </c>
      <c r="J104" s="178" t="s">
        <v>123</v>
      </c>
      <c r="K104" s="178" t="s">
        <v>105</v>
      </c>
      <c r="L104" s="182" t="str">
        <f>IF(A104&lt;&gt;"",Input_Lieferant!AR104,"")&amp;""</f>
        <v>7.93</v>
      </c>
      <c r="M104" s="180" t="s">
        <v>34449</v>
      </c>
      <c r="N104" s="183" t="s">
        <v>30757</v>
      </c>
      <c r="O104" s="186" t="s">
        <v>34514</v>
      </c>
      <c r="P104" s="178" t="s">
        <v>114</v>
      </c>
      <c r="Q104" s="178" t="s">
        <v>30783</v>
      </c>
      <c r="R104" s="178"/>
      <c r="S104" s="185">
        <f>IF(A104&lt;&gt;"", IF(Input_Lieferant!Z104="N",1,IF(Input_Lieferant!Z104="X",2,"")),"")</f>
        <v>1</v>
      </c>
    </row>
    <row r="105" spans="1:19" ht="16.2" customHeight="1" x14ac:dyDescent="0.4">
      <c r="A105" s="176">
        <f>IF(LEN(Input_Lieferant!B105&amp;"") &gt;0, VALUE(Input_Lieferant!B105&amp;"")+0,"")</f>
        <v>97</v>
      </c>
      <c r="B105" s="177" t="str">
        <f>Input_Lieferant!D105</f>
        <v>cTCGDUsyyKdNXFlVWlDgoVeNbAuBWu</v>
      </c>
      <c r="C105" s="211" t="s">
        <v>34378</v>
      </c>
      <c r="D105" s="178" t="s">
        <v>30773</v>
      </c>
      <c r="E105" s="179" t="s">
        <v>13897</v>
      </c>
      <c r="F105" s="180" t="s">
        <v>34383</v>
      </c>
      <c r="G105" s="178" t="s">
        <v>114</v>
      </c>
      <c r="H105" s="178" t="s">
        <v>116</v>
      </c>
      <c r="I105" s="181">
        <v>1.24</v>
      </c>
      <c r="J105" s="178" t="s">
        <v>105</v>
      </c>
      <c r="K105" s="178" t="s">
        <v>105</v>
      </c>
      <c r="L105" s="182" t="str">
        <f>IF(A105&lt;&gt;"",Input_Lieferant!AR105,"")&amp;""</f>
        <v>8.49</v>
      </c>
      <c r="M105" s="180" t="s">
        <v>34450</v>
      </c>
      <c r="N105" s="183" t="s">
        <v>30759</v>
      </c>
      <c r="O105" s="186" t="s">
        <v>34574</v>
      </c>
      <c r="P105" s="178" t="s">
        <v>114</v>
      </c>
      <c r="Q105" s="178" t="s">
        <v>30781</v>
      </c>
      <c r="R105" s="178"/>
      <c r="S105" s="185">
        <f>IF(A105&lt;&gt;"", IF(Input_Lieferant!Z105="N",1,IF(Input_Lieferant!Z105="X",2,"")),"")</f>
        <v>2</v>
      </c>
    </row>
    <row r="106" spans="1:19" ht="16.2" customHeight="1" x14ac:dyDescent="0.4">
      <c r="A106" s="176">
        <f>IF(LEN(Input_Lieferant!B106&amp;"") &gt;0, VALUE(Input_Lieferant!B106&amp;"")+0,"")</f>
        <v>98</v>
      </c>
      <c r="B106" s="177" t="str">
        <f>Input_Lieferant!D106</f>
        <v>zaNryGcSBFctxvOfaNGWtLwgJKjDfW</v>
      </c>
      <c r="C106" s="211" t="s">
        <v>34378</v>
      </c>
      <c r="D106" s="178" t="s">
        <v>30775</v>
      </c>
      <c r="E106" s="179" t="s">
        <v>24954</v>
      </c>
      <c r="F106" s="180" t="s">
        <v>34392</v>
      </c>
      <c r="G106" s="178" t="s">
        <v>117</v>
      </c>
      <c r="H106" s="178" t="s">
        <v>105</v>
      </c>
      <c r="I106" s="181">
        <v>9.83</v>
      </c>
      <c r="J106" s="178" t="s">
        <v>123</v>
      </c>
      <c r="K106" s="178" t="s">
        <v>116</v>
      </c>
      <c r="L106" s="182" t="str">
        <f>IF(A106&lt;&gt;"",Input_Lieferant!AR106,"")&amp;""</f>
        <v>2.56</v>
      </c>
      <c r="M106" s="180" t="s">
        <v>34451</v>
      </c>
      <c r="N106" s="183" t="s">
        <v>30769</v>
      </c>
      <c r="O106" s="186" t="s">
        <v>34541</v>
      </c>
      <c r="P106" s="178" t="s">
        <v>115</v>
      </c>
      <c r="Q106" s="178" t="s">
        <v>30782</v>
      </c>
      <c r="R106" s="178"/>
      <c r="S106" s="185">
        <f>IF(A106&lt;&gt;"", IF(Input_Lieferant!Z106="N",1,IF(Input_Lieferant!Z106="X",2,"")),"")</f>
        <v>1</v>
      </c>
    </row>
    <row r="107" spans="1:19" ht="16.2" customHeight="1" x14ac:dyDescent="0.4">
      <c r="A107" s="176">
        <f>IF(LEN(Input_Lieferant!B107&amp;"") &gt;0, VALUE(Input_Lieferant!B107&amp;"")+0,"")</f>
        <v>99</v>
      </c>
      <c r="B107" s="177" t="str">
        <f>Input_Lieferant!D107</f>
        <v>gMdhTpNvtbXbrOJUEjWLiRzxKqoFJr</v>
      </c>
      <c r="C107" s="211" t="s">
        <v>34374</v>
      </c>
      <c r="D107" s="178" t="s">
        <v>30772</v>
      </c>
      <c r="E107" s="179" t="s">
        <v>22292</v>
      </c>
      <c r="F107" s="180" t="s">
        <v>34385</v>
      </c>
      <c r="G107" s="178" t="s">
        <v>117</v>
      </c>
      <c r="H107" s="178" t="s">
        <v>116</v>
      </c>
      <c r="I107" s="181">
        <v>7.05</v>
      </c>
      <c r="J107" s="178" t="s">
        <v>105</v>
      </c>
      <c r="K107" s="178" t="s">
        <v>105</v>
      </c>
      <c r="L107" s="182" t="str">
        <f>IF(A107&lt;&gt;"",Input_Lieferant!AR107,"")&amp;""</f>
        <v>9.59</v>
      </c>
      <c r="M107" s="180" t="s">
        <v>34452</v>
      </c>
      <c r="N107" s="183" t="s">
        <v>30762</v>
      </c>
      <c r="O107" s="186" t="s">
        <v>34552</v>
      </c>
      <c r="P107" s="178" t="s">
        <v>115</v>
      </c>
      <c r="Q107" s="178" t="s">
        <v>30781</v>
      </c>
      <c r="R107" s="178"/>
      <c r="S107" s="185">
        <f>IF(A107&lt;&gt;"", IF(Input_Lieferant!Z107="N",1,IF(Input_Lieferant!Z107="X",2,"")),"")</f>
        <v>2</v>
      </c>
    </row>
    <row r="108" spans="1:19" ht="16.2" customHeight="1" x14ac:dyDescent="0.4">
      <c r="A108" s="176">
        <f>IF(LEN(Input_Lieferant!B108&amp;"") &gt;0, VALUE(Input_Lieferant!B108&amp;"")+0,"")</f>
        <v>100</v>
      </c>
      <c r="B108" s="177" t="str">
        <f>Input_Lieferant!D108</f>
        <v>jigLjdWDqnWMJgRxEIWtInRndmelGM</v>
      </c>
      <c r="C108" s="211" t="s">
        <v>34374</v>
      </c>
      <c r="D108" s="178" t="s">
        <v>30780</v>
      </c>
      <c r="E108" s="179" t="s">
        <v>6280</v>
      </c>
      <c r="F108" s="180" t="s">
        <v>34383</v>
      </c>
      <c r="G108" s="178" t="s">
        <v>114</v>
      </c>
      <c r="H108" s="178" t="s">
        <v>116</v>
      </c>
      <c r="I108" s="181">
        <v>5.13</v>
      </c>
      <c r="J108" s="178" t="s">
        <v>123</v>
      </c>
      <c r="K108" s="178" t="s">
        <v>105</v>
      </c>
      <c r="L108" s="182" t="str">
        <f>IF(A108&lt;&gt;"",Input_Lieferant!AR108,"")&amp;""</f>
        <v>4.24</v>
      </c>
      <c r="M108" s="180" t="s">
        <v>34453</v>
      </c>
      <c r="N108" s="183" t="s">
        <v>30766</v>
      </c>
      <c r="O108" s="186" t="s">
        <v>34529</v>
      </c>
      <c r="P108" s="178" t="s">
        <v>135</v>
      </c>
      <c r="Q108" s="178" t="s">
        <v>30782</v>
      </c>
      <c r="R108" s="178"/>
      <c r="S108" s="185">
        <f>IF(A108&lt;&gt;"", IF(Input_Lieferant!Z108="N",1,IF(Input_Lieferant!Z108="X",2,"")),"")</f>
        <v>2</v>
      </c>
    </row>
    <row r="109" spans="1:19" ht="16.2" customHeight="1" x14ac:dyDescent="0.4">
      <c r="A109" s="176">
        <f>IF(LEN(Input_Lieferant!B109&amp;"") &gt;0, VALUE(Input_Lieferant!B109&amp;"")+0,"")</f>
        <v>101</v>
      </c>
      <c r="B109" s="177" t="str">
        <f>Input_Lieferant!D109</f>
        <v>aMoNtqorMXLIttpKvXrmWbPAOQlcIH</v>
      </c>
      <c r="C109" s="211" t="s">
        <v>34375</v>
      </c>
      <c r="D109" s="178" t="s">
        <v>30777</v>
      </c>
      <c r="E109" s="179" t="s">
        <v>7262</v>
      </c>
      <c r="F109" s="180" t="s">
        <v>34393</v>
      </c>
      <c r="G109" s="178" t="s">
        <v>138</v>
      </c>
      <c r="H109" s="178" t="s">
        <v>105</v>
      </c>
      <c r="I109" s="181">
        <v>3.73</v>
      </c>
      <c r="J109" s="178" t="s">
        <v>123</v>
      </c>
      <c r="K109" s="178" t="s">
        <v>105</v>
      </c>
      <c r="L109" s="182" t="str">
        <f>IF(A109&lt;&gt;"",Input_Lieferant!AR109,"")&amp;""</f>
        <v>2.79</v>
      </c>
      <c r="M109" s="180" t="s">
        <v>34454</v>
      </c>
      <c r="N109" s="183" t="s">
        <v>30765</v>
      </c>
      <c r="O109" s="186" t="s">
        <v>34575</v>
      </c>
      <c r="P109" s="178" t="s">
        <v>114</v>
      </c>
      <c r="Q109" s="178" t="s">
        <v>151</v>
      </c>
      <c r="R109" s="178"/>
      <c r="S109" s="185">
        <f>IF(A109&lt;&gt;"", IF(Input_Lieferant!Z109="N",1,IF(Input_Lieferant!Z109="X",2,"")),"")</f>
        <v>2</v>
      </c>
    </row>
    <row r="110" spans="1:19" ht="16.2" customHeight="1" x14ac:dyDescent="0.4">
      <c r="A110" s="176">
        <f>IF(LEN(Input_Lieferant!B110&amp;"") &gt;0, VALUE(Input_Lieferant!B110&amp;"")+0,"")</f>
        <v>102</v>
      </c>
      <c r="B110" s="177" t="str">
        <f>Input_Lieferant!D110</f>
        <v>vgqIajnsJiDgPkbmtLcdwLHgeQUseJ</v>
      </c>
      <c r="C110" s="211" t="s">
        <v>34377</v>
      </c>
      <c r="D110" s="178" t="s">
        <v>30773</v>
      </c>
      <c r="E110" s="179" t="s">
        <v>26111</v>
      </c>
      <c r="F110" s="180" t="s">
        <v>34393</v>
      </c>
      <c r="G110" s="178" t="s">
        <v>114</v>
      </c>
      <c r="H110" s="178" t="s">
        <v>105</v>
      </c>
      <c r="I110" s="181">
        <v>3.79</v>
      </c>
      <c r="J110" s="178" t="s">
        <v>123</v>
      </c>
      <c r="K110" s="178" t="s">
        <v>105</v>
      </c>
      <c r="L110" s="182" t="str">
        <f>IF(A110&lt;&gt;"",Input_Lieferant!AR110,"")&amp;""</f>
        <v>9.63</v>
      </c>
      <c r="M110" s="180" t="s">
        <v>34455</v>
      </c>
      <c r="N110" s="183" t="s">
        <v>30762</v>
      </c>
      <c r="O110" s="186" t="s">
        <v>34531</v>
      </c>
      <c r="P110" s="178" t="s">
        <v>115</v>
      </c>
      <c r="Q110" s="178" t="s">
        <v>30783</v>
      </c>
      <c r="R110" s="178"/>
      <c r="S110" s="185">
        <f>IF(A110&lt;&gt;"", IF(Input_Lieferant!Z110="N",1,IF(Input_Lieferant!Z110="X",2,"")),"")</f>
        <v>1</v>
      </c>
    </row>
    <row r="111" spans="1:19" ht="16.2" customHeight="1" x14ac:dyDescent="0.4">
      <c r="A111" s="176">
        <f>IF(LEN(Input_Lieferant!B111&amp;"") &gt;0, VALUE(Input_Lieferant!B111&amp;"")+0,"")</f>
        <v>103</v>
      </c>
      <c r="B111" s="177" t="str">
        <f>Input_Lieferant!D111</f>
        <v>dtmhMRHGOwHTSRSiaXNcXipwOISaFb</v>
      </c>
      <c r="C111" s="211" t="s">
        <v>34376</v>
      </c>
      <c r="D111" s="178" t="s">
        <v>30772</v>
      </c>
      <c r="E111" s="179" t="s">
        <v>10702</v>
      </c>
      <c r="F111" s="180" t="s">
        <v>34393</v>
      </c>
      <c r="G111" s="178" t="s">
        <v>114</v>
      </c>
      <c r="H111" s="178" t="s">
        <v>116</v>
      </c>
      <c r="I111" s="181">
        <v>9.1199999999999992</v>
      </c>
      <c r="J111" s="178" t="s">
        <v>105</v>
      </c>
      <c r="K111" s="178" t="s">
        <v>116</v>
      </c>
      <c r="L111" s="182" t="str">
        <f>IF(A111&lt;&gt;"",Input_Lieferant!AR111,"")&amp;""</f>
        <v>7.8</v>
      </c>
      <c r="M111" s="180" t="s">
        <v>34456</v>
      </c>
      <c r="N111" s="183" t="s">
        <v>30760</v>
      </c>
      <c r="O111" s="186" t="s">
        <v>34514</v>
      </c>
      <c r="P111" s="178" t="s">
        <v>114</v>
      </c>
      <c r="Q111" s="178" t="s">
        <v>30782</v>
      </c>
      <c r="R111" s="178"/>
      <c r="S111" s="185">
        <f>IF(A111&lt;&gt;"", IF(Input_Lieferant!Z111="N",1,IF(Input_Lieferant!Z111="X",2,"")),"")</f>
        <v>2</v>
      </c>
    </row>
    <row r="112" spans="1:19" ht="16.2" customHeight="1" x14ac:dyDescent="0.4">
      <c r="A112" s="176">
        <f>IF(LEN(Input_Lieferant!B112&amp;"") &gt;0, VALUE(Input_Lieferant!B112&amp;"")+0,"")</f>
        <v>104</v>
      </c>
      <c r="B112" s="177" t="str">
        <f>Input_Lieferant!D112</f>
        <v>dhUiOWhqoKqqTPhHFsKMrsanDAeNXW</v>
      </c>
      <c r="C112" s="211" t="s">
        <v>34375</v>
      </c>
      <c r="D112" s="178" t="s">
        <v>30776</v>
      </c>
      <c r="E112" s="179" t="s">
        <v>16647</v>
      </c>
      <c r="F112" s="180" t="s">
        <v>34387</v>
      </c>
      <c r="G112" s="178" t="s">
        <v>114</v>
      </c>
      <c r="H112" s="178" t="s">
        <v>116</v>
      </c>
      <c r="I112" s="181">
        <v>4.7699999999999996</v>
      </c>
      <c r="J112" s="178" t="s">
        <v>123</v>
      </c>
      <c r="K112" s="178" t="s">
        <v>116</v>
      </c>
      <c r="L112" s="182" t="str">
        <f>IF(A112&lt;&gt;"",Input_Lieferant!AR112,"")&amp;""</f>
        <v>5.07</v>
      </c>
      <c r="M112" s="180" t="s">
        <v>34457</v>
      </c>
      <c r="N112" s="183" t="s">
        <v>30758</v>
      </c>
      <c r="O112" s="186" t="s">
        <v>34576</v>
      </c>
      <c r="P112" s="178" t="s">
        <v>135</v>
      </c>
      <c r="Q112" s="178" t="s">
        <v>30781</v>
      </c>
      <c r="R112" s="178"/>
      <c r="S112" s="185">
        <f>IF(A112&lt;&gt;"", IF(Input_Lieferant!Z112="N",1,IF(Input_Lieferant!Z112="X",2,"")),"")</f>
        <v>1</v>
      </c>
    </row>
    <row r="113" spans="1:19" ht="16.2" customHeight="1" x14ac:dyDescent="0.4">
      <c r="A113" s="176">
        <f>IF(LEN(Input_Lieferant!B113&amp;"") &gt;0, VALUE(Input_Lieferant!B113&amp;"")+0,"")</f>
        <v>105</v>
      </c>
      <c r="B113" s="177" t="str">
        <f>Input_Lieferant!D113</f>
        <v>IRadnFNeoWuafEQWMWArxNeLWPGpXG</v>
      </c>
      <c r="C113" s="211" t="s">
        <v>34374</v>
      </c>
      <c r="D113" s="178" t="s">
        <v>30779</v>
      </c>
      <c r="E113" s="179" t="s">
        <v>13702</v>
      </c>
      <c r="F113" s="180" t="s">
        <v>34394</v>
      </c>
      <c r="G113" s="178" t="s">
        <v>114</v>
      </c>
      <c r="H113" s="178" t="s">
        <v>116</v>
      </c>
      <c r="I113" s="181">
        <v>5.69</v>
      </c>
      <c r="J113" s="178" t="s">
        <v>123</v>
      </c>
      <c r="K113" s="178" t="s">
        <v>105</v>
      </c>
      <c r="L113" s="182" t="str">
        <f>IF(A113&lt;&gt;"",Input_Lieferant!AR113,"")&amp;""</f>
        <v>1.47</v>
      </c>
      <c r="M113" s="180" t="s">
        <v>34458</v>
      </c>
      <c r="N113" s="183" t="s">
        <v>30757</v>
      </c>
      <c r="O113" s="186" t="s">
        <v>34565</v>
      </c>
      <c r="P113" s="178" t="s">
        <v>114</v>
      </c>
      <c r="Q113" s="178" t="s">
        <v>151</v>
      </c>
      <c r="R113" s="178"/>
      <c r="S113" s="185">
        <f>IF(A113&lt;&gt;"", IF(Input_Lieferant!Z113="N",1,IF(Input_Lieferant!Z113="X",2,"")),"")</f>
        <v>2</v>
      </c>
    </row>
    <row r="114" spans="1:19" ht="16.2" customHeight="1" x14ac:dyDescent="0.4">
      <c r="A114" s="176">
        <f>IF(LEN(Input_Lieferant!B114&amp;"") &gt;0, VALUE(Input_Lieferant!B114&amp;"")+0,"")</f>
        <v>106</v>
      </c>
      <c r="B114" s="177" t="str">
        <f>Input_Lieferant!D114</f>
        <v>fwqXqlKCtmitcfabynTGDqpREdJfuk</v>
      </c>
      <c r="C114" s="211" t="s">
        <v>34378</v>
      </c>
      <c r="D114" s="178" t="s">
        <v>30779</v>
      </c>
      <c r="E114" s="179" t="s">
        <v>13766</v>
      </c>
      <c r="F114" s="180" t="s">
        <v>34384</v>
      </c>
      <c r="G114" s="178" t="s">
        <v>117</v>
      </c>
      <c r="H114" s="178" t="s">
        <v>116</v>
      </c>
      <c r="I114" s="181">
        <v>4.7300000000000004</v>
      </c>
      <c r="J114" s="178" t="s">
        <v>123</v>
      </c>
      <c r="K114" s="178" t="s">
        <v>105</v>
      </c>
      <c r="L114" s="182" t="str">
        <f>IF(A114&lt;&gt;"",Input_Lieferant!AR114,"")&amp;""</f>
        <v>8.58</v>
      </c>
      <c r="M114" s="180" t="s">
        <v>34459</v>
      </c>
      <c r="N114" s="183" t="s">
        <v>30759</v>
      </c>
      <c r="O114" s="186" t="s">
        <v>34566</v>
      </c>
      <c r="P114" s="178" t="s">
        <v>114</v>
      </c>
      <c r="Q114" s="178" t="s">
        <v>30781</v>
      </c>
      <c r="R114" s="178"/>
      <c r="S114" s="185">
        <f>IF(A114&lt;&gt;"", IF(Input_Lieferant!Z114="N",1,IF(Input_Lieferant!Z114="X",2,"")),"")</f>
        <v>1</v>
      </c>
    </row>
    <row r="115" spans="1:19" ht="16.2" customHeight="1" x14ac:dyDescent="0.4">
      <c r="A115" s="176">
        <f>IF(LEN(Input_Lieferant!B115&amp;"") &gt;0, VALUE(Input_Lieferant!B115&amp;"")+0,"")</f>
        <v>107</v>
      </c>
      <c r="B115" s="177" t="str">
        <f>Input_Lieferant!D115</f>
        <v>UtHhhKurQWlFAFwurdiyHhmrtVxwbV</v>
      </c>
      <c r="C115" s="211" t="s">
        <v>34373</v>
      </c>
      <c r="D115" s="178" t="s">
        <v>30775</v>
      </c>
      <c r="E115" s="179" t="s">
        <v>20125</v>
      </c>
      <c r="F115" s="180" t="s">
        <v>34385</v>
      </c>
      <c r="G115" s="178" t="s">
        <v>138</v>
      </c>
      <c r="H115" s="178" t="s">
        <v>105</v>
      </c>
      <c r="I115" s="181">
        <v>7.92</v>
      </c>
      <c r="J115" s="178" t="s">
        <v>105</v>
      </c>
      <c r="K115" s="178" t="s">
        <v>116</v>
      </c>
      <c r="L115" s="182" t="str">
        <f>IF(A115&lt;&gt;"",Input_Lieferant!AR115,"")&amp;""</f>
        <v>5.3</v>
      </c>
      <c r="M115" s="180" t="s">
        <v>34460</v>
      </c>
      <c r="N115" s="183" t="s">
        <v>30763</v>
      </c>
      <c r="O115" s="186" t="s">
        <v>34577</v>
      </c>
      <c r="P115" s="178" t="s">
        <v>135</v>
      </c>
      <c r="Q115" s="178" t="s">
        <v>30783</v>
      </c>
      <c r="R115" s="178"/>
      <c r="S115" s="185">
        <f>IF(A115&lt;&gt;"", IF(Input_Lieferant!Z115="N",1,IF(Input_Lieferant!Z115="X",2,"")),"")</f>
        <v>2</v>
      </c>
    </row>
    <row r="116" spans="1:19" ht="16.2" customHeight="1" x14ac:dyDescent="0.4">
      <c r="A116" s="176">
        <f>IF(LEN(Input_Lieferant!B116&amp;"") &gt;0, VALUE(Input_Lieferant!B116&amp;"")+0,"")</f>
        <v>108</v>
      </c>
      <c r="B116" s="177" t="str">
        <f>Input_Lieferant!D116</f>
        <v>uocrekBbSqPUmDIVkFpGUILUUxqSPa</v>
      </c>
      <c r="C116" s="211" t="s">
        <v>34380</v>
      </c>
      <c r="D116" s="178" t="s">
        <v>30780</v>
      </c>
      <c r="E116" s="179" t="s">
        <v>6152</v>
      </c>
      <c r="F116" s="180" t="s">
        <v>34392</v>
      </c>
      <c r="G116" s="178" t="s">
        <v>138</v>
      </c>
      <c r="H116" s="178" t="s">
        <v>105</v>
      </c>
      <c r="I116" s="181">
        <v>5.67</v>
      </c>
      <c r="J116" s="178" t="s">
        <v>105</v>
      </c>
      <c r="K116" s="178" t="s">
        <v>105</v>
      </c>
      <c r="L116" s="182" t="str">
        <f>IF(A116&lt;&gt;"",Input_Lieferant!AR116,"")&amp;""</f>
        <v>6.99</v>
      </c>
      <c r="M116" s="180" t="s">
        <v>34461</v>
      </c>
      <c r="N116" s="183" t="s">
        <v>30758</v>
      </c>
      <c r="O116" s="186" t="s">
        <v>34578</v>
      </c>
      <c r="P116" s="178" t="s">
        <v>114</v>
      </c>
      <c r="Q116" s="178" t="s">
        <v>30782</v>
      </c>
      <c r="R116" s="178"/>
      <c r="S116" s="185">
        <f>IF(A116&lt;&gt;"", IF(Input_Lieferant!Z116="N",1,IF(Input_Lieferant!Z116="X",2,"")),"")</f>
        <v>1</v>
      </c>
    </row>
    <row r="117" spans="1:19" ht="16.2" customHeight="1" x14ac:dyDescent="0.4">
      <c r="A117" s="176">
        <f>IF(LEN(Input_Lieferant!B117&amp;"") &gt;0, VALUE(Input_Lieferant!B117&amp;"")+0,"")</f>
        <v>109</v>
      </c>
      <c r="B117" s="177" t="str">
        <f>Input_Lieferant!D117</f>
        <v>URDxKNmkrgechWeeCyEVBamIoPgeeW</v>
      </c>
      <c r="C117" s="211" t="s">
        <v>34378</v>
      </c>
      <c r="D117" s="178" t="s">
        <v>30774</v>
      </c>
      <c r="E117" s="179" t="s">
        <v>4987</v>
      </c>
      <c r="F117" s="180" t="s">
        <v>34390</v>
      </c>
      <c r="G117" s="178" t="s">
        <v>114</v>
      </c>
      <c r="H117" s="178" t="s">
        <v>105</v>
      </c>
      <c r="I117" s="181">
        <v>9.84</v>
      </c>
      <c r="J117" s="178" t="s">
        <v>105</v>
      </c>
      <c r="K117" s="178" t="s">
        <v>116</v>
      </c>
      <c r="L117" s="182" t="str">
        <f>IF(A117&lt;&gt;"",Input_Lieferant!AR117,"")&amp;""</f>
        <v>4.84</v>
      </c>
      <c r="M117" s="180" t="s">
        <v>34462</v>
      </c>
      <c r="N117" s="183" t="s">
        <v>30758</v>
      </c>
      <c r="O117" s="186" t="s">
        <v>34527</v>
      </c>
      <c r="P117" s="178" t="s">
        <v>135</v>
      </c>
      <c r="Q117" s="178" t="s">
        <v>30782</v>
      </c>
      <c r="R117" s="178"/>
      <c r="S117" s="185">
        <f>IF(A117&lt;&gt;"", IF(Input_Lieferant!Z117="N",1,IF(Input_Lieferant!Z117="X",2,"")),"")</f>
        <v>1</v>
      </c>
    </row>
    <row r="118" spans="1:19" ht="16.2" customHeight="1" x14ac:dyDescent="0.4">
      <c r="A118" s="176">
        <f>IF(LEN(Input_Lieferant!B118&amp;"") &gt;0, VALUE(Input_Lieferant!B118&amp;"")+0,"")</f>
        <v>110</v>
      </c>
      <c r="B118" s="177" t="str">
        <f>Input_Lieferant!D118</f>
        <v>uiHJQThphIzjTXCbqrEIbvwNVodmSi</v>
      </c>
      <c r="C118" s="211" t="s">
        <v>34373</v>
      </c>
      <c r="D118" s="178" t="s">
        <v>30775</v>
      </c>
      <c r="E118" s="179" t="s">
        <v>3441</v>
      </c>
      <c r="F118" s="180" t="s">
        <v>34382</v>
      </c>
      <c r="G118" s="178" t="s">
        <v>117</v>
      </c>
      <c r="H118" s="178" t="s">
        <v>105</v>
      </c>
      <c r="I118" s="181">
        <v>7.36</v>
      </c>
      <c r="J118" s="178" t="s">
        <v>105</v>
      </c>
      <c r="K118" s="178" t="s">
        <v>105</v>
      </c>
      <c r="L118" s="182" t="str">
        <f>IF(A118&lt;&gt;"",Input_Lieferant!AR118,"")&amp;""</f>
        <v>2.28</v>
      </c>
      <c r="M118" s="180" t="s">
        <v>34463</v>
      </c>
      <c r="N118" s="183" t="s">
        <v>31079</v>
      </c>
      <c r="O118" s="186" t="s">
        <v>34555</v>
      </c>
      <c r="P118" s="178" t="s">
        <v>115</v>
      </c>
      <c r="Q118" s="178" t="s">
        <v>151</v>
      </c>
      <c r="R118" s="178"/>
      <c r="S118" s="185">
        <f>IF(A118&lt;&gt;"", IF(Input_Lieferant!Z118="N",1,IF(Input_Lieferant!Z118="X",2,"")),"")</f>
        <v>1</v>
      </c>
    </row>
    <row r="119" spans="1:19" ht="16.2" customHeight="1" x14ac:dyDescent="0.4">
      <c r="A119" s="176">
        <f>IF(LEN(Input_Lieferant!B119&amp;"") &gt;0, VALUE(Input_Lieferant!B119&amp;"")+0,"")</f>
        <v>111</v>
      </c>
      <c r="B119" s="177" t="str">
        <f>Input_Lieferant!D119</f>
        <v>gFgHEavsliGDzVOVUzveIApSAhjooV</v>
      </c>
      <c r="C119" s="211" t="s">
        <v>34376</v>
      </c>
      <c r="D119" s="178" t="s">
        <v>30773</v>
      </c>
      <c r="E119" s="179" t="s">
        <v>26075</v>
      </c>
      <c r="F119" s="180" t="s">
        <v>34385</v>
      </c>
      <c r="G119" s="178" t="s">
        <v>138</v>
      </c>
      <c r="H119" s="178" t="s">
        <v>116</v>
      </c>
      <c r="I119" s="181">
        <v>4.6399999999999997</v>
      </c>
      <c r="J119" s="178" t="s">
        <v>123</v>
      </c>
      <c r="K119" s="178" t="s">
        <v>105</v>
      </c>
      <c r="L119" s="182" t="str">
        <f>IF(A119&lt;&gt;"",Input_Lieferant!AR119,"")&amp;""</f>
        <v>1.43</v>
      </c>
      <c r="M119" s="180" t="s">
        <v>34464</v>
      </c>
      <c r="N119" s="183" t="s">
        <v>30762</v>
      </c>
      <c r="O119" s="186" t="s">
        <v>34576</v>
      </c>
      <c r="P119" s="178" t="s">
        <v>115</v>
      </c>
      <c r="Q119" s="178" t="s">
        <v>151</v>
      </c>
      <c r="R119" s="178"/>
      <c r="S119" s="185">
        <f>IF(A119&lt;&gt;"", IF(Input_Lieferant!Z119="N",1,IF(Input_Lieferant!Z119="X",2,"")),"")</f>
        <v>2</v>
      </c>
    </row>
    <row r="120" spans="1:19" ht="16.2" customHeight="1" x14ac:dyDescent="0.4">
      <c r="A120" s="176">
        <f>IF(LEN(Input_Lieferant!B120&amp;"") &gt;0, VALUE(Input_Lieferant!B120&amp;"")+0,"")</f>
        <v>112</v>
      </c>
      <c r="B120" s="177" t="str">
        <f>Input_Lieferant!D120</f>
        <v>oGIIAqvAsUniPQzURyPBokxAWpyIhb</v>
      </c>
      <c r="C120" s="211" t="s">
        <v>34380</v>
      </c>
      <c r="D120" s="178" t="s">
        <v>30773</v>
      </c>
      <c r="E120" s="179" t="s">
        <v>22740</v>
      </c>
      <c r="F120" s="180" t="s">
        <v>34386</v>
      </c>
      <c r="G120" s="178" t="s">
        <v>114</v>
      </c>
      <c r="H120" s="178" t="s">
        <v>105</v>
      </c>
      <c r="I120" s="181">
        <v>4.7</v>
      </c>
      <c r="J120" s="178" t="s">
        <v>105</v>
      </c>
      <c r="K120" s="178" t="s">
        <v>116</v>
      </c>
      <c r="L120" s="182" t="str">
        <f>IF(A120&lt;&gt;"",Input_Lieferant!AR120,"")&amp;""</f>
        <v>7.44</v>
      </c>
      <c r="M120" s="180" t="s">
        <v>34465</v>
      </c>
      <c r="N120" s="183" t="s">
        <v>31079</v>
      </c>
      <c r="O120" s="186" t="s">
        <v>34579</v>
      </c>
      <c r="P120" s="178" t="s">
        <v>115</v>
      </c>
      <c r="Q120" s="178" t="s">
        <v>30781</v>
      </c>
      <c r="R120" s="178"/>
      <c r="S120" s="185">
        <f>IF(A120&lt;&gt;"", IF(Input_Lieferant!Z120="N",1,IF(Input_Lieferant!Z120="X",2,"")),"")</f>
        <v>2</v>
      </c>
    </row>
    <row r="121" spans="1:19" ht="16.2" customHeight="1" x14ac:dyDescent="0.4">
      <c r="A121" s="176">
        <f>IF(LEN(Input_Lieferant!B121&amp;"") &gt;0, VALUE(Input_Lieferant!B121&amp;"")+0,"")</f>
        <v>113</v>
      </c>
      <c r="B121" s="177" t="str">
        <f>Input_Lieferant!D121</f>
        <v>PmCzJSikygsJwotIDQmGTzuoSxqVRw</v>
      </c>
      <c r="C121" s="211" t="s">
        <v>34375</v>
      </c>
      <c r="D121" s="178" t="s">
        <v>30774</v>
      </c>
      <c r="E121" s="179" t="s">
        <v>16978</v>
      </c>
      <c r="F121" s="180" t="s">
        <v>34384</v>
      </c>
      <c r="G121" s="178" t="s">
        <v>138</v>
      </c>
      <c r="H121" s="178" t="s">
        <v>116</v>
      </c>
      <c r="I121" s="181">
        <v>7.81</v>
      </c>
      <c r="J121" s="178" t="s">
        <v>123</v>
      </c>
      <c r="K121" s="178" t="s">
        <v>116</v>
      </c>
      <c r="L121" s="182" t="str">
        <f>IF(A121&lt;&gt;"",Input_Lieferant!AR121,"")&amp;""</f>
        <v>4</v>
      </c>
      <c r="M121" s="180" t="s">
        <v>34466</v>
      </c>
      <c r="N121" s="183" t="s">
        <v>30765</v>
      </c>
      <c r="O121" s="186" t="s">
        <v>34538</v>
      </c>
      <c r="P121" s="178" t="s">
        <v>114</v>
      </c>
      <c r="Q121" s="178" t="s">
        <v>30782</v>
      </c>
      <c r="R121" s="178"/>
      <c r="S121" s="185">
        <f>IF(A121&lt;&gt;"", IF(Input_Lieferant!Z121="N",1,IF(Input_Lieferant!Z121="X",2,"")),"")</f>
        <v>2</v>
      </c>
    </row>
    <row r="122" spans="1:19" ht="16.2" customHeight="1" x14ac:dyDescent="0.4">
      <c r="A122" s="176">
        <f>IF(LEN(Input_Lieferant!B122&amp;"") &gt;0, VALUE(Input_Lieferant!B122&amp;"")+0,"")</f>
        <v>114</v>
      </c>
      <c r="B122" s="177" t="str">
        <f>Input_Lieferant!D122</f>
        <v>NbOmLJxQqjhhCMCwHwKBREUwMBuzBD</v>
      </c>
      <c r="C122" s="211" t="s">
        <v>34378</v>
      </c>
      <c r="D122" s="178" t="s">
        <v>30780</v>
      </c>
      <c r="E122" s="179" t="s">
        <v>16978</v>
      </c>
      <c r="F122" s="180" t="s">
        <v>34382</v>
      </c>
      <c r="G122" s="178" t="s">
        <v>117</v>
      </c>
      <c r="H122" s="178" t="s">
        <v>105</v>
      </c>
      <c r="I122" s="181">
        <v>8.3000000000000007</v>
      </c>
      <c r="J122" s="178" t="s">
        <v>123</v>
      </c>
      <c r="K122" s="178" t="s">
        <v>105</v>
      </c>
      <c r="L122" s="182" t="str">
        <f>IF(A122&lt;&gt;"",Input_Lieferant!AR122,"")&amp;""</f>
        <v>2.03</v>
      </c>
      <c r="M122" s="180" t="s">
        <v>34467</v>
      </c>
      <c r="N122" s="183" t="s">
        <v>31079</v>
      </c>
      <c r="O122" s="186" t="s">
        <v>34563</v>
      </c>
      <c r="P122" s="178" t="s">
        <v>115</v>
      </c>
      <c r="Q122" s="178" t="s">
        <v>151</v>
      </c>
      <c r="R122" s="178"/>
      <c r="S122" s="185">
        <f>IF(A122&lt;&gt;"", IF(Input_Lieferant!Z122="N",1,IF(Input_Lieferant!Z122="X",2,"")),"")</f>
        <v>2</v>
      </c>
    </row>
    <row r="123" spans="1:19" ht="16.2" customHeight="1" x14ac:dyDescent="0.4">
      <c r="A123" s="176">
        <f>IF(LEN(Input_Lieferant!B123&amp;"") &gt;0, VALUE(Input_Lieferant!B123&amp;"")+0,"")</f>
        <v>115</v>
      </c>
      <c r="B123" s="177" t="str">
        <f>Input_Lieferant!D123</f>
        <v>SWSQNoCmFNDIoiXOXvEQXwKtSVXCyC</v>
      </c>
      <c r="C123" s="211" t="s">
        <v>34377</v>
      </c>
      <c r="D123" s="178" t="s">
        <v>30774</v>
      </c>
      <c r="E123" s="179" t="s">
        <v>5255</v>
      </c>
      <c r="F123" s="180" t="s">
        <v>34383</v>
      </c>
      <c r="G123" s="178" t="s">
        <v>114</v>
      </c>
      <c r="H123" s="178" t="s">
        <v>116</v>
      </c>
      <c r="I123" s="181">
        <v>5.7</v>
      </c>
      <c r="J123" s="178" t="s">
        <v>105</v>
      </c>
      <c r="K123" s="178" t="s">
        <v>105</v>
      </c>
      <c r="L123" s="182" t="str">
        <f>IF(A123&lt;&gt;"",Input_Lieferant!AR123,"")&amp;""</f>
        <v>8.04</v>
      </c>
      <c r="M123" s="180" t="s">
        <v>34468</v>
      </c>
      <c r="N123" s="183" t="s">
        <v>30764</v>
      </c>
      <c r="O123" s="186" t="s">
        <v>34580</v>
      </c>
      <c r="P123" s="178" t="s">
        <v>114</v>
      </c>
      <c r="Q123" s="178" t="s">
        <v>151</v>
      </c>
      <c r="R123" s="178"/>
      <c r="S123" s="185">
        <f>IF(A123&lt;&gt;"", IF(Input_Lieferant!Z123="N",1,IF(Input_Lieferant!Z123="X",2,"")),"")</f>
        <v>2</v>
      </c>
    </row>
    <row r="124" spans="1:19" ht="16.2" customHeight="1" x14ac:dyDescent="0.4">
      <c r="A124" s="176">
        <f>IF(LEN(Input_Lieferant!B124&amp;"") &gt;0, VALUE(Input_Lieferant!B124&amp;"")+0,"")</f>
        <v>116</v>
      </c>
      <c r="B124" s="177" t="str">
        <f>Input_Lieferant!D124</f>
        <v>GDROQkyNqVdDNcdpOgfitgftkOdJRa</v>
      </c>
      <c r="C124" s="211" t="s">
        <v>34373</v>
      </c>
      <c r="D124" s="178" t="s">
        <v>30779</v>
      </c>
      <c r="E124" s="179" t="s">
        <v>12572</v>
      </c>
      <c r="F124" s="180" t="s">
        <v>34394</v>
      </c>
      <c r="G124" s="178" t="s">
        <v>138</v>
      </c>
      <c r="H124" s="178" t="s">
        <v>105</v>
      </c>
      <c r="I124" s="181">
        <v>5.71</v>
      </c>
      <c r="J124" s="178" t="s">
        <v>105</v>
      </c>
      <c r="K124" s="178" t="s">
        <v>116</v>
      </c>
      <c r="L124" s="182" t="str">
        <f>IF(A124&lt;&gt;"",Input_Lieferant!AR124,"")&amp;""</f>
        <v>8.04</v>
      </c>
      <c r="M124" s="180" t="s">
        <v>34469</v>
      </c>
      <c r="N124" s="183" t="s">
        <v>30765</v>
      </c>
      <c r="O124" s="186" t="s">
        <v>34555</v>
      </c>
      <c r="P124" s="178" t="s">
        <v>114</v>
      </c>
      <c r="Q124" s="178" t="s">
        <v>30783</v>
      </c>
      <c r="R124" s="178"/>
      <c r="S124" s="185">
        <f>IF(A124&lt;&gt;"", IF(Input_Lieferant!Z124="N",1,IF(Input_Lieferant!Z124="X",2,"")),"")</f>
        <v>1</v>
      </c>
    </row>
    <row r="125" spans="1:19" ht="16.2" customHeight="1" x14ac:dyDescent="0.4">
      <c r="A125" s="176">
        <f>IF(LEN(Input_Lieferant!B125&amp;"") &gt;0, VALUE(Input_Lieferant!B125&amp;"")+0,"")</f>
        <v>117</v>
      </c>
      <c r="B125" s="177" t="str">
        <f>Input_Lieferant!D125</f>
        <v>wKXMRRyfpHdsCUqgNOPCLJsSdfNIlB</v>
      </c>
      <c r="C125" s="211" t="s">
        <v>34376</v>
      </c>
      <c r="D125" s="178" t="s">
        <v>30776</v>
      </c>
      <c r="E125" s="179" t="s">
        <v>7948</v>
      </c>
      <c r="F125" s="180" t="s">
        <v>34388</v>
      </c>
      <c r="G125" s="178" t="s">
        <v>114</v>
      </c>
      <c r="H125" s="178" t="s">
        <v>116</v>
      </c>
      <c r="I125" s="181">
        <v>2.1</v>
      </c>
      <c r="J125" s="178" t="s">
        <v>105</v>
      </c>
      <c r="K125" s="178" t="s">
        <v>116</v>
      </c>
      <c r="L125" s="182" t="str">
        <f>IF(A125&lt;&gt;"",Input_Lieferant!AR125,"")&amp;""</f>
        <v>9.16</v>
      </c>
      <c r="M125" s="180" t="s">
        <v>34470</v>
      </c>
      <c r="N125" s="183" t="s">
        <v>30759</v>
      </c>
      <c r="O125" s="186" t="s">
        <v>34509</v>
      </c>
      <c r="P125" s="178" t="s">
        <v>135</v>
      </c>
      <c r="Q125" s="178" t="s">
        <v>30783</v>
      </c>
      <c r="R125" s="178"/>
      <c r="S125" s="185">
        <f>IF(A125&lt;&gt;"", IF(Input_Lieferant!Z125="N",1,IF(Input_Lieferant!Z125="X",2,"")),"")</f>
        <v>1</v>
      </c>
    </row>
    <row r="126" spans="1:19" ht="16.2" customHeight="1" x14ac:dyDescent="0.4">
      <c r="A126" s="176">
        <f>IF(LEN(Input_Lieferant!B126&amp;"") &gt;0, VALUE(Input_Lieferant!B126&amp;"")+0,"")</f>
        <v>118</v>
      </c>
      <c r="B126" s="177" t="str">
        <f>Input_Lieferant!D126</f>
        <v>BITnkEhpGffhSaIXPqrhHqNQHPkbJb</v>
      </c>
      <c r="C126" s="211" t="s">
        <v>34378</v>
      </c>
      <c r="D126" s="178" t="s">
        <v>30780</v>
      </c>
      <c r="E126" s="179" t="s">
        <v>3128</v>
      </c>
      <c r="F126" s="180" t="s">
        <v>34394</v>
      </c>
      <c r="G126" s="178" t="s">
        <v>117</v>
      </c>
      <c r="H126" s="178" t="s">
        <v>105</v>
      </c>
      <c r="I126" s="181">
        <v>7.97</v>
      </c>
      <c r="J126" s="178" t="s">
        <v>105</v>
      </c>
      <c r="K126" s="178" t="s">
        <v>116</v>
      </c>
      <c r="L126" s="182" t="str">
        <f>IF(A126&lt;&gt;"",Input_Lieferant!AR126,"")&amp;""</f>
        <v>3.53</v>
      </c>
      <c r="M126" s="180" t="s">
        <v>34471</v>
      </c>
      <c r="N126" s="183" t="s">
        <v>30766</v>
      </c>
      <c r="O126" s="186" t="s">
        <v>34548</v>
      </c>
      <c r="P126" s="178" t="s">
        <v>135</v>
      </c>
      <c r="Q126" s="178" t="s">
        <v>30781</v>
      </c>
      <c r="R126" s="178"/>
      <c r="S126" s="185">
        <f>IF(A126&lt;&gt;"", IF(Input_Lieferant!Z126="N",1,IF(Input_Lieferant!Z126="X",2,"")),"")</f>
        <v>1</v>
      </c>
    </row>
    <row r="127" spans="1:19" ht="16.2" customHeight="1" x14ac:dyDescent="0.4">
      <c r="A127" s="176">
        <f>IF(LEN(Input_Lieferant!B127&amp;"") &gt;0, VALUE(Input_Lieferant!B127&amp;"")+0,"")</f>
        <v>119</v>
      </c>
      <c r="B127" s="177" t="str">
        <f>Input_Lieferant!D127</f>
        <v>tgBqQjBeOsxWNbRSaKNkECeAgqzyBW</v>
      </c>
      <c r="C127" s="211" t="s">
        <v>34373</v>
      </c>
      <c r="D127" s="178" t="s">
        <v>30778</v>
      </c>
      <c r="E127" s="179" t="s">
        <v>2392</v>
      </c>
      <c r="F127" s="180" t="s">
        <v>34393</v>
      </c>
      <c r="G127" s="178" t="s">
        <v>117</v>
      </c>
      <c r="H127" s="178" t="s">
        <v>105</v>
      </c>
      <c r="I127" s="181">
        <v>8.02</v>
      </c>
      <c r="J127" s="178" t="s">
        <v>105</v>
      </c>
      <c r="K127" s="178" t="s">
        <v>105</v>
      </c>
      <c r="L127" s="182" t="str">
        <f>IF(A127&lt;&gt;"",Input_Lieferant!AR127,"")&amp;""</f>
        <v>8.93</v>
      </c>
      <c r="M127" s="180" t="s">
        <v>34472</v>
      </c>
      <c r="N127" s="183" t="s">
        <v>30757</v>
      </c>
      <c r="O127" s="186" t="s">
        <v>34539</v>
      </c>
      <c r="P127" s="178" t="s">
        <v>114</v>
      </c>
      <c r="Q127" s="178" t="s">
        <v>30781</v>
      </c>
      <c r="R127" s="178"/>
      <c r="S127" s="185">
        <f>IF(A127&lt;&gt;"", IF(Input_Lieferant!Z127="N",1,IF(Input_Lieferant!Z127="X",2,"")),"")</f>
        <v>1</v>
      </c>
    </row>
    <row r="128" spans="1:19" ht="16.2" customHeight="1" x14ac:dyDescent="0.4">
      <c r="A128" s="176">
        <f>IF(LEN(Input_Lieferant!B128&amp;"") &gt;0, VALUE(Input_Lieferant!B128&amp;"")+0,"")</f>
        <v>120</v>
      </c>
      <c r="B128" s="177" t="str">
        <f>Input_Lieferant!D128</f>
        <v>wMejlyjoyrbitBygfRQQmrpvlAhNBP</v>
      </c>
      <c r="C128" s="211" t="s">
        <v>34373</v>
      </c>
      <c r="D128" s="178" t="s">
        <v>30775</v>
      </c>
      <c r="E128" s="179" t="s">
        <v>23934</v>
      </c>
      <c r="F128" s="180" t="s">
        <v>34393</v>
      </c>
      <c r="G128" s="178" t="s">
        <v>138</v>
      </c>
      <c r="H128" s="178" t="s">
        <v>116</v>
      </c>
      <c r="I128" s="181">
        <v>7.72</v>
      </c>
      <c r="J128" s="178" t="s">
        <v>123</v>
      </c>
      <c r="K128" s="178" t="s">
        <v>105</v>
      </c>
      <c r="L128" s="182" t="str">
        <f>IF(A128&lt;&gt;"",Input_Lieferant!AR128,"")&amp;""</f>
        <v>6.2</v>
      </c>
      <c r="M128" s="180" t="s">
        <v>34473</v>
      </c>
      <c r="N128" s="183" t="s">
        <v>30768</v>
      </c>
      <c r="O128" s="186" t="s">
        <v>34581</v>
      </c>
      <c r="P128" s="178" t="s">
        <v>115</v>
      </c>
      <c r="Q128" s="178" t="s">
        <v>30783</v>
      </c>
      <c r="R128" s="178"/>
      <c r="S128" s="185">
        <f>IF(A128&lt;&gt;"", IF(Input_Lieferant!Z128="N",1,IF(Input_Lieferant!Z128="X",2,"")),"")</f>
        <v>1</v>
      </c>
    </row>
    <row r="129" spans="1:19" ht="16.2" customHeight="1" x14ac:dyDescent="0.4">
      <c r="A129" s="176">
        <f>IF(LEN(Input_Lieferant!B129&amp;"") &gt;0, VALUE(Input_Lieferant!B129&amp;"")+0,"")</f>
        <v>121</v>
      </c>
      <c r="B129" s="177" t="str">
        <f>Input_Lieferant!D129</f>
        <v>EFMukeShBwsDIJRkeyDfWEatzBeQnq</v>
      </c>
      <c r="C129" s="211" t="s">
        <v>34378</v>
      </c>
      <c r="D129" s="178" t="s">
        <v>30773</v>
      </c>
      <c r="E129" s="179" t="s">
        <v>12972</v>
      </c>
      <c r="F129" s="180" t="s">
        <v>34389</v>
      </c>
      <c r="G129" s="178" t="s">
        <v>114</v>
      </c>
      <c r="H129" s="178" t="s">
        <v>116</v>
      </c>
      <c r="I129" s="181">
        <v>8.56</v>
      </c>
      <c r="J129" s="178" t="s">
        <v>123</v>
      </c>
      <c r="K129" s="178" t="s">
        <v>105</v>
      </c>
      <c r="L129" s="182" t="str">
        <f>IF(A129&lt;&gt;"",Input_Lieferant!AR129,"")&amp;""</f>
        <v>4.96</v>
      </c>
      <c r="M129" s="180" t="s">
        <v>34474</v>
      </c>
      <c r="N129" s="183" t="s">
        <v>30764</v>
      </c>
      <c r="O129" s="186" t="s">
        <v>34511</v>
      </c>
      <c r="P129" s="178" t="s">
        <v>115</v>
      </c>
      <c r="Q129" s="178" t="s">
        <v>151</v>
      </c>
      <c r="R129" s="178"/>
      <c r="S129" s="185">
        <f>IF(A129&lt;&gt;"", IF(Input_Lieferant!Z129="N",1,IF(Input_Lieferant!Z129="X",2,"")),"")</f>
        <v>1</v>
      </c>
    </row>
    <row r="130" spans="1:19" ht="16.2" customHeight="1" x14ac:dyDescent="0.4">
      <c r="A130" s="176">
        <f>IF(LEN(Input_Lieferant!B130&amp;"") &gt;0, VALUE(Input_Lieferant!B130&amp;"")+0,"")</f>
        <v>122</v>
      </c>
      <c r="B130" s="177" t="str">
        <f>Input_Lieferant!D130</f>
        <v>MkkyqOESwBTNDhrDyxhWTllPmaiBrn</v>
      </c>
      <c r="C130" s="211" t="s">
        <v>34378</v>
      </c>
      <c r="D130" s="178" t="s">
        <v>30776</v>
      </c>
      <c r="E130" s="179" t="s">
        <v>20273</v>
      </c>
      <c r="F130" s="180" t="s">
        <v>34381</v>
      </c>
      <c r="G130" s="178" t="s">
        <v>114</v>
      </c>
      <c r="H130" s="178" t="s">
        <v>116</v>
      </c>
      <c r="I130" s="181">
        <v>5.38</v>
      </c>
      <c r="J130" s="178" t="s">
        <v>105</v>
      </c>
      <c r="K130" s="178" t="s">
        <v>105</v>
      </c>
      <c r="L130" s="182" t="str">
        <f>IF(A130&lt;&gt;"",Input_Lieferant!AR130,"")&amp;""</f>
        <v>2.65</v>
      </c>
      <c r="M130" s="180" t="s">
        <v>34475</v>
      </c>
      <c r="N130" s="183" t="s">
        <v>30771</v>
      </c>
      <c r="O130" s="186" t="s">
        <v>34572</v>
      </c>
      <c r="P130" s="178" t="s">
        <v>114</v>
      </c>
      <c r="Q130" s="178" t="s">
        <v>30782</v>
      </c>
      <c r="R130" s="178"/>
      <c r="S130" s="185">
        <f>IF(A130&lt;&gt;"", IF(Input_Lieferant!Z130="N",1,IF(Input_Lieferant!Z130="X",2,"")),"")</f>
        <v>2</v>
      </c>
    </row>
    <row r="131" spans="1:19" ht="16.2" customHeight="1" x14ac:dyDescent="0.4">
      <c r="A131" s="176">
        <f>IF(LEN(Input_Lieferant!B131&amp;"") &gt;0, VALUE(Input_Lieferant!B131&amp;"")+0,"")</f>
        <v>123</v>
      </c>
      <c r="B131" s="177" t="str">
        <f>Input_Lieferant!D131</f>
        <v>GtzMEPNygmjfJiOyaQgVjCvEqynbFG</v>
      </c>
      <c r="C131" s="211" t="s">
        <v>34376</v>
      </c>
      <c r="D131" s="178" t="s">
        <v>30776</v>
      </c>
      <c r="E131" s="179" t="s">
        <v>3517</v>
      </c>
      <c r="F131" s="180" t="s">
        <v>34389</v>
      </c>
      <c r="G131" s="178" t="s">
        <v>117</v>
      </c>
      <c r="H131" s="178" t="s">
        <v>116</v>
      </c>
      <c r="I131" s="181">
        <v>3.14</v>
      </c>
      <c r="J131" s="178" t="s">
        <v>105</v>
      </c>
      <c r="K131" s="178" t="s">
        <v>105</v>
      </c>
      <c r="L131" s="182" t="str">
        <f>IF(A131&lt;&gt;"",Input_Lieferant!AR131,"")&amp;""</f>
        <v>8.23</v>
      </c>
      <c r="M131" s="180" t="s">
        <v>34476</v>
      </c>
      <c r="N131" s="183" t="s">
        <v>31078</v>
      </c>
      <c r="O131" s="186" t="s">
        <v>34527</v>
      </c>
      <c r="P131" s="178" t="s">
        <v>115</v>
      </c>
      <c r="Q131" s="178" t="s">
        <v>30782</v>
      </c>
      <c r="R131" s="178"/>
      <c r="S131" s="185">
        <f>IF(A131&lt;&gt;"", IF(Input_Lieferant!Z131="N",1,IF(Input_Lieferant!Z131="X",2,"")),"")</f>
        <v>2</v>
      </c>
    </row>
    <row r="132" spans="1:19" ht="16.2" customHeight="1" x14ac:dyDescent="0.4">
      <c r="A132" s="176">
        <f>IF(LEN(Input_Lieferant!B132&amp;"") &gt;0, VALUE(Input_Lieferant!B132&amp;"")+0,"")</f>
        <v>124</v>
      </c>
      <c r="B132" s="177" t="str">
        <f>Input_Lieferant!D132</f>
        <v>boAKSTfRCFoMIvIjsBcwXNcfVLIajv</v>
      </c>
      <c r="C132" s="211" t="s">
        <v>34375</v>
      </c>
      <c r="D132" s="178" t="s">
        <v>30777</v>
      </c>
      <c r="E132" s="179" t="s">
        <v>24514</v>
      </c>
      <c r="F132" s="180" t="s">
        <v>34395</v>
      </c>
      <c r="G132" s="178" t="s">
        <v>138</v>
      </c>
      <c r="H132" s="178" t="s">
        <v>116</v>
      </c>
      <c r="I132" s="181">
        <v>6.76</v>
      </c>
      <c r="J132" s="178" t="s">
        <v>123</v>
      </c>
      <c r="K132" s="178" t="s">
        <v>116</v>
      </c>
      <c r="L132" s="182" t="str">
        <f>IF(A132&lt;&gt;"",Input_Lieferant!AR132,"")&amp;""</f>
        <v>1.82</v>
      </c>
      <c r="M132" s="180" t="s">
        <v>34477</v>
      </c>
      <c r="N132" s="183" t="s">
        <v>30769</v>
      </c>
      <c r="O132" s="186" t="s">
        <v>34582</v>
      </c>
      <c r="P132" s="178" t="s">
        <v>114</v>
      </c>
      <c r="Q132" s="178" t="s">
        <v>30781</v>
      </c>
      <c r="R132" s="178"/>
      <c r="S132" s="185">
        <f>IF(A132&lt;&gt;"", IF(Input_Lieferant!Z132="N",1,IF(Input_Lieferant!Z132="X",2,"")),"")</f>
        <v>2</v>
      </c>
    </row>
    <row r="133" spans="1:19" ht="16.2" customHeight="1" x14ac:dyDescent="0.4">
      <c r="A133" s="176">
        <f>IF(LEN(Input_Lieferant!B133&amp;"") &gt;0, VALUE(Input_Lieferant!B133&amp;"")+0,"")</f>
        <v>125</v>
      </c>
      <c r="B133" s="177" t="str">
        <f>Input_Lieferant!D133</f>
        <v>usKgSwljfTdDhsBGgzGaOpmLBSqAms</v>
      </c>
      <c r="C133" s="211" t="s">
        <v>34378</v>
      </c>
      <c r="D133" s="178" t="s">
        <v>30773</v>
      </c>
      <c r="E133" s="179" t="s">
        <v>25001</v>
      </c>
      <c r="F133" s="180" t="s">
        <v>34388</v>
      </c>
      <c r="G133" s="178" t="s">
        <v>138</v>
      </c>
      <c r="H133" s="178" t="s">
        <v>116</v>
      </c>
      <c r="I133" s="181">
        <v>6.41</v>
      </c>
      <c r="J133" s="178" t="s">
        <v>123</v>
      </c>
      <c r="K133" s="178" t="s">
        <v>105</v>
      </c>
      <c r="L133" s="182" t="str">
        <f>IF(A133&lt;&gt;"",Input_Lieferant!AR133,"")&amp;""</f>
        <v>5.93</v>
      </c>
      <c r="M133" s="180" t="s">
        <v>34478</v>
      </c>
      <c r="N133" s="183" t="s">
        <v>30771</v>
      </c>
      <c r="O133" s="186" t="s">
        <v>34583</v>
      </c>
      <c r="P133" s="178" t="s">
        <v>135</v>
      </c>
      <c r="Q133" s="178" t="s">
        <v>30781</v>
      </c>
      <c r="R133" s="178"/>
      <c r="S133" s="185">
        <f>IF(A133&lt;&gt;"", IF(Input_Lieferant!Z133="N",1,IF(Input_Lieferant!Z133="X",2,"")),"")</f>
        <v>2</v>
      </c>
    </row>
    <row r="134" spans="1:19" ht="16.2" customHeight="1" x14ac:dyDescent="0.4">
      <c r="A134" s="176">
        <f>IF(LEN(Input_Lieferant!B134&amp;"") &gt;0, VALUE(Input_Lieferant!B134&amp;"")+0,"")</f>
        <v>126</v>
      </c>
      <c r="B134" s="177" t="str">
        <f>Input_Lieferant!D134</f>
        <v>oHgWLLGmgxiJajsHtSmLrfXidmmXWm</v>
      </c>
      <c r="C134" s="211" t="s">
        <v>34374</v>
      </c>
      <c r="D134" s="178" t="s">
        <v>30780</v>
      </c>
      <c r="E134" s="179" t="s">
        <v>12830</v>
      </c>
      <c r="F134" s="180" t="s">
        <v>34393</v>
      </c>
      <c r="G134" s="178" t="s">
        <v>138</v>
      </c>
      <c r="H134" s="178" t="s">
        <v>105</v>
      </c>
      <c r="I134" s="181">
        <v>1.26</v>
      </c>
      <c r="J134" s="178" t="s">
        <v>105</v>
      </c>
      <c r="K134" s="178" t="s">
        <v>116</v>
      </c>
      <c r="L134" s="182" t="str">
        <f>IF(A134&lt;&gt;"",Input_Lieferant!AR134,"")&amp;""</f>
        <v>3.65</v>
      </c>
      <c r="M134" s="180" t="s">
        <v>34479</v>
      </c>
      <c r="N134" s="183" t="s">
        <v>30762</v>
      </c>
      <c r="O134" s="186" t="s">
        <v>34584</v>
      </c>
      <c r="P134" s="178" t="s">
        <v>115</v>
      </c>
      <c r="Q134" s="178" t="s">
        <v>30781</v>
      </c>
      <c r="R134" s="178"/>
      <c r="S134" s="185">
        <f>IF(A134&lt;&gt;"", IF(Input_Lieferant!Z134="N",1,IF(Input_Lieferant!Z134="X",2,"")),"")</f>
        <v>2</v>
      </c>
    </row>
    <row r="135" spans="1:19" ht="16.2" customHeight="1" x14ac:dyDescent="0.4">
      <c r="A135" s="176">
        <f>IF(LEN(Input_Lieferant!B135&amp;"") &gt;0, VALUE(Input_Lieferant!B135&amp;"")+0,"")</f>
        <v>127</v>
      </c>
      <c r="B135" s="177" t="str">
        <f>Input_Lieferant!D135</f>
        <v>njtsyCSILNcebBOVztBzLWodcsjIdo</v>
      </c>
      <c r="C135" s="211" t="s">
        <v>34375</v>
      </c>
      <c r="D135" s="178" t="s">
        <v>30777</v>
      </c>
      <c r="E135" s="179" t="s">
        <v>23862</v>
      </c>
      <c r="F135" s="180" t="s">
        <v>34389</v>
      </c>
      <c r="G135" s="178" t="s">
        <v>114</v>
      </c>
      <c r="H135" s="178" t="s">
        <v>105</v>
      </c>
      <c r="I135" s="181">
        <v>1.48</v>
      </c>
      <c r="J135" s="178" t="s">
        <v>123</v>
      </c>
      <c r="K135" s="178" t="s">
        <v>105</v>
      </c>
      <c r="L135" s="182" t="str">
        <f>IF(A135&lt;&gt;"",Input_Lieferant!AR135,"")&amp;""</f>
        <v>9.39</v>
      </c>
      <c r="M135" s="180" t="s">
        <v>34480</v>
      </c>
      <c r="N135" s="183" t="s">
        <v>30770</v>
      </c>
      <c r="O135" s="186" t="s">
        <v>34541</v>
      </c>
      <c r="P135" s="178" t="s">
        <v>135</v>
      </c>
      <c r="Q135" s="178" t="s">
        <v>30781</v>
      </c>
      <c r="R135" s="178"/>
      <c r="S135" s="185">
        <f>IF(A135&lt;&gt;"", IF(Input_Lieferant!Z135="N",1,IF(Input_Lieferant!Z135="X",2,"")),"")</f>
        <v>2</v>
      </c>
    </row>
    <row r="136" spans="1:19" ht="16.2" customHeight="1" x14ac:dyDescent="0.4">
      <c r="A136" s="176">
        <f>IF(LEN(Input_Lieferant!B136&amp;"") &gt;0, VALUE(Input_Lieferant!B136&amp;"")+0,"")</f>
        <v>128</v>
      </c>
      <c r="B136" s="177" t="str">
        <f>Input_Lieferant!D136</f>
        <v>ePkqCDosiUbLdGuJKxzEmRcVoBogtL</v>
      </c>
      <c r="C136" s="211" t="s">
        <v>34375</v>
      </c>
      <c r="D136" s="178" t="s">
        <v>30777</v>
      </c>
      <c r="E136" s="179" t="s">
        <v>8297</v>
      </c>
      <c r="F136" s="180" t="s">
        <v>34395</v>
      </c>
      <c r="G136" s="178" t="s">
        <v>138</v>
      </c>
      <c r="H136" s="178" t="s">
        <v>116</v>
      </c>
      <c r="I136" s="181">
        <v>8.9600000000000009</v>
      </c>
      <c r="J136" s="178" t="s">
        <v>105</v>
      </c>
      <c r="K136" s="178" t="s">
        <v>116</v>
      </c>
      <c r="L136" s="182" t="str">
        <f>IF(A136&lt;&gt;"",Input_Lieferant!AR136,"")&amp;""</f>
        <v>7.53</v>
      </c>
      <c r="M136" s="180" t="s">
        <v>34481</v>
      </c>
      <c r="N136" s="183" t="s">
        <v>30760</v>
      </c>
      <c r="O136" s="186" t="s">
        <v>34585</v>
      </c>
      <c r="P136" s="178" t="s">
        <v>114</v>
      </c>
      <c r="Q136" s="178" t="s">
        <v>30781</v>
      </c>
      <c r="R136" s="178"/>
      <c r="S136" s="185">
        <f>IF(A136&lt;&gt;"", IF(Input_Lieferant!Z136="N",1,IF(Input_Lieferant!Z136="X",2,"")),"")</f>
        <v>1</v>
      </c>
    </row>
    <row r="137" spans="1:19" ht="16.2" customHeight="1" x14ac:dyDescent="0.4">
      <c r="A137" s="176">
        <f>IF(LEN(Input_Lieferant!B137&amp;"") &gt;0, VALUE(Input_Lieferant!B137&amp;"")+0,"")</f>
        <v>129</v>
      </c>
      <c r="B137" s="177" t="str">
        <f>Input_Lieferant!D137</f>
        <v>WGFdXickCsXmlCCETwjSNUvdLWtSVW</v>
      </c>
      <c r="C137" s="211" t="s">
        <v>34380</v>
      </c>
      <c r="D137" s="178" t="s">
        <v>30778</v>
      </c>
      <c r="E137" s="179" t="s">
        <v>27450</v>
      </c>
      <c r="F137" s="180" t="s">
        <v>34381</v>
      </c>
      <c r="G137" s="178" t="s">
        <v>114</v>
      </c>
      <c r="H137" s="178" t="s">
        <v>116</v>
      </c>
      <c r="I137" s="181">
        <v>4.43</v>
      </c>
      <c r="J137" s="178" t="s">
        <v>105</v>
      </c>
      <c r="K137" s="178" t="s">
        <v>116</v>
      </c>
      <c r="L137" s="182" t="str">
        <f>IF(A137&lt;&gt;"",Input_Lieferant!AR137,"")&amp;""</f>
        <v>8.66</v>
      </c>
      <c r="M137" s="180" t="s">
        <v>34482</v>
      </c>
      <c r="N137" s="183" t="s">
        <v>30769</v>
      </c>
      <c r="O137" s="186" t="s">
        <v>34586</v>
      </c>
      <c r="P137" s="178" t="s">
        <v>114</v>
      </c>
      <c r="Q137" s="178" t="s">
        <v>151</v>
      </c>
      <c r="R137" s="178"/>
      <c r="S137" s="185">
        <f>IF(A137&lt;&gt;"", IF(Input_Lieferant!Z137="N",1,IF(Input_Lieferant!Z137="X",2,"")),"")</f>
        <v>2</v>
      </c>
    </row>
    <row r="138" spans="1:19" ht="16.2" customHeight="1" x14ac:dyDescent="0.4">
      <c r="A138" s="176">
        <f>IF(LEN(Input_Lieferant!B138&amp;"") &gt;0, VALUE(Input_Lieferant!B138&amp;"")+0,"")</f>
        <v>130</v>
      </c>
      <c r="B138" s="177" t="str">
        <f>Input_Lieferant!D138</f>
        <v>EnMjbNJibFtlyFTdJMlBDIjJuFraKG</v>
      </c>
      <c r="C138" s="211" t="s">
        <v>34377</v>
      </c>
      <c r="D138" s="178" t="s">
        <v>30772</v>
      </c>
      <c r="E138" s="179" t="s">
        <v>9357</v>
      </c>
      <c r="F138" s="180" t="s">
        <v>34382</v>
      </c>
      <c r="G138" s="178" t="s">
        <v>117</v>
      </c>
      <c r="H138" s="178" t="s">
        <v>116</v>
      </c>
      <c r="I138" s="181">
        <v>6.45</v>
      </c>
      <c r="J138" s="178" t="s">
        <v>105</v>
      </c>
      <c r="K138" s="178" t="s">
        <v>116</v>
      </c>
      <c r="L138" s="182" t="str">
        <f>IF(A138&lt;&gt;"",Input_Lieferant!AR138,"")&amp;""</f>
        <v>4.27</v>
      </c>
      <c r="M138" s="180" t="s">
        <v>34483</v>
      </c>
      <c r="N138" s="183" t="s">
        <v>30768</v>
      </c>
      <c r="O138" s="186" t="s">
        <v>34582</v>
      </c>
      <c r="P138" s="178" t="s">
        <v>115</v>
      </c>
      <c r="Q138" s="178" t="s">
        <v>151</v>
      </c>
      <c r="R138" s="178"/>
      <c r="S138" s="185">
        <f>IF(A138&lt;&gt;"", IF(Input_Lieferant!Z138="N",1,IF(Input_Lieferant!Z138="X",2,"")),"")</f>
        <v>2</v>
      </c>
    </row>
    <row r="139" spans="1:19" ht="16.2" customHeight="1" x14ac:dyDescent="0.4">
      <c r="A139" s="176">
        <f>IF(LEN(Input_Lieferant!B139&amp;"") &gt;0, VALUE(Input_Lieferant!B139&amp;"")+0,"")</f>
        <v>131</v>
      </c>
      <c r="B139" s="177" t="str">
        <f>Input_Lieferant!D139</f>
        <v>iBjuiQMwwKmgiHDBoEBdqQwqoLWXqm</v>
      </c>
      <c r="C139" s="211" t="s">
        <v>34379</v>
      </c>
      <c r="D139" s="178" t="s">
        <v>30779</v>
      </c>
      <c r="E139" s="179" t="s">
        <v>7968</v>
      </c>
      <c r="F139" s="180" t="s">
        <v>34381</v>
      </c>
      <c r="G139" s="178" t="s">
        <v>114</v>
      </c>
      <c r="H139" s="178" t="s">
        <v>105</v>
      </c>
      <c r="I139" s="181">
        <v>4.41</v>
      </c>
      <c r="J139" s="178" t="s">
        <v>123</v>
      </c>
      <c r="K139" s="178" t="s">
        <v>116</v>
      </c>
      <c r="L139" s="182" t="str">
        <f>IF(A139&lt;&gt;"",Input_Lieferant!AR139,"")&amp;""</f>
        <v>2.94</v>
      </c>
      <c r="M139" s="180" t="s">
        <v>34484</v>
      </c>
      <c r="N139" s="183" t="s">
        <v>30763</v>
      </c>
      <c r="O139" s="186" t="s">
        <v>34554</v>
      </c>
      <c r="P139" s="178" t="s">
        <v>114</v>
      </c>
      <c r="Q139" s="178" t="s">
        <v>151</v>
      </c>
      <c r="R139" s="178"/>
      <c r="S139" s="185">
        <f>IF(A139&lt;&gt;"", IF(Input_Lieferant!Z139="N",1,IF(Input_Lieferant!Z139="X",2,"")),"")</f>
        <v>2</v>
      </c>
    </row>
    <row r="140" spans="1:19" ht="16.2" customHeight="1" x14ac:dyDescent="0.4">
      <c r="A140" s="176">
        <f>IF(LEN(Input_Lieferant!B140&amp;"") &gt;0, VALUE(Input_Lieferant!B140&amp;"")+0,"")</f>
        <v>132</v>
      </c>
      <c r="B140" s="177" t="str">
        <f>Input_Lieferant!D140</f>
        <v>KwAeUTLUxoVRcvEEJJqDrTtRHfbyca</v>
      </c>
      <c r="C140" s="211" t="s">
        <v>34376</v>
      </c>
      <c r="D140" s="178" t="s">
        <v>30772</v>
      </c>
      <c r="E140" s="179" t="s">
        <v>9353</v>
      </c>
      <c r="F140" s="180" t="s">
        <v>34391</v>
      </c>
      <c r="G140" s="178" t="s">
        <v>138</v>
      </c>
      <c r="H140" s="178" t="s">
        <v>105</v>
      </c>
      <c r="I140" s="181">
        <v>1.43</v>
      </c>
      <c r="J140" s="178" t="s">
        <v>123</v>
      </c>
      <c r="K140" s="178" t="s">
        <v>116</v>
      </c>
      <c r="L140" s="182" t="str">
        <f>IF(A140&lt;&gt;"",Input_Lieferant!AR140,"")&amp;""</f>
        <v>9.42</v>
      </c>
      <c r="M140" s="180" t="s">
        <v>34485</v>
      </c>
      <c r="N140" s="183" t="s">
        <v>30757</v>
      </c>
      <c r="O140" s="186" t="s">
        <v>34556</v>
      </c>
      <c r="P140" s="178" t="s">
        <v>135</v>
      </c>
      <c r="Q140" s="178" t="s">
        <v>30781</v>
      </c>
      <c r="R140" s="178"/>
      <c r="S140" s="185">
        <f>IF(A140&lt;&gt;"", IF(Input_Lieferant!Z140="N",1,IF(Input_Lieferant!Z140="X",2,"")),"")</f>
        <v>2</v>
      </c>
    </row>
    <row r="141" spans="1:19" ht="16.2" customHeight="1" x14ac:dyDescent="0.4">
      <c r="A141" s="176">
        <f>IF(LEN(Input_Lieferant!B141&amp;"") &gt;0, VALUE(Input_Lieferant!B141&amp;"")+0,"")</f>
        <v>133</v>
      </c>
      <c r="B141" s="177" t="str">
        <f>Input_Lieferant!D141</f>
        <v>pMqpwunhnvtaVvnHAgruhegMOMfcbW</v>
      </c>
      <c r="C141" s="211" t="s">
        <v>34374</v>
      </c>
      <c r="D141" s="178" t="s">
        <v>30773</v>
      </c>
      <c r="E141" s="179" t="s">
        <v>17617</v>
      </c>
      <c r="F141" s="180" t="s">
        <v>34394</v>
      </c>
      <c r="G141" s="178" t="s">
        <v>114</v>
      </c>
      <c r="H141" s="178" t="s">
        <v>105</v>
      </c>
      <c r="I141" s="181">
        <v>7.21</v>
      </c>
      <c r="J141" s="178" t="s">
        <v>105</v>
      </c>
      <c r="K141" s="178" t="s">
        <v>105</v>
      </c>
      <c r="L141" s="182" t="str">
        <f>IF(A141&lt;&gt;"",Input_Lieferant!AR141,"")&amp;""</f>
        <v>2.03</v>
      </c>
      <c r="M141" s="180" t="s">
        <v>34486</v>
      </c>
      <c r="N141" s="183" t="s">
        <v>30764</v>
      </c>
      <c r="O141" s="186" t="s">
        <v>34568</v>
      </c>
      <c r="P141" s="178" t="s">
        <v>114</v>
      </c>
      <c r="Q141" s="178" t="s">
        <v>30783</v>
      </c>
      <c r="R141" s="178"/>
      <c r="S141" s="185">
        <f>IF(A141&lt;&gt;"", IF(Input_Lieferant!Z141="N",1,IF(Input_Lieferant!Z141="X",2,"")),"")</f>
        <v>2</v>
      </c>
    </row>
    <row r="142" spans="1:19" ht="16.2" customHeight="1" x14ac:dyDescent="0.4">
      <c r="A142" s="176">
        <f>IF(LEN(Input_Lieferant!B142&amp;"") &gt;0, VALUE(Input_Lieferant!B142&amp;"")+0,"")</f>
        <v>134</v>
      </c>
      <c r="B142" s="177" t="str">
        <f>Input_Lieferant!D142</f>
        <v>QyunqfqRoPiJMxMuvIWMnXmHUcwOVx</v>
      </c>
      <c r="C142" s="211" t="s">
        <v>34380</v>
      </c>
      <c r="D142" s="178" t="s">
        <v>30779</v>
      </c>
      <c r="E142" s="179" t="s">
        <v>20153</v>
      </c>
      <c r="F142" s="180" t="s">
        <v>34394</v>
      </c>
      <c r="G142" s="178" t="s">
        <v>138</v>
      </c>
      <c r="H142" s="178" t="s">
        <v>105</v>
      </c>
      <c r="I142" s="181">
        <v>5.77</v>
      </c>
      <c r="J142" s="178" t="s">
        <v>105</v>
      </c>
      <c r="K142" s="178" t="s">
        <v>116</v>
      </c>
      <c r="L142" s="182" t="str">
        <f>IF(A142&lt;&gt;"",Input_Lieferant!AR142,"")&amp;""</f>
        <v>2.27</v>
      </c>
      <c r="M142" s="180" t="s">
        <v>34487</v>
      </c>
      <c r="N142" s="183" t="s">
        <v>30757</v>
      </c>
      <c r="O142" s="186" t="s">
        <v>34587</v>
      </c>
      <c r="P142" s="178" t="s">
        <v>114</v>
      </c>
      <c r="Q142" s="178" t="s">
        <v>151</v>
      </c>
      <c r="R142" s="178"/>
      <c r="S142" s="185">
        <f>IF(A142&lt;&gt;"", IF(Input_Lieferant!Z142="N",1,IF(Input_Lieferant!Z142="X",2,"")),"")</f>
        <v>1</v>
      </c>
    </row>
    <row r="143" spans="1:19" ht="16.2" customHeight="1" x14ac:dyDescent="0.4">
      <c r="A143" s="176">
        <f>IF(LEN(Input_Lieferant!B143&amp;"") &gt;0, VALUE(Input_Lieferant!B143&amp;"")+0,"")</f>
        <v>135</v>
      </c>
      <c r="B143" s="177" t="str">
        <f>Input_Lieferant!D143</f>
        <v>ObeaFoWXWeXruNIATeEqJzIrolmDLM</v>
      </c>
      <c r="C143" s="211" t="s">
        <v>34375</v>
      </c>
      <c r="D143" s="178" t="s">
        <v>30774</v>
      </c>
      <c r="E143" s="179" t="s">
        <v>7465</v>
      </c>
      <c r="F143" s="180" t="s">
        <v>34382</v>
      </c>
      <c r="G143" s="178" t="s">
        <v>117</v>
      </c>
      <c r="H143" s="178" t="s">
        <v>116</v>
      </c>
      <c r="I143" s="181">
        <v>5.86</v>
      </c>
      <c r="J143" s="178" t="s">
        <v>123</v>
      </c>
      <c r="K143" s="178" t="s">
        <v>116</v>
      </c>
      <c r="L143" s="182" t="str">
        <f>IF(A143&lt;&gt;"",Input_Lieferant!AR143,"")&amp;""</f>
        <v>9.67</v>
      </c>
      <c r="M143" s="180" t="s">
        <v>34488</v>
      </c>
      <c r="N143" s="183" t="s">
        <v>31079</v>
      </c>
      <c r="O143" s="186" t="s">
        <v>34559</v>
      </c>
      <c r="P143" s="178" t="s">
        <v>135</v>
      </c>
      <c r="Q143" s="178" t="s">
        <v>30781</v>
      </c>
      <c r="R143" s="178"/>
      <c r="S143" s="185">
        <f>IF(A143&lt;&gt;"", IF(Input_Lieferant!Z143="N",1,IF(Input_Lieferant!Z143="X",2,"")),"")</f>
        <v>1</v>
      </c>
    </row>
    <row r="144" spans="1:19" ht="16.2" customHeight="1" x14ac:dyDescent="0.4">
      <c r="A144" s="176">
        <f>IF(LEN(Input_Lieferant!B144&amp;"") &gt;0, VALUE(Input_Lieferant!B144&amp;"")+0,"")</f>
        <v>136</v>
      </c>
      <c r="B144" s="177" t="str">
        <f>Input_Lieferant!D144</f>
        <v>OWTtnHaFytAREQJdiMRoTCJdRugPor</v>
      </c>
      <c r="C144" s="211" t="s">
        <v>34378</v>
      </c>
      <c r="D144" s="178" t="s">
        <v>30774</v>
      </c>
      <c r="E144" s="179" t="s">
        <v>6798</v>
      </c>
      <c r="F144" s="180" t="s">
        <v>34386</v>
      </c>
      <c r="G144" s="178" t="s">
        <v>114</v>
      </c>
      <c r="H144" s="178" t="s">
        <v>105</v>
      </c>
      <c r="I144" s="181">
        <v>1.35</v>
      </c>
      <c r="J144" s="178" t="s">
        <v>123</v>
      </c>
      <c r="K144" s="178" t="s">
        <v>105</v>
      </c>
      <c r="L144" s="182" t="str">
        <f>IF(A144&lt;&gt;"",Input_Lieferant!AR144,"")&amp;""</f>
        <v>2.29</v>
      </c>
      <c r="M144" s="180" t="s">
        <v>34489</v>
      </c>
      <c r="N144" s="183" t="s">
        <v>30760</v>
      </c>
      <c r="O144" s="186" t="s">
        <v>34588</v>
      </c>
      <c r="P144" s="178" t="s">
        <v>115</v>
      </c>
      <c r="Q144" s="178" t="s">
        <v>30781</v>
      </c>
      <c r="R144" s="178"/>
      <c r="S144" s="185">
        <f>IF(A144&lt;&gt;"", IF(Input_Lieferant!Z144="N",1,IF(Input_Lieferant!Z144="X",2,"")),"")</f>
        <v>2</v>
      </c>
    </row>
    <row r="145" spans="1:19" ht="16.2" customHeight="1" x14ac:dyDescent="0.4">
      <c r="A145" s="176">
        <f>IF(LEN(Input_Lieferant!B145&amp;"") &gt;0, VALUE(Input_Lieferant!B145&amp;"")+0,"")</f>
        <v>137</v>
      </c>
      <c r="B145" s="177" t="str">
        <f>Input_Lieferant!D145</f>
        <v>nHOlVzurOaTOduhMrxQLphBwlbvhEs</v>
      </c>
      <c r="C145" s="211" t="s">
        <v>34373</v>
      </c>
      <c r="D145" s="178" t="s">
        <v>30777</v>
      </c>
      <c r="E145" s="179" t="s">
        <v>10464</v>
      </c>
      <c r="F145" s="180" t="s">
        <v>34387</v>
      </c>
      <c r="G145" s="178" t="s">
        <v>117</v>
      </c>
      <c r="H145" s="178" t="s">
        <v>105</v>
      </c>
      <c r="I145" s="181">
        <v>2.15</v>
      </c>
      <c r="J145" s="178" t="s">
        <v>105</v>
      </c>
      <c r="K145" s="178" t="s">
        <v>116</v>
      </c>
      <c r="L145" s="182" t="str">
        <f>IF(A145&lt;&gt;"",Input_Lieferant!AR145,"")&amp;""</f>
        <v>2.4</v>
      </c>
      <c r="M145" s="180" t="s">
        <v>34490</v>
      </c>
      <c r="N145" s="183" t="s">
        <v>30758</v>
      </c>
      <c r="O145" s="186" t="s">
        <v>34542</v>
      </c>
      <c r="P145" s="178" t="s">
        <v>115</v>
      </c>
      <c r="Q145" s="178" t="s">
        <v>151</v>
      </c>
      <c r="R145" s="178"/>
      <c r="S145" s="185">
        <f>IF(A145&lt;&gt;"", IF(Input_Lieferant!Z145="N",1,IF(Input_Lieferant!Z145="X",2,"")),"")</f>
        <v>2</v>
      </c>
    </row>
    <row r="146" spans="1:19" ht="16.2" customHeight="1" x14ac:dyDescent="0.4">
      <c r="A146" s="176">
        <f>IF(LEN(Input_Lieferant!B146&amp;"") &gt;0, VALUE(Input_Lieferant!B146&amp;"")+0,"")</f>
        <v>138</v>
      </c>
      <c r="B146" s="177" t="str">
        <f>Input_Lieferant!D146</f>
        <v>xnwkbqQiUBAjPgfwfRLJovHpOnfjyJ</v>
      </c>
      <c r="C146" s="211" t="s">
        <v>34376</v>
      </c>
      <c r="D146" s="178" t="s">
        <v>30773</v>
      </c>
      <c r="E146" s="179" t="s">
        <v>12564</v>
      </c>
      <c r="F146" s="180" t="s">
        <v>34384</v>
      </c>
      <c r="G146" s="178" t="s">
        <v>117</v>
      </c>
      <c r="H146" s="178" t="s">
        <v>116</v>
      </c>
      <c r="I146" s="181">
        <v>8.26</v>
      </c>
      <c r="J146" s="178" t="s">
        <v>105</v>
      </c>
      <c r="K146" s="178" t="s">
        <v>105</v>
      </c>
      <c r="L146" s="182" t="str">
        <f>IF(A146&lt;&gt;"",Input_Lieferant!AR146,"")&amp;""</f>
        <v>9.63</v>
      </c>
      <c r="M146" s="180" t="s">
        <v>34491</v>
      </c>
      <c r="N146" s="183" t="s">
        <v>30757</v>
      </c>
      <c r="O146" s="186" t="s">
        <v>34569</v>
      </c>
      <c r="P146" s="178" t="s">
        <v>135</v>
      </c>
      <c r="Q146" s="178" t="s">
        <v>151</v>
      </c>
      <c r="R146" s="178"/>
      <c r="S146" s="185">
        <f>IF(A146&lt;&gt;"", IF(Input_Lieferant!Z146="N",1,IF(Input_Lieferant!Z146="X",2,"")),"")</f>
        <v>2</v>
      </c>
    </row>
    <row r="147" spans="1:19" ht="16.2" customHeight="1" x14ac:dyDescent="0.4">
      <c r="A147" s="176">
        <f>IF(LEN(Input_Lieferant!B147&amp;"") &gt;0, VALUE(Input_Lieferant!B147&amp;"")+0,"")</f>
        <v>139</v>
      </c>
      <c r="B147" s="177" t="str">
        <f>Input_Lieferant!D147</f>
        <v>otraCztTPrjrIuGEkHNaHIfKlAqoBB</v>
      </c>
      <c r="C147" s="211" t="s">
        <v>34377</v>
      </c>
      <c r="D147" s="178" t="s">
        <v>30780</v>
      </c>
      <c r="E147" s="179" t="s">
        <v>27663</v>
      </c>
      <c r="F147" s="180" t="s">
        <v>34390</v>
      </c>
      <c r="G147" s="178" t="s">
        <v>114</v>
      </c>
      <c r="H147" s="178" t="s">
        <v>105</v>
      </c>
      <c r="I147" s="181">
        <v>1.86</v>
      </c>
      <c r="J147" s="178" t="s">
        <v>105</v>
      </c>
      <c r="K147" s="178" t="s">
        <v>105</v>
      </c>
      <c r="L147" s="182" t="str">
        <f>IF(A147&lt;&gt;"",Input_Lieferant!AR147,"")&amp;""</f>
        <v>9.17</v>
      </c>
      <c r="M147" s="180" t="s">
        <v>34492</v>
      </c>
      <c r="N147" s="183" t="s">
        <v>31079</v>
      </c>
      <c r="O147" s="186" t="s">
        <v>34589</v>
      </c>
      <c r="P147" s="178" t="s">
        <v>114</v>
      </c>
      <c r="Q147" s="178" t="s">
        <v>30783</v>
      </c>
      <c r="R147" s="178"/>
      <c r="S147" s="185">
        <f>IF(A147&lt;&gt;"", IF(Input_Lieferant!Z147="N",1,IF(Input_Lieferant!Z147="X",2,"")),"")</f>
        <v>1</v>
      </c>
    </row>
    <row r="148" spans="1:19" ht="16.2" customHeight="1" x14ac:dyDescent="0.4">
      <c r="A148" s="176">
        <f>IF(LEN(Input_Lieferant!B148&amp;"") &gt;0, VALUE(Input_Lieferant!B148&amp;"")+0,"")</f>
        <v>140</v>
      </c>
      <c r="B148" s="177" t="str">
        <f>Input_Lieferant!D148</f>
        <v>MOboixgqLJOWajfSViIgyHeXLdGQaP</v>
      </c>
      <c r="C148" s="211" t="s">
        <v>34373</v>
      </c>
      <c r="D148" s="178" t="s">
        <v>30773</v>
      </c>
      <c r="E148" s="179" t="s">
        <v>9405</v>
      </c>
      <c r="F148" s="180" t="s">
        <v>34385</v>
      </c>
      <c r="G148" s="178" t="s">
        <v>114</v>
      </c>
      <c r="H148" s="178" t="s">
        <v>116</v>
      </c>
      <c r="I148" s="181">
        <v>9.4600000000000009</v>
      </c>
      <c r="J148" s="178" t="s">
        <v>123</v>
      </c>
      <c r="K148" s="178" t="s">
        <v>105</v>
      </c>
      <c r="L148" s="182" t="str">
        <f>IF(A148&lt;&gt;"",Input_Lieferant!AR148,"")&amp;""</f>
        <v>2.3</v>
      </c>
      <c r="M148" s="180" t="s">
        <v>34493</v>
      </c>
      <c r="N148" s="183" t="s">
        <v>31078</v>
      </c>
      <c r="O148" s="186" t="s">
        <v>34590</v>
      </c>
      <c r="P148" s="178" t="s">
        <v>135</v>
      </c>
      <c r="Q148" s="178" t="s">
        <v>30783</v>
      </c>
      <c r="R148" s="178"/>
      <c r="S148" s="185">
        <f>IF(A148&lt;&gt;"", IF(Input_Lieferant!Z148="N",1,IF(Input_Lieferant!Z148="X",2,"")),"")</f>
        <v>1</v>
      </c>
    </row>
    <row r="149" spans="1:19" ht="16.2" customHeight="1" x14ac:dyDescent="0.4">
      <c r="A149" s="176">
        <f>IF(LEN(Input_Lieferant!B149&amp;"") &gt;0, VALUE(Input_Lieferant!B149&amp;"")+0,"")</f>
        <v>141</v>
      </c>
      <c r="B149" s="177" t="str">
        <f>Input_Lieferant!D149</f>
        <v>eAfwodVMPtawrnUdULxETVkTKwepSr</v>
      </c>
      <c r="C149" s="211" t="s">
        <v>34379</v>
      </c>
      <c r="D149" s="178" t="s">
        <v>30778</v>
      </c>
      <c r="E149" s="179" t="s">
        <v>12165</v>
      </c>
      <c r="F149" s="180" t="s">
        <v>34394</v>
      </c>
      <c r="G149" s="178" t="s">
        <v>114</v>
      </c>
      <c r="H149" s="178" t="s">
        <v>105</v>
      </c>
      <c r="I149" s="181">
        <v>7.03</v>
      </c>
      <c r="J149" s="178" t="s">
        <v>105</v>
      </c>
      <c r="K149" s="178" t="s">
        <v>116</v>
      </c>
      <c r="L149" s="182" t="str">
        <f>IF(A149&lt;&gt;"",Input_Lieferant!AR149,"")&amp;""</f>
        <v>9.62</v>
      </c>
      <c r="M149" s="180" t="s">
        <v>34494</v>
      </c>
      <c r="N149" s="183" t="s">
        <v>30769</v>
      </c>
      <c r="O149" s="186" t="s">
        <v>34527</v>
      </c>
      <c r="P149" s="178" t="s">
        <v>135</v>
      </c>
      <c r="Q149" s="178" t="s">
        <v>30783</v>
      </c>
      <c r="R149" s="178"/>
      <c r="S149" s="185">
        <f>IF(A149&lt;&gt;"", IF(Input_Lieferant!Z149="N",1,IF(Input_Lieferant!Z149="X",2,"")),"")</f>
        <v>2</v>
      </c>
    </row>
    <row r="150" spans="1:19" ht="16.2" customHeight="1" x14ac:dyDescent="0.4">
      <c r="A150" s="176">
        <f>IF(LEN(Input_Lieferant!B150&amp;"") &gt;0, VALUE(Input_Lieferant!B150&amp;"")+0,"")</f>
        <v>142</v>
      </c>
      <c r="B150" s="177" t="str">
        <f>Input_Lieferant!D150</f>
        <v>hduVXOEeAhycmCmAMPxyLXxvBChjGK</v>
      </c>
      <c r="C150" s="211" t="s">
        <v>34375</v>
      </c>
      <c r="D150" s="178" t="s">
        <v>30779</v>
      </c>
      <c r="E150" s="179" t="s">
        <v>5953</v>
      </c>
      <c r="F150" s="180" t="s">
        <v>34383</v>
      </c>
      <c r="G150" s="178" t="s">
        <v>114</v>
      </c>
      <c r="H150" s="178" t="s">
        <v>116</v>
      </c>
      <c r="I150" s="181">
        <v>7.89</v>
      </c>
      <c r="J150" s="178" t="s">
        <v>105</v>
      </c>
      <c r="K150" s="178" t="s">
        <v>105</v>
      </c>
      <c r="L150" s="182" t="str">
        <f>IF(A150&lt;&gt;"",Input_Lieferant!AR150,"")&amp;""</f>
        <v>8.26</v>
      </c>
      <c r="M150" s="180" t="s">
        <v>34495</v>
      </c>
      <c r="N150" s="183" t="s">
        <v>30765</v>
      </c>
      <c r="O150" s="186" t="s">
        <v>34591</v>
      </c>
      <c r="P150" s="178" t="s">
        <v>114</v>
      </c>
      <c r="Q150" s="178" t="s">
        <v>151</v>
      </c>
      <c r="R150" s="178"/>
      <c r="S150" s="185">
        <f>IF(A150&lt;&gt;"", IF(Input_Lieferant!Z150="N",1,IF(Input_Lieferant!Z150="X",2,"")),"")</f>
        <v>2</v>
      </c>
    </row>
    <row r="151" spans="1:19" ht="16.2" customHeight="1" x14ac:dyDescent="0.4">
      <c r="A151" s="176">
        <f>IF(LEN(Input_Lieferant!B151&amp;"") &gt;0, VALUE(Input_Lieferant!B151&amp;"")+0,"")</f>
        <v>143</v>
      </c>
      <c r="B151" s="177" t="str">
        <f>Input_Lieferant!D151</f>
        <v>JxHEEyslrpwUSBtqsUxqgqllgeKmUR</v>
      </c>
      <c r="C151" s="211" t="s">
        <v>34375</v>
      </c>
      <c r="D151" s="178" t="s">
        <v>30780</v>
      </c>
      <c r="E151" s="179" t="s">
        <v>14300</v>
      </c>
      <c r="F151" s="180" t="s">
        <v>34382</v>
      </c>
      <c r="G151" s="178" t="s">
        <v>114</v>
      </c>
      <c r="H151" s="178" t="s">
        <v>105</v>
      </c>
      <c r="I151" s="181">
        <v>1.74</v>
      </c>
      <c r="J151" s="178" t="s">
        <v>123</v>
      </c>
      <c r="K151" s="178" t="s">
        <v>105</v>
      </c>
      <c r="L151" s="182" t="str">
        <f>IF(A151&lt;&gt;"",Input_Lieferant!AR151,"")&amp;""</f>
        <v>1.66</v>
      </c>
      <c r="M151" s="180" t="s">
        <v>34496</v>
      </c>
      <c r="N151" s="183" t="s">
        <v>30757</v>
      </c>
      <c r="O151" s="186" t="s">
        <v>34556</v>
      </c>
      <c r="P151" s="178" t="s">
        <v>114</v>
      </c>
      <c r="Q151" s="178" t="s">
        <v>151</v>
      </c>
      <c r="R151" s="178"/>
      <c r="S151" s="185">
        <f>IF(A151&lt;&gt;"", IF(Input_Lieferant!Z151="N",1,IF(Input_Lieferant!Z151="X",2,"")),"")</f>
        <v>2</v>
      </c>
    </row>
    <row r="152" spans="1:19" ht="16.2" customHeight="1" x14ac:dyDescent="0.4">
      <c r="A152" s="176">
        <f>IF(LEN(Input_Lieferant!B152&amp;"") &gt;0, VALUE(Input_Lieferant!B152&amp;"")+0,"")</f>
        <v>144</v>
      </c>
      <c r="B152" s="177" t="str">
        <f>Input_Lieferant!D152</f>
        <v>xhTNRTmzhUrvQiJjkzSQAJxEBVPean</v>
      </c>
      <c r="C152" s="211" t="s">
        <v>34378</v>
      </c>
      <c r="D152" s="178" t="s">
        <v>30778</v>
      </c>
      <c r="E152" s="179" t="s">
        <v>26123</v>
      </c>
      <c r="F152" s="180" t="s">
        <v>34386</v>
      </c>
      <c r="G152" s="178" t="s">
        <v>114</v>
      </c>
      <c r="H152" s="178" t="s">
        <v>105</v>
      </c>
      <c r="I152" s="181">
        <v>3.91</v>
      </c>
      <c r="J152" s="178" t="s">
        <v>123</v>
      </c>
      <c r="K152" s="178" t="s">
        <v>105</v>
      </c>
      <c r="L152" s="182" t="str">
        <f>IF(A152&lt;&gt;"",Input_Lieferant!AR152,"")&amp;""</f>
        <v>4.9</v>
      </c>
      <c r="M152" s="180" t="s">
        <v>34497</v>
      </c>
      <c r="N152" s="183" t="s">
        <v>30767</v>
      </c>
      <c r="O152" s="186" t="s">
        <v>34514</v>
      </c>
      <c r="P152" s="178" t="s">
        <v>114</v>
      </c>
      <c r="Q152" s="178" t="s">
        <v>151</v>
      </c>
      <c r="R152" s="178"/>
      <c r="S152" s="185">
        <f>IF(A152&lt;&gt;"", IF(Input_Lieferant!Z152="N",1,IF(Input_Lieferant!Z152="X",2,"")),"")</f>
        <v>2</v>
      </c>
    </row>
    <row r="153" spans="1:19" ht="16.2" customHeight="1" x14ac:dyDescent="0.4">
      <c r="A153" s="176">
        <f>IF(LEN(Input_Lieferant!B153&amp;"") &gt;0, VALUE(Input_Lieferant!B153&amp;"")+0,"")</f>
        <v>145</v>
      </c>
      <c r="B153" s="177" t="str">
        <f>Input_Lieferant!D153</f>
        <v>HOKJSTJDWeRasvmMqLBFCtuHGmRfjJ</v>
      </c>
      <c r="C153" s="211" t="s">
        <v>34374</v>
      </c>
      <c r="D153" s="178" t="s">
        <v>30779</v>
      </c>
      <c r="E153" s="179" t="s">
        <v>7106</v>
      </c>
      <c r="F153" s="180" t="s">
        <v>34381</v>
      </c>
      <c r="G153" s="178" t="s">
        <v>114</v>
      </c>
      <c r="H153" s="178" t="s">
        <v>105</v>
      </c>
      <c r="I153" s="181">
        <v>2.09</v>
      </c>
      <c r="J153" s="178" t="s">
        <v>123</v>
      </c>
      <c r="K153" s="178" t="s">
        <v>105</v>
      </c>
      <c r="L153" s="182" t="str">
        <f>IF(A153&lt;&gt;"",Input_Lieferant!AR153,"")&amp;""</f>
        <v>9.67</v>
      </c>
      <c r="M153" s="180" t="s">
        <v>34498</v>
      </c>
      <c r="N153" s="183" t="s">
        <v>30767</v>
      </c>
      <c r="O153" s="186" t="s">
        <v>34592</v>
      </c>
      <c r="P153" s="178" t="s">
        <v>135</v>
      </c>
      <c r="Q153" s="178" t="s">
        <v>151</v>
      </c>
      <c r="R153" s="178"/>
      <c r="S153" s="185">
        <f>IF(A153&lt;&gt;"", IF(Input_Lieferant!Z153="N",1,IF(Input_Lieferant!Z153="X",2,"")),"")</f>
        <v>1</v>
      </c>
    </row>
    <row r="154" spans="1:19" ht="16.2" customHeight="1" x14ac:dyDescent="0.4">
      <c r="A154" s="176">
        <f>IF(LEN(Input_Lieferant!B154&amp;"") &gt;0, VALUE(Input_Lieferant!B154&amp;"")+0,"")</f>
        <v>146</v>
      </c>
      <c r="B154" s="177" t="str">
        <f>Input_Lieferant!D154</f>
        <v>IPpzHeOMJELVFHEulDWURsOKDeVWvs</v>
      </c>
      <c r="C154" s="211" t="s">
        <v>34373</v>
      </c>
      <c r="D154" s="178" t="s">
        <v>30774</v>
      </c>
      <c r="E154" s="179" t="s">
        <v>12334</v>
      </c>
      <c r="F154" s="180" t="s">
        <v>34382</v>
      </c>
      <c r="G154" s="178" t="s">
        <v>114</v>
      </c>
      <c r="H154" s="178" t="s">
        <v>105</v>
      </c>
      <c r="I154" s="181">
        <v>3.27</v>
      </c>
      <c r="J154" s="178" t="s">
        <v>105</v>
      </c>
      <c r="K154" s="178" t="s">
        <v>105</v>
      </c>
      <c r="L154" s="182" t="str">
        <f>IF(A154&lt;&gt;"",Input_Lieferant!AR154,"")&amp;""</f>
        <v>6.64</v>
      </c>
      <c r="M154" s="180" t="s">
        <v>34499</v>
      </c>
      <c r="N154" s="183" t="s">
        <v>31078</v>
      </c>
      <c r="O154" s="186" t="s">
        <v>34559</v>
      </c>
      <c r="P154" s="178" t="s">
        <v>135</v>
      </c>
      <c r="Q154" s="178" t="s">
        <v>30781</v>
      </c>
      <c r="R154" s="178"/>
      <c r="S154" s="185">
        <f>IF(A154&lt;&gt;"", IF(Input_Lieferant!Z154="N",1,IF(Input_Lieferant!Z154="X",2,"")),"")</f>
        <v>1</v>
      </c>
    </row>
    <row r="155" spans="1:19" ht="16.2" customHeight="1" x14ac:dyDescent="0.4">
      <c r="A155" s="176">
        <f>IF(LEN(Input_Lieferant!B155&amp;"") &gt;0, VALUE(Input_Lieferant!B155&amp;"")+0,"")</f>
        <v>147</v>
      </c>
      <c r="B155" s="177" t="str">
        <f>Input_Lieferant!D155</f>
        <v>xAyMaUqjVUBBSMLiInFqRwbaosUKWa</v>
      </c>
      <c r="C155" s="211" t="s">
        <v>34376</v>
      </c>
      <c r="D155" s="178" t="s">
        <v>30772</v>
      </c>
      <c r="E155" s="179" t="s">
        <v>10933</v>
      </c>
      <c r="F155" s="180" t="s">
        <v>34389</v>
      </c>
      <c r="G155" s="178" t="s">
        <v>114</v>
      </c>
      <c r="H155" s="178" t="s">
        <v>105</v>
      </c>
      <c r="I155" s="181">
        <v>3.15</v>
      </c>
      <c r="J155" s="178" t="s">
        <v>105</v>
      </c>
      <c r="K155" s="178" t="s">
        <v>116</v>
      </c>
      <c r="L155" s="182" t="str">
        <f>IF(A155&lt;&gt;"",Input_Lieferant!AR155,"")&amp;""</f>
        <v>6.36</v>
      </c>
      <c r="M155" s="180" t="s">
        <v>34500</v>
      </c>
      <c r="N155" s="183" t="s">
        <v>30771</v>
      </c>
      <c r="O155" s="186" t="s">
        <v>34560</v>
      </c>
      <c r="P155" s="178" t="s">
        <v>135</v>
      </c>
      <c r="Q155" s="178" t="s">
        <v>30782</v>
      </c>
      <c r="R155" s="178"/>
      <c r="S155" s="185">
        <f>IF(A155&lt;&gt;"", IF(Input_Lieferant!Z155="N",1,IF(Input_Lieferant!Z155="X",2,"")),"")</f>
        <v>1</v>
      </c>
    </row>
    <row r="156" spans="1:19" ht="16.2" customHeight="1" x14ac:dyDescent="0.4">
      <c r="A156" s="176">
        <f>IF(LEN(Input_Lieferant!B156&amp;"") &gt;0, VALUE(Input_Lieferant!B156&amp;"")+0,"")</f>
        <v>148</v>
      </c>
      <c r="B156" s="177" t="str">
        <f>Input_Lieferant!D156</f>
        <v>ItoxAfMqlEstbHHJTWqNCekUTuxqcA</v>
      </c>
      <c r="C156" s="211" t="s">
        <v>34379</v>
      </c>
      <c r="D156" s="178" t="s">
        <v>30774</v>
      </c>
      <c r="E156" s="179" t="s">
        <v>765</v>
      </c>
      <c r="F156" s="180" t="s">
        <v>34384</v>
      </c>
      <c r="G156" s="178" t="s">
        <v>138</v>
      </c>
      <c r="H156" s="178" t="s">
        <v>105</v>
      </c>
      <c r="I156" s="181">
        <v>2.33</v>
      </c>
      <c r="J156" s="178" t="s">
        <v>105</v>
      </c>
      <c r="K156" s="178" t="s">
        <v>105</v>
      </c>
      <c r="L156" s="182" t="str">
        <f>IF(A156&lt;&gt;"",Input_Lieferant!AR156,"")&amp;""</f>
        <v>2.18</v>
      </c>
      <c r="M156" s="180" t="s">
        <v>34501</v>
      </c>
      <c r="N156" s="183" t="s">
        <v>30770</v>
      </c>
      <c r="O156" s="186" t="s">
        <v>34542</v>
      </c>
      <c r="P156" s="178" t="s">
        <v>115</v>
      </c>
      <c r="Q156" s="178" t="s">
        <v>30783</v>
      </c>
      <c r="R156" s="178"/>
      <c r="S156" s="185">
        <f>IF(A156&lt;&gt;"", IF(Input_Lieferant!Z156="N",1,IF(Input_Lieferant!Z156="X",2,"")),"")</f>
        <v>1</v>
      </c>
    </row>
    <row r="157" spans="1:19" ht="16.2" customHeight="1" x14ac:dyDescent="0.4">
      <c r="A157" s="176">
        <f>IF(LEN(Input_Lieferant!B157&amp;"") &gt;0, VALUE(Input_Lieferant!B157&amp;"")+0,"")</f>
        <v>149</v>
      </c>
      <c r="B157" s="177" t="str">
        <f>Input_Lieferant!D157</f>
        <v>USFKIlgfBwwouBkkaWlcFvRKmssQEl</v>
      </c>
      <c r="C157" s="211" t="s">
        <v>34373</v>
      </c>
      <c r="D157" s="178" t="s">
        <v>30774</v>
      </c>
      <c r="E157" s="179" t="s">
        <v>8845</v>
      </c>
      <c r="F157" s="180" t="s">
        <v>34385</v>
      </c>
      <c r="G157" s="178" t="s">
        <v>117</v>
      </c>
      <c r="H157" s="178" t="s">
        <v>105</v>
      </c>
      <c r="I157" s="181">
        <v>6.23</v>
      </c>
      <c r="J157" s="178" t="s">
        <v>123</v>
      </c>
      <c r="K157" s="178" t="s">
        <v>105</v>
      </c>
      <c r="L157" s="182" t="str">
        <f>IF(A157&lt;&gt;"",Input_Lieferant!AR157,"")&amp;""</f>
        <v>6.42</v>
      </c>
      <c r="M157" s="180" t="s">
        <v>34502</v>
      </c>
      <c r="N157" s="183" t="s">
        <v>30763</v>
      </c>
      <c r="O157" s="186" t="s">
        <v>34530</v>
      </c>
      <c r="P157" s="178" t="s">
        <v>114</v>
      </c>
      <c r="Q157" s="178" t="s">
        <v>30783</v>
      </c>
      <c r="R157" s="178"/>
      <c r="S157" s="185">
        <f>IF(A157&lt;&gt;"", IF(Input_Lieferant!Z157="N",1,IF(Input_Lieferant!Z157="X",2,"")),"")</f>
        <v>2</v>
      </c>
    </row>
    <row r="158" spans="1:19" ht="16.2" customHeight="1" thickBot="1" x14ac:dyDescent="0.45">
      <c r="A158" s="187">
        <f>IF(LEN(Input_Lieferant!B158&amp;"") &gt;0, VALUE(Input_Lieferant!B158&amp;"")+0,"")</f>
        <v>150</v>
      </c>
      <c r="B158" s="188" t="str">
        <f>Input_Lieferant!D158</f>
        <v>mpDLufxQSIrEqxCDAAUuCCMVsIICrj</v>
      </c>
      <c r="C158" s="190" t="s">
        <v>34380</v>
      </c>
      <c r="D158" s="190" t="s">
        <v>30779</v>
      </c>
      <c r="E158" s="189" t="s">
        <v>11645</v>
      </c>
      <c r="F158" s="189" t="s">
        <v>34381</v>
      </c>
      <c r="G158" s="190" t="s">
        <v>114</v>
      </c>
      <c r="H158" s="190" t="s">
        <v>105</v>
      </c>
      <c r="I158" s="189">
        <v>1.37</v>
      </c>
      <c r="J158" s="190" t="s">
        <v>123</v>
      </c>
      <c r="K158" s="190" t="s">
        <v>116</v>
      </c>
      <c r="L158" s="191" t="str">
        <f>IF(A158&lt;&gt;"",Input_Lieferant!AR158,"")&amp;""</f>
        <v>6.98</v>
      </c>
      <c r="M158" s="189" t="s">
        <v>34503</v>
      </c>
      <c r="N158" s="190" t="s">
        <v>30771</v>
      </c>
      <c r="O158" s="190" t="s">
        <v>34574</v>
      </c>
      <c r="P158" s="190" t="s">
        <v>135</v>
      </c>
      <c r="Q158" s="190" t="s">
        <v>30781</v>
      </c>
      <c r="R158" s="190"/>
      <c r="S158" s="192">
        <f>IF(A158&lt;&gt;"", IF(Input_Lieferant!Z158="N",1,IF(Input_Lieferant!Z158="X",2,"")),"")</f>
        <v>1</v>
      </c>
    </row>
    <row r="159" spans="1:19" ht="16.2" customHeight="1" x14ac:dyDescent="0.4">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conditionalFormatting sqref="P9:S158 C9:N158">
    <cfRule type="expression" dxfId="12" priority="6">
      <formula>IF(C$4&lt;&gt;1,FALSE,IF($A9="",FALSE,C9=""))</formula>
    </cfRule>
  </conditionalFormatting>
  <conditionalFormatting sqref="I9:I158">
    <cfRule type="expression" dxfId="11" priority="5">
      <formula>LEN(I9)&gt;40</formula>
    </cfRule>
  </conditionalFormatting>
  <conditionalFormatting sqref="M9:M158">
    <cfRule type="expression" dxfId="10" priority="4">
      <formula>LEN(M9)&gt;40</formula>
    </cfRule>
  </conditionalFormatting>
  <conditionalFormatting sqref="E9:E158">
    <cfRule type="expression" dxfId="9" priority="3">
      <formula>ISNUMBER(SEARCH("~*~*~*",E9))</formula>
    </cfRule>
  </conditionalFormatting>
  <conditionalFormatting sqref="O9:O158">
    <cfRule type="expression" dxfId="8" priority="1">
      <formula>AND(OR(N9="V008", N9="V010", N9="V015"), O9="")</formula>
    </cfRule>
    <cfRule type="expression" dxfId="7"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046875" defaultRowHeight="17.25" customHeight="1" x14ac:dyDescent="0.4"/>
  <cols>
    <col min="1" max="1" width="15.69140625" style="4" customWidth="1"/>
    <col min="2" max="2" width="45.69140625" style="4" customWidth="1"/>
    <col min="3" max="4" width="16.69140625" style="5" customWidth="1"/>
    <col min="5" max="6" width="16.69140625" style="5" hidden="1" customWidth="1"/>
    <col min="7" max="11" width="16.69140625" style="5" customWidth="1"/>
    <col min="12" max="12" width="30.69140625" style="5" customWidth="1"/>
    <col min="13" max="14" width="16.69140625" style="5" customWidth="1"/>
    <col min="15" max="15" width="16.69140625" style="5" hidden="1" customWidth="1"/>
    <col min="16" max="18" width="16.69140625" style="5" customWidth="1"/>
    <col min="19" max="19" width="18.69140625" style="5" hidden="1" customWidth="1"/>
    <col min="20" max="21" width="20.69140625" style="5" customWidth="1"/>
    <col min="22" max="22" width="16.69140625" style="4" customWidth="1"/>
    <col min="23" max="27" width="16.69140625" style="5" customWidth="1"/>
    <col min="28" max="33" width="20.69140625" style="5" customWidth="1"/>
    <col min="34" max="16384" width="11.3046875" style="5"/>
  </cols>
  <sheetData>
    <row r="1" spans="1:33" s="4" customFormat="1" ht="25.2" hidden="1" customHeight="1" x14ac:dyDescent="0.4">
      <c r="A1" s="75"/>
      <c r="B1" s="75"/>
      <c r="C1" s="75" t="s">
        <v>30685</v>
      </c>
      <c r="D1" s="75"/>
      <c r="E1" s="75"/>
      <c r="F1" s="75"/>
      <c r="G1" s="75" t="s">
        <v>30685</v>
      </c>
      <c r="H1" s="32" t="s">
        <v>30685</v>
      </c>
      <c r="I1" s="75" t="s">
        <v>30685</v>
      </c>
      <c r="J1" s="75" t="s">
        <v>30685</v>
      </c>
      <c r="K1" s="75" t="s">
        <v>30685</v>
      </c>
      <c r="L1" s="76"/>
      <c r="M1" s="76"/>
      <c r="N1" s="76"/>
      <c r="O1" s="76"/>
      <c r="P1" s="32" t="s">
        <v>30685</v>
      </c>
      <c r="Q1" s="76"/>
      <c r="R1" s="76"/>
      <c r="S1" s="76"/>
      <c r="T1" s="76"/>
      <c r="U1" s="76"/>
      <c r="V1" s="75"/>
      <c r="W1" s="75"/>
      <c r="X1" s="75" t="s">
        <v>30685</v>
      </c>
      <c r="Y1" s="32"/>
      <c r="Z1" s="32"/>
      <c r="AA1" s="75" t="s">
        <v>30685</v>
      </c>
      <c r="AB1" s="75" t="s">
        <v>30685</v>
      </c>
      <c r="AC1" s="75" t="s">
        <v>30685</v>
      </c>
      <c r="AD1" s="76"/>
      <c r="AE1" s="76"/>
      <c r="AF1" s="76"/>
      <c r="AG1" s="76"/>
    </row>
    <row r="2" spans="1:33" s="49" customFormat="1" ht="17.25" hidden="1" customHeight="1" x14ac:dyDescent="0.4">
      <c r="A2" s="33"/>
      <c r="B2" s="33"/>
      <c r="C2" s="33"/>
      <c r="D2" s="33"/>
      <c r="E2" s="33"/>
      <c r="F2" s="33"/>
      <c r="G2" s="33"/>
      <c r="H2" s="33" t="s">
        <v>2</v>
      </c>
      <c r="I2" s="111"/>
      <c r="J2" s="33"/>
      <c r="K2" s="111"/>
      <c r="L2" s="33"/>
      <c r="M2" s="33"/>
      <c r="N2" s="33"/>
      <c r="O2" s="33"/>
      <c r="P2" s="33" t="s">
        <v>23</v>
      </c>
      <c r="Q2" s="33"/>
      <c r="R2" s="33"/>
      <c r="S2" s="33"/>
      <c r="T2" s="33"/>
      <c r="U2" s="33"/>
      <c r="V2" s="33"/>
      <c r="W2" s="33"/>
      <c r="X2" s="33"/>
      <c r="Y2" s="33"/>
      <c r="Z2" s="33"/>
      <c r="AA2" s="111"/>
      <c r="AB2" s="33"/>
      <c r="AC2" s="33"/>
      <c r="AD2" s="33"/>
      <c r="AE2" s="33" t="s">
        <v>30639</v>
      </c>
      <c r="AF2" s="33"/>
      <c r="AG2" s="33"/>
    </row>
    <row r="3" spans="1:33" s="49" customFormat="1" ht="17.25" hidden="1" customHeight="1" x14ac:dyDescent="0.4">
      <c r="A3" s="33"/>
      <c r="B3" s="33"/>
      <c r="C3" s="33"/>
      <c r="D3" s="33"/>
      <c r="E3" s="33"/>
      <c r="F3" s="33"/>
      <c r="G3" s="33"/>
      <c r="H3" s="33"/>
      <c r="I3" s="111"/>
      <c r="J3" s="33"/>
      <c r="K3" s="111"/>
      <c r="L3" s="33"/>
      <c r="M3" s="33"/>
      <c r="N3" s="33"/>
      <c r="O3" s="33"/>
      <c r="P3" s="33"/>
      <c r="Q3" s="33"/>
      <c r="R3" s="33"/>
      <c r="S3" s="33"/>
      <c r="T3" s="33"/>
      <c r="U3" s="33"/>
      <c r="V3" s="33"/>
      <c r="W3" s="33"/>
      <c r="X3" s="33"/>
      <c r="Y3" s="33"/>
      <c r="Z3" s="33"/>
      <c r="AA3" s="111"/>
      <c r="AB3" s="33"/>
      <c r="AC3" s="33"/>
      <c r="AD3" s="33"/>
      <c r="AE3" s="33"/>
      <c r="AF3" s="33"/>
      <c r="AG3" s="33"/>
    </row>
    <row r="4" spans="1:33" s="49" customFormat="1" ht="17.25" hidden="1" customHeight="1" x14ac:dyDescent="0.4">
      <c r="A4" s="33"/>
      <c r="B4" s="33"/>
      <c r="C4" s="33">
        <v>1</v>
      </c>
      <c r="D4" s="33"/>
      <c r="E4" s="33"/>
      <c r="F4" s="33"/>
      <c r="G4" s="33">
        <v>1</v>
      </c>
      <c r="H4" s="33">
        <v>1</v>
      </c>
      <c r="I4" s="33"/>
      <c r="J4" s="33"/>
      <c r="K4" s="111"/>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2" customHeight="1" x14ac:dyDescent="0.4">
      <c r="A5" s="125" t="s">
        <v>30637</v>
      </c>
      <c r="B5" s="126" t="s">
        <v>107</v>
      </c>
      <c r="C5" s="126" t="s">
        <v>31026</v>
      </c>
      <c r="D5" s="126" t="s">
        <v>31140</v>
      </c>
      <c r="E5" s="126" t="s">
        <v>31141</v>
      </c>
      <c r="F5" s="126" t="s">
        <v>31142</v>
      </c>
      <c r="G5" s="126" t="s">
        <v>31143</v>
      </c>
      <c r="H5" s="126" t="s">
        <v>30675</v>
      </c>
      <c r="I5" s="126" t="s">
        <v>31144</v>
      </c>
      <c r="J5" s="126" t="s">
        <v>108</v>
      </c>
      <c r="K5" s="126" t="s">
        <v>31145</v>
      </c>
      <c r="L5" s="127" t="s">
        <v>30664</v>
      </c>
      <c r="M5" s="126" t="s">
        <v>109</v>
      </c>
      <c r="N5" s="127" t="s">
        <v>30688</v>
      </c>
      <c r="O5" s="127" t="s">
        <v>30646</v>
      </c>
      <c r="P5" s="126" t="s">
        <v>30652</v>
      </c>
      <c r="Q5" s="126" t="s">
        <v>31161</v>
      </c>
      <c r="R5" s="126" t="s">
        <v>31162</v>
      </c>
      <c r="S5" s="126" t="s">
        <v>31163</v>
      </c>
      <c r="T5" s="127" t="s">
        <v>31813</v>
      </c>
      <c r="U5" s="127" t="s">
        <v>31814</v>
      </c>
      <c r="V5" s="132" t="s">
        <v>31003</v>
      </c>
      <c r="W5" s="132" t="s">
        <v>31004</v>
      </c>
      <c r="X5" s="127" t="s">
        <v>31146</v>
      </c>
      <c r="Y5" s="127" t="s">
        <v>31147</v>
      </c>
      <c r="Z5" s="127" t="s">
        <v>31148</v>
      </c>
      <c r="AA5" s="126" t="s">
        <v>31149</v>
      </c>
      <c r="AB5" s="127" t="s">
        <v>30686</v>
      </c>
      <c r="AC5" s="127" t="s">
        <v>30803</v>
      </c>
      <c r="AD5" s="126" t="s">
        <v>30638</v>
      </c>
      <c r="AE5" s="126" t="s">
        <v>30639</v>
      </c>
      <c r="AF5" s="126" t="s">
        <v>31150</v>
      </c>
      <c r="AG5" s="128" t="s">
        <v>32018</v>
      </c>
    </row>
    <row r="6" spans="1:33" s="236" customFormat="1" ht="15" customHeight="1" x14ac:dyDescent="0.4">
      <c r="A6" s="237" t="s">
        <v>89</v>
      </c>
      <c r="B6" s="237" t="s">
        <v>89</v>
      </c>
      <c r="C6" s="237" t="s">
        <v>89</v>
      </c>
      <c r="D6" s="238" t="s">
        <v>90</v>
      </c>
      <c r="E6" s="238" t="s">
        <v>90</v>
      </c>
      <c r="F6" s="238" t="s">
        <v>90</v>
      </c>
      <c r="G6" s="237" t="s">
        <v>89</v>
      </c>
      <c r="H6" s="237" t="s">
        <v>89</v>
      </c>
      <c r="I6" s="239" t="s">
        <v>31158</v>
      </c>
      <c r="J6" s="238" t="s">
        <v>90</v>
      </c>
      <c r="K6" s="238" t="s">
        <v>90</v>
      </c>
      <c r="L6" s="238" t="s">
        <v>90</v>
      </c>
      <c r="M6" s="238" t="s">
        <v>90</v>
      </c>
      <c r="N6" s="238" t="s">
        <v>90</v>
      </c>
      <c r="O6" s="237" t="s">
        <v>89</v>
      </c>
      <c r="P6" s="238" t="s">
        <v>90</v>
      </c>
      <c r="Q6" s="238" t="s">
        <v>90</v>
      </c>
      <c r="R6" s="238" t="s">
        <v>90</v>
      </c>
      <c r="S6" s="238" t="s">
        <v>90</v>
      </c>
      <c r="T6" s="239" t="s">
        <v>31159</v>
      </c>
      <c r="U6" s="239" t="s">
        <v>31159</v>
      </c>
      <c r="V6" s="257" t="s">
        <v>31858</v>
      </c>
      <c r="W6" s="257" t="s">
        <v>31858</v>
      </c>
      <c r="X6" s="257" t="s">
        <v>31858</v>
      </c>
      <c r="Y6" s="257" t="s">
        <v>31858</v>
      </c>
      <c r="Z6" s="257" t="s">
        <v>31858</v>
      </c>
      <c r="AA6" s="237" t="s">
        <v>89</v>
      </c>
      <c r="AB6" s="238" t="s">
        <v>90</v>
      </c>
      <c r="AC6" s="238" t="s">
        <v>90</v>
      </c>
      <c r="AD6" s="239" t="s">
        <v>31160</v>
      </c>
      <c r="AE6" s="238" t="s">
        <v>90</v>
      </c>
      <c r="AF6" s="238" t="s">
        <v>90</v>
      </c>
      <c r="AG6" s="240" t="s">
        <v>90</v>
      </c>
    </row>
    <row r="7" spans="1:33" s="43" customFormat="1" ht="55.2" customHeight="1" x14ac:dyDescent="0.4">
      <c r="A7" s="129"/>
      <c r="B7" s="97"/>
      <c r="C7" s="101" t="s">
        <v>2</v>
      </c>
      <c r="D7" s="101" t="s">
        <v>2</v>
      </c>
      <c r="E7" s="101" t="s">
        <v>2</v>
      </c>
      <c r="F7" s="101" t="s">
        <v>2</v>
      </c>
      <c r="G7" s="101" t="s">
        <v>23</v>
      </c>
      <c r="H7" s="101" t="s">
        <v>2</v>
      </c>
      <c r="I7" s="98" t="s">
        <v>23</v>
      </c>
      <c r="J7" s="101" t="s">
        <v>2</v>
      </c>
      <c r="K7" s="101" t="s">
        <v>2</v>
      </c>
      <c r="L7" s="101" t="s">
        <v>30668</v>
      </c>
      <c r="M7" s="101" t="s">
        <v>30668</v>
      </c>
      <c r="N7" s="101" t="s">
        <v>30668</v>
      </c>
      <c r="O7" s="101" t="s">
        <v>2</v>
      </c>
      <c r="P7" s="101" t="s">
        <v>23</v>
      </c>
      <c r="Q7" s="101" t="s">
        <v>30689</v>
      </c>
      <c r="R7" s="101" t="s">
        <v>30689</v>
      </c>
      <c r="S7" s="101" t="s">
        <v>30689</v>
      </c>
      <c r="T7" s="161" t="s">
        <v>31815</v>
      </c>
      <c r="U7" s="161" t="s">
        <v>31129</v>
      </c>
      <c r="V7" s="101" t="s">
        <v>30942</v>
      </c>
      <c r="W7" s="101" t="s">
        <v>30942</v>
      </c>
      <c r="X7" s="101" t="s">
        <v>2</v>
      </c>
      <c r="Y7" s="101" t="s">
        <v>32019</v>
      </c>
      <c r="Z7" s="101" t="s">
        <v>36</v>
      </c>
      <c r="AA7" s="98" t="s">
        <v>36</v>
      </c>
      <c r="AB7" s="100" t="s">
        <v>30756</v>
      </c>
      <c r="AC7" s="112" t="s">
        <v>2</v>
      </c>
      <c r="AD7" s="112" t="s">
        <v>30668</v>
      </c>
      <c r="AE7" s="112" t="s">
        <v>30668</v>
      </c>
      <c r="AF7" s="112" t="s">
        <v>2</v>
      </c>
      <c r="AG7" s="133" t="s">
        <v>2</v>
      </c>
    </row>
    <row r="8" spans="1:33" s="56" customFormat="1" ht="15" customHeight="1" thickBot="1" x14ac:dyDescent="0.3">
      <c r="A8" s="118" t="s">
        <v>31858</v>
      </c>
      <c r="B8" s="118" t="s">
        <v>31858</v>
      </c>
      <c r="C8" s="118" t="s">
        <v>30704</v>
      </c>
      <c r="D8" s="118" t="s">
        <v>31858</v>
      </c>
      <c r="E8" s="118" t="s">
        <v>31858</v>
      </c>
      <c r="F8" s="118" t="s">
        <v>31858</v>
      </c>
      <c r="G8" s="118" t="s">
        <v>30691</v>
      </c>
      <c r="H8" s="118" t="s">
        <v>22</v>
      </c>
      <c r="I8" s="118" t="s">
        <v>122</v>
      </c>
      <c r="J8" s="118" t="s">
        <v>30651</v>
      </c>
      <c r="K8" s="118" t="s">
        <v>30696</v>
      </c>
      <c r="L8" s="118" t="s">
        <v>30697</v>
      </c>
      <c r="M8" s="118" t="s">
        <v>30699</v>
      </c>
      <c r="N8" s="118" t="s">
        <v>30701</v>
      </c>
      <c r="O8" s="118" t="s">
        <v>30681</v>
      </c>
      <c r="P8" s="118" t="s">
        <v>30653</v>
      </c>
      <c r="Q8" s="118" t="s">
        <v>124</v>
      </c>
      <c r="R8" s="118" t="s">
        <v>125</v>
      </c>
      <c r="S8" s="118" t="s">
        <v>126</v>
      </c>
      <c r="T8" s="118" t="s">
        <v>32020</v>
      </c>
      <c r="U8" s="118" t="s">
        <v>32020</v>
      </c>
      <c r="V8" s="118" t="s">
        <v>30707</v>
      </c>
      <c r="W8" s="118" t="s">
        <v>30706</v>
      </c>
      <c r="X8" s="118" t="s">
        <v>30693</v>
      </c>
      <c r="Y8" s="118" t="s">
        <v>30810</v>
      </c>
      <c r="Z8" s="118" t="s">
        <v>30883</v>
      </c>
      <c r="AA8" s="118" t="s">
        <v>30655</v>
      </c>
      <c r="AB8" s="118" t="s">
        <v>30692</v>
      </c>
      <c r="AC8" s="118" t="s">
        <v>31124</v>
      </c>
      <c r="AD8" s="118" t="s">
        <v>30698</v>
      </c>
      <c r="AE8" s="118" t="s">
        <v>30700</v>
      </c>
      <c r="AF8" s="118" t="s">
        <v>31151</v>
      </c>
      <c r="AG8" s="131" t="s">
        <v>31152</v>
      </c>
    </row>
    <row r="9" spans="1:33" ht="16.2" customHeight="1" thickTop="1" x14ac:dyDescent="0.4">
      <c r="A9" s="166" t="str">
        <f>Input_Lieferant!B9&amp;""</f>
        <v>1</v>
      </c>
      <c r="B9" s="167" t="str">
        <f>Input_Lieferant!D9</f>
        <v>WKttVQXbyjNOIqSACpkyEURgkFNqRF</v>
      </c>
      <c r="C9" s="261" t="s">
        <v>30712</v>
      </c>
      <c r="D9" s="261" t="s">
        <v>30713</v>
      </c>
      <c r="E9" s="194"/>
      <c r="F9" s="194"/>
      <c r="G9" s="194" t="s">
        <v>30986</v>
      </c>
      <c r="H9" s="258" t="s">
        <v>34593</v>
      </c>
      <c r="I9" s="174" t="s">
        <v>164</v>
      </c>
      <c r="J9" s="174" t="s">
        <v>114</v>
      </c>
      <c r="K9" s="261" t="s">
        <v>30715</v>
      </c>
      <c r="L9" s="169" t="s">
        <v>34594</v>
      </c>
      <c r="M9" s="174" t="s">
        <v>116</v>
      </c>
      <c r="N9" s="196">
        <v>7</v>
      </c>
      <c r="O9" s="197" t="s">
        <v>30660</v>
      </c>
      <c r="P9" s="168" t="s">
        <v>116</v>
      </c>
      <c r="Q9" s="197" t="s">
        <v>105</v>
      </c>
      <c r="R9" s="197" t="s">
        <v>105</v>
      </c>
      <c r="S9" s="197" t="s">
        <v>116</v>
      </c>
      <c r="T9" s="197" t="s">
        <v>31007</v>
      </c>
      <c r="U9" s="197" t="s">
        <v>30715</v>
      </c>
      <c r="V9" s="201" t="str">
        <f t="shared" ref="V9:V40" si="0">IF(A9&lt;&gt;"", IF(C9="0800", "A100", "M100"), "")</f>
        <v>M100</v>
      </c>
      <c r="W9" s="201" t="str">
        <f t="shared" ref="W9:W40" si="1">IF(A9&lt;&gt;"", "V0", "")</f>
        <v>V0</v>
      </c>
      <c r="X9" s="202" t="str">
        <f t="shared" ref="X9:X40" si="2">IF(Q9="X", "R","")</f>
        <v/>
      </c>
      <c r="Y9" s="203" t="str">
        <f>IF(AND(C9="0800", OR(Grunddaten!N9="V008",Grunddaten!N9="V009",Grunddaten!N9="V010")),"V",IF(OR(Grunddaten!N9="V003",Grunddaten!N9="V005",Grunddaten!N9="V006",Grunddaten!N9="V012",Grunddaten!N9="V013",Grunddaten!N9="V016"), "V", IF(OR(Grunddaten!N9="V008",Grunddaten!N9="V009",Grunddaten!N9="V010",Grunddaten!N9="V014",Grunddaten!N9="V015",Grunddaten!N9="V017"), "S","")))</f>
        <v>V</v>
      </c>
      <c r="Z9" s="203">
        <f>IF(AND(Grunddaten!A9&lt;&gt;"", Y9&lt;&gt;""),2,"")</f>
        <v>2</v>
      </c>
      <c r="AA9" s="174" t="s">
        <v>30802</v>
      </c>
      <c r="AB9" s="242" t="s">
        <v>34712</v>
      </c>
      <c r="AC9" s="243" t="s">
        <v>105</v>
      </c>
      <c r="AD9" s="243" t="s">
        <v>34825</v>
      </c>
      <c r="AE9" s="243" t="s">
        <v>34944</v>
      </c>
      <c r="AF9" s="243" t="s">
        <v>32035</v>
      </c>
      <c r="AG9" s="244" t="s">
        <v>35175</v>
      </c>
    </row>
    <row r="10" spans="1:33" ht="16.2" customHeight="1" x14ac:dyDescent="0.4">
      <c r="A10" s="176" t="str">
        <f>Input_Lieferant!B10&amp;""</f>
        <v>2</v>
      </c>
      <c r="B10" s="177" t="str">
        <f>Input_Lieferant!D10</f>
        <v>pOAQJjLOVNpeBtDkkpefEgnwWwnMaE</v>
      </c>
      <c r="C10" s="259" t="s">
        <v>30712</v>
      </c>
      <c r="D10" s="259"/>
      <c r="E10" s="195"/>
      <c r="F10" s="195"/>
      <c r="G10" s="195" t="s">
        <v>30624</v>
      </c>
      <c r="H10" s="259" t="s">
        <v>144</v>
      </c>
      <c r="I10" s="183"/>
      <c r="J10" s="183" t="s">
        <v>114</v>
      </c>
      <c r="K10" s="259" t="s">
        <v>30718</v>
      </c>
      <c r="L10" s="179" t="s">
        <v>34595</v>
      </c>
      <c r="M10" s="183" t="s">
        <v>116</v>
      </c>
      <c r="N10" s="198">
        <v>2</v>
      </c>
      <c r="O10" s="186" t="s">
        <v>30661</v>
      </c>
      <c r="P10" s="186" t="s">
        <v>105</v>
      </c>
      <c r="Q10" s="183" t="s">
        <v>116</v>
      </c>
      <c r="R10" s="183" t="s">
        <v>116</v>
      </c>
      <c r="S10" s="183"/>
      <c r="T10" s="183" t="s">
        <v>31007</v>
      </c>
      <c r="U10" s="183" t="s">
        <v>30715</v>
      </c>
      <c r="V10" s="204" t="str">
        <f t="shared" si="0"/>
        <v>M100</v>
      </c>
      <c r="W10" s="204" t="str">
        <f t="shared" si="1"/>
        <v>V0</v>
      </c>
      <c r="X10" s="205" t="str">
        <f t="shared" si="2"/>
        <v>R</v>
      </c>
      <c r="Y10" s="206"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V</v>
      </c>
      <c r="Z10" s="206">
        <f>IF(AND(Grunddaten!A10&lt;&gt;"", Y10&lt;&gt;""),2,"")</f>
        <v>2</v>
      </c>
      <c r="AA10" s="183" t="s">
        <v>30632</v>
      </c>
      <c r="AB10" s="245" t="s">
        <v>34713</v>
      </c>
      <c r="AC10" s="246" t="s">
        <v>105</v>
      </c>
      <c r="AD10" s="246" t="s">
        <v>34826</v>
      </c>
      <c r="AE10" s="246"/>
      <c r="AF10" s="246" t="s">
        <v>32036</v>
      </c>
      <c r="AG10" s="247"/>
    </row>
    <row r="11" spans="1:33" ht="16.2" customHeight="1" x14ac:dyDescent="0.4">
      <c r="A11" s="176" t="str">
        <f>Input_Lieferant!B11&amp;""</f>
        <v>3</v>
      </c>
      <c r="B11" s="177" t="str">
        <f>Input_Lieferant!D11</f>
        <v>FkdauOPpoFsFCzPdTouMkHtHgfWwKV</v>
      </c>
      <c r="C11" s="259" t="s">
        <v>30711</v>
      </c>
      <c r="D11" s="259"/>
      <c r="E11" s="195"/>
      <c r="F11" s="195"/>
      <c r="G11" s="195" t="s">
        <v>30972</v>
      </c>
      <c r="H11" s="259" t="s">
        <v>144</v>
      </c>
      <c r="I11" s="183"/>
      <c r="J11" s="183" t="s">
        <v>114</v>
      </c>
      <c r="K11" s="259" t="s">
        <v>30718</v>
      </c>
      <c r="L11" s="179"/>
      <c r="M11" s="183" t="s">
        <v>116</v>
      </c>
      <c r="N11" s="198"/>
      <c r="O11" s="186" t="s">
        <v>30662</v>
      </c>
      <c r="P11" s="186" t="s">
        <v>105</v>
      </c>
      <c r="Q11" s="183" t="s">
        <v>105</v>
      </c>
      <c r="R11" s="183" t="s">
        <v>105</v>
      </c>
      <c r="S11" s="183"/>
      <c r="T11" s="183" t="s">
        <v>31010</v>
      </c>
      <c r="U11" s="183" t="s">
        <v>30715</v>
      </c>
      <c r="V11" s="204" t="str">
        <f t="shared" si="0"/>
        <v>M100</v>
      </c>
      <c r="W11" s="204" t="str">
        <f t="shared" si="1"/>
        <v>V0</v>
      </c>
      <c r="X11" s="205" t="str">
        <f t="shared" si="2"/>
        <v/>
      </c>
      <c r="Y11" s="206"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S</v>
      </c>
      <c r="Z11" s="206">
        <f>IF(AND(Grunddaten!A11&lt;&gt;"", Y11&lt;&gt;""),2,"")</f>
        <v>2</v>
      </c>
      <c r="AA11" s="183" t="s">
        <v>30633</v>
      </c>
      <c r="AB11" s="245" t="s">
        <v>34714</v>
      </c>
      <c r="AC11" s="246" t="s">
        <v>105</v>
      </c>
      <c r="AD11" s="246" t="s">
        <v>34827</v>
      </c>
      <c r="AE11" s="246"/>
      <c r="AF11" s="246" t="s">
        <v>32037</v>
      </c>
      <c r="AG11" s="247"/>
    </row>
    <row r="12" spans="1:33" ht="16.2" customHeight="1" x14ac:dyDescent="0.4">
      <c r="A12" s="176" t="str">
        <f>Input_Lieferant!B12&amp;""</f>
        <v>4</v>
      </c>
      <c r="B12" s="177" t="str">
        <f>Input_Lieferant!D12</f>
        <v>zxFGPBEmfJxGLhfdGjjpyEsFuJGSjs</v>
      </c>
      <c r="C12" s="259" t="s">
        <v>30713</v>
      </c>
      <c r="D12" s="259"/>
      <c r="E12" s="195"/>
      <c r="F12" s="195"/>
      <c r="G12" s="195" t="s">
        <v>30996</v>
      </c>
      <c r="H12" s="259" t="s">
        <v>30909</v>
      </c>
      <c r="I12" s="183"/>
      <c r="J12" s="183" t="s">
        <v>114</v>
      </c>
      <c r="K12" s="259"/>
      <c r="L12" s="179"/>
      <c r="M12" s="183" t="s">
        <v>105</v>
      </c>
      <c r="N12" s="198"/>
      <c r="O12" s="186" t="s">
        <v>30663</v>
      </c>
      <c r="P12" s="186" t="s">
        <v>116</v>
      </c>
      <c r="Q12" s="183" t="s">
        <v>105</v>
      </c>
      <c r="R12" s="183" t="s">
        <v>105</v>
      </c>
      <c r="S12" s="183"/>
      <c r="T12" s="183" t="s">
        <v>31008</v>
      </c>
      <c r="U12" s="183" t="s">
        <v>30716</v>
      </c>
      <c r="V12" s="204" t="str">
        <f t="shared" si="0"/>
        <v>M100</v>
      </c>
      <c r="W12" s="204" t="str">
        <f t="shared" si="1"/>
        <v>V0</v>
      </c>
      <c r="X12" s="205" t="str">
        <f t="shared" si="2"/>
        <v/>
      </c>
      <c r="Y12" s="206"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206" t="str">
        <f>IF(AND(Grunddaten!A12&lt;&gt;"", Y12&lt;&gt;""),2,"")</f>
        <v/>
      </c>
      <c r="AA12" s="183" t="s">
        <v>30633</v>
      </c>
      <c r="AB12" s="245" t="s">
        <v>34715</v>
      </c>
      <c r="AC12" s="246" t="s">
        <v>105</v>
      </c>
      <c r="AD12" s="246" t="s">
        <v>34828</v>
      </c>
      <c r="AE12" s="246"/>
      <c r="AF12" s="246" t="s">
        <v>32038</v>
      </c>
      <c r="AG12" s="247"/>
    </row>
    <row r="13" spans="1:33" ht="16.2" customHeight="1" x14ac:dyDescent="0.4">
      <c r="A13" s="176" t="str">
        <f>Input_Lieferant!B13&amp;""</f>
        <v>5</v>
      </c>
      <c r="B13" s="177" t="str">
        <f>Input_Lieferant!D13</f>
        <v>JbPagJmVKldjwixvkDtuFqtsIgNUnl</v>
      </c>
      <c r="C13" s="259" t="s">
        <v>30711</v>
      </c>
      <c r="D13" s="259"/>
      <c r="E13" s="195"/>
      <c r="F13" s="195"/>
      <c r="G13" s="195" t="s">
        <v>31001</v>
      </c>
      <c r="H13" s="259" t="s">
        <v>144</v>
      </c>
      <c r="I13" s="183"/>
      <c r="J13" s="183" t="s">
        <v>114</v>
      </c>
      <c r="K13" s="259"/>
      <c r="L13" s="179"/>
      <c r="M13" s="183" t="s">
        <v>105</v>
      </c>
      <c r="N13" s="198"/>
      <c r="O13" s="186" t="s">
        <v>30663</v>
      </c>
      <c r="P13" s="186" t="s">
        <v>105</v>
      </c>
      <c r="Q13" s="183" t="s">
        <v>105</v>
      </c>
      <c r="R13" s="183" t="s">
        <v>105</v>
      </c>
      <c r="S13" s="183" t="s">
        <v>116</v>
      </c>
      <c r="T13" s="183"/>
      <c r="U13" s="183"/>
      <c r="V13" s="204" t="str">
        <f t="shared" si="0"/>
        <v>M100</v>
      </c>
      <c r="W13" s="204" t="str">
        <f t="shared" si="1"/>
        <v>V0</v>
      </c>
      <c r="X13" s="205" t="str">
        <f t="shared" si="2"/>
        <v/>
      </c>
      <c r="Y13" s="206"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S</v>
      </c>
      <c r="Z13" s="206">
        <f>IF(AND(Grunddaten!A13&lt;&gt;"", Y13&lt;&gt;""),2,"")</f>
        <v>2</v>
      </c>
      <c r="AA13" s="183" t="s">
        <v>30795</v>
      </c>
      <c r="AB13" s="246" t="s">
        <v>34716</v>
      </c>
      <c r="AC13" s="246" t="s">
        <v>116</v>
      </c>
      <c r="AD13" s="246"/>
      <c r="AE13" s="246"/>
      <c r="AF13" s="246"/>
      <c r="AG13" s="247"/>
    </row>
    <row r="14" spans="1:33" ht="16.2" customHeight="1" x14ac:dyDescent="0.4">
      <c r="A14" s="176" t="str">
        <f>Input_Lieferant!B14&amp;""</f>
        <v>6</v>
      </c>
      <c r="B14" s="177" t="str">
        <f>Input_Lieferant!D14</f>
        <v>FfLuGBDsnGHEHXzlQpVueDwmdHkcNf</v>
      </c>
      <c r="C14" s="259" t="s">
        <v>30711</v>
      </c>
      <c r="D14" s="259"/>
      <c r="E14" s="195"/>
      <c r="F14" s="195"/>
      <c r="G14" s="195" t="s">
        <v>30965</v>
      </c>
      <c r="H14" s="259" t="s">
        <v>30909</v>
      </c>
      <c r="I14" s="183"/>
      <c r="J14" s="183" t="s">
        <v>114</v>
      </c>
      <c r="K14" s="259"/>
      <c r="L14" s="193"/>
      <c r="M14" s="183" t="s">
        <v>116</v>
      </c>
      <c r="N14" s="198"/>
      <c r="O14" s="186"/>
      <c r="P14" s="186" t="s">
        <v>105</v>
      </c>
      <c r="Q14" s="183" t="s">
        <v>105</v>
      </c>
      <c r="R14" s="183" t="s">
        <v>116</v>
      </c>
      <c r="S14" s="183"/>
      <c r="T14" s="183"/>
      <c r="U14" s="183"/>
      <c r="V14" s="204" t="str">
        <f t="shared" si="0"/>
        <v>M100</v>
      </c>
      <c r="W14" s="204" t="str">
        <f t="shared" si="1"/>
        <v>V0</v>
      </c>
      <c r="X14" s="205" t="str">
        <f t="shared" si="2"/>
        <v/>
      </c>
      <c r="Y14" s="206"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206">
        <f>IF(AND(Grunddaten!A14&lt;&gt;"", Y14&lt;&gt;""),2,"")</f>
        <v>2</v>
      </c>
      <c r="AA14" s="183" t="s">
        <v>30791</v>
      </c>
      <c r="AB14" s="246" t="s">
        <v>34717</v>
      </c>
      <c r="AC14" s="246" t="s">
        <v>105</v>
      </c>
      <c r="AD14" s="246"/>
      <c r="AE14" s="246"/>
      <c r="AF14" s="243"/>
      <c r="AG14" s="247"/>
    </row>
    <row r="15" spans="1:33" ht="16.2" customHeight="1" x14ac:dyDescent="0.4">
      <c r="A15" s="176" t="str">
        <f>Input_Lieferant!B15&amp;""</f>
        <v>7</v>
      </c>
      <c r="B15" s="177" t="str">
        <f>Input_Lieferant!D15</f>
        <v>mrOThpGupDDKAFNTGLFurFIAycHBnT</v>
      </c>
      <c r="C15" s="259" t="s">
        <v>30712</v>
      </c>
      <c r="D15" s="259"/>
      <c r="E15" s="195"/>
      <c r="F15" s="195"/>
      <c r="G15" s="195" t="s">
        <v>30968</v>
      </c>
      <c r="H15" s="259" t="s">
        <v>34593</v>
      </c>
      <c r="I15" s="183"/>
      <c r="J15" s="183"/>
      <c r="K15" s="259"/>
      <c r="L15" s="179"/>
      <c r="M15" s="183" t="s">
        <v>105</v>
      </c>
      <c r="N15" s="198"/>
      <c r="O15" s="186"/>
      <c r="P15" s="186" t="s">
        <v>116</v>
      </c>
      <c r="Q15" s="183" t="s">
        <v>105</v>
      </c>
      <c r="R15" s="183" t="s">
        <v>116</v>
      </c>
      <c r="S15" s="183"/>
      <c r="T15" s="183"/>
      <c r="U15" s="199"/>
      <c r="V15" s="204" t="str">
        <f t="shared" si="0"/>
        <v>M100</v>
      </c>
      <c r="W15" s="204" t="str">
        <f t="shared" si="1"/>
        <v>V0</v>
      </c>
      <c r="X15" s="205" t="str">
        <f t="shared" si="2"/>
        <v/>
      </c>
      <c r="Y15" s="206"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S</v>
      </c>
      <c r="Z15" s="206">
        <f>IF(AND(Grunddaten!A15&lt;&gt;"", Y15&lt;&gt;""),2,"")</f>
        <v>2</v>
      </c>
      <c r="AA15" s="183" t="s">
        <v>30633</v>
      </c>
      <c r="AB15" s="246"/>
      <c r="AC15" s="246" t="s">
        <v>116</v>
      </c>
      <c r="AD15" s="246"/>
      <c r="AE15" s="246"/>
      <c r="AF15" s="246"/>
      <c r="AG15" s="247"/>
    </row>
    <row r="16" spans="1:33" ht="16.2" customHeight="1" x14ac:dyDescent="0.4">
      <c r="A16" s="176" t="str">
        <f>Input_Lieferant!B16&amp;""</f>
        <v>8</v>
      </c>
      <c r="B16" s="177" t="str">
        <f>Input_Lieferant!D16</f>
        <v>RwJtqmXpEGEtWWXBdWqDgfGIivtEUK</v>
      </c>
      <c r="C16" s="259" t="s">
        <v>30714</v>
      </c>
      <c r="D16" s="259" t="s">
        <v>30712</v>
      </c>
      <c r="E16" s="195"/>
      <c r="F16" s="195"/>
      <c r="G16" s="195" t="s">
        <v>30979</v>
      </c>
      <c r="H16" s="259" t="s">
        <v>144</v>
      </c>
      <c r="I16" s="183"/>
      <c r="J16" s="183"/>
      <c r="K16" s="259"/>
      <c r="L16" s="179"/>
      <c r="M16" s="183" t="s">
        <v>105</v>
      </c>
      <c r="N16" s="198"/>
      <c r="O16" s="186"/>
      <c r="P16" s="186" t="s">
        <v>116</v>
      </c>
      <c r="Q16" s="183" t="s">
        <v>105</v>
      </c>
      <c r="R16" s="183" t="s">
        <v>105</v>
      </c>
      <c r="S16" s="183"/>
      <c r="T16" s="183"/>
      <c r="U16" s="183"/>
      <c r="V16" s="204" t="str">
        <f t="shared" si="0"/>
        <v>A100</v>
      </c>
      <c r="W16" s="204" t="str">
        <f t="shared" si="1"/>
        <v>V0</v>
      </c>
      <c r="X16" s="205" t="str">
        <f t="shared" si="2"/>
        <v/>
      </c>
      <c r="Y16" s="206"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06" t="str">
        <f>IF(AND(Grunddaten!A16&lt;&gt;"", Y16&lt;&gt;""),2,"")</f>
        <v/>
      </c>
      <c r="AA16" s="183" t="s">
        <v>30723</v>
      </c>
      <c r="AB16" s="246"/>
      <c r="AC16" s="246" t="s">
        <v>116</v>
      </c>
      <c r="AD16" s="246"/>
      <c r="AE16" s="246" t="s">
        <v>34945</v>
      </c>
      <c r="AF16" s="246"/>
      <c r="AG16" s="247"/>
    </row>
    <row r="17" spans="1:33" ht="16.2" customHeight="1" x14ac:dyDescent="0.4">
      <c r="A17" s="176" t="str">
        <f>Input_Lieferant!B17&amp;""</f>
        <v>9</v>
      </c>
      <c r="B17" s="177" t="str">
        <f>Input_Lieferant!D17</f>
        <v>GkPiBxtuBsQQiWodaNnoOaTybOdsKv</v>
      </c>
      <c r="C17" s="259" t="s">
        <v>30712</v>
      </c>
      <c r="D17" s="259" t="s">
        <v>30714</v>
      </c>
      <c r="E17" s="195"/>
      <c r="F17" s="195"/>
      <c r="G17" s="195" t="s">
        <v>30961</v>
      </c>
      <c r="H17" s="259" t="s">
        <v>34593</v>
      </c>
      <c r="I17" s="183"/>
      <c r="J17" s="183"/>
      <c r="K17" s="259"/>
      <c r="L17" s="179"/>
      <c r="M17" s="183" t="s">
        <v>116</v>
      </c>
      <c r="N17" s="198"/>
      <c r="O17" s="186"/>
      <c r="P17" s="186" t="s">
        <v>116</v>
      </c>
      <c r="Q17" s="183" t="s">
        <v>105</v>
      </c>
      <c r="R17" s="183" t="s">
        <v>105</v>
      </c>
      <c r="S17" s="183"/>
      <c r="T17" s="183"/>
      <c r="U17" s="183"/>
      <c r="V17" s="204" t="str">
        <f t="shared" si="0"/>
        <v>M100</v>
      </c>
      <c r="W17" s="204" t="str">
        <f t="shared" si="1"/>
        <v>V0</v>
      </c>
      <c r="X17" s="205" t="str">
        <f t="shared" si="2"/>
        <v/>
      </c>
      <c r="Y17" s="206"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V</v>
      </c>
      <c r="Z17" s="206">
        <f>IF(AND(Grunddaten!A17&lt;&gt;"", Y17&lt;&gt;""),2,"")</f>
        <v>2</v>
      </c>
      <c r="AA17" s="183" t="s">
        <v>30799</v>
      </c>
      <c r="AB17" s="246"/>
      <c r="AC17" s="246" t="s">
        <v>105</v>
      </c>
      <c r="AD17" s="246"/>
      <c r="AE17" s="246" t="s">
        <v>34946</v>
      </c>
      <c r="AF17" s="246"/>
      <c r="AG17" s="247"/>
    </row>
    <row r="18" spans="1:33" ht="16.2" customHeight="1" x14ac:dyDescent="0.4">
      <c r="A18" s="176" t="str">
        <f>Input_Lieferant!B18&amp;""</f>
        <v>10</v>
      </c>
      <c r="B18" s="177" t="str">
        <f>Input_Lieferant!D18</f>
        <v>yDdDIHtDHLREwcDBTjVBBaiqJJdNpc</v>
      </c>
      <c r="C18" s="259" t="s">
        <v>30714</v>
      </c>
      <c r="D18" s="259" t="s">
        <v>30714</v>
      </c>
      <c r="E18" s="195"/>
      <c r="F18" s="195"/>
      <c r="G18" s="195" t="s">
        <v>30994</v>
      </c>
      <c r="H18" s="259" t="s">
        <v>31088</v>
      </c>
      <c r="I18" s="183"/>
      <c r="J18" s="183"/>
      <c r="K18" s="259"/>
      <c r="L18" s="179"/>
      <c r="M18" s="183" t="s">
        <v>116</v>
      </c>
      <c r="N18" s="198"/>
      <c r="O18" s="186"/>
      <c r="P18" s="186" t="s">
        <v>116</v>
      </c>
      <c r="Q18" s="183" t="s">
        <v>105</v>
      </c>
      <c r="R18" s="183" t="s">
        <v>105</v>
      </c>
      <c r="S18" s="183"/>
      <c r="T18" s="183"/>
      <c r="U18" s="183"/>
      <c r="V18" s="204" t="str">
        <f t="shared" si="0"/>
        <v>A100</v>
      </c>
      <c r="W18" s="204" t="str">
        <f t="shared" si="1"/>
        <v>V0</v>
      </c>
      <c r="X18" s="205" t="str">
        <f t="shared" si="2"/>
        <v/>
      </c>
      <c r="Y18" s="206"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S</v>
      </c>
      <c r="Z18" s="206">
        <f>IF(AND(Grunddaten!A18&lt;&gt;"", Y18&lt;&gt;""),2,"")</f>
        <v>2</v>
      </c>
      <c r="AA18" s="183" t="s">
        <v>30799</v>
      </c>
      <c r="AB18" s="246"/>
      <c r="AC18" s="246" t="s">
        <v>116</v>
      </c>
      <c r="AD18" s="246"/>
      <c r="AE18" s="246" t="s">
        <v>34947</v>
      </c>
      <c r="AF18" s="246"/>
      <c r="AG18" s="247"/>
    </row>
    <row r="19" spans="1:33" ht="16.2" customHeight="1" x14ac:dyDescent="0.4">
      <c r="A19" s="176" t="str">
        <f>Input_Lieferant!B19&amp;""</f>
        <v>11</v>
      </c>
      <c r="B19" s="177" t="str">
        <f>Input_Lieferant!D19</f>
        <v>pJBJueAcrafIhMIBWCKTqqXVPIwGcD</v>
      </c>
      <c r="C19" s="259" t="s">
        <v>30711</v>
      </c>
      <c r="D19" s="259"/>
      <c r="E19" s="195"/>
      <c r="F19" s="195"/>
      <c r="G19" s="195" t="s">
        <v>30958</v>
      </c>
      <c r="H19" s="259" t="s">
        <v>31088</v>
      </c>
      <c r="I19" s="183"/>
      <c r="J19" s="183"/>
      <c r="K19" s="259"/>
      <c r="L19" s="179"/>
      <c r="M19" s="183" t="s">
        <v>105</v>
      </c>
      <c r="N19" s="198"/>
      <c r="O19" s="186"/>
      <c r="P19" s="186" t="s">
        <v>116</v>
      </c>
      <c r="Q19" s="183" t="s">
        <v>105</v>
      </c>
      <c r="R19" s="183" t="s">
        <v>105</v>
      </c>
      <c r="S19" s="183"/>
      <c r="T19" s="183"/>
      <c r="U19" s="183"/>
      <c r="V19" s="204" t="str">
        <f t="shared" si="0"/>
        <v>M100</v>
      </c>
      <c r="W19" s="204" t="str">
        <f t="shared" si="1"/>
        <v>V0</v>
      </c>
      <c r="X19" s="205" t="str">
        <f t="shared" si="2"/>
        <v/>
      </c>
      <c r="Y19" s="206"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06" t="str">
        <f>IF(AND(Grunddaten!A19&lt;&gt;"", Y19&lt;&gt;""),2,"")</f>
        <v/>
      </c>
      <c r="AA19" s="183" t="s">
        <v>30791</v>
      </c>
      <c r="AB19" s="246"/>
      <c r="AC19" s="246" t="s">
        <v>105</v>
      </c>
      <c r="AD19" s="246"/>
      <c r="AE19" s="246" t="s">
        <v>34948</v>
      </c>
      <c r="AF19" s="243"/>
      <c r="AG19" s="247"/>
    </row>
    <row r="20" spans="1:33" ht="16.2" customHeight="1" x14ac:dyDescent="0.4">
      <c r="A20" s="176" t="str">
        <f>Input_Lieferant!B20&amp;""</f>
        <v>12</v>
      </c>
      <c r="B20" s="177" t="str">
        <f>Input_Lieferant!D20</f>
        <v>lQUEoKyforAqPicplTkLbwrXPmQfoj</v>
      </c>
      <c r="C20" s="259" t="s">
        <v>30714</v>
      </c>
      <c r="D20" s="259"/>
      <c r="E20" s="195"/>
      <c r="F20" s="195"/>
      <c r="G20" s="195" t="s">
        <v>30956</v>
      </c>
      <c r="H20" s="259" t="s">
        <v>31088</v>
      </c>
      <c r="I20" s="183"/>
      <c r="J20" s="183"/>
      <c r="K20" s="259"/>
      <c r="L20" s="179"/>
      <c r="M20" s="183" t="s">
        <v>116</v>
      </c>
      <c r="N20" s="198"/>
      <c r="O20" s="186"/>
      <c r="P20" s="186" t="s">
        <v>105</v>
      </c>
      <c r="Q20" s="183" t="s">
        <v>105</v>
      </c>
      <c r="R20" s="183" t="s">
        <v>105</v>
      </c>
      <c r="S20" s="183"/>
      <c r="T20" s="183"/>
      <c r="U20" s="183"/>
      <c r="V20" s="204" t="str">
        <f t="shared" si="0"/>
        <v>A100</v>
      </c>
      <c r="W20" s="204" t="str">
        <f t="shared" si="1"/>
        <v>V0</v>
      </c>
      <c r="X20" s="205" t="str">
        <f t="shared" si="2"/>
        <v/>
      </c>
      <c r="Y20" s="206"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206">
        <f>IF(AND(Grunddaten!A20&lt;&gt;"", Y20&lt;&gt;""),2,"")</f>
        <v>2</v>
      </c>
      <c r="AA20" s="183" t="s">
        <v>30789</v>
      </c>
      <c r="AB20" s="246"/>
      <c r="AC20" s="246" t="s">
        <v>105</v>
      </c>
      <c r="AD20" s="246"/>
      <c r="AE20" s="246" t="s">
        <v>34949</v>
      </c>
      <c r="AF20" s="246"/>
      <c r="AG20" s="247"/>
    </row>
    <row r="21" spans="1:33" ht="16.2" customHeight="1" x14ac:dyDescent="0.4">
      <c r="A21" s="176" t="str">
        <f>Input_Lieferant!B21&amp;""</f>
        <v>13</v>
      </c>
      <c r="B21" s="177" t="str">
        <f>Input_Lieferant!D21</f>
        <v>CBFCMvguOQOsKhRAWzRNwkDWSIdRSc</v>
      </c>
      <c r="C21" s="259" t="s">
        <v>30711</v>
      </c>
      <c r="D21" s="259"/>
      <c r="E21" s="195"/>
      <c r="F21" s="195"/>
      <c r="G21" s="195" t="s">
        <v>30977</v>
      </c>
      <c r="H21" s="259" t="s">
        <v>34593</v>
      </c>
      <c r="I21" s="183" t="s">
        <v>158</v>
      </c>
      <c r="J21" s="183"/>
      <c r="K21" s="259"/>
      <c r="L21" s="179"/>
      <c r="M21" s="183" t="s">
        <v>116</v>
      </c>
      <c r="N21" s="198"/>
      <c r="O21" s="186"/>
      <c r="P21" s="186" t="s">
        <v>105</v>
      </c>
      <c r="Q21" s="183" t="s">
        <v>105</v>
      </c>
      <c r="R21" s="183" t="s">
        <v>116</v>
      </c>
      <c r="S21" s="183"/>
      <c r="T21" s="183"/>
      <c r="U21" s="183"/>
      <c r="V21" s="204" t="str">
        <f t="shared" si="0"/>
        <v>M100</v>
      </c>
      <c r="W21" s="204" t="str">
        <f t="shared" si="1"/>
        <v>V0</v>
      </c>
      <c r="X21" s="205" t="str">
        <f t="shared" si="2"/>
        <v/>
      </c>
      <c r="Y21" s="206"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06" t="str">
        <f>IF(AND(Grunddaten!A21&lt;&gt;"", Y21&lt;&gt;""),2,"")</f>
        <v/>
      </c>
      <c r="AA21" s="183" t="s">
        <v>30722</v>
      </c>
      <c r="AB21" s="246"/>
      <c r="AC21" s="246" t="s">
        <v>116</v>
      </c>
      <c r="AD21" s="246"/>
      <c r="AE21" s="246" t="s">
        <v>34950</v>
      </c>
      <c r="AF21" s="246"/>
      <c r="AG21" s="247"/>
    </row>
    <row r="22" spans="1:33" ht="16.2" customHeight="1" x14ac:dyDescent="0.4">
      <c r="A22" s="176" t="str">
        <f>Input_Lieferant!B22&amp;""</f>
        <v>14</v>
      </c>
      <c r="B22" s="177" t="str">
        <f>Input_Lieferant!D22</f>
        <v>DapFgjlqQWjgKzuDtnXdJGqQItptSR</v>
      </c>
      <c r="C22" s="259" t="s">
        <v>30712</v>
      </c>
      <c r="D22" s="259"/>
      <c r="E22" s="195"/>
      <c r="F22" s="195"/>
      <c r="G22" s="195" t="s">
        <v>30989</v>
      </c>
      <c r="H22" s="259" t="s">
        <v>144</v>
      </c>
      <c r="I22" s="183" t="s">
        <v>30738</v>
      </c>
      <c r="J22" s="183"/>
      <c r="K22" s="259" t="s">
        <v>30715</v>
      </c>
      <c r="L22" s="179"/>
      <c r="M22" s="183" t="s">
        <v>105</v>
      </c>
      <c r="N22" s="198"/>
      <c r="O22" s="186"/>
      <c r="P22" s="186" t="s">
        <v>105</v>
      </c>
      <c r="Q22" s="183" t="s">
        <v>105</v>
      </c>
      <c r="R22" s="183" t="s">
        <v>116</v>
      </c>
      <c r="S22" s="183"/>
      <c r="T22" s="183"/>
      <c r="U22" s="183"/>
      <c r="V22" s="204" t="str">
        <f t="shared" si="0"/>
        <v>M100</v>
      </c>
      <c r="W22" s="204" t="str">
        <f t="shared" si="1"/>
        <v>V0</v>
      </c>
      <c r="X22" s="205" t="str">
        <f t="shared" si="2"/>
        <v/>
      </c>
      <c r="Y22" s="206"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V</v>
      </c>
      <c r="Z22" s="206">
        <f>IF(AND(Grunddaten!A22&lt;&gt;"", Y22&lt;&gt;""),2,"")</f>
        <v>2</v>
      </c>
      <c r="AA22" s="183" t="s">
        <v>30798</v>
      </c>
      <c r="AB22" s="246"/>
      <c r="AC22" s="246" t="s">
        <v>116</v>
      </c>
      <c r="AD22" s="246"/>
      <c r="AE22" s="246"/>
      <c r="AF22" s="246"/>
      <c r="AG22" s="247" t="s">
        <v>35176</v>
      </c>
    </row>
    <row r="23" spans="1:33" ht="16.2" customHeight="1" x14ac:dyDescent="0.4">
      <c r="A23" s="176" t="str">
        <f>Input_Lieferant!B23&amp;""</f>
        <v>15</v>
      </c>
      <c r="B23" s="177" t="str">
        <f>Input_Lieferant!D23</f>
        <v>rQoKUiXPkruyPFFuukygaedTeiPPMT</v>
      </c>
      <c r="C23" s="259" t="s">
        <v>30712</v>
      </c>
      <c r="D23" s="259"/>
      <c r="E23" s="195"/>
      <c r="F23" s="195"/>
      <c r="G23" s="195" t="s">
        <v>30965</v>
      </c>
      <c r="H23" s="259" t="s">
        <v>31088</v>
      </c>
      <c r="I23" s="183" t="s">
        <v>30743</v>
      </c>
      <c r="J23" s="183"/>
      <c r="K23" s="259" t="s">
        <v>30717</v>
      </c>
      <c r="L23" s="179"/>
      <c r="M23" s="183" t="s">
        <v>105</v>
      </c>
      <c r="N23" s="198"/>
      <c r="O23" s="186"/>
      <c r="P23" s="186" t="s">
        <v>116</v>
      </c>
      <c r="Q23" s="183" t="s">
        <v>105</v>
      </c>
      <c r="R23" s="183" t="s">
        <v>116</v>
      </c>
      <c r="S23" s="183"/>
      <c r="T23" s="183" t="s">
        <v>31007</v>
      </c>
      <c r="U23" s="183" t="s">
        <v>30715</v>
      </c>
      <c r="V23" s="204" t="str">
        <f t="shared" si="0"/>
        <v>M100</v>
      </c>
      <c r="W23" s="204" t="str">
        <f t="shared" si="1"/>
        <v>V0</v>
      </c>
      <c r="X23" s="205" t="str">
        <f t="shared" si="2"/>
        <v/>
      </c>
      <c r="Y23" s="206"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206">
        <f>IF(AND(Grunddaten!A23&lt;&gt;"", Y23&lt;&gt;""),2,"")</f>
        <v>2</v>
      </c>
      <c r="AA23" s="183" t="s">
        <v>30630</v>
      </c>
      <c r="AB23" s="246"/>
      <c r="AC23" s="246" t="s">
        <v>116</v>
      </c>
      <c r="AD23" s="246"/>
      <c r="AE23" s="246"/>
      <c r="AF23" s="246"/>
      <c r="AG23" s="247" t="s">
        <v>35177</v>
      </c>
    </row>
    <row r="24" spans="1:33" ht="16.2" customHeight="1" x14ac:dyDescent="0.4">
      <c r="A24" s="176" t="str">
        <f>Input_Lieferant!B24&amp;""</f>
        <v>16</v>
      </c>
      <c r="B24" s="177" t="str">
        <f>Input_Lieferant!D24</f>
        <v>JTtStTtsgwbScrkqunxHCpxCNDFbpA</v>
      </c>
      <c r="C24" s="259" t="s">
        <v>30712</v>
      </c>
      <c r="D24" s="259"/>
      <c r="E24" s="195"/>
      <c r="F24" s="195"/>
      <c r="G24" s="195" t="s">
        <v>30991</v>
      </c>
      <c r="H24" s="259" t="s">
        <v>31088</v>
      </c>
      <c r="I24" s="183" t="s">
        <v>30750</v>
      </c>
      <c r="J24" s="183"/>
      <c r="K24" s="259" t="s">
        <v>30718</v>
      </c>
      <c r="L24" s="179"/>
      <c r="M24" s="183" t="s">
        <v>105</v>
      </c>
      <c r="N24" s="198"/>
      <c r="O24" s="186"/>
      <c r="P24" s="186" t="s">
        <v>105</v>
      </c>
      <c r="Q24" s="183" t="s">
        <v>116</v>
      </c>
      <c r="R24" s="183" t="s">
        <v>105</v>
      </c>
      <c r="S24" s="183"/>
      <c r="T24" s="183" t="s">
        <v>31010</v>
      </c>
      <c r="U24" s="183" t="s">
        <v>30715</v>
      </c>
      <c r="V24" s="204" t="str">
        <f t="shared" si="0"/>
        <v>M100</v>
      </c>
      <c r="W24" s="204" t="str">
        <f t="shared" si="1"/>
        <v>V0</v>
      </c>
      <c r="X24" s="205" t="str">
        <f t="shared" si="2"/>
        <v>R</v>
      </c>
      <c r="Y24" s="206"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06" t="str">
        <f>IF(AND(Grunddaten!A24&lt;&gt;"", Y24&lt;&gt;""),2,"")</f>
        <v/>
      </c>
      <c r="AA24" s="183" t="s">
        <v>30632</v>
      </c>
      <c r="AB24" s="246"/>
      <c r="AC24" s="246" t="s">
        <v>105</v>
      </c>
      <c r="AD24" s="246"/>
      <c r="AE24" s="246"/>
      <c r="AF24" s="243"/>
      <c r="AG24" s="247" t="s">
        <v>35178</v>
      </c>
    </row>
    <row r="25" spans="1:33" ht="16.2" customHeight="1" x14ac:dyDescent="0.4">
      <c r="A25" s="176" t="str">
        <f>Input_Lieferant!B25&amp;""</f>
        <v>17</v>
      </c>
      <c r="B25" s="177" t="str">
        <f>Input_Lieferant!D25</f>
        <v>UaknsJPUmKtChHubDlRoHCAXEhWkNJ</v>
      </c>
      <c r="C25" s="259" t="s">
        <v>30711</v>
      </c>
      <c r="D25" s="259"/>
      <c r="E25" s="195"/>
      <c r="F25" s="195"/>
      <c r="G25" s="195" t="s">
        <v>30991</v>
      </c>
      <c r="H25" s="259" t="s">
        <v>30909</v>
      </c>
      <c r="I25" s="183" t="s">
        <v>167</v>
      </c>
      <c r="J25" s="183"/>
      <c r="K25" s="259" t="s">
        <v>30710</v>
      </c>
      <c r="L25" s="179"/>
      <c r="M25" s="183" t="s">
        <v>116</v>
      </c>
      <c r="N25" s="198"/>
      <c r="O25" s="186"/>
      <c r="P25" s="186" t="s">
        <v>116</v>
      </c>
      <c r="Q25" s="183" t="s">
        <v>116</v>
      </c>
      <c r="R25" s="183" t="s">
        <v>116</v>
      </c>
      <c r="S25" s="183"/>
      <c r="T25" s="183" t="s">
        <v>31010</v>
      </c>
      <c r="U25" s="183" t="s">
        <v>30715</v>
      </c>
      <c r="V25" s="204" t="str">
        <f t="shared" si="0"/>
        <v>M100</v>
      </c>
      <c r="W25" s="204" t="str">
        <f t="shared" si="1"/>
        <v>V0</v>
      </c>
      <c r="X25" s="205" t="str">
        <f t="shared" si="2"/>
        <v>R</v>
      </c>
      <c r="Y25" s="206"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206">
        <f>IF(AND(Grunddaten!A25&lt;&gt;"", Y25&lt;&gt;""),2,"")</f>
        <v>2</v>
      </c>
      <c r="AA25" s="183" t="s">
        <v>30797</v>
      </c>
      <c r="AB25" s="246"/>
      <c r="AC25" s="246" t="s">
        <v>105</v>
      </c>
      <c r="AD25" s="246"/>
      <c r="AE25" s="246"/>
      <c r="AF25" s="246"/>
      <c r="AG25" s="247" t="s">
        <v>35179</v>
      </c>
    </row>
    <row r="26" spans="1:33" ht="16.2" customHeight="1" x14ac:dyDescent="0.4">
      <c r="A26" s="176" t="str">
        <f>Input_Lieferant!B26&amp;""</f>
        <v>18</v>
      </c>
      <c r="B26" s="177" t="str">
        <f>Input_Lieferant!D26</f>
        <v>HLUJDCjISnExRSEBWyPsslgQEOxifu</v>
      </c>
      <c r="C26" s="259" t="s">
        <v>30713</v>
      </c>
      <c r="D26" s="259"/>
      <c r="E26" s="195"/>
      <c r="F26" s="195"/>
      <c r="G26" s="195" t="s">
        <v>30979</v>
      </c>
      <c r="H26" s="259" t="s">
        <v>31088</v>
      </c>
      <c r="I26" s="183" t="s">
        <v>164</v>
      </c>
      <c r="J26" s="183"/>
      <c r="K26" s="259" t="s">
        <v>30716</v>
      </c>
      <c r="L26" s="179"/>
      <c r="M26" s="183" t="s">
        <v>116</v>
      </c>
      <c r="N26" s="198">
        <v>7</v>
      </c>
      <c r="O26" s="186"/>
      <c r="P26" s="186" t="s">
        <v>105</v>
      </c>
      <c r="Q26" s="183" t="s">
        <v>116</v>
      </c>
      <c r="R26" s="183" t="s">
        <v>116</v>
      </c>
      <c r="S26" s="183"/>
      <c r="T26" s="183" t="s">
        <v>31010</v>
      </c>
      <c r="U26" s="183" t="s">
        <v>30716</v>
      </c>
      <c r="V26" s="204" t="str">
        <f t="shared" si="0"/>
        <v>M100</v>
      </c>
      <c r="W26" s="204" t="str">
        <f t="shared" si="1"/>
        <v>V0</v>
      </c>
      <c r="X26" s="205" t="str">
        <f t="shared" si="2"/>
        <v>R</v>
      </c>
      <c r="Y26" s="206"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06" t="str">
        <f>IF(AND(Grunddaten!A26&lt;&gt;"", Y26&lt;&gt;""),2,"")</f>
        <v/>
      </c>
      <c r="AA26" s="183" t="s">
        <v>30795</v>
      </c>
      <c r="AB26" s="246"/>
      <c r="AC26" s="246" t="s">
        <v>116</v>
      </c>
      <c r="AD26" s="246"/>
      <c r="AE26" s="246"/>
      <c r="AF26" s="246"/>
      <c r="AG26" s="247" t="s">
        <v>35180</v>
      </c>
    </row>
    <row r="27" spans="1:33" ht="16.2" customHeight="1" x14ac:dyDescent="0.4">
      <c r="A27" s="176" t="str">
        <f>Input_Lieferant!B27&amp;""</f>
        <v>19</v>
      </c>
      <c r="B27" s="177" t="str">
        <f>Input_Lieferant!D27</f>
        <v>NtUFHnRlwXBsBJEukMbDXmsWiRhwFs</v>
      </c>
      <c r="C27" s="259" t="s">
        <v>30711</v>
      </c>
      <c r="D27" s="259" t="s">
        <v>30712</v>
      </c>
      <c r="E27" s="195"/>
      <c r="F27" s="195"/>
      <c r="G27" s="195" t="s">
        <v>30969</v>
      </c>
      <c r="H27" s="259" t="s">
        <v>30909</v>
      </c>
      <c r="I27" s="183"/>
      <c r="J27" s="183" t="s">
        <v>114</v>
      </c>
      <c r="K27" s="259" t="s">
        <v>30717</v>
      </c>
      <c r="L27" s="179"/>
      <c r="M27" s="183" t="s">
        <v>116</v>
      </c>
      <c r="N27" s="198">
        <v>5</v>
      </c>
      <c r="O27" s="186"/>
      <c r="P27" s="186" t="s">
        <v>105</v>
      </c>
      <c r="Q27" s="183" t="s">
        <v>105</v>
      </c>
      <c r="R27" s="183" t="s">
        <v>116</v>
      </c>
      <c r="S27" s="183"/>
      <c r="T27" s="183" t="s">
        <v>31008</v>
      </c>
      <c r="U27" s="183" t="s">
        <v>30715</v>
      </c>
      <c r="V27" s="204" t="str">
        <f t="shared" si="0"/>
        <v>M100</v>
      </c>
      <c r="W27" s="204" t="str">
        <f t="shared" si="1"/>
        <v>V0</v>
      </c>
      <c r="X27" s="205" t="str">
        <f t="shared" si="2"/>
        <v/>
      </c>
      <c r="Y27" s="206"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06" t="str">
        <f>IF(AND(Grunddaten!A27&lt;&gt;"", Y27&lt;&gt;""),2,"")</f>
        <v/>
      </c>
      <c r="AA27" s="183" t="s">
        <v>30799</v>
      </c>
      <c r="AB27" s="246"/>
      <c r="AC27" s="246" t="s">
        <v>105</v>
      </c>
      <c r="AD27" s="246"/>
      <c r="AE27" s="246"/>
      <c r="AF27" s="246"/>
      <c r="AG27" s="247" t="s">
        <v>35181</v>
      </c>
    </row>
    <row r="28" spans="1:33" ht="16.2" customHeight="1" x14ac:dyDescent="0.4">
      <c r="A28" s="176" t="str">
        <f>Input_Lieferant!B28&amp;""</f>
        <v>20</v>
      </c>
      <c r="B28" s="177" t="str">
        <f>Input_Lieferant!D28</f>
        <v>sXniiUvAwxEExmtzofiJhoKPELHelE</v>
      </c>
      <c r="C28" s="259" t="s">
        <v>30713</v>
      </c>
      <c r="D28" s="259" t="s">
        <v>30712</v>
      </c>
      <c r="E28" s="195"/>
      <c r="F28" s="195"/>
      <c r="G28" s="195" t="s">
        <v>30977</v>
      </c>
      <c r="H28" s="259" t="s">
        <v>30909</v>
      </c>
      <c r="I28" s="183"/>
      <c r="J28" s="183" t="s">
        <v>114</v>
      </c>
      <c r="K28" s="259" t="s">
        <v>30717</v>
      </c>
      <c r="L28" s="179"/>
      <c r="M28" s="183" t="s">
        <v>116</v>
      </c>
      <c r="N28" s="198">
        <v>2</v>
      </c>
      <c r="O28" s="186"/>
      <c r="P28" s="186" t="s">
        <v>116</v>
      </c>
      <c r="Q28" s="183" t="s">
        <v>116</v>
      </c>
      <c r="R28" s="183" t="s">
        <v>105</v>
      </c>
      <c r="S28" s="183"/>
      <c r="T28" s="183" t="s">
        <v>31007</v>
      </c>
      <c r="U28" s="183" t="s">
        <v>30715</v>
      </c>
      <c r="V28" s="204" t="str">
        <f t="shared" si="0"/>
        <v>M100</v>
      </c>
      <c r="W28" s="204" t="str">
        <f t="shared" si="1"/>
        <v>V0</v>
      </c>
      <c r="X28" s="205" t="str">
        <f t="shared" si="2"/>
        <v>R</v>
      </c>
      <c r="Y28" s="206"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06" t="str">
        <f>IF(AND(Grunddaten!A28&lt;&gt;"", Y28&lt;&gt;""),2,"")</f>
        <v/>
      </c>
      <c r="AA28" s="183" t="s">
        <v>30787</v>
      </c>
      <c r="AB28" s="246"/>
      <c r="AC28" s="246" t="s">
        <v>116</v>
      </c>
      <c r="AD28" s="246" t="s">
        <v>34829</v>
      </c>
      <c r="AE28" s="246"/>
      <c r="AF28" s="246"/>
      <c r="AG28" s="247" t="s">
        <v>35182</v>
      </c>
    </row>
    <row r="29" spans="1:33" ht="16.2" customHeight="1" x14ac:dyDescent="0.4">
      <c r="A29" s="176" t="str">
        <f>Input_Lieferant!B29&amp;""</f>
        <v>21</v>
      </c>
      <c r="B29" s="177" t="str">
        <f>Input_Lieferant!D29</f>
        <v>qAAbFuEtejKuOvTTBFrCBsjKfzBlWs</v>
      </c>
      <c r="C29" s="259" t="s">
        <v>30713</v>
      </c>
      <c r="D29" s="259" t="s">
        <v>30714</v>
      </c>
      <c r="E29" s="195"/>
      <c r="F29" s="195"/>
      <c r="G29" s="195" t="s">
        <v>30978</v>
      </c>
      <c r="H29" s="259" t="s">
        <v>144</v>
      </c>
      <c r="I29" s="183"/>
      <c r="J29" s="183" t="s">
        <v>53</v>
      </c>
      <c r="K29" s="259"/>
      <c r="L29" s="179"/>
      <c r="M29" s="183" t="s">
        <v>105</v>
      </c>
      <c r="N29" s="198">
        <v>6</v>
      </c>
      <c r="O29" s="186"/>
      <c r="P29" s="186" t="s">
        <v>116</v>
      </c>
      <c r="Q29" s="183" t="s">
        <v>116</v>
      </c>
      <c r="R29" s="183" t="s">
        <v>116</v>
      </c>
      <c r="S29" s="183"/>
      <c r="T29" s="183" t="s">
        <v>31007</v>
      </c>
      <c r="U29" s="183" t="s">
        <v>30715</v>
      </c>
      <c r="V29" s="204" t="str">
        <f t="shared" si="0"/>
        <v>M100</v>
      </c>
      <c r="W29" s="204" t="str">
        <f t="shared" si="1"/>
        <v>V0</v>
      </c>
      <c r="X29" s="205" t="str">
        <f t="shared" si="2"/>
        <v>R</v>
      </c>
      <c r="Y29" s="206"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206">
        <f>IF(AND(Grunddaten!A29&lt;&gt;"", Y29&lt;&gt;""),2,"")</f>
        <v>2</v>
      </c>
      <c r="AA29" s="183" t="s">
        <v>30796</v>
      </c>
      <c r="AB29" s="246"/>
      <c r="AC29" s="246" t="s">
        <v>105</v>
      </c>
      <c r="AD29" s="246" t="s">
        <v>34830</v>
      </c>
      <c r="AE29" s="246"/>
      <c r="AF29" s="243"/>
      <c r="AG29" s="247" t="s">
        <v>35183</v>
      </c>
    </row>
    <row r="30" spans="1:33" ht="16.2" customHeight="1" x14ac:dyDescent="0.4">
      <c r="A30" s="176" t="str">
        <f>Input_Lieferant!B30&amp;""</f>
        <v>22</v>
      </c>
      <c r="B30" s="177" t="str">
        <f>Input_Lieferant!D30</f>
        <v>JmXgQJiNtHuWnPlRLAmgeqbSATHiJi</v>
      </c>
      <c r="C30" s="259" t="s">
        <v>30713</v>
      </c>
      <c r="D30" s="259" t="s">
        <v>30712</v>
      </c>
      <c r="E30" s="195"/>
      <c r="F30" s="195"/>
      <c r="G30" s="195" t="s">
        <v>30957</v>
      </c>
      <c r="H30" s="259" t="s">
        <v>144</v>
      </c>
      <c r="I30" s="183"/>
      <c r="J30" s="183" t="s">
        <v>114</v>
      </c>
      <c r="K30" s="259"/>
      <c r="L30" s="179"/>
      <c r="M30" s="183" t="s">
        <v>116</v>
      </c>
      <c r="N30" s="198">
        <v>1</v>
      </c>
      <c r="O30" s="186"/>
      <c r="P30" s="186" t="s">
        <v>116</v>
      </c>
      <c r="Q30" s="183" t="s">
        <v>116</v>
      </c>
      <c r="R30" s="183" t="s">
        <v>105</v>
      </c>
      <c r="S30" s="183"/>
      <c r="T30" s="183" t="s">
        <v>31007</v>
      </c>
      <c r="U30" s="183" t="s">
        <v>30716</v>
      </c>
      <c r="V30" s="204" t="str">
        <f t="shared" si="0"/>
        <v>M100</v>
      </c>
      <c r="W30" s="204" t="str">
        <f t="shared" si="1"/>
        <v>V0</v>
      </c>
      <c r="X30" s="205" t="str">
        <f t="shared" si="2"/>
        <v>R</v>
      </c>
      <c r="Y30" s="206"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06" t="str">
        <f>IF(AND(Grunddaten!A30&lt;&gt;"", Y30&lt;&gt;""),2,"")</f>
        <v/>
      </c>
      <c r="AA30" s="183" t="s">
        <v>30632</v>
      </c>
      <c r="AB30" s="246"/>
      <c r="AC30" s="246" t="s">
        <v>116</v>
      </c>
      <c r="AD30" s="246" t="s">
        <v>34831</v>
      </c>
      <c r="AE30" s="246"/>
      <c r="AF30" s="246"/>
      <c r="AG30" s="247" t="s">
        <v>35184</v>
      </c>
    </row>
    <row r="31" spans="1:33" ht="16.2" customHeight="1" x14ac:dyDescent="0.4">
      <c r="A31" s="176" t="str">
        <f>Input_Lieferant!B31&amp;""</f>
        <v>23</v>
      </c>
      <c r="B31" s="177" t="str">
        <f>Input_Lieferant!D31</f>
        <v>gDkTWvwlFPXvOiGESXKaguoepsLTko</v>
      </c>
      <c r="C31" s="259" t="s">
        <v>30712</v>
      </c>
      <c r="D31" s="259" t="s">
        <v>30713</v>
      </c>
      <c r="E31" s="195"/>
      <c r="F31" s="195"/>
      <c r="G31" s="195" t="s">
        <v>30956</v>
      </c>
      <c r="H31" s="259" t="s">
        <v>144</v>
      </c>
      <c r="I31" s="183"/>
      <c r="J31" s="183" t="s">
        <v>53</v>
      </c>
      <c r="K31" s="259"/>
      <c r="L31" s="179"/>
      <c r="M31" s="183" t="s">
        <v>116</v>
      </c>
      <c r="N31" s="198">
        <v>10</v>
      </c>
      <c r="O31" s="186"/>
      <c r="P31" s="186" t="s">
        <v>116</v>
      </c>
      <c r="Q31" s="183" t="s">
        <v>105</v>
      </c>
      <c r="R31" s="183" t="s">
        <v>105</v>
      </c>
      <c r="S31" s="183"/>
      <c r="T31" s="183" t="s">
        <v>31009</v>
      </c>
      <c r="U31" s="183" t="s">
        <v>30715</v>
      </c>
      <c r="V31" s="204" t="str">
        <f t="shared" si="0"/>
        <v>M100</v>
      </c>
      <c r="W31" s="204" t="str">
        <f t="shared" si="1"/>
        <v>V0</v>
      </c>
      <c r="X31" s="205" t="str">
        <f t="shared" si="2"/>
        <v/>
      </c>
      <c r="Y31" s="206"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06" t="str">
        <f>IF(AND(Grunddaten!A31&lt;&gt;"", Y31&lt;&gt;""),2,"")</f>
        <v/>
      </c>
      <c r="AA31" s="183" t="s">
        <v>30796</v>
      </c>
      <c r="AB31" s="246"/>
      <c r="AC31" s="246" t="s">
        <v>105</v>
      </c>
      <c r="AD31" s="246" t="s">
        <v>34832</v>
      </c>
      <c r="AE31" s="246" t="s">
        <v>34951</v>
      </c>
      <c r="AF31" s="246"/>
      <c r="AG31" s="247" t="s">
        <v>35185</v>
      </c>
    </row>
    <row r="32" spans="1:33" ht="16.2" customHeight="1" x14ac:dyDescent="0.4">
      <c r="A32" s="176" t="str">
        <f>Input_Lieferant!B32&amp;""</f>
        <v>24</v>
      </c>
      <c r="B32" s="177" t="str">
        <f>Input_Lieferant!D32</f>
        <v>rIkslgUhFzOsoxSblVgNqHJKWlRifB</v>
      </c>
      <c r="C32" s="259" t="s">
        <v>30711</v>
      </c>
      <c r="D32" s="259" t="s">
        <v>30711</v>
      </c>
      <c r="E32" s="195"/>
      <c r="F32" s="195"/>
      <c r="G32" s="195" t="s">
        <v>30979</v>
      </c>
      <c r="H32" s="259" t="s">
        <v>144</v>
      </c>
      <c r="I32" s="183"/>
      <c r="J32" s="183" t="s">
        <v>53</v>
      </c>
      <c r="K32" s="259"/>
      <c r="L32" s="179"/>
      <c r="M32" s="183" t="s">
        <v>105</v>
      </c>
      <c r="N32" s="198">
        <v>9</v>
      </c>
      <c r="O32" s="186"/>
      <c r="P32" s="186" t="s">
        <v>105</v>
      </c>
      <c r="Q32" s="183" t="s">
        <v>116</v>
      </c>
      <c r="R32" s="183" t="s">
        <v>116</v>
      </c>
      <c r="S32" s="183"/>
      <c r="T32" s="183" t="s">
        <v>31010</v>
      </c>
      <c r="U32" s="183" t="s">
        <v>30715</v>
      </c>
      <c r="V32" s="204" t="str">
        <f t="shared" si="0"/>
        <v>M100</v>
      </c>
      <c r="W32" s="204" t="str">
        <f t="shared" si="1"/>
        <v>V0</v>
      </c>
      <c r="X32" s="205" t="str">
        <f t="shared" si="2"/>
        <v>R</v>
      </c>
      <c r="Y32" s="206"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S</v>
      </c>
      <c r="Z32" s="206">
        <f>IF(AND(Grunddaten!A32&lt;&gt;"", Y32&lt;&gt;""),2,"")</f>
        <v>2</v>
      </c>
      <c r="AA32" s="183" t="s">
        <v>30790</v>
      </c>
      <c r="AB32" s="246"/>
      <c r="AC32" s="246" t="s">
        <v>116</v>
      </c>
      <c r="AD32" s="246" t="s">
        <v>34833</v>
      </c>
      <c r="AE32" s="246" t="s">
        <v>34952</v>
      </c>
      <c r="AF32" s="246"/>
      <c r="AG32" s="247" t="s">
        <v>35186</v>
      </c>
    </row>
    <row r="33" spans="1:33" ht="16.2" customHeight="1" x14ac:dyDescent="0.4">
      <c r="A33" s="176" t="str">
        <f>Input_Lieferant!B33&amp;""</f>
        <v>25</v>
      </c>
      <c r="B33" s="177" t="str">
        <f>Input_Lieferant!D33</f>
        <v>CWsSkcspvDDefkoxBCsaADAbHdiTEs</v>
      </c>
      <c r="C33" s="259" t="s">
        <v>30711</v>
      </c>
      <c r="D33" s="259" t="s">
        <v>30712</v>
      </c>
      <c r="E33" s="195"/>
      <c r="F33" s="195"/>
      <c r="G33" s="195" t="s">
        <v>30964</v>
      </c>
      <c r="H33" s="259" t="s">
        <v>30909</v>
      </c>
      <c r="I33" s="183"/>
      <c r="J33" s="183" t="s">
        <v>53</v>
      </c>
      <c r="K33" s="259"/>
      <c r="L33" s="179"/>
      <c r="M33" s="183" t="s">
        <v>105</v>
      </c>
      <c r="N33" s="198">
        <v>1</v>
      </c>
      <c r="O33" s="186"/>
      <c r="P33" s="186" t="s">
        <v>116</v>
      </c>
      <c r="Q33" s="183" t="s">
        <v>105</v>
      </c>
      <c r="R33" s="183" t="s">
        <v>105</v>
      </c>
      <c r="S33" s="183"/>
      <c r="T33" s="183" t="s">
        <v>31007</v>
      </c>
      <c r="U33" s="183" t="s">
        <v>30715</v>
      </c>
      <c r="V33" s="204" t="str">
        <f t="shared" si="0"/>
        <v>M100</v>
      </c>
      <c r="W33" s="204" t="str">
        <f t="shared" si="1"/>
        <v>V0</v>
      </c>
      <c r="X33" s="205" t="str">
        <f t="shared" si="2"/>
        <v/>
      </c>
      <c r="Y33" s="206"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V</v>
      </c>
      <c r="Z33" s="206">
        <f>IF(AND(Grunddaten!A33&lt;&gt;"", Y33&lt;&gt;""),2,"")</f>
        <v>2</v>
      </c>
      <c r="AA33" s="183" t="s">
        <v>30796</v>
      </c>
      <c r="AB33" s="246"/>
      <c r="AC33" s="246" t="s">
        <v>116</v>
      </c>
      <c r="AD33" s="246" t="s">
        <v>34834</v>
      </c>
      <c r="AE33" s="246" t="s">
        <v>34953</v>
      </c>
      <c r="AF33" s="246"/>
      <c r="AG33" s="247" t="s">
        <v>35187</v>
      </c>
    </row>
    <row r="34" spans="1:33" ht="16.2" customHeight="1" x14ac:dyDescent="0.4">
      <c r="A34" s="176" t="str">
        <f>Input_Lieferant!B34&amp;""</f>
        <v>26</v>
      </c>
      <c r="B34" s="177" t="str">
        <f>Input_Lieferant!D34</f>
        <v>wKVhRIoUtlTTdoQhqNHgCGPBSdCNhS</v>
      </c>
      <c r="C34" s="259" t="s">
        <v>30714</v>
      </c>
      <c r="D34" s="259" t="s">
        <v>30712</v>
      </c>
      <c r="E34" s="195"/>
      <c r="F34" s="195"/>
      <c r="G34" s="195" t="s">
        <v>30988</v>
      </c>
      <c r="H34" s="259" t="s">
        <v>30909</v>
      </c>
      <c r="I34" s="183"/>
      <c r="J34" s="183" t="s">
        <v>114</v>
      </c>
      <c r="K34" s="259"/>
      <c r="L34" s="179"/>
      <c r="M34" s="183" t="s">
        <v>105</v>
      </c>
      <c r="N34" s="198">
        <v>1</v>
      </c>
      <c r="O34" s="186"/>
      <c r="P34" s="186" t="s">
        <v>105</v>
      </c>
      <c r="Q34" s="183" t="s">
        <v>116</v>
      </c>
      <c r="R34" s="183" t="s">
        <v>116</v>
      </c>
      <c r="S34" s="183"/>
      <c r="T34" s="183" t="s">
        <v>31009</v>
      </c>
      <c r="U34" s="183" t="s">
        <v>30715</v>
      </c>
      <c r="V34" s="204" t="str">
        <f t="shared" si="0"/>
        <v>A100</v>
      </c>
      <c r="W34" s="204" t="str">
        <f t="shared" si="1"/>
        <v>V0</v>
      </c>
      <c r="X34" s="205" t="str">
        <f t="shared" si="2"/>
        <v>R</v>
      </c>
      <c r="Y34" s="206"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206">
        <f>IF(AND(Grunddaten!A34&lt;&gt;"", Y34&lt;&gt;""),2,"")</f>
        <v>2</v>
      </c>
      <c r="AA34" s="183" t="s">
        <v>30802</v>
      </c>
      <c r="AB34" s="246"/>
      <c r="AC34" s="246" t="s">
        <v>116</v>
      </c>
      <c r="AD34" s="246" t="s">
        <v>34835</v>
      </c>
      <c r="AE34" s="246" t="s">
        <v>34954</v>
      </c>
      <c r="AF34" s="243"/>
      <c r="AG34" s="247" t="s">
        <v>35188</v>
      </c>
    </row>
    <row r="35" spans="1:33" ht="16.2" customHeight="1" x14ac:dyDescent="0.4">
      <c r="A35" s="176" t="str">
        <f>Input_Lieferant!B35&amp;""</f>
        <v>27</v>
      </c>
      <c r="B35" s="177" t="str">
        <f>Input_Lieferant!D35</f>
        <v>shHnOLWkKrxGiVPwCKWMRihHUPNlSv</v>
      </c>
      <c r="C35" s="259" t="s">
        <v>30711</v>
      </c>
      <c r="D35" s="259" t="s">
        <v>30713</v>
      </c>
      <c r="E35" s="195"/>
      <c r="F35" s="195"/>
      <c r="G35" s="195" t="s">
        <v>30623</v>
      </c>
      <c r="H35" s="259" t="s">
        <v>34593</v>
      </c>
      <c r="I35" s="183"/>
      <c r="J35" s="183" t="s">
        <v>53</v>
      </c>
      <c r="K35" s="259"/>
      <c r="L35" s="179"/>
      <c r="M35" s="183" t="s">
        <v>105</v>
      </c>
      <c r="N35" s="198">
        <v>4</v>
      </c>
      <c r="O35" s="186"/>
      <c r="P35" s="186" t="s">
        <v>105</v>
      </c>
      <c r="Q35" s="183" t="s">
        <v>116</v>
      </c>
      <c r="R35" s="183" t="s">
        <v>116</v>
      </c>
      <c r="S35" s="183"/>
      <c r="T35" s="183" t="s">
        <v>31008</v>
      </c>
      <c r="U35" s="183" t="s">
        <v>30715</v>
      </c>
      <c r="V35" s="204" t="str">
        <f t="shared" si="0"/>
        <v>M100</v>
      </c>
      <c r="W35" s="204" t="str">
        <f t="shared" si="1"/>
        <v>V0</v>
      </c>
      <c r="X35" s="205" t="str">
        <f t="shared" si="2"/>
        <v>R</v>
      </c>
      <c r="Y35" s="206"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206">
        <f>IF(AND(Grunddaten!A35&lt;&gt;"", Y35&lt;&gt;""),2,"")</f>
        <v>2</v>
      </c>
      <c r="AA35" s="183" t="s">
        <v>30791</v>
      </c>
      <c r="AB35" s="246"/>
      <c r="AC35" s="246" t="s">
        <v>105</v>
      </c>
      <c r="AD35" s="246" t="s">
        <v>34836</v>
      </c>
      <c r="AE35" s="246" t="s">
        <v>34955</v>
      </c>
      <c r="AF35" s="246"/>
      <c r="AG35" s="247" t="s">
        <v>35189</v>
      </c>
    </row>
    <row r="36" spans="1:33" ht="16.2" customHeight="1" x14ac:dyDescent="0.4">
      <c r="A36" s="176" t="str">
        <f>Input_Lieferant!B36&amp;""</f>
        <v>28</v>
      </c>
      <c r="B36" s="177" t="str">
        <f>Input_Lieferant!D36</f>
        <v>LJlpIaqnzlFjOPEXqjMEItcntVhiLa</v>
      </c>
      <c r="C36" s="259" t="s">
        <v>30714</v>
      </c>
      <c r="D36" s="259" t="s">
        <v>30712</v>
      </c>
      <c r="E36" s="195"/>
      <c r="F36" s="195"/>
      <c r="G36" s="195" t="s">
        <v>30999</v>
      </c>
      <c r="H36" s="259" t="s">
        <v>34593</v>
      </c>
      <c r="I36" s="183"/>
      <c r="J36" s="183" t="s">
        <v>53</v>
      </c>
      <c r="K36" s="259"/>
      <c r="L36" s="179"/>
      <c r="M36" s="183" t="s">
        <v>105</v>
      </c>
      <c r="N36" s="198">
        <v>7</v>
      </c>
      <c r="O36" s="186"/>
      <c r="P36" s="186" t="s">
        <v>116</v>
      </c>
      <c r="Q36" s="183" t="s">
        <v>105</v>
      </c>
      <c r="R36" s="183" t="s">
        <v>105</v>
      </c>
      <c r="S36" s="183"/>
      <c r="T36" s="183" t="s">
        <v>31008</v>
      </c>
      <c r="U36" s="183" t="s">
        <v>30715</v>
      </c>
      <c r="V36" s="204" t="str">
        <f t="shared" si="0"/>
        <v>A100</v>
      </c>
      <c r="W36" s="204" t="str">
        <f t="shared" si="1"/>
        <v>V0</v>
      </c>
      <c r="X36" s="205" t="str">
        <f t="shared" si="2"/>
        <v/>
      </c>
      <c r="Y36" s="206"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206">
        <f>IF(AND(Grunddaten!A36&lt;&gt;"", Y36&lt;&gt;""),2,"")</f>
        <v>2</v>
      </c>
      <c r="AA36" s="183" t="s">
        <v>30722</v>
      </c>
      <c r="AB36" s="246"/>
      <c r="AC36" s="246" t="s">
        <v>116</v>
      </c>
      <c r="AD36" s="246" t="s">
        <v>34837</v>
      </c>
      <c r="AE36" s="246" t="s">
        <v>34956</v>
      </c>
      <c r="AF36" s="246" t="s">
        <v>35067</v>
      </c>
      <c r="AG36" s="247" t="s">
        <v>35190</v>
      </c>
    </row>
    <row r="37" spans="1:33" ht="16.2" customHeight="1" x14ac:dyDescent="0.4">
      <c r="A37" s="176" t="str">
        <f>Input_Lieferant!B37&amp;""</f>
        <v>29</v>
      </c>
      <c r="B37" s="177" t="str">
        <f>Input_Lieferant!D37</f>
        <v>RpVGnnIgLAiAMlDvbHqcSqIvaTObxy</v>
      </c>
      <c r="C37" s="259" t="s">
        <v>30711</v>
      </c>
      <c r="D37" s="259" t="s">
        <v>30713</v>
      </c>
      <c r="E37" s="195"/>
      <c r="F37" s="195"/>
      <c r="G37" s="195" t="s">
        <v>30962</v>
      </c>
      <c r="H37" s="259" t="s">
        <v>31088</v>
      </c>
      <c r="I37" s="183" t="s">
        <v>30738</v>
      </c>
      <c r="J37" s="183" t="s">
        <v>53</v>
      </c>
      <c r="K37" s="259"/>
      <c r="L37" s="179"/>
      <c r="M37" s="183" t="s">
        <v>116</v>
      </c>
      <c r="N37" s="198">
        <v>5</v>
      </c>
      <c r="O37" s="186"/>
      <c r="P37" s="186" t="s">
        <v>105</v>
      </c>
      <c r="Q37" s="183" t="s">
        <v>116</v>
      </c>
      <c r="R37" s="183" t="s">
        <v>116</v>
      </c>
      <c r="S37" s="183"/>
      <c r="T37" s="183" t="s">
        <v>31010</v>
      </c>
      <c r="U37" s="183" t="s">
        <v>30715</v>
      </c>
      <c r="V37" s="204" t="str">
        <f t="shared" si="0"/>
        <v>M100</v>
      </c>
      <c r="W37" s="204" t="str">
        <f t="shared" si="1"/>
        <v>V0</v>
      </c>
      <c r="X37" s="205" t="str">
        <f t="shared" si="2"/>
        <v>R</v>
      </c>
      <c r="Y37" s="206"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06" t="str">
        <f>IF(AND(Grunddaten!A37&lt;&gt;"", Y37&lt;&gt;""),2,"")</f>
        <v/>
      </c>
      <c r="AA37" s="183" t="s">
        <v>30787</v>
      </c>
      <c r="AB37" s="246"/>
      <c r="AC37" s="246" t="s">
        <v>116</v>
      </c>
      <c r="AD37" s="246" t="s">
        <v>34838</v>
      </c>
      <c r="AE37" s="246" t="s">
        <v>34957</v>
      </c>
      <c r="AF37" s="246" t="s">
        <v>35068</v>
      </c>
      <c r="AG37" s="247" t="s">
        <v>35191</v>
      </c>
    </row>
    <row r="38" spans="1:33" ht="16.2" customHeight="1" x14ac:dyDescent="0.4">
      <c r="A38" s="176" t="str">
        <f>Input_Lieferant!B38&amp;""</f>
        <v>30</v>
      </c>
      <c r="B38" s="177" t="str">
        <f>Input_Lieferant!D38</f>
        <v>WlFFfzJvHkSVRpVSnNpysfKyvnGqdD</v>
      </c>
      <c r="C38" s="259" t="s">
        <v>30711</v>
      </c>
      <c r="D38" s="259" t="s">
        <v>30713</v>
      </c>
      <c r="E38" s="195"/>
      <c r="F38" s="195"/>
      <c r="G38" s="195" t="s">
        <v>30956</v>
      </c>
      <c r="H38" s="259" t="s">
        <v>30909</v>
      </c>
      <c r="I38" s="183" t="s">
        <v>30752</v>
      </c>
      <c r="J38" s="183" t="s">
        <v>53</v>
      </c>
      <c r="K38" s="259"/>
      <c r="L38" s="179"/>
      <c r="M38" s="183" t="s">
        <v>116</v>
      </c>
      <c r="N38" s="198">
        <v>3</v>
      </c>
      <c r="O38" s="186"/>
      <c r="P38" s="186" t="s">
        <v>105</v>
      </c>
      <c r="Q38" s="183" t="s">
        <v>105</v>
      </c>
      <c r="R38" s="183" t="s">
        <v>105</v>
      </c>
      <c r="S38" s="183"/>
      <c r="T38" s="183" t="s">
        <v>31007</v>
      </c>
      <c r="U38" s="183" t="s">
        <v>30715</v>
      </c>
      <c r="V38" s="204" t="str">
        <f t="shared" si="0"/>
        <v>M100</v>
      </c>
      <c r="W38" s="204" t="str">
        <f t="shared" si="1"/>
        <v>V0</v>
      </c>
      <c r="X38" s="205" t="str">
        <f t="shared" si="2"/>
        <v/>
      </c>
      <c r="Y38" s="206"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V</v>
      </c>
      <c r="Z38" s="206">
        <f>IF(AND(Grunddaten!A38&lt;&gt;"", Y38&lt;&gt;""),2,"")</f>
        <v>2</v>
      </c>
      <c r="AA38" s="183" t="s">
        <v>30788</v>
      </c>
      <c r="AB38" s="246" t="s">
        <v>34718</v>
      </c>
      <c r="AC38" s="246" t="s">
        <v>116</v>
      </c>
      <c r="AD38" s="246" t="s">
        <v>34839</v>
      </c>
      <c r="AE38" s="246" t="s">
        <v>34958</v>
      </c>
      <c r="AF38" s="246" t="s">
        <v>35069</v>
      </c>
      <c r="AG38" s="247" t="s">
        <v>35192</v>
      </c>
    </row>
    <row r="39" spans="1:33" ht="16.2" customHeight="1" x14ac:dyDescent="0.4">
      <c r="A39" s="176" t="str">
        <f>Input_Lieferant!B39&amp;""</f>
        <v>31</v>
      </c>
      <c r="B39" s="177" t="str">
        <f>Input_Lieferant!D39</f>
        <v>AoKKrMTrFasuNAVvkEeQpHCPMCrkIT</v>
      </c>
      <c r="C39" s="259" t="s">
        <v>30713</v>
      </c>
      <c r="D39" s="259" t="s">
        <v>30711</v>
      </c>
      <c r="E39" s="195"/>
      <c r="F39" s="195"/>
      <c r="G39" s="195" t="s">
        <v>30978</v>
      </c>
      <c r="H39" s="259" t="s">
        <v>144</v>
      </c>
      <c r="I39" s="183" t="s">
        <v>30732</v>
      </c>
      <c r="J39" s="183" t="s">
        <v>53</v>
      </c>
      <c r="K39" s="259"/>
      <c r="L39" s="179"/>
      <c r="M39" s="183" t="s">
        <v>116</v>
      </c>
      <c r="N39" s="198">
        <v>1</v>
      </c>
      <c r="O39" s="186"/>
      <c r="P39" s="186" t="s">
        <v>105</v>
      </c>
      <c r="Q39" s="183" t="s">
        <v>116</v>
      </c>
      <c r="R39" s="183" t="s">
        <v>105</v>
      </c>
      <c r="S39" s="183"/>
      <c r="T39" s="183" t="s">
        <v>31010</v>
      </c>
      <c r="U39" s="183" t="s">
        <v>30716</v>
      </c>
      <c r="V39" s="204" t="str">
        <f t="shared" si="0"/>
        <v>M100</v>
      </c>
      <c r="W39" s="204" t="str">
        <f t="shared" si="1"/>
        <v>V0</v>
      </c>
      <c r="X39" s="205" t="str">
        <f t="shared" si="2"/>
        <v>R</v>
      </c>
      <c r="Y39" s="206"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206">
        <f>IF(AND(Grunddaten!A39&lt;&gt;"", Y39&lt;&gt;""),2,"")</f>
        <v>2</v>
      </c>
      <c r="AA39" s="183" t="s">
        <v>30786</v>
      </c>
      <c r="AB39" s="246" t="s">
        <v>34719</v>
      </c>
      <c r="AC39" s="246" t="s">
        <v>116</v>
      </c>
      <c r="AD39" s="246" t="s">
        <v>34840</v>
      </c>
      <c r="AE39" s="246" t="s">
        <v>34959</v>
      </c>
      <c r="AF39" s="243" t="s">
        <v>35070</v>
      </c>
      <c r="AG39" s="247" t="s">
        <v>35193</v>
      </c>
    </row>
    <row r="40" spans="1:33" ht="16.2" customHeight="1" x14ac:dyDescent="0.4">
      <c r="A40" s="176" t="str">
        <f>Input_Lieferant!B40&amp;""</f>
        <v>32</v>
      </c>
      <c r="B40" s="177" t="str">
        <f>Input_Lieferant!D40</f>
        <v>PwNbHzCqqvOqrsVLrMmtfPWIikvguN</v>
      </c>
      <c r="C40" s="259" t="s">
        <v>30711</v>
      </c>
      <c r="D40" s="259" t="s">
        <v>30714</v>
      </c>
      <c r="E40" s="195"/>
      <c r="F40" s="195"/>
      <c r="G40" s="195" t="s">
        <v>30629</v>
      </c>
      <c r="H40" s="259" t="s">
        <v>144</v>
      </c>
      <c r="I40" s="183" t="s">
        <v>30733</v>
      </c>
      <c r="J40" s="183" t="s">
        <v>114</v>
      </c>
      <c r="K40" s="259"/>
      <c r="L40" s="179"/>
      <c r="M40" s="183" t="s">
        <v>116</v>
      </c>
      <c r="N40" s="198">
        <v>9</v>
      </c>
      <c r="O40" s="186"/>
      <c r="P40" s="186" t="s">
        <v>116</v>
      </c>
      <c r="Q40" s="183" t="s">
        <v>105</v>
      </c>
      <c r="R40" s="183" t="s">
        <v>105</v>
      </c>
      <c r="S40" s="183"/>
      <c r="T40" s="183" t="s">
        <v>31010</v>
      </c>
      <c r="U40" s="183" t="s">
        <v>30715</v>
      </c>
      <c r="V40" s="204" t="str">
        <f t="shared" si="0"/>
        <v>M100</v>
      </c>
      <c r="W40" s="204" t="str">
        <f t="shared" si="1"/>
        <v>V0</v>
      </c>
      <c r="X40" s="205" t="str">
        <f t="shared" si="2"/>
        <v/>
      </c>
      <c r="Y40" s="206"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S</v>
      </c>
      <c r="Z40" s="206">
        <f>IF(AND(Grunddaten!A40&lt;&gt;"", Y40&lt;&gt;""),2,"")</f>
        <v>2</v>
      </c>
      <c r="AA40" s="183" t="s">
        <v>30793</v>
      </c>
      <c r="AB40" s="246" t="s">
        <v>34720</v>
      </c>
      <c r="AC40" s="246" t="s">
        <v>116</v>
      </c>
      <c r="AD40" s="246" t="s">
        <v>34841</v>
      </c>
      <c r="AE40" s="246" t="s">
        <v>34960</v>
      </c>
      <c r="AF40" s="246" t="s">
        <v>35071</v>
      </c>
      <c r="AG40" s="247" t="s">
        <v>35194</v>
      </c>
    </row>
    <row r="41" spans="1:33" ht="16.2" customHeight="1" x14ac:dyDescent="0.4">
      <c r="A41" s="176" t="str">
        <f>Input_Lieferant!B41&amp;""</f>
        <v>33</v>
      </c>
      <c r="B41" s="177" t="str">
        <f>Input_Lieferant!D41</f>
        <v>sUbTOjwAuqyJOSaCkGPqwbuDyFvReo</v>
      </c>
      <c r="C41" s="259" t="s">
        <v>30713</v>
      </c>
      <c r="D41" s="259" t="s">
        <v>30712</v>
      </c>
      <c r="E41" s="195"/>
      <c r="F41" s="195"/>
      <c r="G41" s="195" t="s">
        <v>30955</v>
      </c>
      <c r="H41" s="259" t="s">
        <v>144</v>
      </c>
      <c r="I41" s="183" t="s">
        <v>163</v>
      </c>
      <c r="J41" s="183" t="s">
        <v>114</v>
      </c>
      <c r="K41" s="259"/>
      <c r="L41" s="179"/>
      <c r="M41" s="183" t="s">
        <v>116</v>
      </c>
      <c r="N41" s="198">
        <v>4</v>
      </c>
      <c r="O41" s="186"/>
      <c r="P41" s="186" t="s">
        <v>105</v>
      </c>
      <c r="Q41" s="183" t="s">
        <v>116</v>
      </c>
      <c r="R41" s="183" t="s">
        <v>116</v>
      </c>
      <c r="S41" s="183"/>
      <c r="T41" s="183" t="s">
        <v>31009</v>
      </c>
      <c r="U41" s="183" t="s">
        <v>30715</v>
      </c>
      <c r="V41" s="204" t="str">
        <f t="shared" ref="V41:V72" si="3">IF(A41&lt;&gt;"", IF(C41="0800", "A100", "M100"), "")</f>
        <v>M100</v>
      </c>
      <c r="W41" s="204" t="str">
        <f t="shared" ref="W41:W72" si="4">IF(A41&lt;&gt;"", "V0", "")</f>
        <v>V0</v>
      </c>
      <c r="X41" s="205" t="str">
        <f t="shared" ref="X41:X72" si="5">IF(Q41="X", "R","")</f>
        <v>R</v>
      </c>
      <c r="Y41" s="206"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06" t="str">
        <f>IF(AND(Grunddaten!A41&lt;&gt;"", Y41&lt;&gt;""),2,"")</f>
        <v/>
      </c>
      <c r="AA41" s="183" t="s">
        <v>30784</v>
      </c>
      <c r="AB41" s="246" t="s">
        <v>34721</v>
      </c>
      <c r="AC41" s="246" t="s">
        <v>105</v>
      </c>
      <c r="AD41" s="246" t="s">
        <v>34842</v>
      </c>
      <c r="AE41" s="246" t="s">
        <v>34961</v>
      </c>
      <c r="AF41" s="246" t="s">
        <v>35072</v>
      </c>
      <c r="AG41" s="247" t="s">
        <v>35195</v>
      </c>
    </row>
    <row r="42" spans="1:33" ht="16.2" customHeight="1" x14ac:dyDescent="0.4">
      <c r="A42" s="176" t="str">
        <f>Input_Lieferant!B42&amp;""</f>
        <v>34</v>
      </c>
      <c r="B42" s="177" t="str">
        <f>Input_Lieferant!D42</f>
        <v>dlHTdnGhzLApFRfcfVoQqLTEHDpzmD</v>
      </c>
      <c r="C42" s="259" t="s">
        <v>30714</v>
      </c>
      <c r="D42" s="259" t="s">
        <v>30713</v>
      </c>
      <c r="E42" s="195"/>
      <c r="F42" s="195"/>
      <c r="G42" s="195" t="s">
        <v>30629</v>
      </c>
      <c r="H42" s="259" t="s">
        <v>144</v>
      </c>
      <c r="I42" s="183" t="s">
        <v>30739</v>
      </c>
      <c r="J42" s="183" t="s">
        <v>53</v>
      </c>
      <c r="K42" s="259"/>
      <c r="L42" s="179"/>
      <c r="M42" s="183" t="s">
        <v>105</v>
      </c>
      <c r="N42" s="198">
        <v>1</v>
      </c>
      <c r="O42" s="186"/>
      <c r="P42" s="186" t="s">
        <v>116</v>
      </c>
      <c r="Q42" s="183" t="s">
        <v>116</v>
      </c>
      <c r="R42" s="183" t="s">
        <v>105</v>
      </c>
      <c r="S42" s="183"/>
      <c r="T42" s="183" t="s">
        <v>31007</v>
      </c>
      <c r="U42" s="183" t="s">
        <v>30715</v>
      </c>
      <c r="V42" s="204" t="str">
        <f t="shared" si="3"/>
        <v>A100</v>
      </c>
      <c r="W42" s="204" t="str">
        <f t="shared" si="4"/>
        <v>V0</v>
      </c>
      <c r="X42" s="205" t="str">
        <f t="shared" si="5"/>
        <v>R</v>
      </c>
      <c r="Y42" s="206"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206">
        <f>IF(AND(Grunddaten!A42&lt;&gt;"", Y42&lt;&gt;""),2,"")</f>
        <v>2</v>
      </c>
      <c r="AA42" s="183" t="s">
        <v>30800</v>
      </c>
      <c r="AB42" s="246" t="s">
        <v>34722</v>
      </c>
      <c r="AC42" s="246" t="s">
        <v>105</v>
      </c>
      <c r="AD42" s="246" t="s">
        <v>34843</v>
      </c>
      <c r="AE42" s="246" t="s">
        <v>34962</v>
      </c>
      <c r="AF42" s="246" t="s">
        <v>35073</v>
      </c>
      <c r="AG42" s="247" t="s">
        <v>35196</v>
      </c>
    </row>
    <row r="43" spans="1:33" ht="16.2" customHeight="1" x14ac:dyDescent="0.4">
      <c r="A43" s="176" t="str">
        <f>Input_Lieferant!B43&amp;""</f>
        <v>35</v>
      </c>
      <c r="B43" s="177" t="str">
        <f>Input_Lieferant!D43</f>
        <v>iBRRRgtizwoCguHwKpmgmmFklfbEiB</v>
      </c>
      <c r="C43" s="259" t="s">
        <v>30713</v>
      </c>
      <c r="D43" s="259" t="s">
        <v>30713</v>
      </c>
      <c r="E43" s="195"/>
      <c r="F43" s="195"/>
      <c r="G43" s="195" t="s">
        <v>30968</v>
      </c>
      <c r="H43" s="259" t="s">
        <v>144</v>
      </c>
      <c r="I43" s="183" t="s">
        <v>30735</v>
      </c>
      <c r="J43" s="183" t="s">
        <v>114</v>
      </c>
      <c r="K43" s="259"/>
      <c r="L43" s="179" t="s">
        <v>34596</v>
      </c>
      <c r="M43" s="183" t="s">
        <v>105</v>
      </c>
      <c r="N43" s="198">
        <v>2</v>
      </c>
      <c r="O43" s="186"/>
      <c r="P43" s="186" t="s">
        <v>116</v>
      </c>
      <c r="Q43" s="183" t="s">
        <v>116</v>
      </c>
      <c r="R43" s="183" t="s">
        <v>105</v>
      </c>
      <c r="S43" s="183"/>
      <c r="T43" s="183"/>
      <c r="U43" s="183"/>
      <c r="V43" s="204" t="str">
        <f t="shared" si="3"/>
        <v>M100</v>
      </c>
      <c r="W43" s="204" t="str">
        <f t="shared" si="4"/>
        <v>V0</v>
      </c>
      <c r="X43" s="205" t="str">
        <f t="shared" si="5"/>
        <v>R</v>
      </c>
      <c r="Y43" s="206"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S</v>
      </c>
      <c r="Z43" s="206">
        <f>IF(AND(Grunddaten!A43&lt;&gt;"", Y43&lt;&gt;""),2,"")</f>
        <v>2</v>
      </c>
      <c r="AA43" s="183" t="s">
        <v>30796</v>
      </c>
      <c r="AB43" s="246" t="s">
        <v>34723</v>
      </c>
      <c r="AC43" s="246" t="s">
        <v>116</v>
      </c>
      <c r="AD43" s="246" t="s">
        <v>34844</v>
      </c>
      <c r="AE43" s="246" t="s">
        <v>34963</v>
      </c>
      <c r="AF43" s="246" t="s">
        <v>35074</v>
      </c>
      <c r="AG43" s="247" t="s">
        <v>35197</v>
      </c>
    </row>
    <row r="44" spans="1:33" ht="16.2" customHeight="1" x14ac:dyDescent="0.4">
      <c r="A44" s="176" t="str">
        <f>Input_Lieferant!B44&amp;""</f>
        <v>36</v>
      </c>
      <c r="B44" s="177" t="str">
        <f>Input_Lieferant!D44</f>
        <v>bLiOUBufXWnkRwILJPVHFKdWbCIFQL</v>
      </c>
      <c r="C44" s="259" t="s">
        <v>30713</v>
      </c>
      <c r="D44" s="259" t="s">
        <v>30711</v>
      </c>
      <c r="E44" s="195"/>
      <c r="F44" s="195"/>
      <c r="G44" s="195" t="s">
        <v>30958</v>
      </c>
      <c r="H44" s="259" t="s">
        <v>34593</v>
      </c>
      <c r="I44" s="183" t="s">
        <v>164</v>
      </c>
      <c r="J44" s="183" t="s">
        <v>53</v>
      </c>
      <c r="K44" s="259" t="s">
        <v>30717</v>
      </c>
      <c r="L44" s="179" t="s">
        <v>34597</v>
      </c>
      <c r="M44" s="183" t="s">
        <v>105</v>
      </c>
      <c r="N44" s="198">
        <v>10</v>
      </c>
      <c r="O44" s="186"/>
      <c r="P44" s="186" t="s">
        <v>105</v>
      </c>
      <c r="Q44" s="183" t="s">
        <v>105</v>
      </c>
      <c r="R44" s="183" t="s">
        <v>116</v>
      </c>
      <c r="S44" s="183"/>
      <c r="T44" s="183"/>
      <c r="U44" s="183"/>
      <c r="V44" s="204" t="str">
        <f t="shared" si="3"/>
        <v>M100</v>
      </c>
      <c r="W44" s="204" t="str">
        <f t="shared" si="4"/>
        <v>V0</v>
      </c>
      <c r="X44" s="205" t="str">
        <f t="shared" si="5"/>
        <v/>
      </c>
      <c r="Y44" s="206"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06" t="str">
        <f>IF(AND(Grunddaten!A44&lt;&gt;"", Y44&lt;&gt;""),2,"")</f>
        <v/>
      </c>
      <c r="AA44" s="183" t="s">
        <v>30793</v>
      </c>
      <c r="AB44" s="246" t="s">
        <v>34724</v>
      </c>
      <c r="AC44" s="246" t="s">
        <v>116</v>
      </c>
      <c r="AD44" s="246" t="s">
        <v>34845</v>
      </c>
      <c r="AE44" s="246" t="s">
        <v>34964</v>
      </c>
      <c r="AF44" s="243" t="s">
        <v>35075</v>
      </c>
      <c r="AG44" s="247" t="s">
        <v>35198</v>
      </c>
    </row>
    <row r="45" spans="1:33" ht="16.2" customHeight="1" x14ac:dyDescent="0.4">
      <c r="A45" s="176" t="str">
        <f>Input_Lieferant!B45&amp;""</f>
        <v>37</v>
      </c>
      <c r="B45" s="177" t="str">
        <f>Input_Lieferant!D45</f>
        <v>CkTofFNNmpXJeqWKOskssXhjICHpHT</v>
      </c>
      <c r="C45" s="259" t="s">
        <v>30711</v>
      </c>
      <c r="D45" s="259" t="s">
        <v>30714</v>
      </c>
      <c r="E45" s="195"/>
      <c r="F45" s="195"/>
      <c r="G45" s="195" t="s">
        <v>30970</v>
      </c>
      <c r="H45" s="259" t="s">
        <v>31088</v>
      </c>
      <c r="I45" s="183" t="s">
        <v>166</v>
      </c>
      <c r="J45" s="183" t="s">
        <v>53</v>
      </c>
      <c r="K45" s="259" t="s">
        <v>30715</v>
      </c>
      <c r="L45" s="179" t="s">
        <v>34598</v>
      </c>
      <c r="M45" s="183" t="s">
        <v>116</v>
      </c>
      <c r="N45" s="198">
        <v>3</v>
      </c>
      <c r="O45" s="186"/>
      <c r="P45" s="186" t="s">
        <v>105</v>
      </c>
      <c r="Q45" s="183" t="s">
        <v>105</v>
      </c>
      <c r="R45" s="183" t="s">
        <v>105</v>
      </c>
      <c r="S45" s="183"/>
      <c r="T45" s="183"/>
      <c r="U45" s="183"/>
      <c r="V45" s="204" t="str">
        <f t="shared" si="3"/>
        <v>M100</v>
      </c>
      <c r="W45" s="204" t="str">
        <f t="shared" si="4"/>
        <v>V0</v>
      </c>
      <c r="X45" s="205" t="str">
        <f t="shared" si="5"/>
        <v/>
      </c>
      <c r="Y45" s="206"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06" t="str">
        <f>IF(AND(Grunddaten!A45&lt;&gt;"", Y45&lt;&gt;""),2,"")</f>
        <v/>
      </c>
      <c r="AA45" s="183" t="s">
        <v>30724</v>
      </c>
      <c r="AB45" s="246" t="s">
        <v>34725</v>
      </c>
      <c r="AC45" s="246" t="s">
        <v>105</v>
      </c>
      <c r="AD45" s="246" t="s">
        <v>34846</v>
      </c>
      <c r="AE45" s="246" t="s">
        <v>34965</v>
      </c>
      <c r="AF45" s="246" t="s">
        <v>35076</v>
      </c>
      <c r="AG45" s="247" t="s">
        <v>35199</v>
      </c>
    </row>
    <row r="46" spans="1:33" ht="16.2" customHeight="1" x14ac:dyDescent="0.4">
      <c r="A46" s="176" t="str">
        <f>Input_Lieferant!B46&amp;""</f>
        <v>38</v>
      </c>
      <c r="B46" s="177" t="str">
        <f>Input_Lieferant!D46</f>
        <v>lDcvAUutOAETAWAfKKDqbRDHorgUbj</v>
      </c>
      <c r="C46" s="259" t="s">
        <v>30712</v>
      </c>
      <c r="D46" s="259" t="s">
        <v>30712</v>
      </c>
      <c r="E46" s="195"/>
      <c r="F46" s="195"/>
      <c r="G46" s="195" t="s">
        <v>31001</v>
      </c>
      <c r="H46" s="259" t="s">
        <v>144</v>
      </c>
      <c r="I46" s="183" t="s">
        <v>30738</v>
      </c>
      <c r="J46" s="183" t="s">
        <v>53</v>
      </c>
      <c r="K46" s="259" t="s">
        <v>30715</v>
      </c>
      <c r="L46" s="179" t="s">
        <v>34599</v>
      </c>
      <c r="M46" s="183" t="s">
        <v>116</v>
      </c>
      <c r="N46" s="198">
        <v>10</v>
      </c>
      <c r="O46" s="186"/>
      <c r="P46" s="186" t="s">
        <v>105</v>
      </c>
      <c r="Q46" s="183" t="s">
        <v>116</v>
      </c>
      <c r="R46" s="183" t="s">
        <v>116</v>
      </c>
      <c r="S46" s="183"/>
      <c r="T46" s="183"/>
      <c r="U46" s="183"/>
      <c r="V46" s="204" t="str">
        <f t="shared" si="3"/>
        <v>M100</v>
      </c>
      <c r="W46" s="204" t="str">
        <f t="shared" si="4"/>
        <v>V0</v>
      </c>
      <c r="X46" s="205" t="str">
        <f t="shared" si="5"/>
        <v>R</v>
      </c>
      <c r="Y46" s="206"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206">
        <f>IF(AND(Grunddaten!A46&lt;&gt;"", Y46&lt;&gt;""),2,"")</f>
        <v>2</v>
      </c>
      <c r="AA46" s="183" t="s">
        <v>30724</v>
      </c>
      <c r="AB46" s="246" t="s">
        <v>34726</v>
      </c>
      <c r="AC46" s="246" t="s">
        <v>116</v>
      </c>
      <c r="AD46" s="246" t="s">
        <v>34847</v>
      </c>
      <c r="AE46" s="246" t="s">
        <v>34966</v>
      </c>
      <c r="AF46" s="246" t="s">
        <v>35077</v>
      </c>
      <c r="AG46" s="247" t="s">
        <v>35200</v>
      </c>
    </row>
    <row r="47" spans="1:33" ht="16.2" customHeight="1" x14ac:dyDescent="0.4">
      <c r="A47" s="176" t="str">
        <f>Input_Lieferant!B47&amp;""</f>
        <v>39</v>
      </c>
      <c r="B47" s="177" t="str">
        <f>Input_Lieferant!D47</f>
        <v>DkhEJAjOmJiKldbDTXfzDSWwDrMMVu</v>
      </c>
      <c r="C47" s="259" t="s">
        <v>30712</v>
      </c>
      <c r="D47" s="259" t="s">
        <v>30713</v>
      </c>
      <c r="E47" s="195"/>
      <c r="F47" s="195"/>
      <c r="G47" s="195" t="s">
        <v>30964</v>
      </c>
      <c r="H47" s="259" t="s">
        <v>31088</v>
      </c>
      <c r="I47" s="183" t="s">
        <v>30736</v>
      </c>
      <c r="J47" s="183" t="s">
        <v>53</v>
      </c>
      <c r="K47" s="259" t="s">
        <v>30717</v>
      </c>
      <c r="L47" s="179" t="s">
        <v>34600</v>
      </c>
      <c r="M47" s="183" t="s">
        <v>116</v>
      </c>
      <c r="N47" s="198">
        <v>6</v>
      </c>
      <c r="O47" s="186"/>
      <c r="P47" s="186" t="s">
        <v>105</v>
      </c>
      <c r="Q47" s="183" t="s">
        <v>116</v>
      </c>
      <c r="R47" s="183" t="s">
        <v>105</v>
      </c>
      <c r="S47" s="183"/>
      <c r="T47" s="183"/>
      <c r="U47" s="183"/>
      <c r="V47" s="204" t="str">
        <f t="shared" si="3"/>
        <v>M100</v>
      </c>
      <c r="W47" s="204" t="str">
        <f t="shared" si="4"/>
        <v>V0</v>
      </c>
      <c r="X47" s="205" t="str">
        <f t="shared" si="5"/>
        <v>R</v>
      </c>
      <c r="Y47" s="206"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S</v>
      </c>
      <c r="Z47" s="206">
        <f>IF(AND(Grunddaten!A47&lt;&gt;"", Y47&lt;&gt;""),2,"")</f>
        <v>2</v>
      </c>
      <c r="AA47" s="183" t="s">
        <v>30795</v>
      </c>
      <c r="AB47" s="246" t="s">
        <v>34727</v>
      </c>
      <c r="AC47" s="246" t="s">
        <v>105</v>
      </c>
      <c r="AD47" s="246" t="s">
        <v>34848</v>
      </c>
      <c r="AE47" s="246" t="s">
        <v>34967</v>
      </c>
      <c r="AF47" s="246" t="s">
        <v>35078</v>
      </c>
      <c r="AG47" s="247" t="s">
        <v>35201</v>
      </c>
    </row>
    <row r="48" spans="1:33" ht="16.2" customHeight="1" x14ac:dyDescent="0.4">
      <c r="A48" s="176" t="str">
        <f>Input_Lieferant!B48&amp;""</f>
        <v>40</v>
      </c>
      <c r="B48" s="177" t="str">
        <f>Input_Lieferant!D48</f>
        <v>CkniOymRPBWgxDBrWuHRMgVEpnISfU</v>
      </c>
      <c r="C48" s="259" t="s">
        <v>30711</v>
      </c>
      <c r="D48" s="259" t="s">
        <v>30714</v>
      </c>
      <c r="E48" s="195"/>
      <c r="F48" s="195"/>
      <c r="G48" s="195" t="s">
        <v>30978</v>
      </c>
      <c r="H48" s="259" t="s">
        <v>30909</v>
      </c>
      <c r="I48" s="183" t="s">
        <v>158</v>
      </c>
      <c r="J48" s="183" t="s">
        <v>114</v>
      </c>
      <c r="K48" s="259" t="s">
        <v>30715</v>
      </c>
      <c r="L48" s="179" t="s">
        <v>34601</v>
      </c>
      <c r="M48" s="183" t="s">
        <v>105</v>
      </c>
      <c r="N48" s="198">
        <v>8</v>
      </c>
      <c r="O48" s="186"/>
      <c r="P48" s="186" t="s">
        <v>105</v>
      </c>
      <c r="Q48" s="183" t="s">
        <v>105</v>
      </c>
      <c r="R48" s="183" t="s">
        <v>105</v>
      </c>
      <c r="S48" s="183"/>
      <c r="T48" s="183"/>
      <c r="U48" s="183"/>
      <c r="V48" s="204" t="str">
        <f t="shared" si="3"/>
        <v>M100</v>
      </c>
      <c r="W48" s="204" t="str">
        <f t="shared" si="4"/>
        <v>V0</v>
      </c>
      <c r="X48" s="205" t="str">
        <f t="shared" si="5"/>
        <v/>
      </c>
      <c r="Y48" s="206"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06" t="str">
        <f>IF(AND(Grunddaten!A48&lt;&gt;"", Y48&lt;&gt;""),2,"")</f>
        <v/>
      </c>
      <c r="AA48" s="183" t="s">
        <v>30788</v>
      </c>
      <c r="AB48" s="246" t="s">
        <v>34728</v>
      </c>
      <c r="AC48" s="246" t="s">
        <v>116</v>
      </c>
      <c r="AD48" s="246" t="s">
        <v>34849</v>
      </c>
      <c r="AE48" s="246" t="s">
        <v>34968</v>
      </c>
      <c r="AF48" s="246" t="s">
        <v>35079</v>
      </c>
      <c r="AG48" s="247" t="s">
        <v>35202</v>
      </c>
    </row>
    <row r="49" spans="1:33" ht="16.2" customHeight="1" x14ac:dyDescent="0.4">
      <c r="A49" s="176" t="str">
        <f>Input_Lieferant!B49&amp;""</f>
        <v>41</v>
      </c>
      <c r="B49" s="177" t="str">
        <f>Input_Lieferant!D49</f>
        <v>anIambFNgyUEzLjFtswrFAsFbtFTLF</v>
      </c>
      <c r="C49" s="259" t="s">
        <v>30713</v>
      </c>
      <c r="D49" s="259" t="s">
        <v>30712</v>
      </c>
      <c r="E49" s="195"/>
      <c r="F49" s="195"/>
      <c r="G49" s="195" t="s">
        <v>30962</v>
      </c>
      <c r="H49" s="259" t="s">
        <v>30909</v>
      </c>
      <c r="I49" s="183" t="s">
        <v>30733</v>
      </c>
      <c r="J49" s="183" t="s">
        <v>114</v>
      </c>
      <c r="K49" s="259" t="s">
        <v>30718</v>
      </c>
      <c r="L49" s="179" t="s">
        <v>34602</v>
      </c>
      <c r="M49" s="183" t="s">
        <v>116</v>
      </c>
      <c r="N49" s="198">
        <v>8</v>
      </c>
      <c r="O49" s="186"/>
      <c r="P49" s="186" t="s">
        <v>105</v>
      </c>
      <c r="Q49" s="183" t="s">
        <v>116</v>
      </c>
      <c r="R49" s="183" t="s">
        <v>105</v>
      </c>
      <c r="S49" s="183"/>
      <c r="T49" s="183"/>
      <c r="U49" s="183"/>
      <c r="V49" s="204" t="str">
        <f t="shared" si="3"/>
        <v>M100</v>
      </c>
      <c r="W49" s="204" t="str">
        <f t="shared" si="4"/>
        <v>V0</v>
      </c>
      <c r="X49" s="205" t="str">
        <f t="shared" si="5"/>
        <v>R</v>
      </c>
      <c r="Y49" s="206"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206">
        <f>IF(AND(Grunddaten!A49&lt;&gt;"", Y49&lt;&gt;""),2,"")</f>
        <v>2</v>
      </c>
      <c r="AA49" s="183" t="s">
        <v>30791</v>
      </c>
      <c r="AB49" s="246" t="s">
        <v>34729</v>
      </c>
      <c r="AC49" s="246" t="s">
        <v>116</v>
      </c>
      <c r="AD49" s="246" t="s">
        <v>34850</v>
      </c>
      <c r="AE49" s="246" t="s">
        <v>34969</v>
      </c>
      <c r="AF49" s="243" t="s">
        <v>35080</v>
      </c>
      <c r="AG49" s="247" t="s">
        <v>35203</v>
      </c>
    </row>
    <row r="50" spans="1:33" ht="16.2" customHeight="1" x14ac:dyDescent="0.4">
      <c r="A50" s="176" t="str">
        <f>Input_Lieferant!B50&amp;""</f>
        <v>42</v>
      </c>
      <c r="B50" s="177" t="str">
        <f>Input_Lieferant!D50</f>
        <v>ebmHdNNPTBQgAtVPDpAuAnuVbxLuNG</v>
      </c>
      <c r="C50" s="259" t="s">
        <v>30711</v>
      </c>
      <c r="D50" s="259" t="s">
        <v>30714</v>
      </c>
      <c r="E50" s="195"/>
      <c r="F50" s="195"/>
      <c r="G50" s="195" t="s">
        <v>30984</v>
      </c>
      <c r="H50" s="259" t="s">
        <v>31088</v>
      </c>
      <c r="I50" s="183" t="s">
        <v>30737</v>
      </c>
      <c r="J50" s="183" t="s">
        <v>53</v>
      </c>
      <c r="K50" s="259" t="s">
        <v>30717</v>
      </c>
      <c r="L50" s="179" t="s">
        <v>34603</v>
      </c>
      <c r="M50" s="183" t="s">
        <v>116</v>
      </c>
      <c r="N50" s="198">
        <v>7</v>
      </c>
      <c r="O50" s="186"/>
      <c r="P50" s="186" t="s">
        <v>116</v>
      </c>
      <c r="Q50" s="183" t="s">
        <v>116</v>
      </c>
      <c r="R50" s="183" t="s">
        <v>105</v>
      </c>
      <c r="S50" s="183"/>
      <c r="T50" s="183"/>
      <c r="U50" s="183"/>
      <c r="V50" s="204" t="str">
        <f t="shared" si="3"/>
        <v>M100</v>
      </c>
      <c r="W50" s="204" t="str">
        <f t="shared" si="4"/>
        <v>V0</v>
      </c>
      <c r="X50" s="205" t="str">
        <f t="shared" si="5"/>
        <v>R</v>
      </c>
      <c r="Y50" s="206"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V</v>
      </c>
      <c r="Z50" s="206">
        <f>IF(AND(Grunddaten!A50&lt;&gt;"", Y50&lt;&gt;""),2,"")</f>
        <v>2</v>
      </c>
      <c r="AA50" s="183" t="s">
        <v>30723</v>
      </c>
      <c r="AB50" s="246" t="s">
        <v>34730</v>
      </c>
      <c r="AC50" s="246" t="s">
        <v>105</v>
      </c>
      <c r="AD50" s="246" t="s">
        <v>34851</v>
      </c>
      <c r="AE50" s="246" t="s">
        <v>34970</v>
      </c>
      <c r="AF50" s="246" t="s">
        <v>35081</v>
      </c>
      <c r="AG50" s="247" t="s">
        <v>35204</v>
      </c>
    </row>
    <row r="51" spans="1:33" ht="16.2" customHeight="1" x14ac:dyDescent="0.4">
      <c r="A51" s="176" t="str">
        <f>Input_Lieferant!B51&amp;""</f>
        <v>43</v>
      </c>
      <c r="B51" s="177" t="str">
        <f>Input_Lieferant!D51</f>
        <v>kihEmKxfdRdNJndGjgINmUeMilMrxm</v>
      </c>
      <c r="C51" s="259" t="s">
        <v>30714</v>
      </c>
      <c r="D51" s="259" t="s">
        <v>30714</v>
      </c>
      <c r="E51" s="195"/>
      <c r="F51" s="195"/>
      <c r="G51" s="195" t="s">
        <v>30983</v>
      </c>
      <c r="H51" s="259" t="s">
        <v>144</v>
      </c>
      <c r="I51" s="183" t="s">
        <v>30752</v>
      </c>
      <c r="J51" s="183" t="s">
        <v>114</v>
      </c>
      <c r="K51" s="259" t="s">
        <v>30718</v>
      </c>
      <c r="L51" s="179" t="s">
        <v>34604</v>
      </c>
      <c r="M51" s="183" t="s">
        <v>105</v>
      </c>
      <c r="N51" s="198">
        <v>4</v>
      </c>
      <c r="O51" s="186"/>
      <c r="P51" s="186" t="s">
        <v>116</v>
      </c>
      <c r="Q51" s="183" t="s">
        <v>116</v>
      </c>
      <c r="R51" s="183" t="s">
        <v>105</v>
      </c>
      <c r="S51" s="183"/>
      <c r="T51" s="183"/>
      <c r="U51" s="183"/>
      <c r="V51" s="204" t="str">
        <f t="shared" si="3"/>
        <v>A100</v>
      </c>
      <c r="W51" s="204" t="str">
        <f t="shared" si="4"/>
        <v>V0</v>
      </c>
      <c r="X51" s="205" t="str">
        <f t="shared" si="5"/>
        <v>R</v>
      </c>
      <c r="Y51" s="206"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V</v>
      </c>
      <c r="Z51" s="206">
        <f>IF(AND(Grunddaten!A51&lt;&gt;"", Y51&lt;&gt;""),2,"")</f>
        <v>2</v>
      </c>
      <c r="AA51" s="183" t="s">
        <v>30798</v>
      </c>
      <c r="AB51" s="246" t="s">
        <v>34731</v>
      </c>
      <c r="AC51" s="246" t="s">
        <v>105</v>
      </c>
      <c r="AD51" s="246" t="s">
        <v>34852</v>
      </c>
      <c r="AE51" s="246" t="s">
        <v>34971</v>
      </c>
      <c r="AF51" s="246" t="s">
        <v>35082</v>
      </c>
      <c r="AG51" s="247" t="s">
        <v>35205</v>
      </c>
    </row>
    <row r="52" spans="1:33" ht="16.2" customHeight="1" x14ac:dyDescent="0.4">
      <c r="A52" s="176" t="str">
        <f>Input_Lieferant!B52&amp;""</f>
        <v>44</v>
      </c>
      <c r="B52" s="177" t="str">
        <f>Input_Lieferant!D52</f>
        <v>LKbzzxWtSWqDBxnjHizNBqrDCWkngu</v>
      </c>
      <c r="C52" s="259" t="s">
        <v>30713</v>
      </c>
      <c r="D52" s="259" t="s">
        <v>30713</v>
      </c>
      <c r="E52" s="195"/>
      <c r="F52" s="195"/>
      <c r="G52" s="195" t="s">
        <v>30958</v>
      </c>
      <c r="H52" s="259" t="s">
        <v>30909</v>
      </c>
      <c r="I52" s="183" t="s">
        <v>30731</v>
      </c>
      <c r="J52" s="183" t="s">
        <v>114</v>
      </c>
      <c r="K52" s="259" t="s">
        <v>30715</v>
      </c>
      <c r="L52" s="179" t="s">
        <v>34605</v>
      </c>
      <c r="M52" s="183" t="s">
        <v>105</v>
      </c>
      <c r="N52" s="198">
        <v>9</v>
      </c>
      <c r="O52" s="186"/>
      <c r="P52" s="186" t="s">
        <v>116</v>
      </c>
      <c r="Q52" s="183" t="s">
        <v>105</v>
      </c>
      <c r="R52" s="183" t="s">
        <v>105</v>
      </c>
      <c r="S52" s="183"/>
      <c r="T52" s="183" t="s">
        <v>31007</v>
      </c>
      <c r="U52" s="183" t="s">
        <v>30715</v>
      </c>
      <c r="V52" s="204" t="str">
        <f t="shared" si="3"/>
        <v>M100</v>
      </c>
      <c r="W52" s="204" t="str">
        <f t="shared" si="4"/>
        <v>V0</v>
      </c>
      <c r="X52" s="205" t="str">
        <f t="shared" si="5"/>
        <v/>
      </c>
      <c r="Y52" s="206"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06" t="str">
        <f>IF(AND(Grunddaten!A52&lt;&gt;"", Y52&lt;&gt;""),2,"")</f>
        <v/>
      </c>
      <c r="AA52" s="183" t="s">
        <v>30724</v>
      </c>
      <c r="AB52" s="246" t="s">
        <v>34732</v>
      </c>
      <c r="AC52" s="246" t="s">
        <v>105</v>
      </c>
      <c r="AD52" s="246" t="s">
        <v>34853</v>
      </c>
      <c r="AE52" s="246" t="s">
        <v>34972</v>
      </c>
      <c r="AF52" s="246" t="s">
        <v>35083</v>
      </c>
      <c r="AG52" s="247" t="s">
        <v>35206</v>
      </c>
    </row>
    <row r="53" spans="1:33" ht="16.2" customHeight="1" x14ac:dyDescent="0.4">
      <c r="A53" s="176" t="str">
        <f>Input_Lieferant!B53&amp;""</f>
        <v>45</v>
      </c>
      <c r="B53" s="177" t="str">
        <f>Input_Lieferant!D53</f>
        <v>NRthVLUfCVnJmLSFirqrduSfUuJBhy</v>
      </c>
      <c r="C53" s="259" t="s">
        <v>30712</v>
      </c>
      <c r="D53" s="259" t="s">
        <v>30711</v>
      </c>
      <c r="E53" s="195"/>
      <c r="F53" s="195"/>
      <c r="G53" s="195" t="s">
        <v>30999</v>
      </c>
      <c r="H53" s="259" t="s">
        <v>30909</v>
      </c>
      <c r="I53" s="183" t="s">
        <v>30728</v>
      </c>
      <c r="J53" s="183" t="s">
        <v>53</v>
      </c>
      <c r="K53" s="259" t="s">
        <v>30715</v>
      </c>
      <c r="L53" s="179" t="s">
        <v>34606</v>
      </c>
      <c r="M53" s="183" t="s">
        <v>116</v>
      </c>
      <c r="N53" s="198">
        <v>3</v>
      </c>
      <c r="O53" s="186"/>
      <c r="P53" s="186" t="s">
        <v>105</v>
      </c>
      <c r="Q53" s="183" t="s">
        <v>105</v>
      </c>
      <c r="R53" s="183" t="s">
        <v>116</v>
      </c>
      <c r="S53" s="183"/>
      <c r="T53" s="183" t="s">
        <v>31007</v>
      </c>
      <c r="U53" s="183" t="s">
        <v>30715</v>
      </c>
      <c r="V53" s="204" t="str">
        <f t="shared" si="3"/>
        <v>M100</v>
      </c>
      <c r="W53" s="204" t="str">
        <f t="shared" si="4"/>
        <v>V0</v>
      </c>
      <c r="X53" s="205" t="str">
        <f t="shared" si="5"/>
        <v/>
      </c>
      <c r="Y53" s="206"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S</v>
      </c>
      <c r="Z53" s="206">
        <f>IF(AND(Grunddaten!A53&lt;&gt;"", Y53&lt;&gt;""),2,"")</f>
        <v>2</v>
      </c>
      <c r="AA53" s="183" t="s">
        <v>30702</v>
      </c>
      <c r="AB53" s="246" t="s">
        <v>34733</v>
      </c>
      <c r="AC53" s="246" t="s">
        <v>105</v>
      </c>
      <c r="AD53" s="246" t="s">
        <v>34854</v>
      </c>
      <c r="AE53" s="246" t="s">
        <v>34973</v>
      </c>
      <c r="AF53" s="246" t="s">
        <v>35084</v>
      </c>
      <c r="AG53" s="247" t="s">
        <v>35207</v>
      </c>
    </row>
    <row r="54" spans="1:33" ht="16.2" customHeight="1" x14ac:dyDescent="0.4">
      <c r="A54" s="176" t="str">
        <f>Input_Lieferant!B54&amp;""</f>
        <v>46</v>
      </c>
      <c r="B54" s="177" t="str">
        <f>Input_Lieferant!D54</f>
        <v>LwXqdODNKghEzmyUpMMJdefclnfTVK</v>
      </c>
      <c r="C54" s="259" t="s">
        <v>30712</v>
      </c>
      <c r="D54" s="259" t="s">
        <v>30713</v>
      </c>
      <c r="E54" s="195"/>
      <c r="F54" s="195"/>
      <c r="G54" s="195" t="s">
        <v>30996</v>
      </c>
      <c r="H54" s="259" t="s">
        <v>30909</v>
      </c>
      <c r="I54" s="183" t="s">
        <v>30736</v>
      </c>
      <c r="J54" s="183" t="s">
        <v>114</v>
      </c>
      <c r="K54" s="259" t="s">
        <v>30710</v>
      </c>
      <c r="L54" s="179" t="s">
        <v>34607</v>
      </c>
      <c r="M54" s="183" t="s">
        <v>116</v>
      </c>
      <c r="N54" s="198">
        <v>2</v>
      </c>
      <c r="O54" s="186"/>
      <c r="P54" s="186" t="s">
        <v>105</v>
      </c>
      <c r="Q54" s="183" t="s">
        <v>116</v>
      </c>
      <c r="R54" s="183" t="s">
        <v>116</v>
      </c>
      <c r="S54" s="183"/>
      <c r="T54" s="183" t="s">
        <v>31008</v>
      </c>
      <c r="U54" s="183" t="s">
        <v>30715</v>
      </c>
      <c r="V54" s="204" t="str">
        <f t="shared" si="3"/>
        <v>M100</v>
      </c>
      <c r="W54" s="204" t="str">
        <f t="shared" si="4"/>
        <v>V0</v>
      </c>
      <c r="X54" s="205" t="str">
        <f t="shared" si="5"/>
        <v>R</v>
      </c>
      <c r="Y54" s="206"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206">
        <f>IF(AND(Grunddaten!A54&lt;&gt;"", Y54&lt;&gt;""),2,"")</f>
        <v>2</v>
      </c>
      <c r="AA54" s="183" t="s">
        <v>30790</v>
      </c>
      <c r="AB54" s="246" t="s">
        <v>34734</v>
      </c>
      <c r="AC54" s="246" t="s">
        <v>116</v>
      </c>
      <c r="AD54" s="246" t="s">
        <v>34855</v>
      </c>
      <c r="AE54" s="246"/>
      <c r="AF54" s="243" t="s">
        <v>35085</v>
      </c>
      <c r="AG54" s="247"/>
    </row>
    <row r="55" spans="1:33" ht="16.2" customHeight="1" x14ac:dyDescent="0.4">
      <c r="A55" s="176" t="str">
        <f>Input_Lieferant!B55&amp;""</f>
        <v>47</v>
      </c>
      <c r="B55" s="177" t="str">
        <f>Input_Lieferant!D55</f>
        <v>JUiOgpathxIMxlvfmoyOvAxuXknfCu</v>
      </c>
      <c r="C55" s="259" t="s">
        <v>30713</v>
      </c>
      <c r="D55" s="259" t="s">
        <v>30713</v>
      </c>
      <c r="E55" s="195"/>
      <c r="F55" s="195"/>
      <c r="G55" s="195" t="s">
        <v>30629</v>
      </c>
      <c r="H55" s="259" t="s">
        <v>144</v>
      </c>
      <c r="I55" s="183" t="s">
        <v>156</v>
      </c>
      <c r="J55" s="183" t="s">
        <v>114</v>
      </c>
      <c r="K55" s="259" t="s">
        <v>30715</v>
      </c>
      <c r="L55" s="179" t="s">
        <v>34608</v>
      </c>
      <c r="M55" s="183" t="s">
        <v>105</v>
      </c>
      <c r="N55" s="198">
        <v>3</v>
      </c>
      <c r="O55" s="186"/>
      <c r="P55" s="186" t="s">
        <v>105</v>
      </c>
      <c r="Q55" s="183" t="s">
        <v>105</v>
      </c>
      <c r="R55" s="183" t="s">
        <v>116</v>
      </c>
      <c r="S55" s="183"/>
      <c r="T55" s="183" t="s">
        <v>31007</v>
      </c>
      <c r="U55" s="183" t="s">
        <v>30715</v>
      </c>
      <c r="V55" s="204" t="str">
        <f t="shared" si="3"/>
        <v>M100</v>
      </c>
      <c r="W55" s="204" t="str">
        <f t="shared" si="4"/>
        <v>V0</v>
      </c>
      <c r="X55" s="205" t="str">
        <f t="shared" si="5"/>
        <v/>
      </c>
      <c r="Y55" s="206"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V</v>
      </c>
      <c r="Z55" s="206">
        <f>IF(AND(Grunddaten!A55&lt;&gt;"", Y55&lt;&gt;""),2,"")</f>
        <v>2</v>
      </c>
      <c r="AA55" s="183" t="s">
        <v>30785</v>
      </c>
      <c r="AB55" s="246" t="s">
        <v>34735</v>
      </c>
      <c r="AC55" s="246" t="s">
        <v>116</v>
      </c>
      <c r="AD55" s="246" t="s">
        <v>34856</v>
      </c>
      <c r="AE55" s="246"/>
      <c r="AF55" s="246" t="s">
        <v>35086</v>
      </c>
      <c r="AG55" s="247"/>
    </row>
    <row r="56" spans="1:33" ht="16.2" customHeight="1" x14ac:dyDescent="0.4">
      <c r="A56" s="176" t="str">
        <f>Input_Lieferant!B56&amp;""</f>
        <v>48</v>
      </c>
      <c r="B56" s="177" t="str">
        <f>Input_Lieferant!D56</f>
        <v>SSybJxPogygXrvOQCzuDmHIKbTtvex</v>
      </c>
      <c r="C56" s="259" t="s">
        <v>30711</v>
      </c>
      <c r="D56" s="259" t="s">
        <v>30711</v>
      </c>
      <c r="E56" s="195"/>
      <c r="F56" s="195"/>
      <c r="G56" s="195" t="s">
        <v>30998</v>
      </c>
      <c r="H56" s="259" t="s">
        <v>31088</v>
      </c>
      <c r="I56" s="183" t="s">
        <v>30731</v>
      </c>
      <c r="J56" s="183" t="s">
        <v>114</v>
      </c>
      <c r="K56" s="259" t="s">
        <v>30716</v>
      </c>
      <c r="L56" s="179" t="s">
        <v>34609</v>
      </c>
      <c r="M56" s="183" t="s">
        <v>116</v>
      </c>
      <c r="N56" s="198">
        <v>2</v>
      </c>
      <c r="O56" s="186"/>
      <c r="P56" s="186" t="s">
        <v>116</v>
      </c>
      <c r="Q56" s="183" t="s">
        <v>105</v>
      </c>
      <c r="R56" s="183" t="s">
        <v>105</v>
      </c>
      <c r="S56" s="183"/>
      <c r="T56" s="183" t="s">
        <v>31007</v>
      </c>
      <c r="U56" s="183" t="s">
        <v>30715</v>
      </c>
      <c r="V56" s="204" t="str">
        <f t="shared" si="3"/>
        <v>M100</v>
      </c>
      <c r="W56" s="204" t="str">
        <f t="shared" si="4"/>
        <v>V0</v>
      </c>
      <c r="X56" s="205" t="str">
        <f t="shared" si="5"/>
        <v/>
      </c>
      <c r="Y56" s="206"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06" t="str">
        <f>IF(AND(Grunddaten!A56&lt;&gt;"", Y56&lt;&gt;""),2,"")</f>
        <v/>
      </c>
      <c r="AA56" s="183" t="s">
        <v>30632</v>
      </c>
      <c r="AB56" s="246" t="s">
        <v>34736</v>
      </c>
      <c r="AC56" s="246" t="s">
        <v>116</v>
      </c>
      <c r="AD56" s="246" t="s">
        <v>34857</v>
      </c>
      <c r="AE56" s="246"/>
      <c r="AF56" s="246" t="s">
        <v>35087</v>
      </c>
      <c r="AG56" s="247"/>
    </row>
    <row r="57" spans="1:33" ht="16.2" customHeight="1" x14ac:dyDescent="0.4">
      <c r="A57" s="176" t="str">
        <f>Input_Lieferant!B57&amp;""</f>
        <v>49</v>
      </c>
      <c r="B57" s="177" t="str">
        <f>Input_Lieferant!D57</f>
        <v>HRBxHUJdmwXtGgXRgiKTofBVMsAtGC</v>
      </c>
      <c r="C57" s="259" t="s">
        <v>30711</v>
      </c>
      <c r="D57" s="259" t="s">
        <v>30713</v>
      </c>
      <c r="E57" s="195"/>
      <c r="F57" s="195"/>
      <c r="G57" s="195" t="s">
        <v>30957</v>
      </c>
      <c r="H57" s="259" t="s">
        <v>31088</v>
      </c>
      <c r="I57" s="183" t="s">
        <v>30735</v>
      </c>
      <c r="J57" s="183" t="s">
        <v>53</v>
      </c>
      <c r="K57" s="259" t="s">
        <v>30710</v>
      </c>
      <c r="L57" s="179" t="s">
        <v>34610</v>
      </c>
      <c r="M57" s="183" t="s">
        <v>116</v>
      </c>
      <c r="N57" s="198">
        <v>4</v>
      </c>
      <c r="O57" s="186"/>
      <c r="P57" s="186" t="s">
        <v>105</v>
      </c>
      <c r="Q57" s="183" t="s">
        <v>105</v>
      </c>
      <c r="R57" s="183" t="s">
        <v>105</v>
      </c>
      <c r="S57" s="183"/>
      <c r="T57" s="183" t="s">
        <v>31009</v>
      </c>
      <c r="U57" s="183" t="s">
        <v>30715</v>
      </c>
      <c r="V57" s="204" t="str">
        <f t="shared" si="3"/>
        <v>M100</v>
      </c>
      <c r="W57" s="204" t="str">
        <f t="shared" si="4"/>
        <v>V0</v>
      </c>
      <c r="X57" s="205" t="str">
        <f t="shared" si="5"/>
        <v/>
      </c>
      <c r="Y57" s="206"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S</v>
      </c>
      <c r="Z57" s="206">
        <f>IF(AND(Grunddaten!A57&lt;&gt;"", Y57&lt;&gt;""),2,"")</f>
        <v>2</v>
      </c>
      <c r="AA57" s="183" t="s">
        <v>30702</v>
      </c>
      <c r="AB57" s="246" t="s">
        <v>34737</v>
      </c>
      <c r="AC57" s="246" t="s">
        <v>116</v>
      </c>
      <c r="AD57" s="246" t="s">
        <v>34858</v>
      </c>
      <c r="AE57" s="246"/>
      <c r="AF57" s="246" t="s">
        <v>35088</v>
      </c>
      <c r="AG57" s="247"/>
    </row>
    <row r="58" spans="1:33" ht="16.2" customHeight="1" x14ac:dyDescent="0.4">
      <c r="A58" s="176" t="str">
        <f>Input_Lieferant!B58&amp;""</f>
        <v>50</v>
      </c>
      <c r="B58" s="177" t="str">
        <f>Input_Lieferant!D58</f>
        <v>yHaOHJRSBEvURXgJmpMtETPihLStxH</v>
      </c>
      <c r="C58" s="259" t="s">
        <v>30712</v>
      </c>
      <c r="D58" s="259" t="s">
        <v>30713</v>
      </c>
      <c r="E58" s="195"/>
      <c r="F58" s="195"/>
      <c r="G58" s="195" t="s">
        <v>30969</v>
      </c>
      <c r="H58" s="259" t="s">
        <v>144</v>
      </c>
      <c r="I58" s="183" t="s">
        <v>167</v>
      </c>
      <c r="J58" s="183" t="s">
        <v>53</v>
      </c>
      <c r="K58" s="259" t="s">
        <v>30716</v>
      </c>
      <c r="L58" s="179" t="s">
        <v>34611</v>
      </c>
      <c r="M58" s="183" t="s">
        <v>105</v>
      </c>
      <c r="N58" s="198">
        <v>5</v>
      </c>
      <c r="O58" s="186"/>
      <c r="P58" s="186" t="s">
        <v>116</v>
      </c>
      <c r="Q58" s="183" t="s">
        <v>116</v>
      </c>
      <c r="R58" s="183" t="s">
        <v>116</v>
      </c>
      <c r="S58" s="183"/>
      <c r="T58" s="183" t="s">
        <v>31008</v>
      </c>
      <c r="U58" s="183" t="s">
        <v>30715</v>
      </c>
      <c r="V58" s="204" t="str">
        <f t="shared" si="3"/>
        <v>M100</v>
      </c>
      <c r="W58" s="204" t="str">
        <f t="shared" si="4"/>
        <v>V0</v>
      </c>
      <c r="X58" s="205" t="str">
        <f t="shared" si="5"/>
        <v>R</v>
      </c>
      <c r="Y58" s="206"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206">
        <f>IF(AND(Grunddaten!A58&lt;&gt;"", Y58&lt;&gt;""),2,"")</f>
        <v>2</v>
      </c>
      <c r="AA58" s="183" t="s">
        <v>30724</v>
      </c>
      <c r="AB58" s="246" t="s">
        <v>34738</v>
      </c>
      <c r="AC58" s="246" t="s">
        <v>105</v>
      </c>
      <c r="AD58" s="246" t="s">
        <v>34859</v>
      </c>
      <c r="AE58" s="246"/>
      <c r="AF58" s="246" t="s">
        <v>35089</v>
      </c>
      <c r="AG58" s="247"/>
    </row>
    <row r="59" spans="1:33" ht="16.2" customHeight="1" x14ac:dyDescent="0.4">
      <c r="A59" s="176" t="str">
        <f>Input_Lieferant!B59&amp;""</f>
        <v>51</v>
      </c>
      <c r="B59" s="177" t="str">
        <f>Input_Lieferant!D59</f>
        <v>UKqDtllVcwKiguPupnWHToWKOgRWan</v>
      </c>
      <c r="C59" s="259" t="s">
        <v>30714</v>
      </c>
      <c r="D59" s="259" t="s">
        <v>30713</v>
      </c>
      <c r="E59" s="195"/>
      <c r="F59" s="195"/>
      <c r="G59" s="195" t="s">
        <v>30969</v>
      </c>
      <c r="H59" s="259" t="s">
        <v>31088</v>
      </c>
      <c r="I59" s="183" t="s">
        <v>163</v>
      </c>
      <c r="J59" s="183" t="s">
        <v>53</v>
      </c>
      <c r="K59" s="259" t="s">
        <v>30718</v>
      </c>
      <c r="L59" s="179" t="s">
        <v>34612</v>
      </c>
      <c r="M59" s="183" t="s">
        <v>105</v>
      </c>
      <c r="N59" s="198">
        <v>8</v>
      </c>
      <c r="O59" s="186"/>
      <c r="P59" s="186" t="s">
        <v>116</v>
      </c>
      <c r="Q59" s="183" t="s">
        <v>116</v>
      </c>
      <c r="R59" s="183" t="s">
        <v>105</v>
      </c>
      <c r="S59" s="183"/>
      <c r="T59" s="183" t="s">
        <v>31007</v>
      </c>
      <c r="U59" s="183" t="s">
        <v>30715</v>
      </c>
      <c r="V59" s="204" t="str">
        <f t="shared" si="3"/>
        <v>A100</v>
      </c>
      <c r="W59" s="204" t="str">
        <f t="shared" si="4"/>
        <v>V0</v>
      </c>
      <c r="X59" s="205" t="str">
        <f t="shared" si="5"/>
        <v>R</v>
      </c>
      <c r="Y59" s="206"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V</v>
      </c>
      <c r="Z59" s="206">
        <f>IF(AND(Grunddaten!A59&lt;&gt;"", Y59&lt;&gt;""),2,"")</f>
        <v>2</v>
      </c>
      <c r="AA59" s="183" t="s">
        <v>30785</v>
      </c>
      <c r="AB59" s="246" t="s">
        <v>34739</v>
      </c>
      <c r="AC59" s="246" t="s">
        <v>105</v>
      </c>
      <c r="AD59" s="246" t="s">
        <v>34860</v>
      </c>
      <c r="AE59" s="246" t="s">
        <v>34974</v>
      </c>
      <c r="AF59" s="243" t="s">
        <v>35090</v>
      </c>
      <c r="AG59" s="247"/>
    </row>
    <row r="60" spans="1:33" ht="16.2" customHeight="1" x14ac:dyDescent="0.4">
      <c r="A60" s="176" t="str">
        <f>Input_Lieferant!B60&amp;""</f>
        <v>52</v>
      </c>
      <c r="B60" s="177" t="str">
        <f>Input_Lieferant!D60</f>
        <v>IECgPVdoVzlUKOeQkKQEoktbQsmNMv</v>
      </c>
      <c r="C60" s="259" t="s">
        <v>30713</v>
      </c>
      <c r="D60" s="259" t="s">
        <v>30713</v>
      </c>
      <c r="E60" s="195"/>
      <c r="F60" s="195"/>
      <c r="G60" s="195" t="s">
        <v>30999</v>
      </c>
      <c r="H60" s="259" t="s">
        <v>30909</v>
      </c>
      <c r="I60" s="183" t="s">
        <v>30729</v>
      </c>
      <c r="J60" s="183" t="s">
        <v>53</v>
      </c>
      <c r="K60" s="259" t="s">
        <v>30717</v>
      </c>
      <c r="L60" s="179" t="s">
        <v>34613</v>
      </c>
      <c r="M60" s="183" t="s">
        <v>116</v>
      </c>
      <c r="N60" s="198">
        <v>6</v>
      </c>
      <c r="O60" s="186"/>
      <c r="P60" s="186" t="s">
        <v>116</v>
      </c>
      <c r="Q60" s="183" t="s">
        <v>105</v>
      </c>
      <c r="R60" s="183" t="s">
        <v>116</v>
      </c>
      <c r="S60" s="183"/>
      <c r="T60" s="183" t="s">
        <v>31007</v>
      </c>
      <c r="U60" s="183" t="s">
        <v>30718</v>
      </c>
      <c r="V60" s="204" t="str">
        <f t="shared" si="3"/>
        <v>M100</v>
      </c>
      <c r="W60" s="204" t="str">
        <f t="shared" si="4"/>
        <v>V0</v>
      </c>
      <c r="X60" s="205" t="str">
        <f t="shared" si="5"/>
        <v/>
      </c>
      <c r="Y60" s="206"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S</v>
      </c>
      <c r="Z60" s="206">
        <f>IF(AND(Grunddaten!A60&lt;&gt;"", Y60&lt;&gt;""),2,"")</f>
        <v>2</v>
      </c>
      <c r="AA60" s="183" t="s">
        <v>30787</v>
      </c>
      <c r="AB60" s="246" t="s">
        <v>34740</v>
      </c>
      <c r="AC60" s="246" t="s">
        <v>116</v>
      </c>
      <c r="AD60" s="246"/>
      <c r="AE60" s="246" t="s">
        <v>34975</v>
      </c>
      <c r="AF60" s="246" t="s">
        <v>35091</v>
      </c>
      <c r="AG60" s="247"/>
    </row>
    <row r="61" spans="1:33" ht="16.2" customHeight="1" x14ac:dyDescent="0.4">
      <c r="A61" s="176" t="str">
        <f>Input_Lieferant!B61&amp;""</f>
        <v>53</v>
      </c>
      <c r="B61" s="177" t="str">
        <f>Input_Lieferant!D61</f>
        <v>fbLmJWyrvwQLqGqIpexAOcbquClCKw</v>
      </c>
      <c r="C61" s="259" t="s">
        <v>30712</v>
      </c>
      <c r="D61" s="259" t="s">
        <v>30714</v>
      </c>
      <c r="E61" s="195"/>
      <c r="F61" s="195"/>
      <c r="G61" s="195" t="s">
        <v>30997</v>
      </c>
      <c r="H61" s="259" t="s">
        <v>144</v>
      </c>
      <c r="I61" s="183" t="s">
        <v>30738</v>
      </c>
      <c r="J61" s="183" t="s">
        <v>114</v>
      </c>
      <c r="K61" s="259" t="s">
        <v>30718</v>
      </c>
      <c r="L61" s="179" t="s">
        <v>34614</v>
      </c>
      <c r="M61" s="183" t="s">
        <v>116</v>
      </c>
      <c r="N61" s="198">
        <v>6</v>
      </c>
      <c r="O61" s="186"/>
      <c r="P61" s="186" t="s">
        <v>116</v>
      </c>
      <c r="Q61" s="183" t="s">
        <v>116</v>
      </c>
      <c r="R61" s="183" t="s">
        <v>116</v>
      </c>
      <c r="S61" s="183"/>
      <c r="T61" s="183" t="s">
        <v>31007</v>
      </c>
      <c r="U61" s="183" t="s">
        <v>30715</v>
      </c>
      <c r="V61" s="204" t="str">
        <f t="shared" si="3"/>
        <v>M100</v>
      </c>
      <c r="W61" s="204" t="str">
        <f t="shared" si="4"/>
        <v>V0</v>
      </c>
      <c r="X61" s="205" t="str">
        <f t="shared" si="5"/>
        <v>R</v>
      </c>
      <c r="Y61" s="206"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206">
        <f>IF(AND(Grunddaten!A61&lt;&gt;"", Y61&lt;&gt;""),2,"")</f>
        <v>2</v>
      </c>
      <c r="AA61" s="183" t="s">
        <v>30721</v>
      </c>
      <c r="AB61" s="246" t="s">
        <v>34741</v>
      </c>
      <c r="AC61" s="246" t="s">
        <v>116</v>
      </c>
      <c r="AD61" s="246"/>
      <c r="AE61" s="246" t="s">
        <v>34976</v>
      </c>
      <c r="AF61" s="246" t="s">
        <v>35092</v>
      </c>
      <c r="AG61" s="247"/>
    </row>
    <row r="62" spans="1:33" ht="16.2" customHeight="1" x14ac:dyDescent="0.4">
      <c r="A62" s="176" t="str">
        <f>Input_Lieferant!B62&amp;""</f>
        <v>54</v>
      </c>
      <c r="B62" s="177" t="str">
        <f>Input_Lieferant!D62</f>
        <v>ymDlzdmeWOjDXVOIUwIvbCXBmlwbAe</v>
      </c>
      <c r="C62" s="259" t="s">
        <v>30711</v>
      </c>
      <c r="D62" s="259" t="s">
        <v>30713</v>
      </c>
      <c r="E62" s="195"/>
      <c r="F62" s="195"/>
      <c r="G62" s="195" t="s">
        <v>30964</v>
      </c>
      <c r="H62" s="259" t="s">
        <v>144</v>
      </c>
      <c r="I62" s="183" t="s">
        <v>159</v>
      </c>
      <c r="J62" s="183" t="s">
        <v>53</v>
      </c>
      <c r="K62" s="259" t="s">
        <v>30718</v>
      </c>
      <c r="L62" s="179" t="s">
        <v>34615</v>
      </c>
      <c r="M62" s="183" t="s">
        <v>105</v>
      </c>
      <c r="N62" s="198">
        <v>7</v>
      </c>
      <c r="O62" s="186"/>
      <c r="P62" s="186" t="s">
        <v>105</v>
      </c>
      <c r="Q62" s="183" t="s">
        <v>116</v>
      </c>
      <c r="R62" s="183" t="s">
        <v>116</v>
      </c>
      <c r="S62" s="183"/>
      <c r="T62" s="183" t="s">
        <v>31007</v>
      </c>
      <c r="U62" s="183" t="s">
        <v>30715</v>
      </c>
      <c r="V62" s="204" t="str">
        <f t="shared" si="3"/>
        <v>M100</v>
      </c>
      <c r="W62" s="204" t="str">
        <f t="shared" si="4"/>
        <v>V0</v>
      </c>
      <c r="X62" s="205" t="str">
        <f t="shared" si="5"/>
        <v>R</v>
      </c>
      <c r="Y62" s="206"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S</v>
      </c>
      <c r="Z62" s="206">
        <f>IF(AND(Grunddaten!A62&lt;&gt;"", Y62&lt;&gt;""),2,"")</f>
        <v>2</v>
      </c>
      <c r="AA62" s="183" t="s">
        <v>30785</v>
      </c>
      <c r="AB62" s="246" t="s">
        <v>34742</v>
      </c>
      <c r="AC62" s="246" t="s">
        <v>116</v>
      </c>
      <c r="AD62" s="246"/>
      <c r="AE62" s="246" t="s">
        <v>34977</v>
      </c>
      <c r="AF62" s="246" t="s">
        <v>35093</v>
      </c>
      <c r="AG62" s="247"/>
    </row>
    <row r="63" spans="1:33" ht="16.2" customHeight="1" x14ac:dyDescent="0.4">
      <c r="A63" s="176" t="str">
        <f>Input_Lieferant!B63&amp;""</f>
        <v>55</v>
      </c>
      <c r="B63" s="177" t="str">
        <f>Input_Lieferant!D63</f>
        <v>KVDpqrkzUdOQdcRkFiBSWvEbRQmOHj</v>
      </c>
      <c r="C63" s="259" t="s">
        <v>30713</v>
      </c>
      <c r="D63" s="259"/>
      <c r="E63" s="195"/>
      <c r="F63" s="195"/>
      <c r="G63" s="195" t="s">
        <v>30972</v>
      </c>
      <c r="H63" s="259" t="s">
        <v>30909</v>
      </c>
      <c r="I63" s="183" t="s">
        <v>30730</v>
      </c>
      <c r="J63" s="183" t="s">
        <v>114</v>
      </c>
      <c r="K63" s="259" t="s">
        <v>30718</v>
      </c>
      <c r="L63" s="179" t="s">
        <v>34616</v>
      </c>
      <c r="M63" s="183" t="s">
        <v>116</v>
      </c>
      <c r="N63" s="198">
        <v>5</v>
      </c>
      <c r="O63" s="186"/>
      <c r="P63" s="186" t="s">
        <v>116</v>
      </c>
      <c r="Q63" s="183" t="s">
        <v>116</v>
      </c>
      <c r="R63" s="183" t="s">
        <v>105</v>
      </c>
      <c r="S63" s="183"/>
      <c r="T63" s="183" t="s">
        <v>31010</v>
      </c>
      <c r="U63" s="183" t="s">
        <v>30715</v>
      </c>
      <c r="V63" s="204" t="str">
        <f t="shared" si="3"/>
        <v>M100</v>
      </c>
      <c r="W63" s="204" t="str">
        <f t="shared" si="4"/>
        <v>V0</v>
      </c>
      <c r="X63" s="205" t="str">
        <f t="shared" si="5"/>
        <v>R</v>
      </c>
      <c r="Y63" s="206"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206">
        <f>IF(AND(Grunddaten!A63&lt;&gt;"", Y63&lt;&gt;""),2,"")</f>
        <v>2</v>
      </c>
      <c r="AA63" s="183" t="s">
        <v>30722</v>
      </c>
      <c r="AB63" s="246" t="s">
        <v>34743</v>
      </c>
      <c r="AC63" s="246" t="s">
        <v>116</v>
      </c>
      <c r="AD63" s="246"/>
      <c r="AE63" s="246" t="s">
        <v>34978</v>
      </c>
      <c r="AF63" s="246" t="s">
        <v>35094</v>
      </c>
      <c r="AG63" s="247"/>
    </row>
    <row r="64" spans="1:33" ht="16.2" customHeight="1" x14ac:dyDescent="0.4">
      <c r="A64" s="176" t="str">
        <f>Input_Lieferant!B64&amp;""</f>
        <v>56</v>
      </c>
      <c r="B64" s="177" t="str">
        <f>Input_Lieferant!D64</f>
        <v>FuorUDlsRpuvyNkDOMLwOHJajFPbDc</v>
      </c>
      <c r="C64" s="259" t="s">
        <v>30713</v>
      </c>
      <c r="D64" s="259"/>
      <c r="E64" s="195"/>
      <c r="F64" s="195"/>
      <c r="G64" s="195" t="s">
        <v>30964</v>
      </c>
      <c r="H64" s="259" t="s">
        <v>34593</v>
      </c>
      <c r="I64" s="183" t="s">
        <v>30729</v>
      </c>
      <c r="J64" s="183" t="s">
        <v>53</v>
      </c>
      <c r="K64" s="259" t="s">
        <v>30717</v>
      </c>
      <c r="L64" s="179" t="s">
        <v>34617</v>
      </c>
      <c r="M64" s="183" t="s">
        <v>116</v>
      </c>
      <c r="N64" s="198">
        <v>5</v>
      </c>
      <c r="O64" s="186"/>
      <c r="P64" s="186" t="s">
        <v>105</v>
      </c>
      <c r="Q64" s="183" t="s">
        <v>116</v>
      </c>
      <c r="R64" s="183" t="s">
        <v>105</v>
      </c>
      <c r="S64" s="183"/>
      <c r="T64" s="183" t="s">
        <v>31010</v>
      </c>
      <c r="U64" s="183" t="s">
        <v>30715</v>
      </c>
      <c r="V64" s="204" t="str">
        <f t="shared" si="3"/>
        <v>M100</v>
      </c>
      <c r="W64" s="204" t="str">
        <f t="shared" si="4"/>
        <v>V0</v>
      </c>
      <c r="X64" s="205" t="str">
        <f t="shared" si="5"/>
        <v>R</v>
      </c>
      <c r="Y64" s="206"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06" t="str">
        <f>IF(AND(Grunddaten!A64&lt;&gt;"", Y64&lt;&gt;""),2,"")</f>
        <v/>
      </c>
      <c r="AA64" s="183" t="s">
        <v>30790</v>
      </c>
      <c r="AB64" s="246" t="s">
        <v>34744</v>
      </c>
      <c r="AC64" s="246" t="s">
        <v>116</v>
      </c>
      <c r="AD64" s="246"/>
      <c r="AE64" s="246" t="s">
        <v>34979</v>
      </c>
      <c r="AF64" s="243" t="s">
        <v>35095</v>
      </c>
      <c r="AG64" s="247"/>
    </row>
    <row r="65" spans="1:33" ht="16.2" customHeight="1" x14ac:dyDescent="0.4">
      <c r="A65" s="176" t="str">
        <f>Input_Lieferant!B65&amp;""</f>
        <v>57</v>
      </c>
      <c r="B65" s="177" t="str">
        <f>Input_Lieferant!D65</f>
        <v>nGkDNMTSsajokggKFNAKKpTDqKTqrf</v>
      </c>
      <c r="C65" s="259" t="s">
        <v>30711</v>
      </c>
      <c r="D65" s="259"/>
      <c r="E65" s="195"/>
      <c r="F65" s="195"/>
      <c r="G65" s="195" t="s">
        <v>30627</v>
      </c>
      <c r="H65" s="259" t="s">
        <v>144</v>
      </c>
      <c r="I65" s="183" t="s">
        <v>30743</v>
      </c>
      <c r="J65" s="183" t="s">
        <v>53</v>
      </c>
      <c r="K65" s="259" t="s">
        <v>30710</v>
      </c>
      <c r="L65" s="179" t="s">
        <v>34618</v>
      </c>
      <c r="M65" s="183" t="s">
        <v>116</v>
      </c>
      <c r="N65" s="198">
        <v>7</v>
      </c>
      <c r="O65" s="186"/>
      <c r="P65" s="186" t="s">
        <v>116</v>
      </c>
      <c r="Q65" s="183" t="s">
        <v>105</v>
      </c>
      <c r="R65" s="183" t="s">
        <v>116</v>
      </c>
      <c r="S65" s="183"/>
      <c r="T65" s="183" t="s">
        <v>31010</v>
      </c>
      <c r="U65" s="183" t="s">
        <v>30715</v>
      </c>
      <c r="V65" s="204" t="str">
        <f t="shared" si="3"/>
        <v>M100</v>
      </c>
      <c r="W65" s="204" t="str">
        <f t="shared" si="4"/>
        <v>V0</v>
      </c>
      <c r="X65" s="205" t="str">
        <f t="shared" si="5"/>
        <v/>
      </c>
      <c r="Y65" s="206"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06" t="str">
        <f>IF(AND(Grunddaten!A65&lt;&gt;"", Y65&lt;&gt;""),2,"")</f>
        <v/>
      </c>
      <c r="AA65" s="183" t="s">
        <v>30798</v>
      </c>
      <c r="AB65" s="246" t="s">
        <v>34745</v>
      </c>
      <c r="AC65" s="246" t="s">
        <v>116</v>
      </c>
      <c r="AD65" s="246"/>
      <c r="AE65" s="246" t="s">
        <v>34980</v>
      </c>
      <c r="AF65" s="246" t="s">
        <v>35096</v>
      </c>
      <c r="AG65" s="247"/>
    </row>
    <row r="66" spans="1:33" ht="16.2" customHeight="1" x14ac:dyDescent="0.4">
      <c r="A66" s="176" t="str">
        <f>Input_Lieferant!B66&amp;""</f>
        <v>58</v>
      </c>
      <c r="B66" s="177" t="str">
        <f>Input_Lieferant!D66</f>
        <v>unFXSMWWNUDNfIFUkhvuGhxQezUAeA</v>
      </c>
      <c r="C66" s="259" t="s">
        <v>30711</v>
      </c>
      <c r="D66" s="259"/>
      <c r="E66" s="195"/>
      <c r="F66" s="195"/>
      <c r="G66" s="195" t="s">
        <v>30991</v>
      </c>
      <c r="H66" s="259" t="s">
        <v>31088</v>
      </c>
      <c r="I66" s="183" t="s">
        <v>163</v>
      </c>
      <c r="J66" s="183" t="s">
        <v>114</v>
      </c>
      <c r="K66" s="259" t="s">
        <v>30710</v>
      </c>
      <c r="L66" s="179" t="s">
        <v>34619</v>
      </c>
      <c r="M66" s="183" t="s">
        <v>105</v>
      </c>
      <c r="N66" s="198">
        <v>8</v>
      </c>
      <c r="O66" s="186"/>
      <c r="P66" s="186" t="s">
        <v>116</v>
      </c>
      <c r="Q66" s="183" t="s">
        <v>116</v>
      </c>
      <c r="R66" s="183" t="s">
        <v>116</v>
      </c>
      <c r="S66" s="183"/>
      <c r="T66" s="183" t="s">
        <v>31007</v>
      </c>
      <c r="U66" s="183" t="s">
        <v>30715</v>
      </c>
      <c r="V66" s="204" t="str">
        <f t="shared" si="3"/>
        <v>M100</v>
      </c>
      <c r="W66" s="204" t="str">
        <f t="shared" si="4"/>
        <v>V0</v>
      </c>
      <c r="X66" s="205" t="str">
        <f t="shared" si="5"/>
        <v>R</v>
      </c>
      <c r="Y66" s="206"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V</v>
      </c>
      <c r="Z66" s="206">
        <f>IF(AND(Grunddaten!A66&lt;&gt;"", Y66&lt;&gt;""),2,"")</f>
        <v>2</v>
      </c>
      <c r="AA66" s="183" t="s">
        <v>30786</v>
      </c>
      <c r="AB66" s="246"/>
      <c r="AC66" s="246" t="s">
        <v>116</v>
      </c>
      <c r="AD66" s="246"/>
      <c r="AE66" s="246" t="s">
        <v>34981</v>
      </c>
      <c r="AF66" s="246" t="s">
        <v>35097</v>
      </c>
      <c r="AG66" s="247"/>
    </row>
    <row r="67" spans="1:33" ht="16.2" customHeight="1" x14ac:dyDescent="0.4">
      <c r="A67" s="176" t="str">
        <f>Input_Lieferant!B67&amp;""</f>
        <v>59</v>
      </c>
      <c r="B67" s="177" t="str">
        <f>Input_Lieferant!D67</f>
        <v>cRXiuLuVhCaoeBEdKuuxXNtqoDTjOk</v>
      </c>
      <c r="C67" s="259" t="s">
        <v>30711</v>
      </c>
      <c r="D67" s="259"/>
      <c r="E67" s="195"/>
      <c r="F67" s="195"/>
      <c r="G67" s="195" t="s">
        <v>30965</v>
      </c>
      <c r="H67" s="259" t="s">
        <v>30909</v>
      </c>
      <c r="I67" s="183" t="s">
        <v>30748</v>
      </c>
      <c r="J67" s="183" t="s">
        <v>53</v>
      </c>
      <c r="K67" s="259" t="s">
        <v>30717</v>
      </c>
      <c r="L67" s="179" t="s">
        <v>34620</v>
      </c>
      <c r="M67" s="183" t="s">
        <v>105</v>
      </c>
      <c r="N67" s="198">
        <v>3</v>
      </c>
      <c r="O67" s="186"/>
      <c r="P67" s="186" t="s">
        <v>105</v>
      </c>
      <c r="Q67" s="183" t="s">
        <v>105</v>
      </c>
      <c r="R67" s="183" t="s">
        <v>116</v>
      </c>
      <c r="S67" s="183"/>
      <c r="T67" s="183" t="s">
        <v>31007</v>
      </c>
      <c r="U67" s="183" t="s">
        <v>30715</v>
      </c>
      <c r="V67" s="204" t="str">
        <f t="shared" si="3"/>
        <v>M100</v>
      </c>
      <c r="W67" s="204" t="str">
        <f t="shared" si="4"/>
        <v>V0</v>
      </c>
      <c r="X67" s="205" t="str">
        <f t="shared" si="5"/>
        <v/>
      </c>
      <c r="Y67" s="206"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S</v>
      </c>
      <c r="Z67" s="206">
        <f>IF(AND(Grunddaten!A67&lt;&gt;"", Y67&lt;&gt;""),2,"")</f>
        <v>2</v>
      </c>
      <c r="AA67" s="183" t="s">
        <v>30702</v>
      </c>
      <c r="AB67" s="246"/>
      <c r="AC67" s="246" t="s">
        <v>105</v>
      </c>
      <c r="AD67" s="246"/>
      <c r="AE67" s="246" t="s">
        <v>34982</v>
      </c>
      <c r="AF67" s="246" t="s">
        <v>35098</v>
      </c>
      <c r="AG67" s="247"/>
    </row>
    <row r="68" spans="1:33" ht="16.2" customHeight="1" x14ac:dyDescent="0.4">
      <c r="A68" s="176" t="str">
        <f>Input_Lieferant!B68&amp;""</f>
        <v>60</v>
      </c>
      <c r="B68" s="177" t="str">
        <f>Input_Lieferant!D68</f>
        <v>SCWiRLAgmUDHnJGCAJTwPPABbPoRPJ</v>
      </c>
      <c r="C68" s="259" t="s">
        <v>30713</v>
      </c>
      <c r="D68" s="259"/>
      <c r="E68" s="195"/>
      <c r="F68" s="195"/>
      <c r="G68" s="195" t="s">
        <v>30972</v>
      </c>
      <c r="H68" s="259" t="s">
        <v>34593</v>
      </c>
      <c r="I68" s="183" t="s">
        <v>162</v>
      </c>
      <c r="J68" s="183" t="s">
        <v>53</v>
      </c>
      <c r="K68" s="259" t="s">
        <v>30718</v>
      </c>
      <c r="L68" s="179" t="s">
        <v>34621</v>
      </c>
      <c r="M68" s="183" t="s">
        <v>116</v>
      </c>
      <c r="N68" s="198">
        <v>8</v>
      </c>
      <c r="O68" s="186"/>
      <c r="P68" s="186" t="s">
        <v>105</v>
      </c>
      <c r="Q68" s="183" t="s">
        <v>116</v>
      </c>
      <c r="R68" s="183" t="s">
        <v>105</v>
      </c>
      <c r="S68" s="183"/>
      <c r="T68" s="183" t="s">
        <v>31010</v>
      </c>
      <c r="U68" s="183" t="s">
        <v>30716</v>
      </c>
      <c r="V68" s="204" t="str">
        <f t="shared" si="3"/>
        <v>M100</v>
      </c>
      <c r="W68" s="204" t="str">
        <f t="shared" si="4"/>
        <v>V0</v>
      </c>
      <c r="X68" s="205" t="str">
        <f t="shared" si="5"/>
        <v>R</v>
      </c>
      <c r="Y68" s="206"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V</v>
      </c>
      <c r="Z68" s="206">
        <f>IF(AND(Grunddaten!A68&lt;&gt;"", Y68&lt;&gt;""),2,"")</f>
        <v>2</v>
      </c>
      <c r="AA68" s="183" t="s">
        <v>30789</v>
      </c>
      <c r="AB68" s="246"/>
      <c r="AC68" s="246" t="s">
        <v>116</v>
      </c>
      <c r="AD68" s="246"/>
      <c r="AE68" s="246" t="s">
        <v>34983</v>
      </c>
      <c r="AF68" s="246" t="s">
        <v>35099</v>
      </c>
      <c r="AG68" s="247"/>
    </row>
    <row r="69" spans="1:33" ht="16.2" customHeight="1" x14ac:dyDescent="0.4">
      <c r="A69" s="176" t="str">
        <f>Input_Lieferant!B69&amp;""</f>
        <v>61</v>
      </c>
      <c r="B69" s="177" t="str">
        <f>Input_Lieferant!D69</f>
        <v>EdWwRTmJpRqgWkUVSGHeinbMmFEdvX</v>
      </c>
      <c r="C69" s="259" t="s">
        <v>30713</v>
      </c>
      <c r="D69" s="259"/>
      <c r="E69" s="195"/>
      <c r="F69" s="195"/>
      <c r="G69" s="195" t="s">
        <v>30997</v>
      </c>
      <c r="H69" s="259" t="s">
        <v>144</v>
      </c>
      <c r="I69" s="183" t="s">
        <v>163</v>
      </c>
      <c r="J69" s="183" t="s">
        <v>53</v>
      </c>
      <c r="K69" s="259" t="s">
        <v>30715</v>
      </c>
      <c r="L69" s="179" t="s">
        <v>34622</v>
      </c>
      <c r="M69" s="183" t="s">
        <v>116</v>
      </c>
      <c r="N69" s="198">
        <v>7</v>
      </c>
      <c r="O69" s="186"/>
      <c r="P69" s="186" t="s">
        <v>105</v>
      </c>
      <c r="Q69" s="183" t="s">
        <v>105</v>
      </c>
      <c r="R69" s="183" t="s">
        <v>105</v>
      </c>
      <c r="S69" s="183"/>
      <c r="T69" s="183" t="s">
        <v>31007</v>
      </c>
      <c r="U69" s="183" t="s">
        <v>30715</v>
      </c>
      <c r="V69" s="204" t="str">
        <f t="shared" si="3"/>
        <v>M100</v>
      </c>
      <c r="W69" s="204" t="str">
        <f t="shared" si="4"/>
        <v>V0</v>
      </c>
      <c r="X69" s="205" t="str">
        <f t="shared" si="5"/>
        <v/>
      </c>
      <c r="Y69" s="206"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06" t="str">
        <f>IF(AND(Grunddaten!A69&lt;&gt;"", Y69&lt;&gt;""),2,"")</f>
        <v/>
      </c>
      <c r="AA69" s="183" t="s">
        <v>30788</v>
      </c>
      <c r="AB69" s="246"/>
      <c r="AC69" s="246" t="s">
        <v>116</v>
      </c>
      <c r="AD69" s="246"/>
      <c r="AE69" s="246" t="s">
        <v>34984</v>
      </c>
      <c r="AF69" s="243" t="s">
        <v>35100</v>
      </c>
      <c r="AG69" s="247"/>
    </row>
    <row r="70" spans="1:33" ht="16.2" customHeight="1" x14ac:dyDescent="0.4">
      <c r="A70" s="176" t="str">
        <f>Input_Lieferant!B70&amp;""</f>
        <v>62</v>
      </c>
      <c r="B70" s="177" t="str">
        <f>Input_Lieferant!D70</f>
        <v>laoReAEaWkMLDjgKCuMktriDebDtqP</v>
      </c>
      <c r="C70" s="259" t="s">
        <v>30713</v>
      </c>
      <c r="D70" s="259"/>
      <c r="E70" s="195"/>
      <c r="F70" s="195"/>
      <c r="G70" s="195" t="s">
        <v>30988</v>
      </c>
      <c r="H70" s="259" t="s">
        <v>34593</v>
      </c>
      <c r="I70" s="183" t="s">
        <v>30737</v>
      </c>
      <c r="J70" s="183" t="s">
        <v>114</v>
      </c>
      <c r="K70" s="259" t="s">
        <v>30717</v>
      </c>
      <c r="L70" s="179" t="s">
        <v>34623</v>
      </c>
      <c r="M70" s="183" t="s">
        <v>116</v>
      </c>
      <c r="N70" s="198">
        <v>7</v>
      </c>
      <c r="O70" s="186"/>
      <c r="P70" s="186" t="s">
        <v>105</v>
      </c>
      <c r="Q70" s="183" t="s">
        <v>116</v>
      </c>
      <c r="R70" s="183" t="s">
        <v>105</v>
      </c>
      <c r="S70" s="183"/>
      <c r="T70" s="183" t="s">
        <v>31009</v>
      </c>
      <c r="U70" s="183" t="s">
        <v>30715</v>
      </c>
      <c r="V70" s="204" t="str">
        <f t="shared" si="3"/>
        <v>M100</v>
      </c>
      <c r="W70" s="204" t="str">
        <f t="shared" si="4"/>
        <v>V0</v>
      </c>
      <c r="X70" s="205" t="str">
        <f t="shared" si="5"/>
        <v>R</v>
      </c>
      <c r="Y70" s="206"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S</v>
      </c>
      <c r="Z70" s="206">
        <f>IF(AND(Grunddaten!A70&lt;&gt;"", Y70&lt;&gt;""),2,"")</f>
        <v>2</v>
      </c>
      <c r="AA70" s="183" t="s">
        <v>30793</v>
      </c>
      <c r="AB70" s="246"/>
      <c r="AC70" s="246" t="s">
        <v>105</v>
      </c>
      <c r="AD70" s="246"/>
      <c r="AE70" s="246" t="s">
        <v>34985</v>
      </c>
      <c r="AF70" s="246" t="s">
        <v>35101</v>
      </c>
      <c r="AG70" s="247"/>
    </row>
    <row r="71" spans="1:33" ht="16.2" customHeight="1" x14ac:dyDescent="0.4">
      <c r="A71" s="176" t="str">
        <f>Input_Lieferant!B71&amp;""</f>
        <v>63</v>
      </c>
      <c r="B71" s="177" t="str">
        <f>Input_Lieferant!D71</f>
        <v>NGWsoUNUbbdAlhbTHUvhdgojEGLekS</v>
      </c>
      <c r="C71" s="259" t="s">
        <v>30712</v>
      </c>
      <c r="D71" s="259"/>
      <c r="E71" s="195"/>
      <c r="F71" s="195"/>
      <c r="G71" s="195" t="s">
        <v>30969</v>
      </c>
      <c r="H71" s="259" t="s">
        <v>31088</v>
      </c>
      <c r="I71" s="183" t="s">
        <v>30744</v>
      </c>
      <c r="J71" s="183" t="s">
        <v>53</v>
      </c>
      <c r="K71" s="259" t="s">
        <v>30715</v>
      </c>
      <c r="L71" s="179" t="s">
        <v>34624</v>
      </c>
      <c r="M71" s="183" t="s">
        <v>105</v>
      </c>
      <c r="N71" s="198"/>
      <c r="O71" s="186"/>
      <c r="P71" s="186" t="s">
        <v>116</v>
      </c>
      <c r="Q71" s="183" t="s">
        <v>116</v>
      </c>
      <c r="R71" s="183" t="s">
        <v>116</v>
      </c>
      <c r="S71" s="183"/>
      <c r="T71" s="183" t="s">
        <v>31009</v>
      </c>
      <c r="U71" s="183" t="s">
        <v>30715</v>
      </c>
      <c r="V71" s="204" t="str">
        <f t="shared" si="3"/>
        <v>M100</v>
      </c>
      <c r="W71" s="204" t="str">
        <f t="shared" si="4"/>
        <v>V0</v>
      </c>
      <c r="X71" s="205" t="str">
        <f t="shared" si="5"/>
        <v>R</v>
      </c>
      <c r="Y71" s="206"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06" t="str">
        <f>IF(AND(Grunddaten!A71&lt;&gt;"", Y71&lt;&gt;""),2,"")</f>
        <v/>
      </c>
      <c r="AA71" s="183" t="s">
        <v>30632</v>
      </c>
      <c r="AB71" s="246"/>
      <c r="AC71" s="246" t="s">
        <v>116</v>
      </c>
      <c r="AD71" s="246"/>
      <c r="AE71" s="246" t="s">
        <v>34986</v>
      </c>
      <c r="AF71" s="246" t="s">
        <v>35102</v>
      </c>
      <c r="AG71" s="247"/>
    </row>
    <row r="72" spans="1:33" ht="16.2" customHeight="1" x14ac:dyDescent="0.4">
      <c r="A72" s="176" t="str">
        <f>Input_Lieferant!B72&amp;""</f>
        <v>64</v>
      </c>
      <c r="B72" s="177" t="str">
        <f>Input_Lieferant!D72</f>
        <v>TwcyRVOhCOSdykrRIjwbAPxgHIbNTG</v>
      </c>
      <c r="C72" s="259" t="s">
        <v>30713</v>
      </c>
      <c r="D72" s="259"/>
      <c r="E72" s="195"/>
      <c r="F72" s="195"/>
      <c r="G72" s="195" t="s">
        <v>30998</v>
      </c>
      <c r="H72" s="259" t="s">
        <v>31088</v>
      </c>
      <c r="I72" s="183" t="s">
        <v>30740</v>
      </c>
      <c r="J72" s="183" t="s">
        <v>114</v>
      </c>
      <c r="K72" s="259" t="s">
        <v>30718</v>
      </c>
      <c r="L72" s="179" t="s">
        <v>34625</v>
      </c>
      <c r="M72" s="183" t="s">
        <v>116</v>
      </c>
      <c r="N72" s="198"/>
      <c r="O72" s="186"/>
      <c r="P72" s="186" t="s">
        <v>105</v>
      </c>
      <c r="Q72" s="183" t="s">
        <v>116</v>
      </c>
      <c r="R72" s="183" t="s">
        <v>116</v>
      </c>
      <c r="S72" s="183"/>
      <c r="T72" s="183" t="s">
        <v>31009</v>
      </c>
      <c r="U72" s="183" t="s">
        <v>30715</v>
      </c>
      <c r="V72" s="204" t="str">
        <f t="shared" si="3"/>
        <v>M100</v>
      </c>
      <c r="W72" s="204" t="str">
        <f t="shared" si="4"/>
        <v>V0</v>
      </c>
      <c r="X72" s="205" t="str">
        <f t="shared" si="5"/>
        <v>R</v>
      </c>
      <c r="Y72" s="206"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206">
        <f>IF(AND(Grunddaten!A72&lt;&gt;"", Y72&lt;&gt;""),2,"")</f>
        <v>2</v>
      </c>
      <c r="AA72" s="183" t="s">
        <v>30723</v>
      </c>
      <c r="AB72" s="246"/>
      <c r="AC72" s="246" t="s">
        <v>116</v>
      </c>
      <c r="AD72" s="246"/>
      <c r="AE72" s="246" t="s">
        <v>34987</v>
      </c>
      <c r="AF72" s="246"/>
      <c r="AG72" s="247"/>
    </row>
    <row r="73" spans="1:33" ht="16.2" customHeight="1" x14ac:dyDescent="0.4">
      <c r="A73" s="176" t="str">
        <f>Input_Lieferant!B73&amp;""</f>
        <v>65</v>
      </c>
      <c r="B73" s="177" t="str">
        <f>Input_Lieferant!D73</f>
        <v>vsAoEHSlSexqWElaAKuDbeKbGxjFzd</v>
      </c>
      <c r="C73" s="259" t="s">
        <v>30714</v>
      </c>
      <c r="D73" s="259"/>
      <c r="E73" s="195"/>
      <c r="F73" s="195"/>
      <c r="G73" s="195" t="s">
        <v>30986</v>
      </c>
      <c r="H73" s="259" t="s">
        <v>144</v>
      </c>
      <c r="I73" s="183" t="s">
        <v>163</v>
      </c>
      <c r="J73" s="183" t="s">
        <v>53</v>
      </c>
      <c r="K73" s="259" t="s">
        <v>30717</v>
      </c>
      <c r="L73" s="179" t="s">
        <v>34626</v>
      </c>
      <c r="M73" s="183" t="s">
        <v>116</v>
      </c>
      <c r="N73" s="198"/>
      <c r="O73" s="186"/>
      <c r="P73" s="186" t="s">
        <v>105</v>
      </c>
      <c r="Q73" s="183" t="s">
        <v>116</v>
      </c>
      <c r="R73" s="183" t="s">
        <v>105</v>
      </c>
      <c r="S73" s="183"/>
      <c r="T73" s="183" t="s">
        <v>31010</v>
      </c>
      <c r="U73" s="183" t="s">
        <v>30715</v>
      </c>
      <c r="V73" s="204" t="str">
        <f t="shared" ref="V73:V104" si="6">IF(A73&lt;&gt;"", IF(C73="0800", "A100", "M100"), "")</f>
        <v>A100</v>
      </c>
      <c r="W73" s="204" t="str">
        <f t="shared" ref="W73:W104" si="7">IF(A73&lt;&gt;"", "V0", "")</f>
        <v>V0</v>
      </c>
      <c r="X73" s="205" t="str">
        <f t="shared" ref="X73:X104" si="8">IF(Q73="X", "R","")</f>
        <v>R</v>
      </c>
      <c r="Y73" s="206"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06" t="str">
        <f>IF(AND(Grunddaten!A73&lt;&gt;"", Y73&lt;&gt;""),2,"")</f>
        <v/>
      </c>
      <c r="AA73" s="183" t="s">
        <v>30633</v>
      </c>
      <c r="AB73" s="246"/>
      <c r="AC73" s="246" t="s">
        <v>116</v>
      </c>
      <c r="AD73" s="246"/>
      <c r="AE73" s="246" t="s">
        <v>34988</v>
      </c>
      <c r="AF73" s="246"/>
      <c r="AG73" s="247"/>
    </row>
    <row r="74" spans="1:33" ht="16.2" customHeight="1" x14ac:dyDescent="0.4">
      <c r="A74" s="176" t="str">
        <f>Input_Lieferant!B74&amp;""</f>
        <v>66</v>
      </c>
      <c r="B74" s="177" t="str">
        <f>Input_Lieferant!D74</f>
        <v>bosdyPrEqetAiirnUMKeKcTHusDrjQ</v>
      </c>
      <c r="C74" s="259" t="s">
        <v>30711</v>
      </c>
      <c r="D74" s="259"/>
      <c r="E74" s="195"/>
      <c r="F74" s="195"/>
      <c r="G74" s="195" t="s">
        <v>30971</v>
      </c>
      <c r="H74" s="259" t="s">
        <v>144</v>
      </c>
      <c r="I74" s="183" t="s">
        <v>30729</v>
      </c>
      <c r="J74" s="183" t="s">
        <v>53</v>
      </c>
      <c r="K74" s="259" t="s">
        <v>30718</v>
      </c>
      <c r="L74" s="179" t="s">
        <v>34627</v>
      </c>
      <c r="M74" s="183" t="s">
        <v>116</v>
      </c>
      <c r="N74" s="198"/>
      <c r="O74" s="186"/>
      <c r="P74" s="186" t="s">
        <v>116</v>
      </c>
      <c r="Q74" s="183" t="s">
        <v>105</v>
      </c>
      <c r="R74" s="183" t="s">
        <v>105</v>
      </c>
      <c r="S74" s="183"/>
      <c r="T74" s="183" t="s">
        <v>31009</v>
      </c>
      <c r="U74" s="183" t="s">
        <v>30715</v>
      </c>
      <c r="V74" s="204" t="str">
        <f t="shared" si="6"/>
        <v>M100</v>
      </c>
      <c r="W74" s="204" t="str">
        <f t="shared" si="7"/>
        <v>V0</v>
      </c>
      <c r="X74" s="205" t="str">
        <f t="shared" si="8"/>
        <v/>
      </c>
      <c r="Y74" s="206"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S</v>
      </c>
      <c r="Z74" s="206">
        <f>IF(AND(Grunddaten!A74&lt;&gt;"", Y74&lt;&gt;""),2,"")</f>
        <v>2</v>
      </c>
      <c r="AA74" s="183" t="s">
        <v>30793</v>
      </c>
      <c r="AB74" s="246"/>
      <c r="AC74" s="246" t="s">
        <v>116</v>
      </c>
      <c r="AD74" s="246"/>
      <c r="AE74" s="246" t="s">
        <v>34989</v>
      </c>
      <c r="AF74" s="243"/>
      <c r="AG74" s="247" t="s">
        <v>35208</v>
      </c>
    </row>
    <row r="75" spans="1:33" ht="16.2" customHeight="1" x14ac:dyDescent="0.4">
      <c r="A75" s="176" t="str">
        <f>Input_Lieferant!B75&amp;""</f>
        <v>67</v>
      </c>
      <c r="B75" s="177" t="str">
        <f>Input_Lieferant!D75</f>
        <v>MITzwFGyNIzVwFRLUHVUFhjouNzSvT</v>
      </c>
      <c r="C75" s="259" t="s">
        <v>30711</v>
      </c>
      <c r="D75" s="259"/>
      <c r="E75" s="195"/>
      <c r="F75" s="195"/>
      <c r="G75" s="195" t="s">
        <v>30974</v>
      </c>
      <c r="H75" s="259" t="s">
        <v>30909</v>
      </c>
      <c r="I75" s="183" t="s">
        <v>156</v>
      </c>
      <c r="J75" s="183" t="s">
        <v>53</v>
      </c>
      <c r="K75" s="259" t="s">
        <v>30715</v>
      </c>
      <c r="L75" s="179" t="s">
        <v>34628</v>
      </c>
      <c r="M75" s="183" t="s">
        <v>116</v>
      </c>
      <c r="N75" s="198"/>
      <c r="O75" s="186"/>
      <c r="P75" s="186" t="s">
        <v>105</v>
      </c>
      <c r="Q75" s="183" t="s">
        <v>105</v>
      </c>
      <c r="R75" s="183" t="s">
        <v>116</v>
      </c>
      <c r="S75" s="183"/>
      <c r="T75" s="183" t="s">
        <v>31008</v>
      </c>
      <c r="U75" s="183" t="s">
        <v>30715</v>
      </c>
      <c r="V75" s="204" t="str">
        <f t="shared" si="6"/>
        <v>M100</v>
      </c>
      <c r="W75" s="204" t="str">
        <f t="shared" si="7"/>
        <v>V0</v>
      </c>
      <c r="X75" s="205" t="str">
        <f t="shared" si="8"/>
        <v/>
      </c>
      <c r="Y75" s="206"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206">
        <f>IF(AND(Grunddaten!A75&lt;&gt;"", Y75&lt;&gt;""),2,"")</f>
        <v>2</v>
      </c>
      <c r="AA75" s="183" t="s">
        <v>30795</v>
      </c>
      <c r="AB75" s="246"/>
      <c r="AC75" s="246" t="s">
        <v>116</v>
      </c>
      <c r="AD75" s="246"/>
      <c r="AE75" s="246" t="s">
        <v>34990</v>
      </c>
      <c r="AF75" s="246"/>
      <c r="AG75" s="247" t="s">
        <v>35209</v>
      </c>
    </row>
    <row r="76" spans="1:33" ht="16.2" customHeight="1" x14ac:dyDescent="0.4">
      <c r="A76" s="176" t="str">
        <f>Input_Lieferant!B76&amp;""</f>
        <v>68</v>
      </c>
      <c r="B76" s="177" t="str">
        <f>Input_Lieferant!D76</f>
        <v>syDrTAGAnRXGRCddNufMPHMrGdFJcH</v>
      </c>
      <c r="C76" s="259" t="s">
        <v>30712</v>
      </c>
      <c r="D76" s="259"/>
      <c r="E76" s="195"/>
      <c r="F76" s="195"/>
      <c r="G76" s="195" t="s">
        <v>30996</v>
      </c>
      <c r="H76" s="259" t="s">
        <v>144</v>
      </c>
      <c r="I76" s="183" t="s">
        <v>164</v>
      </c>
      <c r="J76" s="183" t="s">
        <v>53</v>
      </c>
      <c r="K76" s="259" t="s">
        <v>30718</v>
      </c>
      <c r="L76" s="179" t="s">
        <v>34629</v>
      </c>
      <c r="M76" s="183" t="s">
        <v>116</v>
      </c>
      <c r="N76" s="198"/>
      <c r="O76" s="186"/>
      <c r="P76" s="186" t="s">
        <v>105</v>
      </c>
      <c r="Q76" s="183" t="s">
        <v>105</v>
      </c>
      <c r="R76" s="183" t="s">
        <v>116</v>
      </c>
      <c r="S76" s="183"/>
      <c r="T76" s="183" t="s">
        <v>31009</v>
      </c>
      <c r="U76" s="183" t="s">
        <v>30715</v>
      </c>
      <c r="V76" s="204" t="str">
        <f t="shared" si="6"/>
        <v>M100</v>
      </c>
      <c r="W76" s="204" t="str">
        <f t="shared" si="7"/>
        <v>V0</v>
      </c>
      <c r="X76" s="205" t="str">
        <f t="shared" si="8"/>
        <v/>
      </c>
      <c r="Y76" s="206"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S</v>
      </c>
      <c r="Z76" s="206">
        <f>IF(AND(Grunddaten!A76&lt;&gt;"", Y76&lt;&gt;""),2,"")</f>
        <v>2</v>
      </c>
      <c r="AA76" s="183" t="s">
        <v>30795</v>
      </c>
      <c r="AB76" s="246"/>
      <c r="AC76" s="246" t="s">
        <v>105</v>
      </c>
      <c r="AD76" s="246" t="s">
        <v>34861</v>
      </c>
      <c r="AE76" s="246" t="s">
        <v>34991</v>
      </c>
      <c r="AF76" s="246"/>
      <c r="AG76" s="247" t="s">
        <v>35210</v>
      </c>
    </row>
    <row r="77" spans="1:33" ht="16.2" customHeight="1" x14ac:dyDescent="0.4">
      <c r="A77" s="176" t="str">
        <f>Input_Lieferant!B77&amp;""</f>
        <v>69</v>
      </c>
      <c r="B77" s="177" t="str">
        <f>Input_Lieferant!D77</f>
        <v>IzeedTewgzchnmuqvzhVoDfLoPvbkM</v>
      </c>
      <c r="C77" s="259" t="s">
        <v>30711</v>
      </c>
      <c r="D77" s="259"/>
      <c r="E77" s="195"/>
      <c r="F77" s="195"/>
      <c r="G77" s="195" t="s">
        <v>30987</v>
      </c>
      <c r="H77" s="259" t="s">
        <v>144</v>
      </c>
      <c r="I77" s="183" t="s">
        <v>30738</v>
      </c>
      <c r="J77" s="183" t="s">
        <v>114</v>
      </c>
      <c r="K77" s="259" t="s">
        <v>30718</v>
      </c>
      <c r="L77" s="179" t="s">
        <v>34630</v>
      </c>
      <c r="M77" s="183" t="s">
        <v>116</v>
      </c>
      <c r="N77" s="198"/>
      <c r="O77" s="186"/>
      <c r="P77" s="186" t="s">
        <v>116</v>
      </c>
      <c r="Q77" s="183" t="s">
        <v>116</v>
      </c>
      <c r="R77" s="183" t="s">
        <v>116</v>
      </c>
      <c r="S77" s="183"/>
      <c r="T77" s="183"/>
      <c r="U77" s="183"/>
      <c r="V77" s="204" t="str">
        <f t="shared" si="6"/>
        <v>M100</v>
      </c>
      <c r="W77" s="204" t="str">
        <f t="shared" si="7"/>
        <v>V0</v>
      </c>
      <c r="X77" s="205" t="str">
        <f t="shared" si="8"/>
        <v>R</v>
      </c>
      <c r="Y77" s="206"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S</v>
      </c>
      <c r="Z77" s="206">
        <f>IF(AND(Grunddaten!A77&lt;&gt;"", Y77&lt;&gt;""),2,"")</f>
        <v>2</v>
      </c>
      <c r="AA77" s="183" t="s">
        <v>30795</v>
      </c>
      <c r="AB77" s="246"/>
      <c r="AC77" s="246" t="s">
        <v>116</v>
      </c>
      <c r="AD77" s="246" t="s">
        <v>34862</v>
      </c>
      <c r="AE77" s="246" t="s">
        <v>34992</v>
      </c>
      <c r="AF77" s="246"/>
      <c r="AG77" s="247" t="s">
        <v>35211</v>
      </c>
    </row>
    <row r="78" spans="1:33" ht="16.2" customHeight="1" x14ac:dyDescent="0.4">
      <c r="A78" s="176" t="str">
        <f>Input_Lieferant!B78&amp;""</f>
        <v>70</v>
      </c>
      <c r="B78" s="177" t="str">
        <f>Input_Lieferant!D78</f>
        <v>FQbnykQdaiWFWqEouWQGfiVMKspebM</v>
      </c>
      <c r="C78" s="259" t="s">
        <v>30711</v>
      </c>
      <c r="D78" s="259"/>
      <c r="E78" s="195"/>
      <c r="F78" s="195"/>
      <c r="G78" s="195" t="s">
        <v>30970</v>
      </c>
      <c r="H78" s="259" t="s">
        <v>34593</v>
      </c>
      <c r="I78" s="183" t="s">
        <v>30738</v>
      </c>
      <c r="J78" s="183" t="s">
        <v>114</v>
      </c>
      <c r="K78" s="259" t="s">
        <v>30716</v>
      </c>
      <c r="L78" s="179" t="s">
        <v>34631</v>
      </c>
      <c r="M78" s="183" t="s">
        <v>116</v>
      </c>
      <c r="N78" s="198"/>
      <c r="O78" s="186"/>
      <c r="P78" s="186" t="s">
        <v>116</v>
      </c>
      <c r="Q78" s="183" t="s">
        <v>105</v>
      </c>
      <c r="R78" s="183" t="s">
        <v>116</v>
      </c>
      <c r="S78" s="183"/>
      <c r="T78" s="183"/>
      <c r="U78" s="183"/>
      <c r="V78" s="204" t="str">
        <f t="shared" si="6"/>
        <v>M100</v>
      </c>
      <c r="W78" s="204" t="str">
        <f t="shared" si="7"/>
        <v>V0</v>
      </c>
      <c r="X78" s="205" t="str">
        <f t="shared" si="8"/>
        <v/>
      </c>
      <c r="Y78" s="206"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S</v>
      </c>
      <c r="Z78" s="206">
        <f>IF(AND(Grunddaten!A78&lt;&gt;"", Y78&lt;&gt;""),2,"")</f>
        <v>2</v>
      </c>
      <c r="AA78" s="183" t="s">
        <v>30788</v>
      </c>
      <c r="AB78" s="246"/>
      <c r="AC78" s="246" t="s">
        <v>105</v>
      </c>
      <c r="AD78" s="246" t="s">
        <v>34863</v>
      </c>
      <c r="AE78" s="246" t="s">
        <v>34993</v>
      </c>
      <c r="AF78" s="246"/>
      <c r="AG78" s="247" t="s">
        <v>35212</v>
      </c>
    </row>
    <row r="79" spans="1:33" ht="16.2" customHeight="1" x14ac:dyDescent="0.4">
      <c r="A79" s="176" t="str">
        <f>Input_Lieferant!B79&amp;""</f>
        <v>71</v>
      </c>
      <c r="B79" s="177" t="str">
        <f>Input_Lieferant!D79</f>
        <v>mpBueimJUCIBXXmBPwRygyKJaMRCSV</v>
      </c>
      <c r="C79" s="259" t="s">
        <v>30711</v>
      </c>
      <c r="D79" s="259"/>
      <c r="E79" s="195"/>
      <c r="F79" s="195"/>
      <c r="G79" s="195" t="s">
        <v>30972</v>
      </c>
      <c r="H79" s="259" t="s">
        <v>144</v>
      </c>
      <c r="I79" s="183" t="s">
        <v>30745</v>
      </c>
      <c r="J79" s="183" t="s">
        <v>114</v>
      </c>
      <c r="K79" s="259" t="s">
        <v>30717</v>
      </c>
      <c r="L79" s="179" t="s">
        <v>34632</v>
      </c>
      <c r="M79" s="183" t="s">
        <v>105</v>
      </c>
      <c r="N79" s="198"/>
      <c r="O79" s="186"/>
      <c r="P79" s="186" t="s">
        <v>105</v>
      </c>
      <c r="Q79" s="183" t="s">
        <v>105</v>
      </c>
      <c r="R79" s="183" t="s">
        <v>116</v>
      </c>
      <c r="S79" s="183"/>
      <c r="T79" s="183"/>
      <c r="U79" s="183"/>
      <c r="V79" s="204" t="str">
        <f t="shared" si="6"/>
        <v>M100</v>
      </c>
      <c r="W79" s="204" t="str">
        <f t="shared" si="7"/>
        <v>V0</v>
      </c>
      <c r="X79" s="205" t="str">
        <f t="shared" si="8"/>
        <v/>
      </c>
      <c r="Y79" s="206"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S</v>
      </c>
      <c r="Z79" s="206">
        <f>IF(AND(Grunddaten!A79&lt;&gt;"", Y79&lt;&gt;""),2,"")</f>
        <v>2</v>
      </c>
      <c r="AA79" s="183" t="s">
        <v>30792</v>
      </c>
      <c r="AB79" s="246"/>
      <c r="AC79" s="246" t="s">
        <v>105</v>
      </c>
      <c r="AD79" s="246" t="s">
        <v>34864</v>
      </c>
      <c r="AE79" s="246"/>
      <c r="AF79" s="243"/>
      <c r="AG79" s="247" t="s">
        <v>35213</v>
      </c>
    </row>
    <row r="80" spans="1:33" ht="16.2" customHeight="1" x14ac:dyDescent="0.4">
      <c r="A80" s="176" t="str">
        <f>Input_Lieferant!B80&amp;""</f>
        <v>72</v>
      </c>
      <c r="B80" s="177" t="str">
        <f>Input_Lieferant!D80</f>
        <v>cNbAiBOblVBKKMnNNbRhePbxKFeDVS</v>
      </c>
      <c r="C80" s="259" t="s">
        <v>30711</v>
      </c>
      <c r="D80" s="259"/>
      <c r="E80" s="195"/>
      <c r="F80" s="195"/>
      <c r="G80" s="195" t="s">
        <v>31001</v>
      </c>
      <c r="H80" s="259" t="s">
        <v>30909</v>
      </c>
      <c r="I80" s="183" t="s">
        <v>30730</v>
      </c>
      <c r="J80" s="183"/>
      <c r="K80" s="259" t="s">
        <v>30715</v>
      </c>
      <c r="L80" s="179" t="s">
        <v>34633</v>
      </c>
      <c r="M80" s="183" t="s">
        <v>116</v>
      </c>
      <c r="N80" s="198"/>
      <c r="O80" s="186"/>
      <c r="P80" s="186" t="s">
        <v>116</v>
      </c>
      <c r="Q80" s="183" t="s">
        <v>116</v>
      </c>
      <c r="R80" s="183" t="s">
        <v>116</v>
      </c>
      <c r="S80" s="183"/>
      <c r="T80" s="183"/>
      <c r="U80" s="183"/>
      <c r="V80" s="204" t="str">
        <f t="shared" si="6"/>
        <v>M100</v>
      </c>
      <c r="W80" s="204" t="str">
        <f t="shared" si="7"/>
        <v>V0</v>
      </c>
      <c r="X80" s="205" t="str">
        <f t="shared" si="8"/>
        <v>R</v>
      </c>
      <c r="Y80" s="206"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206">
        <f>IF(AND(Grunddaten!A80&lt;&gt;"", Y80&lt;&gt;""),2,"")</f>
        <v>2</v>
      </c>
      <c r="AA80" s="183" t="s">
        <v>30631</v>
      </c>
      <c r="AB80" s="246" t="s">
        <v>34746</v>
      </c>
      <c r="AC80" s="246" t="s">
        <v>116</v>
      </c>
      <c r="AD80" s="246" t="s">
        <v>34865</v>
      </c>
      <c r="AE80" s="246"/>
      <c r="AF80" s="246"/>
      <c r="AG80" s="247" t="s">
        <v>35214</v>
      </c>
    </row>
    <row r="81" spans="1:33" ht="16.2" customHeight="1" x14ac:dyDescent="0.4">
      <c r="A81" s="176" t="str">
        <f>Input_Lieferant!B81&amp;""</f>
        <v>73</v>
      </c>
      <c r="B81" s="177" t="str">
        <f>Input_Lieferant!D81</f>
        <v>yjDHWWKPEsxOstSRpisnJXlNpsWEnM</v>
      </c>
      <c r="C81" s="259" t="s">
        <v>30713</v>
      </c>
      <c r="D81" s="259"/>
      <c r="E81" s="195"/>
      <c r="F81" s="195"/>
      <c r="G81" s="195" t="s">
        <v>30982</v>
      </c>
      <c r="H81" s="259" t="s">
        <v>144</v>
      </c>
      <c r="I81" s="183" t="s">
        <v>162</v>
      </c>
      <c r="J81" s="183"/>
      <c r="K81" s="259" t="s">
        <v>30718</v>
      </c>
      <c r="L81" s="179" t="s">
        <v>34634</v>
      </c>
      <c r="M81" s="183" t="s">
        <v>116</v>
      </c>
      <c r="N81" s="198"/>
      <c r="O81" s="186"/>
      <c r="P81" s="186" t="s">
        <v>116</v>
      </c>
      <c r="Q81" s="183" t="s">
        <v>116</v>
      </c>
      <c r="R81" s="183" t="s">
        <v>105</v>
      </c>
      <c r="S81" s="183"/>
      <c r="T81" s="183"/>
      <c r="U81" s="183"/>
      <c r="V81" s="204" t="str">
        <f t="shared" si="6"/>
        <v>M100</v>
      </c>
      <c r="W81" s="204" t="str">
        <f t="shared" si="7"/>
        <v>V0</v>
      </c>
      <c r="X81" s="205" t="str">
        <f t="shared" si="8"/>
        <v>R</v>
      </c>
      <c r="Y81" s="206"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206">
        <f>IF(AND(Grunddaten!A81&lt;&gt;"", Y81&lt;&gt;""),2,"")</f>
        <v>2</v>
      </c>
      <c r="AA81" s="183" t="s">
        <v>30800</v>
      </c>
      <c r="AB81" s="246" t="s">
        <v>34747</v>
      </c>
      <c r="AC81" s="246" t="s">
        <v>116</v>
      </c>
      <c r="AD81" s="246" t="s">
        <v>34866</v>
      </c>
      <c r="AE81" s="246"/>
      <c r="AF81" s="246"/>
      <c r="AG81" s="247" t="s">
        <v>35215</v>
      </c>
    </row>
    <row r="82" spans="1:33" ht="16.2" customHeight="1" x14ac:dyDescent="0.4">
      <c r="A82" s="176" t="str">
        <f>Input_Lieferant!B82&amp;""</f>
        <v>74</v>
      </c>
      <c r="B82" s="177" t="str">
        <f>Input_Lieferant!D82</f>
        <v>rAWuTMcIJGNomDqzuikzDqtnACufeu</v>
      </c>
      <c r="C82" s="259" t="s">
        <v>30712</v>
      </c>
      <c r="D82" s="259" t="s">
        <v>30711</v>
      </c>
      <c r="E82" s="195"/>
      <c r="F82" s="195"/>
      <c r="G82" s="195" t="s">
        <v>30971</v>
      </c>
      <c r="H82" s="259" t="s">
        <v>34593</v>
      </c>
      <c r="I82" s="183" t="s">
        <v>30743</v>
      </c>
      <c r="J82" s="183"/>
      <c r="K82" s="259" t="s">
        <v>30716</v>
      </c>
      <c r="L82" s="179" t="s">
        <v>34635</v>
      </c>
      <c r="M82" s="183" t="s">
        <v>116</v>
      </c>
      <c r="N82" s="198"/>
      <c r="O82" s="186"/>
      <c r="P82" s="186" t="s">
        <v>116</v>
      </c>
      <c r="Q82" s="183" t="s">
        <v>116</v>
      </c>
      <c r="R82" s="183" t="s">
        <v>105</v>
      </c>
      <c r="S82" s="183"/>
      <c r="T82" s="183"/>
      <c r="U82" s="183"/>
      <c r="V82" s="204" t="str">
        <f t="shared" si="6"/>
        <v>M100</v>
      </c>
      <c r="W82" s="204" t="str">
        <f t="shared" si="7"/>
        <v>V0</v>
      </c>
      <c r="X82" s="205" t="str">
        <f t="shared" si="8"/>
        <v>R</v>
      </c>
      <c r="Y82" s="206"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06" t="str">
        <f>IF(AND(Grunddaten!A82&lt;&gt;"", Y82&lt;&gt;""),2,"")</f>
        <v/>
      </c>
      <c r="AA82" s="183" t="s">
        <v>30721</v>
      </c>
      <c r="AB82" s="246" t="s">
        <v>34748</v>
      </c>
      <c r="AC82" s="246" t="s">
        <v>116</v>
      </c>
      <c r="AD82" s="246" t="s">
        <v>34867</v>
      </c>
      <c r="AE82" s="246"/>
      <c r="AF82" s="246"/>
      <c r="AG82" s="247" t="s">
        <v>35216</v>
      </c>
    </row>
    <row r="83" spans="1:33" ht="16.2" customHeight="1" x14ac:dyDescent="0.4">
      <c r="A83" s="176" t="str">
        <f>Input_Lieferant!B83&amp;""</f>
        <v>75</v>
      </c>
      <c r="B83" s="177" t="str">
        <f>Input_Lieferant!D83</f>
        <v>pgDeUbwsPGNvTChWniTmBAAzHEsdPM</v>
      </c>
      <c r="C83" s="259" t="s">
        <v>30713</v>
      </c>
      <c r="D83" s="259" t="s">
        <v>30712</v>
      </c>
      <c r="E83" s="195"/>
      <c r="F83" s="195"/>
      <c r="G83" s="195" t="s">
        <v>31000</v>
      </c>
      <c r="H83" s="259" t="s">
        <v>144</v>
      </c>
      <c r="I83" s="183" t="s">
        <v>30741</v>
      </c>
      <c r="J83" s="183"/>
      <c r="K83" s="259" t="s">
        <v>30710</v>
      </c>
      <c r="L83" s="179" t="s">
        <v>34636</v>
      </c>
      <c r="M83" s="183" t="s">
        <v>105</v>
      </c>
      <c r="N83" s="198"/>
      <c r="O83" s="186"/>
      <c r="P83" s="186" t="s">
        <v>105</v>
      </c>
      <c r="Q83" s="183" t="s">
        <v>116</v>
      </c>
      <c r="R83" s="183" t="s">
        <v>116</v>
      </c>
      <c r="S83" s="183"/>
      <c r="T83" s="183"/>
      <c r="U83" s="183"/>
      <c r="V83" s="204" t="str">
        <f t="shared" si="6"/>
        <v>M100</v>
      </c>
      <c r="W83" s="204" t="str">
        <f t="shared" si="7"/>
        <v>V0</v>
      </c>
      <c r="X83" s="205" t="str">
        <f t="shared" si="8"/>
        <v>R</v>
      </c>
      <c r="Y83" s="206"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06" t="str">
        <f>IF(AND(Grunddaten!A83&lt;&gt;"", Y83&lt;&gt;""),2,"")</f>
        <v/>
      </c>
      <c r="AA83" s="183" t="s">
        <v>30785</v>
      </c>
      <c r="AB83" s="246" t="s">
        <v>34749</v>
      </c>
      <c r="AC83" s="246" t="s">
        <v>116</v>
      </c>
      <c r="AD83" s="246" t="s">
        <v>34868</v>
      </c>
      <c r="AE83" s="246"/>
      <c r="AF83" s="246"/>
      <c r="AG83" s="247" t="s">
        <v>35217</v>
      </c>
    </row>
    <row r="84" spans="1:33" ht="16.2" customHeight="1" x14ac:dyDescent="0.4">
      <c r="A84" s="176" t="str">
        <f>Input_Lieferant!B84&amp;""</f>
        <v>76</v>
      </c>
      <c r="B84" s="177" t="str">
        <f>Input_Lieferant!D84</f>
        <v>dbvsquLPbShPUfcurNeLvyifNramGv</v>
      </c>
      <c r="C84" s="259" t="s">
        <v>30711</v>
      </c>
      <c r="D84" s="259" t="s">
        <v>30712</v>
      </c>
      <c r="E84" s="195"/>
      <c r="F84" s="195"/>
      <c r="G84" s="195" t="s">
        <v>31000</v>
      </c>
      <c r="H84" s="259" t="s">
        <v>30909</v>
      </c>
      <c r="I84" s="183" t="s">
        <v>30731</v>
      </c>
      <c r="J84" s="183"/>
      <c r="K84" s="259" t="s">
        <v>30718</v>
      </c>
      <c r="L84" s="179" t="s">
        <v>34637</v>
      </c>
      <c r="M84" s="183" t="s">
        <v>105</v>
      </c>
      <c r="N84" s="198"/>
      <c r="O84" s="186"/>
      <c r="P84" s="186" t="s">
        <v>105</v>
      </c>
      <c r="Q84" s="183" t="s">
        <v>105</v>
      </c>
      <c r="R84" s="183" t="s">
        <v>116</v>
      </c>
      <c r="S84" s="183"/>
      <c r="T84" s="183" t="s">
        <v>31007</v>
      </c>
      <c r="U84" s="183" t="s">
        <v>30715</v>
      </c>
      <c r="V84" s="204" t="str">
        <f t="shared" si="6"/>
        <v>M100</v>
      </c>
      <c r="W84" s="204" t="str">
        <f t="shared" si="7"/>
        <v>V0</v>
      </c>
      <c r="X84" s="205" t="str">
        <f t="shared" si="8"/>
        <v/>
      </c>
      <c r="Y84" s="206"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S</v>
      </c>
      <c r="Z84" s="206">
        <f>IF(AND(Grunddaten!A84&lt;&gt;"", Y84&lt;&gt;""),2,"")</f>
        <v>2</v>
      </c>
      <c r="AA84" s="183" t="s">
        <v>30789</v>
      </c>
      <c r="AB84" s="246" t="s">
        <v>34750</v>
      </c>
      <c r="AC84" s="246" t="s">
        <v>105</v>
      </c>
      <c r="AD84" s="246" t="s">
        <v>34869</v>
      </c>
      <c r="AE84" s="246"/>
      <c r="AF84" s="243"/>
      <c r="AG84" s="247"/>
    </row>
    <row r="85" spans="1:33" ht="16.2" customHeight="1" x14ac:dyDescent="0.4">
      <c r="A85" s="176" t="str">
        <f>Input_Lieferant!B85&amp;""</f>
        <v>77</v>
      </c>
      <c r="B85" s="177" t="str">
        <f>Input_Lieferant!D85</f>
        <v>DLDPgSNMWDQhOqjerklJdJFLjmfRML</v>
      </c>
      <c r="C85" s="259" t="s">
        <v>30714</v>
      </c>
      <c r="D85" s="259" t="s">
        <v>30712</v>
      </c>
      <c r="E85" s="195"/>
      <c r="F85" s="195"/>
      <c r="G85" s="195" t="s">
        <v>30970</v>
      </c>
      <c r="H85" s="259" t="s">
        <v>30909</v>
      </c>
      <c r="I85" s="183" t="s">
        <v>30737</v>
      </c>
      <c r="J85" s="183"/>
      <c r="K85" s="259" t="s">
        <v>30717</v>
      </c>
      <c r="L85" s="179" t="s">
        <v>34638</v>
      </c>
      <c r="M85" s="183" t="s">
        <v>116</v>
      </c>
      <c r="N85" s="198"/>
      <c r="O85" s="186"/>
      <c r="P85" s="186" t="s">
        <v>116</v>
      </c>
      <c r="Q85" s="183" t="s">
        <v>105</v>
      </c>
      <c r="R85" s="183" t="s">
        <v>105</v>
      </c>
      <c r="S85" s="183"/>
      <c r="T85" s="183" t="s">
        <v>31009</v>
      </c>
      <c r="U85" s="183" t="s">
        <v>30715</v>
      </c>
      <c r="V85" s="204" t="str">
        <f t="shared" si="6"/>
        <v>A100</v>
      </c>
      <c r="W85" s="204" t="str">
        <f t="shared" si="7"/>
        <v>V0</v>
      </c>
      <c r="X85" s="205" t="str">
        <f t="shared" si="8"/>
        <v/>
      </c>
      <c r="Y85" s="206"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06" t="str">
        <f>IF(AND(Grunddaten!A85&lt;&gt;"", Y85&lt;&gt;""),2,"")</f>
        <v/>
      </c>
      <c r="AA85" s="183" t="s">
        <v>30720</v>
      </c>
      <c r="AB85" s="246" t="s">
        <v>34751</v>
      </c>
      <c r="AC85" s="246" t="s">
        <v>116</v>
      </c>
      <c r="AD85" s="246" t="s">
        <v>34870</v>
      </c>
      <c r="AE85" s="246"/>
      <c r="AF85" s="246"/>
      <c r="AG85" s="247"/>
    </row>
    <row r="86" spans="1:33" ht="16.2" customHeight="1" x14ac:dyDescent="0.4">
      <c r="A86" s="176" t="str">
        <f>Input_Lieferant!B86&amp;""</f>
        <v>78</v>
      </c>
      <c r="B86" s="177" t="str">
        <f>Input_Lieferant!D86</f>
        <v>QDhCuzQllzNOVcvmPQwhnAAcfyttQM</v>
      </c>
      <c r="C86" s="259" t="s">
        <v>30714</v>
      </c>
      <c r="D86" s="259" t="s">
        <v>30713</v>
      </c>
      <c r="E86" s="195"/>
      <c r="F86" s="195"/>
      <c r="G86" s="195" t="s">
        <v>30965</v>
      </c>
      <c r="H86" s="259" t="s">
        <v>34593</v>
      </c>
      <c r="I86" s="183" t="s">
        <v>30740</v>
      </c>
      <c r="J86" s="183"/>
      <c r="K86" s="259" t="s">
        <v>30716</v>
      </c>
      <c r="L86" s="179" t="s">
        <v>34639</v>
      </c>
      <c r="M86" s="183" t="s">
        <v>116</v>
      </c>
      <c r="N86" s="198"/>
      <c r="O86" s="186"/>
      <c r="P86" s="186" t="s">
        <v>116</v>
      </c>
      <c r="Q86" s="183" t="s">
        <v>105</v>
      </c>
      <c r="R86" s="183" t="s">
        <v>105</v>
      </c>
      <c r="S86" s="183"/>
      <c r="T86" s="183" t="s">
        <v>31009</v>
      </c>
      <c r="U86" s="183" t="s">
        <v>30715</v>
      </c>
      <c r="V86" s="204" t="str">
        <f t="shared" si="6"/>
        <v>A100</v>
      </c>
      <c r="W86" s="204" t="str">
        <f t="shared" si="7"/>
        <v>V0</v>
      </c>
      <c r="X86" s="205" t="str">
        <f t="shared" si="8"/>
        <v/>
      </c>
      <c r="Y86" s="206"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06" t="str">
        <f>IF(AND(Grunddaten!A86&lt;&gt;"", Y86&lt;&gt;""),2,"")</f>
        <v/>
      </c>
      <c r="AA86" s="183" t="s">
        <v>30795</v>
      </c>
      <c r="AB86" s="246" t="s">
        <v>34752</v>
      </c>
      <c r="AC86" s="246" t="s">
        <v>105</v>
      </c>
      <c r="AD86" s="246" t="s">
        <v>34871</v>
      </c>
      <c r="AE86" s="246" t="s">
        <v>34994</v>
      </c>
      <c r="AF86" s="246"/>
      <c r="AG86" s="247"/>
    </row>
    <row r="87" spans="1:33" ht="16.2" customHeight="1" x14ac:dyDescent="0.4">
      <c r="A87" s="176" t="str">
        <f>Input_Lieferant!B87&amp;""</f>
        <v>79</v>
      </c>
      <c r="B87" s="177" t="str">
        <f>Input_Lieferant!D87</f>
        <v>iOmOvprBRqUfVtitFdERQiChQvQNpa</v>
      </c>
      <c r="C87" s="259" t="s">
        <v>30713</v>
      </c>
      <c r="D87" s="259" t="s">
        <v>30712</v>
      </c>
      <c r="E87" s="195"/>
      <c r="F87" s="195"/>
      <c r="G87" s="195" t="s">
        <v>30982</v>
      </c>
      <c r="H87" s="259" t="s">
        <v>144</v>
      </c>
      <c r="I87" s="183" t="s">
        <v>30728</v>
      </c>
      <c r="J87" s="183"/>
      <c r="K87" s="259" t="s">
        <v>30716</v>
      </c>
      <c r="L87" s="179" t="s">
        <v>34640</v>
      </c>
      <c r="M87" s="183" t="s">
        <v>116</v>
      </c>
      <c r="N87" s="198">
        <v>1</v>
      </c>
      <c r="O87" s="186"/>
      <c r="P87" s="186" t="s">
        <v>116</v>
      </c>
      <c r="Q87" s="183" t="s">
        <v>116</v>
      </c>
      <c r="R87" s="183" t="s">
        <v>116</v>
      </c>
      <c r="S87" s="183"/>
      <c r="T87" s="183" t="s">
        <v>31010</v>
      </c>
      <c r="U87" s="183" t="s">
        <v>30715</v>
      </c>
      <c r="V87" s="204" t="str">
        <f t="shared" si="6"/>
        <v>M100</v>
      </c>
      <c r="W87" s="204" t="str">
        <f t="shared" si="7"/>
        <v>V0</v>
      </c>
      <c r="X87" s="205" t="str">
        <f t="shared" si="8"/>
        <v>R</v>
      </c>
      <c r="Y87" s="206"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S</v>
      </c>
      <c r="Z87" s="206">
        <f>IF(AND(Grunddaten!A87&lt;&gt;"", Y87&lt;&gt;""),2,"")</f>
        <v>2</v>
      </c>
      <c r="AA87" s="183" t="s">
        <v>30631</v>
      </c>
      <c r="AB87" s="246" t="s">
        <v>34753</v>
      </c>
      <c r="AC87" s="246" t="s">
        <v>116</v>
      </c>
      <c r="AD87" s="246" t="s">
        <v>34872</v>
      </c>
      <c r="AE87" s="246" t="s">
        <v>34995</v>
      </c>
      <c r="AF87" s="246" t="s">
        <v>35103</v>
      </c>
      <c r="AG87" s="247"/>
    </row>
    <row r="88" spans="1:33" ht="16.2" customHeight="1" x14ac:dyDescent="0.4">
      <c r="A88" s="176" t="str">
        <f>Input_Lieferant!B88&amp;""</f>
        <v>80</v>
      </c>
      <c r="B88" s="177" t="str">
        <f>Input_Lieferant!D88</f>
        <v>ngQMOMjNyupBIJQKrSJKifLEHuCJtK</v>
      </c>
      <c r="C88" s="259" t="s">
        <v>30714</v>
      </c>
      <c r="D88" s="259" t="s">
        <v>30713</v>
      </c>
      <c r="E88" s="195"/>
      <c r="F88" s="195"/>
      <c r="G88" s="195" t="s">
        <v>30991</v>
      </c>
      <c r="H88" s="259" t="s">
        <v>30909</v>
      </c>
      <c r="I88" s="183" t="s">
        <v>30730</v>
      </c>
      <c r="J88" s="183"/>
      <c r="K88" s="259" t="s">
        <v>30718</v>
      </c>
      <c r="L88" s="179" t="s">
        <v>34641</v>
      </c>
      <c r="M88" s="183" t="s">
        <v>105</v>
      </c>
      <c r="N88" s="198">
        <v>7</v>
      </c>
      <c r="O88" s="186"/>
      <c r="P88" s="186" t="s">
        <v>116</v>
      </c>
      <c r="Q88" s="183" t="s">
        <v>116</v>
      </c>
      <c r="R88" s="183" t="s">
        <v>116</v>
      </c>
      <c r="S88" s="183"/>
      <c r="T88" s="183" t="s">
        <v>31009</v>
      </c>
      <c r="U88" s="183" t="s">
        <v>30715</v>
      </c>
      <c r="V88" s="204" t="str">
        <f t="shared" si="6"/>
        <v>A100</v>
      </c>
      <c r="W88" s="204" t="str">
        <f t="shared" si="7"/>
        <v>V0</v>
      </c>
      <c r="X88" s="205" t="str">
        <f t="shared" si="8"/>
        <v>R</v>
      </c>
      <c r="Y88" s="206"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S</v>
      </c>
      <c r="Z88" s="206">
        <f>IF(AND(Grunddaten!A88&lt;&gt;"", Y88&lt;&gt;""),2,"")</f>
        <v>2</v>
      </c>
      <c r="AA88" s="183" t="s">
        <v>30789</v>
      </c>
      <c r="AB88" s="246" t="s">
        <v>34754</v>
      </c>
      <c r="AC88" s="246" t="s">
        <v>116</v>
      </c>
      <c r="AD88" s="246" t="s">
        <v>34873</v>
      </c>
      <c r="AE88" s="246" t="s">
        <v>34996</v>
      </c>
      <c r="AF88" s="246" t="s">
        <v>35104</v>
      </c>
      <c r="AG88" s="247"/>
    </row>
    <row r="89" spans="1:33" ht="16.2" customHeight="1" x14ac:dyDescent="0.4">
      <c r="A89" s="176" t="str">
        <f>Input_Lieferant!B89&amp;""</f>
        <v>81</v>
      </c>
      <c r="B89" s="177" t="str">
        <f>Input_Lieferant!D89</f>
        <v>SPeLnSTxEEmWQRDzWhhrBvHGkAnVVe</v>
      </c>
      <c r="C89" s="259" t="s">
        <v>30711</v>
      </c>
      <c r="D89" s="259" t="s">
        <v>30712</v>
      </c>
      <c r="E89" s="195"/>
      <c r="F89" s="195"/>
      <c r="G89" s="195" t="s">
        <v>30956</v>
      </c>
      <c r="H89" s="259" t="s">
        <v>30909</v>
      </c>
      <c r="I89" s="183" t="s">
        <v>30744</v>
      </c>
      <c r="J89" s="183"/>
      <c r="K89" s="259" t="s">
        <v>30717</v>
      </c>
      <c r="L89" s="179" t="s">
        <v>34642</v>
      </c>
      <c r="M89" s="183" t="s">
        <v>116</v>
      </c>
      <c r="N89" s="198">
        <v>3</v>
      </c>
      <c r="O89" s="186"/>
      <c r="P89" s="186" t="s">
        <v>105</v>
      </c>
      <c r="Q89" s="183" t="s">
        <v>105</v>
      </c>
      <c r="R89" s="183" t="s">
        <v>116</v>
      </c>
      <c r="S89" s="183"/>
      <c r="T89" s="183" t="s">
        <v>31008</v>
      </c>
      <c r="U89" s="183" t="s">
        <v>30717</v>
      </c>
      <c r="V89" s="204" t="str">
        <f t="shared" si="6"/>
        <v>M100</v>
      </c>
      <c r="W89" s="204" t="str">
        <f t="shared" si="7"/>
        <v>V0</v>
      </c>
      <c r="X89" s="205" t="str">
        <f t="shared" si="8"/>
        <v/>
      </c>
      <c r="Y89" s="206"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06" t="str">
        <f>IF(AND(Grunddaten!A89&lt;&gt;"", Y89&lt;&gt;""),2,"")</f>
        <v/>
      </c>
      <c r="AA89" s="183" t="s">
        <v>30722</v>
      </c>
      <c r="AB89" s="246" t="s">
        <v>34755</v>
      </c>
      <c r="AC89" s="246" t="s">
        <v>105</v>
      </c>
      <c r="AD89" s="246" t="s">
        <v>34874</v>
      </c>
      <c r="AE89" s="246" t="s">
        <v>34997</v>
      </c>
      <c r="AF89" s="243" t="s">
        <v>35105</v>
      </c>
      <c r="AG89" s="247"/>
    </row>
    <row r="90" spans="1:33" ht="16.2" customHeight="1" x14ac:dyDescent="0.4">
      <c r="A90" s="176" t="str">
        <f>Input_Lieferant!B90&amp;""</f>
        <v>82</v>
      </c>
      <c r="B90" s="177" t="str">
        <f>Input_Lieferant!D90</f>
        <v>edTmhrAmOJUgRipDoRBBrBHKPkFImO</v>
      </c>
      <c r="C90" s="259" t="s">
        <v>30712</v>
      </c>
      <c r="D90" s="259" t="s">
        <v>30711</v>
      </c>
      <c r="E90" s="195"/>
      <c r="F90" s="195"/>
      <c r="G90" s="195" t="s">
        <v>30997</v>
      </c>
      <c r="H90" s="259" t="s">
        <v>144</v>
      </c>
      <c r="I90" s="183" t="s">
        <v>30734</v>
      </c>
      <c r="J90" s="183"/>
      <c r="K90" s="259" t="s">
        <v>30717</v>
      </c>
      <c r="L90" s="179" t="s">
        <v>34643</v>
      </c>
      <c r="M90" s="183" t="s">
        <v>116</v>
      </c>
      <c r="N90" s="198">
        <v>7</v>
      </c>
      <c r="O90" s="186"/>
      <c r="P90" s="186" t="s">
        <v>116</v>
      </c>
      <c r="Q90" s="183" t="s">
        <v>105</v>
      </c>
      <c r="R90" s="183" t="s">
        <v>116</v>
      </c>
      <c r="S90" s="183"/>
      <c r="T90" s="183" t="s">
        <v>31009</v>
      </c>
      <c r="U90" s="183" t="s">
        <v>30715</v>
      </c>
      <c r="V90" s="204" t="str">
        <f t="shared" si="6"/>
        <v>M100</v>
      </c>
      <c r="W90" s="204" t="str">
        <f t="shared" si="7"/>
        <v>V0</v>
      </c>
      <c r="X90" s="205" t="str">
        <f t="shared" si="8"/>
        <v/>
      </c>
      <c r="Y90" s="206"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S</v>
      </c>
      <c r="Z90" s="206">
        <f>IF(AND(Grunddaten!A90&lt;&gt;"", Y90&lt;&gt;""),2,"")</f>
        <v>2</v>
      </c>
      <c r="AA90" s="183" t="s">
        <v>30628</v>
      </c>
      <c r="AB90" s="246" t="s">
        <v>34756</v>
      </c>
      <c r="AC90" s="246" t="s">
        <v>105</v>
      </c>
      <c r="AD90" s="246" t="s">
        <v>34875</v>
      </c>
      <c r="AE90" s="246" t="s">
        <v>34998</v>
      </c>
      <c r="AF90" s="246" t="s">
        <v>35106</v>
      </c>
      <c r="AG90" s="247"/>
    </row>
    <row r="91" spans="1:33" ht="16.2" customHeight="1" x14ac:dyDescent="0.4">
      <c r="A91" s="176" t="str">
        <f>Input_Lieferant!B91&amp;""</f>
        <v>83</v>
      </c>
      <c r="B91" s="177" t="str">
        <f>Input_Lieferant!D91</f>
        <v>yHtmgxUnygNhnybNxSzsONMjyGPEJk</v>
      </c>
      <c r="C91" s="259" t="s">
        <v>30711</v>
      </c>
      <c r="D91" s="259" t="s">
        <v>30713</v>
      </c>
      <c r="E91" s="195"/>
      <c r="F91" s="195"/>
      <c r="G91" s="195" t="s">
        <v>30967</v>
      </c>
      <c r="H91" s="259" t="s">
        <v>144</v>
      </c>
      <c r="I91" s="183" t="s">
        <v>30732</v>
      </c>
      <c r="J91" s="183"/>
      <c r="K91" s="259" t="s">
        <v>30717</v>
      </c>
      <c r="L91" s="179" t="s">
        <v>34644</v>
      </c>
      <c r="M91" s="183" t="s">
        <v>105</v>
      </c>
      <c r="N91" s="198">
        <v>8</v>
      </c>
      <c r="O91" s="186"/>
      <c r="P91" s="186" t="s">
        <v>116</v>
      </c>
      <c r="Q91" s="183" t="s">
        <v>105</v>
      </c>
      <c r="R91" s="183" t="s">
        <v>116</v>
      </c>
      <c r="S91" s="183"/>
      <c r="T91" s="183" t="s">
        <v>31008</v>
      </c>
      <c r="U91" s="183" t="s">
        <v>30715</v>
      </c>
      <c r="V91" s="204" t="str">
        <f t="shared" si="6"/>
        <v>M100</v>
      </c>
      <c r="W91" s="204" t="str">
        <f t="shared" si="7"/>
        <v>V0</v>
      </c>
      <c r="X91" s="205" t="str">
        <f t="shared" si="8"/>
        <v/>
      </c>
      <c r="Y91" s="206"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06" t="str">
        <f>IF(AND(Grunddaten!A91&lt;&gt;"", Y91&lt;&gt;""),2,"")</f>
        <v/>
      </c>
      <c r="AA91" s="183" t="s">
        <v>30800</v>
      </c>
      <c r="AB91" s="246" t="s">
        <v>34757</v>
      </c>
      <c r="AC91" s="246" t="s">
        <v>105</v>
      </c>
      <c r="AD91" s="246" t="s">
        <v>34876</v>
      </c>
      <c r="AE91" s="246" t="s">
        <v>34999</v>
      </c>
      <c r="AF91" s="246" t="s">
        <v>35107</v>
      </c>
      <c r="AG91" s="247"/>
    </row>
    <row r="92" spans="1:33" ht="16.2" customHeight="1" x14ac:dyDescent="0.4">
      <c r="A92" s="176" t="str">
        <f>Input_Lieferant!B92&amp;""</f>
        <v>84</v>
      </c>
      <c r="B92" s="177" t="str">
        <f>Input_Lieferant!D92</f>
        <v>oXsaedCeJmEcNMnQXOoLkVeyFMGgAo</v>
      </c>
      <c r="C92" s="259" t="s">
        <v>30712</v>
      </c>
      <c r="D92" s="259" t="s">
        <v>30711</v>
      </c>
      <c r="E92" s="195"/>
      <c r="F92" s="195"/>
      <c r="G92" s="195" t="s">
        <v>30957</v>
      </c>
      <c r="H92" s="259" t="s">
        <v>31088</v>
      </c>
      <c r="I92" s="183" t="s">
        <v>30752</v>
      </c>
      <c r="J92" s="183"/>
      <c r="K92" s="259" t="s">
        <v>30715</v>
      </c>
      <c r="L92" s="179" t="s">
        <v>34645</v>
      </c>
      <c r="M92" s="183" t="s">
        <v>105</v>
      </c>
      <c r="N92" s="198">
        <v>2</v>
      </c>
      <c r="O92" s="186"/>
      <c r="P92" s="186" t="s">
        <v>105</v>
      </c>
      <c r="Q92" s="183" t="s">
        <v>116</v>
      </c>
      <c r="R92" s="183" t="s">
        <v>116</v>
      </c>
      <c r="S92" s="183"/>
      <c r="T92" s="183" t="s">
        <v>31010</v>
      </c>
      <c r="U92" s="183" t="s">
        <v>30715</v>
      </c>
      <c r="V92" s="204" t="str">
        <f t="shared" si="6"/>
        <v>M100</v>
      </c>
      <c r="W92" s="204" t="str">
        <f t="shared" si="7"/>
        <v>V0</v>
      </c>
      <c r="X92" s="205" t="str">
        <f t="shared" si="8"/>
        <v>R</v>
      </c>
      <c r="Y92" s="206"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V</v>
      </c>
      <c r="Z92" s="206">
        <f>IF(AND(Grunddaten!A92&lt;&gt;"", Y92&lt;&gt;""),2,"")</f>
        <v>2</v>
      </c>
      <c r="AA92" s="183" t="s">
        <v>30632</v>
      </c>
      <c r="AB92" s="246" t="s">
        <v>34758</v>
      </c>
      <c r="AC92" s="246" t="s">
        <v>105</v>
      </c>
      <c r="AD92" s="246" t="s">
        <v>34877</v>
      </c>
      <c r="AE92" s="246" t="s">
        <v>35000</v>
      </c>
      <c r="AF92" s="246" t="s">
        <v>35108</v>
      </c>
      <c r="AG92" s="247"/>
    </row>
    <row r="93" spans="1:33" ht="16.2" customHeight="1" x14ac:dyDescent="0.4">
      <c r="A93" s="176" t="str">
        <f>Input_Lieferant!B93&amp;""</f>
        <v>85</v>
      </c>
      <c r="B93" s="177" t="str">
        <f>Input_Lieferant!D93</f>
        <v>BXezjurGVGkyinxAAEoXAUuoSucKNw</v>
      </c>
      <c r="C93" s="259" t="s">
        <v>30714</v>
      </c>
      <c r="D93" s="259" t="s">
        <v>30713</v>
      </c>
      <c r="E93" s="195"/>
      <c r="F93" s="195"/>
      <c r="G93" s="195" t="s">
        <v>30995</v>
      </c>
      <c r="H93" s="259" t="s">
        <v>30909</v>
      </c>
      <c r="I93" s="183" t="s">
        <v>30734</v>
      </c>
      <c r="J93" s="183"/>
      <c r="K93" s="259" t="s">
        <v>30716</v>
      </c>
      <c r="L93" s="179" t="s">
        <v>34646</v>
      </c>
      <c r="M93" s="183" t="s">
        <v>116</v>
      </c>
      <c r="N93" s="198">
        <v>4</v>
      </c>
      <c r="O93" s="186"/>
      <c r="P93" s="186" t="s">
        <v>116</v>
      </c>
      <c r="Q93" s="183" t="s">
        <v>116</v>
      </c>
      <c r="R93" s="183" t="s">
        <v>116</v>
      </c>
      <c r="S93" s="183"/>
      <c r="T93" s="183" t="s">
        <v>31007</v>
      </c>
      <c r="U93" s="183" t="s">
        <v>30715</v>
      </c>
      <c r="V93" s="204" t="str">
        <f t="shared" si="6"/>
        <v>A100</v>
      </c>
      <c r="W93" s="204" t="str">
        <f t="shared" si="7"/>
        <v>V0</v>
      </c>
      <c r="X93" s="205" t="str">
        <f t="shared" si="8"/>
        <v>R</v>
      </c>
      <c r="Y93" s="206"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V</v>
      </c>
      <c r="Z93" s="206">
        <f>IF(AND(Grunddaten!A93&lt;&gt;"", Y93&lt;&gt;""),2,"")</f>
        <v>2</v>
      </c>
      <c r="AA93" s="183" t="s">
        <v>30722</v>
      </c>
      <c r="AB93" s="246" t="s">
        <v>34759</v>
      </c>
      <c r="AC93" s="246" t="s">
        <v>105</v>
      </c>
      <c r="AD93" s="246" t="s">
        <v>34878</v>
      </c>
      <c r="AE93" s="246" t="s">
        <v>35001</v>
      </c>
      <c r="AF93" s="246" t="s">
        <v>35109</v>
      </c>
      <c r="AG93" s="247"/>
    </row>
    <row r="94" spans="1:33" ht="16.2" customHeight="1" x14ac:dyDescent="0.4">
      <c r="A94" s="176" t="str">
        <f>Input_Lieferant!B94&amp;""</f>
        <v>86</v>
      </c>
      <c r="B94" s="177" t="str">
        <f>Input_Lieferant!D94</f>
        <v>wqzPduVPpFeJfFAgbmcyUSJurlNddS</v>
      </c>
      <c r="C94" s="259" t="s">
        <v>30711</v>
      </c>
      <c r="D94" s="259" t="s">
        <v>30714</v>
      </c>
      <c r="E94" s="195"/>
      <c r="F94" s="195"/>
      <c r="G94" s="195" t="s">
        <v>30963</v>
      </c>
      <c r="H94" s="259" t="s">
        <v>31088</v>
      </c>
      <c r="I94" s="183" t="s">
        <v>30746</v>
      </c>
      <c r="J94" s="183"/>
      <c r="K94" s="259" t="s">
        <v>30717</v>
      </c>
      <c r="L94" s="179" t="s">
        <v>34647</v>
      </c>
      <c r="M94" s="183" t="s">
        <v>116</v>
      </c>
      <c r="N94" s="198">
        <v>4</v>
      </c>
      <c r="O94" s="186"/>
      <c r="P94" s="186" t="s">
        <v>116</v>
      </c>
      <c r="Q94" s="183" t="s">
        <v>116</v>
      </c>
      <c r="R94" s="183" t="s">
        <v>116</v>
      </c>
      <c r="S94" s="183"/>
      <c r="T94" s="183" t="s">
        <v>31010</v>
      </c>
      <c r="U94" s="183" t="s">
        <v>30715</v>
      </c>
      <c r="V94" s="204" t="str">
        <f t="shared" si="6"/>
        <v>M100</v>
      </c>
      <c r="W94" s="204" t="str">
        <f t="shared" si="7"/>
        <v>V0</v>
      </c>
      <c r="X94" s="205" t="str">
        <f t="shared" si="8"/>
        <v>R</v>
      </c>
      <c r="Y94" s="206"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S</v>
      </c>
      <c r="Z94" s="206">
        <f>IF(AND(Grunddaten!A94&lt;&gt;"", Y94&lt;&gt;""),2,"")</f>
        <v>2</v>
      </c>
      <c r="AA94" s="183" t="s">
        <v>30632</v>
      </c>
      <c r="AB94" s="246" t="s">
        <v>34760</v>
      </c>
      <c r="AC94" s="246" t="s">
        <v>105</v>
      </c>
      <c r="AD94" s="246" t="s">
        <v>34879</v>
      </c>
      <c r="AE94" s="246" t="s">
        <v>35002</v>
      </c>
      <c r="AF94" s="243" t="s">
        <v>35110</v>
      </c>
      <c r="AG94" s="247"/>
    </row>
    <row r="95" spans="1:33" ht="16.2" customHeight="1" x14ac:dyDescent="0.4">
      <c r="A95" s="176" t="str">
        <f>Input_Lieferant!B95&amp;""</f>
        <v>87</v>
      </c>
      <c r="B95" s="177" t="str">
        <f>Input_Lieferant!D95</f>
        <v>WUdmHJXGUVdRgsPoiqroSyrrnofAxQ</v>
      </c>
      <c r="C95" s="259" t="s">
        <v>30713</v>
      </c>
      <c r="D95" s="259" t="s">
        <v>30713</v>
      </c>
      <c r="E95" s="195"/>
      <c r="F95" s="195"/>
      <c r="G95" s="195" t="s">
        <v>30997</v>
      </c>
      <c r="H95" s="259" t="s">
        <v>34593</v>
      </c>
      <c r="I95" s="183" t="s">
        <v>30733</v>
      </c>
      <c r="J95" s="183"/>
      <c r="K95" s="259" t="s">
        <v>30716</v>
      </c>
      <c r="L95" s="179" t="s">
        <v>34648</v>
      </c>
      <c r="M95" s="183" t="s">
        <v>116</v>
      </c>
      <c r="N95" s="198">
        <v>6</v>
      </c>
      <c r="O95" s="186"/>
      <c r="P95" s="186" t="s">
        <v>116</v>
      </c>
      <c r="Q95" s="183" t="s">
        <v>116</v>
      </c>
      <c r="R95" s="183" t="s">
        <v>116</v>
      </c>
      <c r="S95" s="183"/>
      <c r="T95" s="183" t="s">
        <v>31007</v>
      </c>
      <c r="U95" s="183" t="s">
        <v>30715</v>
      </c>
      <c r="V95" s="204" t="str">
        <f t="shared" si="6"/>
        <v>M100</v>
      </c>
      <c r="W95" s="204" t="str">
        <f t="shared" si="7"/>
        <v>V0</v>
      </c>
      <c r="X95" s="205" t="str">
        <f t="shared" si="8"/>
        <v>R</v>
      </c>
      <c r="Y95" s="206"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206">
        <f>IF(AND(Grunddaten!A95&lt;&gt;"", Y95&lt;&gt;""),2,"")</f>
        <v>2</v>
      </c>
      <c r="AA95" s="183" t="s">
        <v>30720</v>
      </c>
      <c r="AB95" s="246" t="s">
        <v>34761</v>
      </c>
      <c r="AC95" s="246" t="s">
        <v>116</v>
      </c>
      <c r="AD95" s="246" t="s">
        <v>34880</v>
      </c>
      <c r="AE95" s="246" t="s">
        <v>35003</v>
      </c>
      <c r="AF95" s="246" t="s">
        <v>35111</v>
      </c>
      <c r="AG95" s="247"/>
    </row>
    <row r="96" spans="1:33" ht="16.2" customHeight="1" x14ac:dyDescent="0.4">
      <c r="A96" s="176" t="str">
        <f>Input_Lieferant!B96&amp;""</f>
        <v>88</v>
      </c>
      <c r="B96" s="177" t="str">
        <f>Input_Lieferant!D96</f>
        <v>yTpyHWAynIySXzWimKadeeGUPXQxDP</v>
      </c>
      <c r="C96" s="259" t="s">
        <v>30713</v>
      </c>
      <c r="D96" s="259" t="s">
        <v>30713</v>
      </c>
      <c r="E96" s="195"/>
      <c r="F96" s="195"/>
      <c r="G96" s="195" t="s">
        <v>30996</v>
      </c>
      <c r="H96" s="259" t="s">
        <v>144</v>
      </c>
      <c r="I96" s="183" t="s">
        <v>30732</v>
      </c>
      <c r="J96" s="183"/>
      <c r="K96" s="259" t="s">
        <v>30717</v>
      </c>
      <c r="L96" s="179" t="s">
        <v>34649</v>
      </c>
      <c r="M96" s="183" t="s">
        <v>105</v>
      </c>
      <c r="N96" s="198">
        <v>2</v>
      </c>
      <c r="O96" s="186"/>
      <c r="P96" s="186" t="s">
        <v>105</v>
      </c>
      <c r="Q96" s="183" t="s">
        <v>116</v>
      </c>
      <c r="R96" s="183" t="s">
        <v>105</v>
      </c>
      <c r="S96" s="183"/>
      <c r="T96" s="183" t="s">
        <v>31007</v>
      </c>
      <c r="U96" s="183" t="s">
        <v>30715</v>
      </c>
      <c r="V96" s="204" t="str">
        <f t="shared" si="6"/>
        <v>M100</v>
      </c>
      <c r="W96" s="204" t="str">
        <f t="shared" si="7"/>
        <v>V0</v>
      </c>
      <c r="X96" s="205" t="str">
        <f t="shared" si="8"/>
        <v>R</v>
      </c>
      <c r="Y96" s="206"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206">
        <f>IF(AND(Grunddaten!A96&lt;&gt;"", Y96&lt;&gt;""),2,"")</f>
        <v>2</v>
      </c>
      <c r="AA96" s="183" t="s">
        <v>30799</v>
      </c>
      <c r="AB96" s="246" t="s">
        <v>34762</v>
      </c>
      <c r="AC96" s="246" t="s">
        <v>105</v>
      </c>
      <c r="AD96" s="246" t="s">
        <v>34881</v>
      </c>
      <c r="AE96" s="246" t="s">
        <v>35004</v>
      </c>
      <c r="AF96" s="246" t="s">
        <v>35112</v>
      </c>
      <c r="AG96" s="247"/>
    </row>
    <row r="97" spans="1:33" ht="16.2" customHeight="1" x14ac:dyDescent="0.4">
      <c r="A97" s="176" t="str">
        <f>Input_Lieferant!B97&amp;""</f>
        <v>89</v>
      </c>
      <c r="B97" s="177" t="str">
        <f>Input_Lieferant!D97</f>
        <v>TjOXwxykxtmbbgczsAWgqnfUIUUsUS</v>
      </c>
      <c r="C97" s="259" t="s">
        <v>30711</v>
      </c>
      <c r="D97" s="259" t="s">
        <v>30711</v>
      </c>
      <c r="E97" s="195"/>
      <c r="F97" s="195"/>
      <c r="G97" s="195" t="s">
        <v>30983</v>
      </c>
      <c r="H97" s="259" t="s">
        <v>144</v>
      </c>
      <c r="I97" s="183" t="s">
        <v>30744</v>
      </c>
      <c r="J97" s="183"/>
      <c r="K97" s="259" t="s">
        <v>30715</v>
      </c>
      <c r="L97" s="179" t="s">
        <v>34650</v>
      </c>
      <c r="M97" s="183" t="s">
        <v>105</v>
      </c>
      <c r="N97" s="198">
        <v>2</v>
      </c>
      <c r="O97" s="186"/>
      <c r="P97" s="186" t="s">
        <v>116</v>
      </c>
      <c r="Q97" s="183" t="s">
        <v>105</v>
      </c>
      <c r="R97" s="183" t="s">
        <v>105</v>
      </c>
      <c r="S97" s="183"/>
      <c r="T97" s="183" t="s">
        <v>31007</v>
      </c>
      <c r="U97" s="183" t="s">
        <v>30715</v>
      </c>
      <c r="V97" s="204" t="str">
        <f t="shared" si="6"/>
        <v>M100</v>
      </c>
      <c r="W97" s="204" t="str">
        <f t="shared" si="7"/>
        <v>V0</v>
      </c>
      <c r="X97" s="205" t="str">
        <f t="shared" si="8"/>
        <v/>
      </c>
      <c r="Y97" s="206"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206">
        <f>IF(AND(Grunddaten!A97&lt;&gt;"", Y97&lt;&gt;""),2,"")</f>
        <v>2</v>
      </c>
      <c r="AA97" s="183" t="s">
        <v>30800</v>
      </c>
      <c r="AB97" s="246" t="s">
        <v>34763</v>
      </c>
      <c r="AC97" s="246" t="s">
        <v>105</v>
      </c>
      <c r="AD97" s="246" t="s">
        <v>34882</v>
      </c>
      <c r="AE97" s="246" t="s">
        <v>35005</v>
      </c>
      <c r="AF97" s="246" t="s">
        <v>35113</v>
      </c>
      <c r="AG97" s="247"/>
    </row>
    <row r="98" spans="1:33" ht="16.2" customHeight="1" x14ac:dyDescent="0.4">
      <c r="A98" s="176" t="str">
        <f>Input_Lieferant!B98&amp;""</f>
        <v>90</v>
      </c>
      <c r="B98" s="177" t="str">
        <f>Input_Lieferant!D98</f>
        <v>BAHkLfDBwwfkBHGdkTcOCEOtnaRLzd</v>
      </c>
      <c r="C98" s="259" t="s">
        <v>30712</v>
      </c>
      <c r="D98" s="259" t="s">
        <v>30713</v>
      </c>
      <c r="E98" s="195"/>
      <c r="F98" s="195"/>
      <c r="G98" s="195" t="s">
        <v>30980</v>
      </c>
      <c r="H98" s="259" t="s">
        <v>144</v>
      </c>
      <c r="I98" s="183" t="s">
        <v>165</v>
      </c>
      <c r="J98" s="183"/>
      <c r="K98" s="259" t="s">
        <v>30715</v>
      </c>
      <c r="L98" s="179" t="s">
        <v>34651</v>
      </c>
      <c r="M98" s="183" t="s">
        <v>105</v>
      </c>
      <c r="N98" s="198"/>
      <c r="O98" s="186"/>
      <c r="P98" s="186" t="s">
        <v>105</v>
      </c>
      <c r="Q98" s="183" t="s">
        <v>116</v>
      </c>
      <c r="R98" s="183" t="s">
        <v>116</v>
      </c>
      <c r="S98" s="183"/>
      <c r="T98" s="183" t="s">
        <v>31008</v>
      </c>
      <c r="U98" s="183" t="s">
        <v>30715</v>
      </c>
      <c r="V98" s="204" t="str">
        <f t="shared" si="6"/>
        <v>M100</v>
      </c>
      <c r="W98" s="204" t="str">
        <f t="shared" si="7"/>
        <v>V0</v>
      </c>
      <c r="X98" s="205" t="str">
        <f t="shared" si="8"/>
        <v>R</v>
      </c>
      <c r="Y98" s="206"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V</v>
      </c>
      <c r="Z98" s="206">
        <f>IF(AND(Grunddaten!A98&lt;&gt;"", Y98&lt;&gt;""),2,"")</f>
        <v>2</v>
      </c>
      <c r="AA98" s="183" t="s">
        <v>30720</v>
      </c>
      <c r="AB98" s="246" t="s">
        <v>34764</v>
      </c>
      <c r="AC98" s="246" t="s">
        <v>116</v>
      </c>
      <c r="AD98" s="246" t="s">
        <v>34883</v>
      </c>
      <c r="AE98" s="246" t="s">
        <v>35006</v>
      </c>
      <c r="AF98" s="246" t="s">
        <v>35114</v>
      </c>
      <c r="AG98" s="247"/>
    </row>
    <row r="99" spans="1:33" ht="16.2" customHeight="1" x14ac:dyDescent="0.4">
      <c r="A99" s="176" t="str">
        <f>Input_Lieferant!B99&amp;""</f>
        <v>91</v>
      </c>
      <c r="B99" s="177" t="str">
        <f>Input_Lieferant!D99</f>
        <v>SCNGGtvFIcykUgDISWWOImDAxtCFgA</v>
      </c>
      <c r="C99" s="259" t="s">
        <v>30713</v>
      </c>
      <c r="D99" s="259" t="s">
        <v>30714</v>
      </c>
      <c r="E99" s="195"/>
      <c r="F99" s="195"/>
      <c r="G99" s="195" t="s">
        <v>30959</v>
      </c>
      <c r="H99" s="259" t="s">
        <v>30909</v>
      </c>
      <c r="I99" s="183" t="s">
        <v>30752</v>
      </c>
      <c r="J99" s="183"/>
      <c r="K99" s="259" t="s">
        <v>30710</v>
      </c>
      <c r="L99" s="179" t="s">
        <v>34652</v>
      </c>
      <c r="M99" s="183" t="s">
        <v>105</v>
      </c>
      <c r="N99" s="198"/>
      <c r="O99" s="186"/>
      <c r="P99" s="186" t="s">
        <v>116</v>
      </c>
      <c r="Q99" s="183" t="s">
        <v>116</v>
      </c>
      <c r="R99" s="183" t="s">
        <v>116</v>
      </c>
      <c r="S99" s="183"/>
      <c r="T99" s="183" t="s">
        <v>31009</v>
      </c>
      <c r="U99" s="183" t="s">
        <v>30715</v>
      </c>
      <c r="V99" s="204" t="str">
        <f t="shared" si="6"/>
        <v>M100</v>
      </c>
      <c r="W99" s="204" t="str">
        <f t="shared" si="7"/>
        <v>V0</v>
      </c>
      <c r="X99" s="205" t="str">
        <f t="shared" si="8"/>
        <v>R</v>
      </c>
      <c r="Y99" s="206"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206">
        <f>IF(AND(Grunddaten!A99&lt;&gt;"", Y99&lt;&gt;""),2,"")</f>
        <v>2</v>
      </c>
      <c r="AA99" s="183" t="s">
        <v>30786</v>
      </c>
      <c r="AB99" s="246" t="s">
        <v>34765</v>
      </c>
      <c r="AC99" s="246" t="s">
        <v>105</v>
      </c>
      <c r="AD99" s="246" t="s">
        <v>34884</v>
      </c>
      <c r="AE99" s="246" t="s">
        <v>35007</v>
      </c>
      <c r="AF99" s="243" t="s">
        <v>35115</v>
      </c>
      <c r="AG99" s="247"/>
    </row>
    <row r="100" spans="1:33" ht="16.2" customHeight="1" x14ac:dyDescent="0.4">
      <c r="A100" s="176" t="str">
        <f>Input_Lieferant!B100&amp;""</f>
        <v>92</v>
      </c>
      <c r="B100" s="177" t="str">
        <f>Input_Lieferant!D100</f>
        <v>gwkswCmFVxXtIeRduUKgEfTdoxrpFU</v>
      </c>
      <c r="C100" s="259" t="s">
        <v>30714</v>
      </c>
      <c r="D100" s="259" t="s">
        <v>30714</v>
      </c>
      <c r="E100" s="195"/>
      <c r="F100" s="195"/>
      <c r="G100" s="195" t="s">
        <v>30959</v>
      </c>
      <c r="H100" s="259" t="s">
        <v>144</v>
      </c>
      <c r="I100" s="183" t="s">
        <v>30743</v>
      </c>
      <c r="J100" s="183"/>
      <c r="K100" s="259" t="s">
        <v>30718</v>
      </c>
      <c r="L100" s="179" t="s">
        <v>34653</v>
      </c>
      <c r="M100" s="183" t="s">
        <v>116</v>
      </c>
      <c r="N100" s="198"/>
      <c r="O100" s="186"/>
      <c r="P100" s="186" t="s">
        <v>105</v>
      </c>
      <c r="Q100" s="183" t="s">
        <v>116</v>
      </c>
      <c r="R100" s="183" t="s">
        <v>116</v>
      </c>
      <c r="S100" s="183"/>
      <c r="T100" s="183" t="s">
        <v>31008</v>
      </c>
      <c r="U100" s="183" t="s">
        <v>30715</v>
      </c>
      <c r="V100" s="204" t="str">
        <f t="shared" si="6"/>
        <v>A100</v>
      </c>
      <c r="W100" s="204" t="str">
        <f t="shared" si="7"/>
        <v>V0</v>
      </c>
      <c r="X100" s="205" t="str">
        <f t="shared" si="8"/>
        <v>R</v>
      </c>
      <c r="Y100" s="206"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V</v>
      </c>
      <c r="Z100" s="206">
        <f>IF(AND(Grunddaten!A100&lt;&gt;"", Y100&lt;&gt;""),2,"")</f>
        <v>2</v>
      </c>
      <c r="AA100" s="183" t="s">
        <v>30790</v>
      </c>
      <c r="AB100" s="246" t="s">
        <v>34766</v>
      </c>
      <c r="AC100" s="246" t="s">
        <v>116</v>
      </c>
      <c r="AD100" s="246" t="s">
        <v>34885</v>
      </c>
      <c r="AE100" s="246" t="s">
        <v>35008</v>
      </c>
      <c r="AF100" s="246" t="s">
        <v>35116</v>
      </c>
      <c r="AG100" s="247"/>
    </row>
    <row r="101" spans="1:33" ht="16.2" customHeight="1" x14ac:dyDescent="0.4">
      <c r="A101" s="176" t="str">
        <f>Input_Lieferant!B101&amp;""</f>
        <v>93</v>
      </c>
      <c r="B101" s="177" t="str">
        <f>Input_Lieferant!D101</f>
        <v>WjlkzzIASafemLmWkRnJBCFuqGnmUI</v>
      </c>
      <c r="C101" s="259" t="s">
        <v>30714</v>
      </c>
      <c r="D101" s="259" t="s">
        <v>30713</v>
      </c>
      <c r="E101" s="195"/>
      <c r="F101" s="195"/>
      <c r="G101" s="195" t="s">
        <v>30989</v>
      </c>
      <c r="H101" s="259" t="s">
        <v>144</v>
      </c>
      <c r="I101" s="183" t="s">
        <v>30743</v>
      </c>
      <c r="J101" s="183"/>
      <c r="K101" s="259" t="s">
        <v>30710</v>
      </c>
      <c r="L101" s="179" t="s">
        <v>34654</v>
      </c>
      <c r="M101" s="183" t="s">
        <v>105</v>
      </c>
      <c r="N101" s="198"/>
      <c r="O101" s="186"/>
      <c r="P101" s="186" t="s">
        <v>116</v>
      </c>
      <c r="Q101" s="183" t="s">
        <v>105</v>
      </c>
      <c r="R101" s="183" t="s">
        <v>105</v>
      </c>
      <c r="S101" s="183"/>
      <c r="T101" s="183" t="s">
        <v>31009</v>
      </c>
      <c r="U101" s="183" t="s">
        <v>30715</v>
      </c>
      <c r="V101" s="204" t="str">
        <f t="shared" si="6"/>
        <v>A100</v>
      </c>
      <c r="W101" s="204" t="str">
        <f t="shared" si="7"/>
        <v>V0</v>
      </c>
      <c r="X101" s="205" t="str">
        <f t="shared" si="8"/>
        <v/>
      </c>
      <c r="Y101" s="206"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06" t="str">
        <f>IF(AND(Grunddaten!A101&lt;&gt;"", Y101&lt;&gt;""),2,"")</f>
        <v/>
      </c>
      <c r="AA101" s="183" t="s">
        <v>30793</v>
      </c>
      <c r="AB101" s="246" t="s">
        <v>34767</v>
      </c>
      <c r="AC101" s="246" t="s">
        <v>105</v>
      </c>
      <c r="AD101" s="246" t="s">
        <v>34886</v>
      </c>
      <c r="AE101" s="246" t="s">
        <v>35009</v>
      </c>
      <c r="AF101" s="246" t="s">
        <v>35117</v>
      </c>
      <c r="AG101" s="247"/>
    </row>
    <row r="102" spans="1:33" ht="16.2" customHeight="1" x14ac:dyDescent="0.4">
      <c r="A102" s="176" t="str">
        <f>Input_Lieferant!B102&amp;""</f>
        <v>94</v>
      </c>
      <c r="B102" s="177" t="str">
        <f>Input_Lieferant!D102</f>
        <v>mCzoaNAXTKseOxjUMjvFuTHGGGIlGJ</v>
      </c>
      <c r="C102" s="259" t="s">
        <v>30713</v>
      </c>
      <c r="D102" s="259" t="s">
        <v>30712</v>
      </c>
      <c r="E102" s="195"/>
      <c r="F102" s="195"/>
      <c r="G102" s="195" t="s">
        <v>31002</v>
      </c>
      <c r="H102" s="259" t="s">
        <v>144</v>
      </c>
      <c r="I102" s="183" t="s">
        <v>30737</v>
      </c>
      <c r="J102" s="183"/>
      <c r="K102" s="259" t="s">
        <v>30718</v>
      </c>
      <c r="L102" s="179" t="s">
        <v>34655</v>
      </c>
      <c r="M102" s="183" t="s">
        <v>105</v>
      </c>
      <c r="N102" s="198"/>
      <c r="O102" s="186"/>
      <c r="P102" s="186" t="s">
        <v>116</v>
      </c>
      <c r="Q102" s="183" t="s">
        <v>105</v>
      </c>
      <c r="R102" s="183" t="s">
        <v>116</v>
      </c>
      <c r="S102" s="183"/>
      <c r="T102" s="183" t="s">
        <v>31009</v>
      </c>
      <c r="U102" s="183" t="s">
        <v>30715</v>
      </c>
      <c r="V102" s="204" t="str">
        <f t="shared" si="6"/>
        <v>M100</v>
      </c>
      <c r="W102" s="204" t="str">
        <f t="shared" si="7"/>
        <v>V0</v>
      </c>
      <c r="X102" s="205" t="str">
        <f t="shared" si="8"/>
        <v/>
      </c>
      <c r="Y102" s="206"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V</v>
      </c>
      <c r="Z102" s="206">
        <f>IF(AND(Grunddaten!A102&lt;&gt;"", Y102&lt;&gt;""),2,"")</f>
        <v>2</v>
      </c>
      <c r="AA102" s="183" t="s">
        <v>30788</v>
      </c>
      <c r="AB102" s="246" t="s">
        <v>34768</v>
      </c>
      <c r="AC102" s="246" t="s">
        <v>105</v>
      </c>
      <c r="AD102" s="246" t="s">
        <v>34887</v>
      </c>
      <c r="AE102" s="246" t="s">
        <v>35010</v>
      </c>
      <c r="AF102" s="246" t="s">
        <v>35118</v>
      </c>
      <c r="AG102" s="247"/>
    </row>
    <row r="103" spans="1:33" ht="16.2" customHeight="1" x14ac:dyDescent="0.4">
      <c r="A103" s="176" t="str">
        <f>Input_Lieferant!B103&amp;""</f>
        <v>95</v>
      </c>
      <c r="B103" s="177" t="str">
        <f>Input_Lieferant!D103</f>
        <v>DdxmknQocNmrvzEmXqwMhICsnLQjGN</v>
      </c>
      <c r="C103" s="259" t="s">
        <v>30711</v>
      </c>
      <c r="D103" s="259" t="s">
        <v>30711</v>
      </c>
      <c r="E103" s="195"/>
      <c r="F103" s="195"/>
      <c r="G103" s="195" t="s">
        <v>30999</v>
      </c>
      <c r="H103" s="259" t="s">
        <v>30909</v>
      </c>
      <c r="I103" s="183" t="s">
        <v>156</v>
      </c>
      <c r="J103" s="183"/>
      <c r="K103" s="259" t="s">
        <v>30717</v>
      </c>
      <c r="L103" s="179" t="s">
        <v>34656</v>
      </c>
      <c r="M103" s="183" t="s">
        <v>116</v>
      </c>
      <c r="N103" s="198"/>
      <c r="O103" s="186"/>
      <c r="P103" s="186" t="s">
        <v>116</v>
      </c>
      <c r="Q103" s="183" t="s">
        <v>116</v>
      </c>
      <c r="R103" s="183" t="s">
        <v>116</v>
      </c>
      <c r="S103" s="183"/>
      <c r="T103" s="183" t="s">
        <v>31007</v>
      </c>
      <c r="U103" s="183" t="s">
        <v>30715</v>
      </c>
      <c r="V103" s="204" t="str">
        <f t="shared" si="6"/>
        <v>M100</v>
      </c>
      <c r="W103" s="204" t="str">
        <f t="shared" si="7"/>
        <v>V0</v>
      </c>
      <c r="X103" s="205" t="str">
        <f t="shared" si="8"/>
        <v>R</v>
      </c>
      <c r="Y103" s="206"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06" t="str">
        <f>IF(AND(Grunddaten!A103&lt;&gt;"", Y103&lt;&gt;""),2,"")</f>
        <v/>
      </c>
      <c r="AA103" s="183" t="s">
        <v>30789</v>
      </c>
      <c r="AB103" s="246" t="s">
        <v>34769</v>
      </c>
      <c r="AC103" s="246" t="s">
        <v>116</v>
      </c>
      <c r="AD103" s="246" t="s">
        <v>34888</v>
      </c>
      <c r="AE103" s="246" t="s">
        <v>35011</v>
      </c>
      <c r="AF103" s="246" t="s">
        <v>35119</v>
      </c>
      <c r="AG103" s="247"/>
    </row>
    <row r="104" spans="1:33" ht="16.2" customHeight="1" x14ac:dyDescent="0.4">
      <c r="A104" s="176" t="str">
        <f>Input_Lieferant!B104&amp;""</f>
        <v>96</v>
      </c>
      <c r="B104" s="177" t="str">
        <f>Input_Lieferant!D104</f>
        <v>wDubetFKNcJgEPWNaHvcwsIlVEfgsg</v>
      </c>
      <c r="C104" s="259" t="s">
        <v>30711</v>
      </c>
      <c r="D104" s="259" t="s">
        <v>30712</v>
      </c>
      <c r="E104" s="195"/>
      <c r="F104" s="195"/>
      <c r="G104" s="195" t="s">
        <v>30968</v>
      </c>
      <c r="H104" s="259" t="s">
        <v>30909</v>
      </c>
      <c r="I104" s="183" t="s">
        <v>168</v>
      </c>
      <c r="J104" s="183"/>
      <c r="K104" s="259" t="s">
        <v>30717</v>
      </c>
      <c r="L104" s="179" t="s">
        <v>34657</v>
      </c>
      <c r="M104" s="183" t="s">
        <v>116</v>
      </c>
      <c r="N104" s="198"/>
      <c r="O104" s="186"/>
      <c r="P104" s="186" t="s">
        <v>116</v>
      </c>
      <c r="Q104" s="183" t="s">
        <v>116</v>
      </c>
      <c r="R104" s="183" t="s">
        <v>105</v>
      </c>
      <c r="S104" s="183"/>
      <c r="T104" s="183" t="s">
        <v>31010</v>
      </c>
      <c r="U104" s="183" t="s">
        <v>30715</v>
      </c>
      <c r="V104" s="204" t="str">
        <f t="shared" si="6"/>
        <v>M100</v>
      </c>
      <c r="W104" s="204" t="str">
        <f t="shared" si="7"/>
        <v>V0</v>
      </c>
      <c r="X104" s="205" t="str">
        <f t="shared" si="8"/>
        <v>R</v>
      </c>
      <c r="Y104" s="206"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06" t="str">
        <f>IF(AND(Grunddaten!A104&lt;&gt;"", Y104&lt;&gt;""),2,"")</f>
        <v/>
      </c>
      <c r="AA104" s="183" t="s">
        <v>30702</v>
      </c>
      <c r="AB104" s="246" t="s">
        <v>34770</v>
      </c>
      <c r="AC104" s="246" t="s">
        <v>105</v>
      </c>
      <c r="AD104" s="246" t="s">
        <v>34889</v>
      </c>
      <c r="AE104" s="246" t="s">
        <v>35012</v>
      </c>
      <c r="AF104" s="243" t="s">
        <v>35120</v>
      </c>
      <c r="AG104" s="247"/>
    </row>
    <row r="105" spans="1:33" ht="16.2" customHeight="1" x14ac:dyDescent="0.4">
      <c r="A105" s="176" t="str">
        <f>Input_Lieferant!B105&amp;""</f>
        <v>97</v>
      </c>
      <c r="B105" s="177" t="str">
        <f>Input_Lieferant!D105</f>
        <v>cTCGDUsyyKdNXFlVWlDgoVeNbAuBWu</v>
      </c>
      <c r="C105" s="259" t="s">
        <v>30714</v>
      </c>
      <c r="D105" s="259" t="s">
        <v>30712</v>
      </c>
      <c r="E105" s="195"/>
      <c r="F105" s="195"/>
      <c r="G105" s="195" t="s">
        <v>30996</v>
      </c>
      <c r="H105" s="259" t="s">
        <v>31088</v>
      </c>
      <c r="I105" s="183" t="s">
        <v>159</v>
      </c>
      <c r="J105" s="183"/>
      <c r="K105" s="259" t="s">
        <v>30718</v>
      </c>
      <c r="L105" s="179" t="s">
        <v>34658</v>
      </c>
      <c r="M105" s="183" t="s">
        <v>105</v>
      </c>
      <c r="N105" s="198"/>
      <c r="O105" s="186"/>
      <c r="P105" s="186" t="s">
        <v>105</v>
      </c>
      <c r="Q105" s="183" t="s">
        <v>116</v>
      </c>
      <c r="R105" s="183" t="s">
        <v>116</v>
      </c>
      <c r="S105" s="183"/>
      <c r="T105" s="183" t="s">
        <v>31010</v>
      </c>
      <c r="U105" s="183" t="s">
        <v>30715</v>
      </c>
      <c r="V105" s="204" t="str">
        <f t="shared" ref="V105:V136" si="9">IF(A105&lt;&gt;"", IF(C105="0800", "A100", "M100"), "")</f>
        <v>A100</v>
      </c>
      <c r="W105" s="204" t="str">
        <f t="shared" ref="W105:W136" si="10">IF(A105&lt;&gt;"", "V0", "")</f>
        <v>V0</v>
      </c>
      <c r="X105" s="205" t="str">
        <f t="shared" ref="X105:X136" si="11">IF(Q105="X", "R","")</f>
        <v>R</v>
      </c>
      <c r="Y105" s="206"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V</v>
      </c>
      <c r="Z105" s="206">
        <f>IF(AND(Grunddaten!A105&lt;&gt;"", Y105&lt;&gt;""),2,"")</f>
        <v>2</v>
      </c>
      <c r="AA105" s="183" t="s">
        <v>30631</v>
      </c>
      <c r="AB105" s="246" t="s">
        <v>34771</v>
      </c>
      <c r="AC105" s="246" t="s">
        <v>105</v>
      </c>
      <c r="AD105" s="246" t="s">
        <v>34890</v>
      </c>
      <c r="AE105" s="246" t="s">
        <v>35013</v>
      </c>
      <c r="AF105" s="246" t="s">
        <v>35121</v>
      </c>
      <c r="AG105" s="247"/>
    </row>
    <row r="106" spans="1:33" ht="16.2" customHeight="1" x14ac:dyDescent="0.4">
      <c r="A106" s="176" t="str">
        <f>Input_Lieferant!B106&amp;""</f>
        <v>98</v>
      </c>
      <c r="B106" s="177" t="str">
        <f>Input_Lieferant!D106</f>
        <v>zaNryGcSBFctxvOfaNGWtLwgJKjDfW</v>
      </c>
      <c r="C106" s="259" t="s">
        <v>30712</v>
      </c>
      <c r="D106" s="259" t="s">
        <v>30712</v>
      </c>
      <c r="E106" s="195"/>
      <c r="F106" s="195"/>
      <c r="G106" s="195" t="s">
        <v>30629</v>
      </c>
      <c r="H106" s="259" t="s">
        <v>144</v>
      </c>
      <c r="I106" s="183" t="s">
        <v>30746</v>
      </c>
      <c r="J106" s="183"/>
      <c r="K106" s="259" t="s">
        <v>30715</v>
      </c>
      <c r="L106" s="179" t="s">
        <v>34659</v>
      </c>
      <c r="M106" s="183" t="s">
        <v>116</v>
      </c>
      <c r="N106" s="198"/>
      <c r="O106" s="186"/>
      <c r="P106" s="186" t="s">
        <v>116</v>
      </c>
      <c r="Q106" s="183" t="s">
        <v>105</v>
      </c>
      <c r="R106" s="183" t="s">
        <v>116</v>
      </c>
      <c r="S106" s="183"/>
      <c r="T106" s="183" t="s">
        <v>31010</v>
      </c>
      <c r="U106" s="183" t="s">
        <v>30715</v>
      </c>
      <c r="V106" s="204" t="str">
        <f t="shared" si="9"/>
        <v>M100</v>
      </c>
      <c r="W106" s="204" t="str">
        <f t="shared" si="10"/>
        <v>V0</v>
      </c>
      <c r="X106" s="205" t="str">
        <f t="shared" si="11"/>
        <v/>
      </c>
      <c r="Y106" s="206"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V</v>
      </c>
      <c r="Z106" s="206">
        <f>IF(AND(Grunddaten!A106&lt;&gt;"", Y106&lt;&gt;""),2,"")</f>
        <v>2</v>
      </c>
      <c r="AA106" s="183" t="s">
        <v>30633</v>
      </c>
      <c r="AB106" s="246" t="s">
        <v>34772</v>
      </c>
      <c r="AC106" s="246" t="s">
        <v>105</v>
      </c>
      <c r="AD106" s="246" t="s">
        <v>34891</v>
      </c>
      <c r="AE106" s="246" t="s">
        <v>35014</v>
      </c>
      <c r="AF106" s="246" t="s">
        <v>35122</v>
      </c>
      <c r="AG106" s="247"/>
    </row>
    <row r="107" spans="1:33" ht="16.2" customHeight="1" x14ac:dyDescent="0.4">
      <c r="A107" s="176" t="str">
        <f>Input_Lieferant!B107&amp;""</f>
        <v>99</v>
      </c>
      <c r="B107" s="177" t="str">
        <f>Input_Lieferant!D107</f>
        <v>gMdhTpNvtbXbrOJUEjWLiRzxKqoFJr</v>
      </c>
      <c r="C107" s="259" t="s">
        <v>30714</v>
      </c>
      <c r="D107" s="259" t="s">
        <v>30711</v>
      </c>
      <c r="E107" s="195"/>
      <c r="F107" s="195"/>
      <c r="G107" s="195" t="s">
        <v>30996</v>
      </c>
      <c r="H107" s="259" t="s">
        <v>34593</v>
      </c>
      <c r="I107" s="183" t="s">
        <v>30745</v>
      </c>
      <c r="J107" s="183"/>
      <c r="K107" s="259" t="s">
        <v>30710</v>
      </c>
      <c r="L107" s="179" t="s">
        <v>34660</v>
      </c>
      <c r="M107" s="183" t="s">
        <v>116</v>
      </c>
      <c r="N107" s="198"/>
      <c r="O107" s="186"/>
      <c r="P107" s="186" t="s">
        <v>116</v>
      </c>
      <c r="Q107" s="183" t="s">
        <v>105</v>
      </c>
      <c r="R107" s="183" t="s">
        <v>105</v>
      </c>
      <c r="S107" s="183"/>
      <c r="T107" s="183" t="s">
        <v>31009</v>
      </c>
      <c r="U107" s="183" t="s">
        <v>30715</v>
      </c>
      <c r="V107" s="204" t="str">
        <f t="shared" si="9"/>
        <v>A100</v>
      </c>
      <c r="W107" s="204" t="str">
        <f t="shared" si="10"/>
        <v>V0</v>
      </c>
      <c r="X107" s="205" t="str">
        <f t="shared" si="11"/>
        <v/>
      </c>
      <c r="Y107" s="206"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06" t="str">
        <f>IF(AND(Grunddaten!A107&lt;&gt;"", Y107&lt;&gt;""),2,"")</f>
        <v/>
      </c>
      <c r="AA107" s="183" t="s">
        <v>30702</v>
      </c>
      <c r="AB107" s="246" t="s">
        <v>34773</v>
      </c>
      <c r="AC107" s="246" t="s">
        <v>105</v>
      </c>
      <c r="AD107" s="246" t="s">
        <v>34892</v>
      </c>
      <c r="AE107" s="246" t="s">
        <v>35015</v>
      </c>
      <c r="AF107" s="246" t="s">
        <v>35123</v>
      </c>
      <c r="AG107" s="247" t="s">
        <v>35218</v>
      </c>
    </row>
    <row r="108" spans="1:33" ht="16.2" customHeight="1" x14ac:dyDescent="0.4">
      <c r="A108" s="176" t="str">
        <f>Input_Lieferant!B108&amp;""</f>
        <v>100</v>
      </c>
      <c r="B108" s="177" t="str">
        <f>Input_Lieferant!D108</f>
        <v>jigLjdWDqnWMJgRxEIWtInRndmelGM</v>
      </c>
      <c r="C108" s="259" t="s">
        <v>30714</v>
      </c>
      <c r="D108" s="259" t="s">
        <v>30712</v>
      </c>
      <c r="E108" s="195"/>
      <c r="F108" s="195"/>
      <c r="G108" s="195" t="s">
        <v>30996</v>
      </c>
      <c r="H108" s="259" t="s">
        <v>31088</v>
      </c>
      <c r="I108" s="183" t="s">
        <v>30749</v>
      </c>
      <c r="J108" s="183" t="s">
        <v>53</v>
      </c>
      <c r="K108" s="259" t="s">
        <v>30715</v>
      </c>
      <c r="L108" s="179" t="s">
        <v>34661</v>
      </c>
      <c r="M108" s="183" t="s">
        <v>105</v>
      </c>
      <c r="N108" s="198"/>
      <c r="O108" s="186"/>
      <c r="P108" s="186" t="s">
        <v>116</v>
      </c>
      <c r="Q108" s="183" t="s">
        <v>105</v>
      </c>
      <c r="R108" s="183" t="s">
        <v>116</v>
      </c>
      <c r="S108" s="183"/>
      <c r="T108" s="183" t="s">
        <v>31007</v>
      </c>
      <c r="U108" s="183" t="s">
        <v>30715</v>
      </c>
      <c r="V108" s="204" t="str">
        <f t="shared" si="9"/>
        <v>A100</v>
      </c>
      <c r="W108" s="204" t="str">
        <f t="shared" si="10"/>
        <v>V0</v>
      </c>
      <c r="X108" s="205" t="str">
        <f t="shared" si="11"/>
        <v/>
      </c>
      <c r="Y108" s="206"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206">
        <f>IF(AND(Grunddaten!A108&lt;&gt;"", Y108&lt;&gt;""),2,"")</f>
        <v>2</v>
      </c>
      <c r="AA108" s="183" t="s">
        <v>30722</v>
      </c>
      <c r="AB108" s="246" t="s">
        <v>34774</v>
      </c>
      <c r="AC108" s="246" t="s">
        <v>116</v>
      </c>
      <c r="AD108" s="246" t="s">
        <v>34893</v>
      </c>
      <c r="AE108" s="246" t="s">
        <v>35016</v>
      </c>
      <c r="AF108" s="246" t="s">
        <v>35124</v>
      </c>
      <c r="AG108" s="247" t="s">
        <v>35219</v>
      </c>
    </row>
    <row r="109" spans="1:33" ht="16.2" customHeight="1" x14ac:dyDescent="0.4">
      <c r="A109" s="176" t="str">
        <f>Input_Lieferant!B109&amp;""</f>
        <v>101</v>
      </c>
      <c r="B109" s="177" t="str">
        <f>Input_Lieferant!D109</f>
        <v>aMoNtqorMXLIttpKvXrmWbPAOQlcIH</v>
      </c>
      <c r="C109" s="259" t="s">
        <v>30713</v>
      </c>
      <c r="D109" s="259" t="s">
        <v>30714</v>
      </c>
      <c r="E109" s="195"/>
      <c r="F109" s="195"/>
      <c r="G109" s="195" t="s">
        <v>30627</v>
      </c>
      <c r="H109" s="259" t="s">
        <v>34593</v>
      </c>
      <c r="I109" s="183" t="s">
        <v>30751</v>
      </c>
      <c r="J109" s="183" t="s">
        <v>53</v>
      </c>
      <c r="K109" s="259" t="s">
        <v>30710</v>
      </c>
      <c r="L109" s="179" t="s">
        <v>34662</v>
      </c>
      <c r="M109" s="183" t="s">
        <v>116</v>
      </c>
      <c r="N109" s="198"/>
      <c r="O109" s="186"/>
      <c r="P109" s="186" t="s">
        <v>105</v>
      </c>
      <c r="Q109" s="183" t="s">
        <v>105</v>
      </c>
      <c r="R109" s="183" t="s">
        <v>105</v>
      </c>
      <c r="S109" s="183"/>
      <c r="T109" s="183" t="s">
        <v>31008</v>
      </c>
      <c r="U109" s="183" t="s">
        <v>30715</v>
      </c>
      <c r="V109" s="204" t="str">
        <f t="shared" si="9"/>
        <v>M100</v>
      </c>
      <c r="W109" s="204" t="str">
        <f t="shared" si="10"/>
        <v>V0</v>
      </c>
      <c r="X109" s="205" t="str">
        <f t="shared" si="11"/>
        <v/>
      </c>
      <c r="Y109" s="206"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206">
        <f>IF(AND(Grunddaten!A109&lt;&gt;"", Y109&lt;&gt;""),2,"")</f>
        <v>2</v>
      </c>
      <c r="AA109" s="183" t="s">
        <v>30797</v>
      </c>
      <c r="AB109" s="246" t="s">
        <v>34775</v>
      </c>
      <c r="AC109" s="246" t="s">
        <v>116</v>
      </c>
      <c r="AD109" s="246" t="s">
        <v>34894</v>
      </c>
      <c r="AE109" s="246" t="s">
        <v>35017</v>
      </c>
      <c r="AF109" s="243" t="s">
        <v>35125</v>
      </c>
      <c r="AG109" s="247" t="s">
        <v>35220</v>
      </c>
    </row>
    <row r="110" spans="1:33" ht="16.2" customHeight="1" x14ac:dyDescent="0.4">
      <c r="A110" s="176" t="str">
        <f>Input_Lieferant!B110&amp;""</f>
        <v>102</v>
      </c>
      <c r="B110" s="177" t="str">
        <f>Input_Lieferant!D110</f>
        <v>vgqIajnsJiDgPkbmtLcdwLHgeQUseJ</v>
      </c>
      <c r="C110" s="259" t="s">
        <v>30712</v>
      </c>
      <c r="D110" s="259" t="s">
        <v>30712</v>
      </c>
      <c r="E110" s="195"/>
      <c r="F110" s="195"/>
      <c r="G110" s="195" t="s">
        <v>30629</v>
      </c>
      <c r="H110" s="259" t="s">
        <v>30909</v>
      </c>
      <c r="I110" s="183" t="s">
        <v>30738</v>
      </c>
      <c r="J110" s="183" t="s">
        <v>114</v>
      </c>
      <c r="K110" s="259" t="s">
        <v>30717</v>
      </c>
      <c r="L110" s="179" t="s">
        <v>34663</v>
      </c>
      <c r="M110" s="183" t="s">
        <v>116</v>
      </c>
      <c r="N110" s="198"/>
      <c r="O110" s="186"/>
      <c r="P110" s="186" t="s">
        <v>105</v>
      </c>
      <c r="Q110" s="183" t="s">
        <v>105</v>
      </c>
      <c r="R110" s="183" t="s">
        <v>105</v>
      </c>
      <c r="S110" s="183"/>
      <c r="T110" s="183" t="s">
        <v>31010</v>
      </c>
      <c r="U110" s="183" t="s">
        <v>30715</v>
      </c>
      <c r="V110" s="204" t="str">
        <f t="shared" si="9"/>
        <v>M100</v>
      </c>
      <c r="W110" s="204" t="str">
        <f t="shared" si="10"/>
        <v>V0</v>
      </c>
      <c r="X110" s="205" t="str">
        <f t="shared" si="11"/>
        <v/>
      </c>
      <c r="Y110" s="206"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06" t="str">
        <f>IF(AND(Grunddaten!A110&lt;&gt;"", Y110&lt;&gt;""),2,"")</f>
        <v/>
      </c>
      <c r="AA110" s="183" t="s">
        <v>30724</v>
      </c>
      <c r="AB110" s="246" t="s">
        <v>34776</v>
      </c>
      <c r="AC110" s="246" t="s">
        <v>116</v>
      </c>
      <c r="AD110" s="246" t="s">
        <v>34895</v>
      </c>
      <c r="AE110" s="246" t="s">
        <v>35018</v>
      </c>
      <c r="AF110" s="246" t="s">
        <v>35126</v>
      </c>
      <c r="AG110" s="247" t="s">
        <v>35221</v>
      </c>
    </row>
    <row r="111" spans="1:33" ht="16.2" customHeight="1" x14ac:dyDescent="0.4">
      <c r="A111" s="176" t="str">
        <f>Input_Lieferant!B111&amp;""</f>
        <v>103</v>
      </c>
      <c r="B111" s="177" t="str">
        <f>Input_Lieferant!D111</f>
        <v>dtmhMRHGOwHTSRSiaXNcXipwOISaFb</v>
      </c>
      <c r="C111" s="259" t="s">
        <v>30714</v>
      </c>
      <c r="D111" s="259" t="s">
        <v>30713</v>
      </c>
      <c r="E111" s="195"/>
      <c r="F111" s="195"/>
      <c r="G111" s="195" t="s">
        <v>30974</v>
      </c>
      <c r="H111" s="259" t="s">
        <v>144</v>
      </c>
      <c r="I111" s="183" t="s">
        <v>30747</v>
      </c>
      <c r="J111" s="183" t="s">
        <v>53</v>
      </c>
      <c r="K111" s="259" t="s">
        <v>30718</v>
      </c>
      <c r="L111" s="179" t="s">
        <v>34664</v>
      </c>
      <c r="M111" s="183" t="s">
        <v>105</v>
      </c>
      <c r="N111" s="198"/>
      <c r="O111" s="186"/>
      <c r="P111" s="186" t="s">
        <v>105</v>
      </c>
      <c r="Q111" s="183" t="s">
        <v>116</v>
      </c>
      <c r="R111" s="183" t="s">
        <v>116</v>
      </c>
      <c r="S111" s="183"/>
      <c r="T111" s="183" t="s">
        <v>31007</v>
      </c>
      <c r="U111" s="183" t="s">
        <v>30715</v>
      </c>
      <c r="V111" s="204" t="str">
        <f t="shared" si="9"/>
        <v>A100</v>
      </c>
      <c r="W111" s="204" t="str">
        <f t="shared" si="10"/>
        <v>V0</v>
      </c>
      <c r="X111" s="205" t="str">
        <f t="shared" si="11"/>
        <v>R</v>
      </c>
      <c r="Y111" s="206"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V</v>
      </c>
      <c r="Z111" s="206">
        <f>IF(AND(Grunddaten!A111&lt;&gt;"", Y111&lt;&gt;""),2,"")</f>
        <v>2</v>
      </c>
      <c r="AA111" s="183" t="s">
        <v>30785</v>
      </c>
      <c r="AB111" s="246" t="s">
        <v>34777</v>
      </c>
      <c r="AC111" s="246" t="s">
        <v>116</v>
      </c>
      <c r="AD111" s="246" t="s">
        <v>34896</v>
      </c>
      <c r="AE111" s="246" t="s">
        <v>35019</v>
      </c>
      <c r="AF111" s="246" t="s">
        <v>35127</v>
      </c>
      <c r="AG111" s="247" t="s">
        <v>35222</v>
      </c>
    </row>
    <row r="112" spans="1:33" ht="16.2" customHeight="1" x14ac:dyDescent="0.4">
      <c r="A112" s="176" t="str">
        <f>Input_Lieferant!B112&amp;""</f>
        <v>104</v>
      </c>
      <c r="B112" s="177" t="str">
        <f>Input_Lieferant!D112</f>
        <v>dhUiOWhqoKqqTPhHFsKMrsanDAeNXW</v>
      </c>
      <c r="C112" s="259" t="s">
        <v>30712</v>
      </c>
      <c r="D112" s="259" t="s">
        <v>30714</v>
      </c>
      <c r="E112" s="195"/>
      <c r="F112" s="195"/>
      <c r="G112" s="195" t="s">
        <v>30994</v>
      </c>
      <c r="H112" s="259" t="s">
        <v>34593</v>
      </c>
      <c r="I112" s="183" t="s">
        <v>166</v>
      </c>
      <c r="J112" s="183" t="s">
        <v>53</v>
      </c>
      <c r="K112" s="259" t="s">
        <v>30715</v>
      </c>
      <c r="L112" s="179" t="s">
        <v>34665</v>
      </c>
      <c r="M112" s="183" t="s">
        <v>116</v>
      </c>
      <c r="N112" s="198"/>
      <c r="O112" s="186"/>
      <c r="P112" s="186" t="s">
        <v>116</v>
      </c>
      <c r="Q112" s="183" t="s">
        <v>105</v>
      </c>
      <c r="R112" s="183" t="s">
        <v>105</v>
      </c>
      <c r="S112" s="183"/>
      <c r="T112" s="183" t="s">
        <v>31009</v>
      </c>
      <c r="U112" s="183" t="s">
        <v>30715</v>
      </c>
      <c r="V112" s="204" t="str">
        <f t="shared" si="9"/>
        <v>M100</v>
      </c>
      <c r="W112" s="204" t="str">
        <f t="shared" si="10"/>
        <v>V0</v>
      </c>
      <c r="X112" s="205" t="str">
        <f t="shared" si="11"/>
        <v/>
      </c>
      <c r="Y112" s="206"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06" t="str">
        <f>IF(AND(Grunddaten!A112&lt;&gt;"", Y112&lt;&gt;""),2,"")</f>
        <v/>
      </c>
      <c r="AA112" s="183" t="s">
        <v>30702</v>
      </c>
      <c r="AB112" s="246" t="s">
        <v>34778</v>
      </c>
      <c r="AC112" s="246" t="s">
        <v>105</v>
      </c>
      <c r="AD112" s="246" t="s">
        <v>34897</v>
      </c>
      <c r="AE112" s="246" t="s">
        <v>35020</v>
      </c>
      <c r="AF112" s="246" t="s">
        <v>35128</v>
      </c>
      <c r="AG112" s="247" t="s">
        <v>35223</v>
      </c>
    </row>
    <row r="113" spans="1:33" ht="16.2" customHeight="1" x14ac:dyDescent="0.4">
      <c r="A113" s="176" t="str">
        <f>Input_Lieferant!B113&amp;""</f>
        <v>105</v>
      </c>
      <c r="B113" s="177" t="str">
        <f>Input_Lieferant!D113</f>
        <v>IRadnFNeoWuafEQWMWArxNeLWPGpXG</v>
      </c>
      <c r="C113" s="259" t="s">
        <v>30713</v>
      </c>
      <c r="D113" s="259" t="s">
        <v>30713</v>
      </c>
      <c r="E113" s="195"/>
      <c r="F113" s="195"/>
      <c r="G113" s="195" t="s">
        <v>30627</v>
      </c>
      <c r="H113" s="259" t="s">
        <v>31088</v>
      </c>
      <c r="I113" s="183" t="s">
        <v>30743</v>
      </c>
      <c r="J113" s="183" t="s">
        <v>53</v>
      </c>
      <c r="K113" s="259" t="s">
        <v>30717</v>
      </c>
      <c r="L113" s="179" t="s">
        <v>34666</v>
      </c>
      <c r="M113" s="183" t="s">
        <v>105</v>
      </c>
      <c r="N113" s="198"/>
      <c r="O113" s="186"/>
      <c r="P113" s="186" t="s">
        <v>116</v>
      </c>
      <c r="Q113" s="183" t="s">
        <v>105</v>
      </c>
      <c r="R113" s="183" t="s">
        <v>105</v>
      </c>
      <c r="S113" s="183"/>
      <c r="T113" s="183" t="s">
        <v>31008</v>
      </c>
      <c r="U113" s="183" t="s">
        <v>30715</v>
      </c>
      <c r="V113" s="204" t="str">
        <f t="shared" si="9"/>
        <v>M100</v>
      </c>
      <c r="W113" s="204" t="str">
        <f t="shared" si="10"/>
        <v>V0</v>
      </c>
      <c r="X113" s="205" t="str">
        <f t="shared" si="11"/>
        <v/>
      </c>
      <c r="Y113" s="206"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06" t="str">
        <f>IF(AND(Grunddaten!A113&lt;&gt;"", Y113&lt;&gt;""),2,"")</f>
        <v/>
      </c>
      <c r="AA113" s="183" t="s">
        <v>30786</v>
      </c>
      <c r="AB113" s="246" t="s">
        <v>34779</v>
      </c>
      <c r="AC113" s="246" t="s">
        <v>116</v>
      </c>
      <c r="AD113" s="246" t="s">
        <v>34898</v>
      </c>
      <c r="AE113" s="246" t="s">
        <v>35021</v>
      </c>
      <c r="AF113" s="246" t="s">
        <v>35129</v>
      </c>
      <c r="AG113" s="247" t="s">
        <v>35224</v>
      </c>
    </row>
    <row r="114" spans="1:33" ht="16.2" customHeight="1" x14ac:dyDescent="0.4">
      <c r="A114" s="176" t="str">
        <f>Input_Lieferant!B114&amp;""</f>
        <v>106</v>
      </c>
      <c r="B114" s="177" t="str">
        <f>Input_Lieferant!D114</f>
        <v>fwqXqlKCtmitcfabynTGDqpREdJfuk</v>
      </c>
      <c r="C114" s="259" t="s">
        <v>30712</v>
      </c>
      <c r="D114" s="259" t="s">
        <v>30712</v>
      </c>
      <c r="E114" s="195"/>
      <c r="F114" s="195"/>
      <c r="G114" s="195" t="s">
        <v>30995</v>
      </c>
      <c r="H114" s="259" t="s">
        <v>34593</v>
      </c>
      <c r="I114" s="183" t="s">
        <v>30737</v>
      </c>
      <c r="J114" s="183" t="s">
        <v>114</v>
      </c>
      <c r="K114" s="259" t="s">
        <v>30715</v>
      </c>
      <c r="L114" s="179" t="s">
        <v>34667</v>
      </c>
      <c r="M114" s="183" t="s">
        <v>105</v>
      </c>
      <c r="N114" s="198"/>
      <c r="O114" s="186"/>
      <c r="P114" s="186" t="s">
        <v>105</v>
      </c>
      <c r="Q114" s="183" t="s">
        <v>105</v>
      </c>
      <c r="R114" s="183" t="s">
        <v>116</v>
      </c>
      <c r="S114" s="183"/>
      <c r="T114" s="183" t="s">
        <v>31007</v>
      </c>
      <c r="U114" s="183" t="s">
        <v>30715</v>
      </c>
      <c r="V114" s="204" t="str">
        <f t="shared" si="9"/>
        <v>M100</v>
      </c>
      <c r="W114" s="204" t="str">
        <f t="shared" si="10"/>
        <v>V0</v>
      </c>
      <c r="X114" s="205" t="str">
        <f t="shared" si="11"/>
        <v/>
      </c>
      <c r="Y114" s="206"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206">
        <f>IF(AND(Grunddaten!A114&lt;&gt;"", Y114&lt;&gt;""),2,"")</f>
        <v>2</v>
      </c>
      <c r="AA114" s="183" t="s">
        <v>30794</v>
      </c>
      <c r="AB114" s="246" t="s">
        <v>34780</v>
      </c>
      <c r="AC114" s="246" t="s">
        <v>116</v>
      </c>
      <c r="AD114" s="246" t="s">
        <v>34899</v>
      </c>
      <c r="AE114" s="246" t="s">
        <v>35022</v>
      </c>
      <c r="AF114" s="243" t="s">
        <v>35130</v>
      </c>
      <c r="AG114" s="247" t="s">
        <v>35225</v>
      </c>
    </row>
    <row r="115" spans="1:33" ht="16.2" customHeight="1" x14ac:dyDescent="0.4">
      <c r="A115" s="176" t="str">
        <f>Input_Lieferant!B115&amp;""</f>
        <v>107</v>
      </c>
      <c r="B115" s="177" t="str">
        <f>Input_Lieferant!D115</f>
        <v>UtHhhKurQWlFAFwurdiyHhmrtVxwbV</v>
      </c>
      <c r="C115" s="259" t="s">
        <v>30711</v>
      </c>
      <c r="D115" s="259" t="s">
        <v>30712</v>
      </c>
      <c r="E115" s="195"/>
      <c r="F115" s="195"/>
      <c r="G115" s="195" t="s">
        <v>30959</v>
      </c>
      <c r="H115" s="259" t="s">
        <v>31088</v>
      </c>
      <c r="I115" s="183" t="s">
        <v>30751</v>
      </c>
      <c r="J115" s="183" t="s">
        <v>53</v>
      </c>
      <c r="K115" s="259" t="s">
        <v>30715</v>
      </c>
      <c r="L115" s="179" t="s">
        <v>34668</v>
      </c>
      <c r="M115" s="183" t="s">
        <v>105</v>
      </c>
      <c r="N115" s="198">
        <v>6</v>
      </c>
      <c r="O115" s="186"/>
      <c r="P115" s="186" t="s">
        <v>105</v>
      </c>
      <c r="Q115" s="183" t="s">
        <v>116</v>
      </c>
      <c r="R115" s="183" t="s">
        <v>105</v>
      </c>
      <c r="S115" s="183"/>
      <c r="T115" s="183" t="s">
        <v>31010</v>
      </c>
      <c r="U115" s="183" t="s">
        <v>30715</v>
      </c>
      <c r="V115" s="204" t="str">
        <f t="shared" si="9"/>
        <v>M100</v>
      </c>
      <c r="W115" s="204" t="str">
        <f t="shared" si="10"/>
        <v>V0</v>
      </c>
      <c r="X115" s="205" t="str">
        <f t="shared" si="11"/>
        <v>R</v>
      </c>
      <c r="Y115" s="206"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206">
        <f>IF(AND(Grunddaten!A115&lt;&gt;"", Y115&lt;&gt;""),2,"")</f>
        <v>2</v>
      </c>
      <c r="AA115" s="183" t="s">
        <v>30720</v>
      </c>
      <c r="AB115" s="246" t="s">
        <v>34781</v>
      </c>
      <c r="AC115" s="246" t="s">
        <v>105</v>
      </c>
      <c r="AD115" s="246" t="s">
        <v>34900</v>
      </c>
      <c r="AE115" s="246" t="s">
        <v>35023</v>
      </c>
      <c r="AF115" s="246" t="s">
        <v>35131</v>
      </c>
      <c r="AG115" s="247" t="s">
        <v>35226</v>
      </c>
    </row>
    <row r="116" spans="1:33" ht="16.2" customHeight="1" x14ac:dyDescent="0.4">
      <c r="A116" s="176" t="str">
        <f>Input_Lieferant!B116&amp;""</f>
        <v>108</v>
      </c>
      <c r="B116" s="177" t="str">
        <f>Input_Lieferant!D116</f>
        <v>uocrekBbSqPUmDIVkFpGUILUUxqSPa</v>
      </c>
      <c r="C116" s="259" t="s">
        <v>30712</v>
      </c>
      <c r="D116" s="259" t="s">
        <v>30713</v>
      </c>
      <c r="E116" s="195"/>
      <c r="F116" s="195"/>
      <c r="G116" s="195" t="s">
        <v>30982</v>
      </c>
      <c r="H116" s="259" t="s">
        <v>34593</v>
      </c>
      <c r="I116" s="183" t="s">
        <v>30737</v>
      </c>
      <c r="J116" s="183" t="s">
        <v>53</v>
      </c>
      <c r="K116" s="259" t="s">
        <v>30718</v>
      </c>
      <c r="L116" s="179" t="s">
        <v>34669</v>
      </c>
      <c r="M116" s="183" t="s">
        <v>116</v>
      </c>
      <c r="N116" s="198">
        <v>7</v>
      </c>
      <c r="O116" s="186"/>
      <c r="P116" s="186" t="s">
        <v>105</v>
      </c>
      <c r="Q116" s="183" t="s">
        <v>105</v>
      </c>
      <c r="R116" s="183" t="s">
        <v>105</v>
      </c>
      <c r="S116" s="183"/>
      <c r="T116" s="183" t="s">
        <v>31008</v>
      </c>
      <c r="U116" s="183" t="s">
        <v>30715</v>
      </c>
      <c r="V116" s="204" t="str">
        <f t="shared" si="9"/>
        <v>M100</v>
      </c>
      <c r="W116" s="204" t="str">
        <f t="shared" si="10"/>
        <v>V0</v>
      </c>
      <c r="X116" s="205" t="str">
        <f t="shared" si="11"/>
        <v/>
      </c>
      <c r="Y116" s="206"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06" t="str">
        <f>IF(AND(Grunddaten!A116&lt;&gt;"", Y116&lt;&gt;""),2,"")</f>
        <v/>
      </c>
      <c r="AA116" s="183" t="s">
        <v>30722</v>
      </c>
      <c r="AB116" s="246" t="s">
        <v>34782</v>
      </c>
      <c r="AC116" s="246" t="s">
        <v>105</v>
      </c>
      <c r="AD116" s="246" t="s">
        <v>34901</v>
      </c>
      <c r="AE116" s="246" t="s">
        <v>35024</v>
      </c>
      <c r="AF116" s="246" t="s">
        <v>35132</v>
      </c>
      <c r="AG116" s="247" t="s">
        <v>35227</v>
      </c>
    </row>
    <row r="117" spans="1:33" ht="16.2" customHeight="1" x14ac:dyDescent="0.4">
      <c r="A117" s="176" t="str">
        <f>Input_Lieferant!B117&amp;""</f>
        <v>109</v>
      </c>
      <c r="B117" s="177" t="str">
        <f>Input_Lieferant!D117</f>
        <v>URDxKNmkrgechWeeCyEVBamIoPgeeW</v>
      </c>
      <c r="C117" s="259" t="s">
        <v>30712</v>
      </c>
      <c r="D117" s="259" t="s">
        <v>30711</v>
      </c>
      <c r="E117" s="195"/>
      <c r="F117" s="195"/>
      <c r="G117" s="195" t="s">
        <v>31000</v>
      </c>
      <c r="H117" s="259" t="s">
        <v>144</v>
      </c>
      <c r="I117" s="183" t="s">
        <v>30743</v>
      </c>
      <c r="J117" s="183" t="s">
        <v>53</v>
      </c>
      <c r="K117" s="259" t="s">
        <v>30710</v>
      </c>
      <c r="L117" s="179" t="s">
        <v>34670</v>
      </c>
      <c r="M117" s="183" t="s">
        <v>116</v>
      </c>
      <c r="N117" s="198">
        <v>9</v>
      </c>
      <c r="O117" s="186"/>
      <c r="P117" s="186" t="s">
        <v>116</v>
      </c>
      <c r="Q117" s="183" t="s">
        <v>105</v>
      </c>
      <c r="R117" s="183" t="s">
        <v>116</v>
      </c>
      <c r="S117" s="183"/>
      <c r="T117" s="183" t="s">
        <v>31010</v>
      </c>
      <c r="U117" s="183" t="s">
        <v>30715</v>
      </c>
      <c r="V117" s="204" t="str">
        <f t="shared" si="9"/>
        <v>M100</v>
      </c>
      <c r="W117" s="204" t="str">
        <f t="shared" si="10"/>
        <v>V0</v>
      </c>
      <c r="X117" s="205" t="str">
        <f t="shared" si="11"/>
        <v/>
      </c>
      <c r="Y117" s="206"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06" t="str">
        <f>IF(AND(Grunddaten!A117&lt;&gt;"", Y117&lt;&gt;""),2,"")</f>
        <v/>
      </c>
      <c r="AA117" s="183" t="s">
        <v>30784</v>
      </c>
      <c r="AB117" s="246" t="s">
        <v>34783</v>
      </c>
      <c r="AC117" s="246" t="s">
        <v>116</v>
      </c>
      <c r="AD117" s="246" t="s">
        <v>34902</v>
      </c>
      <c r="AE117" s="246" t="s">
        <v>35025</v>
      </c>
      <c r="AF117" s="246" t="s">
        <v>35133</v>
      </c>
      <c r="AG117" s="247" t="s">
        <v>35228</v>
      </c>
    </row>
    <row r="118" spans="1:33" ht="16.2" customHeight="1" x14ac:dyDescent="0.4">
      <c r="A118" s="176" t="str">
        <f>Input_Lieferant!B118&amp;""</f>
        <v>110</v>
      </c>
      <c r="B118" s="177" t="str">
        <f>Input_Lieferant!D118</f>
        <v>uiHJQThphIzjTXCbqrEIbvwNVodmSi</v>
      </c>
      <c r="C118" s="259" t="s">
        <v>30712</v>
      </c>
      <c r="D118" s="259" t="s">
        <v>30713</v>
      </c>
      <c r="E118" s="195"/>
      <c r="F118" s="195"/>
      <c r="G118" s="195" t="s">
        <v>31001</v>
      </c>
      <c r="H118" s="259" t="s">
        <v>144</v>
      </c>
      <c r="I118" s="183" t="s">
        <v>30730</v>
      </c>
      <c r="J118" s="183" t="s">
        <v>53</v>
      </c>
      <c r="K118" s="259" t="s">
        <v>30718</v>
      </c>
      <c r="L118" s="179" t="s">
        <v>34671</v>
      </c>
      <c r="M118" s="183" t="s">
        <v>105</v>
      </c>
      <c r="N118" s="198">
        <v>6</v>
      </c>
      <c r="O118" s="186"/>
      <c r="P118" s="186" t="s">
        <v>105</v>
      </c>
      <c r="Q118" s="183" t="s">
        <v>116</v>
      </c>
      <c r="R118" s="183" t="s">
        <v>105</v>
      </c>
      <c r="S118" s="183"/>
      <c r="T118" s="183" t="s">
        <v>31007</v>
      </c>
      <c r="U118" s="183" t="s">
        <v>30715</v>
      </c>
      <c r="V118" s="204" t="str">
        <f t="shared" si="9"/>
        <v>M100</v>
      </c>
      <c r="W118" s="204" t="str">
        <f t="shared" si="10"/>
        <v>V0</v>
      </c>
      <c r="X118" s="205" t="str">
        <f t="shared" si="11"/>
        <v>R</v>
      </c>
      <c r="Y118" s="206"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V</v>
      </c>
      <c r="Z118" s="206">
        <f>IF(AND(Grunddaten!A118&lt;&gt;"", Y118&lt;&gt;""),2,"")</f>
        <v>2</v>
      </c>
      <c r="AA118" s="183" t="s">
        <v>30724</v>
      </c>
      <c r="AB118" s="246" t="s">
        <v>34784</v>
      </c>
      <c r="AC118" s="246" t="s">
        <v>105</v>
      </c>
      <c r="AD118" s="246" t="s">
        <v>34903</v>
      </c>
      <c r="AE118" s="246" t="s">
        <v>35026</v>
      </c>
      <c r="AF118" s="246" t="s">
        <v>35134</v>
      </c>
      <c r="AG118" s="247" t="s">
        <v>35229</v>
      </c>
    </row>
    <row r="119" spans="1:33" ht="16.2" customHeight="1" x14ac:dyDescent="0.4">
      <c r="A119" s="176" t="str">
        <f>Input_Lieferant!B119&amp;""</f>
        <v>111</v>
      </c>
      <c r="B119" s="177" t="str">
        <f>Input_Lieferant!D119</f>
        <v>gFgHEavsliGDzVOVUzveIApSAhjooV</v>
      </c>
      <c r="C119" s="259" t="s">
        <v>30713</v>
      </c>
      <c r="D119" s="259" t="s">
        <v>30713</v>
      </c>
      <c r="E119" s="195"/>
      <c r="F119" s="195"/>
      <c r="G119" s="195" t="s">
        <v>31001</v>
      </c>
      <c r="H119" s="259" t="s">
        <v>31088</v>
      </c>
      <c r="I119" s="183" t="s">
        <v>167</v>
      </c>
      <c r="J119" s="183" t="s">
        <v>114</v>
      </c>
      <c r="K119" s="259" t="s">
        <v>30717</v>
      </c>
      <c r="L119" s="179" t="s">
        <v>34672</v>
      </c>
      <c r="M119" s="183" t="s">
        <v>105</v>
      </c>
      <c r="N119" s="198">
        <v>4</v>
      </c>
      <c r="O119" s="186"/>
      <c r="P119" s="186" t="s">
        <v>105</v>
      </c>
      <c r="Q119" s="183" t="s">
        <v>105</v>
      </c>
      <c r="R119" s="183" t="s">
        <v>105</v>
      </c>
      <c r="S119" s="183"/>
      <c r="T119" s="183" t="s">
        <v>31007</v>
      </c>
      <c r="U119" s="183" t="s">
        <v>30715</v>
      </c>
      <c r="V119" s="204" t="str">
        <f t="shared" si="9"/>
        <v>M100</v>
      </c>
      <c r="W119" s="204" t="str">
        <f t="shared" si="10"/>
        <v>V0</v>
      </c>
      <c r="X119" s="205" t="str">
        <f t="shared" si="11"/>
        <v/>
      </c>
      <c r="Y119" s="206"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06" t="str">
        <f>IF(AND(Grunddaten!A119&lt;&gt;"", Y119&lt;&gt;""),2,"")</f>
        <v/>
      </c>
      <c r="AA119" s="183" t="s">
        <v>30784</v>
      </c>
      <c r="AB119" s="246" t="s">
        <v>34785</v>
      </c>
      <c r="AC119" s="246" t="s">
        <v>105</v>
      </c>
      <c r="AD119" s="246" t="s">
        <v>34904</v>
      </c>
      <c r="AE119" s="246" t="s">
        <v>35027</v>
      </c>
      <c r="AF119" s="243" t="s">
        <v>35135</v>
      </c>
      <c r="AG119" s="247" t="s">
        <v>35230</v>
      </c>
    </row>
    <row r="120" spans="1:33" ht="16.2" customHeight="1" x14ac:dyDescent="0.4">
      <c r="A120" s="176" t="str">
        <f>Input_Lieferant!B120&amp;""</f>
        <v>112</v>
      </c>
      <c r="B120" s="177" t="str">
        <f>Input_Lieferant!D120</f>
        <v>oGIIAqvAsUniPQzURyPBokxAWpyIhb</v>
      </c>
      <c r="C120" s="259" t="s">
        <v>30714</v>
      </c>
      <c r="D120" s="259" t="s">
        <v>30713</v>
      </c>
      <c r="E120" s="195"/>
      <c r="F120" s="195"/>
      <c r="G120" s="195" t="s">
        <v>30978</v>
      </c>
      <c r="H120" s="259" t="s">
        <v>30909</v>
      </c>
      <c r="I120" s="183" t="s">
        <v>30739</v>
      </c>
      <c r="J120" s="183" t="s">
        <v>114</v>
      </c>
      <c r="K120" s="259" t="s">
        <v>30710</v>
      </c>
      <c r="L120" s="179" t="s">
        <v>34673</v>
      </c>
      <c r="M120" s="183" t="s">
        <v>105</v>
      </c>
      <c r="N120" s="198">
        <v>10</v>
      </c>
      <c r="O120" s="186"/>
      <c r="P120" s="186" t="s">
        <v>105</v>
      </c>
      <c r="Q120" s="183" t="s">
        <v>116</v>
      </c>
      <c r="R120" s="183" t="s">
        <v>105</v>
      </c>
      <c r="S120" s="183"/>
      <c r="T120" s="183" t="s">
        <v>31007</v>
      </c>
      <c r="U120" s="183" t="s">
        <v>30715</v>
      </c>
      <c r="V120" s="204" t="str">
        <f t="shared" si="9"/>
        <v>A100</v>
      </c>
      <c r="W120" s="204" t="str">
        <f t="shared" si="10"/>
        <v>V0</v>
      </c>
      <c r="X120" s="205" t="str">
        <f t="shared" si="11"/>
        <v>R</v>
      </c>
      <c r="Y120" s="206"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V</v>
      </c>
      <c r="Z120" s="206">
        <f>IF(AND(Grunddaten!A120&lt;&gt;"", Y120&lt;&gt;""),2,"")</f>
        <v>2</v>
      </c>
      <c r="AA120" s="183" t="s">
        <v>30790</v>
      </c>
      <c r="AB120" s="246" t="s">
        <v>34786</v>
      </c>
      <c r="AC120" s="246" t="s">
        <v>105</v>
      </c>
      <c r="AD120" s="246" t="s">
        <v>34905</v>
      </c>
      <c r="AE120" s="246" t="s">
        <v>35028</v>
      </c>
      <c r="AF120" s="246" t="s">
        <v>35136</v>
      </c>
      <c r="AG120" s="247" t="s">
        <v>35231</v>
      </c>
    </row>
    <row r="121" spans="1:33" ht="16.2" customHeight="1" x14ac:dyDescent="0.4">
      <c r="A121" s="176" t="str">
        <f>Input_Lieferant!B121&amp;""</f>
        <v>113</v>
      </c>
      <c r="B121" s="177" t="str">
        <f>Input_Lieferant!D121</f>
        <v>PmCzJSikygsJwotIDQmGTzuoSxqVRw</v>
      </c>
      <c r="C121" s="259" t="s">
        <v>30712</v>
      </c>
      <c r="D121" s="259" t="s">
        <v>30714</v>
      </c>
      <c r="E121" s="195"/>
      <c r="F121" s="195"/>
      <c r="G121" s="195" t="s">
        <v>30999</v>
      </c>
      <c r="H121" s="259" t="s">
        <v>31088</v>
      </c>
      <c r="I121" s="183" t="s">
        <v>156</v>
      </c>
      <c r="J121" s="183" t="s">
        <v>53</v>
      </c>
      <c r="K121" s="259" t="s">
        <v>30716</v>
      </c>
      <c r="L121" s="179" t="s">
        <v>34674</v>
      </c>
      <c r="M121" s="183" t="s">
        <v>105</v>
      </c>
      <c r="N121" s="198">
        <v>8</v>
      </c>
      <c r="O121" s="186"/>
      <c r="P121" s="186" t="s">
        <v>105</v>
      </c>
      <c r="Q121" s="183" t="s">
        <v>105</v>
      </c>
      <c r="R121" s="183" t="s">
        <v>116</v>
      </c>
      <c r="S121" s="183"/>
      <c r="T121" s="183" t="s">
        <v>31009</v>
      </c>
      <c r="U121" s="183" t="s">
        <v>30715</v>
      </c>
      <c r="V121" s="204" t="str">
        <f t="shared" si="9"/>
        <v>M100</v>
      </c>
      <c r="W121" s="204" t="str">
        <f t="shared" si="10"/>
        <v>V0</v>
      </c>
      <c r="X121" s="205" t="str">
        <f t="shared" si="11"/>
        <v/>
      </c>
      <c r="Y121" s="206"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206">
        <f>IF(AND(Grunddaten!A121&lt;&gt;"", Y121&lt;&gt;""),2,"")</f>
        <v>2</v>
      </c>
      <c r="AA121" s="183" t="s">
        <v>30793</v>
      </c>
      <c r="AB121" s="246" t="s">
        <v>34787</v>
      </c>
      <c r="AC121" s="246" t="s">
        <v>116</v>
      </c>
      <c r="AD121" s="246" t="s">
        <v>34906</v>
      </c>
      <c r="AE121" s="246" t="s">
        <v>35029</v>
      </c>
      <c r="AF121" s="246" t="s">
        <v>35137</v>
      </c>
      <c r="AG121" s="247" t="s">
        <v>35232</v>
      </c>
    </row>
    <row r="122" spans="1:33" ht="16.2" customHeight="1" x14ac:dyDescent="0.4">
      <c r="A122" s="176" t="str">
        <f>Input_Lieferant!B122&amp;""</f>
        <v>114</v>
      </c>
      <c r="B122" s="177" t="str">
        <f>Input_Lieferant!D122</f>
        <v>NbOmLJxQqjhhCMCwHwKBREUwMBuzBD</v>
      </c>
      <c r="C122" s="259" t="s">
        <v>30711</v>
      </c>
      <c r="D122" s="259" t="s">
        <v>30712</v>
      </c>
      <c r="E122" s="195"/>
      <c r="F122" s="195"/>
      <c r="G122" s="195" t="s">
        <v>30976</v>
      </c>
      <c r="H122" s="259" t="s">
        <v>31088</v>
      </c>
      <c r="I122" s="183" t="s">
        <v>164</v>
      </c>
      <c r="J122" s="183" t="s">
        <v>114</v>
      </c>
      <c r="K122" s="259" t="s">
        <v>30718</v>
      </c>
      <c r="L122" s="179" t="s">
        <v>34675</v>
      </c>
      <c r="M122" s="183" t="s">
        <v>116</v>
      </c>
      <c r="N122" s="198">
        <v>9</v>
      </c>
      <c r="O122" s="186"/>
      <c r="P122" s="186" t="s">
        <v>116</v>
      </c>
      <c r="Q122" s="183" t="s">
        <v>105</v>
      </c>
      <c r="R122" s="183" t="s">
        <v>116</v>
      </c>
      <c r="S122" s="183"/>
      <c r="T122" s="183" t="s">
        <v>31008</v>
      </c>
      <c r="U122" s="183" t="s">
        <v>30715</v>
      </c>
      <c r="V122" s="204" t="str">
        <f t="shared" si="9"/>
        <v>M100</v>
      </c>
      <c r="W122" s="204" t="str">
        <f t="shared" si="10"/>
        <v>V0</v>
      </c>
      <c r="X122" s="205" t="str">
        <f t="shared" si="11"/>
        <v/>
      </c>
      <c r="Y122" s="206"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V</v>
      </c>
      <c r="Z122" s="206">
        <f>IF(AND(Grunddaten!A122&lt;&gt;"", Y122&lt;&gt;""),2,"")</f>
        <v>2</v>
      </c>
      <c r="AA122" s="183" t="s">
        <v>30787</v>
      </c>
      <c r="AB122" s="246" t="s">
        <v>34788</v>
      </c>
      <c r="AC122" s="246" t="s">
        <v>116</v>
      </c>
      <c r="AD122" s="246" t="s">
        <v>34907</v>
      </c>
      <c r="AE122" s="246" t="s">
        <v>35030</v>
      </c>
      <c r="AF122" s="246" t="s">
        <v>35138</v>
      </c>
      <c r="AG122" s="247" t="s">
        <v>35233</v>
      </c>
    </row>
    <row r="123" spans="1:33" ht="16.2" customHeight="1" x14ac:dyDescent="0.4">
      <c r="A123" s="176" t="str">
        <f>Input_Lieferant!B123&amp;""</f>
        <v>115</v>
      </c>
      <c r="B123" s="177" t="str">
        <f>Input_Lieferant!D123</f>
        <v>SWSQNoCmFNDIoiXOXvEQXwKtSVXCyC</v>
      </c>
      <c r="C123" s="259" t="s">
        <v>30713</v>
      </c>
      <c r="D123" s="259" t="s">
        <v>30711</v>
      </c>
      <c r="E123" s="195"/>
      <c r="F123" s="195"/>
      <c r="G123" s="195" t="s">
        <v>30971</v>
      </c>
      <c r="H123" s="259" t="s">
        <v>144</v>
      </c>
      <c r="I123" s="183" t="s">
        <v>30736</v>
      </c>
      <c r="J123" s="183" t="s">
        <v>53</v>
      </c>
      <c r="K123" s="259" t="s">
        <v>30710</v>
      </c>
      <c r="L123" s="179" t="s">
        <v>34676</v>
      </c>
      <c r="M123" s="183" t="s">
        <v>116</v>
      </c>
      <c r="N123" s="198">
        <v>3</v>
      </c>
      <c r="O123" s="186"/>
      <c r="P123" s="186" t="s">
        <v>116</v>
      </c>
      <c r="Q123" s="183" t="s">
        <v>116</v>
      </c>
      <c r="R123" s="183" t="s">
        <v>116</v>
      </c>
      <c r="S123" s="183"/>
      <c r="T123" s="183" t="s">
        <v>31010</v>
      </c>
      <c r="U123" s="183" t="s">
        <v>30715</v>
      </c>
      <c r="V123" s="204" t="str">
        <f t="shared" si="9"/>
        <v>M100</v>
      </c>
      <c r="W123" s="204" t="str">
        <f t="shared" si="10"/>
        <v>V0</v>
      </c>
      <c r="X123" s="205" t="str">
        <f t="shared" si="11"/>
        <v>R</v>
      </c>
      <c r="Y123" s="206"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206">
        <f>IF(AND(Grunddaten!A123&lt;&gt;"", Y123&lt;&gt;""),2,"")</f>
        <v>2</v>
      </c>
      <c r="AA123" s="183" t="s">
        <v>30785</v>
      </c>
      <c r="AB123" s="246" t="s">
        <v>34789</v>
      </c>
      <c r="AC123" s="246" t="s">
        <v>116</v>
      </c>
      <c r="AD123" s="246" t="s">
        <v>34908</v>
      </c>
      <c r="AE123" s="246" t="s">
        <v>35031</v>
      </c>
      <c r="AF123" s="246" t="s">
        <v>35139</v>
      </c>
      <c r="AG123" s="247" t="s">
        <v>35234</v>
      </c>
    </row>
    <row r="124" spans="1:33" ht="16.2" customHeight="1" x14ac:dyDescent="0.4">
      <c r="A124" s="176" t="str">
        <f>Input_Lieferant!B124&amp;""</f>
        <v>116</v>
      </c>
      <c r="B124" s="177" t="str">
        <f>Input_Lieferant!D124</f>
        <v>GDROQkyNqVdDNcdpOgfitgftkOdJRa</v>
      </c>
      <c r="C124" s="259" t="s">
        <v>30714</v>
      </c>
      <c r="D124" s="259" t="s">
        <v>30714</v>
      </c>
      <c r="E124" s="195"/>
      <c r="F124" s="195"/>
      <c r="G124" s="195" t="s">
        <v>30998</v>
      </c>
      <c r="H124" s="259" t="s">
        <v>30909</v>
      </c>
      <c r="I124" s="183" t="s">
        <v>30735</v>
      </c>
      <c r="J124" s="183" t="s">
        <v>114</v>
      </c>
      <c r="K124" s="259" t="s">
        <v>30718</v>
      </c>
      <c r="L124" s="179" t="s">
        <v>34677</v>
      </c>
      <c r="M124" s="183" t="s">
        <v>116</v>
      </c>
      <c r="N124" s="198">
        <v>2</v>
      </c>
      <c r="O124" s="186"/>
      <c r="P124" s="186" t="s">
        <v>105</v>
      </c>
      <c r="Q124" s="183" t="s">
        <v>105</v>
      </c>
      <c r="R124" s="183" t="s">
        <v>105</v>
      </c>
      <c r="S124" s="183"/>
      <c r="T124" s="183" t="s">
        <v>31008</v>
      </c>
      <c r="U124" s="183" t="s">
        <v>30715</v>
      </c>
      <c r="V124" s="204" t="str">
        <f t="shared" si="9"/>
        <v>A100</v>
      </c>
      <c r="W124" s="204" t="str">
        <f t="shared" si="10"/>
        <v>V0</v>
      </c>
      <c r="X124" s="205" t="str">
        <f t="shared" si="11"/>
        <v/>
      </c>
      <c r="Y124" s="206"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V</v>
      </c>
      <c r="Z124" s="206">
        <f>IF(AND(Grunddaten!A124&lt;&gt;"", Y124&lt;&gt;""),2,"")</f>
        <v>2</v>
      </c>
      <c r="AA124" s="183" t="s">
        <v>30724</v>
      </c>
      <c r="AB124" s="246" t="s">
        <v>34790</v>
      </c>
      <c r="AC124" s="246" t="s">
        <v>116</v>
      </c>
      <c r="AD124" s="246" t="s">
        <v>34909</v>
      </c>
      <c r="AE124" s="246" t="s">
        <v>35032</v>
      </c>
      <c r="AF124" s="243" t="s">
        <v>35140</v>
      </c>
      <c r="AG124" s="247" t="s">
        <v>35235</v>
      </c>
    </row>
    <row r="125" spans="1:33" ht="16.2" customHeight="1" x14ac:dyDescent="0.4">
      <c r="A125" s="176" t="str">
        <f>Input_Lieferant!B125&amp;""</f>
        <v>117</v>
      </c>
      <c r="B125" s="177" t="str">
        <f>Input_Lieferant!D125</f>
        <v>wKXMRRyfpHdsCUqgNOPCLJsSdfNIlB</v>
      </c>
      <c r="C125" s="259" t="s">
        <v>30713</v>
      </c>
      <c r="D125" s="259" t="s">
        <v>30714</v>
      </c>
      <c r="E125" s="195"/>
      <c r="F125" s="195"/>
      <c r="G125" s="195" t="s">
        <v>30974</v>
      </c>
      <c r="H125" s="259" t="s">
        <v>34593</v>
      </c>
      <c r="I125" s="183" t="s">
        <v>159</v>
      </c>
      <c r="J125" s="183" t="s">
        <v>114</v>
      </c>
      <c r="K125" s="259" t="s">
        <v>30718</v>
      </c>
      <c r="L125" s="179" t="s">
        <v>34678</v>
      </c>
      <c r="M125" s="183" t="s">
        <v>116</v>
      </c>
      <c r="N125" s="198">
        <v>6</v>
      </c>
      <c r="O125" s="186"/>
      <c r="P125" s="186" t="s">
        <v>116</v>
      </c>
      <c r="Q125" s="183" t="s">
        <v>105</v>
      </c>
      <c r="R125" s="183" t="s">
        <v>116</v>
      </c>
      <c r="S125" s="183"/>
      <c r="T125" s="183" t="s">
        <v>31009</v>
      </c>
      <c r="U125" s="183" t="s">
        <v>30715</v>
      </c>
      <c r="V125" s="204" t="str">
        <f t="shared" si="9"/>
        <v>M100</v>
      </c>
      <c r="W125" s="204" t="str">
        <f t="shared" si="10"/>
        <v>V0</v>
      </c>
      <c r="X125" s="205" t="str">
        <f t="shared" si="11"/>
        <v/>
      </c>
      <c r="Y125" s="206"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V</v>
      </c>
      <c r="Z125" s="206">
        <f>IF(AND(Grunddaten!A125&lt;&gt;"", Y125&lt;&gt;""),2,"")</f>
        <v>2</v>
      </c>
      <c r="AA125" s="183" t="s">
        <v>30633</v>
      </c>
      <c r="AB125" s="246" t="s">
        <v>34791</v>
      </c>
      <c r="AC125" s="246" t="s">
        <v>105</v>
      </c>
      <c r="AD125" s="246" t="s">
        <v>34910</v>
      </c>
      <c r="AE125" s="246" t="s">
        <v>35033</v>
      </c>
      <c r="AF125" s="246" t="s">
        <v>35141</v>
      </c>
      <c r="AG125" s="247" t="s">
        <v>35236</v>
      </c>
    </row>
    <row r="126" spans="1:33" ht="16.2" customHeight="1" x14ac:dyDescent="0.4">
      <c r="A126" s="176" t="str">
        <f>Input_Lieferant!B126&amp;""</f>
        <v>118</v>
      </c>
      <c r="B126" s="177" t="str">
        <f>Input_Lieferant!D126</f>
        <v>BITnkEhpGffhSaIXPqrhHqNQHPkbJb</v>
      </c>
      <c r="C126" s="259" t="s">
        <v>30712</v>
      </c>
      <c r="D126" s="259" t="s">
        <v>30713</v>
      </c>
      <c r="E126" s="195"/>
      <c r="F126" s="195"/>
      <c r="G126" s="195" t="s">
        <v>30989</v>
      </c>
      <c r="H126" s="259" t="s">
        <v>31088</v>
      </c>
      <c r="I126" s="183" t="s">
        <v>157</v>
      </c>
      <c r="J126" s="183" t="s">
        <v>114</v>
      </c>
      <c r="K126" s="259" t="s">
        <v>30716</v>
      </c>
      <c r="L126" s="179" t="s">
        <v>34679</v>
      </c>
      <c r="M126" s="183" t="s">
        <v>116</v>
      </c>
      <c r="N126" s="198">
        <v>8</v>
      </c>
      <c r="O126" s="186"/>
      <c r="P126" s="186" t="s">
        <v>105</v>
      </c>
      <c r="Q126" s="183" t="s">
        <v>105</v>
      </c>
      <c r="R126" s="183" t="s">
        <v>105</v>
      </c>
      <c r="S126" s="183"/>
      <c r="T126" s="183" t="s">
        <v>31010</v>
      </c>
      <c r="U126" s="183" t="s">
        <v>30716</v>
      </c>
      <c r="V126" s="204" t="str">
        <f t="shared" si="9"/>
        <v>M100</v>
      </c>
      <c r="W126" s="204" t="str">
        <f t="shared" si="10"/>
        <v>V0</v>
      </c>
      <c r="X126" s="205" t="str">
        <f t="shared" si="11"/>
        <v/>
      </c>
      <c r="Y126" s="206"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V</v>
      </c>
      <c r="Z126" s="206">
        <f>IF(AND(Grunddaten!A126&lt;&gt;"", Y126&lt;&gt;""),2,"")</f>
        <v>2</v>
      </c>
      <c r="AA126" s="183" t="s">
        <v>30793</v>
      </c>
      <c r="AB126" s="246" t="s">
        <v>34792</v>
      </c>
      <c r="AC126" s="246" t="s">
        <v>116</v>
      </c>
      <c r="AD126" s="246" t="s">
        <v>34911</v>
      </c>
      <c r="AE126" s="246" t="s">
        <v>35034</v>
      </c>
      <c r="AF126" s="246" t="s">
        <v>35142</v>
      </c>
      <c r="AG126" s="247" t="s">
        <v>35237</v>
      </c>
    </row>
    <row r="127" spans="1:33" ht="16.2" customHeight="1" x14ac:dyDescent="0.4">
      <c r="A127" s="176" t="str">
        <f>Input_Lieferant!B127&amp;""</f>
        <v>119</v>
      </c>
      <c r="B127" s="177" t="str">
        <f>Input_Lieferant!D127</f>
        <v>tgBqQjBeOsxWNbRSaKNkECeAgqzyBW</v>
      </c>
      <c r="C127" s="259" t="s">
        <v>30714</v>
      </c>
      <c r="D127" s="259" t="s">
        <v>30712</v>
      </c>
      <c r="E127" s="195"/>
      <c r="F127" s="195"/>
      <c r="G127" s="195" t="s">
        <v>30968</v>
      </c>
      <c r="H127" s="259" t="s">
        <v>31088</v>
      </c>
      <c r="I127" s="183" t="s">
        <v>30745</v>
      </c>
      <c r="J127" s="183" t="s">
        <v>114</v>
      </c>
      <c r="K127" s="259" t="s">
        <v>30710</v>
      </c>
      <c r="L127" s="179" t="s">
        <v>34680</v>
      </c>
      <c r="M127" s="183" t="s">
        <v>116</v>
      </c>
      <c r="N127" s="198">
        <v>9</v>
      </c>
      <c r="O127" s="186"/>
      <c r="P127" s="186" t="s">
        <v>116</v>
      </c>
      <c r="Q127" s="183" t="s">
        <v>116</v>
      </c>
      <c r="R127" s="183" t="s">
        <v>105</v>
      </c>
      <c r="S127" s="183"/>
      <c r="T127" s="183" t="s">
        <v>31009</v>
      </c>
      <c r="U127" s="183" t="s">
        <v>30715</v>
      </c>
      <c r="V127" s="204" t="str">
        <f t="shared" si="9"/>
        <v>A100</v>
      </c>
      <c r="W127" s="204" t="str">
        <f t="shared" si="10"/>
        <v>V0</v>
      </c>
      <c r="X127" s="205" t="str">
        <f t="shared" si="11"/>
        <v>R</v>
      </c>
      <c r="Y127" s="206"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06" t="str">
        <f>IF(AND(Grunddaten!A127&lt;&gt;"", Y127&lt;&gt;""),2,"")</f>
        <v/>
      </c>
      <c r="AA127" s="183" t="s">
        <v>30793</v>
      </c>
      <c r="AB127" s="246" t="s">
        <v>34793</v>
      </c>
      <c r="AC127" s="246" t="s">
        <v>116</v>
      </c>
      <c r="AD127" s="246" t="s">
        <v>34912</v>
      </c>
      <c r="AE127" s="246" t="s">
        <v>35035</v>
      </c>
      <c r="AF127" s="246" t="s">
        <v>35143</v>
      </c>
      <c r="AG127" s="247" t="s">
        <v>35238</v>
      </c>
    </row>
    <row r="128" spans="1:33" ht="16.2" customHeight="1" x14ac:dyDescent="0.4">
      <c r="A128" s="176" t="str">
        <f>Input_Lieferant!B128&amp;""</f>
        <v>120</v>
      </c>
      <c r="B128" s="177" t="str">
        <f>Input_Lieferant!D128</f>
        <v>wMejlyjoyrbitBygfRQQmrpvlAhNBP</v>
      </c>
      <c r="C128" s="259" t="s">
        <v>30711</v>
      </c>
      <c r="D128" s="259" t="s">
        <v>30712</v>
      </c>
      <c r="E128" s="195"/>
      <c r="F128" s="195"/>
      <c r="G128" s="195" t="s">
        <v>30961</v>
      </c>
      <c r="H128" s="259" t="s">
        <v>31088</v>
      </c>
      <c r="I128" s="183" t="s">
        <v>157</v>
      </c>
      <c r="J128" s="183" t="s">
        <v>53</v>
      </c>
      <c r="K128" s="259" t="s">
        <v>30717</v>
      </c>
      <c r="L128" s="179" t="s">
        <v>34681</v>
      </c>
      <c r="M128" s="183" t="s">
        <v>116</v>
      </c>
      <c r="N128" s="198">
        <v>2</v>
      </c>
      <c r="O128" s="186"/>
      <c r="P128" s="186" t="s">
        <v>105</v>
      </c>
      <c r="Q128" s="183" t="s">
        <v>116</v>
      </c>
      <c r="R128" s="183" t="s">
        <v>116</v>
      </c>
      <c r="S128" s="183"/>
      <c r="T128" s="183" t="s">
        <v>31010</v>
      </c>
      <c r="U128" s="183" t="s">
        <v>30715</v>
      </c>
      <c r="V128" s="204" t="str">
        <f t="shared" si="9"/>
        <v>M100</v>
      </c>
      <c r="W128" s="204" t="str">
        <f t="shared" si="10"/>
        <v>V0</v>
      </c>
      <c r="X128" s="205" t="str">
        <f t="shared" si="11"/>
        <v>R</v>
      </c>
      <c r="Y128" s="206"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S</v>
      </c>
      <c r="Z128" s="206">
        <f>IF(AND(Grunddaten!A128&lt;&gt;"", Y128&lt;&gt;""),2,"")</f>
        <v>2</v>
      </c>
      <c r="AA128" s="183" t="s">
        <v>30724</v>
      </c>
      <c r="AB128" s="246" t="s">
        <v>34794</v>
      </c>
      <c r="AC128" s="246" t="s">
        <v>105</v>
      </c>
      <c r="AD128" s="246" t="s">
        <v>34913</v>
      </c>
      <c r="AE128" s="246" t="s">
        <v>35036</v>
      </c>
      <c r="AF128" s="246" t="s">
        <v>35144</v>
      </c>
      <c r="AG128" s="247" t="s">
        <v>35239</v>
      </c>
    </row>
    <row r="129" spans="1:33" ht="16.2" customHeight="1" x14ac:dyDescent="0.4">
      <c r="A129" s="176" t="str">
        <f>Input_Lieferant!B129&amp;""</f>
        <v>121</v>
      </c>
      <c r="B129" s="177" t="str">
        <f>Input_Lieferant!D129</f>
        <v>EFMukeShBwsDIJRkeyDfWEatzBeQnq</v>
      </c>
      <c r="C129" s="259" t="s">
        <v>30711</v>
      </c>
      <c r="D129" s="259" t="s">
        <v>30712</v>
      </c>
      <c r="E129" s="195"/>
      <c r="F129" s="195"/>
      <c r="G129" s="195" t="s">
        <v>30972</v>
      </c>
      <c r="H129" s="259" t="s">
        <v>144</v>
      </c>
      <c r="I129" s="183" t="s">
        <v>162</v>
      </c>
      <c r="J129" s="183" t="s">
        <v>114</v>
      </c>
      <c r="K129" s="259" t="s">
        <v>30715</v>
      </c>
      <c r="L129" s="179" t="s">
        <v>34682</v>
      </c>
      <c r="M129" s="183" t="s">
        <v>105</v>
      </c>
      <c r="N129" s="198">
        <v>10</v>
      </c>
      <c r="O129" s="186"/>
      <c r="P129" s="186" t="s">
        <v>116</v>
      </c>
      <c r="Q129" s="183" t="s">
        <v>116</v>
      </c>
      <c r="R129" s="183" t="s">
        <v>116</v>
      </c>
      <c r="S129" s="183"/>
      <c r="T129" s="183" t="s">
        <v>31007</v>
      </c>
      <c r="U129" s="183" t="s">
        <v>30715</v>
      </c>
      <c r="V129" s="204" t="str">
        <f t="shared" si="9"/>
        <v>M100</v>
      </c>
      <c r="W129" s="204" t="str">
        <f t="shared" si="10"/>
        <v>V0</v>
      </c>
      <c r="X129" s="205" t="str">
        <f t="shared" si="11"/>
        <v>R</v>
      </c>
      <c r="Y129" s="206"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206">
        <f>IF(AND(Grunddaten!A129&lt;&gt;"", Y129&lt;&gt;""),2,"")</f>
        <v>2</v>
      </c>
      <c r="AA129" s="183" t="s">
        <v>30787</v>
      </c>
      <c r="AB129" s="246" t="s">
        <v>34795</v>
      </c>
      <c r="AC129" s="246" t="s">
        <v>116</v>
      </c>
      <c r="AD129" s="246" t="s">
        <v>34914</v>
      </c>
      <c r="AE129" s="246" t="s">
        <v>35037</v>
      </c>
      <c r="AF129" s="243" t="s">
        <v>35145</v>
      </c>
      <c r="AG129" s="247" t="s">
        <v>35240</v>
      </c>
    </row>
    <row r="130" spans="1:33" ht="16.2" customHeight="1" x14ac:dyDescent="0.4">
      <c r="A130" s="176" t="str">
        <f>Input_Lieferant!B130&amp;""</f>
        <v>122</v>
      </c>
      <c r="B130" s="177" t="str">
        <f>Input_Lieferant!D130</f>
        <v>MkkyqOESwBTNDhrDyxhWTllPmaiBrn</v>
      </c>
      <c r="C130" s="259" t="s">
        <v>30711</v>
      </c>
      <c r="D130" s="259" t="s">
        <v>30714</v>
      </c>
      <c r="E130" s="195"/>
      <c r="F130" s="195"/>
      <c r="G130" s="195" t="s">
        <v>30981</v>
      </c>
      <c r="H130" s="259" t="s">
        <v>34593</v>
      </c>
      <c r="I130" s="183" t="s">
        <v>158</v>
      </c>
      <c r="J130" s="183" t="s">
        <v>114</v>
      </c>
      <c r="K130" s="259" t="s">
        <v>30710</v>
      </c>
      <c r="L130" s="179" t="s">
        <v>34683</v>
      </c>
      <c r="M130" s="183" t="s">
        <v>105</v>
      </c>
      <c r="N130" s="198">
        <v>8</v>
      </c>
      <c r="O130" s="186"/>
      <c r="P130" s="186" t="s">
        <v>116</v>
      </c>
      <c r="Q130" s="183" t="s">
        <v>105</v>
      </c>
      <c r="R130" s="183" t="s">
        <v>116</v>
      </c>
      <c r="S130" s="183"/>
      <c r="T130" s="183" t="s">
        <v>31008</v>
      </c>
      <c r="U130" s="183" t="s">
        <v>30715</v>
      </c>
      <c r="V130" s="204" t="str">
        <f t="shared" si="9"/>
        <v>M100</v>
      </c>
      <c r="W130" s="204" t="str">
        <f t="shared" si="10"/>
        <v>V0</v>
      </c>
      <c r="X130" s="205" t="str">
        <f t="shared" si="11"/>
        <v/>
      </c>
      <c r="Y130" s="206"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06" t="str">
        <f>IF(AND(Grunddaten!A130&lt;&gt;"", Y130&lt;&gt;""),2,"")</f>
        <v/>
      </c>
      <c r="AA130" s="183" t="s">
        <v>30630</v>
      </c>
      <c r="AB130" s="246" t="s">
        <v>34796</v>
      </c>
      <c r="AC130" s="246" t="s">
        <v>116</v>
      </c>
      <c r="AD130" s="246" t="s">
        <v>34915</v>
      </c>
      <c r="AE130" s="246" t="s">
        <v>35038</v>
      </c>
      <c r="AF130" s="246" t="s">
        <v>35146</v>
      </c>
      <c r="AG130" s="247" t="s">
        <v>35241</v>
      </c>
    </row>
    <row r="131" spans="1:33" ht="16.2" customHeight="1" x14ac:dyDescent="0.4">
      <c r="A131" s="176" t="str">
        <f>Input_Lieferant!B131&amp;""</f>
        <v>123</v>
      </c>
      <c r="B131" s="177" t="str">
        <f>Input_Lieferant!D131</f>
        <v>GtzMEPNygmjfJiOyaQgVjCvEqynbFG</v>
      </c>
      <c r="C131" s="259" t="s">
        <v>30713</v>
      </c>
      <c r="D131" s="259" t="s">
        <v>30711</v>
      </c>
      <c r="E131" s="195"/>
      <c r="F131" s="195"/>
      <c r="G131" s="195" t="s">
        <v>30967</v>
      </c>
      <c r="H131" s="259" t="s">
        <v>30909</v>
      </c>
      <c r="I131" s="183" t="s">
        <v>30731</v>
      </c>
      <c r="J131" s="183" t="s">
        <v>114</v>
      </c>
      <c r="K131" s="259" t="s">
        <v>30717</v>
      </c>
      <c r="L131" s="179" t="s">
        <v>34684</v>
      </c>
      <c r="M131" s="183" t="s">
        <v>105</v>
      </c>
      <c r="N131" s="198">
        <v>8</v>
      </c>
      <c r="O131" s="186"/>
      <c r="P131" s="186" t="s">
        <v>116</v>
      </c>
      <c r="Q131" s="183" t="s">
        <v>116</v>
      </c>
      <c r="R131" s="183" t="s">
        <v>116</v>
      </c>
      <c r="S131" s="183"/>
      <c r="T131" s="183" t="s">
        <v>31007</v>
      </c>
      <c r="U131" s="183" t="s">
        <v>30718</v>
      </c>
      <c r="V131" s="204" t="str">
        <f t="shared" si="9"/>
        <v>M100</v>
      </c>
      <c r="W131" s="204" t="str">
        <f t="shared" si="10"/>
        <v>V0</v>
      </c>
      <c r="X131" s="205" t="str">
        <f t="shared" si="11"/>
        <v>R</v>
      </c>
      <c r="Y131" s="206"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06" t="str">
        <f>IF(AND(Grunddaten!A131&lt;&gt;"", Y131&lt;&gt;""),2,"")</f>
        <v/>
      </c>
      <c r="AA131" s="183" t="s">
        <v>30801</v>
      </c>
      <c r="AB131" s="246" t="s">
        <v>34797</v>
      </c>
      <c r="AC131" s="246" t="s">
        <v>116</v>
      </c>
      <c r="AD131" s="246" t="s">
        <v>34916</v>
      </c>
      <c r="AE131" s="246" t="s">
        <v>35039</v>
      </c>
      <c r="AF131" s="246" t="s">
        <v>35147</v>
      </c>
      <c r="AG131" s="247" t="s">
        <v>35242</v>
      </c>
    </row>
    <row r="132" spans="1:33" ht="16.2" customHeight="1" x14ac:dyDescent="0.4">
      <c r="A132" s="176" t="str">
        <f>Input_Lieferant!B132&amp;""</f>
        <v>124</v>
      </c>
      <c r="B132" s="177" t="str">
        <f>Input_Lieferant!D132</f>
        <v>boAKSTfRCFoMIvIjsBcwXNcfVLIajv</v>
      </c>
      <c r="C132" s="259" t="s">
        <v>30713</v>
      </c>
      <c r="D132" s="259" t="s">
        <v>30711</v>
      </c>
      <c r="E132" s="195"/>
      <c r="F132" s="195"/>
      <c r="G132" s="195" t="s">
        <v>30978</v>
      </c>
      <c r="H132" s="259" t="s">
        <v>31088</v>
      </c>
      <c r="I132" s="183" t="s">
        <v>30749</v>
      </c>
      <c r="J132" s="183" t="s">
        <v>114</v>
      </c>
      <c r="K132" s="259" t="s">
        <v>30718</v>
      </c>
      <c r="L132" s="179" t="s">
        <v>34685</v>
      </c>
      <c r="M132" s="183" t="s">
        <v>116</v>
      </c>
      <c r="N132" s="198">
        <v>7</v>
      </c>
      <c r="O132" s="186"/>
      <c r="P132" s="186" t="s">
        <v>105</v>
      </c>
      <c r="Q132" s="183" t="s">
        <v>116</v>
      </c>
      <c r="R132" s="183" t="s">
        <v>116</v>
      </c>
      <c r="S132" s="183"/>
      <c r="T132" s="183" t="s">
        <v>31010</v>
      </c>
      <c r="U132" s="183" t="s">
        <v>30715</v>
      </c>
      <c r="V132" s="204" t="str">
        <f t="shared" si="9"/>
        <v>M100</v>
      </c>
      <c r="W132" s="204" t="str">
        <f t="shared" si="10"/>
        <v>V0</v>
      </c>
      <c r="X132" s="205" t="str">
        <f t="shared" si="11"/>
        <v>R</v>
      </c>
      <c r="Y132" s="206"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V</v>
      </c>
      <c r="Z132" s="206">
        <f>IF(AND(Grunddaten!A132&lt;&gt;"", Y132&lt;&gt;""),2,"")</f>
        <v>2</v>
      </c>
      <c r="AA132" s="183" t="s">
        <v>30798</v>
      </c>
      <c r="AB132" s="246" t="s">
        <v>34798</v>
      </c>
      <c r="AC132" s="246" t="s">
        <v>105</v>
      </c>
      <c r="AD132" s="246" t="s">
        <v>34917</v>
      </c>
      <c r="AE132" s="246" t="s">
        <v>35040</v>
      </c>
      <c r="AF132" s="246" t="s">
        <v>35148</v>
      </c>
      <c r="AG132" s="247" t="s">
        <v>35243</v>
      </c>
    </row>
    <row r="133" spans="1:33" ht="16.2" customHeight="1" x14ac:dyDescent="0.4">
      <c r="A133" s="176" t="str">
        <f>Input_Lieferant!B133&amp;""</f>
        <v>125</v>
      </c>
      <c r="B133" s="177" t="str">
        <f>Input_Lieferant!D133</f>
        <v>usKgSwljfTdDhsBGgzGaOpmLBSqAms</v>
      </c>
      <c r="C133" s="259" t="s">
        <v>30712</v>
      </c>
      <c r="D133" s="259" t="s">
        <v>30713</v>
      </c>
      <c r="E133" s="195"/>
      <c r="F133" s="195"/>
      <c r="G133" s="195" t="s">
        <v>30974</v>
      </c>
      <c r="H133" s="259" t="s">
        <v>144</v>
      </c>
      <c r="I133" s="183" t="s">
        <v>164</v>
      </c>
      <c r="J133" s="183" t="s">
        <v>53</v>
      </c>
      <c r="K133" s="259" t="s">
        <v>30716</v>
      </c>
      <c r="L133" s="179" t="s">
        <v>34686</v>
      </c>
      <c r="M133" s="183" t="s">
        <v>105</v>
      </c>
      <c r="N133" s="198">
        <v>2</v>
      </c>
      <c r="O133" s="186"/>
      <c r="P133" s="186" t="s">
        <v>116</v>
      </c>
      <c r="Q133" s="183" t="s">
        <v>105</v>
      </c>
      <c r="R133" s="183" t="s">
        <v>116</v>
      </c>
      <c r="S133" s="183"/>
      <c r="T133" s="183" t="s">
        <v>31010</v>
      </c>
      <c r="U133" s="183" t="s">
        <v>30715</v>
      </c>
      <c r="V133" s="204" t="str">
        <f t="shared" si="9"/>
        <v>M100</v>
      </c>
      <c r="W133" s="204" t="str">
        <f t="shared" si="10"/>
        <v>V0</v>
      </c>
      <c r="X133" s="205" t="str">
        <f t="shared" si="11"/>
        <v/>
      </c>
      <c r="Y133" s="206"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06" t="str">
        <f>IF(AND(Grunddaten!A133&lt;&gt;"", Y133&lt;&gt;""),2,"")</f>
        <v/>
      </c>
      <c r="AA133" s="183" t="s">
        <v>30786</v>
      </c>
      <c r="AB133" s="246" t="s">
        <v>34799</v>
      </c>
      <c r="AC133" s="246" t="s">
        <v>116</v>
      </c>
      <c r="AD133" s="246" t="s">
        <v>34918</v>
      </c>
      <c r="AE133" s="246" t="s">
        <v>35041</v>
      </c>
      <c r="AF133" s="246" t="s">
        <v>35149</v>
      </c>
      <c r="AG133" s="247" t="s">
        <v>35244</v>
      </c>
    </row>
    <row r="134" spans="1:33" ht="16.2" customHeight="1" x14ac:dyDescent="0.4">
      <c r="A134" s="176" t="str">
        <f>Input_Lieferant!B134&amp;""</f>
        <v>126</v>
      </c>
      <c r="B134" s="177" t="str">
        <f>Input_Lieferant!D134</f>
        <v>oHgWLLGmgxiJajsHtSmLrfXidmmXWm</v>
      </c>
      <c r="C134" s="259" t="s">
        <v>30713</v>
      </c>
      <c r="D134" s="259" t="s">
        <v>30712</v>
      </c>
      <c r="E134" s="195"/>
      <c r="F134" s="195"/>
      <c r="G134" s="195" t="s">
        <v>30984</v>
      </c>
      <c r="H134" s="259" t="s">
        <v>144</v>
      </c>
      <c r="I134" s="183" t="s">
        <v>30728</v>
      </c>
      <c r="J134" s="183" t="s">
        <v>53</v>
      </c>
      <c r="K134" s="259" t="s">
        <v>30717</v>
      </c>
      <c r="L134" s="179" t="s">
        <v>34687</v>
      </c>
      <c r="M134" s="183" t="s">
        <v>116</v>
      </c>
      <c r="N134" s="198">
        <v>6</v>
      </c>
      <c r="O134" s="186"/>
      <c r="P134" s="186" t="s">
        <v>105</v>
      </c>
      <c r="Q134" s="183" t="s">
        <v>116</v>
      </c>
      <c r="R134" s="183" t="s">
        <v>105</v>
      </c>
      <c r="S134" s="183"/>
      <c r="T134" s="183" t="s">
        <v>31008</v>
      </c>
      <c r="U134" s="183" t="s">
        <v>30715</v>
      </c>
      <c r="V134" s="204" t="str">
        <f t="shared" si="9"/>
        <v>M100</v>
      </c>
      <c r="W134" s="204" t="str">
        <f t="shared" si="10"/>
        <v>V0</v>
      </c>
      <c r="X134" s="205" t="str">
        <f t="shared" si="11"/>
        <v>R</v>
      </c>
      <c r="Y134" s="206"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06" t="str">
        <f>IF(AND(Grunddaten!A134&lt;&gt;"", Y134&lt;&gt;""),2,"")</f>
        <v/>
      </c>
      <c r="AA134" s="183" t="s">
        <v>30786</v>
      </c>
      <c r="AB134" s="246" t="s">
        <v>34800</v>
      </c>
      <c r="AC134" s="246" t="s">
        <v>116</v>
      </c>
      <c r="AD134" s="246" t="s">
        <v>34919</v>
      </c>
      <c r="AE134" s="246" t="s">
        <v>35042</v>
      </c>
      <c r="AF134" s="243" t="s">
        <v>35150</v>
      </c>
      <c r="AG134" s="247" t="s">
        <v>35245</v>
      </c>
    </row>
    <row r="135" spans="1:33" ht="16.2" customHeight="1" x14ac:dyDescent="0.4">
      <c r="A135" s="176" t="str">
        <f>Input_Lieferant!B135&amp;""</f>
        <v>127</v>
      </c>
      <c r="B135" s="177" t="str">
        <f>Input_Lieferant!D135</f>
        <v>njtsyCSILNcebBOVztBzLWodcsjIdo</v>
      </c>
      <c r="C135" s="259" t="s">
        <v>30713</v>
      </c>
      <c r="D135" s="259" t="s">
        <v>30714</v>
      </c>
      <c r="E135" s="195"/>
      <c r="F135" s="195"/>
      <c r="G135" s="195" t="s">
        <v>30966</v>
      </c>
      <c r="H135" s="259" t="s">
        <v>34593</v>
      </c>
      <c r="I135" s="183" t="s">
        <v>30752</v>
      </c>
      <c r="J135" s="183" t="s">
        <v>53</v>
      </c>
      <c r="K135" s="259" t="s">
        <v>30716</v>
      </c>
      <c r="L135" s="179" t="s">
        <v>34688</v>
      </c>
      <c r="M135" s="183" t="s">
        <v>105</v>
      </c>
      <c r="N135" s="198">
        <v>10</v>
      </c>
      <c r="O135" s="186"/>
      <c r="P135" s="186" t="s">
        <v>116</v>
      </c>
      <c r="Q135" s="183" t="s">
        <v>116</v>
      </c>
      <c r="R135" s="183" t="s">
        <v>116</v>
      </c>
      <c r="S135" s="183"/>
      <c r="T135" s="183" t="s">
        <v>31010</v>
      </c>
      <c r="U135" s="183" t="s">
        <v>30715</v>
      </c>
      <c r="V135" s="204" t="str">
        <f t="shared" si="9"/>
        <v>M100</v>
      </c>
      <c r="W135" s="204" t="str">
        <f t="shared" si="10"/>
        <v>V0</v>
      </c>
      <c r="X135" s="205" t="str">
        <f t="shared" si="11"/>
        <v>R</v>
      </c>
      <c r="Y135" s="206"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S</v>
      </c>
      <c r="Z135" s="206">
        <f>IF(AND(Grunddaten!A135&lt;&gt;"", Y135&lt;&gt;""),2,"")</f>
        <v>2</v>
      </c>
      <c r="AA135" s="183" t="s">
        <v>30790</v>
      </c>
      <c r="AB135" s="246" t="s">
        <v>34801</v>
      </c>
      <c r="AC135" s="246" t="s">
        <v>105</v>
      </c>
      <c r="AD135" s="246" t="s">
        <v>34920</v>
      </c>
      <c r="AE135" s="246" t="s">
        <v>35043</v>
      </c>
      <c r="AF135" s="246" t="s">
        <v>35151</v>
      </c>
      <c r="AG135" s="247" t="s">
        <v>35246</v>
      </c>
    </row>
    <row r="136" spans="1:33" ht="16.2" customHeight="1" x14ac:dyDescent="0.4">
      <c r="A136" s="176" t="str">
        <f>Input_Lieferant!B136&amp;""</f>
        <v>128</v>
      </c>
      <c r="B136" s="177" t="str">
        <f>Input_Lieferant!D136</f>
        <v>ePkqCDosiUbLdGuJKxzEmRcVoBogtL</v>
      </c>
      <c r="C136" s="259" t="s">
        <v>30713</v>
      </c>
      <c r="D136" s="259" t="s">
        <v>30711</v>
      </c>
      <c r="E136" s="195"/>
      <c r="F136" s="195"/>
      <c r="G136" s="195" t="s">
        <v>30971</v>
      </c>
      <c r="H136" s="259" t="s">
        <v>31088</v>
      </c>
      <c r="I136" s="183" t="s">
        <v>30747</v>
      </c>
      <c r="J136" s="183" t="s">
        <v>53</v>
      </c>
      <c r="K136" s="259" t="s">
        <v>30717</v>
      </c>
      <c r="L136" s="179" t="s">
        <v>34689</v>
      </c>
      <c r="M136" s="183" t="s">
        <v>116</v>
      </c>
      <c r="N136" s="198">
        <v>1</v>
      </c>
      <c r="O136" s="186"/>
      <c r="P136" s="186" t="s">
        <v>105</v>
      </c>
      <c r="Q136" s="183" t="s">
        <v>116</v>
      </c>
      <c r="R136" s="183" t="s">
        <v>105</v>
      </c>
      <c r="S136" s="183"/>
      <c r="T136" s="183" t="s">
        <v>31008</v>
      </c>
      <c r="U136" s="183" t="s">
        <v>30715</v>
      </c>
      <c r="V136" s="204" t="str">
        <f t="shared" si="9"/>
        <v>M100</v>
      </c>
      <c r="W136" s="204" t="str">
        <f t="shared" si="10"/>
        <v>V0</v>
      </c>
      <c r="X136" s="205" t="str">
        <f t="shared" si="11"/>
        <v>R</v>
      </c>
      <c r="Y136" s="206"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V</v>
      </c>
      <c r="Z136" s="206">
        <f>IF(AND(Grunddaten!A136&lt;&gt;"", Y136&lt;&gt;""),2,"")</f>
        <v>2</v>
      </c>
      <c r="AA136" s="183" t="s">
        <v>30702</v>
      </c>
      <c r="AB136" s="246" t="s">
        <v>34802</v>
      </c>
      <c r="AC136" s="246" t="s">
        <v>116</v>
      </c>
      <c r="AD136" s="246" t="s">
        <v>34921</v>
      </c>
      <c r="AE136" s="246" t="s">
        <v>35044</v>
      </c>
      <c r="AF136" s="246" t="s">
        <v>35152</v>
      </c>
      <c r="AG136" s="247" t="s">
        <v>35247</v>
      </c>
    </row>
    <row r="137" spans="1:33" ht="16.2" customHeight="1" x14ac:dyDescent="0.4">
      <c r="A137" s="176" t="str">
        <f>Input_Lieferant!B137&amp;""</f>
        <v>129</v>
      </c>
      <c r="B137" s="177" t="str">
        <f>Input_Lieferant!D137</f>
        <v>WGFdXickCsXmlCCETwjSNUvdLWtSVW</v>
      </c>
      <c r="C137" s="259" t="s">
        <v>30711</v>
      </c>
      <c r="D137" s="259" t="s">
        <v>30713</v>
      </c>
      <c r="E137" s="195"/>
      <c r="F137" s="195"/>
      <c r="G137" s="195" t="s">
        <v>30979</v>
      </c>
      <c r="H137" s="259" t="s">
        <v>30909</v>
      </c>
      <c r="I137" s="183" t="s">
        <v>30738</v>
      </c>
      <c r="J137" s="183" t="s">
        <v>53</v>
      </c>
      <c r="K137" s="259" t="s">
        <v>30717</v>
      </c>
      <c r="L137" s="179" t="s">
        <v>34690</v>
      </c>
      <c r="M137" s="183" t="s">
        <v>105</v>
      </c>
      <c r="N137" s="198">
        <v>5</v>
      </c>
      <c r="O137" s="186"/>
      <c r="P137" s="186" t="s">
        <v>116</v>
      </c>
      <c r="Q137" s="183" t="s">
        <v>116</v>
      </c>
      <c r="R137" s="183" t="s">
        <v>105</v>
      </c>
      <c r="S137" s="183"/>
      <c r="T137" s="183" t="s">
        <v>31007</v>
      </c>
      <c r="U137" s="183" t="s">
        <v>30715</v>
      </c>
      <c r="V137" s="204" t="str">
        <f t="shared" ref="V137:V158" si="12">IF(A137&lt;&gt;"", IF(C137="0800", "A100", "M100"), "")</f>
        <v>M100</v>
      </c>
      <c r="W137" s="204" t="str">
        <f t="shared" ref="W137:W158" si="13">IF(A137&lt;&gt;"", "V0", "")</f>
        <v>V0</v>
      </c>
      <c r="X137" s="205" t="str">
        <f t="shared" ref="X137:X158" si="14">IF(Q137="X", "R","")</f>
        <v>R</v>
      </c>
      <c r="Y137" s="206"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V</v>
      </c>
      <c r="Z137" s="206">
        <f>IF(AND(Grunddaten!A137&lt;&gt;"", Y137&lt;&gt;""),2,"")</f>
        <v>2</v>
      </c>
      <c r="AA137" s="183" t="s">
        <v>30801</v>
      </c>
      <c r="AB137" s="246" t="s">
        <v>34803</v>
      </c>
      <c r="AC137" s="246" t="s">
        <v>105</v>
      </c>
      <c r="AD137" s="246" t="s">
        <v>34922</v>
      </c>
      <c r="AE137" s="246" t="s">
        <v>35045</v>
      </c>
      <c r="AF137" s="246" t="s">
        <v>35153</v>
      </c>
      <c r="AG137" s="247" t="s">
        <v>35248</v>
      </c>
    </row>
    <row r="138" spans="1:33" ht="16.2" customHeight="1" x14ac:dyDescent="0.4">
      <c r="A138" s="176" t="str">
        <f>Input_Lieferant!B138&amp;""</f>
        <v>130</v>
      </c>
      <c r="B138" s="177" t="str">
        <f>Input_Lieferant!D138</f>
        <v>EnMjbNJibFtlyFTdJMlBDIjJuFraKG</v>
      </c>
      <c r="C138" s="259" t="s">
        <v>30711</v>
      </c>
      <c r="D138" s="259" t="s">
        <v>30712</v>
      </c>
      <c r="E138" s="195"/>
      <c r="F138" s="195"/>
      <c r="G138" s="195" t="s">
        <v>30998</v>
      </c>
      <c r="H138" s="259" t="s">
        <v>30909</v>
      </c>
      <c r="I138" s="183" t="s">
        <v>30730</v>
      </c>
      <c r="J138" s="183" t="s">
        <v>114</v>
      </c>
      <c r="K138" s="259" t="s">
        <v>30715</v>
      </c>
      <c r="L138" s="179" t="s">
        <v>34691</v>
      </c>
      <c r="M138" s="183" t="s">
        <v>105</v>
      </c>
      <c r="N138" s="198">
        <v>8</v>
      </c>
      <c r="O138" s="186"/>
      <c r="P138" s="186" t="s">
        <v>105</v>
      </c>
      <c r="Q138" s="183" t="s">
        <v>116</v>
      </c>
      <c r="R138" s="183" t="s">
        <v>116</v>
      </c>
      <c r="S138" s="183"/>
      <c r="T138" s="183" t="s">
        <v>31007</v>
      </c>
      <c r="U138" s="183" t="s">
        <v>30715</v>
      </c>
      <c r="V138" s="204" t="str">
        <f t="shared" si="12"/>
        <v>M100</v>
      </c>
      <c r="W138" s="204" t="str">
        <f t="shared" si="13"/>
        <v>V0</v>
      </c>
      <c r="X138" s="205" t="str">
        <f t="shared" si="14"/>
        <v>R</v>
      </c>
      <c r="Y138" s="206"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S</v>
      </c>
      <c r="Z138" s="206">
        <f>IF(AND(Grunddaten!A138&lt;&gt;"", Y138&lt;&gt;""),2,"")</f>
        <v>2</v>
      </c>
      <c r="AA138" s="183" t="s">
        <v>30721</v>
      </c>
      <c r="AB138" s="246" t="s">
        <v>34804</v>
      </c>
      <c r="AC138" s="246" t="s">
        <v>105</v>
      </c>
      <c r="AD138" s="246" t="s">
        <v>34923</v>
      </c>
      <c r="AE138" s="246" t="s">
        <v>35046</v>
      </c>
      <c r="AF138" s="246" t="s">
        <v>35154</v>
      </c>
      <c r="AG138" s="247" t="s">
        <v>35249</v>
      </c>
    </row>
    <row r="139" spans="1:33" ht="16.2" customHeight="1" x14ac:dyDescent="0.4">
      <c r="A139" s="176" t="str">
        <f>Input_Lieferant!B139&amp;""</f>
        <v>131</v>
      </c>
      <c r="B139" s="177" t="str">
        <f>Input_Lieferant!D139</f>
        <v>iBjuiQMwwKmgiHDBoEBdqQwqoLWXqm</v>
      </c>
      <c r="C139" s="259" t="s">
        <v>30714</v>
      </c>
      <c r="D139" s="259" t="s">
        <v>30711</v>
      </c>
      <c r="E139" s="195"/>
      <c r="F139" s="195"/>
      <c r="G139" s="195" t="s">
        <v>30974</v>
      </c>
      <c r="H139" s="259" t="s">
        <v>34593</v>
      </c>
      <c r="I139" s="183" t="s">
        <v>30730</v>
      </c>
      <c r="J139" s="183" t="s">
        <v>114</v>
      </c>
      <c r="K139" s="259" t="s">
        <v>30717</v>
      </c>
      <c r="L139" s="179" t="s">
        <v>34692</v>
      </c>
      <c r="M139" s="183" t="s">
        <v>116</v>
      </c>
      <c r="N139" s="198">
        <v>2</v>
      </c>
      <c r="O139" s="186"/>
      <c r="P139" s="186" t="s">
        <v>116</v>
      </c>
      <c r="Q139" s="183" t="s">
        <v>116</v>
      </c>
      <c r="R139" s="183" t="s">
        <v>105</v>
      </c>
      <c r="S139" s="183"/>
      <c r="T139" s="183" t="s">
        <v>31009</v>
      </c>
      <c r="U139" s="183" t="s">
        <v>30715</v>
      </c>
      <c r="V139" s="204" t="str">
        <f t="shared" si="12"/>
        <v>A100</v>
      </c>
      <c r="W139" s="204" t="str">
        <f t="shared" si="13"/>
        <v>V0</v>
      </c>
      <c r="X139" s="205" t="str">
        <f t="shared" si="14"/>
        <v>R</v>
      </c>
      <c r="Y139" s="206"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V</v>
      </c>
      <c r="Z139" s="206">
        <f>IF(AND(Grunddaten!A139&lt;&gt;"", Y139&lt;&gt;""),2,"")</f>
        <v>2</v>
      </c>
      <c r="AA139" s="183" t="s">
        <v>30788</v>
      </c>
      <c r="AB139" s="246" t="s">
        <v>34805</v>
      </c>
      <c r="AC139" s="246" t="s">
        <v>116</v>
      </c>
      <c r="AD139" s="246" t="s">
        <v>34924</v>
      </c>
      <c r="AE139" s="246" t="s">
        <v>35047</v>
      </c>
      <c r="AF139" s="243" t="s">
        <v>35155</v>
      </c>
      <c r="AG139" s="247" t="s">
        <v>35250</v>
      </c>
    </row>
    <row r="140" spans="1:33" ht="16.2" customHeight="1" x14ac:dyDescent="0.4">
      <c r="A140" s="176" t="str">
        <f>Input_Lieferant!B140&amp;""</f>
        <v>132</v>
      </c>
      <c r="B140" s="177" t="str">
        <f>Input_Lieferant!D140</f>
        <v>KwAeUTLUxoVRcvEEJJqDrTtRHfbyca</v>
      </c>
      <c r="C140" s="259" t="s">
        <v>30714</v>
      </c>
      <c r="D140" s="259" t="s">
        <v>30714</v>
      </c>
      <c r="E140" s="195"/>
      <c r="F140" s="195"/>
      <c r="G140" s="195" t="s">
        <v>30980</v>
      </c>
      <c r="H140" s="259" t="s">
        <v>30909</v>
      </c>
      <c r="I140" s="183" t="s">
        <v>30729</v>
      </c>
      <c r="J140" s="183" t="s">
        <v>53</v>
      </c>
      <c r="K140" s="259" t="s">
        <v>30715</v>
      </c>
      <c r="L140" s="179" t="s">
        <v>34693</v>
      </c>
      <c r="M140" s="183" t="s">
        <v>105</v>
      </c>
      <c r="N140" s="198">
        <v>6</v>
      </c>
      <c r="O140" s="186"/>
      <c r="P140" s="186" t="s">
        <v>116</v>
      </c>
      <c r="Q140" s="183" t="s">
        <v>116</v>
      </c>
      <c r="R140" s="183" t="s">
        <v>116</v>
      </c>
      <c r="S140" s="183"/>
      <c r="T140" s="183" t="s">
        <v>31007</v>
      </c>
      <c r="U140" s="183" t="s">
        <v>30715</v>
      </c>
      <c r="V140" s="204" t="str">
        <f t="shared" si="12"/>
        <v>A100</v>
      </c>
      <c r="W140" s="204" t="str">
        <f t="shared" si="13"/>
        <v>V0</v>
      </c>
      <c r="X140" s="205" t="str">
        <f t="shared" si="14"/>
        <v>R</v>
      </c>
      <c r="Y140" s="206"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06" t="str">
        <f>IF(AND(Grunddaten!A140&lt;&gt;"", Y140&lt;&gt;""),2,"")</f>
        <v/>
      </c>
      <c r="AA140" s="183" t="s">
        <v>30722</v>
      </c>
      <c r="AB140" s="246" t="s">
        <v>34806</v>
      </c>
      <c r="AC140" s="246" t="s">
        <v>116</v>
      </c>
      <c r="AD140" s="246" t="s">
        <v>34925</v>
      </c>
      <c r="AE140" s="246" t="s">
        <v>35048</v>
      </c>
      <c r="AF140" s="246" t="s">
        <v>35156</v>
      </c>
      <c r="AG140" s="247" t="s">
        <v>35251</v>
      </c>
    </row>
    <row r="141" spans="1:33" ht="16.2" customHeight="1" x14ac:dyDescent="0.4">
      <c r="A141" s="176" t="str">
        <f>Input_Lieferant!B141&amp;""</f>
        <v>133</v>
      </c>
      <c r="B141" s="177" t="str">
        <f>Input_Lieferant!D141</f>
        <v>pMqpwunhnvtaVvnHAgruhegMOMfcbW</v>
      </c>
      <c r="C141" s="259" t="s">
        <v>30712</v>
      </c>
      <c r="D141" s="259" t="s">
        <v>30711</v>
      </c>
      <c r="E141" s="195"/>
      <c r="F141" s="195"/>
      <c r="G141" s="195" t="s">
        <v>30971</v>
      </c>
      <c r="H141" s="259" t="s">
        <v>30909</v>
      </c>
      <c r="I141" s="183" t="s">
        <v>30731</v>
      </c>
      <c r="J141" s="183" t="s">
        <v>114</v>
      </c>
      <c r="K141" s="259" t="s">
        <v>30718</v>
      </c>
      <c r="L141" s="179" t="s">
        <v>34694</v>
      </c>
      <c r="M141" s="183" t="s">
        <v>116</v>
      </c>
      <c r="N141" s="198">
        <v>3</v>
      </c>
      <c r="O141" s="186"/>
      <c r="P141" s="186" t="s">
        <v>116</v>
      </c>
      <c r="Q141" s="183" t="s">
        <v>116</v>
      </c>
      <c r="R141" s="183" t="s">
        <v>105</v>
      </c>
      <c r="S141" s="183"/>
      <c r="T141" s="183" t="s">
        <v>31010</v>
      </c>
      <c r="U141" s="183" t="s">
        <v>30715</v>
      </c>
      <c r="V141" s="204" t="str">
        <f t="shared" si="12"/>
        <v>M100</v>
      </c>
      <c r="W141" s="204" t="str">
        <f t="shared" si="13"/>
        <v>V0</v>
      </c>
      <c r="X141" s="205" t="str">
        <f t="shared" si="14"/>
        <v>R</v>
      </c>
      <c r="Y141" s="206"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S</v>
      </c>
      <c r="Z141" s="206">
        <f>IF(AND(Grunddaten!A141&lt;&gt;"", Y141&lt;&gt;""),2,"")</f>
        <v>2</v>
      </c>
      <c r="AA141" s="183" t="s">
        <v>30724</v>
      </c>
      <c r="AB141" s="246" t="s">
        <v>34807</v>
      </c>
      <c r="AC141" s="246" t="s">
        <v>116</v>
      </c>
      <c r="AD141" s="246" t="s">
        <v>34926</v>
      </c>
      <c r="AE141" s="246" t="s">
        <v>35049</v>
      </c>
      <c r="AF141" s="246" t="s">
        <v>35157</v>
      </c>
      <c r="AG141" s="247" t="s">
        <v>35252</v>
      </c>
    </row>
    <row r="142" spans="1:33" ht="16.2" customHeight="1" x14ac:dyDescent="0.4">
      <c r="A142" s="176" t="str">
        <f>Input_Lieferant!B142&amp;""</f>
        <v>134</v>
      </c>
      <c r="B142" s="177" t="str">
        <f>Input_Lieferant!D142</f>
        <v>QyunqfqRoPiJMxMuvIWMnXmHUcwOVx</v>
      </c>
      <c r="C142" s="259" t="s">
        <v>30711</v>
      </c>
      <c r="D142" s="259" t="s">
        <v>30711</v>
      </c>
      <c r="E142" s="195"/>
      <c r="F142" s="195"/>
      <c r="G142" s="195" t="s">
        <v>30992</v>
      </c>
      <c r="H142" s="259" t="s">
        <v>30909</v>
      </c>
      <c r="I142" s="183" t="s">
        <v>30747</v>
      </c>
      <c r="J142" s="183" t="s">
        <v>53</v>
      </c>
      <c r="K142" s="259" t="s">
        <v>30717</v>
      </c>
      <c r="L142" s="179" t="s">
        <v>34695</v>
      </c>
      <c r="M142" s="183" t="s">
        <v>116</v>
      </c>
      <c r="N142" s="198">
        <v>1</v>
      </c>
      <c r="O142" s="186"/>
      <c r="P142" s="186" t="s">
        <v>105</v>
      </c>
      <c r="Q142" s="183" t="s">
        <v>105</v>
      </c>
      <c r="R142" s="183" t="s">
        <v>105</v>
      </c>
      <c r="S142" s="183"/>
      <c r="T142" s="183" t="s">
        <v>31007</v>
      </c>
      <c r="U142" s="183" t="s">
        <v>30715</v>
      </c>
      <c r="V142" s="204" t="str">
        <f t="shared" si="12"/>
        <v>M100</v>
      </c>
      <c r="W142" s="204" t="str">
        <f t="shared" si="13"/>
        <v>V0</v>
      </c>
      <c r="X142" s="205" t="str">
        <f t="shared" si="14"/>
        <v/>
      </c>
      <c r="Y142" s="206"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06" t="str">
        <f>IF(AND(Grunddaten!A142&lt;&gt;"", Y142&lt;&gt;""),2,"")</f>
        <v/>
      </c>
      <c r="AA142" s="183" t="s">
        <v>30785</v>
      </c>
      <c r="AB142" s="246" t="s">
        <v>34808</v>
      </c>
      <c r="AC142" s="246" t="s">
        <v>105</v>
      </c>
      <c r="AD142" s="246" t="s">
        <v>34927</v>
      </c>
      <c r="AE142" s="246" t="s">
        <v>35050</v>
      </c>
      <c r="AF142" s="246" t="s">
        <v>35158</v>
      </c>
      <c r="AG142" s="247" t="s">
        <v>35253</v>
      </c>
    </row>
    <row r="143" spans="1:33" ht="16.2" customHeight="1" x14ac:dyDescent="0.4">
      <c r="A143" s="176" t="str">
        <f>Input_Lieferant!B143&amp;""</f>
        <v>135</v>
      </c>
      <c r="B143" s="177" t="str">
        <f>Input_Lieferant!D143</f>
        <v>ObeaFoWXWeXruNIATeEqJzIrolmDLM</v>
      </c>
      <c r="C143" s="259" t="s">
        <v>30714</v>
      </c>
      <c r="D143" s="259" t="s">
        <v>30713</v>
      </c>
      <c r="E143" s="195"/>
      <c r="F143" s="195"/>
      <c r="G143" s="195" t="s">
        <v>30978</v>
      </c>
      <c r="H143" s="259" t="s">
        <v>144</v>
      </c>
      <c r="I143" s="183" t="s">
        <v>30736</v>
      </c>
      <c r="J143" s="183" t="s">
        <v>53</v>
      </c>
      <c r="K143" s="259" t="s">
        <v>30717</v>
      </c>
      <c r="L143" s="179" t="s">
        <v>34696</v>
      </c>
      <c r="M143" s="183" t="s">
        <v>105</v>
      </c>
      <c r="N143" s="198">
        <v>2</v>
      </c>
      <c r="O143" s="186"/>
      <c r="P143" s="186" t="s">
        <v>116</v>
      </c>
      <c r="Q143" s="183" t="s">
        <v>116</v>
      </c>
      <c r="R143" s="183" t="s">
        <v>116</v>
      </c>
      <c r="S143" s="183"/>
      <c r="T143" s="183" t="s">
        <v>31008</v>
      </c>
      <c r="U143" s="183" t="s">
        <v>30715</v>
      </c>
      <c r="V143" s="204" t="str">
        <f t="shared" si="12"/>
        <v>A100</v>
      </c>
      <c r="W143" s="204" t="str">
        <f t="shared" si="13"/>
        <v>V0</v>
      </c>
      <c r="X143" s="205" t="str">
        <f t="shared" si="14"/>
        <v>R</v>
      </c>
      <c r="Y143" s="206"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206">
        <f>IF(AND(Grunddaten!A143&lt;&gt;"", Y143&lt;&gt;""),2,"")</f>
        <v>2</v>
      </c>
      <c r="AA143" s="183" t="s">
        <v>30720</v>
      </c>
      <c r="AB143" s="246" t="s">
        <v>34809</v>
      </c>
      <c r="AC143" s="246" t="s">
        <v>105</v>
      </c>
      <c r="AD143" s="246" t="s">
        <v>34928</v>
      </c>
      <c r="AE143" s="246" t="s">
        <v>35051</v>
      </c>
      <c r="AF143" s="246" t="s">
        <v>35159</v>
      </c>
      <c r="AG143" s="247" t="s">
        <v>35254</v>
      </c>
    </row>
    <row r="144" spans="1:33" ht="16.2" customHeight="1" x14ac:dyDescent="0.4">
      <c r="A144" s="176" t="str">
        <f>Input_Lieferant!B144&amp;""</f>
        <v>136</v>
      </c>
      <c r="B144" s="177" t="str">
        <f>Input_Lieferant!D144</f>
        <v>OWTtnHaFytAREQJdiMRoTCJdRugPor</v>
      </c>
      <c r="C144" s="259" t="s">
        <v>30712</v>
      </c>
      <c r="D144" s="259" t="s">
        <v>30711</v>
      </c>
      <c r="E144" s="195"/>
      <c r="F144" s="195"/>
      <c r="G144" s="195" t="s">
        <v>30972</v>
      </c>
      <c r="H144" s="259" t="s">
        <v>34593</v>
      </c>
      <c r="I144" s="183" t="s">
        <v>30747</v>
      </c>
      <c r="J144" s="183" t="s">
        <v>114</v>
      </c>
      <c r="K144" s="259" t="s">
        <v>30717</v>
      </c>
      <c r="L144" s="179" t="s">
        <v>34697</v>
      </c>
      <c r="M144" s="183" t="s">
        <v>116</v>
      </c>
      <c r="N144" s="198">
        <v>8</v>
      </c>
      <c r="O144" s="186"/>
      <c r="P144" s="186" t="s">
        <v>116</v>
      </c>
      <c r="Q144" s="183" t="s">
        <v>105</v>
      </c>
      <c r="R144" s="183" t="s">
        <v>105</v>
      </c>
      <c r="S144" s="183"/>
      <c r="T144" s="183" t="s">
        <v>31009</v>
      </c>
      <c r="U144" s="183" t="s">
        <v>30715</v>
      </c>
      <c r="V144" s="204" t="str">
        <f t="shared" si="12"/>
        <v>M100</v>
      </c>
      <c r="W144" s="204" t="str">
        <f t="shared" si="13"/>
        <v>V0</v>
      </c>
      <c r="X144" s="205" t="str">
        <f t="shared" si="14"/>
        <v/>
      </c>
      <c r="Y144" s="206"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V</v>
      </c>
      <c r="Z144" s="206">
        <f>IF(AND(Grunddaten!A144&lt;&gt;"", Y144&lt;&gt;""),2,"")</f>
        <v>2</v>
      </c>
      <c r="AA144" s="183" t="s">
        <v>30792</v>
      </c>
      <c r="AB144" s="246" t="s">
        <v>34810</v>
      </c>
      <c r="AC144" s="246" t="s">
        <v>116</v>
      </c>
      <c r="AD144" s="246" t="s">
        <v>34929</v>
      </c>
      <c r="AE144" s="246" t="s">
        <v>35052</v>
      </c>
      <c r="AF144" s="243" t="s">
        <v>35160</v>
      </c>
      <c r="AG144" s="247" t="s">
        <v>35255</v>
      </c>
    </row>
    <row r="145" spans="1:33" ht="16.2" customHeight="1" x14ac:dyDescent="0.4">
      <c r="A145" s="176" t="str">
        <f>Input_Lieferant!B145&amp;""</f>
        <v>137</v>
      </c>
      <c r="B145" s="177" t="str">
        <f>Input_Lieferant!D145</f>
        <v>nHOlVzurOaTOduhMrxQLphBwlbvhEs</v>
      </c>
      <c r="C145" s="259" t="s">
        <v>30713</v>
      </c>
      <c r="D145" s="259" t="s">
        <v>30713</v>
      </c>
      <c r="E145" s="195"/>
      <c r="F145" s="195"/>
      <c r="G145" s="195" t="s">
        <v>30974</v>
      </c>
      <c r="H145" s="259" t="s">
        <v>144</v>
      </c>
      <c r="I145" s="183" t="s">
        <v>30731</v>
      </c>
      <c r="J145" s="183" t="s">
        <v>114</v>
      </c>
      <c r="K145" s="259" t="s">
        <v>30716</v>
      </c>
      <c r="L145" s="179" t="s">
        <v>34698</v>
      </c>
      <c r="M145" s="183" t="s">
        <v>116</v>
      </c>
      <c r="N145" s="198">
        <v>2</v>
      </c>
      <c r="O145" s="186"/>
      <c r="P145" s="186" t="s">
        <v>105</v>
      </c>
      <c r="Q145" s="183" t="s">
        <v>116</v>
      </c>
      <c r="R145" s="183" t="s">
        <v>105</v>
      </c>
      <c r="S145" s="183"/>
      <c r="T145" s="183" t="s">
        <v>31009</v>
      </c>
      <c r="U145" s="183" t="s">
        <v>30715</v>
      </c>
      <c r="V145" s="204" t="str">
        <f t="shared" si="12"/>
        <v>M100</v>
      </c>
      <c r="W145" s="204" t="str">
        <f t="shared" si="13"/>
        <v>V0</v>
      </c>
      <c r="X145" s="205" t="str">
        <f t="shared" si="14"/>
        <v>R</v>
      </c>
      <c r="Y145" s="206"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06" t="str">
        <f>IF(AND(Grunddaten!A145&lt;&gt;"", Y145&lt;&gt;""),2,"")</f>
        <v/>
      </c>
      <c r="AA145" s="183" t="s">
        <v>30790</v>
      </c>
      <c r="AB145" s="246" t="s">
        <v>34811</v>
      </c>
      <c r="AC145" s="246" t="s">
        <v>116</v>
      </c>
      <c r="AD145" s="246" t="s">
        <v>34930</v>
      </c>
      <c r="AE145" s="246" t="s">
        <v>35053</v>
      </c>
      <c r="AF145" s="246" t="s">
        <v>35161</v>
      </c>
      <c r="AG145" s="247" t="s">
        <v>35256</v>
      </c>
    </row>
    <row r="146" spans="1:33" ht="16.2" customHeight="1" x14ac:dyDescent="0.4">
      <c r="A146" s="176" t="str">
        <f>Input_Lieferant!B146&amp;""</f>
        <v>138</v>
      </c>
      <c r="B146" s="177" t="str">
        <f>Input_Lieferant!D146</f>
        <v>xnwkbqQiUBAjPgfwfRLJovHpOnfjyJ</v>
      </c>
      <c r="C146" s="259" t="s">
        <v>30713</v>
      </c>
      <c r="D146" s="259" t="s">
        <v>30713</v>
      </c>
      <c r="E146" s="195"/>
      <c r="F146" s="195"/>
      <c r="G146" s="195" t="s">
        <v>30959</v>
      </c>
      <c r="H146" s="259" t="s">
        <v>30909</v>
      </c>
      <c r="I146" s="183" t="s">
        <v>30734</v>
      </c>
      <c r="J146" s="183" t="s">
        <v>53</v>
      </c>
      <c r="K146" s="259" t="s">
        <v>30716</v>
      </c>
      <c r="L146" s="179" t="s">
        <v>34699</v>
      </c>
      <c r="M146" s="183" t="s">
        <v>105</v>
      </c>
      <c r="N146" s="198">
        <v>6</v>
      </c>
      <c r="O146" s="186"/>
      <c r="P146" s="186" t="s">
        <v>105</v>
      </c>
      <c r="Q146" s="183" t="s">
        <v>105</v>
      </c>
      <c r="R146" s="183" t="s">
        <v>105</v>
      </c>
      <c r="S146" s="183"/>
      <c r="T146" s="183" t="s">
        <v>31007</v>
      </c>
      <c r="U146" s="183" t="s">
        <v>30715</v>
      </c>
      <c r="V146" s="204" t="str">
        <f t="shared" si="12"/>
        <v>M100</v>
      </c>
      <c r="W146" s="204" t="str">
        <f t="shared" si="13"/>
        <v>V0</v>
      </c>
      <c r="X146" s="205" t="str">
        <f t="shared" si="14"/>
        <v/>
      </c>
      <c r="Y146" s="206"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06" t="str">
        <f>IF(AND(Grunddaten!A146&lt;&gt;"", Y146&lt;&gt;""),2,"")</f>
        <v/>
      </c>
      <c r="AA146" s="183" t="s">
        <v>30793</v>
      </c>
      <c r="AB146" s="246" t="s">
        <v>34812</v>
      </c>
      <c r="AC146" s="246" t="s">
        <v>105</v>
      </c>
      <c r="AD146" s="246" t="s">
        <v>34931</v>
      </c>
      <c r="AE146" s="246" t="s">
        <v>35054</v>
      </c>
      <c r="AF146" s="246" t="s">
        <v>35162</v>
      </c>
      <c r="AG146" s="247" t="s">
        <v>35257</v>
      </c>
    </row>
    <row r="147" spans="1:33" ht="16.2" customHeight="1" x14ac:dyDescent="0.4">
      <c r="A147" s="176" t="str">
        <f>Input_Lieferant!B147&amp;""</f>
        <v>139</v>
      </c>
      <c r="B147" s="177" t="str">
        <f>Input_Lieferant!D147</f>
        <v>otraCztTPrjrIuGEkHNaHIfKlAqoBB</v>
      </c>
      <c r="C147" s="259" t="s">
        <v>30713</v>
      </c>
      <c r="D147" s="259" t="s">
        <v>30714</v>
      </c>
      <c r="E147" s="195"/>
      <c r="F147" s="195"/>
      <c r="G147" s="195" t="s">
        <v>31001</v>
      </c>
      <c r="H147" s="259" t="s">
        <v>34593</v>
      </c>
      <c r="I147" s="183" t="s">
        <v>30729</v>
      </c>
      <c r="J147" s="183" t="s">
        <v>53</v>
      </c>
      <c r="K147" s="259" t="s">
        <v>30715</v>
      </c>
      <c r="L147" s="179" t="s">
        <v>34700</v>
      </c>
      <c r="M147" s="183" t="s">
        <v>116</v>
      </c>
      <c r="N147" s="198">
        <v>1</v>
      </c>
      <c r="O147" s="186"/>
      <c r="P147" s="186" t="s">
        <v>116</v>
      </c>
      <c r="Q147" s="183" t="s">
        <v>105</v>
      </c>
      <c r="R147" s="183" t="s">
        <v>116</v>
      </c>
      <c r="S147" s="183"/>
      <c r="T147" s="183" t="s">
        <v>31007</v>
      </c>
      <c r="U147" s="183" t="s">
        <v>30715</v>
      </c>
      <c r="V147" s="204" t="str">
        <f t="shared" si="12"/>
        <v>M100</v>
      </c>
      <c r="W147" s="204" t="str">
        <f t="shared" si="13"/>
        <v>V0</v>
      </c>
      <c r="X147" s="205" t="str">
        <f t="shared" si="14"/>
        <v/>
      </c>
      <c r="Y147" s="206"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V</v>
      </c>
      <c r="Z147" s="206">
        <f>IF(AND(Grunddaten!A147&lt;&gt;"", Y147&lt;&gt;""),2,"")</f>
        <v>2</v>
      </c>
      <c r="AA147" s="183" t="s">
        <v>30789</v>
      </c>
      <c r="AB147" s="246" t="s">
        <v>34813</v>
      </c>
      <c r="AC147" s="246" t="s">
        <v>105</v>
      </c>
      <c r="AD147" s="246" t="s">
        <v>34932</v>
      </c>
      <c r="AE147" s="246" t="s">
        <v>35055</v>
      </c>
      <c r="AF147" s="246" t="s">
        <v>35163</v>
      </c>
      <c r="AG147" s="247" t="s">
        <v>35258</v>
      </c>
    </row>
    <row r="148" spans="1:33" ht="16.2" customHeight="1" x14ac:dyDescent="0.4">
      <c r="A148" s="176" t="str">
        <f>Input_Lieferant!B148&amp;""</f>
        <v>140</v>
      </c>
      <c r="B148" s="177" t="str">
        <f>Input_Lieferant!D148</f>
        <v>MOboixgqLJOWajfSViIgyHeXLdGQaP</v>
      </c>
      <c r="C148" s="259" t="s">
        <v>30712</v>
      </c>
      <c r="D148" s="259" t="s">
        <v>30711</v>
      </c>
      <c r="E148" s="195"/>
      <c r="F148" s="195"/>
      <c r="G148" s="195" t="s">
        <v>30974</v>
      </c>
      <c r="H148" s="259" t="s">
        <v>30909</v>
      </c>
      <c r="I148" s="183" t="s">
        <v>30739</v>
      </c>
      <c r="J148" s="183" t="s">
        <v>53</v>
      </c>
      <c r="K148" s="259" t="s">
        <v>30710</v>
      </c>
      <c r="L148" s="179" t="s">
        <v>34701</v>
      </c>
      <c r="M148" s="183" t="s">
        <v>105</v>
      </c>
      <c r="N148" s="198">
        <v>4</v>
      </c>
      <c r="O148" s="186"/>
      <c r="P148" s="186" t="s">
        <v>105</v>
      </c>
      <c r="Q148" s="183" t="s">
        <v>105</v>
      </c>
      <c r="R148" s="183" t="s">
        <v>105</v>
      </c>
      <c r="S148" s="183"/>
      <c r="T148" s="183" t="s">
        <v>31009</v>
      </c>
      <c r="U148" s="183" t="s">
        <v>30715</v>
      </c>
      <c r="V148" s="204" t="str">
        <f t="shared" si="12"/>
        <v>M100</v>
      </c>
      <c r="W148" s="204" t="str">
        <f t="shared" si="13"/>
        <v>V0</v>
      </c>
      <c r="X148" s="205" t="str">
        <f t="shared" si="14"/>
        <v/>
      </c>
      <c r="Y148" s="206"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06" t="str">
        <f>IF(AND(Grunddaten!A148&lt;&gt;"", Y148&lt;&gt;""),2,"")</f>
        <v/>
      </c>
      <c r="AA148" s="183" t="s">
        <v>30792</v>
      </c>
      <c r="AB148" s="246" t="s">
        <v>34814</v>
      </c>
      <c r="AC148" s="246" t="s">
        <v>105</v>
      </c>
      <c r="AD148" s="246" t="s">
        <v>34933</v>
      </c>
      <c r="AE148" s="246" t="s">
        <v>35056</v>
      </c>
      <c r="AF148" s="246" t="s">
        <v>35164</v>
      </c>
      <c r="AG148" s="247" t="s">
        <v>35259</v>
      </c>
    </row>
    <row r="149" spans="1:33" ht="16.2" customHeight="1" x14ac:dyDescent="0.4">
      <c r="A149" s="176" t="str">
        <f>Input_Lieferant!B149&amp;""</f>
        <v>141</v>
      </c>
      <c r="B149" s="177" t="str">
        <f>Input_Lieferant!D149</f>
        <v>eAfwodVMPtawrnUdULxETVkTKwepSr</v>
      </c>
      <c r="C149" s="259" t="s">
        <v>30711</v>
      </c>
      <c r="D149" s="259" t="s">
        <v>30711</v>
      </c>
      <c r="E149" s="195"/>
      <c r="F149" s="195"/>
      <c r="G149" s="195" t="s">
        <v>30964</v>
      </c>
      <c r="H149" s="259" t="s">
        <v>30909</v>
      </c>
      <c r="I149" s="183" t="s">
        <v>30746</v>
      </c>
      <c r="J149" s="183" t="s">
        <v>53</v>
      </c>
      <c r="K149" s="259" t="s">
        <v>30718</v>
      </c>
      <c r="L149" s="179" t="s">
        <v>34702</v>
      </c>
      <c r="M149" s="183" t="s">
        <v>116</v>
      </c>
      <c r="N149" s="198">
        <v>2</v>
      </c>
      <c r="O149" s="186"/>
      <c r="P149" s="186" t="s">
        <v>105</v>
      </c>
      <c r="Q149" s="183" t="s">
        <v>105</v>
      </c>
      <c r="R149" s="183" t="s">
        <v>116</v>
      </c>
      <c r="S149" s="183"/>
      <c r="T149" s="183" t="s">
        <v>31008</v>
      </c>
      <c r="U149" s="183" t="s">
        <v>30715</v>
      </c>
      <c r="V149" s="204" t="str">
        <f t="shared" si="12"/>
        <v>M100</v>
      </c>
      <c r="W149" s="204" t="str">
        <f t="shared" si="13"/>
        <v>V0</v>
      </c>
      <c r="X149" s="205" t="str">
        <f t="shared" si="14"/>
        <v/>
      </c>
      <c r="Y149" s="206"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V</v>
      </c>
      <c r="Z149" s="206">
        <f>IF(AND(Grunddaten!A149&lt;&gt;"", Y149&lt;&gt;""),2,"")</f>
        <v>2</v>
      </c>
      <c r="AA149" s="183" t="s">
        <v>30795</v>
      </c>
      <c r="AB149" s="246" t="s">
        <v>34815</v>
      </c>
      <c r="AC149" s="246" t="s">
        <v>105</v>
      </c>
      <c r="AD149" s="246" t="s">
        <v>34934</v>
      </c>
      <c r="AE149" s="246" t="s">
        <v>35057</v>
      </c>
      <c r="AF149" s="243" t="s">
        <v>35165</v>
      </c>
      <c r="AG149" s="247" t="s">
        <v>35260</v>
      </c>
    </row>
    <row r="150" spans="1:33" ht="16.2" customHeight="1" x14ac:dyDescent="0.4">
      <c r="A150" s="176" t="str">
        <f>Input_Lieferant!B150&amp;""</f>
        <v>142</v>
      </c>
      <c r="B150" s="177" t="str">
        <f>Input_Lieferant!D150</f>
        <v>hduVXOEeAhycmCmAMPxyLXxvBChjGK</v>
      </c>
      <c r="C150" s="259" t="s">
        <v>30713</v>
      </c>
      <c r="D150" s="259" t="s">
        <v>30714</v>
      </c>
      <c r="E150" s="195"/>
      <c r="F150" s="195"/>
      <c r="G150" s="195" t="s">
        <v>30956</v>
      </c>
      <c r="H150" s="259" t="s">
        <v>34593</v>
      </c>
      <c r="I150" s="183" t="s">
        <v>30740</v>
      </c>
      <c r="J150" s="183" t="s">
        <v>53</v>
      </c>
      <c r="K150" s="259" t="s">
        <v>30717</v>
      </c>
      <c r="L150" s="179" t="s">
        <v>34703</v>
      </c>
      <c r="M150" s="183" t="s">
        <v>116</v>
      </c>
      <c r="N150" s="198">
        <v>2</v>
      </c>
      <c r="O150" s="186"/>
      <c r="P150" s="186" t="s">
        <v>116</v>
      </c>
      <c r="Q150" s="183" t="s">
        <v>116</v>
      </c>
      <c r="R150" s="183" t="s">
        <v>116</v>
      </c>
      <c r="S150" s="183"/>
      <c r="T150" s="183" t="s">
        <v>31009</v>
      </c>
      <c r="U150" s="183" t="s">
        <v>30715</v>
      </c>
      <c r="V150" s="204" t="str">
        <f t="shared" si="12"/>
        <v>M100</v>
      </c>
      <c r="W150" s="204" t="str">
        <f t="shared" si="13"/>
        <v>V0</v>
      </c>
      <c r="X150" s="205" t="str">
        <f t="shared" si="14"/>
        <v>R</v>
      </c>
      <c r="Y150" s="206"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S</v>
      </c>
      <c r="Z150" s="206">
        <f>IF(AND(Grunddaten!A150&lt;&gt;"", Y150&lt;&gt;""),2,"")</f>
        <v>2</v>
      </c>
      <c r="AA150" s="183" t="s">
        <v>30796</v>
      </c>
      <c r="AB150" s="246" t="s">
        <v>34816</v>
      </c>
      <c r="AC150" s="246" t="s">
        <v>116</v>
      </c>
      <c r="AD150" s="246" t="s">
        <v>34935</v>
      </c>
      <c r="AE150" s="246" t="s">
        <v>35058</v>
      </c>
      <c r="AF150" s="246" t="s">
        <v>35166</v>
      </c>
      <c r="AG150" s="247" t="s">
        <v>35261</v>
      </c>
    </row>
    <row r="151" spans="1:33" ht="16.2" customHeight="1" x14ac:dyDescent="0.4">
      <c r="A151" s="176" t="str">
        <f>Input_Lieferant!B151&amp;""</f>
        <v>143</v>
      </c>
      <c r="B151" s="177" t="str">
        <f>Input_Lieferant!D151</f>
        <v>JxHEEyslrpwUSBtqsUxqgqllgeKmUR</v>
      </c>
      <c r="C151" s="259" t="s">
        <v>30713</v>
      </c>
      <c r="D151" s="259" t="s">
        <v>30712</v>
      </c>
      <c r="E151" s="195"/>
      <c r="F151" s="195"/>
      <c r="G151" s="195" t="s">
        <v>30965</v>
      </c>
      <c r="H151" s="259" t="s">
        <v>30909</v>
      </c>
      <c r="I151" s="183" t="s">
        <v>166</v>
      </c>
      <c r="J151" s="183" t="s">
        <v>53</v>
      </c>
      <c r="K151" s="259" t="s">
        <v>30717</v>
      </c>
      <c r="L151" s="179" t="s">
        <v>34704</v>
      </c>
      <c r="M151" s="183" t="s">
        <v>105</v>
      </c>
      <c r="N151" s="198">
        <v>7</v>
      </c>
      <c r="O151" s="186"/>
      <c r="P151" s="186" t="s">
        <v>105</v>
      </c>
      <c r="Q151" s="183" t="s">
        <v>116</v>
      </c>
      <c r="R151" s="183" t="s">
        <v>116</v>
      </c>
      <c r="S151" s="183"/>
      <c r="T151" s="183" t="s">
        <v>31007</v>
      </c>
      <c r="U151" s="183" t="s">
        <v>30715</v>
      </c>
      <c r="V151" s="204" t="str">
        <f t="shared" si="12"/>
        <v>M100</v>
      </c>
      <c r="W151" s="204" t="str">
        <f t="shared" si="13"/>
        <v>V0</v>
      </c>
      <c r="X151" s="205" t="str">
        <f t="shared" si="14"/>
        <v>R</v>
      </c>
      <c r="Y151" s="206"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06" t="str">
        <f>IF(AND(Grunddaten!A151&lt;&gt;"", Y151&lt;&gt;""),2,"")</f>
        <v/>
      </c>
      <c r="AA151" s="183" t="s">
        <v>30793</v>
      </c>
      <c r="AB151" s="246" t="s">
        <v>34817</v>
      </c>
      <c r="AC151" s="246" t="s">
        <v>105</v>
      </c>
      <c r="AD151" s="246" t="s">
        <v>34936</v>
      </c>
      <c r="AE151" s="246" t="s">
        <v>35059</v>
      </c>
      <c r="AF151" s="246" t="s">
        <v>35167</v>
      </c>
      <c r="AG151" s="247" t="s">
        <v>35262</v>
      </c>
    </row>
    <row r="152" spans="1:33" ht="16.2" customHeight="1" x14ac:dyDescent="0.4">
      <c r="A152" s="176" t="str">
        <f>Input_Lieferant!B152&amp;""</f>
        <v>144</v>
      </c>
      <c r="B152" s="177" t="str">
        <f>Input_Lieferant!D152</f>
        <v>xhTNRTmzhUrvQiJjkzSQAJxEBVPean</v>
      </c>
      <c r="C152" s="259" t="s">
        <v>30711</v>
      </c>
      <c r="D152" s="259" t="s">
        <v>30713</v>
      </c>
      <c r="E152" s="195"/>
      <c r="F152" s="195"/>
      <c r="G152" s="195" t="s">
        <v>30958</v>
      </c>
      <c r="H152" s="259" t="s">
        <v>34593</v>
      </c>
      <c r="I152" s="183" t="s">
        <v>30747</v>
      </c>
      <c r="J152" s="183" t="s">
        <v>114</v>
      </c>
      <c r="K152" s="259" t="s">
        <v>30718</v>
      </c>
      <c r="L152" s="179" t="s">
        <v>34705</v>
      </c>
      <c r="M152" s="183" t="s">
        <v>116</v>
      </c>
      <c r="N152" s="198">
        <v>7</v>
      </c>
      <c r="O152" s="186"/>
      <c r="P152" s="186" t="s">
        <v>116</v>
      </c>
      <c r="Q152" s="183" t="s">
        <v>116</v>
      </c>
      <c r="R152" s="183" t="s">
        <v>105</v>
      </c>
      <c r="S152" s="183"/>
      <c r="T152" s="183" t="s">
        <v>31010</v>
      </c>
      <c r="U152" s="183" t="s">
        <v>30715</v>
      </c>
      <c r="V152" s="204" t="str">
        <f t="shared" si="12"/>
        <v>M100</v>
      </c>
      <c r="W152" s="204" t="str">
        <f t="shared" si="13"/>
        <v>V0</v>
      </c>
      <c r="X152" s="205" t="str">
        <f t="shared" si="14"/>
        <v>R</v>
      </c>
      <c r="Y152" s="206"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S</v>
      </c>
      <c r="Z152" s="206">
        <f>IF(AND(Grunddaten!A152&lt;&gt;"", Y152&lt;&gt;""),2,"")</f>
        <v>2</v>
      </c>
      <c r="AA152" s="183" t="s">
        <v>30797</v>
      </c>
      <c r="AB152" s="246" t="s">
        <v>34818</v>
      </c>
      <c r="AC152" s="246" t="s">
        <v>116</v>
      </c>
      <c r="AD152" s="246" t="s">
        <v>34937</v>
      </c>
      <c r="AE152" s="246" t="s">
        <v>35060</v>
      </c>
      <c r="AF152" s="246" t="s">
        <v>35168</v>
      </c>
      <c r="AG152" s="247" t="s">
        <v>35263</v>
      </c>
    </row>
    <row r="153" spans="1:33" ht="16.2" customHeight="1" x14ac:dyDescent="0.4">
      <c r="A153" s="176" t="str">
        <f>Input_Lieferant!B153&amp;""</f>
        <v>145</v>
      </c>
      <c r="B153" s="177" t="str">
        <f>Input_Lieferant!D153</f>
        <v>HOKJSTJDWeRasvmMqLBFCtuHGmRfjJ</v>
      </c>
      <c r="C153" s="259" t="s">
        <v>30713</v>
      </c>
      <c r="D153" s="259" t="s">
        <v>30713</v>
      </c>
      <c r="E153" s="195"/>
      <c r="F153" s="195"/>
      <c r="G153" s="195" t="s">
        <v>30957</v>
      </c>
      <c r="H153" s="259" t="s">
        <v>30909</v>
      </c>
      <c r="I153" s="183" t="s">
        <v>30732</v>
      </c>
      <c r="J153" s="183" t="s">
        <v>114</v>
      </c>
      <c r="K153" s="259" t="s">
        <v>30710</v>
      </c>
      <c r="L153" s="179" t="s">
        <v>34706</v>
      </c>
      <c r="M153" s="183" t="s">
        <v>105</v>
      </c>
      <c r="N153" s="198">
        <v>5</v>
      </c>
      <c r="O153" s="186"/>
      <c r="P153" s="186" t="s">
        <v>116</v>
      </c>
      <c r="Q153" s="183" t="s">
        <v>105</v>
      </c>
      <c r="R153" s="183" t="s">
        <v>116</v>
      </c>
      <c r="S153" s="183"/>
      <c r="T153" s="183" t="s">
        <v>31009</v>
      </c>
      <c r="U153" s="183" t="s">
        <v>30715</v>
      </c>
      <c r="V153" s="204" t="str">
        <f t="shared" si="12"/>
        <v>M100</v>
      </c>
      <c r="W153" s="204" t="str">
        <f t="shared" si="13"/>
        <v>V0</v>
      </c>
      <c r="X153" s="205" t="str">
        <f t="shared" si="14"/>
        <v/>
      </c>
      <c r="Y153" s="206"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S</v>
      </c>
      <c r="Z153" s="206">
        <f>IF(AND(Grunddaten!A153&lt;&gt;"", Y153&lt;&gt;""),2,"")</f>
        <v>2</v>
      </c>
      <c r="AA153" s="183" t="s">
        <v>30785</v>
      </c>
      <c r="AB153" s="246" t="s">
        <v>34819</v>
      </c>
      <c r="AC153" s="246" t="s">
        <v>116</v>
      </c>
      <c r="AD153" s="246" t="s">
        <v>34938</v>
      </c>
      <c r="AE153" s="246" t="s">
        <v>35061</v>
      </c>
      <c r="AF153" s="246" t="s">
        <v>35169</v>
      </c>
      <c r="AG153" s="247" t="s">
        <v>35264</v>
      </c>
    </row>
    <row r="154" spans="1:33" ht="16.2" customHeight="1" x14ac:dyDescent="0.4">
      <c r="A154" s="176" t="str">
        <f>Input_Lieferant!B154&amp;""</f>
        <v>146</v>
      </c>
      <c r="B154" s="177" t="str">
        <f>Input_Lieferant!D154</f>
        <v>IPpzHeOMJELVFHEulDWURsOKDeVWvs</v>
      </c>
      <c r="C154" s="259" t="s">
        <v>30712</v>
      </c>
      <c r="D154" s="259" t="s">
        <v>30711</v>
      </c>
      <c r="E154" s="195"/>
      <c r="F154" s="195"/>
      <c r="G154" s="195" t="s">
        <v>30981</v>
      </c>
      <c r="H154" s="259" t="s">
        <v>34593</v>
      </c>
      <c r="I154" s="183" t="s">
        <v>30730</v>
      </c>
      <c r="J154" s="183" t="s">
        <v>53</v>
      </c>
      <c r="K154" s="259" t="s">
        <v>30718</v>
      </c>
      <c r="L154" s="179" t="s">
        <v>34707</v>
      </c>
      <c r="M154" s="183" t="s">
        <v>105</v>
      </c>
      <c r="N154" s="198">
        <v>7</v>
      </c>
      <c r="O154" s="186"/>
      <c r="P154" s="186" t="s">
        <v>105</v>
      </c>
      <c r="Q154" s="183" t="s">
        <v>116</v>
      </c>
      <c r="R154" s="183" t="s">
        <v>116</v>
      </c>
      <c r="S154" s="183"/>
      <c r="T154" s="183" t="s">
        <v>31008</v>
      </c>
      <c r="U154" s="183" t="s">
        <v>30715</v>
      </c>
      <c r="V154" s="204" t="str">
        <f t="shared" si="12"/>
        <v>M100</v>
      </c>
      <c r="W154" s="204" t="str">
        <f t="shared" si="13"/>
        <v>V0</v>
      </c>
      <c r="X154" s="205" t="str">
        <f t="shared" si="14"/>
        <v>R</v>
      </c>
      <c r="Y154" s="206"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06" t="str">
        <f>IF(AND(Grunddaten!A154&lt;&gt;"", Y154&lt;&gt;""),2,"")</f>
        <v/>
      </c>
      <c r="AA154" s="183" t="s">
        <v>30724</v>
      </c>
      <c r="AB154" s="246" t="s">
        <v>34820</v>
      </c>
      <c r="AC154" s="246" t="s">
        <v>116</v>
      </c>
      <c r="AD154" s="246" t="s">
        <v>34939</v>
      </c>
      <c r="AE154" s="246" t="s">
        <v>35062</v>
      </c>
      <c r="AF154" s="243" t="s">
        <v>35170</v>
      </c>
      <c r="AG154" s="247" t="s">
        <v>35265</v>
      </c>
    </row>
    <row r="155" spans="1:33" ht="16.2" customHeight="1" x14ac:dyDescent="0.4">
      <c r="A155" s="176" t="str">
        <f>Input_Lieferant!B155&amp;""</f>
        <v>147</v>
      </c>
      <c r="B155" s="177" t="str">
        <f>Input_Lieferant!D155</f>
        <v>xAyMaUqjVUBBSMLiInFqRwbaosUKWa</v>
      </c>
      <c r="C155" s="259" t="s">
        <v>30713</v>
      </c>
      <c r="D155" s="259" t="s">
        <v>30712</v>
      </c>
      <c r="E155" s="195"/>
      <c r="F155" s="195"/>
      <c r="G155" s="195" t="s">
        <v>30995</v>
      </c>
      <c r="H155" s="259" t="s">
        <v>144</v>
      </c>
      <c r="I155" s="183" t="s">
        <v>163</v>
      </c>
      <c r="J155" s="183" t="s">
        <v>114</v>
      </c>
      <c r="K155" s="259" t="s">
        <v>30710</v>
      </c>
      <c r="L155" s="179" t="s">
        <v>34708</v>
      </c>
      <c r="M155" s="183" t="s">
        <v>116</v>
      </c>
      <c r="N155" s="198">
        <v>1</v>
      </c>
      <c r="O155" s="186"/>
      <c r="P155" s="186" t="s">
        <v>116</v>
      </c>
      <c r="Q155" s="183" t="s">
        <v>105</v>
      </c>
      <c r="R155" s="183" t="s">
        <v>105</v>
      </c>
      <c r="S155" s="183"/>
      <c r="T155" s="183" t="s">
        <v>31008</v>
      </c>
      <c r="U155" s="183" t="s">
        <v>30715</v>
      </c>
      <c r="V155" s="204" t="str">
        <f t="shared" si="12"/>
        <v>M100</v>
      </c>
      <c r="W155" s="204" t="str">
        <f t="shared" si="13"/>
        <v>V0</v>
      </c>
      <c r="X155" s="205" t="str">
        <f t="shared" si="14"/>
        <v/>
      </c>
      <c r="Y155" s="206"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06" t="str">
        <f>IF(AND(Grunddaten!A155&lt;&gt;"", Y155&lt;&gt;""),2,"")</f>
        <v/>
      </c>
      <c r="AA155" s="183" t="s">
        <v>30797</v>
      </c>
      <c r="AB155" s="246" t="s">
        <v>34821</v>
      </c>
      <c r="AC155" s="246" t="s">
        <v>116</v>
      </c>
      <c r="AD155" s="246" t="s">
        <v>34940</v>
      </c>
      <c r="AE155" s="246" t="s">
        <v>35063</v>
      </c>
      <c r="AF155" s="246" t="s">
        <v>35171</v>
      </c>
      <c r="AG155" s="247" t="s">
        <v>35266</v>
      </c>
    </row>
    <row r="156" spans="1:33" ht="16.2" customHeight="1" x14ac:dyDescent="0.4">
      <c r="A156" s="176" t="str">
        <f>Input_Lieferant!B156&amp;""</f>
        <v>148</v>
      </c>
      <c r="B156" s="177" t="str">
        <f>Input_Lieferant!D156</f>
        <v>ItoxAfMqlEstbHHJTWqNCekUTuxqcA</v>
      </c>
      <c r="C156" s="259" t="s">
        <v>30714</v>
      </c>
      <c r="D156" s="259" t="s">
        <v>30714</v>
      </c>
      <c r="E156" s="195"/>
      <c r="F156" s="195"/>
      <c r="G156" s="195" t="s">
        <v>30956</v>
      </c>
      <c r="H156" s="259" t="s">
        <v>30909</v>
      </c>
      <c r="I156" s="183" t="s">
        <v>30741</v>
      </c>
      <c r="J156" s="183" t="s">
        <v>53</v>
      </c>
      <c r="K156" s="259" t="s">
        <v>30710</v>
      </c>
      <c r="L156" s="179" t="s">
        <v>34709</v>
      </c>
      <c r="M156" s="183" t="s">
        <v>116</v>
      </c>
      <c r="N156" s="198">
        <v>3</v>
      </c>
      <c r="O156" s="186"/>
      <c r="P156" s="186" t="s">
        <v>105</v>
      </c>
      <c r="Q156" s="183" t="s">
        <v>116</v>
      </c>
      <c r="R156" s="183" t="s">
        <v>105</v>
      </c>
      <c r="S156" s="183"/>
      <c r="T156" s="183" t="s">
        <v>31008</v>
      </c>
      <c r="U156" s="183" t="s">
        <v>30715</v>
      </c>
      <c r="V156" s="204" t="str">
        <f t="shared" si="12"/>
        <v>A100</v>
      </c>
      <c r="W156" s="204" t="str">
        <f t="shared" si="13"/>
        <v>V0</v>
      </c>
      <c r="X156" s="205" t="str">
        <f t="shared" si="14"/>
        <v>R</v>
      </c>
      <c r="Y156" s="206"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S</v>
      </c>
      <c r="Z156" s="206">
        <f>IF(AND(Grunddaten!A156&lt;&gt;"", Y156&lt;&gt;""),2,"")</f>
        <v>2</v>
      </c>
      <c r="AA156" s="183" t="s">
        <v>30789</v>
      </c>
      <c r="AB156" s="246" t="s">
        <v>34822</v>
      </c>
      <c r="AC156" s="246" t="s">
        <v>105</v>
      </c>
      <c r="AD156" s="246" t="s">
        <v>34941</v>
      </c>
      <c r="AE156" s="246" t="s">
        <v>35064</v>
      </c>
      <c r="AF156" s="246" t="s">
        <v>35172</v>
      </c>
      <c r="AG156" s="247" t="s">
        <v>35267</v>
      </c>
    </row>
    <row r="157" spans="1:33" ht="16.2" customHeight="1" x14ac:dyDescent="0.4">
      <c r="A157" s="176" t="str">
        <f>Input_Lieferant!B157&amp;""</f>
        <v>149</v>
      </c>
      <c r="B157" s="177" t="str">
        <f>Input_Lieferant!D157</f>
        <v>USFKIlgfBwwouBkkaWlcFvRKmssQEl</v>
      </c>
      <c r="C157" s="259" t="s">
        <v>30713</v>
      </c>
      <c r="D157" s="259" t="s">
        <v>30713</v>
      </c>
      <c r="E157" s="195"/>
      <c r="F157" s="195"/>
      <c r="G157" s="195" t="s">
        <v>30996</v>
      </c>
      <c r="H157" s="259" t="s">
        <v>31088</v>
      </c>
      <c r="I157" s="183" t="s">
        <v>30735</v>
      </c>
      <c r="J157" s="183" t="s">
        <v>114</v>
      </c>
      <c r="K157" s="259" t="s">
        <v>30715</v>
      </c>
      <c r="L157" s="179" t="s">
        <v>34710</v>
      </c>
      <c r="M157" s="183" t="s">
        <v>116</v>
      </c>
      <c r="N157" s="198">
        <v>2</v>
      </c>
      <c r="O157" s="186"/>
      <c r="P157" s="186" t="s">
        <v>116</v>
      </c>
      <c r="Q157" s="183" t="s">
        <v>105</v>
      </c>
      <c r="R157" s="183" t="s">
        <v>105</v>
      </c>
      <c r="S157" s="183"/>
      <c r="T157" s="183" t="s">
        <v>31007</v>
      </c>
      <c r="U157" s="183" t="s">
        <v>30718</v>
      </c>
      <c r="V157" s="204" t="str">
        <f t="shared" si="12"/>
        <v>M100</v>
      </c>
      <c r="W157" s="204" t="str">
        <f t="shared" si="13"/>
        <v>V0</v>
      </c>
      <c r="X157" s="205" t="str">
        <f t="shared" si="14"/>
        <v/>
      </c>
      <c r="Y157" s="206"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S</v>
      </c>
      <c r="Z157" s="206">
        <f>IF(AND(Grunddaten!A157&lt;&gt;"", Y157&lt;&gt;""),2,"")</f>
        <v>2</v>
      </c>
      <c r="AA157" s="183" t="s">
        <v>30798</v>
      </c>
      <c r="AB157" s="246" t="s">
        <v>34823</v>
      </c>
      <c r="AC157" s="246" t="s">
        <v>116</v>
      </c>
      <c r="AD157" s="246" t="s">
        <v>34942</v>
      </c>
      <c r="AE157" s="246" t="s">
        <v>35065</v>
      </c>
      <c r="AF157" s="246" t="s">
        <v>35173</v>
      </c>
      <c r="AG157" s="247" t="s">
        <v>35268</v>
      </c>
    </row>
    <row r="158" spans="1:33" ht="16.2" customHeight="1" thickBot="1" x14ac:dyDescent="0.45">
      <c r="A158" s="187" t="str">
        <f>Input_Lieferant!B158&amp;""</f>
        <v>150</v>
      </c>
      <c r="B158" s="188" t="str">
        <f>Input_Lieferant!D158</f>
        <v>mpDLufxQSIrEqxCDAAUuCCMVsIICrj</v>
      </c>
      <c r="C158" s="260" t="s">
        <v>30712</v>
      </c>
      <c r="D158" s="260" t="s">
        <v>30713</v>
      </c>
      <c r="E158" s="190"/>
      <c r="F158" s="190"/>
      <c r="G158" s="190" t="s">
        <v>30995</v>
      </c>
      <c r="H158" s="260" t="s">
        <v>34593</v>
      </c>
      <c r="I158" s="190" t="s">
        <v>30746</v>
      </c>
      <c r="J158" s="190" t="s">
        <v>114</v>
      </c>
      <c r="K158" s="260" t="s">
        <v>30716</v>
      </c>
      <c r="L158" s="189" t="s">
        <v>34711</v>
      </c>
      <c r="M158" s="190" t="s">
        <v>116</v>
      </c>
      <c r="N158" s="200">
        <v>7</v>
      </c>
      <c r="O158" s="190"/>
      <c r="P158" s="190" t="s">
        <v>105</v>
      </c>
      <c r="Q158" s="190" t="s">
        <v>116</v>
      </c>
      <c r="R158" s="190" t="s">
        <v>105</v>
      </c>
      <c r="S158" s="190"/>
      <c r="T158" s="190" t="s">
        <v>31008</v>
      </c>
      <c r="U158" s="190" t="s">
        <v>30715</v>
      </c>
      <c r="V158" s="207" t="str">
        <f t="shared" si="12"/>
        <v>M100</v>
      </c>
      <c r="W158" s="207" t="str">
        <f t="shared" si="13"/>
        <v>V0</v>
      </c>
      <c r="X158" s="208" t="str">
        <f t="shared" si="14"/>
        <v>R</v>
      </c>
      <c r="Y158" s="209"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09" t="str">
        <f>IF(AND(Grunddaten!A158&lt;&gt;"", Y158&lt;&gt;""),2,"")</f>
        <v/>
      </c>
      <c r="AA158" s="190" t="s">
        <v>30795</v>
      </c>
      <c r="AB158" s="248" t="s">
        <v>34824</v>
      </c>
      <c r="AC158" s="248" t="s">
        <v>116</v>
      </c>
      <c r="AD158" s="248" t="s">
        <v>34943</v>
      </c>
      <c r="AE158" s="248" t="s">
        <v>35066</v>
      </c>
      <c r="AF158" s="246" t="s">
        <v>35174</v>
      </c>
      <c r="AG158" s="249" t="s">
        <v>35269</v>
      </c>
    </row>
    <row r="159" spans="1:33" ht="16.2" customHeight="1" x14ac:dyDescent="0.4">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9MniCMnKn0mu7eNXZoGlh8G1HSUhmC6pIsNlcT0+hbZr/xoexLvptugCBPs65VXj249lS/pcOPJD/NfckMmZ0g==" saltValue="kbZyNKw9IGt+KIn4gCrGrA==" spinCount="100000" sheet="1" objects="1" scenarios="1"/>
  <dataConsolidate/>
  <phoneticPr fontId="11" type="noConversion"/>
  <conditionalFormatting sqref="C9:AE158">
    <cfRule type="expression" dxfId="6" priority="9">
      <formula>IF(C$4&lt;&gt;1,FALSE,IF($A9="",FALSE,C9=""))</formula>
    </cfRule>
  </conditionalFormatting>
  <conditionalFormatting sqref="I9:I158">
    <cfRule type="expression" dxfId="5" priority="6">
      <formula>OR(ISNUMBER(SEARCH("~*~*~*",I9)), ISNUMBER(SEARCH("~?~?~?",I9)))</formula>
    </cfRule>
    <cfRule type="expression" dxfId="4" priority="8">
      <formula>IF($A9="",FALSE,OR(AND($H9="6",$I9=""),AND($H9="0",$I9&lt;&gt;"")))</formula>
    </cfRule>
  </conditionalFormatting>
  <conditionalFormatting sqref="U9:U158">
    <cfRule type="expression" dxfId="3" priority="5">
      <formula>AND($A9&lt;&gt;"",ISBLANK($U9),NOT(ISBLANK($T9)))</formula>
    </cfRule>
  </conditionalFormatting>
  <conditionalFormatting sqref="Q9:Q158">
    <cfRule type="expression" dxfId="2" priority="2">
      <formula>IF(C$4&lt;&gt;1,FALSE,IF($M9="",FALSE,Q9=""))</formula>
    </cfRule>
  </conditionalFormatting>
  <conditionalFormatting sqref="AF9:AG158">
    <cfRule type="expression" dxfId="1"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defaultColWidth="11.3046875" defaultRowHeight="12.9" x14ac:dyDescent="0.35"/>
  <cols>
    <col min="1" max="1" width="33" style="135" bestFit="1" customWidth="1"/>
    <col min="2" max="2" width="18.3828125" style="137" customWidth="1"/>
    <col min="3" max="3" width="17.3828125" style="135" customWidth="1"/>
    <col min="4" max="4" width="90.69140625" style="135" customWidth="1"/>
    <col min="5" max="5" width="90.69140625" style="228" customWidth="1"/>
    <col min="6" max="16384" width="11.3046875" style="135"/>
  </cols>
  <sheetData>
    <row r="1" spans="1:7" s="134" customFormat="1" ht="59.5" customHeight="1" x14ac:dyDescent="0.35">
      <c r="A1" s="227" t="s">
        <v>31976</v>
      </c>
      <c r="B1" s="227" t="s">
        <v>31977</v>
      </c>
      <c r="C1" s="227" t="s">
        <v>31969</v>
      </c>
      <c r="D1" s="227" t="s">
        <v>31992</v>
      </c>
      <c r="E1" s="227" t="s">
        <v>31993</v>
      </c>
    </row>
    <row r="2" spans="1:7" s="136" customFormat="1" ht="15.9" x14ac:dyDescent="0.45">
      <c r="A2" s="230" t="s">
        <v>111</v>
      </c>
      <c r="B2" s="231"/>
      <c r="C2" s="231"/>
      <c r="D2" s="231"/>
      <c r="E2" s="231"/>
      <c r="F2" s="135"/>
      <c r="G2" s="135"/>
    </row>
    <row r="3" spans="1:7" ht="40.200000000000003" customHeight="1" x14ac:dyDescent="0.35">
      <c r="A3" s="140" t="s">
        <v>31817</v>
      </c>
      <c r="B3" s="221" t="s">
        <v>31858</v>
      </c>
      <c r="C3" s="234" t="s">
        <v>31897</v>
      </c>
      <c r="D3" s="225" t="s">
        <v>31169</v>
      </c>
      <c r="E3" s="229" t="s">
        <v>31877</v>
      </c>
    </row>
    <row r="4" spans="1:7" ht="40.200000000000003" customHeight="1" x14ac:dyDescent="0.35">
      <c r="A4" s="141" t="s">
        <v>31956</v>
      </c>
      <c r="B4" s="221" t="s">
        <v>31858</v>
      </c>
      <c r="C4" s="234" t="s">
        <v>31897</v>
      </c>
      <c r="D4" s="225" t="s">
        <v>31170</v>
      </c>
      <c r="E4" s="229" t="s">
        <v>31910</v>
      </c>
    </row>
    <row r="5" spans="1:7" ht="180" customHeight="1" x14ac:dyDescent="0.35">
      <c r="A5" s="142" t="s">
        <v>31863</v>
      </c>
      <c r="B5" s="221" t="s">
        <v>84</v>
      </c>
      <c r="C5" s="234" t="s">
        <v>31897</v>
      </c>
      <c r="D5" s="225" t="s">
        <v>31989</v>
      </c>
      <c r="E5" s="229" t="s">
        <v>32021</v>
      </c>
    </row>
    <row r="6" spans="1:7" ht="180" customHeight="1" x14ac:dyDescent="0.35">
      <c r="A6" s="142" t="s">
        <v>31864</v>
      </c>
      <c r="B6" s="221" t="s">
        <v>91</v>
      </c>
      <c r="C6" s="234" t="s">
        <v>31897</v>
      </c>
      <c r="D6" s="225" t="s">
        <v>31990</v>
      </c>
      <c r="E6" s="229" t="s">
        <v>31981</v>
      </c>
    </row>
    <row r="7" spans="1:7" ht="180" customHeight="1" x14ac:dyDescent="0.35">
      <c r="A7" s="142" t="s">
        <v>31865</v>
      </c>
      <c r="B7" s="221" t="s">
        <v>30640</v>
      </c>
      <c r="C7" s="234" t="s">
        <v>31897</v>
      </c>
      <c r="D7" s="225" t="s">
        <v>31985</v>
      </c>
      <c r="E7" s="229" t="s">
        <v>31981</v>
      </c>
    </row>
    <row r="8" spans="1:7" ht="120" customHeight="1" x14ac:dyDescent="0.35">
      <c r="A8" s="142" t="s">
        <v>31915</v>
      </c>
      <c r="B8" s="221" t="s">
        <v>85</v>
      </c>
      <c r="C8" s="234" t="s">
        <v>31897</v>
      </c>
      <c r="D8" s="271" t="s">
        <v>31991</v>
      </c>
      <c r="E8" s="272" t="s">
        <v>32022</v>
      </c>
    </row>
    <row r="9" spans="1:7" ht="80.150000000000006" customHeight="1" x14ac:dyDescent="0.35">
      <c r="A9" s="142" t="s">
        <v>31916</v>
      </c>
      <c r="B9" s="221" t="s">
        <v>86</v>
      </c>
      <c r="C9" s="241" t="s">
        <v>31899</v>
      </c>
      <c r="D9" s="271"/>
      <c r="E9" s="273"/>
    </row>
    <row r="10" spans="1:7" ht="118.5" customHeight="1" x14ac:dyDescent="0.35">
      <c r="A10" s="142" t="s">
        <v>31920</v>
      </c>
      <c r="B10" s="221" t="s">
        <v>87</v>
      </c>
      <c r="C10" s="234" t="s">
        <v>31897</v>
      </c>
      <c r="D10" s="271" t="s">
        <v>31982</v>
      </c>
      <c r="E10" s="272" t="s">
        <v>32033</v>
      </c>
    </row>
    <row r="11" spans="1:7" ht="59.25" customHeight="1" x14ac:dyDescent="0.35">
      <c r="A11" s="142" t="s">
        <v>31919</v>
      </c>
      <c r="B11" s="221" t="s">
        <v>88</v>
      </c>
      <c r="C11" s="241" t="s">
        <v>31899</v>
      </c>
      <c r="D11" s="271"/>
      <c r="E11" s="273"/>
    </row>
    <row r="12" spans="1:7" ht="118" customHeight="1" x14ac:dyDescent="0.35">
      <c r="A12" s="142" t="s">
        <v>31918</v>
      </c>
      <c r="B12" s="221" t="s">
        <v>30665</v>
      </c>
      <c r="C12" s="234" t="s">
        <v>31897</v>
      </c>
      <c r="D12" s="271" t="s">
        <v>31983</v>
      </c>
      <c r="E12" s="272" t="s">
        <v>32033</v>
      </c>
    </row>
    <row r="13" spans="1:7" ht="80.150000000000006" customHeight="1" x14ac:dyDescent="0.35">
      <c r="A13" s="142" t="s">
        <v>31917</v>
      </c>
      <c r="B13" s="221" t="s">
        <v>30641</v>
      </c>
      <c r="C13" s="241" t="s">
        <v>31899</v>
      </c>
      <c r="D13" s="271"/>
      <c r="E13" s="273"/>
    </row>
    <row r="14" spans="1:7" ht="120" customHeight="1" x14ac:dyDescent="0.35">
      <c r="A14" s="142" t="s">
        <v>31900</v>
      </c>
      <c r="B14" s="221" t="s">
        <v>6</v>
      </c>
      <c r="C14" s="234" t="s">
        <v>31897</v>
      </c>
      <c r="D14" s="225" t="s">
        <v>31986</v>
      </c>
      <c r="E14" s="229" t="s">
        <v>32023</v>
      </c>
    </row>
    <row r="15" spans="1:7" ht="120" customHeight="1" x14ac:dyDescent="0.35">
      <c r="A15" s="142" t="s">
        <v>31847</v>
      </c>
      <c r="B15" s="222" t="s">
        <v>8</v>
      </c>
      <c r="C15" s="234" t="s">
        <v>31897</v>
      </c>
      <c r="D15" s="225" t="s">
        <v>31873</v>
      </c>
      <c r="E15" s="229" t="s">
        <v>31878</v>
      </c>
    </row>
    <row r="16" spans="1:7" ht="80.150000000000006" customHeight="1" x14ac:dyDescent="0.35">
      <c r="A16" s="142" t="s">
        <v>31848</v>
      </c>
      <c r="B16" s="222" t="s">
        <v>10</v>
      </c>
      <c r="C16" s="234" t="s">
        <v>31897</v>
      </c>
      <c r="D16" s="225" t="s">
        <v>30642</v>
      </c>
      <c r="E16" s="229" t="s">
        <v>31879</v>
      </c>
    </row>
    <row r="17" spans="1:5" ht="80.150000000000006" customHeight="1" x14ac:dyDescent="0.35">
      <c r="A17" s="142" t="s">
        <v>31849</v>
      </c>
      <c r="B17" s="222" t="s">
        <v>9</v>
      </c>
      <c r="C17" s="241" t="s">
        <v>31899</v>
      </c>
      <c r="D17" s="225" t="s">
        <v>31874</v>
      </c>
      <c r="E17" s="229" t="s">
        <v>31880</v>
      </c>
    </row>
    <row r="18" spans="1:5" ht="80.150000000000006" customHeight="1" x14ac:dyDescent="0.35">
      <c r="A18" s="142" t="s">
        <v>31901</v>
      </c>
      <c r="B18" s="222" t="s">
        <v>104</v>
      </c>
      <c r="C18" s="241" t="s">
        <v>31899</v>
      </c>
      <c r="D18" s="143" t="s">
        <v>31869</v>
      </c>
      <c r="E18" s="229" t="s">
        <v>32032</v>
      </c>
    </row>
    <row r="19" spans="1:5" ht="80.150000000000006" customHeight="1" x14ac:dyDescent="0.35">
      <c r="A19" s="142" t="s">
        <v>31850</v>
      </c>
      <c r="B19" s="221" t="s">
        <v>11</v>
      </c>
      <c r="C19" s="241" t="s">
        <v>31899</v>
      </c>
      <c r="D19" s="225" t="s">
        <v>31180</v>
      </c>
      <c r="E19" s="229" t="s">
        <v>32031</v>
      </c>
    </row>
    <row r="20" spans="1:5" ht="80.150000000000006" customHeight="1" x14ac:dyDescent="0.35">
      <c r="A20" s="142" t="s">
        <v>31911</v>
      </c>
      <c r="B20" s="221" t="s">
        <v>31858</v>
      </c>
      <c r="C20" s="241" t="s">
        <v>31899</v>
      </c>
      <c r="D20" s="225" t="s">
        <v>31870</v>
      </c>
      <c r="E20" s="229" t="s">
        <v>32024</v>
      </c>
    </row>
    <row r="21" spans="1:5" ht="80.150000000000006" customHeight="1" x14ac:dyDescent="0.35">
      <c r="A21" s="142" t="s">
        <v>31851</v>
      </c>
      <c r="B21" s="221" t="s">
        <v>142</v>
      </c>
      <c r="C21" s="241" t="s">
        <v>31899</v>
      </c>
      <c r="D21" s="225" t="s">
        <v>31089</v>
      </c>
      <c r="E21" s="229" t="s">
        <v>31881</v>
      </c>
    </row>
    <row r="22" spans="1:5" ht="160.19999999999999" customHeight="1" x14ac:dyDescent="0.35">
      <c r="A22" s="142" t="s">
        <v>31852</v>
      </c>
      <c r="B22" s="221" t="s">
        <v>21</v>
      </c>
      <c r="C22" s="241" t="s">
        <v>31899</v>
      </c>
      <c r="D22" s="225" t="s">
        <v>31181</v>
      </c>
      <c r="E22" s="229" t="s">
        <v>31972</v>
      </c>
    </row>
    <row r="23" spans="1:5" ht="80.150000000000006" customHeight="1" x14ac:dyDescent="0.35">
      <c r="A23" s="142" t="s">
        <v>31902</v>
      </c>
      <c r="B23" s="221" t="s">
        <v>17</v>
      </c>
      <c r="C23" s="234" t="s">
        <v>31897</v>
      </c>
      <c r="D23" s="225" t="s">
        <v>31871</v>
      </c>
      <c r="E23" s="229" t="s">
        <v>31930</v>
      </c>
    </row>
    <row r="24" spans="1:5" ht="80.150000000000006" customHeight="1" x14ac:dyDescent="0.35">
      <c r="A24" s="142" t="s">
        <v>31929</v>
      </c>
      <c r="B24" s="221" t="s">
        <v>103</v>
      </c>
      <c r="C24" s="241" t="s">
        <v>31899</v>
      </c>
      <c r="D24" s="225" t="s">
        <v>31090</v>
      </c>
      <c r="E24" s="229" t="s">
        <v>31882</v>
      </c>
    </row>
    <row r="25" spans="1:5" ht="220.2" customHeight="1" x14ac:dyDescent="0.35">
      <c r="A25" s="142" t="s">
        <v>31912</v>
      </c>
      <c r="B25" s="222" t="s">
        <v>19</v>
      </c>
      <c r="C25" s="241" t="s">
        <v>31899</v>
      </c>
      <c r="D25" s="225" t="s">
        <v>31875</v>
      </c>
      <c r="E25" s="229" t="s">
        <v>31978</v>
      </c>
    </row>
    <row r="26" spans="1:5" ht="160.19999999999999" customHeight="1" x14ac:dyDescent="0.35">
      <c r="A26" s="142" t="s">
        <v>31903</v>
      </c>
      <c r="B26" s="221" t="s">
        <v>143</v>
      </c>
      <c r="C26" s="234" t="s">
        <v>31897</v>
      </c>
      <c r="D26" s="225" t="s">
        <v>31994</v>
      </c>
      <c r="E26" s="229" t="s">
        <v>32025</v>
      </c>
    </row>
    <row r="27" spans="1:5" ht="160.19999999999999" customHeight="1" x14ac:dyDescent="0.35">
      <c r="A27" s="142" t="s">
        <v>31933</v>
      </c>
      <c r="B27" s="224" t="s">
        <v>31872</v>
      </c>
      <c r="C27" s="234" t="s">
        <v>31897</v>
      </c>
      <c r="D27" s="225" t="s">
        <v>31995</v>
      </c>
      <c r="E27" s="229" t="s">
        <v>31996</v>
      </c>
    </row>
    <row r="28" spans="1:5" ht="80.150000000000006" customHeight="1" x14ac:dyDescent="0.35">
      <c r="A28" s="142" t="s">
        <v>31934</v>
      </c>
      <c r="B28" s="221" t="s">
        <v>112</v>
      </c>
      <c r="C28" s="241" t="s">
        <v>31899</v>
      </c>
      <c r="D28" s="143" t="s">
        <v>31812</v>
      </c>
      <c r="E28" s="229" t="s">
        <v>31883</v>
      </c>
    </row>
    <row r="29" spans="1:5" ht="80.150000000000006" customHeight="1" x14ac:dyDescent="0.35">
      <c r="A29" s="142" t="s">
        <v>31904</v>
      </c>
      <c r="B29" s="221" t="s">
        <v>113</v>
      </c>
      <c r="C29" s="241" t="s">
        <v>31899</v>
      </c>
      <c r="D29" s="143" t="s">
        <v>31997</v>
      </c>
      <c r="E29" s="229" t="s">
        <v>31998</v>
      </c>
    </row>
    <row r="30" spans="1:5" ht="80.150000000000006" customHeight="1" x14ac:dyDescent="0.35">
      <c r="A30" s="142" t="s">
        <v>31905</v>
      </c>
      <c r="B30" s="221" t="s">
        <v>121</v>
      </c>
      <c r="C30" s="234" t="s">
        <v>31897</v>
      </c>
      <c r="D30" s="225" t="s">
        <v>32000</v>
      </c>
      <c r="E30" s="229" t="s">
        <v>31999</v>
      </c>
    </row>
    <row r="31" spans="1:5" ht="80.150000000000006" customHeight="1" x14ac:dyDescent="0.35">
      <c r="A31" s="142" t="s">
        <v>31853</v>
      </c>
      <c r="B31" s="222" t="s">
        <v>16</v>
      </c>
      <c r="C31" s="234" t="s">
        <v>31897</v>
      </c>
      <c r="D31" s="143" t="s">
        <v>31167</v>
      </c>
      <c r="E31" s="229" t="s">
        <v>31884</v>
      </c>
    </row>
    <row r="32" spans="1:5" ht="80.150000000000006" customHeight="1" x14ac:dyDescent="0.35">
      <c r="A32" s="142" t="s">
        <v>31854</v>
      </c>
      <c r="B32" s="222" t="s">
        <v>13</v>
      </c>
      <c r="C32" s="234" t="s">
        <v>31897</v>
      </c>
      <c r="D32" s="143" t="s">
        <v>31171</v>
      </c>
      <c r="E32" s="229" t="s">
        <v>31885</v>
      </c>
    </row>
    <row r="33" spans="1:5" ht="80.150000000000006" customHeight="1" x14ac:dyDescent="0.35">
      <c r="A33" s="142" t="s">
        <v>31855</v>
      </c>
      <c r="B33" s="222" t="s">
        <v>14</v>
      </c>
      <c r="C33" s="234" t="s">
        <v>31897</v>
      </c>
      <c r="D33" s="143" t="s">
        <v>31172</v>
      </c>
      <c r="E33" s="229" t="s">
        <v>31886</v>
      </c>
    </row>
    <row r="34" spans="1:5" ht="80.150000000000006" customHeight="1" x14ac:dyDescent="0.35">
      <c r="A34" s="142" t="s">
        <v>31856</v>
      </c>
      <c r="B34" s="222" t="s">
        <v>15</v>
      </c>
      <c r="C34" s="234" t="s">
        <v>31897</v>
      </c>
      <c r="D34" s="143" t="s">
        <v>31173</v>
      </c>
      <c r="E34" s="229" t="s">
        <v>31887</v>
      </c>
    </row>
    <row r="35" spans="1:5" ht="160.19999999999999" customHeight="1" x14ac:dyDescent="0.35">
      <c r="A35" s="142" t="s">
        <v>31857</v>
      </c>
      <c r="B35" s="223" t="s">
        <v>31105</v>
      </c>
      <c r="C35" s="234" t="s">
        <v>31897</v>
      </c>
      <c r="D35" s="143" t="s">
        <v>31095</v>
      </c>
      <c r="E35" s="229" t="s">
        <v>31913</v>
      </c>
    </row>
    <row r="36" spans="1:5" ht="160.19999999999999" customHeight="1" x14ac:dyDescent="0.35">
      <c r="A36" s="142" t="s">
        <v>31906</v>
      </c>
      <c r="B36" s="223" t="s">
        <v>31119</v>
      </c>
      <c r="C36" s="234" t="s">
        <v>31897</v>
      </c>
      <c r="D36" s="143" t="s">
        <v>31096</v>
      </c>
      <c r="E36" s="229" t="s">
        <v>31914</v>
      </c>
    </row>
    <row r="37" spans="1:5" ht="160.19999999999999" customHeight="1" x14ac:dyDescent="0.35">
      <c r="A37" s="142" t="s">
        <v>31846</v>
      </c>
      <c r="B37" s="222" t="s">
        <v>31091</v>
      </c>
      <c r="C37" s="234" t="s">
        <v>31897</v>
      </c>
      <c r="D37" s="143" t="s">
        <v>31876</v>
      </c>
      <c r="E37" s="229" t="s">
        <v>31970</v>
      </c>
    </row>
    <row r="38" spans="1:5" ht="160.19999999999999" customHeight="1" x14ac:dyDescent="0.35">
      <c r="A38" s="142" t="s">
        <v>31845</v>
      </c>
      <c r="B38" s="223" t="s">
        <v>31118</v>
      </c>
      <c r="C38" s="234" t="s">
        <v>31897</v>
      </c>
      <c r="D38" s="143" t="s">
        <v>31097</v>
      </c>
      <c r="E38" s="229" t="s">
        <v>31971</v>
      </c>
    </row>
    <row r="39" spans="1:5" ht="160.19999999999999" customHeight="1" x14ac:dyDescent="0.35">
      <c r="A39" s="142" t="s">
        <v>31907</v>
      </c>
      <c r="B39" s="222" t="s">
        <v>31092</v>
      </c>
      <c r="C39" s="234" t="s">
        <v>31897</v>
      </c>
      <c r="D39" s="143" t="s">
        <v>31182</v>
      </c>
      <c r="E39" s="229" t="s">
        <v>32026</v>
      </c>
    </row>
    <row r="40" spans="1:5" ht="160.19999999999999" customHeight="1" x14ac:dyDescent="0.35">
      <c r="A40" s="142" t="s">
        <v>31908</v>
      </c>
      <c r="B40" s="223" t="s">
        <v>31860</v>
      </c>
      <c r="C40" s="234" t="s">
        <v>31897</v>
      </c>
      <c r="D40" s="143" t="s">
        <v>31183</v>
      </c>
      <c r="E40" s="229" t="s">
        <v>32027</v>
      </c>
    </row>
    <row r="41" spans="1:5" ht="120" customHeight="1" x14ac:dyDescent="0.35">
      <c r="A41" s="142" t="s">
        <v>31949</v>
      </c>
      <c r="B41" s="224" t="s">
        <v>31816</v>
      </c>
      <c r="C41" s="241" t="s">
        <v>31899</v>
      </c>
      <c r="D41" s="225" t="s">
        <v>32001</v>
      </c>
      <c r="E41" s="229" t="s">
        <v>32028</v>
      </c>
    </row>
    <row r="42" spans="1:5" ht="80.150000000000006" customHeight="1" x14ac:dyDescent="0.35">
      <c r="A42" s="142" t="s">
        <v>32002</v>
      </c>
      <c r="B42" s="221" t="s">
        <v>31087</v>
      </c>
      <c r="C42" s="241" t="s">
        <v>31899</v>
      </c>
      <c r="D42" s="225" t="s">
        <v>32003</v>
      </c>
      <c r="E42" s="229" t="s">
        <v>32029</v>
      </c>
    </row>
    <row r="43" spans="1:5" ht="80.150000000000006" customHeight="1" x14ac:dyDescent="0.35">
      <c r="A43" s="142" t="s">
        <v>139</v>
      </c>
      <c r="B43" s="221" t="s">
        <v>31858</v>
      </c>
      <c r="C43" s="241" t="s">
        <v>31899</v>
      </c>
      <c r="D43" s="225" t="s">
        <v>31947</v>
      </c>
      <c r="E43" s="229" t="s">
        <v>31948</v>
      </c>
    </row>
    <row r="44" spans="1:5" ht="120" customHeight="1" x14ac:dyDescent="0.35">
      <c r="A44" s="142" t="s">
        <v>31950</v>
      </c>
      <c r="B44" s="221" t="s">
        <v>31858</v>
      </c>
      <c r="C44" s="234" t="s">
        <v>31898</v>
      </c>
      <c r="D44" s="225" t="s">
        <v>31890</v>
      </c>
      <c r="E44" s="229" t="s">
        <v>31973</v>
      </c>
    </row>
    <row r="45" spans="1:5" ht="120" customHeight="1" x14ac:dyDescent="0.35">
      <c r="A45" s="142" t="s">
        <v>31941</v>
      </c>
      <c r="B45" s="221" t="s">
        <v>31858</v>
      </c>
      <c r="C45" s="234" t="s">
        <v>31898</v>
      </c>
      <c r="D45" s="225" t="s">
        <v>31891</v>
      </c>
      <c r="E45" s="229" t="s">
        <v>31974</v>
      </c>
    </row>
    <row r="46" spans="1:5" ht="120" customHeight="1" x14ac:dyDescent="0.35">
      <c r="A46" s="142" t="s">
        <v>31951</v>
      </c>
      <c r="B46" s="221" t="s">
        <v>31858</v>
      </c>
      <c r="C46" s="234" t="s">
        <v>31898</v>
      </c>
      <c r="D46" s="225" t="s">
        <v>31893</v>
      </c>
      <c r="E46" s="229" t="s">
        <v>32034</v>
      </c>
    </row>
    <row r="47" spans="1:5" ht="120" customHeight="1" x14ac:dyDescent="0.35">
      <c r="A47" s="142" t="s">
        <v>31952</v>
      </c>
      <c r="B47" s="221" t="s">
        <v>31858</v>
      </c>
      <c r="C47" s="234" t="s">
        <v>31898</v>
      </c>
      <c r="D47" s="225" t="s">
        <v>31892</v>
      </c>
      <c r="E47" s="229" t="s">
        <v>31975</v>
      </c>
    </row>
    <row r="48" spans="1:5" ht="80.150000000000006" customHeight="1" x14ac:dyDescent="0.35">
      <c r="A48" s="142" t="s">
        <v>31953</v>
      </c>
      <c r="B48" s="221" t="s">
        <v>128</v>
      </c>
      <c r="C48" s="241" t="s">
        <v>31899</v>
      </c>
      <c r="D48" s="225" t="s">
        <v>31889</v>
      </c>
      <c r="E48" s="229" t="s">
        <v>31909</v>
      </c>
    </row>
    <row r="49" spans="1:5" ht="80.150000000000006" customHeight="1" x14ac:dyDescent="0.35">
      <c r="A49" s="141" t="s">
        <v>31954</v>
      </c>
      <c r="B49" s="221" t="s">
        <v>31858</v>
      </c>
      <c r="C49" s="241" t="s">
        <v>31899</v>
      </c>
      <c r="D49" s="225" t="s">
        <v>31093</v>
      </c>
      <c r="E49" s="229" t="s">
        <v>31888</v>
      </c>
    </row>
    <row r="50" spans="1:5" s="136" customFormat="1" ht="15.9" x14ac:dyDescent="0.45">
      <c r="A50" s="269" t="s">
        <v>31110</v>
      </c>
      <c r="B50" s="270"/>
      <c r="C50" s="270"/>
      <c r="D50" s="270"/>
      <c r="E50" s="270"/>
    </row>
    <row r="51" spans="1:5" ht="320.14999999999998" customHeight="1" x14ac:dyDescent="0.35">
      <c r="A51" s="144" t="s">
        <v>31106</v>
      </c>
      <c r="B51" s="252" t="s">
        <v>100</v>
      </c>
      <c r="C51" s="234" t="s">
        <v>89</v>
      </c>
      <c r="D51" s="139" t="s">
        <v>31984</v>
      </c>
      <c r="E51" s="220" t="s">
        <v>31859</v>
      </c>
    </row>
    <row r="52" spans="1:5" ht="199.95" customHeight="1" x14ac:dyDescent="0.35">
      <c r="A52" s="144" t="s">
        <v>110</v>
      </c>
      <c r="B52" s="253" t="s">
        <v>30657</v>
      </c>
      <c r="C52" s="234" t="s">
        <v>89</v>
      </c>
      <c r="D52" s="139" t="s">
        <v>31107</v>
      </c>
      <c r="E52" s="220" t="s">
        <v>31859</v>
      </c>
    </row>
    <row r="53" spans="1:5" ht="80.150000000000006" customHeight="1" x14ac:dyDescent="0.35">
      <c r="A53" s="144" t="s">
        <v>31098</v>
      </c>
      <c r="B53" s="253" t="s">
        <v>18</v>
      </c>
      <c r="C53" s="234" t="s">
        <v>89</v>
      </c>
      <c r="D53" s="139" t="s">
        <v>31861</v>
      </c>
      <c r="E53" s="220" t="s">
        <v>31859</v>
      </c>
    </row>
    <row r="54" spans="1:5" ht="360" customHeight="1" x14ac:dyDescent="0.35">
      <c r="A54" s="144" t="s">
        <v>31099</v>
      </c>
      <c r="B54" s="252" t="s">
        <v>5</v>
      </c>
      <c r="C54" s="234" t="s">
        <v>89</v>
      </c>
      <c r="D54" s="162" t="s">
        <v>31957</v>
      </c>
      <c r="E54" s="220" t="s">
        <v>31859</v>
      </c>
    </row>
    <row r="55" spans="1:5" ht="160.19999999999999" customHeight="1" x14ac:dyDescent="0.35">
      <c r="A55" s="144" t="s">
        <v>30643</v>
      </c>
      <c r="B55" s="255" t="s">
        <v>31117</v>
      </c>
      <c r="C55" s="234" t="s">
        <v>89</v>
      </c>
      <c r="D55" s="139" t="s">
        <v>32004</v>
      </c>
      <c r="E55" s="220" t="s">
        <v>31859</v>
      </c>
    </row>
    <row r="56" spans="1:5" ht="80.150000000000006" customHeight="1" x14ac:dyDescent="0.35">
      <c r="A56" s="144" t="s">
        <v>30678</v>
      </c>
      <c r="B56" s="252" t="s">
        <v>30683</v>
      </c>
      <c r="C56" s="234" t="s">
        <v>89</v>
      </c>
      <c r="D56" s="139" t="s">
        <v>31958</v>
      </c>
      <c r="E56" s="220" t="s">
        <v>31859</v>
      </c>
    </row>
    <row r="57" spans="1:5" ht="80.150000000000006" customHeight="1" x14ac:dyDescent="0.35">
      <c r="A57" s="145" t="s">
        <v>31100</v>
      </c>
      <c r="B57" s="252" t="s">
        <v>30804</v>
      </c>
      <c r="C57" s="241" t="s">
        <v>90</v>
      </c>
      <c r="D57" s="139" t="s">
        <v>31174</v>
      </c>
      <c r="E57" s="220" t="s">
        <v>31859</v>
      </c>
    </row>
    <row r="58" spans="1:5" ht="80.150000000000006" customHeight="1" x14ac:dyDescent="0.35">
      <c r="A58" s="145" t="s">
        <v>30644</v>
      </c>
      <c r="B58" s="255" t="s">
        <v>31116</v>
      </c>
      <c r="C58" s="241" t="s">
        <v>90</v>
      </c>
      <c r="D58" s="139" t="s">
        <v>31959</v>
      </c>
      <c r="E58" s="220" t="s">
        <v>31859</v>
      </c>
    </row>
    <row r="59" spans="1:5" ht="80.150000000000006" customHeight="1" x14ac:dyDescent="0.35">
      <c r="A59" s="145" t="s">
        <v>30679</v>
      </c>
      <c r="B59" s="252" t="s">
        <v>30684</v>
      </c>
      <c r="C59" s="241" t="s">
        <v>90</v>
      </c>
      <c r="D59" s="139" t="s">
        <v>31960</v>
      </c>
      <c r="E59" s="220" t="s">
        <v>31859</v>
      </c>
    </row>
    <row r="60" spans="1:5" ht="80.150000000000006" customHeight="1" x14ac:dyDescent="0.35">
      <c r="A60" s="145" t="s">
        <v>30645</v>
      </c>
      <c r="B60" s="255" t="s">
        <v>31115</v>
      </c>
      <c r="C60" s="241" t="s">
        <v>90</v>
      </c>
      <c r="D60" s="139" t="s">
        <v>31175</v>
      </c>
      <c r="E60" s="220" t="s">
        <v>31859</v>
      </c>
    </row>
    <row r="61" spans="1:5" ht="80.150000000000006" customHeight="1" x14ac:dyDescent="0.35">
      <c r="A61" s="142" t="s">
        <v>140</v>
      </c>
      <c r="B61" s="255" t="s">
        <v>31108</v>
      </c>
      <c r="C61" s="241" t="s">
        <v>90</v>
      </c>
      <c r="D61" s="139" t="s">
        <v>31176</v>
      </c>
      <c r="E61" s="220" t="s">
        <v>31859</v>
      </c>
    </row>
    <row r="62" spans="1:5" ht="400.2" customHeight="1" x14ac:dyDescent="0.35">
      <c r="A62" s="146" t="s">
        <v>31101</v>
      </c>
      <c r="B62" s="252" t="s">
        <v>4</v>
      </c>
      <c r="C62" s="234" t="s">
        <v>89</v>
      </c>
      <c r="D62" s="139" t="s">
        <v>32005</v>
      </c>
      <c r="E62" s="220" t="s">
        <v>31859</v>
      </c>
    </row>
    <row r="63" spans="1:5" ht="320.14999999999998" customHeight="1" x14ac:dyDescent="0.35">
      <c r="A63" s="146" t="s">
        <v>30673</v>
      </c>
      <c r="B63" s="253" t="s">
        <v>30647</v>
      </c>
      <c r="C63" s="234" t="s">
        <v>89</v>
      </c>
      <c r="D63" s="139" t="s">
        <v>32006</v>
      </c>
      <c r="E63" s="220" t="s">
        <v>31859</v>
      </c>
    </row>
    <row r="64" spans="1:5" ht="160.19999999999999" customHeight="1" x14ac:dyDescent="0.35">
      <c r="A64" s="146" t="s">
        <v>30648</v>
      </c>
      <c r="B64" s="253" t="s">
        <v>30649</v>
      </c>
      <c r="C64" s="241" t="s">
        <v>90</v>
      </c>
      <c r="D64" s="139" t="s">
        <v>32007</v>
      </c>
      <c r="E64" s="220" t="s">
        <v>31859</v>
      </c>
    </row>
    <row r="65" spans="1:7" ht="160.19999999999999" customHeight="1" x14ac:dyDescent="0.35">
      <c r="A65" s="146" t="s">
        <v>31125</v>
      </c>
      <c r="B65" s="253" t="s">
        <v>24</v>
      </c>
      <c r="C65" s="241" t="s">
        <v>90</v>
      </c>
      <c r="D65" s="139" t="s">
        <v>31177</v>
      </c>
      <c r="E65" s="220" t="s">
        <v>31859</v>
      </c>
    </row>
    <row r="66" spans="1:7" ht="160.19999999999999" customHeight="1" x14ac:dyDescent="0.35">
      <c r="A66" s="146" t="s">
        <v>30674</v>
      </c>
      <c r="B66" s="253" t="s">
        <v>30650</v>
      </c>
      <c r="C66" s="234" t="s">
        <v>89</v>
      </c>
      <c r="D66" s="139" t="s">
        <v>31987</v>
      </c>
      <c r="E66" s="220" t="s">
        <v>31859</v>
      </c>
    </row>
    <row r="67" spans="1:7" s="150" customFormat="1" ht="15.9" x14ac:dyDescent="0.45">
      <c r="A67" s="269" t="s">
        <v>31109</v>
      </c>
      <c r="B67" s="270"/>
      <c r="C67" s="270"/>
      <c r="D67" s="270"/>
      <c r="E67" s="270"/>
      <c r="F67" s="149"/>
      <c r="G67" s="149"/>
    </row>
    <row r="68" spans="1:7" ht="139.94999999999999" customHeight="1" x14ac:dyDescent="0.35">
      <c r="A68" s="146" t="s">
        <v>31026</v>
      </c>
      <c r="B68" s="252" t="s">
        <v>30704</v>
      </c>
      <c r="C68" s="234" t="s">
        <v>89</v>
      </c>
      <c r="D68" s="139" t="s">
        <v>32008</v>
      </c>
      <c r="E68" s="220" t="s">
        <v>31859</v>
      </c>
    </row>
    <row r="69" spans="1:7" ht="139.94999999999999" customHeight="1" x14ac:dyDescent="0.35">
      <c r="A69" s="146" t="s">
        <v>31080</v>
      </c>
      <c r="B69" s="252" t="s">
        <v>30704</v>
      </c>
      <c r="C69" s="241" t="s">
        <v>90</v>
      </c>
      <c r="D69" s="139" t="s">
        <v>32009</v>
      </c>
      <c r="E69" s="220" t="s">
        <v>31859</v>
      </c>
    </row>
    <row r="70" spans="1:7" ht="139.94999999999999" hidden="1" customHeight="1" x14ac:dyDescent="0.35">
      <c r="A70" s="146" t="s">
        <v>31081</v>
      </c>
      <c r="B70" s="252" t="s">
        <v>30704</v>
      </c>
      <c r="C70" s="241" t="s">
        <v>90</v>
      </c>
      <c r="D70" s="232" t="s">
        <v>32009</v>
      </c>
      <c r="E70" s="220" t="s">
        <v>31859</v>
      </c>
    </row>
    <row r="71" spans="1:7" ht="139.94999999999999" hidden="1" customHeight="1" x14ac:dyDescent="0.35">
      <c r="A71" s="146" t="s">
        <v>31082</v>
      </c>
      <c r="B71" s="252" t="s">
        <v>30704</v>
      </c>
      <c r="C71" s="241" t="s">
        <v>90</v>
      </c>
      <c r="D71" s="232" t="s">
        <v>32009</v>
      </c>
      <c r="E71" s="220" t="s">
        <v>31859</v>
      </c>
    </row>
    <row r="72" spans="1:7" ht="160.19999999999999" customHeight="1" x14ac:dyDescent="0.35">
      <c r="A72" s="146" t="s">
        <v>30658</v>
      </c>
      <c r="B72" s="253" t="s">
        <v>30691</v>
      </c>
      <c r="C72" s="234" t="s">
        <v>89</v>
      </c>
      <c r="D72" s="139" t="s">
        <v>31988</v>
      </c>
      <c r="E72" s="220" t="s">
        <v>31859</v>
      </c>
    </row>
    <row r="73" spans="1:7" ht="120" customHeight="1" x14ac:dyDescent="0.35">
      <c r="A73" s="146" t="s">
        <v>30675</v>
      </c>
      <c r="B73" s="253" t="s">
        <v>22</v>
      </c>
      <c r="C73" s="234" t="s">
        <v>89</v>
      </c>
      <c r="D73" s="139" t="s">
        <v>32010</v>
      </c>
      <c r="E73" s="220" t="s">
        <v>31859</v>
      </c>
    </row>
    <row r="74" spans="1:7" ht="372.9" x14ac:dyDescent="0.35">
      <c r="A74" s="146" t="s">
        <v>30656</v>
      </c>
      <c r="B74" s="253" t="s">
        <v>122</v>
      </c>
      <c r="C74" s="254" t="s">
        <v>31188</v>
      </c>
      <c r="D74" s="138" t="s">
        <v>32011</v>
      </c>
      <c r="E74" s="220" t="s">
        <v>31859</v>
      </c>
    </row>
    <row r="75" spans="1:7" ht="79.95" customHeight="1" x14ac:dyDescent="0.35">
      <c r="A75" s="146" t="s">
        <v>108</v>
      </c>
      <c r="B75" s="253" t="s">
        <v>30651</v>
      </c>
      <c r="C75" s="241" t="s">
        <v>90</v>
      </c>
      <c r="D75" s="139" t="s">
        <v>32012</v>
      </c>
      <c r="E75" s="220" t="s">
        <v>31859</v>
      </c>
    </row>
    <row r="76" spans="1:7" ht="160.19999999999999" customHeight="1" x14ac:dyDescent="0.35">
      <c r="A76" s="146" t="s">
        <v>31102</v>
      </c>
      <c r="B76" s="252" t="s">
        <v>30696</v>
      </c>
      <c r="C76" s="241" t="s">
        <v>90</v>
      </c>
      <c r="D76" s="143" t="s">
        <v>31178</v>
      </c>
      <c r="E76" s="220" t="s">
        <v>31859</v>
      </c>
    </row>
    <row r="77" spans="1:7" ht="80.150000000000006" customHeight="1" x14ac:dyDescent="0.35">
      <c r="A77" s="146" t="s">
        <v>30664</v>
      </c>
      <c r="B77" s="255" t="s">
        <v>31114</v>
      </c>
      <c r="C77" s="241" t="s">
        <v>90</v>
      </c>
      <c r="D77" s="139" t="s">
        <v>31179</v>
      </c>
      <c r="E77" s="220" t="s">
        <v>31859</v>
      </c>
    </row>
    <row r="78" spans="1:7" ht="120" customHeight="1" x14ac:dyDescent="0.35">
      <c r="A78" s="146" t="s">
        <v>109</v>
      </c>
      <c r="B78" s="256" t="s">
        <v>31113</v>
      </c>
      <c r="C78" s="234" t="s">
        <v>89</v>
      </c>
      <c r="D78" s="139" t="s">
        <v>31894</v>
      </c>
      <c r="E78" s="220" t="s">
        <v>31859</v>
      </c>
    </row>
    <row r="79" spans="1:7" ht="180" customHeight="1" x14ac:dyDescent="0.35">
      <c r="A79" s="146" t="s">
        <v>30688</v>
      </c>
      <c r="B79" s="256" t="s">
        <v>31112</v>
      </c>
      <c r="C79" s="241" t="s">
        <v>90</v>
      </c>
      <c r="D79" s="139" t="s">
        <v>32013</v>
      </c>
      <c r="E79" s="220" t="s">
        <v>31859</v>
      </c>
    </row>
    <row r="80" spans="1:7" ht="80.150000000000006" customHeight="1" x14ac:dyDescent="0.35">
      <c r="A80" s="146" t="s">
        <v>30652</v>
      </c>
      <c r="B80" s="253" t="s">
        <v>30653</v>
      </c>
      <c r="C80" s="241" t="s">
        <v>90</v>
      </c>
      <c r="D80" s="139" t="s">
        <v>31961</v>
      </c>
      <c r="E80" s="220" t="s">
        <v>31859</v>
      </c>
    </row>
    <row r="81" spans="1:5" ht="80.150000000000006" customHeight="1" x14ac:dyDescent="0.35">
      <c r="A81" s="146" t="s">
        <v>118</v>
      </c>
      <c r="B81" s="252" t="s">
        <v>124</v>
      </c>
      <c r="C81" s="241" t="s">
        <v>90</v>
      </c>
      <c r="D81" s="139" t="s">
        <v>31963</v>
      </c>
      <c r="E81" s="220" t="s">
        <v>31859</v>
      </c>
    </row>
    <row r="82" spans="1:5" ht="80.150000000000006" customHeight="1" x14ac:dyDescent="0.35">
      <c r="A82" s="146" t="s">
        <v>119</v>
      </c>
      <c r="B82" s="252" t="s">
        <v>125</v>
      </c>
      <c r="C82" s="241" t="s">
        <v>90</v>
      </c>
      <c r="D82" s="139" t="s">
        <v>31962</v>
      </c>
      <c r="E82" s="220" t="s">
        <v>31859</v>
      </c>
    </row>
    <row r="83" spans="1:5" ht="80.150000000000006" hidden="1" customHeight="1" x14ac:dyDescent="0.35">
      <c r="A83" s="146" t="s">
        <v>120</v>
      </c>
      <c r="B83" s="252" t="s">
        <v>126</v>
      </c>
      <c r="C83" s="241" t="s">
        <v>90</v>
      </c>
      <c r="D83" s="139" t="s">
        <v>31184</v>
      </c>
      <c r="E83" s="220" t="s">
        <v>31859</v>
      </c>
    </row>
    <row r="84" spans="1:5" ht="199.95" customHeight="1" x14ac:dyDescent="0.35">
      <c r="A84" s="146" t="s">
        <v>31005</v>
      </c>
      <c r="B84" s="252" t="s">
        <v>31005</v>
      </c>
      <c r="C84" s="234" t="s">
        <v>31159</v>
      </c>
      <c r="D84" s="139" t="s">
        <v>31964</v>
      </c>
      <c r="E84" s="220" t="s">
        <v>31859</v>
      </c>
    </row>
    <row r="85" spans="1:5" ht="360" customHeight="1" x14ac:dyDescent="0.35">
      <c r="A85" s="146" t="s">
        <v>31011</v>
      </c>
      <c r="B85" s="252" t="s">
        <v>31011</v>
      </c>
      <c r="C85" s="234" t="s">
        <v>31159</v>
      </c>
      <c r="D85" s="139" t="s">
        <v>31965</v>
      </c>
      <c r="E85" s="220" t="s">
        <v>31859</v>
      </c>
    </row>
    <row r="86" spans="1:5" ht="40.200000000000003" customHeight="1" x14ac:dyDescent="0.35">
      <c r="A86" s="146" t="s">
        <v>31027</v>
      </c>
      <c r="B86" s="252" t="s">
        <v>30707</v>
      </c>
      <c r="C86" s="252" t="s">
        <v>31858</v>
      </c>
      <c r="D86" s="139" t="s">
        <v>31103</v>
      </c>
      <c r="E86" s="220" t="s">
        <v>31859</v>
      </c>
    </row>
    <row r="87" spans="1:5" ht="40.200000000000003" customHeight="1" x14ac:dyDescent="0.35">
      <c r="A87" s="146" t="s">
        <v>31104</v>
      </c>
      <c r="B87" s="252" t="s">
        <v>30706</v>
      </c>
      <c r="C87" s="252" t="s">
        <v>31858</v>
      </c>
      <c r="D87" s="139" t="s">
        <v>31103</v>
      </c>
      <c r="E87" s="220" t="s">
        <v>31859</v>
      </c>
    </row>
    <row r="88" spans="1:5" ht="40.200000000000003" customHeight="1" x14ac:dyDescent="0.35">
      <c r="A88" s="146" t="s">
        <v>30687</v>
      </c>
      <c r="B88" s="252" t="s">
        <v>30693</v>
      </c>
      <c r="C88" s="252" t="s">
        <v>31858</v>
      </c>
      <c r="D88" s="139" t="s">
        <v>31103</v>
      </c>
      <c r="E88" s="220" t="s">
        <v>31859</v>
      </c>
    </row>
    <row r="89" spans="1:5" ht="40.200000000000003" customHeight="1" x14ac:dyDescent="0.35">
      <c r="A89" s="146" t="s">
        <v>31028</v>
      </c>
      <c r="B89" s="252" t="s">
        <v>30810</v>
      </c>
      <c r="C89" s="252" t="s">
        <v>31858</v>
      </c>
      <c r="D89" s="139" t="s">
        <v>31103</v>
      </c>
      <c r="E89" s="220" t="s">
        <v>31859</v>
      </c>
    </row>
    <row r="90" spans="1:5" ht="40.200000000000003" customHeight="1" x14ac:dyDescent="0.35">
      <c r="A90" s="146" t="s">
        <v>31029</v>
      </c>
      <c r="B90" s="252" t="s">
        <v>30883</v>
      </c>
      <c r="C90" s="252" t="s">
        <v>31858</v>
      </c>
      <c r="D90" s="139" t="s">
        <v>31103</v>
      </c>
      <c r="E90" s="220" t="s">
        <v>31859</v>
      </c>
    </row>
    <row r="91" spans="1:5" ht="320.14999999999998" customHeight="1" x14ac:dyDescent="0.35">
      <c r="A91" s="144" t="s">
        <v>30654</v>
      </c>
      <c r="B91" s="253" t="s">
        <v>30655</v>
      </c>
      <c r="C91" s="234" t="s">
        <v>89</v>
      </c>
      <c r="D91" s="139" t="s">
        <v>31185</v>
      </c>
      <c r="E91" s="220" t="s">
        <v>31859</v>
      </c>
    </row>
    <row r="92" spans="1:5" ht="80.150000000000006" customHeight="1" x14ac:dyDescent="0.35">
      <c r="A92" s="142" t="s">
        <v>30686</v>
      </c>
      <c r="B92" s="252" t="s">
        <v>30692</v>
      </c>
      <c r="C92" s="241" t="s">
        <v>90</v>
      </c>
      <c r="D92" s="148" t="s">
        <v>31862</v>
      </c>
      <c r="E92" s="220" t="s">
        <v>31859</v>
      </c>
    </row>
    <row r="93" spans="1:5" ht="80.150000000000006" customHeight="1" x14ac:dyDescent="0.35">
      <c r="A93" s="147" t="s">
        <v>30803</v>
      </c>
      <c r="B93" s="252" t="s">
        <v>31124</v>
      </c>
      <c r="C93" s="241" t="s">
        <v>90</v>
      </c>
      <c r="D93" s="139" t="s">
        <v>31187</v>
      </c>
      <c r="E93" s="220" t="s">
        <v>31859</v>
      </c>
    </row>
    <row r="94" spans="1:5" ht="80.150000000000006" customHeight="1" x14ac:dyDescent="0.35">
      <c r="A94" s="147" t="s">
        <v>30638</v>
      </c>
      <c r="B94" s="255" t="s">
        <v>31111</v>
      </c>
      <c r="C94" s="234" t="s">
        <v>31160</v>
      </c>
      <c r="D94" s="139" t="s">
        <v>31186</v>
      </c>
      <c r="E94" s="220" t="s">
        <v>31859</v>
      </c>
    </row>
    <row r="95" spans="1:5" ht="80.150000000000006" customHeight="1" x14ac:dyDescent="0.35">
      <c r="A95" s="147" t="s">
        <v>30639</v>
      </c>
      <c r="B95" s="255" t="s">
        <v>31168</v>
      </c>
      <c r="C95" s="241" t="s">
        <v>90</v>
      </c>
      <c r="D95" s="139" t="s">
        <v>32014</v>
      </c>
      <c r="E95" s="220" t="s">
        <v>31859</v>
      </c>
    </row>
    <row r="96" spans="1:5" ht="80.150000000000006" customHeight="1" x14ac:dyDescent="0.35">
      <c r="A96" s="147" t="s">
        <v>31150</v>
      </c>
      <c r="B96" s="255" t="s">
        <v>31151</v>
      </c>
      <c r="C96" s="241" t="s">
        <v>90</v>
      </c>
      <c r="D96" s="148" t="s">
        <v>32015</v>
      </c>
      <c r="E96" s="220" t="s">
        <v>31859</v>
      </c>
    </row>
    <row r="97" spans="1:5" ht="120" customHeight="1" x14ac:dyDescent="0.35">
      <c r="A97" s="147" t="s">
        <v>32016</v>
      </c>
      <c r="B97" s="255" t="s">
        <v>31152</v>
      </c>
      <c r="C97" s="241" t="s">
        <v>90</v>
      </c>
      <c r="D97" s="139" t="s">
        <v>32017</v>
      </c>
      <c r="E97" s="22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10" width="9.3046875" style="28" hidden="1" customWidth="1"/>
    <col min="11" max="11" width="9.3046875" style="28" customWidth="1"/>
    <col min="12" max="16" width="9.3046875" style="28"/>
    <col min="17" max="25" width="0" style="28" hidden="1" customWidth="1"/>
    <col min="26" max="26" width="9.3046875" style="28"/>
    <col min="27" max="27" width="0" style="28" hidden="1" customWidth="1"/>
    <col min="28" max="28" width="9.3046875" style="28"/>
    <col min="29" max="30" width="0" style="28" hidden="1" customWidth="1"/>
    <col min="31" max="33" width="9.3046875" style="28"/>
    <col min="34" max="37" width="0" style="28" hidden="1" customWidth="1"/>
    <col min="38" max="38" width="9.3046875" style="28"/>
    <col min="39" max="41" width="0" style="28" hidden="1" customWidth="1"/>
    <col min="42" max="42" width="9.3046875" style="28"/>
    <col min="43" max="51" width="0" style="28" hidden="1" customWidth="1"/>
    <col min="52" max="58" width="9.3046875" style="28"/>
    <col min="59" max="70" width="0" style="28" hidden="1" customWidth="1"/>
    <col min="71" max="71" width="9.3046875" style="28"/>
    <col min="72" max="73" width="0" style="28" hidden="1" customWidth="1"/>
    <col min="74" max="74" width="0" style="27" hidden="1" customWidth="1"/>
    <col min="75" max="75" width="0" style="28" hidden="1" customWidth="1"/>
    <col min="76" max="76" width="9.3046875" style="28"/>
    <col min="77" max="81" width="0" style="28" hidden="1" customWidth="1"/>
    <col min="82" max="82" width="9.3046875" style="28"/>
    <col min="83" max="87" width="0" style="28" hidden="1" customWidth="1"/>
    <col min="88" max="88" width="9.3046875" style="28"/>
    <col min="89" max="107" width="0" style="28" hidden="1" customWidth="1"/>
    <col min="108" max="109" width="9.3046875" style="28"/>
    <col min="110" max="113" width="0" style="28" hidden="1" customWidth="1"/>
    <col min="114" max="114" width="9.3046875" style="28"/>
    <col min="115" max="121" width="0" style="28" hidden="1" customWidth="1"/>
    <col min="122" max="122" width="9.3046875" style="28"/>
    <col min="123" max="124" width="0" style="28" hidden="1" customWidth="1"/>
    <col min="125" max="125" width="9.3046875" style="28"/>
    <col min="126" max="139" width="0" style="28" hidden="1" customWidth="1"/>
    <col min="140" max="140" width="9.3046875" style="28"/>
    <col min="141" max="189" width="0" style="28" hidden="1" customWidth="1"/>
    <col min="190" max="191" width="9.3046875" style="28"/>
    <col min="192" max="195" width="0" style="28" hidden="1" customWidth="1"/>
    <col min="196" max="198" width="9.3046875" style="28"/>
    <col min="199" max="248" width="0" style="28" hidden="1" customWidth="1"/>
    <col min="249" max="249" width="0" style="27" hidden="1" customWidth="1"/>
    <col min="250" max="278" width="0" style="28" hidden="1" customWidth="1"/>
    <col min="279" max="280" width="9.3046875" style="28"/>
    <col min="281" max="281" width="0" style="28" hidden="1" customWidth="1"/>
    <col min="282" max="282" width="9.3046875" style="28"/>
    <col min="283" max="284" width="0" style="28" hidden="1" customWidth="1"/>
    <col min="285" max="285" width="0" style="27" hidden="1" customWidth="1"/>
    <col min="286" max="288" width="0" style="28" hidden="1" customWidth="1"/>
    <col min="289" max="289" width="9.3046875" style="28"/>
    <col min="290" max="318" width="0" style="28" hidden="1" customWidth="1"/>
    <col min="319" max="16384" width="9.3046875" style="27"/>
  </cols>
  <sheetData>
    <row r="1" spans="1:318" x14ac:dyDescent="0.4">
      <c r="A1" s="156" t="s">
        <v>1</v>
      </c>
      <c r="B1" s="154" t="s">
        <v>3</v>
      </c>
      <c r="C1" s="154" t="s">
        <v>31459</v>
      </c>
      <c r="D1" s="154" t="s">
        <v>31458</v>
      </c>
      <c r="E1" s="154" t="s">
        <v>31457</v>
      </c>
      <c r="F1" s="154" t="s">
        <v>31456</v>
      </c>
      <c r="G1" s="154" t="s">
        <v>31455</v>
      </c>
      <c r="H1" s="154" t="s">
        <v>31454</v>
      </c>
      <c r="I1" s="154" t="s">
        <v>30863</v>
      </c>
      <c r="J1" s="154" t="s">
        <v>30807</v>
      </c>
      <c r="K1" s="155" t="s">
        <v>4</v>
      </c>
      <c r="L1" s="155" t="s">
        <v>106</v>
      </c>
      <c r="M1" s="155" t="s">
        <v>5</v>
      </c>
      <c r="N1" s="155" t="s">
        <v>30727</v>
      </c>
      <c r="O1" s="155" t="s">
        <v>6</v>
      </c>
      <c r="P1" s="155" t="s">
        <v>112</v>
      </c>
      <c r="Q1" s="154" t="s">
        <v>31453</v>
      </c>
      <c r="R1" s="154" t="s">
        <v>31452</v>
      </c>
      <c r="S1" s="154" t="s">
        <v>31451</v>
      </c>
      <c r="T1" s="154" t="s">
        <v>31450</v>
      </c>
      <c r="U1" s="154" t="s">
        <v>31449</v>
      </c>
      <c r="V1" s="154" t="s">
        <v>31448</v>
      </c>
      <c r="W1" s="154" t="s">
        <v>31447</v>
      </c>
      <c r="X1" s="154" t="s">
        <v>31446</v>
      </c>
      <c r="Y1" s="154" t="s">
        <v>31445</v>
      </c>
      <c r="Z1" s="155" t="s">
        <v>104</v>
      </c>
      <c r="AA1" s="154" t="s">
        <v>7</v>
      </c>
      <c r="AB1" s="155" t="s">
        <v>103</v>
      </c>
      <c r="AC1" s="154" t="s">
        <v>31444</v>
      </c>
      <c r="AD1" s="154" t="s">
        <v>31443</v>
      </c>
      <c r="AE1" s="155" t="s">
        <v>8</v>
      </c>
      <c r="AF1" s="155" t="s">
        <v>9</v>
      </c>
      <c r="AG1" s="155" t="s">
        <v>10</v>
      </c>
      <c r="AH1" s="154" t="s">
        <v>31442</v>
      </c>
      <c r="AI1" s="154" t="s">
        <v>31441</v>
      </c>
      <c r="AJ1" s="154" t="s">
        <v>31440</v>
      </c>
      <c r="AK1" s="154" t="s">
        <v>31439</v>
      </c>
      <c r="AL1" s="155" t="s">
        <v>30696</v>
      </c>
      <c r="AM1" s="154" t="s">
        <v>31438</v>
      </c>
      <c r="AN1" s="154" t="s">
        <v>31437</v>
      </c>
      <c r="AO1" s="154" t="s">
        <v>31436</v>
      </c>
      <c r="AP1" s="155" t="s">
        <v>30657</v>
      </c>
      <c r="AQ1" s="154" t="s">
        <v>31435</v>
      </c>
      <c r="AR1" s="154" t="s">
        <v>31434</v>
      </c>
      <c r="AS1" s="154" t="s">
        <v>31433</v>
      </c>
      <c r="AT1" s="154" t="s">
        <v>31432</v>
      </c>
      <c r="AU1" s="154" t="s">
        <v>31431</v>
      </c>
      <c r="AV1" s="154" t="s">
        <v>31430</v>
      </c>
      <c r="AW1" s="154" t="s">
        <v>101</v>
      </c>
      <c r="AX1" s="154" t="s">
        <v>102</v>
      </c>
      <c r="AY1" s="154" t="s">
        <v>31429</v>
      </c>
      <c r="AZ1" s="155" t="s">
        <v>11</v>
      </c>
      <c r="BA1" s="155" t="s">
        <v>12</v>
      </c>
      <c r="BB1" s="155" t="s">
        <v>13</v>
      </c>
      <c r="BC1" s="155" t="s">
        <v>14</v>
      </c>
      <c r="BD1" s="155" t="s">
        <v>15</v>
      </c>
      <c r="BE1" s="155" t="s">
        <v>16</v>
      </c>
      <c r="BF1" s="155" t="s">
        <v>30647</v>
      </c>
      <c r="BG1" s="154" t="s">
        <v>31428</v>
      </c>
      <c r="BH1" s="154" t="s">
        <v>31427</v>
      </c>
      <c r="BI1" s="154" t="s">
        <v>31426</v>
      </c>
      <c r="BJ1" s="154" t="s">
        <v>31425</v>
      </c>
      <c r="BK1" s="154" t="s">
        <v>31424</v>
      </c>
      <c r="BL1" s="154" t="s">
        <v>31423</v>
      </c>
      <c r="BM1" s="154" t="s">
        <v>31422</v>
      </c>
      <c r="BN1" s="154" t="s">
        <v>31421</v>
      </c>
      <c r="BO1" s="154" t="s">
        <v>31420</v>
      </c>
      <c r="BP1" s="154" t="s">
        <v>31419</v>
      </c>
      <c r="BQ1" s="154" t="s">
        <v>31418</v>
      </c>
      <c r="BR1" s="154" t="s">
        <v>31417</v>
      </c>
      <c r="BS1" s="155" t="s">
        <v>30703</v>
      </c>
      <c r="BT1" s="154" t="s">
        <v>31416</v>
      </c>
      <c r="BU1" s="154" t="s">
        <v>31415</v>
      </c>
      <c r="BV1" s="154" t="s">
        <v>31414</v>
      </c>
      <c r="BW1" s="154" t="s">
        <v>31413</v>
      </c>
      <c r="BX1" s="155" t="s">
        <v>100</v>
      </c>
      <c r="BY1" s="154" t="s">
        <v>31412</v>
      </c>
      <c r="BZ1" s="154" t="s">
        <v>31411</v>
      </c>
      <c r="CA1" s="154" t="s">
        <v>31410</v>
      </c>
      <c r="CB1" s="154" t="s">
        <v>31409</v>
      </c>
      <c r="CC1" s="154" t="s">
        <v>31408</v>
      </c>
      <c r="CD1" s="155" t="s">
        <v>31151</v>
      </c>
      <c r="CE1" s="154" t="s">
        <v>31407</v>
      </c>
      <c r="CF1" s="154" t="s">
        <v>31406</v>
      </c>
      <c r="CG1" s="154" t="s">
        <v>31405</v>
      </c>
      <c r="CH1" s="154" t="s">
        <v>31404</v>
      </c>
      <c r="CI1" s="154" t="s">
        <v>31403</v>
      </c>
      <c r="CJ1" s="155" t="s">
        <v>30690</v>
      </c>
      <c r="CK1" s="154" t="s">
        <v>31402</v>
      </c>
      <c r="CL1" s="154" t="s">
        <v>31401</v>
      </c>
      <c r="CM1" s="154" t="s">
        <v>31400</v>
      </c>
      <c r="CN1" s="154" t="s">
        <v>31399</v>
      </c>
      <c r="CO1" s="154" t="s">
        <v>31398</v>
      </c>
      <c r="CP1" s="154" t="s">
        <v>31397</v>
      </c>
      <c r="CQ1" s="154" t="s">
        <v>31396</v>
      </c>
      <c r="CR1" s="154" t="s">
        <v>31395</v>
      </c>
      <c r="CS1" s="154" t="s">
        <v>31394</v>
      </c>
      <c r="CT1" s="154" t="s">
        <v>31393</v>
      </c>
      <c r="CU1" s="154" t="s">
        <v>31392</v>
      </c>
      <c r="CV1" s="154" t="s">
        <v>31391</v>
      </c>
      <c r="CW1" s="154" t="s">
        <v>31390</v>
      </c>
      <c r="CX1" s="154" t="s">
        <v>31389</v>
      </c>
      <c r="CY1" s="154" t="s">
        <v>31388</v>
      </c>
      <c r="CZ1" s="154" t="s">
        <v>31387</v>
      </c>
      <c r="DA1" s="154" t="s">
        <v>31386</v>
      </c>
      <c r="DB1" s="154" t="s">
        <v>31385</v>
      </c>
      <c r="DC1" s="154" t="s">
        <v>31384</v>
      </c>
      <c r="DD1" s="155" t="s">
        <v>17</v>
      </c>
      <c r="DE1" s="155" t="s">
        <v>18</v>
      </c>
      <c r="DF1" s="154" t="s">
        <v>31383</v>
      </c>
      <c r="DG1" s="154" t="s">
        <v>31382</v>
      </c>
      <c r="DH1" s="154" t="s">
        <v>31381</v>
      </c>
      <c r="DI1" s="154" t="s">
        <v>31380</v>
      </c>
      <c r="DJ1" s="155" t="s">
        <v>19</v>
      </c>
      <c r="DK1" s="154" t="s">
        <v>31379</v>
      </c>
      <c r="DL1" s="154" t="s">
        <v>31378</v>
      </c>
      <c r="DM1" s="154" t="s">
        <v>31377</v>
      </c>
      <c r="DN1" s="154" t="s">
        <v>31376</v>
      </c>
      <c r="DO1" s="154" t="s">
        <v>31375</v>
      </c>
      <c r="DP1" s="154" t="s">
        <v>31374</v>
      </c>
      <c r="DQ1" s="154" t="s">
        <v>31373</v>
      </c>
      <c r="DR1" s="155" t="s">
        <v>31372</v>
      </c>
      <c r="DS1" s="154" t="s">
        <v>31371</v>
      </c>
      <c r="DT1" s="154" t="s">
        <v>31370</v>
      </c>
      <c r="DU1" s="155" t="s">
        <v>30659</v>
      </c>
      <c r="DV1" s="154" t="s">
        <v>31369</v>
      </c>
      <c r="DW1" s="154" t="s">
        <v>31368</v>
      </c>
      <c r="DX1" s="154" t="s">
        <v>31367</v>
      </c>
      <c r="DY1" s="154" t="s">
        <v>31366</v>
      </c>
      <c r="DZ1" s="154" t="s">
        <v>31365</v>
      </c>
      <c r="EA1" s="154" t="s">
        <v>31364</v>
      </c>
      <c r="EB1" s="154" t="s">
        <v>31363</v>
      </c>
      <c r="EC1" s="154" t="s">
        <v>31362</v>
      </c>
      <c r="ED1" s="154" t="s">
        <v>31361</v>
      </c>
      <c r="EE1" s="154" t="s">
        <v>31360</v>
      </c>
      <c r="EF1" s="154" t="s">
        <v>31359</v>
      </c>
      <c r="EG1" s="154" t="s">
        <v>31358</v>
      </c>
      <c r="EH1" s="154" t="s">
        <v>31357</v>
      </c>
      <c r="EI1" s="154" t="s">
        <v>31356</v>
      </c>
      <c r="EJ1" s="155" t="s">
        <v>30681</v>
      </c>
      <c r="EK1" s="154" t="s">
        <v>31355</v>
      </c>
      <c r="EL1" s="154" t="s">
        <v>31354</v>
      </c>
      <c r="EM1" s="154" t="s">
        <v>31353</v>
      </c>
      <c r="EN1" s="154" t="s">
        <v>31352</v>
      </c>
      <c r="EO1" s="154" t="s">
        <v>31351</v>
      </c>
      <c r="EP1" s="154" t="s">
        <v>31350</v>
      </c>
      <c r="EQ1" s="154" t="s">
        <v>31349</v>
      </c>
      <c r="ER1" s="154" t="s">
        <v>31348</v>
      </c>
      <c r="ES1" s="154" t="s">
        <v>31347</v>
      </c>
      <c r="ET1" s="154" t="s">
        <v>20</v>
      </c>
      <c r="EU1" s="154" t="s">
        <v>31346</v>
      </c>
      <c r="EV1" s="154" t="s">
        <v>31345</v>
      </c>
      <c r="EW1" s="154" t="s">
        <v>31344</v>
      </c>
      <c r="EX1" s="154" t="s">
        <v>31343</v>
      </c>
      <c r="EY1" s="154" t="s">
        <v>31342</v>
      </c>
      <c r="EZ1" s="154" t="s">
        <v>31341</v>
      </c>
      <c r="FA1" s="154" t="s">
        <v>31340</v>
      </c>
      <c r="FB1" s="154" t="s">
        <v>31339</v>
      </c>
      <c r="FC1" s="154" t="s">
        <v>31338</v>
      </c>
      <c r="FD1" s="154" t="s">
        <v>31337</v>
      </c>
      <c r="FE1" s="154" t="s">
        <v>31336</v>
      </c>
      <c r="FF1" s="154" t="s">
        <v>31335</v>
      </c>
      <c r="FG1" s="154" t="s">
        <v>31334</v>
      </c>
      <c r="FH1" s="154" t="s">
        <v>31333</v>
      </c>
      <c r="FI1" s="154" t="s">
        <v>31332</v>
      </c>
      <c r="FJ1" s="154" t="s">
        <v>31331</v>
      </c>
      <c r="FK1" s="154" t="s">
        <v>31330</v>
      </c>
      <c r="FL1" s="154" t="s">
        <v>31329</v>
      </c>
      <c r="FM1" s="154" t="s">
        <v>31328</v>
      </c>
      <c r="FN1" s="154" t="s">
        <v>31327</v>
      </c>
      <c r="FO1" s="154" t="s">
        <v>31326</v>
      </c>
      <c r="FP1" s="154" t="s">
        <v>31325</v>
      </c>
      <c r="FQ1" s="154" t="s">
        <v>31324</v>
      </c>
      <c r="FR1" s="154" t="s">
        <v>31323</v>
      </c>
      <c r="FS1" s="154" t="s">
        <v>31322</v>
      </c>
      <c r="FT1" s="154" t="s">
        <v>31321</v>
      </c>
      <c r="FU1" s="154" t="s">
        <v>31320</v>
      </c>
      <c r="FV1" s="154" t="s">
        <v>31319</v>
      </c>
      <c r="FW1" s="154" t="s">
        <v>31318</v>
      </c>
      <c r="FX1" s="154" t="s">
        <v>31317</v>
      </c>
      <c r="FY1" s="154" t="s">
        <v>31316</v>
      </c>
      <c r="FZ1" s="154" t="s">
        <v>31315</v>
      </c>
      <c r="GA1" s="154" t="s">
        <v>31314</v>
      </c>
      <c r="GB1" s="154" t="s">
        <v>31313</v>
      </c>
      <c r="GC1" s="154" t="s">
        <v>31312</v>
      </c>
      <c r="GD1" s="154" t="s">
        <v>31311</v>
      </c>
      <c r="GE1" s="154" t="s">
        <v>31310</v>
      </c>
      <c r="GF1" s="154" t="s">
        <v>31309</v>
      </c>
      <c r="GG1" s="154" t="s">
        <v>31308</v>
      </c>
      <c r="GH1" s="155" t="s">
        <v>31124</v>
      </c>
      <c r="GI1" s="155" t="s">
        <v>30651</v>
      </c>
      <c r="GJ1" s="154" t="s">
        <v>31307</v>
      </c>
      <c r="GK1" s="154" t="s">
        <v>31306</v>
      </c>
      <c r="GL1" s="154" t="s">
        <v>31305</v>
      </c>
      <c r="GM1" s="154" t="s">
        <v>31304</v>
      </c>
      <c r="GN1" s="155" t="s">
        <v>30692</v>
      </c>
      <c r="GO1" s="155" t="s">
        <v>30694</v>
      </c>
      <c r="GP1" s="155" t="s">
        <v>30693</v>
      </c>
      <c r="GQ1" s="154" t="s">
        <v>31303</v>
      </c>
      <c r="GR1" s="154" t="s">
        <v>31302</v>
      </c>
      <c r="GS1" s="154" t="s">
        <v>31301</v>
      </c>
      <c r="GT1" s="154" t="s">
        <v>31300</v>
      </c>
      <c r="GU1" s="154" t="s">
        <v>31299</v>
      </c>
      <c r="GV1" s="154" t="s">
        <v>31298</v>
      </c>
      <c r="GW1" s="154" t="s">
        <v>31297</v>
      </c>
      <c r="GX1" s="154" t="s">
        <v>31296</v>
      </c>
      <c r="GY1" s="154" t="s">
        <v>31295</v>
      </c>
      <c r="GZ1" s="154" t="s">
        <v>31294</v>
      </c>
      <c r="HA1" s="154" t="s">
        <v>31293</v>
      </c>
      <c r="HB1" s="154" t="s">
        <v>31292</v>
      </c>
      <c r="HC1" s="154" t="s">
        <v>31291</v>
      </c>
      <c r="HD1" s="154" t="s">
        <v>31290</v>
      </c>
      <c r="HE1" s="154" t="s">
        <v>31289</v>
      </c>
      <c r="HF1" s="154" t="s">
        <v>31288</v>
      </c>
      <c r="HG1" s="154" t="s">
        <v>31287</v>
      </c>
      <c r="HH1" s="154" t="s">
        <v>31286</v>
      </c>
      <c r="HI1" s="154" t="s">
        <v>31285</v>
      </c>
      <c r="HJ1" s="154" t="s">
        <v>31284</v>
      </c>
      <c r="HK1" s="154" t="s">
        <v>31283</v>
      </c>
      <c r="HL1" s="154" t="s">
        <v>31282</v>
      </c>
      <c r="HM1" s="154" t="s">
        <v>31281</v>
      </c>
      <c r="HN1" s="154" t="s">
        <v>31280</v>
      </c>
      <c r="HO1" s="154" t="s">
        <v>31279</v>
      </c>
      <c r="HP1" s="154" t="s">
        <v>31278</v>
      </c>
      <c r="HQ1" s="154" t="s">
        <v>31277</v>
      </c>
      <c r="HR1" s="154" t="s">
        <v>31276</v>
      </c>
      <c r="HS1" s="154" t="s">
        <v>31275</v>
      </c>
      <c r="HT1" s="154" t="s">
        <v>31274</v>
      </c>
      <c r="HU1" s="154" t="s">
        <v>31273</v>
      </c>
      <c r="HV1" s="154" t="s">
        <v>31272</v>
      </c>
      <c r="HW1" s="154" t="s">
        <v>31271</v>
      </c>
      <c r="HX1" s="154" t="s">
        <v>31270</v>
      </c>
      <c r="HY1" s="154" t="s">
        <v>31269</v>
      </c>
      <c r="HZ1" s="154" t="s">
        <v>31268</v>
      </c>
      <c r="IA1" s="154" t="s">
        <v>31267</v>
      </c>
      <c r="IB1" s="154" t="s">
        <v>31266</v>
      </c>
      <c r="IC1" s="154" t="s">
        <v>31265</v>
      </c>
      <c r="ID1" s="154" t="s">
        <v>31264</v>
      </c>
      <c r="IE1" s="154" t="s">
        <v>31263</v>
      </c>
      <c r="IF1" s="154" t="s">
        <v>31262</v>
      </c>
      <c r="IG1" s="154" t="s">
        <v>31261</v>
      </c>
      <c r="IH1" s="154" t="s">
        <v>31260</v>
      </c>
      <c r="II1" s="154" t="s">
        <v>31259</v>
      </c>
      <c r="IJ1" s="154" t="s">
        <v>31258</v>
      </c>
      <c r="IK1" s="154" t="s">
        <v>31257</v>
      </c>
      <c r="IL1" s="154" t="s">
        <v>31256</v>
      </c>
      <c r="IM1" s="154" t="s">
        <v>31255</v>
      </c>
      <c r="IN1" s="154" t="s">
        <v>31254</v>
      </c>
      <c r="IO1" s="154" t="s">
        <v>31253</v>
      </c>
      <c r="IP1" s="154" t="s">
        <v>31252</v>
      </c>
      <c r="IQ1" s="154" t="s">
        <v>31251</v>
      </c>
      <c r="IR1" s="154" t="s">
        <v>31250</v>
      </c>
      <c r="IS1" s="154" t="s">
        <v>31249</v>
      </c>
      <c r="IT1" s="154" t="s">
        <v>31248</v>
      </c>
      <c r="IU1" s="154" t="s">
        <v>31247</v>
      </c>
      <c r="IV1" s="154" t="s">
        <v>31246</v>
      </c>
      <c r="IW1" s="154" t="s">
        <v>31245</v>
      </c>
      <c r="IX1" s="154" t="s">
        <v>31244</v>
      </c>
      <c r="IY1" s="154" t="s">
        <v>31243</v>
      </c>
      <c r="IZ1" s="154" t="s">
        <v>31242</v>
      </c>
      <c r="JA1" s="154" t="s">
        <v>31241</v>
      </c>
      <c r="JB1" s="154" t="s">
        <v>31240</v>
      </c>
      <c r="JC1" s="154" t="s">
        <v>31239</v>
      </c>
      <c r="JD1" s="154" t="s">
        <v>31238</v>
      </c>
      <c r="JE1" s="154" t="s">
        <v>31237</v>
      </c>
      <c r="JF1" s="154" t="s">
        <v>31236</v>
      </c>
      <c r="JG1" s="154" t="s">
        <v>31235</v>
      </c>
      <c r="JH1" s="154" t="s">
        <v>31234</v>
      </c>
      <c r="JI1" s="154" t="s">
        <v>31233</v>
      </c>
      <c r="JJ1" s="154" t="s">
        <v>31232</v>
      </c>
      <c r="JK1" s="154" t="s">
        <v>31231</v>
      </c>
      <c r="JL1" s="154" t="s">
        <v>31230</v>
      </c>
      <c r="JM1" s="154" t="s">
        <v>31229</v>
      </c>
      <c r="JN1" s="154" t="s">
        <v>31228</v>
      </c>
      <c r="JO1" s="154" t="s">
        <v>31227</v>
      </c>
      <c r="JP1" s="154" t="s">
        <v>31226</v>
      </c>
      <c r="JQ1" s="154" t="s">
        <v>31225</v>
      </c>
      <c r="JR1" s="154" t="s">
        <v>31224</v>
      </c>
      <c r="JS1" s="155" t="s">
        <v>30650</v>
      </c>
      <c r="JT1" s="155" t="s">
        <v>30649</v>
      </c>
      <c r="JU1" s="154" t="s">
        <v>31223</v>
      </c>
      <c r="JV1" s="155" t="s">
        <v>21</v>
      </c>
      <c r="JW1" s="154" t="s">
        <v>31222</v>
      </c>
      <c r="JX1" s="154" t="s">
        <v>31221</v>
      </c>
      <c r="JY1" s="154" t="s">
        <v>31220</v>
      </c>
      <c r="JZ1" s="154" t="s">
        <v>31219</v>
      </c>
      <c r="KA1" s="154" t="s">
        <v>31218</v>
      </c>
      <c r="KB1" s="154" t="s">
        <v>31217</v>
      </c>
      <c r="KC1" s="155" t="s">
        <v>22</v>
      </c>
      <c r="KD1" s="154" t="s">
        <v>31216</v>
      </c>
      <c r="KE1" s="154" t="s">
        <v>31215</v>
      </c>
      <c r="KF1" s="154" t="s">
        <v>31214</v>
      </c>
      <c r="KG1" s="154" t="s">
        <v>31213</v>
      </c>
      <c r="KH1" s="154" t="s">
        <v>31212</v>
      </c>
      <c r="KI1" s="154" t="s">
        <v>31211</v>
      </c>
      <c r="KJ1" s="154" t="s">
        <v>31210</v>
      </c>
      <c r="KK1" s="154" t="s">
        <v>31209</v>
      </c>
      <c r="KL1" s="154" t="s">
        <v>31208</v>
      </c>
      <c r="KM1" s="154" t="s">
        <v>31207</v>
      </c>
      <c r="KN1" s="154" t="s">
        <v>31206</v>
      </c>
      <c r="KO1" s="154" t="s">
        <v>31205</v>
      </c>
      <c r="KP1" s="154" t="s">
        <v>31204</v>
      </c>
      <c r="KQ1" s="154" t="s">
        <v>31203</v>
      </c>
      <c r="KR1" s="154" t="s">
        <v>31202</v>
      </c>
      <c r="KS1" s="154" t="s">
        <v>31201</v>
      </c>
      <c r="KT1" s="154" t="s">
        <v>31200</v>
      </c>
      <c r="KU1" s="154" t="s">
        <v>31199</v>
      </c>
      <c r="KV1" s="154" t="s">
        <v>31198</v>
      </c>
      <c r="KW1" s="154" t="s">
        <v>31197</v>
      </c>
      <c r="KX1" s="154" t="s">
        <v>31196</v>
      </c>
      <c r="KY1" s="154" t="s">
        <v>31195</v>
      </c>
      <c r="KZ1" s="154" t="s">
        <v>31194</v>
      </c>
      <c r="LA1" s="154" t="s">
        <v>31193</v>
      </c>
      <c r="LB1" s="154" t="s">
        <v>31192</v>
      </c>
      <c r="LC1" s="154" t="s">
        <v>31191</v>
      </c>
      <c r="LD1" s="154" t="s">
        <v>31190</v>
      </c>
      <c r="LE1" s="154" t="s">
        <v>31189</v>
      </c>
      <c r="LF1" s="153" t="s">
        <v>52</v>
      </c>
    </row>
    <row r="2" spans="1:318" x14ac:dyDescent="0.4">
      <c r="A2" s="27">
        <f>IF(LEN(Input_Lieferant!B9)=0,"",Input_Lieferant!B9)</f>
        <v>1</v>
      </c>
      <c r="B2" s="31"/>
      <c r="C2" s="31"/>
      <c r="D2" s="31"/>
      <c r="E2" s="31"/>
      <c r="F2" s="31"/>
      <c r="G2" s="31"/>
      <c r="H2" s="31"/>
      <c r="I2" s="31"/>
      <c r="J2" s="31"/>
      <c r="K2" s="27" t="str">
        <f>_xlfn.IFNA(INDEX(Grunddaten!$C$9:$BO$159,MATCH($A2,Input_Lieferant!$B$9:$B$158,0),MATCH(K$1,Grunddaten!$C$8:$BO$8,0)), "")&amp;""</f>
        <v>V006</v>
      </c>
      <c r="L2" s="27" t="str">
        <f t="shared" ref="L2:L33" si="0">IF(LEN(A2)=0,"","M")</f>
        <v>M</v>
      </c>
      <c r="M2" s="27" t="str">
        <f>_xlfn.IFNA(INDEX(Grunddaten!$C$9:$BO$159,MATCH($A2,Input_Lieferant!$B$9:$B$158,0),MATCH(M$1,Grunddaten!$C$8:$BO$8,0)), "")&amp;""</f>
        <v>ZX0000280</v>
      </c>
      <c r="N2" s="31"/>
      <c r="O2" s="27" t="str">
        <f>_xlfn.IFNA(INDEX(Input_Lieferant!$D$9:$BE$158,MATCH($A2,Input_Lieferant!$B$9:$B$158,0),MATCH(O$1,Input_Lieferant!$D$8:$BE$8,0)), "")&amp;""</f>
        <v>CCM</v>
      </c>
      <c r="P2" s="27" t="str">
        <f>_xlfn.IFNA(INDEX(Input_Lieferant!$D$9:$BE$158,MATCH($A2,Input_Lieferant!$B$9:$B$158,0),MATCH(P$1,Input_Lieferant!$D$8:$BE$8,0)), "")&amp;""</f>
        <v>GLI</v>
      </c>
      <c r="Q2" s="31"/>
      <c r="R2" s="31"/>
      <c r="S2" s="31"/>
      <c r="T2" s="31"/>
      <c r="U2" s="31"/>
      <c r="V2" s="31"/>
      <c r="W2" s="31"/>
      <c r="X2" s="31"/>
      <c r="Y2" s="31"/>
      <c r="Z2" s="27" t="str">
        <f>_xlfn.IFNA(INDEX(Input_Lieferant!$D$9:$BE$158,MATCH($A2,Input_Lieferant!$B$9:$B$158,0),MATCH(Z$1,Input_Lieferant!$D$8:$BE$8,0)), "")&amp;""</f>
        <v>1.17</v>
      </c>
      <c r="AA2" s="31"/>
      <c r="AB2" s="27" t="str">
        <f>_xlfn.IFNA(INDEX(Input_Lieferant!$D$9:$BE$158,MATCH($A2,Input_Lieferant!$B$9:$B$158,0),MATCH(AB$1,Input_Lieferant!$D$8:$BE$8,0)),"")&amp;""</f>
        <v>SRVE</v>
      </c>
      <c r="AC2" s="31"/>
      <c r="AD2" s="31"/>
      <c r="AE2" s="27" t="str">
        <f>_xlfn.IFNA(INDEX(Input_Lieferant!$D$9:$BE$158,MATCH($A2,Input_Lieferant!$B$9:$B$158,0),MATCH(AE$1,Input_Lieferant!$D$8:$BE$8,0)), "")&amp;""</f>
        <v>7.1</v>
      </c>
      <c r="AF2" s="27" t="str">
        <f>_xlfn.IFNA(INDEX(Input_Lieferant!$D$9:$BE$158,MATCH($A2,Input_Lieferant!$B$9:$B$158,0),MATCH(AF$1,Input_Lieferant!$D$8:$BE$8,0)),"")&amp;""</f>
        <v>4.47</v>
      </c>
      <c r="AG2" s="27" t="str">
        <f>_xlfn.IFNA(INDEX(Input_Lieferant!$D$9:$BE$158,MATCH($A2,Input_Lieferant!$B$9:$B$158,0),MATCH(AG$1,Input_Lieferant!$D$8:$BE$8,0)),"")&amp;""</f>
        <v>KG</v>
      </c>
      <c r="AH2" s="31"/>
      <c r="AI2" s="31"/>
      <c r="AJ2" s="31"/>
      <c r="AK2" s="31"/>
      <c r="AL2" s="27" t="str">
        <f>_xlfn.IFNA(INDEX('Systemmanager - Datenassistent'!$C$9:$BW$159,MATCH($A2,Input_Lieferant!$B$9:$B$158,0),MATCH(AL$1,'Systemmanager - Datenassistent'!$C$8:$BW$8,0)),"")&amp;""</f>
        <v>01</v>
      </c>
      <c r="AM2" s="31"/>
      <c r="AN2" s="31"/>
      <c r="AO2" s="31"/>
      <c r="AP2" s="27" t="str">
        <f>_xlfn.IFNA(INDEX(Grunddaten!$C$9:$BO$159,MATCH($A2,Input_Lieferant!$B$9:$B$158,0),MATCH(AP$1,Grunddaten!$C$8:$BO$8,0)), "")&amp;""</f>
        <v>V5</v>
      </c>
      <c r="AQ2" s="31"/>
      <c r="AR2" s="31"/>
      <c r="AS2" s="31"/>
      <c r="AT2" s="31"/>
      <c r="AU2" s="31"/>
      <c r="AV2" s="31"/>
      <c r="AW2" s="31"/>
      <c r="AX2" s="31"/>
      <c r="AY2" s="31"/>
      <c r="AZ2" s="27" t="str">
        <f>_xlfn.IFNA(INDEX(Input_Lieferant!$D$9:$BE$158,MATCH($A2,Input_Lieferant!$B$9:$B$158,0),MATCH(AZ$1,Input_Lieferant!$D$8:$BE$8,0)),"")&amp;""</f>
        <v>6071638379868</v>
      </c>
      <c r="BA2" s="27" t="str">
        <f t="shared" ref="BA2:BA33" si="1">IF(LEN(AZ2)=0, "","HE")</f>
        <v>HE</v>
      </c>
      <c r="BB2" s="27" t="str">
        <f>TEXT(_xlfn.IFNA(INDEX(Input_Lieferant!$D$9:$BE$158,MATCH($A2,Input_Lieferant!$B$9:$B$158,0),MATCH(BB$1,Input_Lieferant!$D$8:$BE$8,0)),""), "0.000")&amp;""</f>
        <v>9.370</v>
      </c>
      <c r="BC2" s="27" t="str">
        <f>TEXT(_xlfn.IFNA(INDEX(Input_Lieferant!$D$9:$BE$158,MATCH($A2,Input_Lieferant!$B$9:$B$158,0),MATCH(BC$1,Input_Lieferant!$D$8:$BE$8,0)),""), "0.000")&amp;""</f>
        <v>6.620</v>
      </c>
      <c r="BD2" s="27" t="str">
        <f>TEXT(_xlfn.IFNA(INDEX(Input_Lieferant!$D$9:$BE$158,MATCH($A2,Input_Lieferant!$B$9:$B$158,0),MATCH(BD$1,Input_Lieferant!$D$8:$BE$8,0)),""), "0.000")&amp;""</f>
        <v>2.110</v>
      </c>
      <c r="BE2" s="27" t="str">
        <f>TEXT(_xlfn.IFNA(INDEX(Input_Lieferant!$D$9:$BE$158,MATCH($A2,Input_Lieferant!$B$9:$B$158,0),MATCH(BE$1,Input_Lieferant!$D$8:$BE$8,0)),""), "0.000")&amp;""</f>
        <v>MM</v>
      </c>
      <c r="BF2" s="27" t="str">
        <f>_xlfn.IFNA(INDEX(Grunddaten!$C$9:$BO$159,MATCH($A2,Input_Lieferant!$B$9:$B$158,0),MATCH(BF$1,Grunddaten!$C$8:$BO$8,0)), "")&amp;""</f>
        <v>0611</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5000</v>
      </c>
      <c r="BY2" s="31"/>
      <c r="BZ2" s="31"/>
      <c r="CA2" s="31"/>
      <c r="CB2" s="31"/>
      <c r="CC2" s="31"/>
      <c r="CD2" s="27" t="str">
        <f>_xlfn.IFNA(INDEX('Systemmanager - Datenassistent'!$C$9:$BW$159,MATCH($A2,Input_Lieferant!$B$9:$B$158,0),MATCH(CD$1,'Systemmanager - Datenassistent'!$C$8:$BW$8,0)),"")&amp;""</f>
        <v>EXTWG_01</v>
      </c>
      <c r="CE2" s="31"/>
      <c r="CF2" s="31"/>
      <c r="CG2" s="31"/>
      <c r="CH2" s="31"/>
      <c r="CI2" s="31"/>
      <c r="CJ2" s="31" t="str">
        <f t="shared" ref="CJ2:CJ33" si="2">IF(LEN(A2)=0,"","V1")</f>
        <v>V1</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uhljzePCPRCXKDEORvLNLurXSXSDUS</v>
      </c>
      <c r="DE2" s="27" t="str">
        <f>_xlfn.IFNA(INDEX(Grunddaten!$C$9:$BO$159,MATCH($A2,Input_Lieferant!$B$9:$B$158,0),MATCH(DE$1,Grunddaten!$C$8:$BO$8,0)), "")&amp;""</f>
        <v>1000053833</v>
      </c>
      <c r="DF2" s="31"/>
      <c r="DG2" s="31"/>
      <c r="DH2" s="31"/>
      <c r="DI2" s="31"/>
      <c r="DJ2" s="27" t="str">
        <f>_xlfn.IFNA(INDEX(Input_Lieferant!$D$9:$BE$158,MATCH($A2,Input_Lieferant!$B$9:$B$158,0),MATCH(DJ$1,Input_Lieferant!$D$8:$BE$8,0)),"")&amp;""</f>
        <v>V01</v>
      </c>
      <c r="DK2" s="31"/>
      <c r="DL2" s="31"/>
      <c r="DM2" s="31"/>
      <c r="DN2" s="31"/>
      <c r="DO2" s="31"/>
      <c r="DP2" s="31"/>
      <c r="DQ2" s="31"/>
      <c r="DR2" s="27">
        <f t="shared" ref="DR2:DR33" si="3">IF(LEN(A2)=0,"",2)</f>
        <v>2</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UAM</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
      </c>
      <c r="GI2" s="27" t="str">
        <f>_xlfn.IFNA(INDEX('Systemmanager - Datenassistent'!$C$9:$BW$159,MATCH($A2,Input_Lieferant!$B$9:$B$158,0),MATCH(GI$1,'Systemmanager - Datenassistent'!$C$8:$BW$8,0)),"")&amp;""</f>
        <v>N</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000000000095596915</v>
      </c>
      <c r="GO2" s="27" t="str">
        <f>_xlfn.IFNA(INDEX(Grunddaten!$C$9:$BO$159,MATCH($A2,Input_Lieferant!$B$9:$B$158,0),MATCH(GO$1,Grunddaten!$C$8:$BO$8,0)), "")&amp;""</f>
        <v/>
      </c>
      <c r="GP2" s="27" t="str">
        <f>_xlfn.IFNA(INDEX('Systemmanager - Datenassistent'!$C$9:$BW$159,MATCH($A2,Input_Lieferant!$B$9:$B$158,0),MATCH(GP$1,'Systemmanager - Datenassistent'!$C$8:$BW$8,0)),"")&amp;""</f>
        <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1</v>
      </c>
      <c r="JT2" s="27" t="str">
        <f>_xlfn.IFNA(INDEX(Grunddaten!$C$9:$BO$159,MATCH($A2,Input_Lieferant!$B$9:$B$158,0),MATCH(JT$1,Grunddaten!$C$8:$BO$8,0)), "")&amp;""</f>
        <v>N</v>
      </c>
      <c r="JU2" s="31"/>
      <c r="JV2" s="27" t="str">
        <f>_xlfn.IFNA(INDEX(Input_Lieferant!$D$9:$BE$158,MATCH($A2,Input_Lieferant!$B$9:$B$158,0),MATCH(JV$1,Input_Lieferant!$D$8:$BE$8,0)),"")&amp;""</f>
        <v>117638064</v>
      </c>
      <c r="JW2" s="31"/>
      <c r="JX2" s="31"/>
      <c r="JZ2" s="31"/>
      <c r="KA2" s="31"/>
      <c r="KB2" s="31"/>
      <c r="KC2" s="27" t="str">
        <f>_xlfn.IFNA(INDEX('Systemmanager - Datenassistent'!$C$9:$BW$159,MATCH($A2,Input_Lieferant!$B$9:$B$158,0),MATCH(KC$1,'Systemmanager - Datenassistent'!$C$8:$BW$8,0)),"")&amp;""</f>
        <v>1</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4">
      <c r="A3" s="27">
        <f>IF(LEN(Input_Lieferant!B10)=0,"",Input_Lieferant!B10)</f>
        <v>2</v>
      </c>
      <c r="B3" s="31"/>
      <c r="C3" s="31"/>
      <c r="D3" s="31"/>
      <c r="E3" s="31"/>
      <c r="F3" s="31"/>
      <c r="G3" s="31"/>
      <c r="H3" s="31"/>
      <c r="I3" s="31"/>
      <c r="J3" s="31"/>
      <c r="K3" s="27" t="str">
        <f>_xlfn.IFNA(INDEX(Grunddaten!$C$9:$BO$159,MATCH($A3,Input_Lieferant!$B$9:$B$158,0),MATCH(K$1,Grunddaten!$C$8:$BO$8,0)), "")&amp;""</f>
        <v>V012</v>
      </c>
      <c r="L3" s="27" t="str">
        <f t="shared" si="0"/>
        <v>M</v>
      </c>
      <c r="M3" s="27" t="str">
        <f>_xlfn.IFNA(INDEX(Grunddaten!$C$9:$BO$159,MATCH($A3,Input_Lieferant!$B$9:$B$158,0),MATCH(M$1,Grunddaten!$C$8:$BO$8,0)), "")&amp;""</f>
        <v>ZX0000285</v>
      </c>
      <c r="N3" s="31"/>
      <c r="O3" s="27" t="str">
        <f>_xlfn.IFNA(INDEX(Input_Lieferant!$D$9:$BE$158,MATCH($A3,Input_Lieferant!$B$9:$B$158,0),MATCH(O$1,Input_Lieferant!$D$8:$BE$8,0)), "")&amp;""</f>
        <v>ML</v>
      </c>
      <c r="P3" s="27" t="str">
        <f>_xlfn.IFNA(INDEX(Input_Lieferant!$D$9:$BE$158,MATCH($A3,Input_Lieferant!$B$9:$B$158,0),MATCH(P$1,Input_Lieferant!$D$8:$BE$8,0)), "")&amp;""</f>
        <v>MG</v>
      </c>
      <c r="Q3" s="31"/>
      <c r="R3" s="31"/>
      <c r="S3" s="31"/>
      <c r="T3" s="31"/>
      <c r="U3" s="31"/>
      <c r="V3" s="31"/>
      <c r="W3" s="31"/>
      <c r="X3" s="31"/>
      <c r="Y3" s="31"/>
      <c r="Z3" s="27" t="str">
        <f>_xlfn.IFNA(INDEX(Input_Lieferant!$D$9:$BE$158,MATCH($A3,Input_Lieferant!$B$9:$B$158,0),MATCH(Z$1,Input_Lieferant!$D$8:$BE$8,0)), "")&amp;""</f>
        <v>8.43</v>
      </c>
      <c r="AA3" s="31"/>
      <c r="AB3" s="27" t="str">
        <f>_xlfn.IFNA(INDEX(Input_Lieferant!$D$9:$BE$158,MATCH($A3,Input_Lieferant!$B$9:$B$158,0),MATCH(AB$1,Input_Lieferant!$D$8:$BE$8,0)),"")&amp;""</f>
        <v>GG05</v>
      </c>
      <c r="AC3" s="31"/>
      <c r="AD3" s="31"/>
      <c r="AE3" s="27" t="str">
        <f>_xlfn.IFNA(INDEX(Input_Lieferant!$D$9:$BE$158,MATCH($A3,Input_Lieferant!$B$9:$B$158,0),MATCH(AE$1,Input_Lieferant!$D$8:$BE$8,0)), "")&amp;""</f>
        <v>1.79</v>
      </c>
      <c r="AF3" s="27" t="str">
        <f>_xlfn.IFNA(INDEX(Input_Lieferant!$D$9:$BE$158,MATCH($A3,Input_Lieferant!$B$9:$B$158,0),MATCH(AF$1,Input_Lieferant!$D$8:$BE$8,0)),"")&amp;""</f>
        <v>5.06</v>
      </c>
      <c r="AG3" s="27" t="str">
        <f>_xlfn.IFNA(INDEX(Input_Lieferant!$D$9:$BE$158,MATCH($A3,Input_Lieferant!$B$9:$B$158,0),MATCH(AG$1,Input_Lieferant!$D$8:$BE$8,0)),"")&amp;""</f>
        <v>KG</v>
      </c>
      <c r="AH3" s="31"/>
      <c r="AI3" s="31"/>
      <c r="AJ3" s="31"/>
      <c r="AK3" s="31"/>
      <c r="AL3" s="27" t="str">
        <f>_xlfn.IFNA(INDEX('Systemmanager - Datenassistent'!$C$9:$BW$159,MATCH($A3,Input_Lieferant!$B$9:$B$158,0),MATCH(AL$1,'Systemmanager - Datenassistent'!$C$8:$BW$8,0)),"")&amp;""</f>
        <v>04</v>
      </c>
      <c r="AM3" s="31"/>
      <c r="AN3" s="31"/>
      <c r="AO3" s="31"/>
      <c r="AP3" s="27" t="str">
        <f>_xlfn.IFNA(INDEX(Grunddaten!$C$9:$BO$159,MATCH($A3,Input_Lieferant!$B$9:$B$158,0),MATCH(AP$1,Grunddaten!$C$8:$BO$8,0)), "")&amp;""</f>
        <v>V0</v>
      </c>
      <c r="AQ3" s="31"/>
      <c r="AR3" s="31"/>
      <c r="AS3" s="31"/>
      <c r="AT3" s="31"/>
      <c r="AU3" s="31"/>
      <c r="AV3" s="31"/>
      <c r="AW3" s="31"/>
      <c r="AX3" s="31"/>
      <c r="AY3" s="31"/>
      <c r="AZ3" s="27" t="str">
        <f>_xlfn.IFNA(INDEX(Input_Lieferant!$D$9:$BE$158,MATCH($A3,Input_Lieferant!$B$9:$B$158,0),MATCH(AZ$1,Input_Lieferant!$D$8:$BE$8,0)),"")&amp;""</f>
        <v/>
      </c>
      <c r="BA3" s="27" t="str">
        <f t="shared" si="1"/>
        <v/>
      </c>
      <c r="BB3" s="27" t="str">
        <f>TEXT(_xlfn.IFNA(INDEX(Input_Lieferant!$D$9:$BE$158,MATCH($A3,Input_Lieferant!$B$9:$B$158,0),MATCH(BB$1,Input_Lieferant!$D$8:$BE$8,0)),""), "0.000")&amp;""</f>
        <v>1.210</v>
      </c>
      <c r="BC3" s="27" t="str">
        <f>TEXT(_xlfn.IFNA(INDEX(Input_Lieferant!$D$9:$BE$158,MATCH($A3,Input_Lieferant!$B$9:$B$158,0),MATCH(BC$1,Input_Lieferant!$D$8:$BE$8,0)),""), "0.000")&amp;""</f>
        <v>2.290</v>
      </c>
      <c r="BD3" s="27" t="str">
        <f>TEXT(_xlfn.IFNA(INDEX(Input_Lieferant!$D$9:$BE$158,MATCH($A3,Input_Lieferant!$B$9:$B$158,0),MATCH(BD$1,Input_Lieferant!$D$8:$BE$8,0)),""), "0.000")&amp;""</f>
        <v>8.640</v>
      </c>
      <c r="BE3" s="27" t="str">
        <f>TEXT(_xlfn.IFNA(INDEX(Input_Lieferant!$D$9:$BE$158,MATCH($A3,Input_Lieferant!$B$9:$B$158,0),MATCH(BE$1,Input_Lieferant!$D$8:$BE$8,0)),""), "0.000")&amp;""</f>
        <v>MM</v>
      </c>
      <c r="BF3" s="27" t="str">
        <f>_xlfn.IFNA(INDEX(Grunddaten!$C$9:$BO$159,MATCH($A3,Input_Lieferant!$B$9:$B$158,0),MATCH(BF$1,Grunddaten!$C$8:$BO$8,0)), "")&amp;""</f>
        <v>0341</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7000</v>
      </c>
      <c r="BY3" s="31"/>
      <c r="BZ3" s="31"/>
      <c r="CA3" s="31"/>
      <c r="CB3" s="31"/>
      <c r="CC3" s="31"/>
      <c r="CD3" s="27" t="str">
        <f>_xlfn.IFNA(INDEX('Systemmanager - Datenassistent'!$C$9:$BW$159,MATCH($A3,Input_Lieferant!$B$9:$B$158,0),MATCH(CD$1,'Systemmanager - Datenassistent'!$C$8:$BW$8,0)),"")&amp;""</f>
        <v>EXTWG_02</v>
      </c>
      <c r="CE3" s="31"/>
      <c r="CF3" s="31"/>
      <c r="CG3" s="31"/>
      <c r="CH3" s="31"/>
      <c r="CI3" s="31"/>
      <c r="CJ3" s="31" t="str">
        <f t="shared" si="2"/>
        <v>V1</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nDbgCSSTxrAPWPddryAFjbqUFHywap</v>
      </c>
      <c r="DE3" s="27" t="str">
        <f>_xlfn.IFNA(INDEX(Grunddaten!$C$9:$BO$159,MATCH($A3,Input_Lieferant!$B$9:$B$158,0),MATCH(DE$1,Grunddaten!$C$8:$BO$8,0)), "")&amp;""</f>
        <v>1000051640</v>
      </c>
      <c r="DF3" s="31"/>
      <c r="DG3" s="31"/>
      <c r="DH3" s="31"/>
      <c r="DI3" s="31"/>
      <c r="DJ3" s="27" t="str">
        <f>_xlfn.IFNA(INDEX(Input_Lieferant!$D$9:$BE$158,MATCH($A3,Input_Lieferant!$B$9:$B$158,0),MATCH(DJ$1,Input_Lieferant!$D$8:$BE$8,0)),"")&amp;""</f>
        <v>V01</v>
      </c>
      <c r="DK3" s="31"/>
      <c r="DL3" s="31"/>
      <c r="DM3" s="31"/>
      <c r="DN3" s="31"/>
      <c r="DO3" s="31"/>
      <c r="DP3" s="31"/>
      <c r="DQ3" s="31"/>
      <c r="DR3" s="27">
        <f t="shared" si="3"/>
        <v>2</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UAM</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
      </c>
      <c r="GI3" s="27" t="str">
        <f>_xlfn.IFNA(INDEX('Systemmanager - Datenassistent'!$C$9:$BW$159,MATCH($A3,Input_Lieferant!$B$9:$B$158,0),MATCH(GI$1,'Systemmanager - Datenassistent'!$C$8:$BW$8,0)),"")&amp;""</f>
        <v>N</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000000000059847387</v>
      </c>
      <c r="GO3" s="27" t="str">
        <f>_xlfn.IFNA(INDEX(Grunddaten!$C$9:$BO$159,MATCH($A3,Input_Lieferant!$B$9:$B$158,0),MATCH(GO$1,Grunddaten!$C$8:$BO$8,0)), "")&amp;""</f>
        <v/>
      </c>
      <c r="GP3" s="27" t="str">
        <f>_xlfn.IFNA(INDEX('Systemmanager - Datenassistent'!$C$9:$BW$159,MATCH($A3,Input_Lieferant!$B$9:$B$158,0),MATCH(GP$1,'Systemmanager - Datenassistent'!$C$8:$BW$8,0)),"")&amp;""</f>
        <v>R</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1</v>
      </c>
      <c r="JT3" s="27" t="str">
        <f>_xlfn.IFNA(INDEX(Grunddaten!$C$9:$BO$159,MATCH($A3,Input_Lieferant!$B$9:$B$158,0),MATCH(JT$1,Grunddaten!$C$8:$BO$8,0)), "")&amp;""</f>
        <v/>
      </c>
      <c r="JU3" s="31"/>
      <c r="JV3" s="27" t="str">
        <f>_xlfn.IFNA(INDEX(Input_Lieferant!$D$9:$BE$158,MATCH($A3,Input_Lieferant!$B$9:$B$158,0),MATCH(JV$1,Input_Lieferant!$D$8:$BE$8,0)),"")&amp;""</f>
        <v>792922492</v>
      </c>
      <c r="JW3" s="31"/>
      <c r="JX3" s="31"/>
      <c r="JZ3" s="31"/>
      <c r="KA3" s="31"/>
      <c r="KB3" s="31"/>
      <c r="KC3" s="27" t="str">
        <f>_xlfn.IFNA(INDEX('Systemmanager - Datenassistent'!$C$9:$BW$159,MATCH($A3,Input_Lieferant!$B$9:$B$158,0),MATCH(KC$1,'Systemmanager - Datenassistent'!$C$8:$BW$8,0)),"")&amp;""</f>
        <v>0</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4">
      <c r="A4" s="27">
        <f>IF(LEN(Input_Lieferant!B11)=0,"",Input_Lieferant!B11)</f>
        <v>3</v>
      </c>
      <c r="B4" s="31"/>
      <c r="C4" s="31"/>
      <c r="D4" s="31"/>
      <c r="E4" s="31"/>
      <c r="F4" s="31"/>
      <c r="G4" s="31"/>
      <c r="H4" s="31"/>
      <c r="I4" s="31"/>
      <c r="J4" s="31"/>
      <c r="K4" s="27" t="str">
        <f>_xlfn.IFNA(INDEX(Grunddaten!$C$9:$BO$159,MATCH($A4,Input_Lieferant!$B$9:$B$158,0),MATCH(K$1,Grunddaten!$C$8:$BO$8,0)), "")&amp;""</f>
        <v>V017</v>
      </c>
      <c r="L4" s="27" t="str">
        <f t="shared" si="0"/>
        <v>M</v>
      </c>
      <c r="M4" s="27" t="str">
        <f>_xlfn.IFNA(INDEX(Grunddaten!$C$9:$BO$159,MATCH($A4,Input_Lieferant!$B$9:$B$158,0),MATCH(M$1,Grunddaten!$C$8:$BO$8,0)), "")&amp;""</f>
        <v>ZX0000100</v>
      </c>
      <c r="N4" s="31"/>
      <c r="O4" s="27" t="str">
        <f>_xlfn.IFNA(INDEX(Input_Lieferant!$D$9:$BE$158,MATCH($A4,Input_Lieferant!$B$9:$B$158,0),MATCH(O$1,Input_Lieferant!$D$8:$BE$8,0)), "")&amp;""</f>
        <v>T</v>
      </c>
      <c r="P4" s="27" t="str">
        <f>_xlfn.IFNA(INDEX(Input_Lieferant!$D$9:$BE$158,MATCH($A4,Input_Lieferant!$B$9:$B$158,0),MATCH(P$1,Input_Lieferant!$D$8:$BE$8,0)), "")&amp;""</f>
        <v>GLL</v>
      </c>
      <c r="Q4" s="31"/>
      <c r="R4" s="31"/>
      <c r="S4" s="31"/>
      <c r="T4" s="31"/>
      <c r="U4" s="31"/>
      <c r="V4" s="31"/>
      <c r="W4" s="31"/>
      <c r="X4" s="31"/>
      <c r="Y4" s="31"/>
      <c r="Z4" s="27" t="str">
        <f>_xlfn.IFNA(INDEX(Input_Lieferant!$D$9:$BE$158,MATCH($A4,Input_Lieferant!$B$9:$B$158,0),MATCH(Z$1,Input_Lieferant!$D$8:$BE$8,0)), "")&amp;""</f>
        <v>9.5</v>
      </c>
      <c r="AA4" s="31"/>
      <c r="AB4" s="27" t="str">
        <f>_xlfn.IFNA(INDEX(Input_Lieferant!$D$9:$BE$158,MATCH($A4,Input_Lieferant!$B$9:$B$158,0),MATCH(AB$1,Input_Lieferant!$D$8:$BE$8,0)),"")&amp;""</f>
        <v>LO11</v>
      </c>
      <c r="AC4" s="31"/>
      <c r="AD4" s="31"/>
      <c r="AE4" s="27" t="str">
        <f>_xlfn.IFNA(INDEX(Input_Lieferant!$D$9:$BE$158,MATCH($A4,Input_Lieferant!$B$9:$B$158,0),MATCH(AE$1,Input_Lieferant!$D$8:$BE$8,0)), "")&amp;""</f>
        <v>3.8</v>
      </c>
      <c r="AF4" s="27" t="str">
        <f>_xlfn.IFNA(INDEX(Input_Lieferant!$D$9:$BE$158,MATCH($A4,Input_Lieferant!$B$9:$B$158,0),MATCH(AF$1,Input_Lieferant!$D$8:$BE$8,0)),"")&amp;""</f>
        <v/>
      </c>
      <c r="AG4" s="27" t="str">
        <f>_xlfn.IFNA(INDEX(Input_Lieferant!$D$9:$BE$158,MATCH($A4,Input_Lieferant!$B$9:$B$158,0),MATCH(AG$1,Input_Lieferant!$D$8:$BE$8,0)),"")&amp;""</f>
        <v>KG</v>
      </c>
      <c r="AH4" s="31"/>
      <c r="AI4" s="31"/>
      <c r="AJ4" s="31"/>
      <c r="AK4" s="31"/>
      <c r="AL4" s="27" t="str">
        <f>_xlfn.IFNA(INDEX('Systemmanager - Datenassistent'!$C$9:$BW$159,MATCH($A4,Input_Lieferant!$B$9:$B$158,0),MATCH(AL$1,'Systemmanager - Datenassistent'!$C$8:$BW$8,0)),"")&amp;""</f>
        <v>04</v>
      </c>
      <c r="AM4" s="31"/>
      <c r="AN4" s="31"/>
      <c r="AO4" s="31"/>
      <c r="AP4" s="27" t="str">
        <f>_xlfn.IFNA(INDEX(Grunddaten!$C$9:$BO$159,MATCH($A4,Input_Lieferant!$B$9:$B$158,0),MATCH(AP$1,Grunddaten!$C$8:$BO$8,0)), "")&amp;""</f>
        <v>V8</v>
      </c>
      <c r="AQ4" s="31"/>
      <c r="AR4" s="31"/>
      <c r="AS4" s="31"/>
      <c r="AT4" s="31"/>
      <c r="AU4" s="31"/>
      <c r="AV4" s="31"/>
      <c r="AW4" s="31"/>
      <c r="AX4" s="31"/>
      <c r="AY4" s="31"/>
      <c r="AZ4" s="27" t="str">
        <f>_xlfn.IFNA(INDEX(Input_Lieferant!$D$9:$BE$158,MATCH($A4,Input_Lieferant!$B$9:$B$158,0),MATCH(AZ$1,Input_Lieferant!$D$8:$BE$8,0)),"")&amp;""</f>
        <v/>
      </c>
      <c r="BA4" s="27" t="str">
        <f t="shared" si="1"/>
        <v/>
      </c>
      <c r="BB4" s="27" t="str">
        <f>TEXT(_xlfn.IFNA(INDEX(Input_Lieferant!$D$9:$BE$158,MATCH($A4,Input_Lieferant!$B$9:$B$158,0),MATCH(BB$1,Input_Lieferant!$D$8:$BE$8,0)),""), "0.000")&amp;""</f>
        <v>1.760</v>
      </c>
      <c r="BC4" s="27" t="str">
        <f>TEXT(_xlfn.IFNA(INDEX(Input_Lieferant!$D$9:$BE$158,MATCH($A4,Input_Lieferant!$B$9:$B$158,0),MATCH(BC$1,Input_Lieferant!$D$8:$BE$8,0)),""), "0.000")&amp;""</f>
        <v>3.660</v>
      </c>
      <c r="BD4" s="27" t="str">
        <f>TEXT(_xlfn.IFNA(INDEX(Input_Lieferant!$D$9:$BE$158,MATCH($A4,Input_Lieferant!$B$9:$B$158,0),MATCH(BD$1,Input_Lieferant!$D$8:$BE$8,0)),""), "0.000")&amp;""</f>
        <v>6.310</v>
      </c>
      <c r="BE4" s="27" t="str">
        <f>TEXT(_xlfn.IFNA(INDEX(Input_Lieferant!$D$9:$BE$158,MATCH($A4,Input_Lieferant!$B$9:$B$158,0),MATCH(BE$1,Input_Lieferant!$D$8:$BE$8,0)),""), "0.000")&amp;""</f>
        <v>MM</v>
      </c>
      <c r="BF4" s="27" t="str">
        <f>_xlfn.IFNA(INDEX(Grunddaten!$C$9:$BO$159,MATCH($A4,Input_Lieferant!$B$9:$B$158,0),MATCH(BF$1,Grunddaten!$C$8:$BO$8,0)), "")&amp;""</f>
        <v>0740</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5000</v>
      </c>
      <c r="BY4" s="31"/>
      <c r="BZ4" s="31"/>
      <c r="CA4" s="31"/>
      <c r="CB4" s="31"/>
      <c r="CC4" s="31"/>
      <c r="CD4" s="27" t="str">
        <f>_xlfn.IFNA(INDEX('Systemmanager - Datenassistent'!$C$9:$BW$159,MATCH($A4,Input_Lieferant!$B$9:$B$158,0),MATCH(CD$1,'Systemmanager - Datenassistent'!$C$8:$BW$8,0)),"")&amp;""</f>
        <v>EXTWG_03</v>
      </c>
      <c r="CE4" s="31"/>
      <c r="CF4" s="31"/>
      <c r="CG4" s="31"/>
      <c r="CH4" s="31"/>
      <c r="CI4" s="31"/>
      <c r="CJ4" s="31" t="str">
        <f t="shared" si="2"/>
        <v>V1</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ugChBmPmIpjOkcgtKICOwrKvqFULwq</v>
      </c>
      <c r="DE4" s="27" t="str">
        <f>_xlfn.IFNA(INDEX(Grunddaten!$C$9:$BO$159,MATCH($A4,Input_Lieferant!$B$9:$B$158,0),MATCH(DE$1,Grunddaten!$C$8:$BO$8,0)), "")&amp;""</f>
        <v>1000058993</v>
      </c>
      <c r="DF4" s="31"/>
      <c r="DG4" s="31"/>
      <c r="DH4" s="31"/>
      <c r="DI4" s="31"/>
      <c r="DJ4" s="27" t="str">
        <f>_xlfn.IFNA(INDEX(Input_Lieferant!$D$9:$BE$158,MATCH($A4,Input_Lieferant!$B$9:$B$158,0),MATCH(DJ$1,Input_Lieferant!$D$8:$BE$8,0)),"")&amp;""</f>
        <v>V01</v>
      </c>
      <c r="DK4" s="31"/>
      <c r="DL4" s="31"/>
      <c r="DM4" s="31"/>
      <c r="DN4" s="31"/>
      <c r="DO4" s="31"/>
      <c r="DP4" s="31"/>
      <c r="DQ4" s="31"/>
      <c r="DR4" s="27">
        <f t="shared" si="3"/>
        <v>2</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UAM</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
      </c>
      <c r="GI4" s="27" t="str">
        <f>_xlfn.IFNA(INDEX('Systemmanager - Datenassistent'!$C$9:$BW$159,MATCH($A4,Input_Lieferant!$B$9:$B$158,0),MATCH(GI$1,'Systemmanager - Datenassistent'!$C$8:$BW$8,0)),"")&amp;""</f>
        <v>N</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000000000094646642</v>
      </c>
      <c r="GO4" s="27" t="str">
        <f>_xlfn.IFNA(INDEX(Grunddaten!$C$9:$BO$159,MATCH($A4,Input_Lieferant!$B$9:$B$158,0),MATCH(GO$1,Grunddaten!$C$8:$BO$8,0)), "")&amp;""</f>
        <v/>
      </c>
      <c r="GP4" s="27" t="str">
        <f>_xlfn.IFNA(INDEX('Systemmanager - Datenassistent'!$C$9:$BW$159,MATCH($A4,Input_Lieferant!$B$9:$B$158,0),MATCH(GP$1,'Systemmanager - Datenassistent'!$C$8:$BW$8,0)),"")&amp;""</f>
        <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1</v>
      </c>
      <c r="JT4" s="27" t="str">
        <f>_xlfn.IFNA(INDEX(Grunddaten!$C$9:$BO$159,MATCH($A4,Input_Lieferant!$B$9:$B$158,0),MATCH(JT$1,Grunddaten!$C$8:$BO$8,0)), "")&amp;""</f>
        <v/>
      </c>
      <c r="JU4" s="31"/>
      <c r="JV4" s="27" t="str">
        <f>_xlfn.IFNA(INDEX(Input_Lieferant!$D$9:$BE$158,MATCH($A4,Input_Lieferant!$B$9:$B$158,0),MATCH(JV$1,Input_Lieferant!$D$8:$BE$8,0)),"")&amp;""</f>
        <v>341047209</v>
      </c>
      <c r="JW4" s="31"/>
      <c r="JX4" s="31"/>
      <c r="JZ4" s="31"/>
      <c r="KA4" s="31"/>
      <c r="KB4" s="31"/>
      <c r="KC4" s="27" t="str">
        <f>_xlfn.IFNA(INDEX('Systemmanager - Datenassistent'!$C$9:$BW$159,MATCH($A4,Input_Lieferant!$B$9:$B$158,0),MATCH(KC$1,'Systemmanager - Datenassistent'!$C$8:$BW$8,0)),"")&amp;""</f>
        <v>0</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4">
      <c r="A5" s="27">
        <f>IF(LEN(Input_Lieferant!B12)=0,"",Input_Lieferant!B12)</f>
        <v>4</v>
      </c>
      <c r="B5" s="31"/>
      <c r="C5" s="31"/>
      <c r="D5" s="31"/>
      <c r="E5" s="31"/>
      <c r="F5" s="31"/>
      <c r="G5" s="31"/>
      <c r="H5" s="31"/>
      <c r="I5" s="31"/>
      <c r="J5" s="31"/>
      <c r="K5" s="27" t="str">
        <f>_xlfn.IFNA(INDEX(Grunddaten!$C$9:$BO$159,MATCH($A5,Input_Lieferant!$B$9:$B$158,0),MATCH(K$1,Grunddaten!$C$8:$BO$8,0)), "")&amp;""</f>
        <v>V002</v>
      </c>
      <c r="L5" s="27" t="str">
        <f t="shared" si="0"/>
        <v>M</v>
      </c>
      <c r="M5" s="27" t="str">
        <f>_xlfn.IFNA(INDEX(Grunddaten!$C$9:$BO$159,MATCH($A5,Input_Lieferant!$B$9:$B$158,0),MATCH(M$1,Grunddaten!$C$8:$BO$8,0)), "")&amp;""</f>
        <v>ZX0000245</v>
      </c>
      <c r="N5" s="31"/>
      <c r="O5" s="27" t="str">
        <f>_xlfn.IFNA(INDEX(Input_Lieferant!$D$9:$BE$158,MATCH($A5,Input_Lieferant!$B$9:$B$158,0),MATCH(O$1,Input_Lieferant!$D$8:$BE$8,0)), "")&amp;""</f>
        <v>M2</v>
      </c>
      <c r="P5" s="27" t="str">
        <f>_xlfn.IFNA(INDEX(Input_Lieferant!$D$9:$BE$158,MATCH($A5,Input_Lieferant!$B$9:$B$158,0),MATCH(P$1,Input_Lieferant!$D$8:$BE$8,0)), "")&amp;""</f>
        <v>KG</v>
      </c>
      <c r="Q5" s="31"/>
      <c r="R5" s="31"/>
      <c r="S5" s="31"/>
      <c r="T5" s="31"/>
      <c r="U5" s="31"/>
      <c r="V5" s="31"/>
      <c r="W5" s="31"/>
      <c r="X5" s="31"/>
      <c r="Y5" s="31"/>
      <c r="Z5" s="27" t="str">
        <f>_xlfn.IFNA(INDEX(Input_Lieferant!$D$9:$BE$158,MATCH($A5,Input_Lieferant!$B$9:$B$158,0),MATCH(Z$1,Input_Lieferant!$D$8:$BE$8,0)), "")&amp;""</f>
        <v>5.63</v>
      </c>
      <c r="AA5" s="31"/>
      <c r="AB5" s="27" t="str">
        <f>_xlfn.IFNA(INDEX(Input_Lieferant!$D$9:$BE$158,MATCH($A5,Input_Lieferant!$B$9:$B$158,0),MATCH(AB$1,Input_Lieferant!$D$8:$BE$8,0)),"")&amp;""</f>
        <v>LO01</v>
      </c>
      <c r="AC5" s="31"/>
      <c r="AD5" s="31"/>
      <c r="AE5" s="27" t="str">
        <f>_xlfn.IFNA(INDEX(Input_Lieferant!$D$9:$BE$158,MATCH($A5,Input_Lieferant!$B$9:$B$158,0),MATCH(AE$1,Input_Lieferant!$D$8:$BE$8,0)), "")&amp;""</f>
        <v>1.78</v>
      </c>
      <c r="AF5" s="27" t="str">
        <f>_xlfn.IFNA(INDEX(Input_Lieferant!$D$9:$BE$158,MATCH($A5,Input_Lieferant!$B$9:$B$158,0),MATCH(AF$1,Input_Lieferant!$D$8:$BE$8,0)),"")&amp;""</f>
        <v/>
      </c>
      <c r="AG5" s="27" t="str">
        <f>_xlfn.IFNA(INDEX(Input_Lieferant!$D$9:$BE$158,MATCH($A5,Input_Lieferant!$B$9:$B$158,0),MATCH(AG$1,Input_Lieferant!$D$8:$BE$8,0)),"")&amp;""</f>
        <v>KG</v>
      </c>
      <c r="AH5" s="31"/>
      <c r="AI5" s="31"/>
      <c r="AJ5" s="31"/>
      <c r="AK5" s="31"/>
      <c r="AL5" s="27" t="str">
        <f>_xlfn.IFNA(INDEX('Systemmanager - Datenassistent'!$C$9:$BW$159,MATCH($A5,Input_Lieferant!$B$9:$B$158,0),MATCH(AL$1,'Systemmanager - Datenassistent'!$C$8:$BW$8,0)),"")&amp;""</f>
        <v/>
      </c>
      <c r="AM5" s="31"/>
      <c r="AN5" s="31"/>
      <c r="AO5" s="31"/>
      <c r="AP5" s="27" t="str">
        <f>_xlfn.IFNA(INDEX(Grunddaten!$C$9:$BO$159,MATCH($A5,Input_Lieferant!$B$9:$B$158,0),MATCH(AP$1,Grunddaten!$C$8:$BO$8,0)), "")&amp;""</f>
        <v>V8</v>
      </c>
      <c r="AQ5" s="31"/>
      <c r="AR5" s="31"/>
      <c r="AS5" s="31"/>
      <c r="AT5" s="31"/>
      <c r="AU5" s="31"/>
      <c r="AV5" s="31"/>
      <c r="AW5" s="31"/>
      <c r="AX5" s="31"/>
      <c r="AY5" s="31"/>
      <c r="AZ5" s="27" t="str">
        <f>_xlfn.IFNA(INDEX(Input_Lieferant!$D$9:$BE$158,MATCH($A5,Input_Lieferant!$B$9:$B$158,0),MATCH(AZ$1,Input_Lieferant!$D$8:$BE$8,0)),"")&amp;""</f>
        <v/>
      </c>
      <c r="BA5" s="27" t="str">
        <f t="shared" si="1"/>
        <v/>
      </c>
      <c r="BB5" s="27" t="str">
        <f>TEXT(_xlfn.IFNA(INDEX(Input_Lieferant!$D$9:$BE$158,MATCH($A5,Input_Lieferant!$B$9:$B$158,0),MATCH(BB$1,Input_Lieferant!$D$8:$BE$8,0)),""), "0.000")&amp;""</f>
        <v>2.520</v>
      </c>
      <c r="BC5" s="27" t="str">
        <f>TEXT(_xlfn.IFNA(INDEX(Input_Lieferant!$D$9:$BE$158,MATCH($A5,Input_Lieferant!$B$9:$B$158,0),MATCH(BC$1,Input_Lieferant!$D$8:$BE$8,0)),""), "0.000")&amp;""</f>
        <v>4.550</v>
      </c>
      <c r="BD5" s="27" t="str">
        <f>TEXT(_xlfn.IFNA(INDEX(Input_Lieferant!$D$9:$BE$158,MATCH($A5,Input_Lieferant!$B$9:$B$158,0),MATCH(BD$1,Input_Lieferant!$D$8:$BE$8,0)),""), "0.000")&amp;""</f>
        <v>7.550</v>
      </c>
      <c r="BE5" s="27" t="str">
        <f>TEXT(_xlfn.IFNA(INDEX(Input_Lieferant!$D$9:$BE$158,MATCH($A5,Input_Lieferant!$B$9:$B$158,0),MATCH(BE$1,Input_Lieferant!$D$8:$BE$8,0)),""), "0.000")&amp;""</f>
        <v>MM</v>
      </c>
      <c r="BF5" s="27" t="str">
        <f>_xlfn.IFNA(INDEX(Grunddaten!$C$9:$BO$159,MATCH($A5,Input_Lieferant!$B$9:$B$158,0),MATCH(BF$1,Grunddaten!$C$8:$BO$8,0)), "")&amp;""</f>
        <v>0340</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1000</v>
      </c>
      <c r="BY5" s="31"/>
      <c r="BZ5" s="31"/>
      <c r="CA5" s="31"/>
      <c r="CB5" s="31"/>
      <c r="CC5" s="31"/>
      <c r="CD5" s="27" t="str">
        <f>_xlfn.IFNA(INDEX('Systemmanager - Datenassistent'!$C$9:$BW$159,MATCH($A5,Input_Lieferant!$B$9:$B$158,0),MATCH(CD$1,'Systemmanager - Datenassistent'!$C$8:$BW$8,0)),"")&amp;""</f>
        <v>EXTWG_04</v>
      </c>
      <c r="CE5" s="31"/>
      <c r="CF5" s="31"/>
      <c r="CG5" s="31"/>
      <c r="CH5" s="31"/>
      <c r="CI5" s="31"/>
      <c r="CJ5" s="31" t="str">
        <f t="shared" si="2"/>
        <v>V1</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FkNKjkpuoBlEFRttNeHuFpjqwGGFaR</v>
      </c>
      <c r="DE5" s="27" t="str">
        <f>_xlfn.IFNA(INDEX(Grunddaten!$C$9:$BO$159,MATCH($A5,Input_Lieferant!$B$9:$B$158,0),MATCH(DE$1,Grunddaten!$C$8:$BO$8,0)), "")&amp;""</f>
        <v>1000055667</v>
      </c>
      <c r="DF5" s="31"/>
      <c r="DG5" s="31"/>
      <c r="DH5" s="31"/>
      <c r="DI5" s="31"/>
      <c r="DJ5" s="27" t="str">
        <f>_xlfn.IFNA(INDEX(Input_Lieferant!$D$9:$BE$158,MATCH($A5,Input_Lieferant!$B$9:$B$158,0),MATCH(DJ$1,Input_Lieferant!$D$8:$BE$8,0)),"")&amp;""</f>
        <v>V02</v>
      </c>
      <c r="DK5" s="31"/>
      <c r="DL5" s="31"/>
      <c r="DM5" s="31"/>
      <c r="DN5" s="31"/>
      <c r="DO5" s="31"/>
      <c r="DP5" s="31"/>
      <c r="DQ5" s="31"/>
      <c r="DR5" s="27">
        <f t="shared" si="3"/>
        <v>2</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UAM</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
      </c>
      <c r="GI5" s="27" t="str">
        <f>_xlfn.IFNA(INDEX('Systemmanager - Datenassistent'!$C$9:$BW$159,MATCH($A5,Input_Lieferant!$B$9:$B$158,0),MATCH(GI$1,'Systemmanager - Datenassistent'!$C$8:$BW$8,0)),"")&amp;""</f>
        <v>N</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000000000031285704</v>
      </c>
      <c r="GO5" s="27" t="str">
        <f>_xlfn.IFNA(INDEX(Grunddaten!$C$9:$BO$159,MATCH($A5,Input_Lieferant!$B$9:$B$158,0),MATCH(GO$1,Grunddaten!$C$8:$BO$8,0)), "")&amp;""</f>
        <v/>
      </c>
      <c r="GP5" s="27" t="str">
        <f>_xlfn.IFNA(INDEX('Systemmanager - Datenassistent'!$C$9:$BW$159,MATCH($A5,Input_Lieferant!$B$9:$B$158,0),MATCH(GP$1,'Systemmanager - Datenassistent'!$C$8:$BW$8,0)),"")&amp;""</f>
        <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1</v>
      </c>
      <c r="JT5" s="27" t="str">
        <f>_xlfn.IFNA(INDEX(Grunddaten!$C$9:$BO$159,MATCH($A5,Input_Lieferant!$B$9:$B$158,0),MATCH(JT$1,Grunddaten!$C$8:$BO$8,0)), "")&amp;""</f>
        <v/>
      </c>
      <c r="JU5" s="31"/>
      <c r="JV5" s="27" t="str">
        <f>_xlfn.IFNA(INDEX(Input_Lieferant!$D$9:$BE$158,MATCH($A5,Input_Lieferant!$B$9:$B$158,0),MATCH(JV$1,Input_Lieferant!$D$8:$BE$8,0)),"")&amp;""</f>
        <v>925474932</v>
      </c>
      <c r="JW5" s="31"/>
      <c r="JX5" s="31"/>
      <c r="JZ5" s="31"/>
      <c r="KA5" s="31"/>
      <c r="KB5" s="31"/>
      <c r="KC5" s="27" t="str">
        <f>_xlfn.IFNA(INDEX('Systemmanager - Datenassistent'!$C$9:$BW$159,MATCH($A5,Input_Lieferant!$B$9:$B$158,0),MATCH(KC$1,'Systemmanager - Datenassistent'!$C$8:$BW$8,0)),"")&amp;""</f>
        <v>2</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4">
      <c r="A6" s="27">
        <f>IF(LEN(Input_Lieferant!B13)=0,"",Input_Lieferant!B13)</f>
        <v>5</v>
      </c>
      <c r="B6" s="31"/>
      <c r="C6" s="31"/>
      <c r="D6" s="31"/>
      <c r="E6" s="31"/>
      <c r="F6" s="31"/>
      <c r="G6" s="31"/>
      <c r="H6" s="31"/>
      <c r="I6" s="31"/>
      <c r="J6" s="31"/>
      <c r="K6" s="27" t="str">
        <f>_xlfn.IFNA(INDEX(Grunddaten!$C$9:$BO$159,MATCH($A6,Input_Lieferant!$B$9:$B$158,0),MATCH(K$1,Grunddaten!$C$8:$BO$8,0)), "")&amp;""</f>
        <v>V009</v>
      </c>
      <c r="L6" s="27" t="str">
        <f t="shared" si="0"/>
        <v>M</v>
      </c>
      <c r="M6" s="27" t="str">
        <f>_xlfn.IFNA(INDEX(Grunddaten!$C$9:$BO$159,MATCH($A6,Input_Lieferant!$B$9:$B$158,0),MATCH(M$1,Grunddaten!$C$8:$BO$8,0)), "")&amp;""</f>
        <v>ZX0000285</v>
      </c>
      <c r="N6" s="31"/>
      <c r="O6" s="27" t="str">
        <f>_xlfn.IFNA(INDEX(Input_Lieferant!$D$9:$BE$158,MATCH($A6,Input_Lieferant!$B$9:$B$158,0),MATCH(O$1,Input_Lieferant!$D$8:$BE$8,0)), "")&amp;""</f>
        <v>CDM</v>
      </c>
      <c r="P6" s="27" t="str">
        <f>_xlfn.IFNA(INDEX(Input_Lieferant!$D$9:$BE$158,MATCH($A6,Input_Lieferant!$B$9:$B$158,0),MATCH(P$1,Input_Lieferant!$D$8:$BE$8,0)), "")&amp;""</f>
        <v>GLL</v>
      </c>
      <c r="Q6" s="31"/>
      <c r="R6" s="31"/>
      <c r="S6" s="31"/>
      <c r="T6" s="31"/>
      <c r="U6" s="31"/>
      <c r="V6" s="31"/>
      <c r="W6" s="31"/>
      <c r="X6" s="31"/>
      <c r="Y6" s="31"/>
      <c r="Z6" s="27" t="str">
        <f>_xlfn.IFNA(INDEX(Input_Lieferant!$D$9:$BE$158,MATCH($A6,Input_Lieferant!$B$9:$B$158,0),MATCH(Z$1,Input_Lieferant!$D$8:$BE$8,0)), "")&amp;""</f>
        <v>1.78</v>
      </c>
      <c r="AA6" s="31"/>
      <c r="AB6" s="27" t="str">
        <f>_xlfn.IFNA(INDEX(Input_Lieferant!$D$9:$BE$158,MATCH($A6,Input_Lieferant!$B$9:$B$158,0),MATCH(AB$1,Input_Lieferant!$D$8:$BE$8,0)),"")&amp;""</f>
        <v/>
      </c>
      <c r="AC6" s="31"/>
      <c r="AD6" s="31"/>
      <c r="AE6" s="27" t="str">
        <f>_xlfn.IFNA(INDEX(Input_Lieferant!$D$9:$BE$158,MATCH($A6,Input_Lieferant!$B$9:$B$158,0),MATCH(AE$1,Input_Lieferant!$D$8:$BE$8,0)), "")&amp;""</f>
        <v>3.78</v>
      </c>
      <c r="AF6" s="27" t="str">
        <f>_xlfn.IFNA(INDEX(Input_Lieferant!$D$9:$BE$158,MATCH($A6,Input_Lieferant!$B$9:$B$158,0),MATCH(AF$1,Input_Lieferant!$D$8:$BE$8,0)),"")&amp;""</f>
        <v/>
      </c>
      <c r="AG6" s="27" t="str">
        <f>_xlfn.IFNA(INDEX(Input_Lieferant!$D$9:$BE$158,MATCH($A6,Input_Lieferant!$B$9:$B$158,0),MATCH(AG$1,Input_Lieferant!$D$8:$BE$8,0)),"")&amp;""</f>
        <v>KG</v>
      </c>
      <c r="AH6" s="31"/>
      <c r="AI6" s="31"/>
      <c r="AJ6" s="31"/>
      <c r="AK6" s="31"/>
      <c r="AL6" s="27" t="str">
        <f>_xlfn.IFNA(INDEX('Systemmanager - Datenassistent'!$C$9:$BW$159,MATCH($A6,Input_Lieferant!$B$9:$B$158,0),MATCH(AL$1,'Systemmanager - Datenassistent'!$C$8:$BW$8,0)),"")&amp;""</f>
        <v/>
      </c>
      <c r="AM6" s="31"/>
      <c r="AN6" s="31"/>
      <c r="AO6" s="31"/>
      <c r="AP6" s="27" t="str">
        <f>_xlfn.IFNA(INDEX(Grunddaten!$C$9:$BO$159,MATCH($A6,Input_Lieferant!$B$9:$B$158,0),MATCH(AP$1,Grunddaten!$C$8:$BO$8,0)), "")&amp;""</f>
        <v>V6</v>
      </c>
      <c r="AQ6" s="31"/>
      <c r="AR6" s="31"/>
      <c r="AS6" s="31"/>
      <c r="AT6" s="31"/>
      <c r="AU6" s="31"/>
      <c r="AV6" s="31"/>
      <c r="AW6" s="31"/>
      <c r="AX6" s="31"/>
      <c r="AY6" s="31"/>
      <c r="AZ6" s="27" t="str">
        <f>_xlfn.IFNA(INDEX(Input_Lieferant!$D$9:$BE$158,MATCH($A6,Input_Lieferant!$B$9:$B$158,0),MATCH(AZ$1,Input_Lieferant!$D$8:$BE$8,0)),"")&amp;""</f>
        <v/>
      </c>
      <c r="BA6" s="27" t="str">
        <f t="shared" si="1"/>
        <v/>
      </c>
      <c r="BB6" s="27" t="str">
        <f>TEXT(_xlfn.IFNA(INDEX(Input_Lieferant!$D$9:$BE$158,MATCH($A6,Input_Lieferant!$B$9:$B$158,0),MATCH(BB$1,Input_Lieferant!$D$8:$BE$8,0)),""), "0.000")&amp;""</f>
        <v>2.810</v>
      </c>
      <c r="BC6" s="27" t="str">
        <f>TEXT(_xlfn.IFNA(INDEX(Input_Lieferant!$D$9:$BE$158,MATCH($A6,Input_Lieferant!$B$9:$B$158,0),MATCH(BC$1,Input_Lieferant!$D$8:$BE$8,0)),""), "0.000")&amp;""</f>
        <v>8.130</v>
      </c>
      <c r="BD6" s="27" t="str">
        <f>TEXT(_xlfn.IFNA(INDEX(Input_Lieferant!$D$9:$BE$158,MATCH($A6,Input_Lieferant!$B$9:$B$158,0),MATCH(BD$1,Input_Lieferant!$D$8:$BE$8,0)),""), "0.000")&amp;""</f>
        <v>8.330</v>
      </c>
      <c r="BE6" s="27" t="str">
        <f>TEXT(_xlfn.IFNA(INDEX(Input_Lieferant!$D$9:$BE$158,MATCH($A6,Input_Lieferant!$B$9:$B$158,0),MATCH(BE$1,Input_Lieferant!$D$8:$BE$8,0)),""), "0.000")&amp;""</f>
        <v>MM</v>
      </c>
      <c r="BF6" s="27" t="str">
        <f>_xlfn.IFNA(INDEX(Grunddaten!$C$9:$BO$159,MATCH($A6,Input_Lieferant!$B$9:$B$158,0),MATCH(BF$1,Grunddaten!$C$8:$BO$8,0)), "")&amp;""</f>
        <v>0291</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9000</v>
      </c>
      <c r="BY6" s="31"/>
      <c r="BZ6" s="31"/>
      <c r="CA6" s="31"/>
      <c r="CB6" s="31"/>
      <c r="CC6" s="31"/>
      <c r="CD6" s="27" t="str">
        <f>_xlfn.IFNA(INDEX('Systemmanager - Datenassistent'!$C$9:$BW$159,MATCH($A6,Input_Lieferant!$B$9:$B$158,0),MATCH(CD$1,'Systemmanager - Datenassistent'!$C$8:$BW$8,0)),"")&amp;""</f>
        <v/>
      </c>
      <c r="CE6" s="31"/>
      <c r="CF6" s="31"/>
      <c r="CG6" s="31"/>
      <c r="CH6" s="31"/>
      <c r="CI6" s="31"/>
      <c r="CJ6" s="31" t="str">
        <f t="shared" si="2"/>
        <v>V1</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zbgqDJEPAubQHQlOcjvQyqRDcNaoze</v>
      </c>
      <c r="DE6" s="27" t="str">
        <f>_xlfn.IFNA(INDEX(Grunddaten!$C$9:$BO$159,MATCH($A6,Input_Lieferant!$B$9:$B$158,0),MATCH(DE$1,Grunddaten!$C$8:$BO$8,0)), "")&amp;""</f>
        <v>1000057032</v>
      </c>
      <c r="DF6" s="31"/>
      <c r="DG6" s="31"/>
      <c r="DH6" s="31"/>
      <c r="DI6" s="31"/>
      <c r="DJ6" s="27" t="str">
        <f>_xlfn.IFNA(INDEX(Input_Lieferant!$D$9:$BE$158,MATCH($A6,Input_Lieferant!$B$9:$B$158,0),MATCH(DJ$1,Input_Lieferant!$D$8:$BE$8,0)),"")&amp;""</f>
        <v>V02</v>
      </c>
      <c r="DK6" s="31"/>
      <c r="DL6" s="31"/>
      <c r="DM6" s="31"/>
      <c r="DN6" s="31"/>
      <c r="DO6" s="31"/>
      <c r="DP6" s="31"/>
      <c r="DQ6" s="31"/>
      <c r="DR6" s="27">
        <f t="shared" si="3"/>
        <v>2</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UAM</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X</v>
      </c>
      <c r="GI6" s="27" t="str">
        <f>_xlfn.IFNA(INDEX('Systemmanager - Datenassistent'!$C$9:$BW$159,MATCH($A6,Input_Lieferant!$B$9:$B$158,0),MATCH(GI$1,'Systemmanager - Datenassistent'!$C$8:$BW$8,0)),"")&amp;""</f>
        <v>N</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000000000056021419</v>
      </c>
      <c r="GO6" s="27" t="str">
        <f>_xlfn.IFNA(INDEX(Grunddaten!$C$9:$BO$159,MATCH($A6,Input_Lieferant!$B$9:$B$158,0),MATCH(GO$1,Grunddaten!$C$8:$BO$8,0)), "")&amp;""</f>
        <v/>
      </c>
      <c r="GP6" s="27" t="str">
        <f>_xlfn.IFNA(INDEX('Systemmanager - Datenassistent'!$C$9:$BW$159,MATCH($A6,Input_Lieferant!$B$9:$B$158,0),MATCH(GP$1,'Systemmanager - Datenassistent'!$C$8:$BW$8,0)),"")&amp;""</f>
        <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1</v>
      </c>
      <c r="JT6" s="27" t="str">
        <f>_xlfn.IFNA(INDEX(Grunddaten!$C$9:$BO$159,MATCH($A6,Input_Lieferant!$B$9:$B$158,0),MATCH(JT$1,Grunddaten!$C$8:$BO$8,0)), "")&amp;""</f>
        <v/>
      </c>
      <c r="JU6" s="31"/>
      <c r="JV6" s="27" t="str">
        <f>_xlfn.IFNA(INDEX(Input_Lieferant!$D$9:$BE$158,MATCH($A6,Input_Lieferant!$B$9:$B$158,0),MATCH(JV$1,Input_Lieferant!$D$8:$BE$8,0)),"")&amp;""</f>
        <v>865667554</v>
      </c>
      <c r="JW6" s="31"/>
      <c r="JX6" s="31"/>
      <c r="JZ6" s="31"/>
      <c r="KA6" s="31"/>
      <c r="KB6" s="31"/>
      <c r="KC6" s="27" t="str">
        <f>_xlfn.IFNA(INDEX('Systemmanager - Datenassistent'!$C$9:$BW$159,MATCH($A6,Input_Lieferant!$B$9:$B$158,0),MATCH(KC$1,'Systemmanager - Datenassistent'!$C$8:$BW$8,0)),"")&amp;""</f>
        <v>0</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4">
      <c r="A7" s="27">
        <f>IF(LEN(Input_Lieferant!B14)=0,"",Input_Lieferant!B14)</f>
        <v>6</v>
      </c>
      <c r="B7" s="31"/>
      <c r="C7" s="31"/>
      <c r="D7" s="31"/>
      <c r="E7" s="31"/>
      <c r="F7" s="31"/>
      <c r="G7" s="31"/>
      <c r="H7" s="31"/>
      <c r="I7" s="31"/>
      <c r="J7" s="31"/>
      <c r="K7" s="27" t="str">
        <f>_xlfn.IFNA(INDEX(Grunddaten!$C$9:$BO$159,MATCH($A7,Input_Lieferant!$B$9:$B$158,0),MATCH(K$1,Grunddaten!$C$8:$BO$8,0)), "")&amp;""</f>
        <v>V016</v>
      </c>
      <c r="L7" s="27" t="str">
        <f t="shared" si="0"/>
        <v>M</v>
      </c>
      <c r="M7" s="27" t="str">
        <f>_xlfn.IFNA(INDEX(Grunddaten!$C$9:$BO$159,MATCH($A7,Input_Lieferant!$B$9:$B$158,0),MATCH(M$1,Grunddaten!$C$8:$BO$8,0)), "")&amp;""</f>
        <v>ZX0000640</v>
      </c>
      <c r="N7" s="31"/>
      <c r="O7" s="27" t="str">
        <f>_xlfn.IFNA(INDEX(Input_Lieferant!$D$9:$BE$158,MATCH($A7,Input_Lieferant!$B$9:$B$158,0),MATCH(O$1,Input_Lieferant!$D$8:$BE$8,0)), "")&amp;""</f>
        <v>MM</v>
      </c>
      <c r="P7" s="27" t="str">
        <f>_xlfn.IFNA(INDEX(Input_Lieferant!$D$9:$BE$158,MATCH($A7,Input_Lieferant!$B$9:$B$158,0),MATCH(P$1,Input_Lieferant!$D$8:$BE$8,0)), "")&amp;""</f>
        <v>CCM</v>
      </c>
      <c r="Q7" s="31"/>
      <c r="R7" s="31"/>
      <c r="S7" s="31"/>
      <c r="T7" s="31"/>
      <c r="U7" s="31"/>
      <c r="V7" s="31"/>
      <c r="W7" s="31"/>
      <c r="X7" s="31"/>
      <c r="Y7" s="31"/>
      <c r="Z7" s="27" t="str">
        <f>_xlfn.IFNA(INDEX(Input_Lieferant!$D$9:$BE$158,MATCH($A7,Input_Lieferant!$B$9:$B$158,0),MATCH(Z$1,Input_Lieferant!$D$8:$BE$8,0)), "")&amp;""</f>
        <v>7.2</v>
      </c>
      <c r="AA7" s="31"/>
      <c r="AB7" s="27" t="str">
        <f>_xlfn.IFNA(INDEX(Input_Lieferant!$D$9:$BE$158,MATCH($A7,Input_Lieferant!$B$9:$B$158,0),MATCH(AB$1,Input_Lieferant!$D$8:$BE$8,0)),"")&amp;""</f>
        <v/>
      </c>
      <c r="AC7" s="31"/>
      <c r="AD7" s="31"/>
      <c r="AE7" s="27" t="str">
        <f>_xlfn.IFNA(INDEX(Input_Lieferant!$D$9:$BE$158,MATCH($A7,Input_Lieferant!$B$9:$B$158,0),MATCH(AE$1,Input_Lieferant!$D$8:$BE$8,0)), "")&amp;""</f>
        <v>4.28</v>
      </c>
      <c r="AF7" s="27" t="str">
        <f>_xlfn.IFNA(INDEX(Input_Lieferant!$D$9:$BE$158,MATCH($A7,Input_Lieferant!$B$9:$B$158,0),MATCH(AF$1,Input_Lieferant!$D$8:$BE$8,0)),"")&amp;""</f>
        <v/>
      </c>
      <c r="AG7" s="27" t="str">
        <f>_xlfn.IFNA(INDEX(Input_Lieferant!$D$9:$BE$158,MATCH($A7,Input_Lieferant!$B$9:$B$158,0),MATCH(AG$1,Input_Lieferant!$D$8:$BE$8,0)),"")&amp;""</f>
        <v>KG</v>
      </c>
      <c r="AH7" s="31"/>
      <c r="AI7" s="31"/>
      <c r="AJ7" s="31"/>
      <c r="AK7" s="31"/>
      <c r="AL7" s="27" t="str">
        <f>_xlfn.IFNA(INDEX('Systemmanager - Datenassistent'!$C$9:$BW$159,MATCH($A7,Input_Lieferant!$B$9:$B$158,0),MATCH(AL$1,'Systemmanager - Datenassistent'!$C$8:$BW$8,0)),"")&amp;""</f>
        <v/>
      </c>
      <c r="AM7" s="31"/>
      <c r="AN7" s="31"/>
      <c r="AO7" s="31"/>
      <c r="AP7" s="27" t="str">
        <f>_xlfn.IFNA(INDEX(Grunddaten!$C$9:$BO$159,MATCH($A7,Input_Lieferant!$B$9:$B$158,0),MATCH(AP$1,Grunddaten!$C$8:$BO$8,0)), "")&amp;""</f>
        <v>V0</v>
      </c>
      <c r="AQ7" s="31"/>
      <c r="AR7" s="31"/>
      <c r="AS7" s="31"/>
      <c r="AT7" s="31"/>
      <c r="AU7" s="31"/>
      <c r="AV7" s="31"/>
      <c r="AW7" s="31"/>
      <c r="AX7" s="31"/>
      <c r="AY7" s="31"/>
      <c r="AZ7" s="27" t="str">
        <f>_xlfn.IFNA(INDEX(Input_Lieferant!$D$9:$BE$158,MATCH($A7,Input_Lieferant!$B$9:$B$158,0),MATCH(AZ$1,Input_Lieferant!$D$8:$BE$8,0)),"")&amp;""</f>
        <v/>
      </c>
      <c r="BA7" s="27" t="str">
        <f t="shared" si="1"/>
        <v/>
      </c>
      <c r="BB7" s="27" t="str">
        <f>TEXT(_xlfn.IFNA(INDEX(Input_Lieferant!$D$9:$BE$158,MATCH($A7,Input_Lieferant!$B$9:$B$158,0),MATCH(BB$1,Input_Lieferant!$D$8:$BE$8,0)),""), "0.000")&amp;""</f>
        <v>6.460</v>
      </c>
      <c r="BC7" s="27" t="str">
        <f>TEXT(_xlfn.IFNA(INDEX(Input_Lieferant!$D$9:$BE$158,MATCH($A7,Input_Lieferant!$B$9:$B$158,0),MATCH(BC$1,Input_Lieferant!$D$8:$BE$8,0)),""), "0.000")&amp;""</f>
        <v>3.100</v>
      </c>
      <c r="BD7" s="27" t="str">
        <f>TEXT(_xlfn.IFNA(INDEX(Input_Lieferant!$D$9:$BE$158,MATCH($A7,Input_Lieferant!$B$9:$B$158,0),MATCH(BD$1,Input_Lieferant!$D$8:$BE$8,0)),""), "0.000")&amp;""</f>
        <v>9.020</v>
      </c>
      <c r="BE7" s="27" t="str">
        <f>TEXT(_xlfn.IFNA(INDEX(Input_Lieferant!$D$9:$BE$158,MATCH($A7,Input_Lieferant!$B$9:$B$158,0),MATCH(BE$1,Input_Lieferant!$D$8:$BE$8,0)),""), "0.000")&amp;""</f>
        <v>MM</v>
      </c>
      <c r="BF7" s="27" t="str">
        <f>_xlfn.IFNA(INDEX(Grunddaten!$C$9:$BO$159,MATCH($A7,Input_Lieferant!$B$9:$B$158,0),MATCH(BF$1,Grunddaten!$C$8:$BO$8,0)), "")&amp;""</f>
        <v>0185</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7000</v>
      </c>
      <c r="BY7" s="31"/>
      <c r="BZ7" s="31"/>
      <c r="CA7" s="31"/>
      <c r="CB7" s="31"/>
      <c r="CC7" s="31"/>
      <c r="CD7" s="27" t="str">
        <f>_xlfn.IFNA(INDEX('Systemmanager - Datenassistent'!$C$9:$BW$159,MATCH($A7,Input_Lieferant!$B$9:$B$158,0),MATCH(CD$1,'Systemmanager - Datenassistent'!$C$8:$BW$8,0)),"")&amp;""</f>
        <v/>
      </c>
      <c r="CE7" s="31"/>
      <c r="CF7" s="31"/>
      <c r="CG7" s="31"/>
      <c r="CH7" s="31"/>
      <c r="CI7" s="31"/>
      <c r="CJ7" s="31" t="str">
        <f t="shared" si="2"/>
        <v>V1</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AToohjOseGuWjILPJKUinhGfBceIcj</v>
      </c>
      <c r="DE7" s="27" t="str">
        <f>_xlfn.IFNA(INDEX(Grunddaten!$C$9:$BO$159,MATCH($A7,Input_Lieferant!$B$9:$B$158,0),MATCH(DE$1,Grunddaten!$C$8:$BO$8,0)), "")&amp;""</f>
        <v>1000057081</v>
      </c>
      <c r="DF7" s="31"/>
      <c r="DG7" s="31"/>
      <c r="DH7" s="31"/>
      <c r="DI7" s="31"/>
      <c r="DJ7" s="27" t="str">
        <f>_xlfn.IFNA(INDEX(Input_Lieferant!$D$9:$BE$158,MATCH($A7,Input_Lieferant!$B$9:$B$158,0),MATCH(DJ$1,Input_Lieferant!$D$8:$BE$8,0)),"")&amp;""</f>
        <v/>
      </c>
      <c r="DK7" s="31"/>
      <c r="DL7" s="31"/>
      <c r="DM7" s="31"/>
      <c r="DN7" s="31"/>
      <c r="DO7" s="31"/>
      <c r="DP7" s="31"/>
      <c r="DQ7" s="31"/>
      <c r="DR7" s="27">
        <f t="shared" si="3"/>
        <v>2</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UAM</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
      </c>
      <c r="GI7" s="27" t="str">
        <f>_xlfn.IFNA(INDEX('Systemmanager - Datenassistent'!$C$9:$BW$159,MATCH($A7,Input_Lieferant!$B$9:$B$158,0),MATCH(GI$1,'Systemmanager - Datenassistent'!$C$8:$BW$8,0)),"")&amp;""</f>
        <v>N</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000000000019588866</v>
      </c>
      <c r="GO7" s="27" t="str">
        <f>_xlfn.IFNA(INDEX(Grunddaten!$C$9:$BO$159,MATCH($A7,Input_Lieferant!$B$9:$B$158,0),MATCH(GO$1,Grunddaten!$C$8:$BO$8,0)), "")&amp;""</f>
        <v/>
      </c>
      <c r="GP7" s="27" t="str">
        <f>_xlfn.IFNA(INDEX('Systemmanager - Datenassistent'!$C$9:$BW$159,MATCH($A7,Input_Lieferant!$B$9:$B$158,0),MATCH(GP$1,'Systemmanager - Datenassistent'!$C$8:$BW$8,0)),"")&amp;""</f>
        <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2</v>
      </c>
      <c r="JT7" s="27" t="str">
        <f>_xlfn.IFNA(INDEX(Grunddaten!$C$9:$BO$159,MATCH($A7,Input_Lieferant!$B$9:$B$158,0),MATCH(JT$1,Grunddaten!$C$8:$BO$8,0)), "")&amp;""</f>
        <v>N</v>
      </c>
      <c r="JU7" s="31"/>
      <c r="JV7" s="27" t="str">
        <f>_xlfn.IFNA(INDEX(Input_Lieferant!$D$9:$BE$158,MATCH($A7,Input_Lieferant!$B$9:$B$158,0),MATCH(JV$1,Input_Lieferant!$D$8:$BE$8,0)),"")&amp;""</f>
        <v/>
      </c>
      <c r="JW7" s="31"/>
      <c r="JX7" s="31"/>
      <c r="JZ7" s="31"/>
      <c r="KA7" s="31"/>
      <c r="KB7" s="31"/>
      <c r="KC7" s="27" t="str">
        <f>_xlfn.IFNA(INDEX('Systemmanager - Datenassistent'!$C$9:$BW$159,MATCH($A7,Input_Lieferant!$B$9:$B$158,0),MATCH(KC$1,'Systemmanager - Datenassistent'!$C$8:$BW$8,0)),"")&amp;""</f>
        <v>2</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4">
      <c r="A8" s="27">
        <f>IF(LEN(Input_Lieferant!B15)=0,"",Input_Lieferant!B15)</f>
        <v>7</v>
      </c>
      <c r="B8" s="31"/>
      <c r="C8" s="31"/>
      <c r="D8" s="31"/>
      <c r="E8" s="31"/>
      <c r="F8" s="31"/>
      <c r="G8" s="31"/>
      <c r="H8" s="31"/>
      <c r="I8" s="31"/>
      <c r="J8" s="31"/>
      <c r="K8" s="27" t="str">
        <f>_xlfn.IFNA(INDEX(Grunddaten!$C$9:$BO$159,MATCH($A8,Input_Lieferant!$B$9:$B$158,0),MATCH(K$1,Grunddaten!$C$8:$BO$8,0)), "")&amp;""</f>
        <v>V010</v>
      </c>
      <c r="L8" s="27" t="str">
        <f t="shared" si="0"/>
        <v>M</v>
      </c>
      <c r="M8" s="27" t="str">
        <f>_xlfn.IFNA(INDEX(Grunddaten!$C$9:$BO$159,MATCH($A8,Input_Lieferant!$B$9:$B$158,0),MATCH(M$1,Grunddaten!$C$8:$BO$8,0)), "")&amp;""</f>
        <v>ZX0000405</v>
      </c>
      <c r="N8" s="31"/>
      <c r="O8" s="27" t="str">
        <f>_xlfn.IFNA(INDEX(Input_Lieferant!$D$9:$BE$158,MATCH($A8,Input_Lieferant!$B$9:$B$158,0),MATCH(O$1,Input_Lieferant!$D$8:$BE$8,0)), "")&amp;""</f>
        <v>M3</v>
      </c>
      <c r="P8" s="27" t="str">
        <f>_xlfn.IFNA(INDEX(Input_Lieferant!$D$9:$BE$158,MATCH($A8,Input_Lieferant!$B$9:$B$158,0),MATCH(P$1,Input_Lieferant!$D$8:$BE$8,0)), "")&amp;""</f>
        <v>PAA</v>
      </c>
      <c r="Q8" s="31"/>
      <c r="R8" s="31"/>
      <c r="S8" s="31"/>
      <c r="T8" s="31"/>
      <c r="U8" s="31"/>
      <c r="V8" s="31"/>
      <c r="W8" s="31"/>
      <c r="X8" s="31"/>
      <c r="Y8" s="31"/>
      <c r="Z8" s="27" t="str">
        <f>_xlfn.IFNA(INDEX(Input_Lieferant!$D$9:$BE$158,MATCH($A8,Input_Lieferant!$B$9:$B$158,0),MATCH(Z$1,Input_Lieferant!$D$8:$BE$8,0)), "")&amp;""</f>
        <v>2.47</v>
      </c>
      <c r="AA8" s="31"/>
      <c r="AB8" s="27" t="str">
        <f>_xlfn.IFNA(INDEX(Input_Lieferant!$D$9:$BE$158,MATCH($A8,Input_Lieferant!$B$9:$B$158,0),MATCH(AB$1,Input_Lieferant!$D$8:$BE$8,0)),"")&amp;""</f>
        <v/>
      </c>
      <c r="AC8" s="31"/>
      <c r="AD8" s="31"/>
      <c r="AE8" s="27" t="str">
        <f>_xlfn.IFNA(INDEX(Input_Lieferant!$D$9:$BE$158,MATCH($A8,Input_Lieferant!$B$9:$B$158,0),MATCH(AE$1,Input_Lieferant!$D$8:$BE$8,0)), "")&amp;""</f>
        <v>4.63</v>
      </c>
      <c r="AF8" s="27" t="str">
        <f>_xlfn.IFNA(INDEX(Input_Lieferant!$D$9:$BE$158,MATCH($A8,Input_Lieferant!$B$9:$B$158,0),MATCH(AF$1,Input_Lieferant!$D$8:$BE$8,0)),"")&amp;""</f>
        <v/>
      </c>
      <c r="AG8" s="27" t="str">
        <f>_xlfn.IFNA(INDEX(Input_Lieferant!$D$9:$BE$158,MATCH($A8,Input_Lieferant!$B$9:$B$158,0),MATCH(AG$1,Input_Lieferant!$D$8:$BE$8,0)),"")&amp;""</f>
        <v>KG</v>
      </c>
      <c r="AH8" s="31"/>
      <c r="AI8" s="31"/>
      <c r="AJ8" s="31"/>
      <c r="AK8" s="31"/>
      <c r="AL8" s="27" t="str">
        <f>_xlfn.IFNA(INDEX('Systemmanager - Datenassistent'!$C$9:$BW$159,MATCH($A8,Input_Lieferant!$B$9:$B$158,0),MATCH(AL$1,'Systemmanager - Datenassistent'!$C$8:$BW$8,0)),"")&amp;""</f>
        <v/>
      </c>
      <c r="AM8" s="31"/>
      <c r="AN8" s="31"/>
      <c r="AO8" s="31"/>
      <c r="AP8" s="27" t="str">
        <f>_xlfn.IFNA(INDEX(Grunddaten!$C$9:$BO$159,MATCH($A8,Input_Lieferant!$B$9:$B$158,0),MATCH(AP$1,Grunddaten!$C$8:$BO$8,0)), "")&amp;""</f>
        <v>V8</v>
      </c>
      <c r="AQ8" s="31"/>
      <c r="AR8" s="31"/>
      <c r="AS8" s="31"/>
      <c r="AT8" s="31"/>
      <c r="AU8" s="31"/>
      <c r="AV8" s="31"/>
      <c r="AW8" s="31"/>
      <c r="AX8" s="31"/>
      <c r="AY8" s="31"/>
      <c r="AZ8" s="27" t="str">
        <f>_xlfn.IFNA(INDEX(Input_Lieferant!$D$9:$BE$158,MATCH($A8,Input_Lieferant!$B$9:$B$158,0),MATCH(AZ$1,Input_Lieferant!$D$8:$BE$8,0)),"")&amp;""</f>
        <v/>
      </c>
      <c r="BA8" s="27" t="str">
        <f t="shared" si="1"/>
        <v/>
      </c>
      <c r="BB8" s="27" t="str">
        <f>TEXT(_xlfn.IFNA(INDEX(Input_Lieferant!$D$9:$BE$158,MATCH($A8,Input_Lieferant!$B$9:$B$158,0),MATCH(BB$1,Input_Lieferant!$D$8:$BE$8,0)),""), "0.000")&amp;""</f>
        <v>2.810</v>
      </c>
      <c r="BC8" s="27" t="str">
        <f>TEXT(_xlfn.IFNA(INDEX(Input_Lieferant!$D$9:$BE$158,MATCH($A8,Input_Lieferant!$B$9:$B$158,0),MATCH(BC$1,Input_Lieferant!$D$8:$BE$8,0)),""), "0.000")&amp;""</f>
        <v>2.240</v>
      </c>
      <c r="BD8" s="27" t="str">
        <f>TEXT(_xlfn.IFNA(INDEX(Input_Lieferant!$D$9:$BE$158,MATCH($A8,Input_Lieferant!$B$9:$B$158,0),MATCH(BD$1,Input_Lieferant!$D$8:$BE$8,0)),""), "0.000")&amp;""</f>
        <v>4.220</v>
      </c>
      <c r="BE8" s="27" t="str">
        <f>TEXT(_xlfn.IFNA(INDEX(Input_Lieferant!$D$9:$BE$158,MATCH($A8,Input_Lieferant!$B$9:$B$158,0),MATCH(BE$1,Input_Lieferant!$D$8:$BE$8,0)),""), "0.000")&amp;""</f>
        <v>MM</v>
      </c>
      <c r="BF8" s="27" t="str">
        <f>_xlfn.IFNA(INDEX(Grunddaten!$C$9:$BO$159,MATCH($A8,Input_Lieferant!$B$9:$B$158,0),MATCH(BF$1,Grunddaten!$C$8:$BO$8,0)), "")&amp;""</f>
        <v>0725</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1000</v>
      </c>
      <c r="BY8" s="31"/>
      <c r="BZ8" s="31"/>
      <c r="CA8" s="31"/>
      <c r="CB8" s="31"/>
      <c r="CC8" s="31"/>
      <c r="CD8" s="27" t="str">
        <f>_xlfn.IFNA(INDEX('Systemmanager - Datenassistent'!$C$9:$BW$159,MATCH($A8,Input_Lieferant!$B$9:$B$158,0),MATCH(CD$1,'Systemmanager - Datenassistent'!$C$8:$BW$8,0)),"")&amp;""</f>
        <v/>
      </c>
      <c r="CE8" s="31"/>
      <c r="CF8" s="31"/>
      <c r="CG8" s="31"/>
      <c r="CH8" s="31"/>
      <c r="CI8" s="31"/>
      <c r="CJ8" s="31" t="str">
        <f t="shared" si="2"/>
        <v>V1</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PKJivviODsAGifyklKhSFySthnJEQg</v>
      </c>
      <c r="DE8" s="27" t="str">
        <f>_xlfn.IFNA(INDEX(Grunddaten!$C$9:$BO$159,MATCH($A8,Input_Lieferant!$B$9:$B$158,0),MATCH(DE$1,Grunddaten!$C$8:$BO$8,0)), "")&amp;""</f>
        <v>1000057516</v>
      </c>
      <c r="DF8" s="31"/>
      <c r="DG8" s="31"/>
      <c r="DH8" s="31"/>
      <c r="DI8" s="31"/>
      <c r="DJ8" s="27" t="str">
        <f>_xlfn.IFNA(INDEX(Input_Lieferant!$D$9:$BE$158,MATCH($A8,Input_Lieferant!$B$9:$B$158,0),MATCH(DJ$1,Input_Lieferant!$D$8:$BE$8,0)),"")&amp;""</f>
        <v/>
      </c>
      <c r="DK8" s="31"/>
      <c r="DL8" s="31"/>
      <c r="DM8" s="31"/>
      <c r="DN8" s="31"/>
      <c r="DO8" s="31"/>
      <c r="DP8" s="31"/>
      <c r="DQ8" s="31"/>
      <c r="DR8" s="27">
        <f t="shared" si="3"/>
        <v>2</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UAM</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X</v>
      </c>
      <c r="GI8" s="27" t="str">
        <f>_xlfn.IFNA(INDEX('Systemmanager - Datenassistent'!$C$9:$BW$159,MATCH($A8,Input_Lieferant!$B$9:$B$158,0),MATCH(GI$1,'Systemmanager - Datenassistent'!$C$8:$BW$8,0)),"")&amp;""</f>
        <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27" t="str">
        <f>_xlfn.IFNA(INDEX(Grunddaten!$C$9:$BO$159,MATCH($A8,Input_Lieferant!$B$9:$B$158,0),MATCH(GO$1,Grunddaten!$C$8:$BO$8,0)), "")&amp;""</f>
        <v/>
      </c>
      <c r="GP8" s="27" t="str">
        <f>_xlfn.IFNA(INDEX('Systemmanager - Datenassistent'!$C$9:$BW$159,MATCH($A8,Input_Lieferant!$B$9:$B$158,0),MATCH(GP$1,'Systemmanager - Datenassistent'!$C$8:$BW$8,0)),"")&amp;""</f>
        <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2</v>
      </c>
      <c r="JT8" s="27" t="str">
        <f>_xlfn.IFNA(INDEX(Grunddaten!$C$9:$BO$159,MATCH($A8,Input_Lieferant!$B$9:$B$158,0),MATCH(JT$1,Grunddaten!$C$8:$BO$8,0)), "")&amp;""</f>
        <v>V</v>
      </c>
      <c r="JU8" s="31"/>
      <c r="JV8" s="27" t="str">
        <f>_xlfn.IFNA(INDEX(Input_Lieferant!$D$9:$BE$158,MATCH($A8,Input_Lieferant!$B$9:$B$158,0),MATCH(JV$1,Input_Lieferant!$D$8:$BE$8,0)),"")&amp;""</f>
        <v/>
      </c>
      <c r="JW8" s="31"/>
      <c r="JX8" s="31"/>
      <c r="JZ8" s="31"/>
      <c r="KA8" s="31"/>
      <c r="KB8" s="31"/>
      <c r="KC8" s="27" t="str">
        <f>_xlfn.IFNA(INDEX('Systemmanager - Datenassistent'!$C$9:$BW$159,MATCH($A8,Input_Lieferant!$B$9:$B$158,0),MATCH(KC$1,'Systemmanager - Datenassistent'!$C$8:$BW$8,0)),"")&amp;""</f>
        <v>1</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4">
      <c r="A9" s="27">
        <f>IF(LEN(Input_Lieferant!B16)=0,"",Input_Lieferant!B16)</f>
        <v>8</v>
      </c>
      <c r="B9" s="31"/>
      <c r="C9" s="31"/>
      <c r="D9" s="31"/>
      <c r="E9" s="31"/>
      <c r="F9" s="31"/>
      <c r="G9" s="31"/>
      <c r="H9" s="31"/>
      <c r="I9" s="31"/>
      <c r="J9" s="31"/>
      <c r="K9" s="27" t="str">
        <f>_xlfn.IFNA(INDEX(Grunddaten!$C$9:$BO$159,MATCH($A9,Input_Lieferant!$B$9:$B$158,0),MATCH(K$1,Grunddaten!$C$8:$BO$8,0)), "")&amp;""</f>
        <v>V001</v>
      </c>
      <c r="L9" s="27" t="str">
        <f t="shared" si="0"/>
        <v>M</v>
      </c>
      <c r="M9" s="27" t="str">
        <f>_xlfn.IFNA(INDEX(Grunddaten!$C$9:$BO$159,MATCH($A9,Input_Lieferant!$B$9:$B$158,0),MATCH(M$1,Grunddaten!$C$8:$BO$8,0)), "")&amp;""</f>
        <v>ZX0000280</v>
      </c>
      <c r="N9" s="31"/>
      <c r="O9" s="27" t="str">
        <f>_xlfn.IFNA(INDEX(Input_Lieferant!$D$9:$BE$158,MATCH($A9,Input_Lieferant!$B$9:$B$158,0),MATCH(O$1,Input_Lieferant!$D$8:$BE$8,0)), "")&amp;""</f>
        <v>L</v>
      </c>
      <c r="P9" s="27" t="str">
        <f>_xlfn.IFNA(INDEX(Input_Lieferant!$D$9:$BE$158,MATCH($A9,Input_Lieferant!$B$9:$B$158,0),MATCH(P$1,Input_Lieferant!$D$8:$BE$8,0)), "")&amp;""</f>
        <v/>
      </c>
      <c r="Q9" s="31"/>
      <c r="R9" s="31"/>
      <c r="S9" s="31"/>
      <c r="T9" s="31"/>
      <c r="U9" s="31"/>
      <c r="V9" s="31"/>
      <c r="W9" s="31"/>
      <c r="X9" s="31"/>
      <c r="Y9" s="31"/>
      <c r="Z9" s="27" t="str">
        <f>_xlfn.IFNA(INDEX(Input_Lieferant!$D$9:$BE$158,MATCH($A9,Input_Lieferant!$B$9:$B$158,0),MATCH(Z$1,Input_Lieferant!$D$8:$BE$8,0)), "")&amp;""</f>
        <v/>
      </c>
      <c r="AA9" s="31"/>
      <c r="AB9" s="27" t="str">
        <f>_xlfn.IFNA(INDEX(Input_Lieferant!$D$9:$BE$158,MATCH($A9,Input_Lieferant!$B$9:$B$158,0),MATCH(AB$1,Input_Lieferant!$D$8:$BE$8,0)),"")&amp;""</f>
        <v/>
      </c>
      <c r="AC9" s="31"/>
      <c r="AD9" s="31"/>
      <c r="AE9" s="27" t="str">
        <f>_xlfn.IFNA(INDEX(Input_Lieferant!$D$9:$BE$158,MATCH($A9,Input_Lieferant!$B$9:$B$158,0),MATCH(AE$1,Input_Lieferant!$D$8:$BE$8,0)), "")&amp;""</f>
        <v>9.87</v>
      </c>
      <c r="AF9" s="27" t="str">
        <f>_xlfn.IFNA(INDEX(Input_Lieferant!$D$9:$BE$158,MATCH($A9,Input_Lieferant!$B$9:$B$158,0),MATCH(AF$1,Input_Lieferant!$D$8:$BE$8,0)),"")&amp;""</f>
        <v/>
      </c>
      <c r="AG9" s="27" t="str">
        <f>_xlfn.IFNA(INDEX(Input_Lieferant!$D$9:$BE$158,MATCH($A9,Input_Lieferant!$B$9:$B$158,0),MATCH(AG$1,Input_Lieferant!$D$8:$BE$8,0)),"")&amp;""</f>
        <v>KG</v>
      </c>
      <c r="AH9" s="31"/>
      <c r="AI9" s="31"/>
      <c r="AJ9" s="31"/>
      <c r="AK9" s="31"/>
      <c r="AL9" s="27" t="str">
        <f>_xlfn.IFNA(INDEX('Systemmanager - Datenassistent'!$C$9:$BW$159,MATCH($A9,Input_Lieferant!$B$9:$B$158,0),MATCH(AL$1,'Systemmanager - Datenassistent'!$C$8:$BW$8,0)),"")&amp;""</f>
        <v/>
      </c>
      <c r="AM9" s="31"/>
      <c r="AN9" s="31"/>
      <c r="AO9" s="31"/>
      <c r="AP9" s="27" t="str">
        <f>_xlfn.IFNA(INDEX(Grunddaten!$C$9:$BO$159,MATCH($A9,Input_Lieferant!$B$9:$B$158,0),MATCH(AP$1,Grunddaten!$C$8:$BO$8,0)), "")&amp;""</f>
        <v>V0</v>
      </c>
      <c r="AQ9" s="31"/>
      <c r="AR9" s="31"/>
      <c r="AS9" s="31"/>
      <c r="AT9" s="31"/>
      <c r="AU9" s="31"/>
      <c r="AV9" s="31"/>
      <c r="AW9" s="31"/>
      <c r="AX9" s="31"/>
      <c r="AY9" s="31"/>
      <c r="AZ9" s="27" t="str">
        <f>_xlfn.IFNA(INDEX(Input_Lieferant!$D$9:$BE$158,MATCH($A9,Input_Lieferant!$B$9:$B$158,0),MATCH(AZ$1,Input_Lieferant!$D$8:$BE$8,0)),"")&amp;""</f>
        <v/>
      </c>
      <c r="BA9" s="27" t="str">
        <f t="shared" si="1"/>
        <v/>
      </c>
      <c r="BB9" s="27" t="str">
        <f>TEXT(_xlfn.IFNA(INDEX(Input_Lieferant!$D$9:$BE$158,MATCH($A9,Input_Lieferant!$B$9:$B$158,0),MATCH(BB$1,Input_Lieferant!$D$8:$BE$8,0)),""), "0.000")&amp;""</f>
        <v>4.770</v>
      </c>
      <c r="BC9" s="27" t="str">
        <f>TEXT(_xlfn.IFNA(INDEX(Input_Lieferant!$D$9:$BE$158,MATCH($A9,Input_Lieferant!$B$9:$B$158,0),MATCH(BC$1,Input_Lieferant!$D$8:$BE$8,0)),""), "0.000")&amp;""</f>
        <v>8.170</v>
      </c>
      <c r="BD9" s="27" t="str">
        <f>TEXT(_xlfn.IFNA(INDEX(Input_Lieferant!$D$9:$BE$158,MATCH($A9,Input_Lieferant!$B$9:$B$158,0),MATCH(BD$1,Input_Lieferant!$D$8:$BE$8,0)),""), "0.000")&amp;""</f>
        <v>8.010</v>
      </c>
      <c r="BE9" s="27" t="str">
        <f>TEXT(_xlfn.IFNA(INDEX(Input_Lieferant!$D$9:$BE$158,MATCH($A9,Input_Lieferant!$B$9:$B$158,0),MATCH(BE$1,Input_Lieferant!$D$8:$BE$8,0)),""), "0.000")&amp;""</f>
        <v>MM</v>
      </c>
      <c r="BF9" s="27" t="str">
        <f>_xlfn.IFNA(INDEX(Grunddaten!$C$9:$BO$159,MATCH($A9,Input_Lieferant!$B$9:$B$158,0),MATCH(BF$1,Grunddaten!$C$8:$BO$8,0)), "")&amp;""</f>
        <v>0353</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3000</v>
      </c>
      <c r="BY9" s="31"/>
      <c r="BZ9" s="31"/>
      <c r="CA9" s="31"/>
      <c r="CB9" s="31"/>
      <c r="CC9" s="31"/>
      <c r="CD9" s="27" t="str">
        <f>_xlfn.IFNA(INDEX('Systemmanager - Datenassistent'!$C$9:$BW$159,MATCH($A9,Input_Lieferant!$B$9:$B$158,0),MATCH(CD$1,'Systemmanager - Datenassistent'!$C$8:$BW$8,0)),"")&amp;""</f>
        <v/>
      </c>
      <c r="CE9" s="31"/>
      <c r="CF9" s="31"/>
      <c r="CG9" s="31"/>
      <c r="CH9" s="31"/>
      <c r="CI9" s="31"/>
      <c r="CJ9" s="31" t="str">
        <f t="shared" si="2"/>
        <v>V1</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EghQIIPjjMCCDidcIqVQKggtcJscpz</v>
      </c>
      <c r="DE9" s="27" t="str">
        <f>_xlfn.IFNA(INDEX(Grunddaten!$C$9:$BO$159,MATCH($A9,Input_Lieferant!$B$9:$B$158,0),MATCH(DE$1,Grunddaten!$C$8:$BO$8,0)), "")&amp;""</f>
        <v>1000049497</v>
      </c>
      <c r="DF9" s="31"/>
      <c r="DG9" s="31"/>
      <c r="DH9" s="31"/>
      <c r="DI9" s="31"/>
      <c r="DJ9" s="27" t="str">
        <f>_xlfn.IFNA(INDEX(Input_Lieferant!$D$9:$BE$158,MATCH($A9,Input_Lieferant!$B$9:$B$158,0),MATCH(DJ$1,Input_Lieferant!$D$8:$BE$8,0)),"")&amp;""</f>
        <v/>
      </c>
      <c r="DK9" s="31"/>
      <c r="DL9" s="31"/>
      <c r="DM9" s="31"/>
      <c r="DN9" s="31"/>
      <c r="DO9" s="31"/>
      <c r="DP9" s="31"/>
      <c r="DQ9" s="31"/>
      <c r="DR9" s="27">
        <f t="shared" si="3"/>
        <v>2</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UAM</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X</v>
      </c>
      <c r="GI9" s="27" t="str">
        <f>_xlfn.IFNA(INDEX('Systemmanager - Datenassistent'!$C$9:$BW$159,MATCH($A9,Input_Lieferant!$B$9:$B$158,0),MATCH(GI$1,'Systemmanager - Datenassistent'!$C$8:$BW$8,0)),"")&amp;""</f>
        <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27" t="str">
        <f>_xlfn.IFNA(INDEX(Grunddaten!$C$9:$BO$159,MATCH($A9,Input_Lieferant!$B$9:$B$158,0),MATCH(GO$1,Grunddaten!$C$8:$BO$8,0)), "")&amp;""</f>
        <v/>
      </c>
      <c r="GP9" s="27" t="str">
        <f>_xlfn.IFNA(INDEX('Systemmanager - Datenassistent'!$C$9:$BW$159,MATCH($A9,Input_Lieferant!$B$9:$B$158,0),MATCH(GP$1,'Systemmanager - Datenassistent'!$C$8:$BW$8,0)),"")&amp;""</f>
        <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2</v>
      </c>
      <c r="JT9" s="27" t="str">
        <f>_xlfn.IFNA(INDEX(Grunddaten!$C$9:$BO$159,MATCH($A9,Input_Lieferant!$B$9:$B$158,0),MATCH(JT$1,Grunddaten!$C$8:$BO$8,0)), "")&amp;""</f>
        <v>R</v>
      </c>
      <c r="JU9" s="31"/>
      <c r="JV9" s="27" t="str">
        <f>_xlfn.IFNA(INDEX(Input_Lieferant!$D$9:$BE$158,MATCH($A9,Input_Lieferant!$B$9:$B$158,0),MATCH(JV$1,Input_Lieferant!$D$8:$BE$8,0)),"")&amp;""</f>
        <v/>
      </c>
      <c r="JW9" s="31"/>
      <c r="JX9" s="31"/>
      <c r="JZ9" s="31"/>
      <c r="KA9" s="31"/>
      <c r="KB9" s="31"/>
      <c r="KC9" s="27" t="str">
        <f>_xlfn.IFNA(INDEX('Systemmanager - Datenassistent'!$C$9:$BW$159,MATCH($A9,Input_Lieferant!$B$9:$B$158,0),MATCH(KC$1,'Systemmanager - Datenassistent'!$C$8:$BW$8,0)),"")&amp;""</f>
        <v>0</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4">
      <c r="A10" s="27">
        <f>IF(LEN(Input_Lieferant!B17)=0,"",Input_Lieferant!B17)</f>
        <v>9</v>
      </c>
      <c r="B10" s="31"/>
      <c r="C10" s="31"/>
      <c r="D10" s="31"/>
      <c r="E10" s="31"/>
      <c r="F10" s="31"/>
      <c r="G10" s="31"/>
      <c r="H10" s="31"/>
      <c r="I10" s="31"/>
      <c r="J10" s="31"/>
      <c r="K10" s="27" t="str">
        <f>_xlfn.IFNA(INDEX(Grunddaten!$C$9:$BO$159,MATCH($A10,Input_Lieferant!$B$9:$B$158,0),MATCH(K$1,Grunddaten!$C$8:$BO$8,0)), "")&amp;""</f>
        <v>V005</v>
      </c>
      <c r="L10" s="27" t="str">
        <f t="shared" si="0"/>
        <v>M</v>
      </c>
      <c r="M10" s="27" t="str">
        <f>_xlfn.IFNA(INDEX(Grunddaten!$C$9:$BO$159,MATCH($A10,Input_Lieferant!$B$9:$B$158,0),MATCH(M$1,Grunddaten!$C$8:$BO$8,0)), "")&amp;""</f>
        <v>ZX0000165</v>
      </c>
      <c r="N10" s="31"/>
      <c r="O10" s="27" t="str">
        <f>_xlfn.IFNA(INDEX(Input_Lieferant!$D$9:$BE$158,MATCH($A10,Input_Lieferant!$B$9:$B$158,0),MATCH(O$1,Input_Lieferant!$D$8:$BE$8,0)), "")&amp;""</f>
        <v>GLI</v>
      </c>
      <c r="P10" s="27" t="str">
        <f>_xlfn.IFNA(INDEX(Input_Lieferant!$D$9:$BE$158,MATCH($A10,Input_Lieferant!$B$9:$B$158,0),MATCH(P$1,Input_Lieferant!$D$8:$BE$8,0)), "")&amp;""</f>
        <v/>
      </c>
      <c r="Q10" s="31"/>
      <c r="R10" s="31"/>
      <c r="S10" s="31"/>
      <c r="T10" s="31"/>
      <c r="U10" s="31"/>
      <c r="V10" s="31"/>
      <c r="W10" s="31"/>
      <c r="X10" s="31"/>
      <c r="Y10" s="31"/>
      <c r="Z10" s="27" t="str">
        <f>_xlfn.IFNA(INDEX(Input_Lieferant!$D$9:$BE$158,MATCH($A10,Input_Lieferant!$B$9:$B$158,0),MATCH(Z$1,Input_Lieferant!$D$8:$BE$8,0)), "")&amp;""</f>
        <v/>
      </c>
      <c r="AA10" s="31"/>
      <c r="AB10" s="27" t="str">
        <f>_xlfn.IFNA(INDEX(Input_Lieferant!$D$9:$BE$158,MATCH($A10,Input_Lieferant!$B$9:$B$158,0),MATCH(AB$1,Input_Lieferant!$D$8:$BE$8,0)),"")&amp;""</f>
        <v/>
      </c>
      <c r="AC10" s="31"/>
      <c r="AD10" s="31"/>
      <c r="AE10" s="27" t="str">
        <f>_xlfn.IFNA(INDEX(Input_Lieferant!$D$9:$BE$158,MATCH($A10,Input_Lieferant!$B$9:$B$158,0),MATCH(AE$1,Input_Lieferant!$D$8:$BE$8,0)), "")&amp;""</f>
        <v>2.68</v>
      </c>
      <c r="AF10" s="27" t="str">
        <f>_xlfn.IFNA(INDEX(Input_Lieferant!$D$9:$BE$158,MATCH($A10,Input_Lieferant!$B$9:$B$158,0),MATCH(AF$1,Input_Lieferant!$D$8:$BE$8,0)),"")&amp;""</f>
        <v/>
      </c>
      <c r="AG10" s="27" t="str">
        <f>_xlfn.IFNA(INDEX(Input_Lieferant!$D$9:$BE$158,MATCH($A10,Input_Lieferant!$B$9:$B$158,0),MATCH(AG$1,Input_Lieferant!$D$8:$BE$8,0)),"")&amp;""</f>
        <v>KG</v>
      </c>
      <c r="AH10" s="31"/>
      <c r="AI10" s="31"/>
      <c r="AJ10" s="31"/>
      <c r="AK10" s="31"/>
      <c r="AL10" s="27" t="str">
        <f>_xlfn.IFNA(INDEX('Systemmanager - Datenassistent'!$C$9:$BW$159,MATCH($A10,Input_Lieferant!$B$9:$B$158,0),MATCH(AL$1,'Systemmanager - Datenassistent'!$C$8:$BW$8,0)),"")&amp;""</f>
        <v/>
      </c>
      <c r="AM10" s="31"/>
      <c r="AN10" s="31"/>
      <c r="AO10" s="31"/>
      <c r="AP10" s="27" t="str">
        <f>_xlfn.IFNA(INDEX(Grunddaten!$C$9:$BO$159,MATCH($A10,Input_Lieferant!$B$9:$B$158,0),MATCH(AP$1,Grunddaten!$C$8:$BO$8,0)), "")&amp;""</f>
        <v>V7</v>
      </c>
      <c r="AQ10" s="31"/>
      <c r="AR10" s="31"/>
      <c r="AS10" s="31"/>
      <c r="AT10" s="31"/>
      <c r="AU10" s="31"/>
      <c r="AV10" s="31"/>
      <c r="AW10" s="31"/>
      <c r="AX10" s="31"/>
      <c r="AY10" s="31"/>
      <c r="AZ10" s="27" t="str">
        <f>_xlfn.IFNA(INDEX(Input_Lieferant!$D$9:$BE$158,MATCH($A10,Input_Lieferant!$B$9:$B$158,0),MATCH(AZ$1,Input_Lieferant!$D$8:$BE$8,0)),"")&amp;""</f>
        <v>1085121745585</v>
      </c>
      <c r="BA10" s="27" t="str">
        <f t="shared" si="1"/>
        <v>HE</v>
      </c>
      <c r="BB10" s="27" t="str">
        <f>TEXT(_xlfn.IFNA(INDEX(Input_Lieferant!$D$9:$BE$158,MATCH($A10,Input_Lieferant!$B$9:$B$158,0),MATCH(BB$1,Input_Lieferant!$D$8:$BE$8,0)),""), "0.000")&amp;""</f>
        <v>1.340</v>
      </c>
      <c r="BC10" s="27" t="str">
        <f>TEXT(_xlfn.IFNA(INDEX(Input_Lieferant!$D$9:$BE$158,MATCH($A10,Input_Lieferant!$B$9:$B$158,0),MATCH(BC$1,Input_Lieferant!$D$8:$BE$8,0)),""), "0.000")&amp;""</f>
        <v>3.460</v>
      </c>
      <c r="BD10" s="27" t="str">
        <f>TEXT(_xlfn.IFNA(INDEX(Input_Lieferant!$D$9:$BE$158,MATCH($A10,Input_Lieferant!$B$9:$B$158,0),MATCH(BD$1,Input_Lieferant!$D$8:$BE$8,0)),""), "0.000")&amp;""</f>
        <v>4.070</v>
      </c>
      <c r="BE10" s="27" t="str">
        <f>TEXT(_xlfn.IFNA(INDEX(Input_Lieferant!$D$9:$BE$158,MATCH($A10,Input_Lieferant!$B$9:$B$158,0),MATCH(BE$1,Input_Lieferant!$D$8:$BE$8,0)),""), "0.000")&amp;""</f>
        <v>MM</v>
      </c>
      <c r="BF10" s="27" t="str">
        <f>_xlfn.IFNA(INDEX(Grunddaten!$C$9:$BO$159,MATCH($A10,Input_Lieferant!$B$9:$B$158,0),MATCH(BF$1,Grunddaten!$C$8:$BO$8,0)), "")&amp;""</f>
        <v>0345</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8000</v>
      </c>
      <c r="BY10" s="31"/>
      <c r="BZ10" s="31"/>
      <c r="CA10" s="31"/>
      <c r="CB10" s="31"/>
      <c r="CC10" s="31"/>
      <c r="CD10" s="27" t="str">
        <f>_xlfn.IFNA(INDEX('Systemmanager - Datenassistent'!$C$9:$BW$159,MATCH($A10,Input_Lieferant!$B$9:$B$158,0),MATCH(CD$1,'Systemmanager - Datenassistent'!$C$8:$BW$8,0)),"")&amp;""</f>
        <v/>
      </c>
      <c r="CE10" s="31"/>
      <c r="CF10" s="31"/>
      <c r="CG10" s="31"/>
      <c r="CH10" s="31"/>
      <c r="CI10" s="31"/>
      <c r="CJ10" s="31" t="str">
        <f t="shared" si="2"/>
        <v>V1</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lMNaGSGpaLhpQPxSxpbDhenWboBaJg</v>
      </c>
      <c r="DE10" s="27" t="str">
        <f>_xlfn.IFNA(INDEX(Grunddaten!$C$9:$BO$159,MATCH($A10,Input_Lieferant!$B$9:$B$158,0),MATCH(DE$1,Grunddaten!$C$8:$BO$8,0)), "")&amp;""</f>
        <v>1000052634</v>
      </c>
      <c r="DF10" s="31"/>
      <c r="DG10" s="31"/>
      <c r="DH10" s="31"/>
      <c r="DI10" s="31"/>
      <c r="DJ10" s="27" t="str">
        <f>_xlfn.IFNA(INDEX(Input_Lieferant!$D$9:$BE$158,MATCH($A10,Input_Lieferant!$B$9:$B$158,0),MATCH(DJ$1,Input_Lieferant!$D$8:$BE$8,0)),"")&amp;""</f>
        <v/>
      </c>
      <c r="DK10" s="31"/>
      <c r="DL10" s="31"/>
      <c r="DM10" s="31"/>
      <c r="DN10" s="31"/>
      <c r="DO10" s="31"/>
      <c r="DP10" s="31"/>
      <c r="DQ10" s="31"/>
      <c r="DR10" s="27">
        <f t="shared" si="3"/>
        <v>2</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UAM</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
      </c>
      <c r="GI10" s="27" t="str">
        <f>_xlfn.IFNA(INDEX('Systemmanager - Datenassistent'!$C$9:$BW$159,MATCH($A10,Input_Lieferant!$B$9:$B$158,0),MATCH(GI$1,'Systemmanager - Datenassistent'!$C$8:$BW$8,0)),"")&amp;""</f>
        <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27" t="str">
        <f>_xlfn.IFNA(INDEX(Grunddaten!$C$9:$BO$159,MATCH($A10,Input_Lieferant!$B$9:$B$158,0),MATCH(GO$1,Grunddaten!$C$8:$BO$8,0)), "")&amp;""</f>
        <v/>
      </c>
      <c r="GP10" s="27" t="str">
        <f>_xlfn.IFNA(INDEX('Systemmanager - Datenassistent'!$C$9:$BW$159,MATCH($A10,Input_Lieferant!$B$9:$B$158,0),MATCH(GP$1,'Systemmanager - Datenassistent'!$C$8:$BW$8,0)),"")&amp;""</f>
        <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1</v>
      </c>
      <c r="JT10" s="27" t="str">
        <f>_xlfn.IFNA(INDEX(Grunddaten!$C$9:$BO$159,MATCH($A10,Input_Lieferant!$B$9:$B$158,0),MATCH(JT$1,Grunddaten!$C$8:$BO$8,0)), "")&amp;""</f>
        <v>N</v>
      </c>
      <c r="JU10" s="31"/>
      <c r="JV10" s="27" t="str">
        <f>_xlfn.IFNA(INDEX(Input_Lieferant!$D$9:$BE$158,MATCH($A10,Input_Lieferant!$B$9:$B$158,0),MATCH(JV$1,Input_Lieferant!$D$8:$BE$8,0)),"")&amp;""</f>
        <v/>
      </c>
      <c r="JW10" s="31"/>
      <c r="JX10" s="31"/>
      <c r="JZ10" s="31"/>
      <c r="KA10" s="31"/>
      <c r="KB10" s="31"/>
      <c r="KC10" s="27" t="str">
        <f>_xlfn.IFNA(INDEX('Systemmanager - Datenassistent'!$C$9:$BW$159,MATCH($A10,Input_Lieferant!$B$9:$B$158,0),MATCH(KC$1,'Systemmanager - Datenassistent'!$C$8:$BW$8,0)),"")&amp;""</f>
        <v>1</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4">
      <c r="A11" s="27">
        <f>IF(LEN(Input_Lieferant!B18)=0,"",Input_Lieferant!B18)</f>
        <v>10</v>
      </c>
      <c r="B11" s="31"/>
      <c r="C11" s="31"/>
      <c r="D11" s="31"/>
      <c r="E11" s="31"/>
      <c r="F11" s="31"/>
      <c r="G11" s="31"/>
      <c r="H11" s="31"/>
      <c r="I11" s="31"/>
      <c r="J11" s="31"/>
      <c r="K11" s="27" t="str">
        <f>_xlfn.IFNA(INDEX(Grunddaten!$C$9:$BO$159,MATCH($A11,Input_Lieferant!$B$9:$B$158,0),MATCH(K$1,Grunddaten!$C$8:$BO$8,0)), "")&amp;""</f>
        <v>V015</v>
      </c>
      <c r="L11" s="27" t="str">
        <f t="shared" si="0"/>
        <v>M</v>
      </c>
      <c r="M11" s="27" t="str">
        <f>_xlfn.IFNA(INDEX(Grunddaten!$C$9:$BO$159,MATCH($A11,Input_Lieferant!$B$9:$B$158,0),MATCH(M$1,Grunddaten!$C$8:$BO$8,0)), "")&amp;""</f>
        <v>ZX0000240</v>
      </c>
      <c r="N11" s="31"/>
      <c r="O11" s="27" t="str">
        <f>_xlfn.IFNA(INDEX(Input_Lieferant!$D$9:$BE$158,MATCH($A11,Input_Lieferant!$B$9:$B$158,0),MATCH(O$1,Input_Lieferant!$D$8:$BE$8,0)), "")&amp;""</f>
        <v>M</v>
      </c>
      <c r="P11" s="27" t="str">
        <f>_xlfn.IFNA(INDEX(Input_Lieferant!$D$9:$BE$158,MATCH($A11,Input_Lieferant!$B$9:$B$158,0),MATCH(P$1,Input_Lieferant!$D$8:$BE$8,0)), "")&amp;""</f>
        <v/>
      </c>
      <c r="Q11" s="31"/>
      <c r="R11" s="31"/>
      <c r="S11" s="31"/>
      <c r="T11" s="31"/>
      <c r="U11" s="31"/>
      <c r="V11" s="31"/>
      <c r="W11" s="31"/>
      <c r="X11" s="31"/>
      <c r="Y11" s="31"/>
      <c r="Z11" s="27" t="str">
        <f>_xlfn.IFNA(INDEX(Input_Lieferant!$D$9:$BE$158,MATCH($A11,Input_Lieferant!$B$9:$B$158,0),MATCH(Z$1,Input_Lieferant!$D$8:$BE$8,0)), "")&amp;""</f>
        <v/>
      </c>
      <c r="AA11" s="31"/>
      <c r="AB11" s="27" t="str">
        <f>_xlfn.IFNA(INDEX(Input_Lieferant!$D$9:$BE$158,MATCH($A11,Input_Lieferant!$B$9:$B$158,0),MATCH(AB$1,Input_Lieferant!$D$8:$BE$8,0)),"")&amp;""</f>
        <v/>
      </c>
      <c r="AC11" s="31"/>
      <c r="AD11" s="31"/>
      <c r="AE11" s="27" t="str">
        <f>_xlfn.IFNA(INDEX(Input_Lieferant!$D$9:$BE$158,MATCH($A11,Input_Lieferant!$B$9:$B$158,0),MATCH(AE$1,Input_Lieferant!$D$8:$BE$8,0)), "")&amp;""</f>
        <v>6.36</v>
      </c>
      <c r="AF11" s="27" t="str">
        <f>_xlfn.IFNA(INDEX(Input_Lieferant!$D$9:$BE$158,MATCH($A11,Input_Lieferant!$B$9:$B$158,0),MATCH(AF$1,Input_Lieferant!$D$8:$BE$8,0)),"")&amp;""</f>
        <v/>
      </c>
      <c r="AG11" s="27" t="str">
        <f>_xlfn.IFNA(INDEX(Input_Lieferant!$D$9:$BE$158,MATCH($A11,Input_Lieferant!$B$9:$B$158,0),MATCH(AG$1,Input_Lieferant!$D$8:$BE$8,0)),"")&amp;""</f>
        <v>KG</v>
      </c>
      <c r="AH11" s="31"/>
      <c r="AI11" s="31"/>
      <c r="AJ11" s="31"/>
      <c r="AK11" s="31"/>
      <c r="AL11" s="27" t="str">
        <f>_xlfn.IFNA(INDEX('Systemmanager - Datenassistent'!$C$9:$BW$159,MATCH($A11,Input_Lieferant!$B$9:$B$158,0),MATCH(AL$1,'Systemmanager - Datenassistent'!$C$8:$BW$8,0)),"")&amp;""</f>
        <v/>
      </c>
      <c r="AM11" s="31"/>
      <c r="AN11" s="31"/>
      <c r="AO11" s="31"/>
      <c r="AP11" s="27" t="str">
        <f>_xlfn.IFNA(INDEX(Grunddaten!$C$9:$BO$159,MATCH($A11,Input_Lieferant!$B$9:$B$158,0),MATCH(AP$1,Grunddaten!$C$8:$BO$8,0)), "")&amp;""</f>
        <v>V3</v>
      </c>
      <c r="AQ11" s="31"/>
      <c r="AR11" s="31"/>
      <c r="AS11" s="31"/>
      <c r="AT11" s="31"/>
      <c r="AU11" s="31"/>
      <c r="AV11" s="31"/>
      <c r="AW11" s="31"/>
      <c r="AX11" s="31"/>
      <c r="AY11" s="31"/>
      <c r="AZ11" s="27" t="str">
        <f>_xlfn.IFNA(INDEX(Input_Lieferant!$D$9:$BE$158,MATCH($A11,Input_Lieferant!$B$9:$B$158,0),MATCH(AZ$1,Input_Lieferant!$D$8:$BE$8,0)),"")&amp;""</f>
        <v>0275037507303</v>
      </c>
      <c r="BA11" s="27" t="str">
        <f t="shared" si="1"/>
        <v>HE</v>
      </c>
      <c r="BB11" s="27" t="str">
        <f>TEXT(_xlfn.IFNA(INDEX(Input_Lieferant!$D$9:$BE$158,MATCH($A11,Input_Lieferant!$B$9:$B$158,0),MATCH(BB$1,Input_Lieferant!$D$8:$BE$8,0)),""), "0.000")&amp;""</f>
        <v>7.000</v>
      </c>
      <c r="BC11" s="27" t="str">
        <f>TEXT(_xlfn.IFNA(INDEX(Input_Lieferant!$D$9:$BE$158,MATCH($A11,Input_Lieferant!$B$9:$B$158,0),MATCH(BC$1,Input_Lieferant!$D$8:$BE$8,0)),""), "0.000")&amp;""</f>
        <v>8.560</v>
      </c>
      <c r="BD11" s="27" t="str">
        <f>TEXT(_xlfn.IFNA(INDEX(Input_Lieferant!$D$9:$BE$158,MATCH($A11,Input_Lieferant!$B$9:$B$158,0),MATCH(BD$1,Input_Lieferant!$D$8:$BE$8,0)),""), "0.000")&amp;""</f>
        <v>1.600</v>
      </c>
      <c r="BE11" s="27" t="str">
        <f>TEXT(_xlfn.IFNA(INDEX(Input_Lieferant!$D$9:$BE$158,MATCH($A11,Input_Lieferant!$B$9:$B$158,0),MATCH(BE$1,Input_Lieferant!$D$8:$BE$8,0)),""), "0.000")&amp;""</f>
        <v>MM</v>
      </c>
      <c r="BF11" s="27" t="str">
        <f>_xlfn.IFNA(INDEX(Grunddaten!$C$9:$BO$159,MATCH($A11,Input_Lieferant!$B$9:$B$158,0),MATCH(BF$1,Grunddaten!$C$8:$BO$8,0)), "")&amp;""</f>
        <v>0683</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6000</v>
      </c>
      <c r="BY11" s="31"/>
      <c r="BZ11" s="31"/>
      <c r="CA11" s="31"/>
      <c r="CB11" s="31"/>
      <c r="CC11" s="31"/>
      <c r="CD11" s="27" t="str">
        <f>_xlfn.IFNA(INDEX('Systemmanager - Datenassistent'!$C$9:$BW$159,MATCH($A11,Input_Lieferant!$B$9:$B$158,0),MATCH(CD$1,'Systemmanager - Datenassistent'!$C$8:$BW$8,0)),"")&amp;""</f>
        <v/>
      </c>
      <c r="CE11" s="31"/>
      <c r="CF11" s="31"/>
      <c r="CG11" s="31"/>
      <c r="CH11" s="31"/>
      <c r="CI11" s="31"/>
      <c r="CJ11" s="31" t="str">
        <f t="shared" si="2"/>
        <v>V1</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NFDfoaTMdLLANPopnuMvvcRiKbOHHv</v>
      </c>
      <c r="DE11" s="27" t="str">
        <f>_xlfn.IFNA(INDEX(Grunddaten!$C$9:$BO$159,MATCH($A11,Input_Lieferant!$B$9:$B$158,0),MATCH(DE$1,Grunddaten!$C$8:$BO$8,0)), "")&amp;""</f>
        <v>1000053633</v>
      </c>
      <c r="DF11" s="31"/>
      <c r="DG11" s="31"/>
      <c r="DH11" s="31"/>
      <c r="DI11" s="31"/>
      <c r="DJ11" s="27" t="str">
        <f>_xlfn.IFNA(INDEX(Input_Lieferant!$D$9:$BE$158,MATCH($A11,Input_Lieferant!$B$9:$B$158,0),MATCH(DJ$1,Input_Lieferant!$D$8:$BE$8,0)),"")&amp;""</f>
        <v/>
      </c>
      <c r="DK11" s="31"/>
      <c r="DL11" s="31"/>
      <c r="DM11" s="31"/>
      <c r="DN11" s="31"/>
      <c r="DO11" s="31"/>
      <c r="DP11" s="31"/>
      <c r="DQ11" s="31"/>
      <c r="DR11" s="27">
        <f t="shared" si="3"/>
        <v>2</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UAM</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X</v>
      </c>
      <c r="GI11" s="27" t="str">
        <f>_xlfn.IFNA(INDEX('Systemmanager - Datenassistent'!$C$9:$BW$159,MATCH($A11,Input_Lieferant!$B$9:$B$158,0),MATCH(GI$1,'Systemmanager - Datenassistent'!$C$8:$BW$8,0)),"")&amp;""</f>
        <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27" t="str">
        <f>_xlfn.IFNA(INDEX(Grunddaten!$C$9:$BO$159,MATCH($A11,Input_Lieferant!$B$9:$B$158,0),MATCH(GO$1,Grunddaten!$C$8:$BO$8,0)), "")&amp;""</f>
        <v/>
      </c>
      <c r="GP11" s="27" t="str">
        <f>_xlfn.IFNA(INDEX('Systemmanager - Datenassistent'!$C$9:$BW$159,MATCH($A11,Input_Lieferant!$B$9:$B$158,0),MATCH(GP$1,'Systemmanager - Datenassistent'!$C$8:$BW$8,0)),"")&amp;""</f>
        <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2</v>
      </c>
      <c r="JT11" s="27" t="str">
        <f>_xlfn.IFNA(INDEX(Grunddaten!$C$9:$BO$159,MATCH($A11,Input_Lieferant!$B$9:$B$158,0),MATCH(JT$1,Grunddaten!$C$8:$BO$8,0)), "")&amp;""</f>
        <v>V</v>
      </c>
      <c r="JU11" s="31"/>
      <c r="JV11" s="27" t="str">
        <f>_xlfn.IFNA(INDEX(Input_Lieferant!$D$9:$BE$158,MATCH($A11,Input_Lieferant!$B$9:$B$158,0),MATCH(JV$1,Input_Lieferant!$D$8:$BE$8,0)),"")&amp;""</f>
        <v/>
      </c>
      <c r="JW11" s="31"/>
      <c r="JX11" s="31"/>
      <c r="JZ11" s="31"/>
      <c r="KA11" s="31"/>
      <c r="KB11" s="31"/>
      <c r="KC11" s="27" t="str">
        <f>_xlfn.IFNA(INDEX('Systemmanager - Datenassistent'!$C$9:$BW$159,MATCH($A11,Input_Lieferant!$B$9:$B$158,0),MATCH(KC$1,'Systemmanager - Datenassistent'!$C$8:$BW$8,0)),"")&amp;""</f>
        <v>6</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4">
      <c r="A12" s="27">
        <f>IF(LEN(Input_Lieferant!B19)=0,"",Input_Lieferant!B19)</f>
        <v>11</v>
      </c>
      <c r="B12" s="31"/>
      <c r="C12" s="31"/>
      <c r="D12" s="31"/>
      <c r="E12" s="31"/>
      <c r="F12" s="31"/>
      <c r="G12" s="31"/>
      <c r="H12" s="31"/>
      <c r="I12" s="31"/>
      <c r="J12" s="31"/>
      <c r="K12" s="27" t="str">
        <f>_xlfn.IFNA(INDEX(Grunddaten!$C$9:$BO$159,MATCH($A12,Input_Lieferant!$B$9:$B$158,0),MATCH(K$1,Grunddaten!$C$8:$BO$8,0)), "")&amp;""</f>
        <v>V007</v>
      </c>
      <c r="L12" s="27" t="str">
        <f t="shared" si="0"/>
        <v>M</v>
      </c>
      <c r="M12" s="27" t="str">
        <f>_xlfn.IFNA(INDEX(Grunddaten!$C$9:$BO$159,MATCH($A12,Input_Lieferant!$B$9:$B$158,0),MATCH(M$1,Grunddaten!$C$8:$BO$8,0)), "")&amp;""</f>
        <v>ZX0000130</v>
      </c>
      <c r="N12" s="31"/>
      <c r="O12" s="27" t="str">
        <f>_xlfn.IFNA(INDEX(Input_Lieferant!$D$9:$BE$158,MATCH($A12,Input_Lieferant!$B$9:$B$158,0),MATCH(O$1,Input_Lieferant!$D$8:$BE$8,0)), "")&amp;""</f>
        <v>GLL</v>
      </c>
      <c r="P12" s="27" t="str">
        <f>_xlfn.IFNA(INDEX(Input_Lieferant!$D$9:$BE$158,MATCH($A12,Input_Lieferant!$B$9:$B$158,0),MATCH(P$1,Input_Lieferant!$D$8:$BE$8,0)), "")&amp;""</f>
        <v/>
      </c>
      <c r="Q12" s="31"/>
      <c r="R12" s="31"/>
      <c r="S12" s="31"/>
      <c r="T12" s="31"/>
      <c r="U12" s="31"/>
      <c r="V12" s="31"/>
      <c r="W12" s="31"/>
      <c r="X12" s="31"/>
      <c r="Y12" s="31"/>
      <c r="Z12" s="27" t="str">
        <f>_xlfn.IFNA(INDEX(Input_Lieferant!$D$9:$BE$158,MATCH($A12,Input_Lieferant!$B$9:$B$158,0),MATCH(Z$1,Input_Lieferant!$D$8:$BE$8,0)), "")&amp;""</f>
        <v/>
      </c>
      <c r="AA12" s="31"/>
      <c r="AB12" s="27" t="str">
        <f>_xlfn.IFNA(INDEX(Input_Lieferant!$D$9:$BE$158,MATCH($A12,Input_Lieferant!$B$9:$B$158,0),MATCH(AB$1,Input_Lieferant!$D$8:$BE$8,0)),"")&amp;""</f>
        <v/>
      </c>
      <c r="AC12" s="31"/>
      <c r="AD12" s="31"/>
      <c r="AE12" s="27" t="str">
        <f>_xlfn.IFNA(INDEX(Input_Lieferant!$D$9:$BE$158,MATCH($A12,Input_Lieferant!$B$9:$B$158,0),MATCH(AE$1,Input_Lieferant!$D$8:$BE$8,0)), "")&amp;""</f>
        <v>6.17</v>
      </c>
      <c r="AF12" s="27" t="str">
        <f>_xlfn.IFNA(INDEX(Input_Lieferant!$D$9:$BE$158,MATCH($A12,Input_Lieferant!$B$9:$B$158,0),MATCH(AF$1,Input_Lieferant!$D$8:$BE$8,0)),"")&amp;""</f>
        <v/>
      </c>
      <c r="AG12" s="27" t="str">
        <f>_xlfn.IFNA(INDEX(Input_Lieferant!$D$9:$BE$158,MATCH($A12,Input_Lieferant!$B$9:$B$158,0),MATCH(AG$1,Input_Lieferant!$D$8:$BE$8,0)),"")&amp;""</f>
        <v>KG</v>
      </c>
      <c r="AH12" s="31"/>
      <c r="AI12" s="31"/>
      <c r="AJ12" s="31"/>
      <c r="AK12" s="31"/>
      <c r="AL12" s="27" t="str">
        <f>_xlfn.IFNA(INDEX('Systemmanager - Datenassistent'!$C$9:$BW$159,MATCH($A12,Input_Lieferant!$B$9:$B$158,0),MATCH(AL$1,'Systemmanager - Datenassistent'!$C$8:$BW$8,0)),"")&amp;""</f>
        <v/>
      </c>
      <c r="AM12" s="31"/>
      <c r="AN12" s="31"/>
      <c r="AO12" s="31"/>
      <c r="AP12" s="27" t="str">
        <f>_xlfn.IFNA(INDEX(Grunddaten!$C$9:$BO$159,MATCH($A12,Input_Lieferant!$B$9:$B$158,0),MATCH(AP$1,Grunddaten!$C$8:$BO$8,0)), "")&amp;""</f>
        <v>V0</v>
      </c>
      <c r="AQ12" s="31"/>
      <c r="AR12" s="31"/>
      <c r="AS12" s="31"/>
      <c r="AT12" s="31"/>
      <c r="AU12" s="31"/>
      <c r="AV12" s="31"/>
      <c r="AW12" s="31"/>
      <c r="AX12" s="31"/>
      <c r="AY12" s="31"/>
      <c r="AZ12" s="27" t="str">
        <f>_xlfn.IFNA(INDEX(Input_Lieferant!$D$9:$BE$158,MATCH($A12,Input_Lieferant!$B$9:$B$158,0),MATCH(AZ$1,Input_Lieferant!$D$8:$BE$8,0)),"")&amp;""</f>
        <v>9040916810703</v>
      </c>
      <c r="BA12" s="27" t="str">
        <f t="shared" si="1"/>
        <v>HE</v>
      </c>
      <c r="BB12" s="27" t="str">
        <f>TEXT(_xlfn.IFNA(INDEX(Input_Lieferant!$D$9:$BE$158,MATCH($A12,Input_Lieferant!$B$9:$B$158,0),MATCH(BB$1,Input_Lieferant!$D$8:$BE$8,0)),""), "0.000")&amp;""</f>
        <v>9.320</v>
      </c>
      <c r="BC12" s="27" t="str">
        <f>TEXT(_xlfn.IFNA(INDEX(Input_Lieferant!$D$9:$BE$158,MATCH($A12,Input_Lieferant!$B$9:$B$158,0),MATCH(BC$1,Input_Lieferant!$D$8:$BE$8,0)),""), "0.000")&amp;""</f>
        <v>5.760</v>
      </c>
      <c r="BD12" s="27" t="str">
        <f>TEXT(_xlfn.IFNA(INDEX(Input_Lieferant!$D$9:$BE$158,MATCH($A12,Input_Lieferant!$B$9:$B$158,0),MATCH(BD$1,Input_Lieferant!$D$8:$BE$8,0)),""), "0.000")&amp;""</f>
        <v>3.600</v>
      </c>
      <c r="BE12" s="27" t="str">
        <f>TEXT(_xlfn.IFNA(INDEX(Input_Lieferant!$D$9:$BE$158,MATCH($A12,Input_Lieferant!$B$9:$B$158,0),MATCH(BE$1,Input_Lieferant!$D$8:$BE$8,0)),""), "0.000")&amp;""</f>
        <v>MM</v>
      </c>
      <c r="BF12" s="27" t="str">
        <f>_xlfn.IFNA(INDEX(Grunddaten!$C$9:$BO$159,MATCH($A12,Input_Lieferant!$B$9:$B$158,0),MATCH(BF$1,Grunddaten!$C$8:$BO$8,0)), "")&amp;""</f>
        <v>0471</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7000</v>
      </c>
      <c r="BY12" s="31"/>
      <c r="BZ12" s="31"/>
      <c r="CA12" s="31"/>
      <c r="CB12" s="31"/>
      <c r="CC12" s="31"/>
      <c r="CD12" s="27" t="str">
        <f>_xlfn.IFNA(INDEX('Systemmanager - Datenassistent'!$C$9:$BW$159,MATCH($A12,Input_Lieferant!$B$9:$B$158,0),MATCH(CD$1,'Systemmanager - Datenassistent'!$C$8:$BW$8,0)),"")&amp;""</f>
        <v/>
      </c>
      <c r="CE12" s="31"/>
      <c r="CF12" s="31"/>
      <c r="CG12" s="31"/>
      <c r="CH12" s="31"/>
      <c r="CI12" s="31"/>
      <c r="CJ12" s="31" t="str">
        <f t="shared" si="2"/>
        <v>V1</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fjppHRsGVfWySozDlhlfeovIPzpNDU</v>
      </c>
      <c r="DE12" s="27" t="str">
        <f>_xlfn.IFNA(INDEX(Grunddaten!$C$9:$BO$159,MATCH($A12,Input_Lieferant!$B$9:$B$158,0),MATCH(DE$1,Grunddaten!$C$8:$BO$8,0)), "")&amp;""</f>
        <v>1000002008</v>
      </c>
      <c r="DF12" s="31"/>
      <c r="DG12" s="31"/>
      <c r="DH12" s="31"/>
      <c r="DI12" s="31"/>
      <c r="DJ12" s="27" t="str">
        <f>_xlfn.IFNA(INDEX(Input_Lieferant!$D$9:$BE$158,MATCH($A12,Input_Lieferant!$B$9:$B$158,0),MATCH(DJ$1,Input_Lieferant!$D$8:$BE$8,0)),"")&amp;""</f>
        <v/>
      </c>
      <c r="DK12" s="31"/>
      <c r="DL12" s="31"/>
      <c r="DM12" s="31"/>
      <c r="DN12" s="31"/>
      <c r="DO12" s="31"/>
      <c r="DP12" s="31"/>
      <c r="DQ12" s="31"/>
      <c r="DR12" s="27">
        <f t="shared" si="3"/>
        <v>2</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UAM</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
      </c>
      <c r="GI12" s="27" t="str">
        <f>_xlfn.IFNA(INDEX('Systemmanager - Datenassistent'!$C$9:$BW$159,MATCH($A12,Input_Lieferant!$B$9:$B$158,0),MATCH(GI$1,'Systemmanager - Datenassistent'!$C$8:$BW$8,0)),"")&amp;""</f>
        <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27" t="str">
        <f>_xlfn.IFNA(INDEX(Grunddaten!$C$9:$BO$159,MATCH($A12,Input_Lieferant!$B$9:$B$158,0),MATCH(GO$1,Grunddaten!$C$8:$BO$8,0)), "")&amp;""</f>
        <v/>
      </c>
      <c r="GP12" s="27" t="str">
        <f>_xlfn.IFNA(INDEX('Systemmanager - Datenassistent'!$C$9:$BW$159,MATCH($A12,Input_Lieferant!$B$9:$B$158,0),MATCH(GP$1,'Systemmanager - Datenassistent'!$C$8:$BW$8,0)),"")&amp;""</f>
        <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2</v>
      </c>
      <c r="JT12" s="27" t="str">
        <f>_xlfn.IFNA(INDEX(Grunddaten!$C$9:$BO$159,MATCH($A12,Input_Lieferant!$B$9:$B$158,0),MATCH(JT$1,Grunddaten!$C$8:$BO$8,0)), "")&amp;""</f>
        <v/>
      </c>
      <c r="JU12" s="31"/>
      <c r="JV12" s="27" t="str">
        <f>_xlfn.IFNA(INDEX(Input_Lieferant!$D$9:$BE$158,MATCH($A12,Input_Lieferant!$B$9:$B$158,0),MATCH(JV$1,Input_Lieferant!$D$8:$BE$8,0)),"")&amp;""</f>
        <v/>
      </c>
      <c r="JW12" s="31"/>
      <c r="JX12" s="31"/>
      <c r="JZ12" s="31"/>
      <c r="KA12" s="31"/>
      <c r="KB12" s="31"/>
      <c r="KC12" s="27" t="str">
        <f>_xlfn.IFNA(INDEX('Systemmanager - Datenassistent'!$C$9:$BW$159,MATCH($A12,Input_Lieferant!$B$9:$B$158,0),MATCH(KC$1,'Systemmanager - Datenassistent'!$C$8:$BW$8,0)),"")&amp;""</f>
        <v>6</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4">
      <c r="A13" s="27">
        <f>IF(LEN(Input_Lieferant!B20)=0,"",Input_Lieferant!B20)</f>
        <v>12</v>
      </c>
      <c r="B13" s="31"/>
      <c r="C13" s="31"/>
      <c r="D13" s="31"/>
      <c r="E13" s="31"/>
      <c r="F13" s="31"/>
      <c r="G13" s="31"/>
      <c r="H13" s="31"/>
      <c r="I13" s="31"/>
      <c r="J13" s="31"/>
      <c r="K13" s="27" t="str">
        <f>_xlfn.IFNA(INDEX(Grunddaten!$C$9:$BO$159,MATCH($A13,Input_Lieferant!$B$9:$B$158,0),MATCH(K$1,Grunddaten!$C$8:$BO$8,0)), "")&amp;""</f>
        <v>V003</v>
      </c>
      <c r="L13" s="27" t="str">
        <f t="shared" si="0"/>
        <v>M</v>
      </c>
      <c r="M13" s="27" t="str">
        <f>_xlfn.IFNA(INDEX(Grunddaten!$C$9:$BO$159,MATCH($A13,Input_Lieferant!$B$9:$B$158,0),MATCH(M$1,Grunddaten!$C$8:$BO$8,0)), "")&amp;""</f>
        <v>ZX0000280</v>
      </c>
      <c r="N13" s="31"/>
      <c r="O13" s="27" t="str">
        <f>_xlfn.IFNA(INDEX(Input_Lieferant!$D$9:$BE$158,MATCH($A13,Input_Lieferant!$B$9:$B$158,0),MATCH(O$1,Input_Lieferant!$D$8:$BE$8,0)), "")&amp;""</f>
        <v>DM2</v>
      </c>
      <c r="P13" s="27" t="str">
        <f>_xlfn.IFNA(INDEX(Input_Lieferant!$D$9:$BE$158,MATCH($A13,Input_Lieferant!$B$9:$B$158,0),MATCH(P$1,Input_Lieferant!$D$8:$BE$8,0)), "")&amp;""</f>
        <v/>
      </c>
      <c r="Q13" s="31"/>
      <c r="R13" s="31"/>
      <c r="S13" s="31"/>
      <c r="T13" s="31"/>
      <c r="U13" s="31"/>
      <c r="V13" s="31"/>
      <c r="W13" s="31"/>
      <c r="X13" s="31"/>
      <c r="Y13" s="31"/>
      <c r="Z13" s="27" t="str">
        <f>_xlfn.IFNA(INDEX(Input_Lieferant!$D$9:$BE$158,MATCH($A13,Input_Lieferant!$B$9:$B$158,0),MATCH(Z$1,Input_Lieferant!$D$8:$BE$8,0)), "")&amp;""</f>
        <v/>
      </c>
      <c r="AA13" s="31"/>
      <c r="AB13" s="27" t="str">
        <f>_xlfn.IFNA(INDEX(Input_Lieferant!$D$9:$BE$158,MATCH($A13,Input_Lieferant!$B$9:$B$158,0),MATCH(AB$1,Input_Lieferant!$D$8:$BE$8,0)),"")&amp;""</f>
        <v/>
      </c>
      <c r="AC13" s="31"/>
      <c r="AD13" s="31"/>
      <c r="AE13" s="27" t="str">
        <f>_xlfn.IFNA(INDEX(Input_Lieferant!$D$9:$BE$158,MATCH($A13,Input_Lieferant!$B$9:$B$158,0),MATCH(AE$1,Input_Lieferant!$D$8:$BE$8,0)), "")&amp;""</f>
        <v>2.37</v>
      </c>
      <c r="AF13" s="27" t="str">
        <f>_xlfn.IFNA(INDEX(Input_Lieferant!$D$9:$BE$158,MATCH($A13,Input_Lieferant!$B$9:$B$158,0),MATCH(AF$1,Input_Lieferant!$D$8:$BE$8,0)),"")&amp;""</f>
        <v>4.78</v>
      </c>
      <c r="AG13" s="27" t="str">
        <f>_xlfn.IFNA(INDEX(Input_Lieferant!$D$9:$BE$158,MATCH($A13,Input_Lieferant!$B$9:$B$158,0),MATCH(AG$1,Input_Lieferant!$D$8:$BE$8,0)),"")&amp;""</f>
        <v>KG</v>
      </c>
      <c r="AH13" s="31"/>
      <c r="AI13" s="31"/>
      <c r="AJ13" s="31"/>
      <c r="AK13" s="31"/>
      <c r="AL13" s="27" t="str">
        <f>_xlfn.IFNA(INDEX('Systemmanager - Datenassistent'!$C$9:$BW$159,MATCH($A13,Input_Lieferant!$B$9:$B$158,0),MATCH(AL$1,'Systemmanager - Datenassistent'!$C$8:$BW$8,0)),"")&amp;""</f>
        <v/>
      </c>
      <c r="AM13" s="31"/>
      <c r="AN13" s="31"/>
      <c r="AO13" s="31"/>
      <c r="AP13" s="27" t="str">
        <f>_xlfn.IFNA(INDEX(Grunddaten!$C$9:$BO$159,MATCH($A13,Input_Lieferant!$B$9:$B$158,0),MATCH(AP$1,Grunddaten!$C$8:$BO$8,0)), "")&amp;""</f>
        <v>V6</v>
      </c>
      <c r="AQ13" s="31"/>
      <c r="AR13" s="31"/>
      <c r="AS13" s="31"/>
      <c r="AT13" s="31"/>
      <c r="AU13" s="31"/>
      <c r="AV13" s="31"/>
      <c r="AW13" s="31"/>
      <c r="AX13" s="31"/>
      <c r="AY13" s="31"/>
      <c r="AZ13" s="27" t="str">
        <f>_xlfn.IFNA(INDEX(Input_Lieferant!$D$9:$BE$158,MATCH($A13,Input_Lieferant!$B$9:$B$158,0),MATCH(AZ$1,Input_Lieferant!$D$8:$BE$8,0)),"")&amp;""</f>
        <v>3921225418469</v>
      </c>
      <c r="BA13" s="27" t="str">
        <f t="shared" si="1"/>
        <v>HE</v>
      </c>
      <c r="BB13" s="27" t="str">
        <f>TEXT(_xlfn.IFNA(INDEX(Input_Lieferant!$D$9:$BE$158,MATCH($A13,Input_Lieferant!$B$9:$B$158,0),MATCH(BB$1,Input_Lieferant!$D$8:$BE$8,0)),""), "0.000")&amp;""</f>
        <v>1.010</v>
      </c>
      <c r="BC13" s="27" t="str">
        <f>TEXT(_xlfn.IFNA(INDEX(Input_Lieferant!$D$9:$BE$158,MATCH($A13,Input_Lieferant!$B$9:$B$158,0),MATCH(BC$1,Input_Lieferant!$D$8:$BE$8,0)),""), "0.000")&amp;""</f>
        <v>3.640</v>
      </c>
      <c r="BD13" s="27" t="str">
        <f>TEXT(_xlfn.IFNA(INDEX(Input_Lieferant!$D$9:$BE$158,MATCH($A13,Input_Lieferant!$B$9:$B$158,0),MATCH(BD$1,Input_Lieferant!$D$8:$BE$8,0)),""), "0.000")&amp;""</f>
        <v>6.480</v>
      </c>
      <c r="BE13" s="27" t="str">
        <f>TEXT(_xlfn.IFNA(INDEX(Input_Lieferant!$D$9:$BE$158,MATCH($A13,Input_Lieferant!$B$9:$B$158,0),MATCH(BE$1,Input_Lieferant!$D$8:$BE$8,0)),""), "0.000")&amp;""</f>
        <v>MM</v>
      </c>
      <c r="BF13" s="27" t="str">
        <f>_xlfn.IFNA(INDEX(Grunddaten!$C$9:$BO$159,MATCH($A13,Input_Lieferant!$B$9:$B$158,0),MATCH(BF$1,Grunddaten!$C$8:$BO$8,0)), "")&amp;""</f>
        <v>0286</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3000</v>
      </c>
      <c r="BY13" s="31"/>
      <c r="BZ13" s="31"/>
      <c r="CA13" s="31"/>
      <c r="CB13" s="31"/>
      <c r="CC13" s="31"/>
      <c r="CD13" s="27" t="str">
        <f>_xlfn.IFNA(INDEX('Systemmanager - Datenassistent'!$C$9:$BW$159,MATCH($A13,Input_Lieferant!$B$9:$B$158,0),MATCH(CD$1,'Systemmanager - Datenassistent'!$C$8:$BW$8,0)),"")&amp;""</f>
        <v/>
      </c>
      <c r="CE13" s="31"/>
      <c r="CF13" s="31"/>
      <c r="CG13" s="31"/>
      <c r="CH13" s="31"/>
      <c r="CI13" s="31"/>
      <c r="CJ13" s="31" t="str">
        <f t="shared" si="2"/>
        <v>V1</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eJmevPnoXHGiKHfxmuIzcEnkWctNnt</v>
      </c>
      <c r="DE13" s="27" t="str">
        <f>_xlfn.IFNA(INDEX(Grunddaten!$C$9:$BO$159,MATCH($A13,Input_Lieferant!$B$9:$B$158,0),MATCH(DE$1,Grunddaten!$C$8:$BO$8,0)), "")&amp;""</f>
        <v>1000034185</v>
      </c>
      <c r="DF13" s="31"/>
      <c r="DG13" s="31"/>
      <c r="DH13" s="31"/>
      <c r="DI13" s="31"/>
      <c r="DJ13" s="27" t="str">
        <f>_xlfn.IFNA(INDEX(Input_Lieferant!$D$9:$BE$158,MATCH($A13,Input_Lieferant!$B$9:$B$158,0),MATCH(DJ$1,Input_Lieferant!$D$8:$BE$8,0)),"")&amp;""</f>
        <v/>
      </c>
      <c r="DK13" s="31"/>
      <c r="DL13" s="31"/>
      <c r="DM13" s="31"/>
      <c r="DN13" s="31"/>
      <c r="DO13" s="31"/>
      <c r="DP13" s="31"/>
      <c r="DQ13" s="31"/>
      <c r="DR13" s="27">
        <f t="shared" si="3"/>
        <v>2</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UAM</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
      </c>
      <c r="GI13" s="27" t="str">
        <f>_xlfn.IFNA(INDEX('Systemmanager - Datenassistent'!$C$9:$BW$159,MATCH($A13,Input_Lieferant!$B$9:$B$158,0),MATCH(GI$1,'Systemmanager - Datenassistent'!$C$8:$BW$8,0)),"")&amp;""</f>
        <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7" t="str">
        <f>_xlfn.IFNA(INDEX(Grunddaten!$C$9:$BO$159,MATCH($A13,Input_Lieferant!$B$9:$B$158,0),MATCH(GO$1,Grunddaten!$C$8:$BO$8,0)), "")&amp;""</f>
        <v/>
      </c>
      <c r="GP13" s="27" t="str">
        <f>_xlfn.IFNA(INDEX('Systemmanager - Datenassistent'!$C$9:$BW$159,MATCH($A13,Input_Lieferant!$B$9:$B$158,0),MATCH(GP$1,'Systemmanager - Datenassistent'!$C$8:$BW$8,0)),"")&amp;""</f>
        <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1</v>
      </c>
      <c r="JT13" s="27" t="str">
        <f>_xlfn.IFNA(INDEX(Grunddaten!$C$9:$BO$159,MATCH($A13,Input_Lieferant!$B$9:$B$158,0),MATCH(JT$1,Grunddaten!$C$8:$BO$8,0)), "")&amp;""</f>
        <v/>
      </c>
      <c r="JU13" s="31"/>
      <c r="JV13" s="27" t="str">
        <f>_xlfn.IFNA(INDEX(Input_Lieferant!$D$9:$BE$158,MATCH($A13,Input_Lieferant!$B$9:$B$158,0),MATCH(JV$1,Input_Lieferant!$D$8:$BE$8,0)),"")&amp;""</f>
        <v/>
      </c>
      <c r="JW13" s="31"/>
      <c r="JX13" s="31"/>
      <c r="JZ13" s="31"/>
      <c r="KA13" s="31"/>
      <c r="KB13" s="31"/>
      <c r="KC13" s="27" t="str">
        <f>_xlfn.IFNA(INDEX('Systemmanager - Datenassistent'!$C$9:$BW$159,MATCH($A13,Input_Lieferant!$B$9:$B$158,0),MATCH(KC$1,'Systemmanager - Datenassistent'!$C$8:$BW$8,0)),"")&amp;""</f>
        <v>6</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4">
      <c r="A14" s="27">
        <f>IF(LEN(Input_Lieferant!B21)=0,"",Input_Lieferant!B21)</f>
        <v>13</v>
      </c>
      <c r="B14" s="31"/>
      <c r="C14" s="31"/>
      <c r="D14" s="31"/>
      <c r="E14" s="31"/>
      <c r="F14" s="31"/>
      <c r="G14" s="31"/>
      <c r="H14" s="31"/>
      <c r="I14" s="31"/>
      <c r="J14" s="31"/>
      <c r="K14" s="27" t="str">
        <f>_xlfn.IFNA(INDEX(Grunddaten!$C$9:$BO$159,MATCH($A14,Input_Lieferant!$B$9:$B$158,0),MATCH(K$1,Grunddaten!$C$8:$BO$8,0)), "")&amp;""</f>
        <v>V007</v>
      </c>
      <c r="L14" s="27" t="str">
        <f t="shared" si="0"/>
        <v>M</v>
      </c>
      <c r="M14" s="27" t="str">
        <f>_xlfn.IFNA(INDEX(Grunddaten!$C$9:$BO$159,MATCH($A14,Input_Lieferant!$B$9:$B$158,0),MATCH(M$1,Grunddaten!$C$8:$BO$8,0)), "")&amp;""</f>
        <v>ZX0000155</v>
      </c>
      <c r="N14" s="31"/>
      <c r="O14" s="27" t="str">
        <f>_xlfn.IFNA(INDEX(Input_Lieferant!$D$9:$BE$158,MATCH($A14,Input_Lieferant!$B$9:$B$158,0),MATCH(O$1,Input_Lieferant!$D$8:$BE$8,0)), "")&amp;""</f>
        <v>DM2</v>
      </c>
      <c r="P14" s="27" t="str">
        <f>_xlfn.IFNA(INDEX(Input_Lieferant!$D$9:$BE$158,MATCH($A14,Input_Lieferant!$B$9:$B$158,0),MATCH(P$1,Input_Lieferant!$D$8:$BE$8,0)), "")&amp;""</f>
        <v/>
      </c>
      <c r="Q14" s="31"/>
      <c r="R14" s="31"/>
      <c r="S14" s="31"/>
      <c r="T14" s="31"/>
      <c r="U14" s="31"/>
      <c r="V14" s="31"/>
      <c r="W14" s="31"/>
      <c r="X14" s="31"/>
      <c r="Y14" s="31"/>
      <c r="Z14" s="27" t="str">
        <f>_xlfn.IFNA(INDEX(Input_Lieferant!$D$9:$BE$158,MATCH($A14,Input_Lieferant!$B$9:$B$158,0),MATCH(Z$1,Input_Lieferant!$D$8:$BE$8,0)), "")&amp;""</f>
        <v/>
      </c>
      <c r="AA14" s="31"/>
      <c r="AB14" s="27" t="str">
        <f>_xlfn.IFNA(INDEX(Input_Lieferant!$D$9:$BE$158,MATCH($A14,Input_Lieferant!$B$9:$B$158,0),MATCH(AB$1,Input_Lieferant!$D$8:$BE$8,0)),"")&amp;""</f>
        <v/>
      </c>
      <c r="AC14" s="31"/>
      <c r="AD14" s="31"/>
      <c r="AE14" s="27" t="str">
        <f>_xlfn.IFNA(INDEX(Input_Lieferant!$D$9:$BE$158,MATCH($A14,Input_Lieferant!$B$9:$B$158,0),MATCH(AE$1,Input_Lieferant!$D$8:$BE$8,0)), "")&amp;""</f>
        <v>6.58</v>
      </c>
      <c r="AF14" s="27" t="str">
        <f>_xlfn.IFNA(INDEX(Input_Lieferant!$D$9:$BE$158,MATCH($A14,Input_Lieferant!$B$9:$B$158,0),MATCH(AF$1,Input_Lieferant!$D$8:$BE$8,0)),"")&amp;""</f>
        <v>9.5</v>
      </c>
      <c r="AG14" s="27" t="str">
        <f>_xlfn.IFNA(INDEX(Input_Lieferant!$D$9:$BE$158,MATCH($A14,Input_Lieferant!$B$9:$B$158,0),MATCH(AG$1,Input_Lieferant!$D$8:$BE$8,0)),"")&amp;""</f>
        <v>KG</v>
      </c>
      <c r="AH14" s="31"/>
      <c r="AI14" s="31"/>
      <c r="AJ14" s="31"/>
      <c r="AK14" s="31"/>
      <c r="AL14" s="27" t="str">
        <f>_xlfn.IFNA(INDEX('Systemmanager - Datenassistent'!$C$9:$BW$159,MATCH($A14,Input_Lieferant!$B$9:$B$158,0),MATCH(AL$1,'Systemmanager - Datenassistent'!$C$8:$BW$8,0)),"")&amp;""</f>
        <v/>
      </c>
      <c r="AM14" s="31"/>
      <c r="AN14" s="31"/>
      <c r="AO14" s="31"/>
      <c r="AP14" s="27" t="str">
        <f>_xlfn.IFNA(INDEX(Grunddaten!$C$9:$BO$159,MATCH($A14,Input_Lieferant!$B$9:$B$158,0),MATCH(AP$1,Grunddaten!$C$8:$BO$8,0)), "")&amp;""</f>
        <v>V5</v>
      </c>
      <c r="AQ14" s="31"/>
      <c r="AR14" s="31"/>
      <c r="AS14" s="31"/>
      <c r="AT14" s="31"/>
      <c r="AU14" s="31"/>
      <c r="AV14" s="31"/>
      <c r="AW14" s="31"/>
      <c r="AX14" s="31"/>
      <c r="AY14" s="31"/>
      <c r="AZ14" s="27" t="str">
        <f>_xlfn.IFNA(INDEX(Input_Lieferant!$D$9:$BE$158,MATCH($A14,Input_Lieferant!$B$9:$B$158,0),MATCH(AZ$1,Input_Lieferant!$D$8:$BE$8,0)),"")&amp;""</f>
        <v/>
      </c>
      <c r="BA14" s="27" t="str">
        <f t="shared" si="1"/>
        <v/>
      </c>
      <c r="BB14" s="27" t="str">
        <f>TEXT(_xlfn.IFNA(INDEX(Input_Lieferant!$D$9:$BE$158,MATCH($A14,Input_Lieferant!$B$9:$B$158,0),MATCH(BB$1,Input_Lieferant!$D$8:$BE$8,0)),""), "0.000")&amp;""</f>
        <v>9.470</v>
      </c>
      <c r="BC14" s="27" t="str">
        <f>TEXT(_xlfn.IFNA(INDEX(Input_Lieferant!$D$9:$BE$158,MATCH($A14,Input_Lieferant!$B$9:$B$158,0),MATCH(BC$1,Input_Lieferant!$D$8:$BE$8,0)),""), "0.000")&amp;""</f>
        <v>9.250</v>
      </c>
      <c r="BD14" s="27" t="str">
        <f>TEXT(_xlfn.IFNA(INDEX(Input_Lieferant!$D$9:$BE$158,MATCH($A14,Input_Lieferant!$B$9:$B$158,0),MATCH(BD$1,Input_Lieferant!$D$8:$BE$8,0)),""), "0.000")&amp;""</f>
        <v>2.300</v>
      </c>
      <c r="BE14" s="27" t="str">
        <f>TEXT(_xlfn.IFNA(INDEX(Input_Lieferant!$D$9:$BE$158,MATCH($A14,Input_Lieferant!$B$9:$B$158,0),MATCH(BE$1,Input_Lieferant!$D$8:$BE$8,0)),""), "0.000")&amp;""</f>
        <v>MM</v>
      </c>
      <c r="BF14" s="27" t="str">
        <f>_xlfn.IFNA(INDEX(Grunddaten!$C$9:$BO$159,MATCH($A14,Input_Lieferant!$B$9:$B$158,0),MATCH(BF$1,Grunddaten!$C$8:$BO$8,0)), "")&amp;""</f>
        <v>0961</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1000</v>
      </c>
      <c r="BY14" s="31"/>
      <c r="BZ14" s="31"/>
      <c r="CA14" s="31"/>
      <c r="CB14" s="31"/>
      <c r="CC14" s="31"/>
      <c r="CD14" s="27" t="str">
        <f>_xlfn.IFNA(INDEX('Systemmanager - Datenassistent'!$C$9:$BW$159,MATCH($A14,Input_Lieferant!$B$9:$B$158,0),MATCH(CD$1,'Systemmanager - Datenassistent'!$C$8:$BW$8,0)),"")&amp;""</f>
        <v/>
      </c>
      <c r="CE14" s="31"/>
      <c r="CF14" s="31"/>
      <c r="CG14" s="31"/>
      <c r="CH14" s="31"/>
      <c r="CI14" s="31"/>
      <c r="CJ14" s="31" t="str">
        <f t="shared" si="2"/>
        <v>V1</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rRCDiquKWeLDNeFxSFGMGtQkVuyWLn</v>
      </c>
      <c r="DE14" s="27" t="str">
        <f>_xlfn.IFNA(INDEX(Grunddaten!$C$9:$BO$159,MATCH($A14,Input_Lieferant!$B$9:$B$158,0),MATCH(DE$1,Grunddaten!$C$8:$BO$8,0)), "")&amp;""</f>
        <v>1000058985</v>
      </c>
      <c r="DF14" s="31"/>
      <c r="DG14" s="31"/>
      <c r="DH14" s="31"/>
      <c r="DI14" s="31"/>
      <c r="DJ14" s="27" t="str">
        <f>_xlfn.IFNA(INDEX(Input_Lieferant!$D$9:$BE$158,MATCH($A14,Input_Lieferant!$B$9:$B$158,0),MATCH(DJ$1,Input_Lieferant!$D$8:$BE$8,0)),"")&amp;""</f>
        <v>V03</v>
      </c>
      <c r="DK14" s="31"/>
      <c r="DL14" s="31"/>
      <c r="DM14" s="31"/>
      <c r="DN14" s="31"/>
      <c r="DO14" s="31"/>
      <c r="DP14" s="31"/>
      <c r="DQ14" s="31"/>
      <c r="DR14" s="27">
        <f t="shared" si="3"/>
        <v>2</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UAM</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X</v>
      </c>
      <c r="GI14" s="27" t="str">
        <f>_xlfn.IFNA(INDEX('Systemmanager - Datenassistent'!$C$9:$BW$159,MATCH($A14,Input_Lieferant!$B$9:$B$158,0),MATCH(GI$1,'Systemmanager - Datenassistent'!$C$8:$BW$8,0)),"")&amp;""</f>
        <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7" t="str">
        <f>_xlfn.IFNA(INDEX(Grunddaten!$C$9:$BO$159,MATCH($A14,Input_Lieferant!$B$9:$B$158,0),MATCH(GO$1,Grunddaten!$C$8:$BO$8,0)), "")&amp;""</f>
        <v/>
      </c>
      <c r="GP14" s="27" t="str">
        <f>_xlfn.IFNA(INDEX('Systemmanager - Datenassistent'!$C$9:$BW$159,MATCH($A14,Input_Lieferant!$B$9:$B$158,0),MATCH(GP$1,'Systemmanager - Datenassistent'!$C$8:$BW$8,0)),"")&amp;""</f>
        <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2</v>
      </c>
      <c r="JT14" s="27" t="str">
        <f>_xlfn.IFNA(INDEX(Grunddaten!$C$9:$BO$159,MATCH($A14,Input_Lieferant!$B$9:$B$158,0),MATCH(JT$1,Grunddaten!$C$8:$BO$8,0)), "")&amp;""</f>
        <v/>
      </c>
      <c r="JU14" s="31"/>
      <c r="JV14" s="27" t="str">
        <f>_xlfn.IFNA(INDEX(Input_Lieferant!$D$9:$BE$158,MATCH($A14,Input_Lieferant!$B$9:$B$158,0),MATCH(JV$1,Input_Lieferant!$D$8:$BE$8,0)),"")&amp;""</f>
        <v/>
      </c>
      <c r="JW14" s="31"/>
      <c r="JX14" s="31"/>
      <c r="JZ14" s="31"/>
      <c r="KA14" s="31"/>
      <c r="KB14" s="31"/>
      <c r="KC14" s="27" t="str">
        <f>_xlfn.IFNA(INDEX('Systemmanager - Datenassistent'!$C$9:$BW$159,MATCH($A14,Input_Lieferant!$B$9:$B$158,0),MATCH(KC$1,'Systemmanager - Datenassistent'!$C$8:$BW$8,0)),"")&amp;""</f>
        <v>1</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4">
      <c r="A15" s="27">
        <f>IF(LEN(Input_Lieferant!B22)=0,"",Input_Lieferant!B22)</f>
        <v>14</v>
      </c>
      <c r="B15" s="31"/>
      <c r="C15" s="31"/>
      <c r="D15" s="31"/>
      <c r="E15" s="31"/>
      <c r="F15" s="31"/>
      <c r="G15" s="31"/>
      <c r="H15" s="31"/>
      <c r="I15" s="31"/>
      <c r="J15" s="31"/>
      <c r="K15" s="27" t="str">
        <f>_xlfn.IFNA(INDEX(Grunddaten!$C$9:$BO$159,MATCH($A15,Input_Lieferant!$B$9:$B$158,0),MATCH(K$1,Grunddaten!$C$8:$BO$8,0)), "")&amp;""</f>
        <v>V006</v>
      </c>
      <c r="L15" s="27" t="str">
        <f t="shared" si="0"/>
        <v>M</v>
      </c>
      <c r="M15" s="27" t="str">
        <f>_xlfn.IFNA(INDEX(Grunddaten!$C$9:$BO$159,MATCH($A15,Input_Lieferant!$B$9:$B$158,0),MATCH(M$1,Grunddaten!$C$8:$BO$8,0)), "")&amp;""</f>
        <v>ZX0000640</v>
      </c>
      <c r="N15" s="31"/>
      <c r="O15" s="27" t="str">
        <f>_xlfn.IFNA(INDEX(Input_Lieferant!$D$9:$BE$158,MATCH($A15,Input_Lieferant!$B$9:$B$158,0),MATCH(O$1,Input_Lieferant!$D$8:$BE$8,0)), "")&amp;""</f>
        <v>DM2</v>
      </c>
      <c r="P15" s="27" t="str">
        <f>_xlfn.IFNA(INDEX(Input_Lieferant!$D$9:$BE$158,MATCH($A15,Input_Lieferant!$B$9:$B$158,0),MATCH(P$1,Input_Lieferant!$D$8:$BE$8,0)), "")&amp;""</f>
        <v/>
      </c>
      <c r="Q15" s="31"/>
      <c r="R15" s="31"/>
      <c r="S15" s="31"/>
      <c r="T15" s="31"/>
      <c r="U15" s="31"/>
      <c r="V15" s="31"/>
      <c r="W15" s="31"/>
      <c r="X15" s="31"/>
      <c r="Y15" s="31"/>
      <c r="Z15" s="27" t="str">
        <f>_xlfn.IFNA(INDEX(Input_Lieferant!$D$9:$BE$158,MATCH($A15,Input_Lieferant!$B$9:$B$158,0),MATCH(Z$1,Input_Lieferant!$D$8:$BE$8,0)), "")&amp;""</f>
        <v/>
      </c>
      <c r="AA15" s="31"/>
      <c r="AB15" s="27" t="str">
        <f>_xlfn.IFNA(INDEX(Input_Lieferant!$D$9:$BE$158,MATCH($A15,Input_Lieferant!$B$9:$B$158,0),MATCH(AB$1,Input_Lieferant!$D$8:$BE$8,0)),"")&amp;""</f>
        <v/>
      </c>
      <c r="AC15" s="31"/>
      <c r="AD15" s="31"/>
      <c r="AE15" s="27" t="str">
        <f>_xlfn.IFNA(INDEX(Input_Lieferant!$D$9:$BE$158,MATCH($A15,Input_Lieferant!$B$9:$B$158,0),MATCH(AE$1,Input_Lieferant!$D$8:$BE$8,0)), "")&amp;""</f>
        <v>4.92</v>
      </c>
      <c r="AF15" s="27" t="str">
        <f>_xlfn.IFNA(INDEX(Input_Lieferant!$D$9:$BE$158,MATCH($A15,Input_Lieferant!$B$9:$B$158,0),MATCH(AF$1,Input_Lieferant!$D$8:$BE$8,0)),"")&amp;""</f>
        <v>2.58</v>
      </c>
      <c r="AG15" s="27" t="str">
        <f>_xlfn.IFNA(INDEX(Input_Lieferant!$D$9:$BE$158,MATCH($A15,Input_Lieferant!$B$9:$B$158,0),MATCH(AG$1,Input_Lieferant!$D$8:$BE$8,0)),"")&amp;""</f>
        <v>KG</v>
      </c>
      <c r="AH15" s="31"/>
      <c r="AI15" s="31"/>
      <c r="AJ15" s="31"/>
      <c r="AK15" s="31"/>
      <c r="AL15" s="27" t="str">
        <f>_xlfn.IFNA(INDEX('Systemmanager - Datenassistent'!$C$9:$BW$159,MATCH($A15,Input_Lieferant!$B$9:$B$158,0),MATCH(AL$1,'Systemmanager - Datenassistent'!$C$8:$BW$8,0)),"")&amp;""</f>
        <v>01</v>
      </c>
      <c r="AM15" s="31"/>
      <c r="AN15" s="31"/>
      <c r="AO15" s="31"/>
      <c r="AP15" s="27" t="str">
        <f>_xlfn.IFNA(INDEX(Grunddaten!$C$9:$BO$159,MATCH($A15,Input_Lieferant!$B$9:$B$158,0),MATCH(AP$1,Grunddaten!$C$8:$BO$8,0)), "")&amp;""</f>
        <v>V2</v>
      </c>
      <c r="AQ15" s="31"/>
      <c r="AR15" s="31"/>
      <c r="AS15" s="31"/>
      <c r="AT15" s="31"/>
      <c r="AU15" s="31"/>
      <c r="AV15" s="31"/>
      <c r="AW15" s="31"/>
      <c r="AX15" s="31"/>
      <c r="AY15" s="31"/>
      <c r="AZ15" s="27" t="str">
        <f>_xlfn.IFNA(INDEX(Input_Lieferant!$D$9:$BE$158,MATCH($A15,Input_Lieferant!$B$9:$B$158,0),MATCH(AZ$1,Input_Lieferant!$D$8:$BE$8,0)),"")&amp;""</f>
        <v/>
      </c>
      <c r="BA15" s="27" t="str">
        <f t="shared" si="1"/>
        <v/>
      </c>
      <c r="BB15" s="27" t="str">
        <f>TEXT(_xlfn.IFNA(INDEX(Input_Lieferant!$D$9:$BE$158,MATCH($A15,Input_Lieferant!$B$9:$B$158,0),MATCH(BB$1,Input_Lieferant!$D$8:$BE$8,0)),""), "0.000")&amp;""</f>
        <v>5.290</v>
      </c>
      <c r="BC15" s="27" t="str">
        <f>TEXT(_xlfn.IFNA(INDEX(Input_Lieferant!$D$9:$BE$158,MATCH($A15,Input_Lieferant!$B$9:$B$158,0),MATCH(BC$1,Input_Lieferant!$D$8:$BE$8,0)),""), "0.000")&amp;""</f>
        <v>3.280</v>
      </c>
      <c r="BD15" s="27" t="str">
        <f>TEXT(_xlfn.IFNA(INDEX(Input_Lieferant!$D$9:$BE$158,MATCH($A15,Input_Lieferant!$B$9:$B$158,0),MATCH(BD$1,Input_Lieferant!$D$8:$BE$8,0)),""), "0.000")&amp;""</f>
        <v>7.250</v>
      </c>
      <c r="BE15" s="27" t="str">
        <f>TEXT(_xlfn.IFNA(INDEX(Input_Lieferant!$D$9:$BE$158,MATCH($A15,Input_Lieferant!$B$9:$B$158,0),MATCH(BE$1,Input_Lieferant!$D$8:$BE$8,0)),""), "0.000")&amp;""</f>
        <v>MM</v>
      </c>
      <c r="BF15" s="27" t="str">
        <f>_xlfn.IFNA(INDEX(Grunddaten!$C$9:$BO$159,MATCH($A15,Input_Lieferant!$B$9:$B$158,0),MATCH(BF$1,Grunddaten!$C$8:$BO$8,0)), "")&amp;""</f>
        <v>0402</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5000</v>
      </c>
      <c r="BY15" s="31"/>
      <c r="BZ15" s="31"/>
      <c r="CA15" s="31"/>
      <c r="CB15" s="31"/>
      <c r="CC15" s="31"/>
      <c r="CD15" s="27" t="str">
        <f>_xlfn.IFNA(INDEX('Systemmanager - Datenassistent'!$C$9:$BW$159,MATCH($A15,Input_Lieferant!$B$9:$B$158,0),MATCH(CD$1,'Systemmanager - Datenassistent'!$C$8:$BW$8,0)),"")&amp;""</f>
        <v/>
      </c>
      <c r="CE15" s="31"/>
      <c r="CF15" s="31"/>
      <c r="CG15" s="31"/>
      <c r="CH15" s="31"/>
      <c r="CI15" s="31"/>
      <c r="CJ15" s="31" t="str">
        <f t="shared" si="2"/>
        <v>V1</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IuLFhjazTHhkeusbaSgerIfrTPnFqI</v>
      </c>
      <c r="DE15" s="27" t="str">
        <f>_xlfn.IFNA(INDEX(Grunddaten!$C$9:$BO$159,MATCH($A15,Input_Lieferant!$B$9:$B$158,0),MATCH(DE$1,Grunddaten!$C$8:$BO$8,0)), "")&amp;""</f>
        <v>1000052425</v>
      </c>
      <c r="DF15" s="31"/>
      <c r="DG15" s="31"/>
      <c r="DH15" s="31"/>
      <c r="DI15" s="31"/>
      <c r="DJ15" s="27" t="str">
        <f>_xlfn.IFNA(INDEX(Input_Lieferant!$D$9:$BE$158,MATCH($A15,Input_Lieferant!$B$9:$B$158,0),MATCH(DJ$1,Input_Lieferant!$D$8:$BE$8,0)),"")&amp;""</f>
        <v/>
      </c>
      <c r="DK15" s="31"/>
      <c r="DL15" s="31"/>
      <c r="DM15" s="31"/>
      <c r="DN15" s="31"/>
      <c r="DO15" s="31"/>
      <c r="DP15" s="31"/>
      <c r="DQ15" s="31"/>
      <c r="DR15" s="27">
        <f t="shared" si="3"/>
        <v>2</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UAM</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X</v>
      </c>
      <c r="GI15" s="27" t="str">
        <f>_xlfn.IFNA(INDEX('Systemmanager - Datenassistent'!$C$9:$BW$159,MATCH($A15,Input_Lieferant!$B$9:$B$158,0),MATCH(GI$1,'Systemmanager - Datenassistent'!$C$8:$BW$8,0)),"")&amp;""</f>
        <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7" t="str">
        <f>_xlfn.IFNA(INDEX(Grunddaten!$C$9:$BO$159,MATCH($A15,Input_Lieferant!$B$9:$B$158,0),MATCH(GO$1,Grunddaten!$C$8:$BO$8,0)), "")&amp;""</f>
        <v/>
      </c>
      <c r="GP15" s="27" t="str">
        <f>_xlfn.IFNA(INDEX('Systemmanager - Datenassistent'!$C$9:$BW$159,MATCH($A15,Input_Lieferant!$B$9:$B$158,0),MATCH(GP$1,'Systemmanager - Datenassistent'!$C$8:$BW$8,0)),"")&amp;""</f>
        <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1</v>
      </c>
      <c r="JT15" s="27" t="str">
        <f>_xlfn.IFNA(INDEX(Grunddaten!$C$9:$BO$159,MATCH($A15,Input_Lieferant!$B$9:$B$158,0),MATCH(JT$1,Grunddaten!$C$8:$BO$8,0)), "")&amp;""</f>
        <v/>
      </c>
      <c r="JU15" s="31"/>
      <c r="JV15" s="27" t="str">
        <f>_xlfn.IFNA(INDEX(Input_Lieferant!$D$9:$BE$158,MATCH($A15,Input_Lieferant!$B$9:$B$158,0),MATCH(JV$1,Input_Lieferant!$D$8:$BE$8,0)),"")&amp;""</f>
        <v/>
      </c>
      <c r="JW15" s="31"/>
      <c r="JX15" s="31"/>
      <c r="JZ15" s="31"/>
      <c r="KA15" s="31"/>
      <c r="KB15" s="31"/>
      <c r="KC15" s="27" t="str">
        <f>_xlfn.IFNA(INDEX('Systemmanager - Datenassistent'!$C$9:$BW$159,MATCH($A15,Input_Lieferant!$B$9:$B$158,0),MATCH(KC$1,'Systemmanager - Datenassistent'!$C$8:$BW$8,0)),"")&amp;""</f>
        <v>0</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4">
      <c r="A16" s="27">
        <f>IF(LEN(Input_Lieferant!B23)=0,"",Input_Lieferant!B23)</f>
        <v>15</v>
      </c>
      <c r="B16" s="31"/>
      <c r="C16" s="31"/>
      <c r="D16" s="31"/>
      <c r="E16" s="31"/>
      <c r="F16" s="31"/>
      <c r="G16" s="31"/>
      <c r="H16" s="31"/>
      <c r="I16" s="31"/>
      <c r="J16" s="31"/>
      <c r="K16" s="27" t="str">
        <f>_xlfn.IFNA(INDEX(Grunddaten!$C$9:$BO$159,MATCH($A16,Input_Lieferant!$B$9:$B$158,0),MATCH(K$1,Grunddaten!$C$8:$BO$8,0)), "")&amp;""</f>
        <v>V005</v>
      </c>
      <c r="L16" s="27" t="str">
        <f t="shared" si="0"/>
        <v>M</v>
      </c>
      <c r="M16" s="27" t="str">
        <f>_xlfn.IFNA(INDEX(Grunddaten!$C$9:$BO$159,MATCH($A16,Input_Lieferant!$B$9:$B$158,0),MATCH(M$1,Grunddaten!$C$8:$BO$8,0)), "")&amp;""</f>
        <v>ZX0000290</v>
      </c>
      <c r="N16" s="31"/>
      <c r="O16" s="27" t="str">
        <f>_xlfn.IFNA(INDEX(Input_Lieferant!$D$9:$BE$158,MATCH($A16,Input_Lieferant!$B$9:$B$158,0),MATCH(O$1,Input_Lieferant!$D$8:$BE$8,0)), "")&amp;""</f>
        <v>MG</v>
      </c>
      <c r="P16" s="27" t="str">
        <f>_xlfn.IFNA(INDEX(Input_Lieferant!$D$9:$BE$158,MATCH($A16,Input_Lieferant!$B$9:$B$158,0),MATCH(P$1,Input_Lieferant!$D$8:$BE$8,0)), "")&amp;""</f>
        <v/>
      </c>
      <c r="Q16" s="31"/>
      <c r="R16" s="31"/>
      <c r="S16" s="31"/>
      <c r="T16" s="31"/>
      <c r="U16" s="31"/>
      <c r="V16" s="31"/>
      <c r="W16" s="31"/>
      <c r="X16" s="31"/>
      <c r="Y16" s="31"/>
      <c r="Z16" s="27" t="str">
        <f>_xlfn.IFNA(INDEX(Input_Lieferant!$D$9:$BE$158,MATCH($A16,Input_Lieferant!$B$9:$B$158,0),MATCH(Z$1,Input_Lieferant!$D$8:$BE$8,0)), "")&amp;""</f>
        <v/>
      </c>
      <c r="AA16" s="31"/>
      <c r="AB16" s="27" t="str">
        <f>_xlfn.IFNA(INDEX(Input_Lieferant!$D$9:$BE$158,MATCH($A16,Input_Lieferant!$B$9:$B$158,0),MATCH(AB$1,Input_Lieferant!$D$8:$BE$8,0)),"")&amp;""</f>
        <v/>
      </c>
      <c r="AC16" s="31"/>
      <c r="AD16" s="31"/>
      <c r="AE16" s="27" t="str">
        <f>_xlfn.IFNA(INDEX(Input_Lieferant!$D$9:$BE$158,MATCH($A16,Input_Lieferant!$B$9:$B$158,0),MATCH(AE$1,Input_Lieferant!$D$8:$BE$8,0)), "")&amp;""</f>
        <v>7.14</v>
      </c>
      <c r="AF16" s="27" t="str">
        <f>_xlfn.IFNA(INDEX(Input_Lieferant!$D$9:$BE$158,MATCH($A16,Input_Lieferant!$B$9:$B$158,0),MATCH(AF$1,Input_Lieferant!$D$8:$BE$8,0)),"")&amp;""</f>
        <v>8.77</v>
      </c>
      <c r="AG16" s="27" t="str">
        <f>_xlfn.IFNA(INDEX(Input_Lieferant!$D$9:$BE$158,MATCH($A16,Input_Lieferant!$B$9:$B$158,0),MATCH(AG$1,Input_Lieferant!$D$8:$BE$8,0)),"")&amp;""</f>
        <v>KG</v>
      </c>
      <c r="AH16" s="31"/>
      <c r="AI16" s="31"/>
      <c r="AJ16" s="31"/>
      <c r="AK16" s="31"/>
      <c r="AL16" s="27" t="str">
        <f>_xlfn.IFNA(INDEX('Systemmanager - Datenassistent'!$C$9:$BW$159,MATCH($A16,Input_Lieferant!$B$9:$B$158,0),MATCH(AL$1,'Systemmanager - Datenassistent'!$C$8:$BW$8,0)),"")&amp;""</f>
        <v>03</v>
      </c>
      <c r="AM16" s="31"/>
      <c r="AN16" s="31"/>
      <c r="AO16" s="31"/>
      <c r="AP16" s="27" t="str">
        <f>_xlfn.IFNA(INDEX(Grunddaten!$C$9:$BO$159,MATCH($A16,Input_Lieferant!$B$9:$B$158,0),MATCH(AP$1,Grunddaten!$C$8:$BO$8,0)), "")&amp;""</f>
        <v>V8</v>
      </c>
      <c r="AQ16" s="31"/>
      <c r="AR16" s="31"/>
      <c r="AS16" s="31"/>
      <c r="AT16" s="31"/>
      <c r="AU16" s="31"/>
      <c r="AV16" s="31"/>
      <c r="AW16" s="31"/>
      <c r="AX16" s="31"/>
      <c r="AY16" s="31"/>
      <c r="AZ16" s="27" t="str">
        <f>_xlfn.IFNA(INDEX(Input_Lieferant!$D$9:$BE$158,MATCH($A16,Input_Lieferant!$B$9:$B$158,0),MATCH(AZ$1,Input_Lieferant!$D$8:$BE$8,0)),"")&amp;""</f>
        <v/>
      </c>
      <c r="BA16" s="27" t="str">
        <f t="shared" si="1"/>
        <v/>
      </c>
      <c r="BB16" s="27" t="str">
        <f>TEXT(_xlfn.IFNA(INDEX(Input_Lieferant!$D$9:$BE$158,MATCH($A16,Input_Lieferant!$B$9:$B$158,0),MATCH(BB$1,Input_Lieferant!$D$8:$BE$8,0)),""), "0.000")&amp;""</f>
        <v>2.020</v>
      </c>
      <c r="BC16" s="27" t="str">
        <f>TEXT(_xlfn.IFNA(INDEX(Input_Lieferant!$D$9:$BE$158,MATCH($A16,Input_Lieferant!$B$9:$B$158,0),MATCH(BC$1,Input_Lieferant!$D$8:$BE$8,0)),""), "0.000")&amp;""</f>
        <v>3.670</v>
      </c>
      <c r="BD16" s="27" t="str">
        <f>TEXT(_xlfn.IFNA(INDEX(Input_Lieferant!$D$9:$BE$158,MATCH($A16,Input_Lieferant!$B$9:$B$158,0),MATCH(BD$1,Input_Lieferant!$D$8:$BE$8,0)),""), "0.000")&amp;""</f>
        <v>5.000</v>
      </c>
      <c r="BE16" s="27" t="str">
        <f>TEXT(_xlfn.IFNA(INDEX(Input_Lieferant!$D$9:$BE$158,MATCH($A16,Input_Lieferant!$B$9:$B$158,0),MATCH(BE$1,Input_Lieferant!$D$8:$BE$8,0)),""), "0.000")&amp;""</f>
        <v>MM</v>
      </c>
      <c r="BF16" s="27" t="str">
        <f>_xlfn.IFNA(INDEX(Grunddaten!$C$9:$BO$159,MATCH($A16,Input_Lieferant!$B$9:$B$158,0),MATCH(BF$1,Grunddaten!$C$8:$BO$8,0)), "")&amp;""</f>
        <v>0936</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7000</v>
      </c>
      <c r="BY16" s="31"/>
      <c r="BZ16" s="31"/>
      <c r="CA16" s="31"/>
      <c r="CB16" s="31"/>
      <c r="CC16" s="31"/>
      <c r="CD16" s="27" t="str">
        <f>_xlfn.IFNA(INDEX('Systemmanager - Datenassistent'!$C$9:$BW$159,MATCH($A16,Input_Lieferant!$B$9:$B$158,0),MATCH(CD$1,'Systemmanager - Datenassistent'!$C$8:$BW$8,0)),"")&amp;""</f>
        <v/>
      </c>
      <c r="CE16" s="31"/>
      <c r="CF16" s="31"/>
      <c r="CG16" s="31"/>
      <c r="CH16" s="31"/>
      <c r="CI16" s="31"/>
      <c r="CJ16" s="31" t="str">
        <f t="shared" si="2"/>
        <v>V1</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EkghCgqvDEALLciGnDKJrkAqPyjzfn</v>
      </c>
      <c r="DE16" s="27" t="str">
        <f>_xlfn.IFNA(INDEX(Grunddaten!$C$9:$BO$159,MATCH($A16,Input_Lieferant!$B$9:$B$158,0),MATCH(DE$1,Grunddaten!$C$8:$BO$8,0)), "")&amp;""</f>
        <v>1000049230</v>
      </c>
      <c r="DF16" s="31"/>
      <c r="DG16" s="31"/>
      <c r="DH16" s="31"/>
      <c r="DI16" s="31"/>
      <c r="DJ16" s="27" t="str">
        <f>_xlfn.IFNA(INDEX(Input_Lieferant!$D$9:$BE$158,MATCH($A16,Input_Lieferant!$B$9:$B$158,0),MATCH(DJ$1,Input_Lieferant!$D$8:$BE$8,0)),"")&amp;""</f>
        <v>V02</v>
      </c>
      <c r="DK16" s="31"/>
      <c r="DL16" s="31"/>
      <c r="DM16" s="31"/>
      <c r="DN16" s="31"/>
      <c r="DO16" s="31"/>
      <c r="DP16" s="31"/>
      <c r="DQ16" s="31"/>
      <c r="DR16" s="27">
        <f t="shared" si="3"/>
        <v>2</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UAM</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X</v>
      </c>
      <c r="GI16" s="27" t="str">
        <f>_xlfn.IFNA(INDEX('Systemmanager - Datenassistent'!$C$9:$BW$159,MATCH($A16,Input_Lieferant!$B$9:$B$158,0),MATCH(GI$1,'Systemmanager - Datenassistent'!$C$8:$BW$8,0)),"")&amp;""</f>
        <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7" t="str">
        <f>_xlfn.IFNA(INDEX(Grunddaten!$C$9:$BO$159,MATCH($A16,Input_Lieferant!$B$9:$B$158,0),MATCH(GO$1,Grunddaten!$C$8:$BO$8,0)), "")&amp;""</f>
        <v/>
      </c>
      <c r="GP16" s="27" t="str">
        <f>_xlfn.IFNA(INDEX('Systemmanager - Datenassistent'!$C$9:$BW$159,MATCH($A16,Input_Lieferant!$B$9:$B$158,0),MATCH(GP$1,'Systemmanager - Datenassistent'!$C$8:$BW$8,0)),"")&amp;""</f>
        <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2</v>
      </c>
      <c r="JT16" s="27" t="str">
        <f>_xlfn.IFNA(INDEX(Grunddaten!$C$9:$BO$159,MATCH($A16,Input_Lieferant!$B$9:$B$158,0),MATCH(JT$1,Grunddaten!$C$8:$BO$8,0)), "")&amp;""</f>
        <v/>
      </c>
      <c r="JU16" s="31"/>
      <c r="JV16" s="27" t="str">
        <f>_xlfn.IFNA(INDEX(Input_Lieferant!$D$9:$BE$158,MATCH($A16,Input_Lieferant!$B$9:$B$158,0),MATCH(JV$1,Input_Lieferant!$D$8:$BE$8,0)),"")&amp;""</f>
        <v/>
      </c>
      <c r="JW16" s="31"/>
      <c r="JX16" s="31"/>
      <c r="JZ16" s="31"/>
      <c r="KA16" s="31"/>
      <c r="KB16" s="31"/>
      <c r="KC16" s="27" t="str">
        <f>_xlfn.IFNA(INDEX('Systemmanager - Datenassistent'!$C$9:$BW$159,MATCH($A16,Input_Lieferant!$B$9:$B$158,0),MATCH(KC$1,'Systemmanager - Datenassistent'!$C$8:$BW$8,0)),"")&amp;""</f>
        <v>6</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4">
      <c r="A17" s="27">
        <f>IF(LEN(Input_Lieferant!B24)=0,"",Input_Lieferant!B24)</f>
        <v>16</v>
      </c>
      <c r="B17" s="31"/>
      <c r="C17" s="31"/>
      <c r="D17" s="31"/>
      <c r="E17" s="31"/>
      <c r="F17" s="31"/>
      <c r="G17" s="31"/>
      <c r="H17" s="31"/>
      <c r="I17" s="31"/>
      <c r="J17" s="31"/>
      <c r="K17" s="27" t="str">
        <f>_xlfn.IFNA(INDEX(Grunddaten!$C$9:$BO$159,MATCH($A17,Input_Lieferant!$B$9:$B$158,0),MATCH(K$1,Grunddaten!$C$8:$BO$8,0)), "")&amp;""</f>
        <v>V099</v>
      </c>
      <c r="L17" s="27" t="str">
        <f t="shared" si="0"/>
        <v>M</v>
      </c>
      <c r="M17" s="27" t="str">
        <f>_xlfn.IFNA(INDEX(Grunddaten!$C$9:$BO$159,MATCH($A17,Input_Lieferant!$B$9:$B$158,0),MATCH(M$1,Grunddaten!$C$8:$BO$8,0)), "")&amp;""</f>
        <v>ZX0000405</v>
      </c>
      <c r="N17" s="31"/>
      <c r="O17" s="27" t="str">
        <f>_xlfn.IFNA(INDEX(Input_Lieferant!$D$9:$BE$158,MATCH($A17,Input_Lieferant!$B$9:$B$158,0),MATCH(O$1,Input_Lieferant!$D$8:$BE$8,0)), "")&amp;""</f>
        <v>GLI</v>
      </c>
      <c r="P17" s="27" t="str">
        <f>_xlfn.IFNA(INDEX(Input_Lieferant!$D$9:$BE$158,MATCH($A17,Input_Lieferant!$B$9:$B$158,0),MATCH(P$1,Input_Lieferant!$D$8:$BE$8,0)), "")&amp;""</f>
        <v/>
      </c>
      <c r="Q17" s="31"/>
      <c r="R17" s="31"/>
      <c r="S17" s="31"/>
      <c r="T17" s="31"/>
      <c r="U17" s="31"/>
      <c r="V17" s="31"/>
      <c r="W17" s="31"/>
      <c r="X17" s="31"/>
      <c r="Y17" s="31"/>
      <c r="Z17" s="27" t="str">
        <f>_xlfn.IFNA(INDEX(Input_Lieferant!$D$9:$BE$158,MATCH($A17,Input_Lieferant!$B$9:$B$158,0),MATCH(Z$1,Input_Lieferant!$D$8:$BE$8,0)), "")&amp;""</f>
        <v/>
      </c>
      <c r="AA17" s="31"/>
      <c r="AB17" s="27" t="str">
        <f>_xlfn.IFNA(INDEX(Input_Lieferant!$D$9:$BE$158,MATCH($A17,Input_Lieferant!$B$9:$B$158,0),MATCH(AB$1,Input_Lieferant!$D$8:$BE$8,0)),"")&amp;""</f>
        <v/>
      </c>
      <c r="AC17" s="31"/>
      <c r="AD17" s="31"/>
      <c r="AE17" s="27" t="str">
        <f>_xlfn.IFNA(INDEX(Input_Lieferant!$D$9:$BE$158,MATCH($A17,Input_Lieferant!$B$9:$B$158,0),MATCH(AE$1,Input_Lieferant!$D$8:$BE$8,0)), "")&amp;""</f>
        <v>3.97</v>
      </c>
      <c r="AF17" s="27" t="str">
        <f>_xlfn.IFNA(INDEX(Input_Lieferant!$D$9:$BE$158,MATCH($A17,Input_Lieferant!$B$9:$B$158,0),MATCH(AF$1,Input_Lieferant!$D$8:$BE$8,0)),"")&amp;""</f>
        <v>9.49</v>
      </c>
      <c r="AG17" s="27" t="str">
        <f>_xlfn.IFNA(INDEX(Input_Lieferant!$D$9:$BE$158,MATCH($A17,Input_Lieferant!$B$9:$B$158,0),MATCH(AG$1,Input_Lieferant!$D$8:$BE$8,0)),"")&amp;""</f>
        <v>KG</v>
      </c>
      <c r="AH17" s="31"/>
      <c r="AI17" s="31"/>
      <c r="AJ17" s="31"/>
      <c r="AK17" s="31"/>
      <c r="AL17" s="27" t="str">
        <f>_xlfn.IFNA(INDEX('Systemmanager - Datenassistent'!$C$9:$BW$159,MATCH($A17,Input_Lieferant!$B$9:$B$158,0),MATCH(AL$1,'Systemmanager - Datenassistent'!$C$8:$BW$8,0)),"")&amp;""</f>
        <v>04</v>
      </c>
      <c r="AM17" s="31"/>
      <c r="AN17" s="31"/>
      <c r="AO17" s="31"/>
      <c r="AP17" s="27" t="str">
        <f>_xlfn.IFNA(INDEX(Grunddaten!$C$9:$BO$159,MATCH($A17,Input_Lieferant!$B$9:$B$158,0),MATCH(AP$1,Grunddaten!$C$8:$BO$8,0)), "")&amp;""</f>
        <v>V4</v>
      </c>
      <c r="AQ17" s="31"/>
      <c r="AR17" s="31"/>
      <c r="AS17" s="31"/>
      <c r="AT17" s="31"/>
      <c r="AU17" s="31"/>
      <c r="AV17" s="31"/>
      <c r="AW17" s="31"/>
      <c r="AX17" s="31"/>
      <c r="AY17" s="31"/>
      <c r="AZ17" s="27" t="str">
        <f>_xlfn.IFNA(INDEX(Input_Lieferant!$D$9:$BE$158,MATCH($A17,Input_Lieferant!$B$9:$B$158,0),MATCH(AZ$1,Input_Lieferant!$D$8:$BE$8,0)),"")&amp;""</f>
        <v/>
      </c>
      <c r="BA17" s="27" t="str">
        <f t="shared" si="1"/>
        <v/>
      </c>
      <c r="BB17" s="27" t="str">
        <f>TEXT(_xlfn.IFNA(INDEX(Input_Lieferant!$D$9:$BE$158,MATCH($A17,Input_Lieferant!$B$9:$B$158,0),MATCH(BB$1,Input_Lieferant!$D$8:$BE$8,0)),""), "0.000")&amp;""</f>
        <v>6.220</v>
      </c>
      <c r="BC17" s="27" t="str">
        <f>TEXT(_xlfn.IFNA(INDEX(Input_Lieferant!$D$9:$BE$158,MATCH($A17,Input_Lieferant!$B$9:$B$158,0),MATCH(BC$1,Input_Lieferant!$D$8:$BE$8,0)),""), "0.000")&amp;""</f>
        <v>7.700</v>
      </c>
      <c r="BD17" s="27" t="str">
        <f>TEXT(_xlfn.IFNA(INDEX(Input_Lieferant!$D$9:$BE$158,MATCH($A17,Input_Lieferant!$B$9:$B$158,0),MATCH(BD$1,Input_Lieferant!$D$8:$BE$8,0)),""), "0.000")&amp;""</f>
        <v>8.090</v>
      </c>
      <c r="BE17" s="27" t="str">
        <f>TEXT(_xlfn.IFNA(INDEX(Input_Lieferant!$D$9:$BE$158,MATCH($A17,Input_Lieferant!$B$9:$B$158,0),MATCH(BE$1,Input_Lieferant!$D$8:$BE$8,0)),""), "0.000")&amp;""</f>
        <v>MM</v>
      </c>
      <c r="BF17" s="27" t="str">
        <f>_xlfn.IFNA(INDEX(Grunddaten!$C$9:$BO$159,MATCH($A17,Input_Lieferant!$B$9:$B$158,0),MATCH(BF$1,Grunddaten!$C$8:$BO$8,0)), "")&amp;""</f>
        <v>0174</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5000</v>
      </c>
      <c r="BY17" s="31"/>
      <c r="BZ17" s="31"/>
      <c r="CA17" s="31"/>
      <c r="CB17" s="31"/>
      <c r="CC17" s="31"/>
      <c r="CD17" s="27" t="str">
        <f>_xlfn.IFNA(INDEX('Systemmanager - Datenassistent'!$C$9:$BW$159,MATCH($A17,Input_Lieferant!$B$9:$B$158,0),MATCH(CD$1,'Systemmanager - Datenassistent'!$C$8:$BW$8,0)),"")&amp;""</f>
        <v/>
      </c>
      <c r="CE17" s="31"/>
      <c r="CF17" s="31"/>
      <c r="CG17" s="31"/>
      <c r="CH17" s="31"/>
      <c r="CI17" s="31"/>
      <c r="CJ17" s="31" t="str">
        <f t="shared" si="2"/>
        <v>V1</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jdgzNlHJhqoBOcIcJshbTPCqRBCaCr</v>
      </c>
      <c r="DE17" s="27" t="str">
        <f>_xlfn.IFNA(INDEX(Grunddaten!$C$9:$BO$159,MATCH($A17,Input_Lieferant!$B$9:$B$158,0),MATCH(DE$1,Grunddaten!$C$8:$BO$8,0)), "")&amp;""</f>
        <v>1000059266</v>
      </c>
      <c r="DF17" s="31"/>
      <c r="DG17" s="31"/>
      <c r="DH17" s="31"/>
      <c r="DI17" s="31"/>
      <c r="DJ17" s="27" t="str">
        <f>_xlfn.IFNA(INDEX(Input_Lieferant!$D$9:$BE$158,MATCH($A17,Input_Lieferant!$B$9:$B$158,0),MATCH(DJ$1,Input_Lieferant!$D$8:$BE$8,0)),"")&amp;""</f>
        <v>V01</v>
      </c>
      <c r="DK17" s="31"/>
      <c r="DL17" s="31"/>
      <c r="DM17" s="31"/>
      <c r="DN17" s="31"/>
      <c r="DO17" s="31"/>
      <c r="DP17" s="31"/>
      <c r="DQ17" s="31"/>
      <c r="DR17" s="27">
        <f t="shared" si="3"/>
        <v>2</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UAM</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
      </c>
      <c r="GI17" s="27" t="str">
        <f>_xlfn.IFNA(INDEX('Systemmanager - Datenassistent'!$C$9:$BW$159,MATCH($A17,Input_Lieferant!$B$9:$B$158,0),MATCH(GI$1,'Systemmanager - Datenassistent'!$C$8:$BW$8,0)),"")&amp;""</f>
        <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7" t="str">
        <f>_xlfn.IFNA(INDEX(Grunddaten!$C$9:$BO$159,MATCH($A17,Input_Lieferant!$B$9:$B$158,0),MATCH(GO$1,Grunddaten!$C$8:$BO$8,0)), "")&amp;""</f>
        <v/>
      </c>
      <c r="GP17" s="27" t="str">
        <f>_xlfn.IFNA(INDEX('Systemmanager - Datenassistent'!$C$9:$BW$159,MATCH($A17,Input_Lieferant!$B$9:$B$158,0),MATCH(GP$1,'Systemmanager - Datenassistent'!$C$8:$BW$8,0)),"")&amp;""</f>
        <v>R</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2</v>
      </c>
      <c r="JT17" s="27" t="str">
        <f>_xlfn.IFNA(INDEX(Grunddaten!$C$9:$BO$159,MATCH($A17,Input_Lieferant!$B$9:$B$158,0),MATCH(JT$1,Grunddaten!$C$8:$BO$8,0)), "")&amp;""</f>
        <v/>
      </c>
      <c r="JU17" s="31"/>
      <c r="JV17" s="27" t="str">
        <f>_xlfn.IFNA(INDEX(Input_Lieferant!$D$9:$BE$158,MATCH($A17,Input_Lieferant!$B$9:$B$158,0),MATCH(JV$1,Input_Lieferant!$D$8:$BE$8,0)),"")&amp;""</f>
        <v/>
      </c>
      <c r="JW17" s="31"/>
      <c r="JX17" s="31"/>
      <c r="JZ17" s="31"/>
      <c r="KA17" s="31"/>
      <c r="KB17" s="31"/>
      <c r="KC17" s="27" t="str">
        <f>_xlfn.IFNA(INDEX('Systemmanager - Datenassistent'!$C$9:$BW$159,MATCH($A17,Input_Lieferant!$B$9:$B$158,0),MATCH(KC$1,'Systemmanager - Datenassistent'!$C$8:$BW$8,0)),"")&amp;""</f>
        <v>6</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4">
      <c r="A18" s="27">
        <f>IF(LEN(Input_Lieferant!B25)=0,"",Input_Lieferant!B25)</f>
        <v>17</v>
      </c>
      <c r="B18" s="31"/>
      <c r="C18" s="31"/>
      <c r="D18" s="31"/>
      <c r="E18" s="31"/>
      <c r="F18" s="31"/>
      <c r="G18" s="31"/>
      <c r="H18" s="31"/>
      <c r="I18" s="31"/>
      <c r="J18" s="31"/>
      <c r="K18" s="27" t="str">
        <f>_xlfn.IFNA(INDEX(Grunddaten!$C$9:$BO$159,MATCH($A18,Input_Lieferant!$B$9:$B$158,0),MATCH(K$1,Grunddaten!$C$8:$BO$8,0)), "")&amp;""</f>
        <v>V016</v>
      </c>
      <c r="L18" s="27" t="str">
        <f t="shared" si="0"/>
        <v>M</v>
      </c>
      <c r="M18" s="27" t="str">
        <f>_xlfn.IFNA(INDEX(Grunddaten!$C$9:$BO$159,MATCH($A18,Input_Lieferant!$B$9:$B$158,0),MATCH(M$1,Grunddaten!$C$8:$BO$8,0)), "")&amp;""</f>
        <v>ZX0000130</v>
      </c>
      <c r="N18" s="31"/>
      <c r="O18" s="27" t="str">
        <f>_xlfn.IFNA(INDEX(Input_Lieferant!$D$9:$BE$158,MATCH($A18,Input_Lieferant!$B$9:$B$158,0),MATCH(O$1,Input_Lieferant!$D$8:$BE$8,0)), "")&amp;""</f>
        <v>MG</v>
      </c>
      <c r="P18" s="27" t="str">
        <f>_xlfn.IFNA(INDEX(Input_Lieferant!$D$9:$BE$158,MATCH($A18,Input_Lieferant!$B$9:$B$158,0),MATCH(P$1,Input_Lieferant!$D$8:$BE$8,0)), "")&amp;""</f>
        <v/>
      </c>
      <c r="Q18" s="31"/>
      <c r="R18" s="31"/>
      <c r="S18" s="31"/>
      <c r="T18" s="31"/>
      <c r="U18" s="31"/>
      <c r="V18" s="31"/>
      <c r="W18" s="31"/>
      <c r="X18" s="31"/>
      <c r="Y18" s="31"/>
      <c r="Z18" s="27" t="str">
        <f>_xlfn.IFNA(INDEX(Input_Lieferant!$D$9:$BE$158,MATCH($A18,Input_Lieferant!$B$9:$B$158,0),MATCH(Z$1,Input_Lieferant!$D$8:$BE$8,0)), "")&amp;""</f>
        <v>4.97</v>
      </c>
      <c r="AA18" s="31"/>
      <c r="AB18" s="27" t="str">
        <f>_xlfn.IFNA(INDEX(Input_Lieferant!$D$9:$BE$158,MATCH($A18,Input_Lieferant!$B$9:$B$158,0),MATCH(AB$1,Input_Lieferant!$D$8:$BE$8,0)),"")&amp;""</f>
        <v/>
      </c>
      <c r="AC18" s="31"/>
      <c r="AD18" s="31"/>
      <c r="AE18" s="27" t="str">
        <f>_xlfn.IFNA(INDEX(Input_Lieferant!$D$9:$BE$158,MATCH($A18,Input_Lieferant!$B$9:$B$158,0),MATCH(AE$1,Input_Lieferant!$D$8:$BE$8,0)), "")&amp;""</f>
        <v>1.83</v>
      </c>
      <c r="AF18" s="27" t="str">
        <f>_xlfn.IFNA(INDEX(Input_Lieferant!$D$9:$BE$158,MATCH($A18,Input_Lieferant!$B$9:$B$158,0),MATCH(AF$1,Input_Lieferant!$D$8:$BE$8,0)),"")&amp;""</f>
        <v>9.25</v>
      </c>
      <c r="AG18" s="27" t="str">
        <f>_xlfn.IFNA(INDEX(Input_Lieferant!$D$9:$BE$158,MATCH($A18,Input_Lieferant!$B$9:$B$158,0),MATCH(AG$1,Input_Lieferant!$D$8:$BE$8,0)),"")&amp;""</f>
        <v>KG</v>
      </c>
      <c r="AH18" s="31"/>
      <c r="AI18" s="31"/>
      <c r="AJ18" s="31"/>
      <c r="AK18" s="31"/>
      <c r="AL18" s="27" t="str">
        <f>_xlfn.IFNA(INDEX('Systemmanager - Datenassistent'!$C$9:$BW$159,MATCH($A18,Input_Lieferant!$B$9:$B$158,0),MATCH(AL$1,'Systemmanager - Datenassistent'!$C$8:$BW$8,0)),"")&amp;""</f>
        <v>00</v>
      </c>
      <c r="AM18" s="31"/>
      <c r="AN18" s="31"/>
      <c r="AO18" s="31"/>
      <c r="AP18" s="27" t="str">
        <f>_xlfn.IFNA(INDEX(Grunddaten!$C$9:$BO$159,MATCH($A18,Input_Lieferant!$B$9:$B$158,0),MATCH(AP$1,Grunddaten!$C$8:$BO$8,0)), "")&amp;""</f>
        <v>V7</v>
      </c>
      <c r="AQ18" s="31"/>
      <c r="AR18" s="31"/>
      <c r="AS18" s="31"/>
      <c r="AT18" s="31"/>
      <c r="AU18" s="31"/>
      <c r="AV18" s="31"/>
      <c r="AW18" s="31"/>
      <c r="AX18" s="31"/>
      <c r="AY18" s="31"/>
      <c r="AZ18" s="27" t="str">
        <f>_xlfn.IFNA(INDEX(Input_Lieferant!$D$9:$BE$158,MATCH($A18,Input_Lieferant!$B$9:$B$158,0),MATCH(AZ$1,Input_Lieferant!$D$8:$BE$8,0)),"")&amp;""</f>
        <v/>
      </c>
      <c r="BA18" s="27" t="str">
        <f t="shared" si="1"/>
        <v/>
      </c>
      <c r="BB18" s="27" t="str">
        <f>TEXT(_xlfn.IFNA(INDEX(Input_Lieferant!$D$9:$BE$158,MATCH($A18,Input_Lieferant!$B$9:$B$158,0),MATCH(BB$1,Input_Lieferant!$D$8:$BE$8,0)),""), "0.000")&amp;""</f>
        <v>5.590</v>
      </c>
      <c r="BC18" s="27" t="str">
        <f>TEXT(_xlfn.IFNA(INDEX(Input_Lieferant!$D$9:$BE$158,MATCH($A18,Input_Lieferant!$B$9:$B$158,0),MATCH(BC$1,Input_Lieferant!$D$8:$BE$8,0)),""), "0.000")&amp;""</f>
        <v>8.870</v>
      </c>
      <c r="BD18" s="27" t="str">
        <f>TEXT(_xlfn.IFNA(INDEX(Input_Lieferant!$D$9:$BE$158,MATCH($A18,Input_Lieferant!$B$9:$B$158,0),MATCH(BD$1,Input_Lieferant!$D$8:$BE$8,0)),""), "0.000")&amp;""</f>
        <v>7.630</v>
      </c>
      <c r="BE18" s="27" t="str">
        <f>TEXT(_xlfn.IFNA(INDEX(Input_Lieferant!$D$9:$BE$158,MATCH($A18,Input_Lieferant!$B$9:$B$158,0),MATCH(BE$1,Input_Lieferant!$D$8:$BE$8,0)),""), "0.000")&amp;""</f>
        <v>MM</v>
      </c>
      <c r="BF18" s="27" t="str">
        <f>_xlfn.IFNA(INDEX(Grunddaten!$C$9:$BO$159,MATCH($A18,Input_Lieferant!$B$9:$B$158,0),MATCH(BF$1,Grunddaten!$C$8:$BO$8,0)), "")&amp;""</f>
        <v>0584</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7000</v>
      </c>
      <c r="BY18" s="31"/>
      <c r="BZ18" s="31"/>
      <c r="CA18" s="31"/>
      <c r="CB18" s="31"/>
      <c r="CC18" s="31"/>
      <c r="CD18" s="27" t="str">
        <f>_xlfn.IFNA(INDEX('Systemmanager - Datenassistent'!$C$9:$BW$159,MATCH($A18,Input_Lieferant!$B$9:$B$158,0),MATCH(CD$1,'Systemmanager - Datenassistent'!$C$8:$BW$8,0)),"")&amp;""</f>
        <v/>
      </c>
      <c r="CE18" s="31"/>
      <c r="CF18" s="31"/>
      <c r="CG18" s="31"/>
      <c r="CH18" s="31"/>
      <c r="CI18" s="31"/>
      <c r="CJ18" s="31" t="str">
        <f t="shared" si="2"/>
        <v>V1</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SSUNFMzNwyLFilsNsblASdBBVjKzSP</v>
      </c>
      <c r="DE18" s="27" t="str">
        <f>_xlfn.IFNA(INDEX(Grunddaten!$C$9:$BO$159,MATCH($A18,Input_Lieferant!$B$9:$B$158,0),MATCH(DE$1,Grunddaten!$C$8:$BO$8,0)), "")&amp;""</f>
        <v>1000057911</v>
      </c>
      <c r="DF18" s="31"/>
      <c r="DG18" s="31"/>
      <c r="DH18" s="31"/>
      <c r="DI18" s="31"/>
      <c r="DJ18" s="27" t="str">
        <f>_xlfn.IFNA(INDEX(Input_Lieferant!$D$9:$BE$158,MATCH($A18,Input_Lieferant!$B$9:$B$158,0),MATCH(DJ$1,Input_Lieferant!$D$8:$BE$8,0)),"")&amp;""</f>
        <v>V02</v>
      </c>
      <c r="DK18" s="31"/>
      <c r="DL18" s="31"/>
      <c r="DM18" s="31"/>
      <c r="DN18" s="31"/>
      <c r="DO18" s="31"/>
      <c r="DP18" s="31"/>
      <c r="DQ18" s="31"/>
      <c r="DR18" s="27">
        <f t="shared" si="3"/>
        <v>2</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UAM</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
      </c>
      <c r="GI18" s="27" t="str">
        <f>_xlfn.IFNA(INDEX('Systemmanager - Datenassistent'!$C$9:$BW$159,MATCH($A18,Input_Lieferant!$B$9:$B$158,0),MATCH(GI$1,'Systemmanager - Datenassistent'!$C$8:$BW$8,0)),"")&amp;""</f>
        <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7" t="str">
        <f>_xlfn.IFNA(INDEX(Grunddaten!$C$9:$BO$159,MATCH($A18,Input_Lieferant!$B$9:$B$158,0),MATCH(GO$1,Grunddaten!$C$8:$BO$8,0)), "")&amp;""</f>
        <v/>
      </c>
      <c r="GP18" s="27" t="str">
        <f>_xlfn.IFNA(INDEX('Systemmanager - Datenassistent'!$C$9:$BW$159,MATCH($A18,Input_Lieferant!$B$9:$B$158,0),MATCH(GP$1,'Systemmanager - Datenassistent'!$C$8:$BW$8,0)),"")&amp;""</f>
        <v>R</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1</v>
      </c>
      <c r="JT18" s="27" t="str">
        <f>_xlfn.IFNA(INDEX(Grunddaten!$C$9:$BO$159,MATCH($A18,Input_Lieferant!$B$9:$B$158,0),MATCH(JT$1,Grunddaten!$C$8:$BO$8,0)), "")&amp;""</f>
        <v/>
      </c>
      <c r="JU18" s="31"/>
      <c r="JV18" s="27" t="str">
        <f>_xlfn.IFNA(INDEX(Input_Lieferant!$D$9:$BE$158,MATCH($A18,Input_Lieferant!$B$9:$B$158,0),MATCH(JV$1,Input_Lieferant!$D$8:$BE$8,0)),"")&amp;""</f>
        <v/>
      </c>
      <c r="JW18" s="31"/>
      <c r="JX18" s="31"/>
      <c r="JZ18" s="31"/>
      <c r="KA18" s="31"/>
      <c r="KB18" s="31"/>
      <c r="KC18" s="27" t="str">
        <f>_xlfn.IFNA(INDEX('Systemmanager - Datenassistent'!$C$9:$BW$159,MATCH($A18,Input_Lieferant!$B$9:$B$158,0),MATCH(KC$1,'Systemmanager - Datenassistent'!$C$8:$BW$8,0)),"")&amp;""</f>
        <v>2</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4">
      <c r="A19" s="27">
        <f>IF(LEN(Input_Lieferant!B26)=0,"",Input_Lieferant!B26)</f>
        <v>18</v>
      </c>
      <c r="B19" s="31"/>
      <c r="C19" s="31"/>
      <c r="D19" s="31"/>
      <c r="E19" s="31"/>
      <c r="F19" s="31"/>
      <c r="G19" s="31"/>
      <c r="H19" s="31"/>
      <c r="I19" s="31"/>
      <c r="J19" s="31"/>
      <c r="K19" s="27" t="str">
        <f>_xlfn.IFNA(INDEX(Grunddaten!$C$9:$BO$159,MATCH($A19,Input_Lieferant!$B$9:$B$158,0),MATCH(K$1,Grunddaten!$C$8:$BO$8,0)), "")&amp;""</f>
        <v>V007</v>
      </c>
      <c r="L19" s="27" t="str">
        <f t="shared" si="0"/>
        <v>M</v>
      </c>
      <c r="M19" s="27" t="str">
        <f>_xlfn.IFNA(INDEX(Grunddaten!$C$9:$BO$159,MATCH($A19,Input_Lieferant!$B$9:$B$158,0),MATCH(M$1,Grunddaten!$C$8:$BO$8,0)), "")&amp;""</f>
        <v>ZX0000130</v>
      </c>
      <c r="N19" s="31"/>
      <c r="O19" s="27" t="str">
        <f>_xlfn.IFNA(INDEX(Input_Lieferant!$D$9:$BE$158,MATCH($A19,Input_Lieferant!$B$9:$B$158,0),MATCH(O$1,Input_Lieferant!$D$8:$BE$8,0)), "")&amp;""</f>
        <v>L</v>
      </c>
      <c r="P19" s="27" t="str">
        <f>_xlfn.IFNA(INDEX(Input_Lieferant!$D$9:$BE$158,MATCH($A19,Input_Lieferant!$B$9:$B$158,0),MATCH(P$1,Input_Lieferant!$D$8:$BE$8,0)), "")&amp;""</f>
        <v/>
      </c>
      <c r="Q19" s="31"/>
      <c r="R19" s="31"/>
      <c r="S19" s="31"/>
      <c r="T19" s="31"/>
      <c r="U19" s="31"/>
      <c r="V19" s="31"/>
      <c r="W19" s="31"/>
      <c r="X19" s="31"/>
      <c r="Y19" s="31"/>
      <c r="Z19" s="27" t="str">
        <f>_xlfn.IFNA(INDEX(Input_Lieferant!$D$9:$BE$158,MATCH($A19,Input_Lieferant!$B$9:$B$158,0),MATCH(Z$1,Input_Lieferant!$D$8:$BE$8,0)), "")&amp;""</f>
        <v>1.52</v>
      </c>
      <c r="AA19" s="31"/>
      <c r="AB19" s="27" t="str">
        <f>_xlfn.IFNA(INDEX(Input_Lieferant!$D$9:$BE$158,MATCH($A19,Input_Lieferant!$B$9:$B$158,0),MATCH(AB$1,Input_Lieferant!$D$8:$BE$8,0)),"")&amp;""</f>
        <v/>
      </c>
      <c r="AC19" s="31"/>
      <c r="AD19" s="31"/>
      <c r="AE19" s="27" t="str">
        <f>_xlfn.IFNA(INDEX(Input_Lieferant!$D$9:$BE$158,MATCH($A19,Input_Lieferant!$B$9:$B$158,0),MATCH(AE$1,Input_Lieferant!$D$8:$BE$8,0)), "")&amp;""</f>
        <v>8.24</v>
      </c>
      <c r="AF19" s="27" t="str">
        <f>_xlfn.IFNA(INDEX(Input_Lieferant!$D$9:$BE$158,MATCH($A19,Input_Lieferant!$B$9:$B$158,0),MATCH(AF$1,Input_Lieferant!$D$8:$BE$8,0)),"")&amp;""</f>
        <v>3.59</v>
      </c>
      <c r="AG19" s="27" t="str">
        <f>_xlfn.IFNA(INDEX(Input_Lieferant!$D$9:$BE$158,MATCH($A19,Input_Lieferant!$B$9:$B$158,0),MATCH(AG$1,Input_Lieferant!$D$8:$BE$8,0)),"")&amp;""</f>
        <v>KG</v>
      </c>
      <c r="AH19" s="31"/>
      <c r="AI19" s="31"/>
      <c r="AJ19" s="31"/>
      <c r="AK19" s="31"/>
      <c r="AL19" s="27" t="str">
        <f>_xlfn.IFNA(INDEX('Systemmanager - Datenassistent'!$C$9:$BW$159,MATCH($A19,Input_Lieferant!$B$9:$B$158,0),MATCH(AL$1,'Systemmanager - Datenassistent'!$C$8:$BW$8,0)),"")&amp;""</f>
        <v>02</v>
      </c>
      <c r="AM19" s="31"/>
      <c r="AN19" s="31"/>
      <c r="AO19" s="31"/>
      <c r="AP19" s="27" t="str">
        <f>_xlfn.IFNA(INDEX(Grunddaten!$C$9:$BO$159,MATCH($A19,Input_Lieferant!$B$9:$B$158,0),MATCH(AP$1,Grunddaten!$C$8:$BO$8,0)), "")&amp;""</f>
        <v>V5</v>
      </c>
      <c r="AQ19" s="31"/>
      <c r="AR19" s="31"/>
      <c r="AS19" s="31"/>
      <c r="AT19" s="31"/>
      <c r="AU19" s="31"/>
      <c r="AV19" s="31"/>
      <c r="AW19" s="31"/>
      <c r="AX19" s="31"/>
      <c r="AY19" s="31"/>
      <c r="AZ19" s="27" t="str">
        <f>_xlfn.IFNA(INDEX(Input_Lieferant!$D$9:$BE$158,MATCH($A19,Input_Lieferant!$B$9:$B$158,0),MATCH(AZ$1,Input_Lieferant!$D$8:$BE$8,0)),"")&amp;""</f>
        <v/>
      </c>
      <c r="BA19" s="27" t="str">
        <f t="shared" si="1"/>
        <v/>
      </c>
      <c r="BB19" s="27" t="str">
        <f>TEXT(_xlfn.IFNA(INDEX(Input_Lieferant!$D$9:$BE$158,MATCH($A19,Input_Lieferant!$B$9:$B$158,0),MATCH(BB$1,Input_Lieferant!$D$8:$BE$8,0)),""), "0.000")&amp;""</f>
        <v>4.040</v>
      </c>
      <c r="BC19" s="27" t="str">
        <f>TEXT(_xlfn.IFNA(INDEX(Input_Lieferant!$D$9:$BE$158,MATCH($A19,Input_Lieferant!$B$9:$B$158,0),MATCH(BC$1,Input_Lieferant!$D$8:$BE$8,0)),""), "0.000")&amp;""</f>
        <v>3.430</v>
      </c>
      <c r="BD19" s="27" t="str">
        <f>TEXT(_xlfn.IFNA(INDEX(Input_Lieferant!$D$9:$BE$158,MATCH($A19,Input_Lieferant!$B$9:$B$158,0),MATCH(BD$1,Input_Lieferant!$D$8:$BE$8,0)),""), "0.000")&amp;""</f>
        <v>7.690</v>
      </c>
      <c r="BE19" s="27" t="str">
        <f>TEXT(_xlfn.IFNA(INDEX(Input_Lieferant!$D$9:$BE$158,MATCH($A19,Input_Lieferant!$B$9:$B$158,0),MATCH(BE$1,Input_Lieferant!$D$8:$BE$8,0)),""), "0.000")&amp;""</f>
        <v>MM</v>
      </c>
      <c r="BF19" s="27" t="str">
        <f>_xlfn.IFNA(INDEX(Grunddaten!$C$9:$BO$159,MATCH($A19,Input_Lieferant!$B$9:$B$158,0),MATCH(BF$1,Grunddaten!$C$8:$BO$8,0)), "")&amp;""</f>
        <v>0471</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1000</v>
      </c>
      <c r="BY19" s="31"/>
      <c r="BZ19" s="31"/>
      <c r="CA19" s="31"/>
      <c r="CB19" s="31"/>
      <c r="CC19" s="31"/>
      <c r="CD19" s="27" t="str">
        <f>_xlfn.IFNA(INDEX('Systemmanager - Datenassistent'!$C$9:$BW$159,MATCH($A19,Input_Lieferant!$B$9:$B$158,0),MATCH(CD$1,'Systemmanager - Datenassistent'!$C$8:$BW$8,0)),"")&amp;""</f>
        <v/>
      </c>
      <c r="CE19" s="31"/>
      <c r="CF19" s="31"/>
      <c r="CG19" s="31"/>
      <c r="CH19" s="31"/>
      <c r="CI19" s="31"/>
      <c r="CJ19" s="31" t="str">
        <f t="shared" si="2"/>
        <v>V1</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JKCRIMJbJXvLOhiXNwmIEWQqOuNCLO</v>
      </c>
      <c r="DE19" s="27" t="str">
        <f>_xlfn.IFNA(INDEX(Grunddaten!$C$9:$BO$159,MATCH($A19,Input_Lieferant!$B$9:$B$158,0),MATCH(DE$1,Grunddaten!$C$8:$BO$8,0)), "")&amp;""</f>
        <v>1000057686</v>
      </c>
      <c r="DF19" s="31"/>
      <c r="DG19" s="31"/>
      <c r="DH19" s="31"/>
      <c r="DI19" s="31"/>
      <c r="DJ19" s="27" t="str">
        <f>_xlfn.IFNA(INDEX(Input_Lieferant!$D$9:$BE$158,MATCH($A19,Input_Lieferant!$B$9:$B$158,0),MATCH(DJ$1,Input_Lieferant!$D$8:$BE$8,0)),"")&amp;""</f>
        <v>V02</v>
      </c>
      <c r="DK19" s="31"/>
      <c r="DL19" s="31"/>
      <c r="DM19" s="31"/>
      <c r="DN19" s="31"/>
      <c r="DO19" s="31"/>
      <c r="DP19" s="31"/>
      <c r="DQ19" s="31"/>
      <c r="DR19" s="27">
        <f t="shared" si="3"/>
        <v>2</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UAM</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X</v>
      </c>
      <c r="GI19" s="27" t="str">
        <f>_xlfn.IFNA(INDEX('Systemmanager - Datenassistent'!$C$9:$BW$159,MATCH($A19,Input_Lieferant!$B$9:$B$158,0),MATCH(GI$1,'Systemmanager - Datenassistent'!$C$8:$BW$8,0)),"")&amp;""</f>
        <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7" t="str">
        <f>_xlfn.IFNA(INDEX(Grunddaten!$C$9:$BO$159,MATCH($A19,Input_Lieferant!$B$9:$B$158,0),MATCH(GO$1,Grunddaten!$C$8:$BO$8,0)), "")&amp;""</f>
        <v/>
      </c>
      <c r="GP19" s="27" t="str">
        <f>_xlfn.IFNA(INDEX('Systemmanager - Datenassistent'!$C$9:$BW$159,MATCH($A19,Input_Lieferant!$B$9:$B$158,0),MATCH(GP$1,'Systemmanager - Datenassistent'!$C$8:$BW$8,0)),"")&amp;""</f>
        <v>R</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2</v>
      </c>
      <c r="JT19" s="27" t="str">
        <f>_xlfn.IFNA(INDEX(Grunddaten!$C$9:$BO$159,MATCH($A19,Input_Lieferant!$B$9:$B$158,0),MATCH(JT$1,Grunddaten!$C$8:$BO$8,0)), "")&amp;""</f>
        <v/>
      </c>
      <c r="JU19" s="31"/>
      <c r="JV19" s="27" t="str">
        <f>_xlfn.IFNA(INDEX(Input_Lieferant!$D$9:$BE$158,MATCH($A19,Input_Lieferant!$B$9:$B$158,0),MATCH(JV$1,Input_Lieferant!$D$8:$BE$8,0)),"")&amp;""</f>
        <v/>
      </c>
      <c r="JW19" s="31"/>
      <c r="JX19" s="31"/>
      <c r="JZ19" s="31"/>
      <c r="KA19" s="31"/>
      <c r="KB19" s="31"/>
      <c r="KC19" s="27" t="str">
        <f>_xlfn.IFNA(INDEX('Systemmanager - Datenassistent'!$C$9:$BW$159,MATCH($A19,Input_Lieferant!$B$9:$B$158,0),MATCH(KC$1,'Systemmanager - Datenassistent'!$C$8:$BW$8,0)),"")&amp;""</f>
        <v>6</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4">
      <c r="A20" s="27">
        <f>IF(LEN(Input_Lieferant!B27)=0,"",Input_Lieferant!B27)</f>
        <v>19</v>
      </c>
      <c r="B20" s="31"/>
      <c r="C20" s="31"/>
      <c r="D20" s="31"/>
      <c r="E20" s="31"/>
      <c r="F20" s="31"/>
      <c r="G20" s="31"/>
      <c r="H20" s="31"/>
      <c r="I20" s="31"/>
      <c r="J20" s="31"/>
      <c r="K20" s="27" t="str">
        <f>_xlfn.IFNA(INDEX(Grunddaten!$C$9:$BO$159,MATCH($A20,Input_Lieferant!$B$9:$B$158,0),MATCH(K$1,Grunddaten!$C$8:$BO$8,0)), "")&amp;""</f>
        <v>V007</v>
      </c>
      <c r="L20" s="27" t="str">
        <f t="shared" si="0"/>
        <v>M</v>
      </c>
      <c r="M20" s="27" t="str">
        <f>_xlfn.IFNA(INDEX(Grunddaten!$C$9:$BO$159,MATCH($A20,Input_Lieferant!$B$9:$B$158,0),MATCH(M$1,Grunddaten!$C$8:$BO$8,0)), "")&amp;""</f>
        <v>ZX0000245</v>
      </c>
      <c r="N20" s="31"/>
      <c r="O20" s="27" t="str">
        <f>_xlfn.IFNA(INDEX(Input_Lieferant!$D$9:$BE$158,MATCH($A20,Input_Lieferant!$B$9:$B$158,0),MATCH(O$1,Input_Lieferant!$D$8:$BE$8,0)), "")&amp;""</f>
        <v>T</v>
      </c>
      <c r="P20" s="27" t="str">
        <f>_xlfn.IFNA(INDEX(Input_Lieferant!$D$9:$BE$158,MATCH($A20,Input_Lieferant!$B$9:$B$158,0),MATCH(P$1,Input_Lieferant!$D$8:$BE$8,0)), "")&amp;""</f>
        <v/>
      </c>
      <c r="Q20" s="31"/>
      <c r="R20" s="31"/>
      <c r="S20" s="31"/>
      <c r="T20" s="31"/>
      <c r="U20" s="31"/>
      <c r="V20" s="31"/>
      <c r="W20" s="31"/>
      <c r="X20" s="31"/>
      <c r="Y20" s="31"/>
      <c r="Z20" s="27" t="str">
        <f>_xlfn.IFNA(INDEX(Input_Lieferant!$D$9:$BE$158,MATCH($A20,Input_Lieferant!$B$9:$B$158,0),MATCH(Z$1,Input_Lieferant!$D$8:$BE$8,0)), "")&amp;""</f>
        <v>4.47</v>
      </c>
      <c r="AA20" s="31"/>
      <c r="AB20" s="27" t="str">
        <f>_xlfn.IFNA(INDEX(Input_Lieferant!$D$9:$BE$158,MATCH($A20,Input_Lieferant!$B$9:$B$158,0),MATCH(AB$1,Input_Lieferant!$D$8:$BE$8,0)),"")&amp;""</f>
        <v/>
      </c>
      <c r="AC20" s="31"/>
      <c r="AD20" s="31"/>
      <c r="AE20" s="27" t="str">
        <f>_xlfn.IFNA(INDEX(Input_Lieferant!$D$9:$BE$158,MATCH($A20,Input_Lieferant!$B$9:$B$158,0),MATCH(AE$1,Input_Lieferant!$D$8:$BE$8,0)), "")&amp;""</f>
        <v>9.08</v>
      </c>
      <c r="AF20" s="27" t="str">
        <f>_xlfn.IFNA(INDEX(Input_Lieferant!$D$9:$BE$158,MATCH($A20,Input_Lieferant!$B$9:$B$158,0),MATCH(AF$1,Input_Lieferant!$D$8:$BE$8,0)),"")&amp;""</f>
        <v>2.51</v>
      </c>
      <c r="AG20" s="27" t="str">
        <f>_xlfn.IFNA(INDEX(Input_Lieferant!$D$9:$BE$158,MATCH($A20,Input_Lieferant!$B$9:$B$158,0),MATCH(AG$1,Input_Lieferant!$D$8:$BE$8,0)),"")&amp;""</f>
        <v>KG</v>
      </c>
      <c r="AH20" s="31"/>
      <c r="AI20" s="31"/>
      <c r="AJ20" s="31"/>
      <c r="AK20" s="31"/>
      <c r="AL20" s="27" t="str">
        <f>_xlfn.IFNA(INDEX('Systemmanager - Datenassistent'!$C$9:$BW$159,MATCH($A20,Input_Lieferant!$B$9:$B$158,0),MATCH(AL$1,'Systemmanager - Datenassistent'!$C$8:$BW$8,0)),"")&amp;""</f>
        <v>03</v>
      </c>
      <c r="AM20" s="31"/>
      <c r="AN20" s="31"/>
      <c r="AO20" s="31"/>
      <c r="AP20" s="27" t="str">
        <f>_xlfn.IFNA(INDEX(Grunddaten!$C$9:$BO$159,MATCH($A20,Input_Lieferant!$B$9:$B$158,0),MATCH(AP$1,Grunddaten!$C$8:$BO$8,0)), "")&amp;""</f>
        <v>V4</v>
      </c>
      <c r="AQ20" s="31"/>
      <c r="AR20" s="31"/>
      <c r="AS20" s="31"/>
      <c r="AT20" s="31"/>
      <c r="AU20" s="31"/>
      <c r="AV20" s="31"/>
      <c r="AW20" s="31"/>
      <c r="AX20" s="31"/>
      <c r="AY20" s="31"/>
      <c r="AZ20" s="27" t="str">
        <f>_xlfn.IFNA(INDEX(Input_Lieferant!$D$9:$BE$158,MATCH($A20,Input_Lieferant!$B$9:$B$158,0),MATCH(AZ$1,Input_Lieferant!$D$8:$BE$8,0)),"")&amp;""</f>
        <v/>
      </c>
      <c r="BA20" s="27" t="str">
        <f t="shared" si="1"/>
        <v/>
      </c>
      <c r="BB20" s="27" t="str">
        <f>TEXT(_xlfn.IFNA(INDEX(Input_Lieferant!$D$9:$BE$158,MATCH($A20,Input_Lieferant!$B$9:$B$158,0),MATCH(BB$1,Input_Lieferant!$D$8:$BE$8,0)),""), "0.000")&amp;""</f>
        <v>3.260</v>
      </c>
      <c r="BC20" s="27" t="str">
        <f>TEXT(_xlfn.IFNA(INDEX(Input_Lieferant!$D$9:$BE$158,MATCH($A20,Input_Lieferant!$B$9:$B$158,0),MATCH(BC$1,Input_Lieferant!$D$8:$BE$8,0)),""), "0.000")&amp;""</f>
        <v>8.530</v>
      </c>
      <c r="BD20" s="27" t="str">
        <f>TEXT(_xlfn.IFNA(INDEX(Input_Lieferant!$D$9:$BE$158,MATCH($A20,Input_Lieferant!$B$9:$B$158,0),MATCH(BD$1,Input_Lieferant!$D$8:$BE$8,0)),""), "0.000")&amp;""</f>
        <v>9.700</v>
      </c>
      <c r="BE20" s="27" t="str">
        <f>TEXT(_xlfn.IFNA(INDEX(Input_Lieferant!$D$9:$BE$158,MATCH($A20,Input_Lieferant!$B$9:$B$158,0),MATCH(BE$1,Input_Lieferant!$D$8:$BE$8,0)),""), "0.000")&amp;""</f>
        <v>MM</v>
      </c>
      <c r="BF20" s="27" t="str">
        <f>_xlfn.IFNA(INDEX(Grunddaten!$C$9:$BO$159,MATCH($A20,Input_Lieferant!$B$9:$B$158,0),MATCH(BF$1,Grunddaten!$C$8:$BO$8,0)), "")&amp;""</f>
        <v>0246</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7000</v>
      </c>
      <c r="BY20" s="31"/>
      <c r="BZ20" s="31"/>
      <c r="CA20" s="31"/>
      <c r="CB20" s="31"/>
      <c r="CC20" s="31"/>
      <c r="CD20" s="27" t="str">
        <f>_xlfn.IFNA(INDEX('Systemmanager - Datenassistent'!$C$9:$BW$159,MATCH($A20,Input_Lieferant!$B$9:$B$158,0),MATCH(CD$1,'Systemmanager - Datenassistent'!$C$8:$BW$8,0)),"")&amp;""</f>
        <v/>
      </c>
      <c r="CE20" s="31"/>
      <c r="CF20" s="31"/>
      <c r="CG20" s="31"/>
      <c r="CH20" s="31"/>
      <c r="CI20" s="31"/>
      <c r="CJ20" s="31" t="str">
        <f t="shared" si="2"/>
        <v>V1</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EgALXBPxDiFfieHHScsRVxLSQhquPf</v>
      </c>
      <c r="DE20" s="27" t="str">
        <f>_xlfn.IFNA(INDEX(Grunddaten!$C$9:$BO$159,MATCH($A20,Input_Lieferant!$B$9:$B$158,0),MATCH(DE$1,Grunddaten!$C$8:$BO$8,0)), "")&amp;""</f>
        <v>1000057276</v>
      </c>
      <c r="DF20" s="31"/>
      <c r="DG20" s="31"/>
      <c r="DH20" s="31"/>
      <c r="DI20" s="31"/>
      <c r="DJ20" s="27" t="str">
        <f>_xlfn.IFNA(INDEX(Input_Lieferant!$D$9:$BE$158,MATCH($A20,Input_Lieferant!$B$9:$B$158,0),MATCH(DJ$1,Input_Lieferant!$D$8:$BE$8,0)),"")&amp;""</f>
        <v>V03</v>
      </c>
      <c r="DK20" s="31"/>
      <c r="DL20" s="31"/>
      <c r="DM20" s="31"/>
      <c r="DN20" s="31"/>
      <c r="DO20" s="31"/>
      <c r="DP20" s="31"/>
      <c r="DQ20" s="31"/>
      <c r="DR20" s="27">
        <f t="shared" si="3"/>
        <v>2</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UAM</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
      </c>
      <c r="GI20" s="27" t="str">
        <f>_xlfn.IFNA(INDEX('Systemmanager - Datenassistent'!$C$9:$BW$159,MATCH($A20,Input_Lieferant!$B$9:$B$158,0),MATCH(GI$1,'Systemmanager - Datenassistent'!$C$8:$BW$8,0)),"")&amp;""</f>
        <v>N</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7" t="str">
        <f>_xlfn.IFNA(INDEX(Grunddaten!$C$9:$BO$159,MATCH($A20,Input_Lieferant!$B$9:$B$158,0),MATCH(GO$1,Grunddaten!$C$8:$BO$8,0)), "")&amp;""</f>
        <v/>
      </c>
      <c r="GP20" s="27" t="str">
        <f>_xlfn.IFNA(INDEX('Systemmanager - Datenassistent'!$C$9:$BW$159,MATCH($A20,Input_Lieferant!$B$9:$B$158,0),MATCH(GP$1,'Systemmanager - Datenassistent'!$C$8:$BW$8,0)),"")&amp;""</f>
        <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1</v>
      </c>
      <c r="JT20" s="27" t="str">
        <f>_xlfn.IFNA(INDEX(Grunddaten!$C$9:$BO$159,MATCH($A20,Input_Lieferant!$B$9:$B$158,0),MATCH(JT$1,Grunddaten!$C$8:$BO$8,0)), "")&amp;""</f>
        <v>N</v>
      </c>
      <c r="JU20" s="31"/>
      <c r="JV20" s="27" t="str">
        <f>_xlfn.IFNA(INDEX(Input_Lieferant!$D$9:$BE$158,MATCH($A20,Input_Lieferant!$B$9:$B$158,0),MATCH(JV$1,Input_Lieferant!$D$8:$BE$8,0)),"")&amp;""</f>
        <v>385587869</v>
      </c>
      <c r="JW20" s="31"/>
      <c r="JX20" s="31"/>
      <c r="JZ20" s="31"/>
      <c r="KA20" s="31"/>
      <c r="KB20" s="31"/>
      <c r="KC20" s="27" t="str">
        <f>_xlfn.IFNA(INDEX('Systemmanager - Datenassistent'!$C$9:$BW$159,MATCH($A20,Input_Lieferant!$B$9:$B$158,0),MATCH(KC$1,'Systemmanager - Datenassistent'!$C$8:$BW$8,0)),"")&amp;""</f>
        <v>2</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4">
      <c r="A21" s="27">
        <f>IF(LEN(Input_Lieferant!B28)=0,"",Input_Lieferant!B28)</f>
        <v>20</v>
      </c>
      <c r="B21" s="31"/>
      <c r="C21" s="31"/>
      <c r="D21" s="31"/>
      <c r="E21" s="31"/>
      <c r="F21" s="31"/>
      <c r="G21" s="31"/>
      <c r="H21" s="31"/>
      <c r="I21" s="31"/>
      <c r="J21" s="31"/>
      <c r="K21" s="27" t="str">
        <f>_xlfn.IFNA(INDEX(Grunddaten!$C$9:$BO$159,MATCH($A21,Input_Lieferant!$B$9:$B$158,0),MATCH(K$1,Grunddaten!$C$8:$BO$8,0)), "")&amp;""</f>
        <v>V007</v>
      </c>
      <c r="L21" s="27" t="str">
        <f t="shared" si="0"/>
        <v>M</v>
      </c>
      <c r="M21" s="27" t="str">
        <f>_xlfn.IFNA(INDEX(Grunddaten!$C$9:$BO$159,MATCH($A21,Input_Lieferant!$B$9:$B$158,0),MATCH(M$1,Grunddaten!$C$8:$BO$8,0)), "")&amp;""</f>
        <v>ZX0000290</v>
      </c>
      <c r="N21" s="31"/>
      <c r="O21" s="27" t="str">
        <f>_xlfn.IFNA(INDEX(Input_Lieferant!$D$9:$BE$158,MATCH($A21,Input_Lieferant!$B$9:$B$158,0),MATCH(O$1,Input_Lieferant!$D$8:$BE$8,0)), "")&amp;""</f>
        <v>M</v>
      </c>
      <c r="P21" s="27" t="str">
        <f>_xlfn.IFNA(INDEX(Input_Lieferant!$D$9:$BE$158,MATCH($A21,Input_Lieferant!$B$9:$B$158,0),MATCH(P$1,Input_Lieferant!$D$8:$BE$8,0)), "")&amp;""</f>
        <v>DM2</v>
      </c>
      <c r="Q21" s="31"/>
      <c r="R21" s="31"/>
      <c r="S21" s="31"/>
      <c r="T21" s="31"/>
      <c r="U21" s="31"/>
      <c r="V21" s="31"/>
      <c r="W21" s="31"/>
      <c r="X21" s="31"/>
      <c r="Y21" s="31"/>
      <c r="Z21" s="27" t="str">
        <f>_xlfn.IFNA(INDEX(Input_Lieferant!$D$9:$BE$158,MATCH($A21,Input_Lieferant!$B$9:$B$158,0),MATCH(Z$1,Input_Lieferant!$D$8:$BE$8,0)), "")&amp;""</f>
        <v>1.98</v>
      </c>
      <c r="AA21" s="31"/>
      <c r="AB21" s="27" t="str">
        <f>_xlfn.IFNA(INDEX(Input_Lieferant!$D$9:$BE$158,MATCH($A21,Input_Lieferant!$B$9:$B$158,0),MATCH(AB$1,Input_Lieferant!$D$8:$BE$8,0)),"")&amp;""</f>
        <v>SAMM</v>
      </c>
      <c r="AC21" s="31"/>
      <c r="AD21" s="31"/>
      <c r="AE21" s="27" t="str">
        <f>_xlfn.IFNA(INDEX(Input_Lieferant!$D$9:$BE$158,MATCH($A21,Input_Lieferant!$B$9:$B$158,0),MATCH(AE$1,Input_Lieferant!$D$8:$BE$8,0)), "")&amp;""</f>
        <v>7.18</v>
      </c>
      <c r="AF21" s="27" t="str">
        <f>_xlfn.IFNA(INDEX(Input_Lieferant!$D$9:$BE$158,MATCH($A21,Input_Lieferant!$B$9:$B$158,0),MATCH(AF$1,Input_Lieferant!$D$8:$BE$8,0)),"")&amp;""</f>
        <v>4.63</v>
      </c>
      <c r="AG21" s="27" t="str">
        <f>_xlfn.IFNA(INDEX(Input_Lieferant!$D$9:$BE$158,MATCH($A21,Input_Lieferant!$B$9:$B$158,0),MATCH(AG$1,Input_Lieferant!$D$8:$BE$8,0)),"")&amp;""</f>
        <v>KG</v>
      </c>
      <c r="AH21" s="31"/>
      <c r="AI21" s="31"/>
      <c r="AJ21" s="31"/>
      <c r="AK21" s="31"/>
      <c r="AL21" s="27" t="str">
        <f>_xlfn.IFNA(INDEX('Systemmanager - Datenassistent'!$C$9:$BW$159,MATCH($A21,Input_Lieferant!$B$9:$B$158,0),MATCH(AL$1,'Systemmanager - Datenassistent'!$C$8:$BW$8,0)),"")&amp;""</f>
        <v>03</v>
      </c>
      <c r="AM21" s="31"/>
      <c r="AN21" s="31"/>
      <c r="AO21" s="31"/>
      <c r="AP21" s="27" t="str">
        <f>_xlfn.IFNA(INDEX(Grunddaten!$C$9:$BO$159,MATCH($A21,Input_Lieferant!$B$9:$B$158,0),MATCH(AP$1,Grunddaten!$C$8:$BO$8,0)), "")&amp;""</f>
        <v>V1</v>
      </c>
      <c r="AQ21" s="31"/>
      <c r="AR21" s="31"/>
      <c r="AS21" s="31"/>
      <c r="AT21" s="31"/>
      <c r="AU21" s="31"/>
      <c r="AV21" s="31"/>
      <c r="AW21" s="31"/>
      <c r="AX21" s="31"/>
      <c r="AY21" s="31"/>
      <c r="AZ21" s="27" t="str">
        <f>_xlfn.IFNA(INDEX(Input_Lieferant!$D$9:$BE$158,MATCH($A21,Input_Lieferant!$B$9:$B$158,0),MATCH(AZ$1,Input_Lieferant!$D$8:$BE$8,0)),"")&amp;""</f>
        <v/>
      </c>
      <c r="BA21" s="27" t="str">
        <f t="shared" si="1"/>
        <v/>
      </c>
      <c r="BB21" s="27" t="str">
        <f>TEXT(_xlfn.IFNA(INDEX(Input_Lieferant!$D$9:$BE$158,MATCH($A21,Input_Lieferant!$B$9:$B$158,0),MATCH(BB$1,Input_Lieferant!$D$8:$BE$8,0)),""), "0.000")&amp;""</f>
        <v>6.520</v>
      </c>
      <c r="BC21" s="27" t="str">
        <f>TEXT(_xlfn.IFNA(INDEX(Input_Lieferant!$D$9:$BE$158,MATCH($A21,Input_Lieferant!$B$9:$B$158,0),MATCH(BC$1,Input_Lieferant!$D$8:$BE$8,0)),""), "0.000")&amp;""</f>
        <v>1.760</v>
      </c>
      <c r="BD21" s="27" t="str">
        <f>TEXT(_xlfn.IFNA(INDEX(Input_Lieferant!$D$9:$BE$158,MATCH($A21,Input_Lieferant!$B$9:$B$158,0),MATCH(BD$1,Input_Lieferant!$D$8:$BE$8,0)),""), "0.000")&amp;""</f>
        <v>8.380</v>
      </c>
      <c r="BE21" s="27" t="str">
        <f>TEXT(_xlfn.IFNA(INDEX(Input_Lieferant!$D$9:$BE$158,MATCH($A21,Input_Lieferant!$B$9:$B$158,0),MATCH(BE$1,Input_Lieferant!$D$8:$BE$8,0)),""), "0.000")&amp;""</f>
        <v>MM</v>
      </c>
      <c r="BF21" s="27" t="str">
        <f>_xlfn.IFNA(INDEX(Grunddaten!$C$9:$BO$159,MATCH($A21,Input_Lieferant!$B$9:$B$158,0),MATCH(BF$1,Grunddaten!$C$8:$BO$8,0)), "")&amp;""</f>
        <v>0471</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1000</v>
      </c>
      <c r="BY21" s="31"/>
      <c r="BZ21" s="31"/>
      <c r="CA21" s="31"/>
      <c r="CB21" s="31"/>
      <c r="CC21" s="31"/>
      <c r="CD21" s="27" t="str">
        <f>_xlfn.IFNA(INDEX('Systemmanager - Datenassistent'!$C$9:$BW$159,MATCH($A21,Input_Lieferant!$B$9:$B$158,0),MATCH(CD$1,'Systemmanager - Datenassistent'!$C$8:$BW$8,0)),"")&amp;""</f>
        <v/>
      </c>
      <c r="CE21" s="31"/>
      <c r="CF21" s="31"/>
      <c r="CG21" s="31"/>
      <c r="CH21" s="31"/>
      <c r="CI21" s="31"/>
      <c r="CJ21" s="31" t="str">
        <f t="shared" si="2"/>
        <v>V1</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hiVheaLaRcthhmzEgrMgUlDVukTJoa</v>
      </c>
      <c r="DE21" s="27" t="str">
        <f>_xlfn.IFNA(INDEX(Grunddaten!$C$9:$BO$159,MATCH($A21,Input_Lieferant!$B$9:$B$158,0),MATCH(DE$1,Grunddaten!$C$8:$BO$8,0)), "")&amp;""</f>
        <v>1000050877</v>
      </c>
      <c r="DF21" s="31"/>
      <c r="DG21" s="31"/>
      <c r="DH21" s="31"/>
      <c r="DI21" s="31"/>
      <c r="DJ21" s="27" t="str">
        <f>_xlfn.IFNA(INDEX(Input_Lieferant!$D$9:$BE$158,MATCH($A21,Input_Lieferant!$B$9:$B$158,0),MATCH(DJ$1,Input_Lieferant!$D$8:$BE$8,0)),"")&amp;""</f>
        <v/>
      </c>
      <c r="DK21" s="31"/>
      <c r="DL21" s="31"/>
      <c r="DM21" s="31"/>
      <c r="DN21" s="31"/>
      <c r="DO21" s="31"/>
      <c r="DP21" s="31"/>
      <c r="DQ21" s="31"/>
      <c r="DR21" s="27">
        <f t="shared" si="3"/>
        <v>2</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UAM</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X</v>
      </c>
      <c r="GI21" s="27" t="str">
        <f>_xlfn.IFNA(INDEX('Systemmanager - Datenassistent'!$C$9:$BW$159,MATCH($A21,Input_Lieferant!$B$9:$B$158,0),MATCH(GI$1,'Systemmanager - Datenassistent'!$C$8:$BW$8,0)),"")&amp;""</f>
        <v>N</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7" t="str">
        <f>_xlfn.IFNA(INDEX(Grunddaten!$C$9:$BO$159,MATCH($A21,Input_Lieferant!$B$9:$B$158,0),MATCH(GO$1,Grunddaten!$C$8:$BO$8,0)), "")&amp;""</f>
        <v/>
      </c>
      <c r="GP21" s="27" t="str">
        <f>_xlfn.IFNA(INDEX('Systemmanager - Datenassistent'!$C$9:$BW$159,MATCH($A21,Input_Lieferant!$B$9:$B$158,0),MATCH(GP$1,'Systemmanager - Datenassistent'!$C$8:$BW$8,0)),"")&amp;""</f>
        <v>R</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2</v>
      </c>
      <c r="JT21" s="27" t="str">
        <f>_xlfn.IFNA(INDEX(Grunddaten!$C$9:$BO$159,MATCH($A21,Input_Lieferant!$B$9:$B$158,0),MATCH(JT$1,Grunddaten!$C$8:$BO$8,0)), "")&amp;""</f>
        <v>R</v>
      </c>
      <c r="JU21" s="31"/>
      <c r="JV21" s="27" t="str">
        <f>_xlfn.IFNA(INDEX(Input_Lieferant!$D$9:$BE$158,MATCH($A21,Input_Lieferant!$B$9:$B$158,0),MATCH(JV$1,Input_Lieferant!$D$8:$BE$8,0)),"")&amp;""</f>
        <v>105928750</v>
      </c>
      <c r="JW21" s="31"/>
      <c r="JX21" s="31"/>
      <c r="JZ21" s="31"/>
      <c r="KA21" s="31"/>
      <c r="KB21" s="31"/>
      <c r="KC21" s="27" t="str">
        <f>_xlfn.IFNA(INDEX('Systemmanager - Datenassistent'!$C$9:$BW$159,MATCH($A21,Input_Lieferant!$B$9:$B$158,0),MATCH(KC$1,'Systemmanager - Datenassistent'!$C$8:$BW$8,0)),"")&amp;""</f>
        <v>2</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4">
      <c r="A22" s="27">
        <f>IF(LEN(Input_Lieferant!B29)=0,"",Input_Lieferant!B29)</f>
        <v>21</v>
      </c>
      <c r="B22" s="31"/>
      <c r="C22" s="31"/>
      <c r="D22" s="31"/>
      <c r="E22" s="31"/>
      <c r="F22" s="31"/>
      <c r="G22" s="31"/>
      <c r="H22" s="31"/>
      <c r="I22" s="31"/>
      <c r="J22" s="31"/>
      <c r="K22" s="27" t="str">
        <f>_xlfn.IFNA(INDEX(Grunddaten!$C$9:$BO$159,MATCH($A22,Input_Lieferant!$B$9:$B$158,0),MATCH(K$1,Grunddaten!$C$8:$BO$8,0)), "")&amp;""</f>
        <v>V005</v>
      </c>
      <c r="L22" s="27" t="str">
        <f t="shared" si="0"/>
        <v>M</v>
      </c>
      <c r="M22" s="27" t="str">
        <f>_xlfn.IFNA(INDEX(Grunddaten!$C$9:$BO$159,MATCH($A22,Input_Lieferant!$B$9:$B$158,0),MATCH(M$1,Grunddaten!$C$8:$BO$8,0)), "")&amp;""</f>
        <v>ZX0000405</v>
      </c>
      <c r="N22" s="31"/>
      <c r="O22" s="27" t="str">
        <f>_xlfn.IFNA(INDEX(Input_Lieferant!$D$9:$BE$158,MATCH($A22,Input_Lieferant!$B$9:$B$158,0),MATCH(O$1,Input_Lieferant!$D$8:$BE$8,0)), "")&amp;""</f>
        <v>L</v>
      </c>
      <c r="P22" s="27" t="str">
        <f>_xlfn.IFNA(INDEX(Input_Lieferant!$D$9:$BE$158,MATCH($A22,Input_Lieferant!$B$9:$B$158,0),MATCH(P$1,Input_Lieferant!$D$8:$BE$8,0)), "")&amp;""</f>
        <v>MG</v>
      </c>
      <c r="Q22" s="31"/>
      <c r="R22" s="31"/>
      <c r="S22" s="31"/>
      <c r="T22" s="31"/>
      <c r="U22" s="31"/>
      <c r="V22" s="31"/>
      <c r="W22" s="31"/>
      <c r="X22" s="31"/>
      <c r="Y22" s="31"/>
      <c r="Z22" s="27" t="str">
        <f>_xlfn.IFNA(INDEX(Input_Lieferant!$D$9:$BE$158,MATCH($A22,Input_Lieferant!$B$9:$B$158,0),MATCH(Z$1,Input_Lieferant!$D$8:$BE$8,0)), "")&amp;""</f>
        <v>4.03</v>
      </c>
      <c r="AA22" s="31"/>
      <c r="AB22" s="27" t="str">
        <f>_xlfn.IFNA(INDEX(Input_Lieferant!$D$9:$BE$158,MATCH($A22,Input_Lieferant!$B$9:$B$158,0),MATCH(AB$1,Input_Lieferant!$D$8:$BE$8,0)),"")&amp;""</f>
        <v>BADS</v>
      </c>
      <c r="AC22" s="31"/>
      <c r="AD22" s="31"/>
      <c r="AE22" s="27" t="str">
        <f>_xlfn.IFNA(INDEX(Input_Lieferant!$D$9:$BE$158,MATCH($A22,Input_Lieferant!$B$9:$B$158,0),MATCH(AE$1,Input_Lieferant!$D$8:$BE$8,0)), "")&amp;""</f>
        <v>6.47</v>
      </c>
      <c r="AF22" s="27" t="str">
        <f>_xlfn.IFNA(INDEX(Input_Lieferant!$D$9:$BE$158,MATCH($A22,Input_Lieferant!$B$9:$B$158,0),MATCH(AF$1,Input_Lieferant!$D$8:$BE$8,0)),"")&amp;""</f>
        <v>5.78</v>
      </c>
      <c r="AG22" s="27" t="str">
        <f>_xlfn.IFNA(INDEX(Input_Lieferant!$D$9:$BE$158,MATCH($A22,Input_Lieferant!$B$9:$B$158,0),MATCH(AG$1,Input_Lieferant!$D$8:$BE$8,0)),"")&amp;""</f>
        <v>KG</v>
      </c>
      <c r="AH22" s="31"/>
      <c r="AI22" s="31"/>
      <c r="AJ22" s="31"/>
      <c r="AK22" s="31"/>
      <c r="AL22" s="27" t="str">
        <f>_xlfn.IFNA(INDEX('Systemmanager - Datenassistent'!$C$9:$BW$159,MATCH($A22,Input_Lieferant!$B$9:$B$158,0),MATCH(AL$1,'Systemmanager - Datenassistent'!$C$8:$BW$8,0)),"")&amp;""</f>
        <v/>
      </c>
      <c r="AM22" s="31"/>
      <c r="AN22" s="31"/>
      <c r="AO22" s="31"/>
      <c r="AP22" s="27" t="str">
        <f>_xlfn.IFNA(INDEX(Grunddaten!$C$9:$BO$159,MATCH($A22,Input_Lieferant!$B$9:$B$158,0),MATCH(AP$1,Grunddaten!$C$8:$BO$8,0)), "")&amp;""</f>
        <v>V0</v>
      </c>
      <c r="AQ22" s="31"/>
      <c r="AR22" s="31"/>
      <c r="AS22" s="31"/>
      <c r="AT22" s="31"/>
      <c r="AU22" s="31"/>
      <c r="AV22" s="31"/>
      <c r="AW22" s="31"/>
      <c r="AX22" s="31"/>
      <c r="AY22" s="31"/>
      <c r="AZ22" s="27" t="str">
        <f>_xlfn.IFNA(INDEX(Input_Lieferant!$D$9:$BE$158,MATCH($A22,Input_Lieferant!$B$9:$B$158,0),MATCH(AZ$1,Input_Lieferant!$D$8:$BE$8,0)),"")&amp;""</f>
        <v/>
      </c>
      <c r="BA22" s="27" t="str">
        <f t="shared" si="1"/>
        <v/>
      </c>
      <c r="BB22" s="27" t="str">
        <f>TEXT(_xlfn.IFNA(INDEX(Input_Lieferant!$D$9:$BE$158,MATCH($A22,Input_Lieferant!$B$9:$B$158,0),MATCH(BB$1,Input_Lieferant!$D$8:$BE$8,0)),""), "0.000")&amp;""</f>
        <v>8.840</v>
      </c>
      <c r="BC22" s="27" t="str">
        <f>TEXT(_xlfn.IFNA(INDEX(Input_Lieferant!$D$9:$BE$158,MATCH($A22,Input_Lieferant!$B$9:$B$158,0),MATCH(BC$1,Input_Lieferant!$D$8:$BE$8,0)),""), "0.000")&amp;""</f>
        <v>7.550</v>
      </c>
      <c r="BD22" s="27" t="str">
        <f>TEXT(_xlfn.IFNA(INDEX(Input_Lieferant!$D$9:$BE$158,MATCH($A22,Input_Lieferant!$B$9:$B$158,0),MATCH(BD$1,Input_Lieferant!$D$8:$BE$8,0)),""), "0.000")&amp;""</f>
        <v>1.570</v>
      </c>
      <c r="BE22" s="27" t="str">
        <f>TEXT(_xlfn.IFNA(INDEX(Input_Lieferant!$D$9:$BE$158,MATCH($A22,Input_Lieferant!$B$9:$B$158,0),MATCH(BE$1,Input_Lieferant!$D$8:$BE$8,0)),""), "0.000")&amp;""</f>
        <v>MM</v>
      </c>
      <c r="BF22" s="27" t="str">
        <f>_xlfn.IFNA(INDEX(Grunddaten!$C$9:$BO$159,MATCH($A22,Input_Lieferant!$B$9:$B$158,0),MATCH(BF$1,Grunddaten!$C$8:$BO$8,0)), "")&amp;""</f>
        <v>0459</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8000</v>
      </c>
      <c r="BY22" s="31"/>
      <c r="BZ22" s="31"/>
      <c r="CA22" s="31"/>
      <c r="CB22" s="31"/>
      <c r="CC22" s="31"/>
      <c r="CD22" s="27" t="str">
        <f>_xlfn.IFNA(INDEX('Systemmanager - Datenassistent'!$C$9:$BW$159,MATCH($A22,Input_Lieferant!$B$9:$B$158,0),MATCH(CD$1,'Systemmanager - Datenassistent'!$C$8:$BW$8,0)),"")&amp;""</f>
        <v/>
      </c>
      <c r="CE22" s="31"/>
      <c r="CF22" s="31"/>
      <c r="CG22" s="31"/>
      <c r="CH22" s="31"/>
      <c r="CI22" s="31"/>
      <c r="CJ22" s="31" t="str">
        <f t="shared" si="2"/>
        <v>V1</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yTlqTHWXXrdRPdGRuAjrNTTvRpHTKW</v>
      </c>
      <c r="DE22" s="27" t="str">
        <f>_xlfn.IFNA(INDEX(Grunddaten!$C$9:$BO$159,MATCH($A22,Input_Lieferant!$B$9:$B$158,0),MATCH(DE$1,Grunddaten!$C$8:$BO$8,0)), "")&amp;""</f>
        <v>1000055433</v>
      </c>
      <c r="DF22" s="31"/>
      <c r="DG22" s="31"/>
      <c r="DH22" s="31"/>
      <c r="DI22" s="31"/>
      <c r="DJ22" s="27" t="str">
        <f>_xlfn.IFNA(INDEX(Input_Lieferant!$D$9:$BE$158,MATCH($A22,Input_Lieferant!$B$9:$B$158,0),MATCH(DJ$1,Input_Lieferant!$D$8:$BE$8,0)),"")&amp;""</f>
        <v/>
      </c>
      <c r="DK22" s="31"/>
      <c r="DL22" s="31"/>
      <c r="DM22" s="31"/>
      <c r="DN22" s="31"/>
      <c r="DO22" s="31"/>
      <c r="DP22" s="31"/>
      <c r="DQ22" s="31"/>
      <c r="DR22" s="27">
        <f t="shared" si="3"/>
        <v>2</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UAM</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
      </c>
      <c r="GI22" s="27" t="str">
        <f>_xlfn.IFNA(INDEX('Systemmanager - Datenassistent'!$C$9:$BW$159,MATCH($A22,Input_Lieferant!$B$9:$B$158,0),MATCH(GI$1,'Systemmanager - Datenassistent'!$C$8:$BW$8,0)),"")&amp;""</f>
        <v>M</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7" t="str">
        <f>_xlfn.IFNA(INDEX(Grunddaten!$C$9:$BO$159,MATCH($A22,Input_Lieferant!$B$9:$B$158,0),MATCH(GO$1,Grunddaten!$C$8:$BO$8,0)), "")&amp;""</f>
        <v/>
      </c>
      <c r="GP22" s="27" t="str">
        <f>_xlfn.IFNA(INDEX('Systemmanager - Datenassistent'!$C$9:$BW$159,MATCH($A22,Input_Lieferant!$B$9:$B$158,0),MATCH(GP$1,'Systemmanager - Datenassistent'!$C$8:$BW$8,0)),"")&amp;""</f>
        <v>R</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2</v>
      </c>
      <c r="JT22" s="27" t="str">
        <f>_xlfn.IFNA(INDEX(Grunddaten!$C$9:$BO$159,MATCH($A22,Input_Lieferant!$B$9:$B$158,0),MATCH(JT$1,Grunddaten!$C$8:$BO$8,0)), "")&amp;""</f>
        <v>R</v>
      </c>
      <c r="JU22" s="31"/>
      <c r="JV22" s="27" t="str">
        <f>_xlfn.IFNA(INDEX(Input_Lieferant!$D$9:$BE$158,MATCH($A22,Input_Lieferant!$B$9:$B$158,0),MATCH(JV$1,Input_Lieferant!$D$8:$BE$8,0)),"")&amp;""</f>
        <v>789356473</v>
      </c>
      <c r="JW22" s="31"/>
      <c r="JX22" s="31"/>
      <c r="JZ22" s="31"/>
      <c r="KA22" s="31"/>
      <c r="KB22" s="31"/>
      <c r="KC22" s="27" t="str">
        <f>_xlfn.IFNA(INDEX('Systemmanager - Datenassistent'!$C$9:$BW$159,MATCH($A22,Input_Lieferant!$B$9:$B$158,0),MATCH(KC$1,'Systemmanager - Datenassistent'!$C$8:$BW$8,0)),"")&amp;""</f>
        <v>0</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4">
      <c r="A23" s="27">
        <f>IF(LEN(Input_Lieferant!B30)=0,"",Input_Lieferant!B30)</f>
        <v>22</v>
      </c>
      <c r="B23" s="31"/>
      <c r="C23" s="31"/>
      <c r="D23" s="31"/>
      <c r="E23" s="31"/>
      <c r="F23" s="31"/>
      <c r="G23" s="31"/>
      <c r="H23" s="31"/>
      <c r="I23" s="31"/>
      <c r="J23" s="31"/>
      <c r="K23" s="27" t="str">
        <f>_xlfn.IFNA(INDEX(Grunddaten!$C$9:$BO$159,MATCH($A23,Input_Lieferant!$B$9:$B$158,0),MATCH(K$1,Grunddaten!$C$8:$BO$8,0)), "")&amp;""</f>
        <v>V001</v>
      </c>
      <c r="L23" s="27" t="str">
        <f t="shared" si="0"/>
        <v>M</v>
      </c>
      <c r="M23" s="27" t="str">
        <f>_xlfn.IFNA(INDEX(Grunddaten!$C$9:$BO$159,MATCH($A23,Input_Lieferant!$B$9:$B$158,0),MATCH(M$1,Grunddaten!$C$8:$BO$8,0)), "")&amp;""</f>
        <v>ZX0000595</v>
      </c>
      <c r="N23" s="31"/>
      <c r="O23" s="27" t="str">
        <f>_xlfn.IFNA(INDEX(Input_Lieferant!$D$9:$BE$158,MATCH($A23,Input_Lieferant!$B$9:$B$158,0),MATCH(O$1,Input_Lieferant!$D$8:$BE$8,0)), "")&amp;""</f>
        <v>STD</v>
      </c>
      <c r="P23" s="27" t="str">
        <f>_xlfn.IFNA(INDEX(Input_Lieferant!$D$9:$BE$158,MATCH($A23,Input_Lieferant!$B$9:$B$158,0),MATCH(P$1,Input_Lieferant!$D$8:$BE$8,0)), "")&amp;""</f>
        <v>G</v>
      </c>
      <c r="Q23" s="31"/>
      <c r="R23" s="31"/>
      <c r="S23" s="31"/>
      <c r="T23" s="31"/>
      <c r="U23" s="31"/>
      <c r="V23" s="31"/>
      <c r="W23" s="31"/>
      <c r="X23" s="31"/>
      <c r="Y23" s="31"/>
      <c r="Z23" s="27" t="str">
        <f>_xlfn.IFNA(INDEX(Input_Lieferant!$D$9:$BE$158,MATCH($A23,Input_Lieferant!$B$9:$B$158,0),MATCH(Z$1,Input_Lieferant!$D$8:$BE$8,0)), "")&amp;""</f>
        <v>7.11</v>
      </c>
      <c r="AA23" s="31"/>
      <c r="AB23" s="27" t="str">
        <f>_xlfn.IFNA(INDEX(Input_Lieferant!$D$9:$BE$158,MATCH($A23,Input_Lieferant!$B$9:$B$158,0),MATCH(AB$1,Input_Lieferant!$D$8:$BE$8,0)),"")&amp;""</f>
        <v>VMS0</v>
      </c>
      <c r="AC23" s="31"/>
      <c r="AD23" s="31"/>
      <c r="AE23" s="27" t="str">
        <f>_xlfn.IFNA(INDEX(Input_Lieferant!$D$9:$BE$158,MATCH($A23,Input_Lieferant!$B$9:$B$158,0),MATCH(AE$1,Input_Lieferant!$D$8:$BE$8,0)), "")&amp;""</f>
        <v>4.07</v>
      </c>
      <c r="AF23" s="27" t="str">
        <f>_xlfn.IFNA(INDEX(Input_Lieferant!$D$9:$BE$158,MATCH($A23,Input_Lieferant!$B$9:$B$158,0),MATCH(AF$1,Input_Lieferant!$D$8:$BE$8,0)),"")&amp;""</f>
        <v/>
      </c>
      <c r="AG23" s="27" t="str">
        <f>_xlfn.IFNA(INDEX(Input_Lieferant!$D$9:$BE$158,MATCH($A23,Input_Lieferant!$B$9:$B$158,0),MATCH(AG$1,Input_Lieferant!$D$8:$BE$8,0)),"")&amp;""</f>
        <v>KG</v>
      </c>
      <c r="AH23" s="31"/>
      <c r="AI23" s="31"/>
      <c r="AJ23" s="31"/>
      <c r="AK23" s="31"/>
      <c r="AL23" s="27" t="str">
        <f>_xlfn.IFNA(INDEX('Systemmanager - Datenassistent'!$C$9:$BW$159,MATCH($A23,Input_Lieferant!$B$9:$B$158,0),MATCH(AL$1,'Systemmanager - Datenassistent'!$C$8:$BW$8,0)),"")&amp;""</f>
        <v/>
      </c>
      <c r="AM23" s="31"/>
      <c r="AN23" s="31"/>
      <c r="AO23" s="31"/>
      <c r="AP23" s="27" t="str">
        <f>_xlfn.IFNA(INDEX(Grunddaten!$C$9:$BO$159,MATCH($A23,Input_Lieferant!$B$9:$B$158,0),MATCH(AP$1,Grunddaten!$C$8:$BO$8,0)), "")&amp;""</f>
        <v>V1</v>
      </c>
      <c r="AQ23" s="31"/>
      <c r="AR23" s="31"/>
      <c r="AS23" s="31"/>
      <c r="AT23" s="31"/>
      <c r="AU23" s="31"/>
      <c r="AV23" s="31"/>
      <c r="AW23" s="31"/>
      <c r="AX23" s="31"/>
      <c r="AY23" s="31"/>
      <c r="AZ23" s="27" t="str">
        <f>_xlfn.IFNA(INDEX(Input_Lieferant!$D$9:$BE$158,MATCH($A23,Input_Lieferant!$B$9:$B$158,0),MATCH(AZ$1,Input_Lieferant!$D$8:$BE$8,0)),"")&amp;""</f>
        <v>0763600416245</v>
      </c>
      <c r="BA23" s="27" t="str">
        <f t="shared" si="1"/>
        <v>HE</v>
      </c>
      <c r="BB23" s="27" t="str">
        <f>TEXT(_xlfn.IFNA(INDEX(Input_Lieferant!$D$9:$BE$158,MATCH($A23,Input_Lieferant!$B$9:$B$158,0),MATCH(BB$1,Input_Lieferant!$D$8:$BE$8,0)),""), "0.000")&amp;""</f>
        <v>8.400</v>
      </c>
      <c r="BC23" s="27" t="str">
        <f>TEXT(_xlfn.IFNA(INDEX(Input_Lieferant!$D$9:$BE$158,MATCH($A23,Input_Lieferant!$B$9:$B$158,0),MATCH(BC$1,Input_Lieferant!$D$8:$BE$8,0)),""), "0.000")&amp;""</f>
        <v>4.530</v>
      </c>
      <c r="BD23" s="27" t="str">
        <f>TEXT(_xlfn.IFNA(INDEX(Input_Lieferant!$D$9:$BE$158,MATCH($A23,Input_Lieferant!$B$9:$B$158,0),MATCH(BD$1,Input_Lieferant!$D$8:$BE$8,0)),""), "0.000")&amp;""</f>
        <v>4.510</v>
      </c>
      <c r="BE23" s="27" t="str">
        <f>TEXT(_xlfn.IFNA(INDEX(Input_Lieferant!$D$9:$BE$158,MATCH($A23,Input_Lieferant!$B$9:$B$158,0),MATCH(BE$1,Input_Lieferant!$D$8:$BE$8,0)),""), "0.000")&amp;""</f>
        <v>MM</v>
      </c>
      <c r="BF23" s="27" t="str">
        <f>_xlfn.IFNA(INDEX(Grunddaten!$C$9:$BO$159,MATCH($A23,Input_Lieferant!$B$9:$B$158,0),MATCH(BF$1,Grunddaten!$C$8:$BO$8,0)), "")&amp;""</f>
        <v>0860</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4000</v>
      </c>
      <c r="BY23" s="31"/>
      <c r="BZ23" s="31"/>
      <c r="CA23" s="31"/>
      <c r="CB23" s="31"/>
      <c r="CC23" s="31"/>
      <c r="CD23" s="27" t="str">
        <f>_xlfn.IFNA(INDEX('Systemmanager - Datenassistent'!$C$9:$BW$159,MATCH($A23,Input_Lieferant!$B$9:$B$158,0),MATCH(CD$1,'Systemmanager - Datenassistent'!$C$8:$BW$8,0)),"")&amp;""</f>
        <v/>
      </c>
      <c r="CE23" s="31"/>
      <c r="CF23" s="31"/>
      <c r="CG23" s="31"/>
      <c r="CH23" s="31"/>
      <c r="CI23" s="31"/>
      <c r="CJ23" s="31" t="str">
        <f t="shared" si="2"/>
        <v>V1</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pHiFaHoFTJgtxtHLxikwiHHkmQqvNO</v>
      </c>
      <c r="DE23" s="27" t="str">
        <f>_xlfn.IFNA(INDEX(Grunddaten!$C$9:$BO$159,MATCH($A23,Input_Lieferant!$B$9:$B$158,0),MATCH(DE$1,Grunddaten!$C$8:$BO$8,0)), "")&amp;""</f>
        <v>1000055293</v>
      </c>
      <c r="DF23" s="31"/>
      <c r="DG23" s="31"/>
      <c r="DH23" s="31"/>
      <c r="DI23" s="31"/>
      <c r="DJ23" s="27" t="str">
        <f>_xlfn.IFNA(INDEX(Input_Lieferant!$D$9:$BE$158,MATCH($A23,Input_Lieferant!$B$9:$B$158,0),MATCH(DJ$1,Input_Lieferant!$D$8:$BE$8,0)),"")&amp;""</f>
        <v/>
      </c>
      <c r="DK23" s="31"/>
      <c r="DL23" s="31"/>
      <c r="DM23" s="31"/>
      <c r="DN23" s="31"/>
      <c r="DO23" s="31"/>
      <c r="DP23" s="31"/>
      <c r="DQ23" s="31"/>
      <c r="DR23" s="27">
        <f t="shared" si="3"/>
        <v>2</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UAM</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X</v>
      </c>
      <c r="GI23" s="27" t="str">
        <f>_xlfn.IFNA(INDEX('Systemmanager - Datenassistent'!$C$9:$BW$159,MATCH($A23,Input_Lieferant!$B$9:$B$158,0),MATCH(GI$1,'Systemmanager - Datenassistent'!$C$8:$BW$8,0)),"")&amp;""</f>
        <v>N</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7" t="str">
        <f>_xlfn.IFNA(INDEX(Grunddaten!$C$9:$BO$159,MATCH($A23,Input_Lieferant!$B$9:$B$158,0),MATCH(GO$1,Grunddaten!$C$8:$BO$8,0)), "")&amp;""</f>
        <v/>
      </c>
      <c r="GP23" s="27" t="str">
        <f>_xlfn.IFNA(INDEX('Systemmanager - Datenassistent'!$C$9:$BW$159,MATCH($A23,Input_Lieferant!$B$9:$B$158,0),MATCH(GP$1,'Systemmanager - Datenassistent'!$C$8:$BW$8,0)),"")&amp;""</f>
        <v>R</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1</v>
      </c>
      <c r="JT23" s="27" t="str">
        <f>_xlfn.IFNA(INDEX(Grunddaten!$C$9:$BO$159,MATCH($A23,Input_Lieferant!$B$9:$B$158,0),MATCH(JT$1,Grunddaten!$C$8:$BO$8,0)), "")&amp;""</f>
        <v>V</v>
      </c>
      <c r="JU23" s="31"/>
      <c r="JV23" s="27" t="str">
        <f>_xlfn.IFNA(INDEX(Input_Lieferant!$D$9:$BE$158,MATCH($A23,Input_Lieferant!$B$9:$B$158,0),MATCH(JV$1,Input_Lieferant!$D$8:$BE$8,0)),"")&amp;""</f>
        <v>534218647</v>
      </c>
      <c r="JW23" s="31"/>
      <c r="JX23" s="31"/>
      <c r="JZ23" s="31"/>
      <c r="KA23" s="31"/>
      <c r="KB23" s="31"/>
      <c r="KC23" s="27" t="str">
        <f>_xlfn.IFNA(INDEX('Systemmanager - Datenassistent'!$C$9:$BW$159,MATCH($A23,Input_Lieferant!$B$9:$B$158,0),MATCH(KC$1,'Systemmanager - Datenassistent'!$C$8:$BW$8,0)),"")&amp;""</f>
        <v>0</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4">
      <c r="A24" s="27">
        <f>IF(LEN(Input_Lieferant!B31)=0,"",Input_Lieferant!B31)</f>
        <v>23</v>
      </c>
      <c r="B24" s="31"/>
      <c r="C24" s="31"/>
      <c r="D24" s="31"/>
      <c r="E24" s="31"/>
      <c r="F24" s="31"/>
      <c r="G24" s="31"/>
      <c r="H24" s="31"/>
      <c r="I24" s="31"/>
      <c r="J24" s="31"/>
      <c r="K24" s="27" t="str">
        <f>_xlfn.IFNA(INDEX(Grunddaten!$C$9:$BO$159,MATCH($A24,Input_Lieferant!$B$9:$B$158,0),MATCH(K$1,Grunddaten!$C$8:$BO$8,0)), "")&amp;""</f>
        <v>V007</v>
      </c>
      <c r="L24" s="27" t="str">
        <f t="shared" si="0"/>
        <v>M</v>
      </c>
      <c r="M24" s="27" t="str">
        <f>_xlfn.IFNA(INDEX(Grunddaten!$C$9:$BO$159,MATCH($A24,Input_Lieferant!$B$9:$B$158,0),MATCH(M$1,Grunddaten!$C$8:$BO$8,0)), "")&amp;""</f>
        <v>ZX0000640</v>
      </c>
      <c r="N24" s="31"/>
      <c r="O24" s="27" t="str">
        <f>_xlfn.IFNA(INDEX(Input_Lieferant!$D$9:$BE$158,MATCH($A24,Input_Lieferant!$B$9:$B$158,0),MATCH(O$1,Input_Lieferant!$D$8:$BE$8,0)), "")&amp;""</f>
        <v>CM2</v>
      </c>
      <c r="P24" s="27" t="str">
        <f>_xlfn.IFNA(INDEX(Input_Lieferant!$D$9:$BE$158,MATCH($A24,Input_Lieferant!$B$9:$B$158,0),MATCH(P$1,Input_Lieferant!$D$8:$BE$8,0)), "")&amp;""</f>
        <v>LB</v>
      </c>
      <c r="Q24" s="31"/>
      <c r="R24" s="31"/>
      <c r="S24" s="31"/>
      <c r="T24" s="31"/>
      <c r="U24" s="31"/>
      <c r="V24" s="31"/>
      <c r="W24" s="31"/>
      <c r="X24" s="31"/>
      <c r="Y24" s="31"/>
      <c r="Z24" s="27" t="str">
        <f>_xlfn.IFNA(INDEX(Input_Lieferant!$D$9:$BE$158,MATCH($A24,Input_Lieferant!$B$9:$B$158,0),MATCH(Z$1,Input_Lieferant!$D$8:$BE$8,0)), "")&amp;""</f>
        <v>7.9</v>
      </c>
      <c r="AA24" s="31"/>
      <c r="AB24" s="27" t="str">
        <f>_xlfn.IFNA(INDEX(Input_Lieferant!$D$9:$BE$158,MATCH($A24,Input_Lieferant!$B$9:$B$158,0),MATCH(AB$1,Input_Lieferant!$D$8:$BE$8,0)),"")&amp;""</f>
        <v>ZVER</v>
      </c>
      <c r="AC24" s="31"/>
      <c r="AD24" s="31"/>
      <c r="AE24" s="27" t="str">
        <f>_xlfn.IFNA(INDEX(Input_Lieferant!$D$9:$BE$158,MATCH($A24,Input_Lieferant!$B$9:$B$158,0),MATCH(AE$1,Input_Lieferant!$D$8:$BE$8,0)), "")&amp;""</f>
        <v>6.02</v>
      </c>
      <c r="AF24" s="27" t="str">
        <f>_xlfn.IFNA(INDEX(Input_Lieferant!$D$9:$BE$158,MATCH($A24,Input_Lieferant!$B$9:$B$158,0),MATCH(AF$1,Input_Lieferant!$D$8:$BE$8,0)),"")&amp;""</f>
        <v/>
      </c>
      <c r="AG24" s="27" t="str">
        <f>_xlfn.IFNA(INDEX(Input_Lieferant!$D$9:$BE$158,MATCH($A24,Input_Lieferant!$B$9:$B$158,0),MATCH(AG$1,Input_Lieferant!$D$8:$BE$8,0)),"")&amp;""</f>
        <v>KG</v>
      </c>
      <c r="AH24" s="31"/>
      <c r="AI24" s="31"/>
      <c r="AJ24" s="31"/>
      <c r="AK24" s="31"/>
      <c r="AL24" s="27" t="str">
        <f>_xlfn.IFNA(INDEX('Systemmanager - Datenassistent'!$C$9:$BW$159,MATCH($A24,Input_Lieferant!$B$9:$B$158,0),MATCH(AL$1,'Systemmanager - Datenassistent'!$C$8:$BW$8,0)),"")&amp;""</f>
        <v/>
      </c>
      <c r="AM24" s="31"/>
      <c r="AN24" s="31"/>
      <c r="AO24" s="31"/>
      <c r="AP24" s="27" t="str">
        <f>_xlfn.IFNA(INDEX(Grunddaten!$C$9:$BO$159,MATCH($A24,Input_Lieferant!$B$9:$B$158,0),MATCH(AP$1,Grunddaten!$C$8:$BO$8,0)), "")&amp;""</f>
        <v>V3</v>
      </c>
      <c r="AQ24" s="31"/>
      <c r="AR24" s="31"/>
      <c r="AS24" s="31"/>
      <c r="AT24" s="31"/>
      <c r="AU24" s="31"/>
      <c r="AV24" s="31"/>
      <c r="AW24" s="31"/>
      <c r="AX24" s="31"/>
      <c r="AY24" s="31"/>
      <c r="AZ24" s="27" t="str">
        <f>_xlfn.IFNA(INDEX(Input_Lieferant!$D$9:$BE$158,MATCH($A24,Input_Lieferant!$B$9:$B$158,0),MATCH(AZ$1,Input_Lieferant!$D$8:$BE$8,0)),"")&amp;""</f>
        <v>9202625091441</v>
      </c>
      <c r="BA24" s="27" t="str">
        <f t="shared" si="1"/>
        <v>HE</v>
      </c>
      <c r="BB24" s="27" t="str">
        <f>TEXT(_xlfn.IFNA(INDEX(Input_Lieferant!$D$9:$BE$158,MATCH($A24,Input_Lieferant!$B$9:$B$158,0),MATCH(BB$1,Input_Lieferant!$D$8:$BE$8,0)),""), "0.000")&amp;""</f>
        <v>9.680</v>
      </c>
      <c r="BC24" s="27" t="str">
        <f>TEXT(_xlfn.IFNA(INDEX(Input_Lieferant!$D$9:$BE$158,MATCH($A24,Input_Lieferant!$B$9:$B$158,0),MATCH(BC$1,Input_Lieferant!$D$8:$BE$8,0)),""), "0.000")&amp;""</f>
        <v>3.560</v>
      </c>
      <c r="BD24" s="27" t="str">
        <f>TEXT(_xlfn.IFNA(INDEX(Input_Lieferant!$D$9:$BE$158,MATCH($A24,Input_Lieferant!$B$9:$B$158,0),MATCH(BD$1,Input_Lieferant!$D$8:$BE$8,0)),""), "0.000")&amp;""</f>
        <v>1.920</v>
      </c>
      <c r="BE24" s="27" t="str">
        <f>TEXT(_xlfn.IFNA(INDEX(Input_Lieferant!$D$9:$BE$158,MATCH($A24,Input_Lieferant!$B$9:$B$158,0),MATCH(BE$1,Input_Lieferant!$D$8:$BE$8,0)),""), "0.000")&amp;""</f>
        <v>MM</v>
      </c>
      <c r="BF24" s="27" t="str">
        <f>_xlfn.IFNA(INDEX(Grunddaten!$C$9:$BO$159,MATCH($A24,Input_Lieferant!$B$9:$B$158,0),MATCH(BF$1,Grunddaten!$C$8:$BO$8,0)), "")&amp;""</f>
        <v>0471</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9000</v>
      </c>
      <c r="BY24" s="31"/>
      <c r="BZ24" s="31"/>
      <c r="CA24" s="31"/>
      <c r="CB24" s="31"/>
      <c r="CC24" s="31"/>
      <c r="CD24" s="27" t="str">
        <f>_xlfn.IFNA(INDEX('Systemmanager - Datenassistent'!$C$9:$BW$159,MATCH($A24,Input_Lieferant!$B$9:$B$158,0),MATCH(CD$1,'Systemmanager - Datenassistent'!$C$8:$BW$8,0)),"")&amp;""</f>
        <v/>
      </c>
      <c r="CE24" s="31"/>
      <c r="CF24" s="31"/>
      <c r="CG24" s="31"/>
      <c r="CH24" s="31"/>
      <c r="CI24" s="31"/>
      <c r="CJ24" s="31" t="str">
        <f t="shared" si="2"/>
        <v>V1</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cSilcMHlDVDIEguxUKmLsGNEtcTWPc</v>
      </c>
      <c r="DE24" s="27" t="str">
        <f>_xlfn.IFNA(INDEX(Grunddaten!$C$9:$BO$159,MATCH($A24,Input_Lieferant!$B$9:$B$158,0),MATCH(DE$1,Grunddaten!$C$8:$BO$8,0)), "")&amp;""</f>
        <v>1000051003</v>
      </c>
      <c r="DF24" s="31"/>
      <c r="DG24" s="31"/>
      <c r="DH24" s="31"/>
      <c r="DI24" s="31"/>
      <c r="DJ24" s="27" t="str">
        <f>_xlfn.IFNA(INDEX(Input_Lieferant!$D$9:$BE$158,MATCH($A24,Input_Lieferant!$B$9:$B$158,0),MATCH(DJ$1,Input_Lieferant!$D$8:$BE$8,0)),"")&amp;""</f>
        <v/>
      </c>
      <c r="DK24" s="31"/>
      <c r="DL24" s="31"/>
      <c r="DM24" s="31"/>
      <c r="DN24" s="31"/>
      <c r="DO24" s="31"/>
      <c r="DP24" s="31"/>
      <c r="DQ24" s="31"/>
      <c r="DR24" s="27">
        <f t="shared" si="3"/>
        <v>2</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UAM</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
      </c>
      <c r="GI24" s="27" t="str">
        <f>_xlfn.IFNA(INDEX('Systemmanager - Datenassistent'!$C$9:$BW$159,MATCH($A24,Input_Lieferant!$B$9:$B$158,0),MATCH(GI$1,'Systemmanager - Datenassistent'!$C$8:$BW$8,0)),"")&amp;""</f>
        <v>M</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7" t="str">
        <f>_xlfn.IFNA(INDEX(Grunddaten!$C$9:$BO$159,MATCH($A24,Input_Lieferant!$B$9:$B$158,0),MATCH(GO$1,Grunddaten!$C$8:$BO$8,0)), "")&amp;""</f>
        <v/>
      </c>
      <c r="GP24" s="27" t="str">
        <f>_xlfn.IFNA(INDEX('Systemmanager - Datenassistent'!$C$9:$BW$159,MATCH($A24,Input_Lieferant!$B$9:$B$158,0),MATCH(GP$1,'Systemmanager - Datenassistent'!$C$8:$BW$8,0)),"")&amp;""</f>
        <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1</v>
      </c>
      <c r="JT24" s="27" t="str">
        <f>_xlfn.IFNA(INDEX(Grunddaten!$C$9:$BO$159,MATCH($A24,Input_Lieferant!$B$9:$B$158,0),MATCH(JT$1,Grunddaten!$C$8:$BO$8,0)), "")&amp;""</f>
        <v>N</v>
      </c>
      <c r="JU24" s="31"/>
      <c r="JV24" s="27" t="str">
        <f>_xlfn.IFNA(INDEX(Input_Lieferant!$D$9:$BE$158,MATCH($A24,Input_Lieferant!$B$9:$B$158,0),MATCH(JV$1,Input_Lieferant!$D$8:$BE$8,0)),"")&amp;""</f>
        <v>175771526</v>
      </c>
      <c r="JW24" s="31"/>
      <c r="JX24" s="31"/>
      <c r="JZ24" s="31"/>
      <c r="KA24" s="31"/>
      <c r="KB24" s="31"/>
      <c r="KC24" s="27" t="str">
        <f>_xlfn.IFNA(INDEX('Systemmanager - Datenassistent'!$C$9:$BW$159,MATCH($A24,Input_Lieferant!$B$9:$B$158,0),MATCH(KC$1,'Systemmanager - Datenassistent'!$C$8:$BW$8,0)),"")&amp;""</f>
        <v>0</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4">
      <c r="A25" s="27">
        <f>IF(LEN(Input_Lieferant!B32)=0,"",Input_Lieferant!B32)</f>
        <v>24</v>
      </c>
      <c r="B25" s="31"/>
      <c r="C25" s="31"/>
      <c r="D25" s="31"/>
      <c r="E25" s="31"/>
      <c r="F25" s="31"/>
      <c r="G25" s="31"/>
      <c r="H25" s="31"/>
      <c r="I25" s="31"/>
      <c r="J25" s="31"/>
      <c r="K25" s="27" t="str">
        <f>_xlfn.IFNA(INDEX(Grunddaten!$C$9:$BO$159,MATCH($A25,Input_Lieferant!$B$9:$B$158,0),MATCH(K$1,Grunddaten!$C$8:$BO$8,0)), "")&amp;""</f>
        <v>V017</v>
      </c>
      <c r="L25" s="27" t="str">
        <f t="shared" si="0"/>
        <v>M</v>
      </c>
      <c r="M25" s="27" t="str">
        <f>_xlfn.IFNA(INDEX(Grunddaten!$C$9:$BO$159,MATCH($A25,Input_Lieferant!$B$9:$B$158,0),MATCH(M$1,Grunddaten!$C$8:$BO$8,0)), "")&amp;""</f>
        <v>ZX0000285</v>
      </c>
      <c r="N25" s="31"/>
      <c r="O25" s="27" t="str">
        <f>_xlfn.IFNA(INDEX(Input_Lieferant!$D$9:$BE$158,MATCH($A25,Input_Lieferant!$B$9:$B$158,0),MATCH(O$1,Input_Lieferant!$D$8:$BE$8,0)), "")&amp;""</f>
        <v>GLI</v>
      </c>
      <c r="P25" s="27" t="str">
        <f>_xlfn.IFNA(INDEX(Input_Lieferant!$D$9:$BE$158,MATCH($A25,Input_Lieferant!$B$9:$B$158,0),MATCH(P$1,Input_Lieferant!$D$8:$BE$8,0)), "")&amp;""</f>
        <v>LB</v>
      </c>
      <c r="Q25" s="31"/>
      <c r="R25" s="31"/>
      <c r="S25" s="31"/>
      <c r="T25" s="31"/>
      <c r="U25" s="31"/>
      <c r="V25" s="31"/>
      <c r="W25" s="31"/>
      <c r="X25" s="31"/>
      <c r="Y25" s="31"/>
      <c r="Z25" s="27" t="str">
        <f>_xlfn.IFNA(INDEX(Input_Lieferant!$D$9:$BE$158,MATCH($A25,Input_Lieferant!$B$9:$B$158,0),MATCH(Z$1,Input_Lieferant!$D$8:$BE$8,0)), "")&amp;""</f>
        <v>6.87</v>
      </c>
      <c r="AA25" s="31"/>
      <c r="AB25" s="27" t="str">
        <f>_xlfn.IFNA(INDEX(Input_Lieferant!$D$9:$BE$158,MATCH($A25,Input_Lieferant!$B$9:$B$158,0),MATCH(AB$1,Input_Lieferant!$D$8:$BE$8,0)),"")&amp;""</f>
        <v>LO12</v>
      </c>
      <c r="AC25" s="31"/>
      <c r="AD25" s="31"/>
      <c r="AE25" s="27" t="str">
        <f>_xlfn.IFNA(INDEX(Input_Lieferant!$D$9:$BE$158,MATCH($A25,Input_Lieferant!$B$9:$B$158,0),MATCH(AE$1,Input_Lieferant!$D$8:$BE$8,0)), "")&amp;""</f>
        <v>3.6</v>
      </c>
      <c r="AF25" s="27" t="str">
        <f>_xlfn.IFNA(INDEX(Input_Lieferant!$D$9:$BE$158,MATCH($A25,Input_Lieferant!$B$9:$B$158,0),MATCH(AF$1,Input_Lieferant!$D$8:$BE$8,0)),"")&amp;""</f>
        <v/>
      </c>
      <c r="AG25" s="27" t="str">
        <f>_xlfn.IFNA(INDEX(Input_Lieferant!$D$9:$BE$158,MATCH($A25,Input_Lieferant!$B$9:$B$158,0),MATCH(AG$1,Input_Lieferant!$D$8:$BE$8,0)),"")&amp;""</f>
        <v>KG</v>
      </c>
      <c r="AH25" s="31"/>
      <c r="AI25" s="31"/>
      <c r="AJ25" s="31"/>
      <c r="AK25" s="31"/>
      <c r="AL25" s="27" t="str">
        <f>_xlfn.IFNA(INDEX('Systemmanager - Datenassistent'!$C$9:$BW$159,MATCH($A25,Input_Lieferant!$B$9:$B$158,0),MATCH(AL$1,'Systemmanager - Datenassistent'!$C$8:$BW$8,0)),"")&amp;""</f>
        <v/>
      </c>
      <c r="AM25" s="31"/>
      <c r="AN25" s="31"/>
      <c r="AO25" s="31"/>
      <c r="AP25" s="27" t="str">
        <f>_xlfn.IFNA(INDEX(Grunddaten!$C$9:$BO$159,MATCH($A25,Input_Lieferant!$B$9:$B$158,0),MATCH(AP$1,Grunddaten!$C$8:$BO$8,0)), "")&amp;""</f>
        <v>V5</v>
      </c>
      <c r="AQ25" s="31"/>
      <c r="AR25" s="31"/>
      <c r="AS25" s="31"/>
      <c r="AT25" s="31"/>
      <c r="AU25" s="31"/>
      <c r="AV25" s="31"/>
      <c r="AW25" s="31"/>
      <c r="AX25" s="31"/>
      <c r="AY25" s="31"/>
      <c r="AZ25" s="27" t="str">
        <f>_xlfn.IFNA(INDEX(Input_Lieferant!$D$9:$BE$158,MATCH($A25,Input_Lieferant!$B$9:$B$158,0),MATCH(AZ$1,Input_Lieferant!$D$8:$BE$8,0)),"")&amp;""</f>
        <v>3691647754565</v>
      </c>
      <c r="BA25" s="27" t="str">
        <f t="shared" si="1"/>
        <v>HE</v>
      </c>
      <c r="BB25" s="27" t="str">
        <f>TEXT(_xlfn.IFNA(INDEX(Input_Lieferant!$D$9:$BE$158,MATCH($A25,Input_Lieferant!$B$9:$B$158,0),MATCH(BB$1,Input_Lieferant!$D$8:$BE$8,0)),""), "0.000")&amp;""</f>
        <v>4.560</v>
      </c>
      <c r="BC25" s="27" t="str">
        <f>TEXT(_xlfn.IFNA(INDEX(Input_Lieferant!$D$9:$BE$158,MATCH($A25,Input_Lieferant!$B$9:$B$158,0),MATCH(BC$1,Input_Lieferant!$D$8:$BE$8,0)),""), "0.000")&amp;""</f>
        <v>2.970</v>
      </c>
      <c r="BD25" s="27" t="str">
        <f>TEXT(_xlfn.IFNA(INDEX(Input_Lieferant!$D$9:$BE$158,MATCH($A25,Input_Lieferant!$B$9:$B$158,0),MATCH(BD$1,Input_Lieferant!$D$8:$BE$8,0)),""), "0.000")&amp;""</f>
        <v>6.970</v>
      </c>
      <c r="BE25" s="27" t="str">
        <f>TEXT(_xlfn.IFNA(INDEX(Input_Lieferant!$D$9:$BE$158,MATCH($A25,Input_Lieferant!$B$9:$B$158,0),MATCH(BE$1,Input_Lieferant!$D$8:$BE$8,0)),""), "0.000")&amp;""</f>
        <v>MM</v>
      </c>
      <c r="BF25" s="27" t="str">
        <f>_xlfn.IFNA(INDEX(Grunddaten!$C$9:$BO$159,MATCH($A25,Input_Lieferant!$B$9:$B$158,0),MATCH(BF$1,Grunddaten!$C$8:$BO$8,0)), "")&amp;""</f>
        <v>0302</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1000</v>
      </c>
      <c r="BY25" s="31"/>
      <c r="BZ25" s="31"/>
      <c r="CA25" s="31"/>
      <c r="CB25" s="31"/>
      <c r="CC25" s="31"/>
      <c r="CD25" s="27" t="str">
        <f>_xlfn.IFNA(INDEX('Systemmanager - Datenassistent'!$C$9:$BW$159,MATCH($A25,Input_Lieferant!$B$9:$B$158,0),MATCH(CD$1,'Systemmanager - Datenassistent'!$C$8:$BW$8,0)),"")&amp;""</f>
        <v/>
      </c>
      <c r="CE25" s="31"/>
      <c r="CF25" s="31"/>
      <c r="CG25" s="31"/>
      <c r="CH25" s="31"/>
      <c r="CI25" s="31"/>
      <c r="CJ25" s="31" t="str">
        <f t="shared" si="2"/>
        <v>V1</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pmjaFhhLtayaakDIukRSpqNSfwMHgD</v>
      </c>
      <c r="DE25" s="27" t="str">
        <f>_xlfn.IFNA(INDEX(Grunddaten!$C$9:$BO$159,MATCH($A25,Input_Lieferant!$B$9:$B$158,0),MATCH(DE$1,Grunddaten!$C$8:$BO$8,0)), "")&amp;""</f>
        <v>1000058203</v>
      </c>
      <c r="DF25" s="31"/>
      <c r="DG25" s="31"/>
      <c r="DH25" s="31"/>
      <c r="DI25" s="31"/>
      <c r="DJ25" s="27" t="str">
        <f>_xlfn.IFNA(INDEX(Input_Lieferant!$D$9:$BE$158,MATCH($A25,Input_Lieferant!$B$9:$B$158,0),MATCH(DJ$1,Input_Lieferant!$D$8:$BE$8,0)),"")&amp;""</f>
        <v/>
      </c>
      <c r="DK25" s="31"/>
      <c r="DL25" s="31"/>
      <c r="DM25" s="31"/>
      <c r="DN25" s="31"/>
      <c r="DO25" s="31"/>
      <c r="DP25" s="31"/>
      <c r="DQ25" s="31"/>
      <c r="DR25" s="27">
        <f t="shared" si="3"/>
        <v>2</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UAM</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X</v>
      </c>
      <c r="GI25" s="27" t="str">
        <f>_xlfn.IFNA(INDEX('Systemmanager - Datenassistent'!$C$9:$BW$159,MATCH($A25,Input_Lieferant!$B$9:$B$158,0),MATCH(GI$1,'Systemmanager - Datenassistent'!$C$8:$BW$8,0)),"")&amp;""</f>
        <v>M</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7" t="str">
        <f>_xlfn.IFNA(INDEX(Grunddaten!$C$9:$BO$159,MATCH($A25,Input_Lieferant!$B$9:$B$158,0),MATCH(GO$1,Grunddaten!$C$8:$BO$8,0)), "")&amp;""</f>
        <v/>
      </c>
      <c r="GP25" s="27" t="str">
        <f>_xlfn.IFNA(INDEX('Systemmanager - Datenassistent'!$C$9:$BW$159,MATCH($A25,Input_Lieferant!$B$9:$B$158,0),MATCH(GP$1,'Systemmanager - Datenassistent'!$C$8:$BW$8,0)),"")&amp;""</f>
        <v>R</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2</v>
      </c>
      <c r="JT25" s="27" t="str">
        <f>_xlfn.IFNA(INDEX(Grunddaten!$C$9:$BO$159,MATCH($A25,Input_Lieferant!$B$9:$B$158,0),MATCH(JT$1,Grunddaten!$C$8:$BO$8,0)), "")&amp;""</f>
        <v>V</v>
      </c>
      <c r="JU25" s="31"/>
      <c r="JV25" s="27" t="str">
        <f>_xlfn.IFNA(INDEX(Input_Lieferant!$D$9:$BE$158,MATCH($A25,Input_Lieferant!$B$9:$B$158,0),MATCH(JV$1,Input_Lieferant!$D$8:$BE$8,0)),"")&amp;""</f>
        <v>168694981</v>
      </c>
      <c r="JW25" s="31"/>
      <c r="JX25" s="31"/>
      <c r="JZ25" s="31"/>
      <c r="KA25" s="31"/>
      <c r="KB25" s="31"/>
      <c r="KC25" s="27" t="str">
        <f>_xlfn.IFNA(INDEX('Systemmanager - Datenassistent'!$C$9:$BW$159,MATCH($A25,Input_Lieferant!$B$9:$B$158,0),MATCH(KC$1,'Systemmanager - Datenassistent'!$C$8:$BW$8,0)),"")&amp;""</f>
        <v>0</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4">
      <c r="A26" s="27">
        <f>IF(LEN(Input_Lieferant!B33)=0,"",Input_Lieferant!B33)</f>
        <v>25</v>
      </c>
      <c r="B26" s="31"/>
      <c r="C26" s="31"/>
      <c r="D26" s="31"/>
      <c r="E26" s="31"/>
      <c r="F26" s="31"/>
      <c r="G26" s="31"/>
      <c r="H26" s="31"/>
      <c r="I26" s="31"/>
      <c r="J26" s="31"/>
      <c r="K26" s="27" t="str">
        <f>_xlfn.IFNA(INDEX(Grunddaten!$C$9:$BO$159,MATCH($A26,Input_Lieferant!$B$9:$B$158,0),MATCH(K$1,Grunddaten!$C$8:$BO$8,0)), "")&amp;""</f>
        <v>V012</v>
      </c>
      <c r="L26" s="27" t="str">
        <f t="shared" si="0"/>
        <v>M</v>
      </c>
      <c r="M26" s="27" t="str">
        <f>_xlfn.IFNA(INDEX(Grunddaten!$C$9:$BO$159,MATCH($A26,Input_Lieferant!$B$9:$B$158,0),MATCH(M$1,Grunddaten!$C$8:$BO$8,0)), "")&amp;""</f>
        <v>ZX0000595</v>
      </c>
      <c r="N26" s="31"/>
      <c r="O26" s="27" t="str">
        <f>_xlfn.IFNA(INDEX(Input_Lieferant!$D$9:$BE$158,MATCH($A26,Input_Lieferant!$B$9:$B$158,0),MATCH(O$1,Input_Lieferant!$D$8:$BE$8,0)), "")&amp;""</f>
        <v>ST</v>
      </c>
      <c r="P26" s="27" t="str">
        <f>_xlfn.IFNA(INDEX(Input_Lieferant!$D$9:$BE$158,MATCH($A26,Input_Lieferant!$B$9:$B$158,0),MATCH(P$1,Input_Lieferant!$D$8:$BE$8,0)), "")&amp;""</f>
        <v>LB</v>
      </c>
      <c r="Q26" s="31"/>
      <c r="R26" s="31"/>
      <c r="S26" s="31"/>
      <c r="T26" s="31"/>
      <c r="U26" s="31"/>
      <c r="V26" s="31"/>
      <c r="W26" s="31"/>
      <c r="X26" s="31"/>
      <c r="Y26" s="31"/>
      <c r="Z26" s="27" t="str">
        <f>_xlfn.IFNA(INDEX(Input_Lieferant!$D$9:$BE$158,MATCH($A26,Input_Lieferant!$B$9:$B$158,0),MATCH(Z$1,Input_Lieferant!$D$8:$BE$8,0)), "")&amp;""</f>
        <v>9.45</v>
      </c>
      <c r="AA26" s="31"/>
      <c r="AB26" s="27" t="str">
        <f>_xlfn.IFNA(INDEX(Input_Lieferant!$D$9:$BE$158,MATCH($A26,Input_Lieferant!$B$9:$B$158,0),MATCH(AB$1,Input_Lieferant!$D$8:$BE$8,0)),"")&amp;""</f>
        <v>LEIH</v>
      </c>
      <c r="AC26" s="31"/>
      <c r="AD26" s="31"/>
      <c r="AE26" s="27" t="str">
        <f>_xlfn.IFNA(INDEX(Input_Lieferant!$D$9:$BE$158,MATCH($A26,Input_Lieferant!$B$9:$B$158,0),MATCH(AE$1,Input_Lieferant!$D$8:$BE$8,0)), "")&amp;""</f>
        <v>4.9</v>
      </c>
      <c r="AF26" s="27" t="str">
        <f>_xlfn.IFNA(INDEX(Input_Lieferant!$D$9:$BE$158,MATCH($A26,Input_Lieferant!$B$9:$B$158,0),MATCH(AF$1,Input_Lieferant!$D$8:$BE$8,0)),"")&amp;""</f>
        <v/>
      </c>
      <c r="AG26" s="27" t="str">
        <f>_xlfn.IFNA(INDEX(Input_Lieferant!$D$9:$BE$158,MATCH($A26,Input_Lieferant!$B$9:$B$158,0),MATCH(AG$1,Input_Lieferant!$D$8:$BE$8,0)),"")&amp;""</f>
        <v>KG</v>
      </c>
      <c r="AH26" s="31"/>
      <c r="AI26" s="31"/>
      <c r="AJ26" s="31"/>
      <c r="AK26" s="31"/>
      <c r="AL26" s="27" t="str">
        <f>_xlfn.IFNA(INDEX('Systemmanager - Datenassistent'!$C$9:$BW$159,MATCH($A26,Input_Lieferant!$B$9:$B$158,0),MATCH(AL$1,'Systemmanager - Datenassistent'!$C$8:$BW$8,0)),"")&amp;""</f>
        <v/>
      </c>
      <c r="AM26" s="31"/>
      <c r="AN26" s="31"/>
      <c r="AO26" s="31"/>
      <c r="AP26" s="27" t="str">
        <f>_xlfn.IFNA(INDEX(Grunddaten!$C$9:$BO$159,MATCH($A26,Input_Lieferant!$B$9:$B$158,0),MATCH(AP$1,Grunddaten!$C$8:$BO$8,0)), "")&amp;""</f>
        <v>V1</v>
      </c>
      <c r="AQ26" s="31"/>
      <c r="AR26" s="31"/>
      <c r="AS26" s="31"/>
      <c r="AT26" s="31"/>
      <c r="AU26" s="31"/>
      <c r="AV26" s="31"/>
      <c r="AW26" s="31"/>
      <c r="AX26" s="31"/>
      <c r="AY26" s="31"/>
      <c r="AZ26" s="27" t="str">
        <f>_xlfn.IFNA(INDEX(Input_Lieferant!$D$9:$BE$158,MATCH($A26,Input_Lieferant!$B$9:$B$158,0),MATCH(AZ$1,Input_Lieferant!$D$8:$BE$8,0)),"")&amp;""</f>
        <v>2347581965289</v>
      </c>
      <c r="BA26" s="27" t="str">
        <f t="shared" si="1"/>
        <v>HE</v>
      </c>
      <c r="BB26" s="27" t="str">
        <f>TEXT(_xlfn.IFNA(INDEX(Input_Lieferant!$D$9:$BE$158,MATCH($A26,Input_Lieferant!$B$9:$B$158,0),MATCH(BB$1,Input_Lieferant!$D$8:$BE$8,0)),""), "0.000")&amp;""</f>
        <v>6.000</v>
      </c>
      <c r="BC26" s="27" t="str">
        <f>TEXT(_xlfn.IFNA(INDEX(Input_Lieferant!$D$9:$BE$158,MATCH($A26,Input_Lieferant!$B$9:$B$158,0),MATCH(BC$1,Input_Lieferant!$D$8:$BE$8,0)),""), "0.000")&amp;""</f>
        <v>9.300</v>
      </c>
      <c r="BD26" s="27" t="str">
        <f>TEXT(_xlfn.IFNA(INDEX(Input_Lieferant!$D$9:$BE$158,MATCH($A26,Input_Lieferant!$B$9:$B$158,0),MATCH(BD$1,Input_Lieferant!$D$8:$BE$8,0)),""), "0.000")&amp;""</f>
        <v>3.910</v>
      </c>
      <c r="BE26" s="27" t="str">
        <f>TEXT(_xlfn.IFNA(INDEX(Input_Lieferant!$D$9:$BE$158,MATCH($A26,Input_Lieferant!$B$9:$B$158,0),MATCH(BE$1,Input_Lieferant!$D$8:$BE$8,0)),""), "0.000")&amp;""</f>
        <v>MM</v>
      </c>
      <c r="BF26" s="27" t="str">
        <f>_xlfn.IFNA(INDEX(Grunddaten!$C$9:$BO$159,MATCH($A26,Input_Lieferant!$B$9:$B$158,0),MATCH(BF$1,Grunddaten!$C$8:$BO$8,0)), "")&amp;""</f>
        <v>0314</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7000</v>
      </c>
      <c r="BY26" s="31"/>
      <c r="BZ26" s="31"/>
      <c r="CA26" s="31"/>
      <c r="CB26" s="31"/>
      <c r="CC26" s="31"/>
      <c r="CD26" s="27" t="str">
        <f>_xlfn.IFNA(INDEX('Systemmanager - Datenassistent'!$C$9:$BW$159,MATCH($A26,Input_Lieferant!$B$9:$B$158,0),MATCH(CD$1,'Systemmanager - Datenassistent'!$C$8:$BW$8,0)),"")&amp;""</f>
        <v/>
      </c>
      <c r="CE26" s="31"/>
      <c r="CF26" s="31"/>
      <c r="CG26" s="31"/>
      <c r="CH26" s="31"/>
      <c r="CI26" s="31"/>
      <c r="CJ26" s="31" t="str">
        <f t="shared" si="2"/>
        <v>V1</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sQzvermIRKSxFaqlmHAoQWdcmiyXcp</v>
      </c>
      <c r="DE26" s="27" t="str">
        <f>_xlfn.IFNA(INDEX(Grunddaten!$C$9:$BO$159,MATCH($A26,Input_Lieferant!$B$9:$B$158,0),MATCH(DE$1,Grunddaten!$C$8:$BO$8,0)), "")&amp;""</f>
        <v>1000056321</v>
      </c>
      <c r="DF26" s="31"/>
      <c r="DG26" s="31"/>
      <c r="DH26" s="31"/>
      <c r="DI26" s="31"/>
      <c r="DJ26" s="27" t="str">
        <f>_xlfn.IFNA(INDEX(Input_Lieferant!$D$9:$BE$158,MATCH($A26,Input_Lieferant!$B$9:$B$158,0),MATCH(DJ$1,Input_Lieferant!$D$8:$BE$8,0)),"")&amp;""</f>
        <v>V01</v>
      </c>
      <c r="DK26" s="31"/>
      <c r="DL26" s="31"/>
      <c r="DM26" s="31"/>
      <c r="DN26" s="31"/>
      <c r="DO26" s="31"/>
      <c r="DP26" s="31"/>
      <c r="DQ26" s="31"/>
      <c r="DR26" s="27">
        <f t="shared" si="3"/>
        <v>2</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UAM</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X</v>
      </c>
      <c r="GI26" s="27" t="str">
        <f>_xlfn.IFNA(INDEX('Systemmanager - Datenassistent'!$C$9:$BW$159,MATCH($A26,Input_Lieferant!$B$9:$B$158,0),MATCH(GI$1,'Systemmanager - Datenassistent'!$C$8:$BW$8,0)),"")&amp;""</f>
        <v>M</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7" t="str">
        <f>_xlfn.IFNA(INDEX(Grunddaten!$C$9:$BO$159,MATCH($A26,Input_Lieferant!$B$9:$B$158,0),MATCH(GO$1,Grunddaten!$C$8:$BO$8,0)), "")&amp;""</f>
        <v/>
      </c>
      <c r="GP26" s="27" t="str">
        <f>_xlfn.IFNA(INDEX('Systemmanager - Datenassistent'!$C$9:$BW$159,MATCH($A26,Input_Lieferant!$B$9:$B$158,0),MATCH(GP$1,'Systemmanager - Datenassistent'!$C$8:$BW$8,0)),"")&amp;""</f>
        <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2</v>
      </c>
      <c r="JT26" s="27" t="str">
        <f>_xlfn.IFNA(INDEX(Grunddaten!$C$9:$BO$159,MATCH($A26,Input_Lieferant!$B$9:$B$158,0),MATCH(JT$1,Grunddaten!$C$8:$BO$8,0)), "")&amp;""</f>
        <v>R</v>
      </c>
      <c r="JU26" s="31"/>
      <c r="JV26" s="27" t="str">
        <f>_xlfn.IFNA(INDEX(Input_Lieferant!$D$9:$BE$158,MATCH($A26,Input_Lieferant!$B$9:$B$158,0),MATCH(JV$1,Input_Lieferant!$D$8:$BE$8,0)),"")&amp;""</f>
        <v>816855584</v>
      </c>
      <c r="JW26" s="31"/>
      <c r="JX26" s="31"/>
      <c r="JZ26" s="31"/>
      <c r="KA26" s="31"/>
      <c r="KB26" s="31"/>
      <c r="KC26" s="27" t="str">
        <f>_xlfn.IFNA(INDEX('Systemmanager - Datenassistent'!$C$9:$BW$159,MATCH($A26,Input_Lieferant!$B$9:$B$158,0),MATCH(KC$1,'Systemmanager - Datenassistent'!$C$8:$BW$8,0)),"")&amp;""</f>
        <v>2</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4">
      <c r="A27" s="27">
        <f>IF(LEN(Input_Lieferant!B34)=0,"",Input_Lieferant!B34)</f>
        <v>26</v>
      </c>
      <c r="B27" s="31"/>
      <c r="C27" s="31"/>
      <c r="D27" s="31"/>
      <c r="E27" s="31"/>
      <c r="F27" s="31"/>
      <c r="G27" s="31"/>
      <c r="H27" s="31"/>
      <c r="I27" s="31"/>
      <c r="J27" s="31"/>
      <c r="K27" s="27" t="str">
        <f>_xlfn.IFNA(INDEX(Grunddaten!$C$9:$BO$159,MATCH($A27,Input_Lieferant!$B$9:$B$158,0),MATCH(K$1,Grunddaten!$C$8:$BO$8,0)), "")&amp;""</f>
        <v>V015</v>
      </c>
      <c r="L27" s="27" t="str">
        <f t="shared" si="0"/>
        <v>M</v>
      </c>
      <c r="M27" s="27" t="str">
        <f>_xlfn.IFNA(INDEX(Grunddaten!$C$9:$BO$159,MATCH($A27,Input_Lieferant!$B$9:$B$158,0),MATCH(M$1,Grunddaten!$C$8:$BO$8,0)), "")&amp;""</f>
        <v>ZX0000240</v>
      </c>
      <c r="N27" s="31"/>
      <c r="O27" s="27" t="str">
        <f>_xlfn.IFNA(INDEX(Input_Lieferant!$D$9:$BE$158,MATCH($A27,Input_Lieferant!$B$9:$B$158,0),MATCH(O$1,Input_Lieferant!$D$8:$BE$8,0)), "")&amp;""</f>
        <v>GLI</v>
      </c>
      <c r="P27" s="27" t="str">
        <f>_xlfn.IFNA(INDEX(Input_Lieferant!$D$9:$BE$158,MATCH($A27,Input_Lieferant!$B$9:$B$158,0),MATCH(P$1,Input_Lieferant!$D$8:$BE$8,0)), "")&amp;""</f>
        <v>LB</v>
      </c>
      <c r="Q27" s="31"/>
      <c r="R27" s="31"/>
      <c r="S27" s="31"/>
      <c r="T27" s="31"/>
      <c r="U27" s="31"/>
      <c r="V27" s="31"/>
      <c r="W27" s="31"/>
      <c r="X27" s="31"/>
      <c r="Y27" s="31"/>
      <c r="Z27" s="27" t="str">
        <f>_xlfn.IFNA(INDEX(Input_Lieferant!$D$9:$BE$158,MATCH($A27,Input_Lieferant!$B$9:$B$158,0),MATCH(Z$1,Input_Lieferant!$D$8:$BE$8,0)), "")&amp;""</f>
        <v>5.57</v>
      </c>
      <c r="AA27" s="31"/>
      <c r="AB27" s="27" t="str">
        <f>_xlfn.IFNA(INDEX(Input_Lieferant!$D$9:$BE$158,MATCH($A27,Input_Lieferant!$B$9:$B$158,0),MATCH(AB$1,Input_Lieferant!$D$8:$BE$8,0)),"")&amp;""</f>
        <v>LO13</v>
      </c>
      <c r="AC27" s="31"/>
      <c r="AD27" s="31"/>
      <c r="AE27" s="27" t="str">
        <f>_xlfn.IFNA(INDEX(Input_Lieferant!$D$9:$BE$158,MATCH($A27,Input_Lieferant!$B$9:$B$158,0),MATCH(AE$1,Input_Lieferant!$D$8:$BE$8,0)), "")&amp;""</f>
        <v>9.67</v>
      </c>
      <c r="AF27" s="27" t="str">
        <f>_xlfn.IFNA(INDEX(Input_Lieferant!$D$9:$BE$158,MATCH($A27,Input_Lieferant!$B$9:$B$158,0),MATCH(AF$1,Input_Lieferant!$D$8:$BE$8,0)),"")&amp;""</f>
        <v/>
      </c>
      <c r="AG27" s="27" t="str">
        <f>_xlfn.IFNA(INDEX(Input_Lieferant!$D$9:$BE$158,MATCH($A27,Input_Lieferant!$B$9:$B$158,0),MATCH(AG$1,Input_Lieferant!$D$8:$BE$8,0)),"")&amp;""</f>
        <v>KG</v>
      </c>
      <c r="AH27" s="31"/>
      <c r="AI27" s="31"/>
      <c r="AJ27" s="31"/>
      <c r="AK27" s="31"/>
      <c r="AL27" s="27" t="str">
        <f>_xlfn.IFNA(INDEX('Systemmanager - Datenassistent'!$C$9:$BW$159,MATCH($A27,Input_Lieferant!$B$9:$B$158,0),MATCH(AL$1,'Systemmanager - Datenassistent'!$C$8:$BW$8,0)),"")&amp;""</f>
        <v/>
      </c>
      <c r="AM27" s="31"/>
      <c r="AN27" s="31"/>
      <c r="AO27" s="31"/>
      <c r="AP27" s="27" t="str">
        <f>_xlfn.IFNA(INDEX(Grunddaten!$C$9:$BO$159,MATCH($A27,Input_Lieferant!$B$9:$B$158,0),MATCH(AP$1,Grunddaten!$C$8:$BO$8,0)), "")&amp;""</f>
        <v>V7</v>
      </c>
      <c r="AQ27" s="31"/>
      <c r="AR27" s="31"/>
      <c r="AS27" s="31"/>
      <c r="AT27" s="31"/>
      <c r="AU27" s="31"/>
      <c r="AV27" s="31"/>
      <c r="AW27" s="31"/>
      <c r="AX27" s="31"/>
      <c r="AY27" s="31"/>
      <c r="AZ27" s="27" t="str">
        <f>_xlfn.IFNA(INDEX(Input_Lieferant!$D$9:$BE$158,MATCH($A27,Input_Lieferant!$B$9:$B$158,0),MATCH(AZ$1,Input_Lieferant!$D$8:$BE$8,0)),"")&amp;""</f>
        <v>8459938557347</v>
      </c>
      <c r="BA27" s="27" t="str">
        <f t="shared" si="1"/>
        <v>HE</v>
      </c>
      <c r="BB27" s="27" t="str">
        <f>TEXT(_xlfn.IFNA(INDEX(Input_Lieferant!$D$9:$BE$158,MATCH($A27,Input_Lieferant!$B$9:$B$158,0),MATCH(BB$1,Input_Lieferant!$D$8:$BE$8,0)),""), "0.000")&amp;""</f>
        <v>6.670</v>
      </c>
      <c r="BC27" s="27" t="str">
        <f>TEXT(_xlfn.IFNA(INDEX(Input_Lieferant!$D$9:$BE$158,MATCH($A27,Input_Lieferant!$B$9:$B$158,0),MATCH(BC$1,Input_Lieferant!$D$8:$BE$8,0)),""), "0.000")&amp;""</f>
        <v>9.670</v>
      </c>
      <c r="BD27" s="27" t="str">
        <f>TEXT(_xlfn.IFNA(INDEX(Input_Lieferant!$D$9:$BE$158,MATCH($A27,Input_Lieferant!$B$9:$B$158,0),MATCH(BD$1,Input_Lieferant!$D$8:$BE$8,0)),""), "0.000")&amp;""</f>
        <v>2.340</v>
      </c>
      <c r="BE27" s="27" t="str">
        <f>TEXT(_xlfn.IFNA(INDEX(Input_Lieferant!$D$9:$BE$158,MATCH($A27,Input_Lieferant!$B$9:$B$158,0),MATCH(BE$1,Input_Lieferant!$D$8:$BE$8,0)),""), "0.000")&amp;""</f>
        <v>MM</v>
      </c>
      <c r="BF27" s="27" t="str">
        <f>_xlfn.IFNA(INDEX(Grunddaten!$C$9:$BO$159,MATCH($A27,Input_Lieferant!$B$9:$B$158,0),MATCH(BF$1,Grunddaten!$C$8:$BO$8,0)), "")&amp;""</f>
        <v>0156</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5000</v>
      </c>
      <c r="BY27" s="31"/>
      <c r="BZ27" s="31"/>
      <c r="CA27" s="31"/>
      <c r="CB27" s="31"/>
      <c r="CC27" s="31"/>
      <c r="CD27" s="27" t="str">
        <f>_xlfn.IFNA(INDEX('Systemmanager - Datenassistent'!$C$9:$BW$159,MATCH($A27,Input_Lieferant!$B$9:$B$158,0),MATCH(CD$1,'Systemmanager - Datenassistent'!$C$8:$BW$8,0)),"")&amp;""</f>
        <v/>
      </c>
      <c r="CE27" s="31"/>
      <c r="CF27" s="31"/>
      <c r="CG27" s="31"/>
      <c r="CH27" s="31"/>
      <c r="CI27" s="31"/>
      <c r="CJ27" s="31" t="str">
        <f t="shared" si="2"/>
        <v>V1</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ecRXUGbtvCGdgcNNLPNaDnVtcWEhcg</v>
      </c>
      <c r="DE27" s="27" t="str">
        <f>_xlfn.IFNA(INDEX(Grunddaten!$C$9:$BO$159,MATCH($A27,Input_Lieferant!$B$9:$B$158,0),MATCH(DE$1,Grunddaten!$C$8:$BO$8,0)), "")&amp;""</f>
        <v>1000056570</v>
      </c>
      <c r="DF27" s="31"/>
      <c r="DG27" s="31"/>
      <c r="DH27" s="31"/>
      <c r="DI27" s="31"/>
      <c r="DJ27" s="27" t="str">
        <f>_xlfn.IFNA(INDEX(Input_Lieferant!$D$9:$BE$158,MATCH($A27,Input_Lieferant!$B$9:$B$158,0),MATCH(DJ$1,Input_Lieferant!$D$8:$BE$8,0)),"")&amp;""</f>
        <v/>
      </c>
      <c r="DK27" s="31"/>
      <c r="DL27" s="31"/>
      <c r="DM27" s="31"/>
      <c r="DN27" s="31"/>
      <c r="DO27" s="31"/>
      <c r="DP27" s="31"/>
      <c r="DQ27" s="31"/>
      <c r="DR27" s="27">
        <f t="shared" si="3"/>
        <v>2</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UAM</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X</v>
      </c>
      <c r="GI27" s="27" t="str">
        <f>_xlfn.IFNA(INDEX('Systemmanager - Datenassistent'!$C$9:$BW$159,MATCH($A27,Input_Lieferant!$B$9:$B$158,0),MATCH(GI$1,'Systemmanager - Datenassistent'!$C$8:$BW$8,0)),"")&amp;""</f>
        <v>N</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27" t="str">
        <f>_xlfn.IFNA(INDEX(Grunddaten!$C$9:$BO$159,MATCH($A27,Input_Lieferant!$B$9:$B$158,0),MATCH(GO$1,Grunddaten!$C$8:$BO$8,0)), "")&amp;""</f>
        <v/>
      </c>
      <c r="GP27" s="27" t="str">
        <f>_xlfn.IFNA(INDEX('Systemmanager - Datenassistent'!$C$9:$BW$159,MATCH($A27,Input_Lieferant!$B$9:$B$158,0),MATCH(GP$1,'Systemmanager - Datenassistent'!$C$8:$BW$8,0)),"")&amp;""</f>
        <v>R</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1</v>
      </c>
      <c r="JT27" s="27" t="str">
        <f>_xlfn.IFNA(INDEX(Grunddaten!$C$9:$BO$159,MATCH($A27,Input_Lieferant!$B$9:$B$158,0),MATCH(JT$1,Grunddaten!$C$8:$BO$8,0)), "")&amp;""</f>
        <v/>
      </c>
      <c r="JU27" s="31"/>
      <c r="JV27" s="27" t="str">
        <f>_xlfn.IFNA(INDEX(Input_Lieferant!$D$9:$BE$158,MATCH($A27,Input_Lieferant!$B$9:$B$158,0),MATCH(JV$1,Input_Lieferant!$D$8:$BE$8,0)),"")&amp;""</f>
        <v>863737572</v>
      </c>
      <c r="JW27" s="31"/>
      <c r="JX27" s="31"/>
      <c r="JZ27" s="31"/>
      <c r="KA27" s="31"/>
      <c r="KB27" s="31"/>
      <c r="KC27" s="27" t="str">
        <f>_xlfn.IFNA(INDEX('Systemmanager - Datenassistent'!$C$9:$BW$159,MATCH($A27,Input_Lieferant!$B$9:$B$158,0),MATCH(KC$1,'Systemmanager - Datenassistent'!$C$8:$BW$8,0)),"")&amp;""</f>
        <v>2</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4">
      <c r="A28" s="27">
        <f>IF(LEN(Input_Lieferant!B35)=0,"",Input_Lieferant!B35)</f>
        <v>27</v>
      </c>
      <c r="B28" s="31"/>
      <c r="C28" s="31"/>
      <c r="D28" s="31"/>
      <c r="E28" s="31"/>
      <c r="F28" s="31"/>
      <c r="G28" s="31"/>
      <c r="H28" s="31"/>
      <c r="I28" s="31"/>
      <c r="J28" s="31"/>
      <c r="K28" s="27" t="str">
        <f>_xlfn.IFNA(INDEX(Grunddaten!$C$9:$BO$159,MATCH($A28,Input_Lieferant!$B$9:$B$158,0),MATCH(K$1,Grunddaten!$C$8:$BO$8,0)), "")&amp;""</f>
        <v>V012</v>
      </c>
      <c r="L28" s="27" t="str">
        <f t="shared" si="0"/>
        <v>M</v>
      </c>
      <c r="M28" s="27" t="str">
        <f>_xlfn.IFNA(INDEX(Grunddaten!$C$9:$BO$159,MATCH($A28,Input_Lieferant!$B$9:$B$158,0),MATCH(M$1,Grunddaten!$C$8:$BO$8,0)), "")&amp;""</f>
        <v>ZX0000595</v>
      </c>
      <c r="N28" s="31"/>
      <c r="O28" s="27" t="str">
        <f>_xlfn.IFNA(INDEX(Input_Lieferant!$D$9:$BE$158,MATCH($A28,Input_Lieferant!$B$9:$B$158,0),MATCH(O$1,Input_Lieferant!$D$8:$BE$8,0)), "")&amp;""</f>
        <v>CM</v>
      </c>
      <c r="P28" s="27" t="str">
        <f>_xlfn.IFNA(INDEX(Input_Lieferant!$D$9:$BE$158,MATCH($A28,Input_Lieferant!$B$9:$B$158,0),MATCH(P$1,Input_Lieferant!$D$8:$BE$8,0)), "")&amp;""</f>
        <v>LB</v>
      </c>
      <c r="Q28" s="31"/>
      <c r="R28" s="31"/>
      <c r="S28" s="31"/>
      <c r="T28" s="31"/>
      <c r="U28" s="31"/>
      <c r="V28" s="31"/>
      <c r="W28" s="31"/>
      <c r="X28" s="31"/>
      <c r="Y28" s="31"/>
      <c r="Z28" s="27" t="str">
        <f>_xlfn.IFNA(INDEX(Input_Lieferant!$D$9:$BE$158,MATCH($A28,Input_Lieferant!$B$9:$B$158,0),MATCH(Z$1,Input_Lieferant!$D$8:$BE$8,0)), "")&amp;""</f>
        <v>5.13</v>
      </c>
      <c r="AA28" s="31"/>
      <c r="AB28" s="27" t="str">
        <f>_xlfn.IFNA(INDEX(Input_Lieferant!$D$9:$BE$158,MATCH($A28,Input_Lieferant!$B$9:$B$158,0),MATCH(AB$1,Input_Lieferant!$D$8:$BE$8,0)),"")&amp;""</f>
        <v>ERLB</v>
      </c>
      <c r="AC28" s="31"/>
      <c r="AD28" s="31"/>
      <c r="AE28" s="27" t="str">
        <f>_xlfn.IFNA(INDEX(Input_Lieferant!$D$9:$BE$158,MATCH($A28,Input_Lieferant!$B$9:$B$158,0),MATCH(AE$1,Input_Lieferant!$D$8:$BE$8,0)), "")&amp;""</f>
        <v>3.99</v>
      </c>
      <c r="AF28" s="27" t="str">
        <f>_xlfn.IFNA(INDEX(Input_Lieferant!$D$9:$BE$158,MATCH($A28,Input_Lieferant!$B$9:$B$158,0),MATCH(AF$1,Input_Lieferant!$D$8:$BE$8,0)),"")&amp;""</f>
        <v/>
      </c>
      <c r="AG28" s="27" t="str">
        <f>_xlfn.IFNA(INDEX(Input_Lieferant!$D$9:$BE$158,MATCH($A28,Input_Lieferant!$B$9:$B$158,0),MATCH(AG$1,Input_Lieferant!$D$8:$BE$8,0)),"")&amp;""</f>
        <v>KG</v>
      </c>
      <c r="AH28" s="31"/>
      <c r="AI28" s="31"/>
      <c r="AJ28" s="31"/>
      <c r="AK28" s="31"/>
      <c r="AL28" s="27" t="str">
        <f>_xlfn.IFNA(INDEX('Systemmanager - Datenassistent'!$C$9:$BW$159,MATCH($A28,Input_Lieferant!$B$9:$B$158,0),MATCH(AL$1,'Systemmanager - Datenassistent'!$C$8:$BW$8,0)),"")&amp;""</f>
        <v/>
      </c>
      <c r="AM28" s="31"/>
      <c r="AN28" s="31"/>
      <c r="AO28" s="31"/>
      <c r="AP28" s="27" t="str">
        <f>_xlfn.IFNA(INDEX(Grunddaten!$C$9:$BO$159,MATCH($A28,Input_Lieferant!$B$9:$B$158,0),MATCH(AP$1,Grunddaten!$C$8:$BO$8,0)), "")&amp;""</f>
        <v>V6</v>
      </c>
      <c r="AQ28" s="31"/>
      <c r="AR28" s="31"/>
      <c r="AS28" s="31"/>
      <c r="AT28" s="31"/>
      <c r="AU28" s="31"/>
      <c r="AV28" s="31"/>
      <c r="AW28" s="31"/>
      <c r="AX28" s="31"/>
      <c r="AY28" s="31"/>
      <c r="AZ28" s="27" t="str">
        <f>_xlfn.IFNA(INDEX(Input_Lieferant!$D$9:$BE$158,MATCH($A28,Input_Lieferant!$B$9:$B$158,0),MATCH(AZ$1,Input_Lieferant!$D$8:$BE$8,0)),"")&amp;""</f>
        <v>1549461203240</v>
      </c>
      <c r="BA28" s="27" t="str">
        <f t="shared" si="1"/>
        <v>HE</v>
      </c>
      <c r="BB28" s="27" t="str">
        <f>TEXT(_xlfn.IFNA(INDEX(Input_Lieferant!$D$9:$BE$158,MATCH($A28,Input_Lieferant!$B$9:$B$158,0),MATCH(BB$1,Input_Lieferant!$D$8:$BE$8,0)),""), "0.000")&amp;""</f>
        <v>3.930</v>
      </c>
      <c r="BC28" s="27" t="str">
        <f>TEXT(_xlfn.IFNA(INDEX(Input_Lieferant!$D$9:$BE$158,MATCH($A28,Input_Lieferant!$B$9:$B$158,0),MATCH(BC$1,Input_Lieferant!$D$8:$BE$8,0)),""), "0.000")&amp;""</f>
        <v>5.540</v>
      </c>
      <c r="BD28" s="27" t="str">
        <f>TEXT(_xlfn.IFNA(INDEX(Input_Lieferant!$D$9:$BE$158,MATCH($A28,Input_Lieferant!$B$9:$B$158,0),MATCH(BD$1,Input_Lieferant!$D$8:$BE$8,0)),""), "0.000")&amp;""</f>
        <v>2.190</v>
      </c>
      <c r="BE28" s="27" t="str">
        <f>TEXT(_xlfn.IFNA(INDEX(Input_Lieferant!$D$9:$BE$158,MATCH($A28,Input_Lieferant!$B$9:$B$158,0),MATCH(BE$1,Input_Lieferant!$D$8:$BE$8,0)),""), "0.000")&amp;""</f>
        <v>MM</v>
      </c>
      <c r="BF28" s="27" t="str">
        <f>_xlfn.IFNA(INDEX(Grunddaten!$C$9:$BO$159,MATCH($A28,Input_Lieferant!$B$9:$B$158,0),MATCH(BF$1,Grunddaten!$C$8:$BO$8,0)), "")&amp;""</f>
        <v>0172</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7000</v>
      </c>
      <c r="BY28" s="31"/>
      <c r="BZ28" s="31"/>
      <c r="CA28" s="31"/>
      <c r="CB28" s="31"/>
      <c r="CC28" s="31"/>
      <c r="CD28" s="27" t="str">
        <f>_xlfn.IFNA(INDEX('Systemmanager - Datenassistent'!$C$9:$BW$159,MATCH($A28,Input_Lieferant!$B$9:$B$158,0),MATCH(CD$1,'Systemmanager - Datenassistent'!$C$8:$BW$8,0)),"")&amp;""</f>
        <v/>
      </c>
      <c r="CE28" s="31"/>
      <c r="CF28" s="31"/>
      <c r="CG28" s="31"/>
      <c r="CH28" s="31"/>
      <c r="CI28" s="31"/>
      <c r="CJ28" s="31" t="str">
        <f t="shared" si="2"/>
        <v>V1</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HedPSavEQDaSVpxLMUihRvgnPmeOMr</v>
      </c>
      <c r="DE28" s="27" t="str">
        <f>_xlfn.IFNA(INDEX(Grunddaten!$C$9:$BO$159,MATCH($A28,Input_Lieferant!$B$9:$B$158,0),MATCH(DE$1,Grunddaten!$C$8:$BO$8,0)), "")&amp;""</f>
        <v>1000019598</v>
      </c>
      <c r="DF28" s="31"/>
      <c r="DG28" s="31"/>
      <c r="DH28" s="31"/>
      <c r="DI28" s="31"/>
      <c r="DJ28" s="27" t="str">
        <f>_xlfn.IFNA(INDEX(Input_Lieferant!$D$9:$BE$158,MATCH($A28,Input_Lieferant!$B$9:$B$158,0),MATCH(DJ$1,Input_Lieferant!$D$8:$BE$8,0)),"")&amp;""</f>
        <v>V03</v>
      </c>
      <c r="DK28" s="31"/>
      <c r="DL28" s="31"/>
      <c r="DM28" s="31"/>
      <c r="DN28" s="31"/>
      <c r="DO28" s="31"/>
      <c r="DP28" s="31"/>
      <c r="DQ28" s="31"/>
      <c r="DR28" s="27">
        <f t="shared" si="3"/>
        <v>2</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UAM</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
      </c>
      <c r="GI28" s="27" t="str">
        <f>_xlfn.IFNA(INDEX('Systemmanager - Datenassistent'!$C$9:$BW$159,MATCH($A28,Input_Lieferant!$B$9:$B$158,0),MATCH(GI$1,'Systemmanager - Datenassistent'!$C$8:$BW$8,0)),"")&amp;""</f>
        <v>M</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27" t="str">
        <f>_xlfn.IFNA(INDEX(Grunddaten!$C$9:$BO$159,MATCH($A28,Input_Lieferant!$B$9:$B$158,0),MATCH(GO$1,Grunddaten!$C$8:$BO$8,0)), "")&amp;""</f>
        <v/>
      </c>
      <c r="GP28" s="27" t="str">
        <f>_xlfn.IFNA(INDEX('Systemmanager - Datenassistent'!$C$9:$BW$159,MATCH($A28,Input_Lieferant!$B$9:$B$158,0),MATCH(GP$1,'Systemmanager - Datenassistent'!$C$8:$BW$8,0)),"")&amp;""</f>
        <v>R</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2</v>
      </c>
      <c r="JT28" s="27" t="str">
        <f>_xlfn.IFNA(INDEX(Grunddaten!$C$9:$BO$159,MATCH($A28,Input_Lieferant!$B$9:$B$158,0),MATCH(JT$1,Grunddaten!$C$8:$BO$8,0)), "")&amp;""</f>
        <v/>
      </c>
      <c r="JU28" s="31"/>
      <c r="JV28" s="27" t="str">
        <f>_xlfn.IFNA(INDEX(Input_Lieferant!$D$9:$BE$158,MATCH($A28,Input_Lieferant!$B$9:$B$158,0),MATCH(JV$1,Input_Lieferant!$D$8:$BE$8,0)),"")&amp;""</f>
        <v>217005267</v>
      </c>
      <c r="JW28" s="31"/>
      <c r="JX28" s="31"/>
      <c r="JZ28" s="31"/>
      <c r="KA28" s="31"/>
      <c r="KB28" s="31"/>
      <c r="KC28" s="27" t="str">
        <f>_xlfn.IFNA(INDEX('Systemmanager - Datenassistent'!$C$9:$BW$159,MATCH($A28,Input_Lieferant!$B$9:$B$158,0),MATCH(KC$1,'Systemmanager - Datenassistent'!$C$8:$BW$8,0)),"")&amp;""</f>
        <v>1</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4">
      <c r="A29" s="27">
        <f>IF(LEN(Input_Lieferant!B36)=0,"",Input_Lieferant!B36)</f>
        <v>28</v>
      </c>
      <c r="B29" s="31"/>
      <c r="C29" s="31"/>
      <c r="D29" s="31"/>
      <c r="E29" s="31"/>
      <c r="F29" s="31"/>
      <c r="G29" s="31"/>
      <c r="H29" s="31"/>
      <c r="I29" s="31"/>
      <c r="J29" s="31"/>
      <c r="K29" s="27" t="str">
        <f>_xlfn.IFNA(INDEX(Grunddaten!$C$9:$BO$159,MATCH($A29,Input_Lieferant!$B$9:$B$158,0),MATCH(K$1,Grunddaten!$C$8:$BO$8,0)), "")&amp;""</f>
        <v>V006</v>
      </c>
      <c r="L29" s="27" t="str">
        <f t="shared" si="0"/>
        <v>M</v>
      </c>
      <c r="M29" s="27" t="str">
        <f>_xlfn.IFNA(INDEX(Grunddaten!$C$9:$BO$159,MATCH($A29,Input_Lieferant!$B$9:$B$158,0),MATCH(M$1,Grunddaten!$C$8:$BO$8,0)), "")&amp;""</f>
        <v>ZX0000405</v>
      </c>
      <c r="N29" s="31"/>
      <c r="O29" s="27" t="str">
        <f>_xlfn.IFNA(INDEX(Input_Lieferant!$D$9:$BE$158,MATCH($A29,Input_Lieferant!$B$9:$B$158,0),MATCH(O$1,Input_Lieferant!$D$8:$BE$8,0)), "")&amp;""</f>
        <v>GLL</v>
      </c>
      <c r="P29" s="27" t="str">
        <f>_xlfn.IFNA(INDEX(Input_Lieferant!$D$9:$BE$158,MATCH($A29,Input_Lieferant!$B$9:$B$158,0),MATCH(P$1,Input_Lieferant!$D$8:$BE$8,0)), "")&amp;""</f>
        <v>ST</v>
      </c>
      <c r="Q29" s="31"/>
      <c r="R29" s="31"/>
      <c r="S29" s="31"/>
      <c r="T29" s="31"/>
      <c r="U29" s="31"/>
      <c r="V29" s="31"/>
      <c r="W29" s="31"/>
      <c r="X29" s="31"/>
      <c r="Y29" s="31"/>
      <c r="Z29" s="27" t="str">
        <f>_xlfn.IFNA(INDEX(Input_Lieferant!$D$9:$BE$158,MATCH($A29,Input_Lieferant!$B$9:$B$158,0),MATCH(Z$1,Input_Lieferant!$D$8:$BE$8,0)), "")&amp;""</f>
        <v>7.47</v>
      </c>
      <c r="AA29" s="31"/>
      <c r="AB29" s="27" t="str">
        <f>_xlfn.IFNA(INDEX(Input_Lieferant!$D$9:$BE$158,MATCH($A29,Input_Lieferant!$B$9:$B$158,0),MATCH(AB$1,Input_Lieferant!$D$8:$BE$8,0)),"")&amp;""</f>
        <v>WMPP</v>
      </c>
      <c r="AC29" s="31"/>
      <c r="AD29" s="31"/>
      <c r="AE29" s="27" t="str">
        <f>_xlfn.IFNA(INDEX(Input_Lieferant!$D$9:$BE$158,MATCH($A29,Input_Lieferant!$B$9:$B$158,0),MATCH(AE$1,Input_Lieferant!$D$8:$BE$8,0)), "")&amp;""</f>
        <v>1.82</v>
      </c>
      <c r="AF29" s="27" t="str">
        <f>_xlfn.IFNA(INDEX(Input_Lieferant!$D$9:$BE$158,MATCH($A29,Input_Lieferant!$B$9:$B$158,0),MATCH(AF$1,Input_Lieferant!$D$8:$BE$8,0)),"")&amp;""</f>
        <v/>
      </c>
      <c r="AG29" s="27" t="str">
        <f>_xlfn.IFNA(INDEX(Input_Lieferant!$D$9:$BE$158,MATCH($A29,Input_Lieferant!$B$9:$B$158,0),MATCH(AG$1,Input_Lieferant!$D$8:$BE$8,0)),"")&amp;""</f>
        <v>KG</v>
      </c>
      <c r="AH29" s="31"/>
      <c r="AI29" s="31"/>
      <c r="AJ29" s="31"/>
      <c r="AK29" s="31"/>
      <c r="AL29" s="27" t="str">
        <f>_xlfn.IFNA(INDEX('Systemmanager - Datenassistent'!$C$9:$BW$159,MATCH($A29,Input_Lieferant!$B$9:$B$158,0),MATCH(AL$1,'Systemmanager - Datenassistent'!$C$8:$BW$8,0)),"")&amp;""</f>
        <v/>
      </c>
      <c r="AM29" s="31"/>
      <c r="AN29" s="31"/>
      <c r="AO29" s="31"/>
      <c r="AP29" s="27" t="str">
        <f>_xlfn.IFNA(INDEX(Grunddaten!$C$9:$BO$159,MATCH($A29,Input_Lieferant!$B$9:$B$158,0),MATCH(AP$1,Grunddaten!$C$8:$BO$8,0)), "")&amp;""</f>
        <v>V0</v>
      </c>
      <c r="AQ29" s="31"/>
      <c r="AR29" s="31"/>
      <c r="AS29" s="31"/>
      <c r="AT29" s="31"/>
      <c r="AU29" s="31"/>
      <c r="AV29" s="31"/>
      <c r="AW29" s="31"/>
      <c r="AX29" s="31"/>
      <c r="AY29" s="31"/>
      <c r="AZ29" s="27" t="str">
        <f>_xlfn.IFNA(INDEX(Input_Lieferant!$D$9:$BE$158,MATCH($A29,Input_Lieferant!$B$9:$B$158,0),MATCH(AZ$1,Input_Lieferant!$D$8:$BE$8,0)),"")&amp;""</f>
        <v>7812869375913</v>
      </c>
      <c r="BA29" s="27" t="str">
        <f t="shared" si="1"/>
        <v>HE</v>
      </c>
      <c r="BB29" s="27" t="str">
        <f>TEXT(_xlfn.IFNA(INDEX(Input_Lieferant!$D$9:$BE$158,MATCH($A29,Input_Lieferant!$B$9:$B$158,0),MATCH(BB$1,Input_Lieferant!$D$8:$BE$8,0)),""), "0.000")&amp;""</f>
        <v>8.850</v>
      </c>
      <c r="BC29" s="27" t="str">
        <f>TEXT(_xlfn.IFNA(INDEX(Input_Lieferant!$D$9:$BE$158,MATCH($A29,Input_Lieferant!$B$9:$B$158,0),MATCH(BC$1,Input_Lieferant!$D$8:$BE$8,0)),""), "0.000")&amp;""</f>
        <v>7.380</v>
      </c>
      <c r="BD29" s="27" t="str">
        <f>TEXT(_xlfn.IFNA(INDEX(Input_Lieferant!$D$9:$BE$158,MATCH($A29,Input_Lieferant!$B$9:$B$158,0),MATCH(BD$1,Input_Lieferant!$D$8:$BE$8,0)),""), "0.000")&amp;""</f>
        <v>8.420</v>
      </c>
      <c r="BE29" s="27" t="str">
        <f>TEXT(_xlfn.IFNA(INDEX(Input_Lieferant!$D$9:$BE$158,MATCH($A29,Input_Lieferant!$B$9:$B$158,0),MATCH(BE$1,Input_Lieferant!$D$8:$BE$8,0)),""), "0.000")&amp;""</f>
        <v>MM</v>
      </c>
      <c r="BF29" s="27" t="str">
        <f>_xlfn.IFNA(INDEX(Grunddaten!$C$9:$BO$159,MATCH($A29,Input_Lieferant!$B$9:$B$158,0),MATCH(BF$1,Grunddaten!$C$8:$BO$8,0)), "")&amp;""</f>
        <v>0102</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8000</v>
      </c>
      <c r="BY29" s="31"/>
      <c r="BZ29" s="31"/>
      <c r="CA29" s="31"/>
      <c r="CB29" s="31"/>
      <c r="CC29" s="31"/>
      <c r="CD29" s="27" t="str">
        <f>_xlfn.IFNA(INDEX('Systemmanager - Datenassistent'!$C$9:$BW$159,MATCH($A29,Input_Lieferant!$B$9:$B$158,0),MATCH(CD$1,'Systemmanager - Datenassistent'!$C$8:$BW$8,0)),"")&amp;""</f>
        <v>EXTWG_28</v>
      </c>
      <c r="CE29" s="31"/>
      <c r="CF29" s="31"/>
      <c r="CG29" s="31"/>
      <c r="CH29" s="31"/>
      <c r="CI29" s="31"/>
      <c r="CJ29" s="31" t="str">
        <f t="shared" si="2"/>
        <v>V1</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OxHOajfecfBxBRBodCDUdhJAMUigte</v>
      </c>
      <c r="DE29" s="27" t="str">
        <f>_xlfn.IFNA(INDEX(Grunddaten!$C$9:$BO$159,MATCH($A29,Input_Lieferant!$B$9:$B$158,0),MATCH(DE$1,Grunddaten!$C$8:$BO$8,0)), "")&amp;""</f>
        <v>1000053144</v>
      </c>
      <c r="DF29" s="31"/>
      <c r="DG29" s="31"/>
      <c r="DH29" s="31"/>
      <c r="DI29" s="31"/>
      <c r="DJ29" s="27" t="str">
        <f>_xlfn.IFNA(INDEX(Input_Lieferant!$D$9:$BE$158,MATCH($A29,Input_Lieferant!$B$9:$B$158,0),MATCH(DJ$1,Input_Lieferant!$D$8:$BE$8,0)),"")&amp;""</f>
        <v/>
      </c>
      <c r="DK29" s="31"/>
      <c r="DL29" s="31"/>
      <c r="DM29" s="31"/>
      <c r="DN29" s="31"/>
      <c r="DO29" s="31"/>
      <c r="DP29" s="31"/>
      <c r="DQ29" s="31"/>
      <c r="DR29" s="27">
        <f t="shared" si="3"/>
        <v>2</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UAM</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X</v>
      </c>
      <c r="GI29" s="27" t="str">
        <f>_xlfn.IFNA(INDEX('Systemmanager - Datenassistent'!$C$9:$BW$159,MATCH($A29,Input_Lieferant!$B$9:$B$158,0),MATCH(GI$1,'Systemmanager - Datenassistent'!$C$8:$BW$8,0)),"")&amp;""</f>
        <v>M</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27" t="str">
        <f>_xlfn.IFNA(INDEX(Grunddaten!$C$9:$BO$159,MATCH($A29,Input_Lieferant!$B$9:$B$158,0),MATCH(GO$1,Grunddaten!$C$8:$BO$8,0)), "")&amp;""</f>
        <v/>
      </c>
      <c r="GP29" s="27" t="str">
        <f>_xlfn.IFNA(INDEX('Systemmanager - Datenassistent'!$C$9:$BW$159,MATCH($A29,Input_Lieferant!$B$9:$B$158,0),MATCH(GP$1,'Systemmanager - Datenassistent'!$C$8:$BW$8,0)),"")&amp;""</f>
        <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1</v>
      </c>
      <c r="JT29" s="27" t="str">
        <f>_xlfn.IFNA(INDEX(Grunddaten!$C$9:$BO$159,MATCH($A29,Input_Lieferant!$B$9:$B$158,0),MATCH(JT$1,Grunddaten!$C$8:$BO$8,0)), "")&amp;""</f>
        <v/>
      </c>
      <c r="JU29" s="31"/>
      <c r="JV29" s="27" t="str">
        <f>_xlfn.IFNA(INDEX(Input_Lieferant!$D$9:$BE$158,MATCH($A29,Input_Lieferant!$B$9:$B$158,0),MATCH(JV$1,Input_Lieferant!$D$8:$BE$8,0)),"")&amp;""</f>
        <v>239558052</v>
      </c>
      <c r="JW29" s="31"/>
      <c r="JX29" s="31"/>
      <c r="JZ29" s="31"/>
      <c r="KA29" s="31"/>
      <c r="KB29" s="31"/>
      <c r="KC29" s="27" t="str">
        <f>_xlfn.IFNA(INDEX('Systemmanager - Datenassistent'!$C$9:$BW$159,MATCH($A29,Input_Lieferant!$B$9:$B$158,0),MATCH(KC$1,'Systemmanager - Datenassistent'!$C$8:$BW$8,0)),"")&amp;""</f>
        <v>1</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4">
      <c r="A30" s="27">
        <f>IF(LEN(Input_Lieferant!B37)=0,"",Input_Lieferant!B37)</f>
        <v>29</v>
      </c>
      <c r="B30" s="31"/>
      <c r="C30" s="31"/>
      <c r="D30" s="31"/>
      <c r="E30" s="31"/>
      <c r="F30" s="31"/>
      <c r="G30" s="31"/>
      <c r="H30" s="31"/>
      <c r="I30" s="31"/>
      <c r="J30" s="31"/>
      <c r="K30" s="27" t="str">
        <f>_xlfn.IFNA(INDEX(Grunddaten!$C$9:$BO$159,MATCH($A30,Input_Lieferant!$B$9:$B$158,0),MATCH(K$1,Grunddaten!$C$8:$BO$8,0)), "")&amp;""</f>
        <v>V002</v>
      </c>
      <c r="L30" s="27" t="str">
        <f t="shared" si="0"/>
        <v>M</v>
      </c>
      <c r="M30" s="27" t="str">
        <f>_xlfn.IFNA(INDEX(Grunddaten!$C$9:$BO$159,MATCH($A30,Input_Lieferant!$B$9:$B$158,0),MATCH(M$1,Grunddaten!$C$8:$BO$8,0)), "")&amp;""</f>
        <v>ZX0000280</v>
      </c>
      <c r="N30" s="31"/>
      <c r="O30" s="27" t="str">
        <f>_xlfn.IFNA(INDEX(Input_Lieferant!$D$9:$BE$158,MATCH($A30,Input_Lieferant!$B$9:$B$158,0),MATCH(O$1,Input_Lieferant!$D$8:$BE$8,0)), "")&amp;""</f>
        <v>STD</v>
      </c>
      <c r="P30" s="27" t="str">
        <f>_xlfn.IFNA(INDEX(Input_Lieferant!$D$9:$BE$158,MATCH($A30,Input_Lieferant!$B$9:$B$158,0),MATCH(P$1,Input_Lieferant!$D$8:$BE$8,0)), "")&amp;""</f>
        <v>MM</v>
      </c>
      <c r="Q30" s="31"/>
      <c r="R30" s="31"/>
      <c r="S30" s="31"/>
      <c r="T30" s="31"/>
      <c r="U30" s="31"/>
      <c r="V30" s="31"/>
      <c r="W30" s="31"/>
      <c r="X30" s="31"/>
      <c r="Y30" s="31"/>
      <c r="Z30" s="27" t="str">
        <f>_xlfn.IFNA(INDEX(Input_Lieferant!$D$9:$BE$158,MATCH($A30,Input_Lieferant!$B$9:$B$158,0),MATCH(Z$1,Input_Lieferant!$D$8:$BE$8,0)), "")&amp;""</f>
        <v>3.84</v>
      </c>
      <c r="AA30" s="31"/>
      <c r="AB30" s="27" t="str">
        <f>_xlfn.IFNA(INDEX(Input_Lieferant!$D$9:$BE$158,MATCH($A30,Input_Lieferant!$B$9:$B$158,0),MATCH(AB$1,Input_Lieferant!$D$8:$BE$8,0)),"")&amp;""</f>
        <v>ZUOC</v>
      </c>
      <c r="AC30" s="31"/>
      <c r="AD30" s="31"/>
      <c r="AE30" s="27" t="str">
        <f>_xlfn.IFNA(INDEX(Input_Lieferant!$D$9:$BE$158,MATCH($A30,Input_Lieferant!$B$9:$B$158,0),MATCH(AE$1,Input_Lieferant!$D$8:$BE$8,0)), "")&amp;""</f>
        <v>9.06</v>
      </c>
      <c r="AF30" s="27" t="str">
        <f>_xlfn.IFNA(INDEX(Input_Lieferant!$D$9:$BE$158,MATCH($A30,Input_Lieferant!$B$9:$B$158,0),MATCH(AF$1,Input_Lieferant!$D$8:$BE$8,0)),"")&amp;""</f>
        <v/>
      </c>
      <c r="AG30" s="27" t="str">
        <f>_xlfn.IFNA(INDEX(Input_Lieferant!$D$9:$BE$158,MATCH($A30,Input_Lieferant!$B$9:$B$158,0),MATCH(AG$1,Input_Lieferant!$D$8:$BE$8,0)),"")&amp;""</f>
        <v>KG</v>
      </c>
      <c r="AH30" s="31"/>
      <c r="AI30" s="31"/>
      <c r="AJ30" s="31"/>
      <c r="AK30" s="31"/>
      <c r="AL30" s="27" t="str">
        <f>_xlfn.IFNA(INDEX('Systemmanager - Datenassistent'!$C$9:$BW$159,MATCH($A30,Input_Lieferant!$B$9:$B$158,0),MATCH(AL$1,'Systemmanager - Datenassistent'!$C$8:$BW$8,0)),"")&amp;""</f>
        <v/>
      </c>
      <c r="AM30" s="31"/>
      <c r="AN30" s="31"/>
      <c r="AO30" s="31"/>
      <c r="AP30" s="27" t="str">
        <f>_xlfn.IFNA(INDEX(Grunddaten!$C$9:$BO$159,MATCH($A30,Input_Lieferant!$B$9:$B$158,0),MATCH(AP$1,Grunddaten!$C$8:$BO$8,0)), "")&amp;""</f>
        <v>V0</v>
      </c>
      <c r="AQ30" s="31"/>
      <c r="AR30" s="31"/>
      <c r="AS30" s="31"/>
      <c r="AT30" s="31"/>
      <c r="AU30" s="31"/>
      <c r="AV30" s="31"/>
      <c r="AW30" s="31"/>
      <c r="AX30" s="31"/>
      <c r="AY30" s="31"/>
      <c r="AZ30" s="27" t="str">
        <f>_xlfn.IFNA(INDEX(Input_Lieferant!$D$9:$BE$158,MATCH($A30,Input_Lieferant!$B$9:$B$158,0),MATCH(AZ$1,Input_Lieferant!$D$8:$BE$8,0)),"")&amp;""</f>
        <v>4487853297058</v>
      </c>
      <c r="BA30" s="27" t="str">
        <f t="shared" si="1"/>
        <v>HE</v>
      </c>
      <c r="BB30" s="27" t="str">
        <f>TEXT(_xlfn.IFNA(INDEX(Input_Lieferant!$D$9:$BE$158,MATCH($A30,Input_Lieferant!$B$9:$B$158,0),MATCH(BB$1,Input_Lieferant!$D$8:$BE$8,0)),""), "0.000")&amp;""</f>
        <v>5.950</v>
      </c>
      <c r="BC30" s="27" t="str">
        <f>TEXT(_xlfn.IFNA(INDEX(Input_Lieferant!$D$9:$BE$158,MATCH($A30,Input_Lieferant!$B$9:$B$158,0),MATCH(BC$1,Input_Lieferant!$D$8:$BE$8,0)),""), "0.000")&amp;""</f>
        <v>2.110</v>
      </c>
      <c r="BD30" s="27" t="str">
        <f>TEXT(_xlfn.IFNA(INDEX(Input_Lieferant!$D$9:$BE$158,MATCH($A30,Input_Lieferant!$B$9:$B$158,0),MATCH(BD$1,Input_Lieferant!$D$8:$BE$8,0)),""), "0.000")&amp;""</f>
        <v>8.740</v>
      </c>
      <c r="BE30" s="27" t="str">
        <f>TEXT(_xlfn.IFNA(INDEX(Input_Lieferant!$D$9:$BE$158,MATCH($A30,Input_Lieferant!$B$9:$B$158,0),MATCH(BE$1,Input_Lieferant!$D$8:$BE$8,0)),""), "0.000")&amp;""</f>
        <v>MM</v>
      </c>
      <c r="BF30" s="27" t="str">
        <f>_xlfn.IFNA(INDEX(Grunddaten!$C$9:$BO$159,MATCH($A30,Input_Lieferant!$B$9:$B$158,0),MATCH(BF$1,Grunddaten!$C$8:$BO$8,0)), "")&amp;""</f>
        <v>0924</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5000</v>
      </c>
      <c r="BY30" s="31"/>
      <c r="BZ30" s="31"/>
      <c r="CA30" s="31"/>
      <c r="CB30" s="31"/>
      <c r="CC30" s="31"/>
      <c r="CD30" s="27" t="str">
        <f>_xlfn.IFNA(INDEX('Systemmanager - Datenassistent'!$C$9:$BW$159,MATCH($A30,Input_Lieferant!$B$9:$B$158,0),MATCH(CD$1,'Systemmanager - Datenassistent'!$C$8:$BW$8,0)),"")&amp;""</f>
        <v>EXTWG_29</v>
      </c>
      <c r="CE30" s="31"/>
      <c r="CF30" s="31"/>
      <c r="CG30" s="31"/>
      <c r="CH30" s="31"/>
      <c r="CI30" s="31"/>
      <c r="CJ30" s="31" t="str">
        <f t="shared" si="2"/>
        <v>V1</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nAmpyeCrKQeoyNlWPJPyVvsqjNfjze</v>
      </c>
      <c r="DE30" s="27" t="str">
        <f>_xlfn.IFNA(INDEX(Grunddaten!$C$9:$BO$159,MATCH($A30,Input_Lieferant!$B$9:$B$158,0),MATCH(DE$1,Grunddaten!$C$8:$BO$8,0)), "")&amp;""</f>
        <v>1000057761</v>
      </c>
      <c r="DF30" s="31"/>
      <c r="DG30" s="31"/>
      <c r="DH30" s="31"/>
      <c r="DI30" s="31"/>
      <c r="DJ30" s="27" t="str">
        <f>_xlfn.IFNA(INDEX(Input_Lieferant!$D$9:$BE$158,MATCH($A30,Input_Lieferant!$B$9:$B$158,0),MATCH(DJ$1,Input_Lieferant!$D$8:$BE$8,0)),"")&amp;""</f>
        <v>V02</v>
      </c>
      <c r="DK30" s="31"/>
      <c r="DL30" s="31"/>
      <c r="DM30" s="31"/>
      <c r="DN30" s="31"/>
      <c r="DO30" s="31"/>
      <c r="DP30" s="31"/>
      <c r="DQ30" s="31"/>
      <c r="DR30" s="27">
        <f t="shared" si="3"/>
        <v>2</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UAM</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X</v>
      </c>
      <c r="GI30" s="27" t="str">
        <f>_xlfn.IFNA(INDEX('Systemmanager - Datenassistent'!$C$9:$BW$159,MATCH($A30,Input_Lieferant!$B$9:$B$158,0),MATCH(GI$1,'Systemmanager - Datenassistent'!$C$8:$BW$8,0)),"")&amp;""</f>
        <v>M</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27" t="str">
        <f>_xlfn.IFNA(INDEX(Grunddaten!$C$9:$BO$159,MATCH($A30,Input_Lieferant!$B$9:$B$158,0),MATCH(GO$1,Grunddaten!$C$8:$BO$8,0)), "")&amp;""</f>
        <v/>
      </c>
      <c r="GP30" s="27" t="str">
        <f>_xlfn.IFNA(INDEX('Systemmanager - Datenassistent'!$C$9:$BW$159,MATCH($A30,Input_Lieferant!$B$9:$B$158,0),MATCH(GP$1,'Systemmanager - Datenassistent'!$C$8:$BW$8,0)),"")&amp;""</f>
        <v>R</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2</v>
      </c>
      <c r="JT30" s="27" t="str">
        <f>_xlfn.IFNA(INDEX(Grunddaten!$C$9:$BO$159,MATCH($A30,Input_Lieferant!$B$9:$B$158,0),MATCH(JT$1,Grunddaten!$C$8:$BO$8,0)), "")&amp;""</f>
        <v/>
      </c>
      <c r="JU30" s="31"/>
      <c r="JV30" s="27" t="str">
        <f>_xlfn.IFNA(INDEX(Input_Lieferant!$D$9:$BE$158,MATCH($A30,Input_Lieferant!$B$9:$B$158,0),MATCH(JV$1,Input_Lieferant!$D$8:$BE$8,0)),"")&amp;""</f>
        <v>118901782</v>
      </c>
      <c r="JW30" s="31"/>
      <c r="JX30" s="31"/>
      <c r="JZ30" s="31"/>
      <c r="KA30" s="31"/>
      <c r="KB30" s="31"/>
      <c r="KC30" s="27" t="str">
        <f>_xlfn.IFNA(INDEX('Systemmanager - Datenassistent'!$C$9:$BW$159,MATCH($A30,Input_Lieferant!$B$9:$B$158,0),MATCH(KC$1,'Systemmanager - Datenassistent'!$C$8:$BW$8,0)),"")&amp;""</f>
        <v>6</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4">
      <c r="A31" s="27">
        <f>IF(LEN(Input_Lieferant!B38)=0,"",Input_Lieferant!B38)</f>
        <v>30</v>
      </c>
      <c r="B31" s="31"/>
      <c r="C31" s="31"/>
      <c r="D31" s="31"/>
      <c r="E31" s="31"/>
      <c r="F31" s="31"/>
      <c r="G31" s="31"/>
      <c r="H31" s="31"/>
      <c r="I31" s="31"/>
      <c r="J31" s="31"/>
      <c r="K31" s="27" t="str">
        <f>_xlfn.IFNA(INDEX(Grunddaten!$C$9:$BO$159,MATCH($A31,Input_Lieferant!$B$9:$B$158,0),MATCH(K$1,Grunddaten!$C$8:$BO$8,0)), "")&amp;""</f>
        <v>V003</v>
      </c>
      <c r="L31" s="27" t="str">
        <f t="shared" si="0"/>
        <v>M</v>
      </c>
      <c r="M31" s="27" t="str">
        <f>_xlfn.IFNA(INDEX(Grunddaten!$C$9:$BO$159,MATCH($A31,Input_Lieferant!$B$9:$B$158,0),MATCH(M$1,Grunddaten!$C$8:$BO$8,0)), "")&amp;""</f>
        <v>ZX0000240</v>
      </c>
      <c r="N31" s="31"/>
      <c r="O31" s="27" t="str">
        <f>_xlfn.IFNA(INDEX(Input_Lieferant!$D$9:$BE$158,MATCH($A31,Input_Lieferant!$B$9:$B$158,0),MATCH(O$1,Input_Lieferant!$D$8:$BE$8,0)), "")&amp;""</f>
        <v>OZ</v>
      </c>
      <c r="P31" s="27" t="str">
        <f>_xlfn.IFNA(INDEX(Input_Lieferant!$D$9:$BE$158,MATCH($A31,Input_Lieferant!$B$9:$B$158,0),MATCH(P$1,Input_Lieferant!$D$8:$BE$8,0)), "")&amp;""</f>
        <v>CM2</v>
      </c>
      <c r="Q31" s="31"/>
      <c r="R31" s="31"/>
      <c r="S31" s="31"/>
      <c r="T31" s="31"/>
      <c r="U31" s="31"/>
      <c r="V31" s="31"/>
      <c r="W31" s="31"/>
      <c r="X31" s="31"/>
      <c r="Y31" s="31"/>
      <c r="Z31" s="27" t="str">
        <f>_xlfn.IFNA(INDEX(Input_Lieferant!$D$9:$BE$158,MATCH($A31,Input_Lieferant!$B$9:$B$158,0),MATCH(Z$1,Input_Lieferant!$D$8:$BE$8,0)), "")&amp;""</f>
        <v>9.72</v>
      </c>
      <c r="AA31" s="31"/>
      <c r="AB31" s="27" t="str">
        <f>_xlfn.IFNA(INDEX(Input_Lieferant!$D$9:$BE$158,MATCH($A31,Input_Lieferant!$B$9:$B$158,0),MATCH(AB$1,Input_Lieferant!$D$8:$BE$8,0)),"")&amp;""</f>
        <v>LEIS</v>
      </c>
      <c r="AC31" s="31"/>
      <c r="AD31" s="31"/>
      <c r="AE31" s="27" t="str">
        <f>_xlfn.IFNA(INDEX(Input_Lieferant!$D$9:$BE$158,MATCH($A31,Input_Lieferant!$B$9:$B$158,0),MATCH(AE$1,Input_Lieferant!$D$8:$BE$8,0)), "")&amp;""</f>
        <v>3.03</v>
      </c>
      <c r="AF31" s="27" t="str">
        <f>_xlfn.IFNA(INDEX(Input_Lieferant!$D$9:$BE$158,MATCH($A31,Input_Lieferant!$B$9:$B$158,0),MATCH(AF$1,Input_Lieferant!$D$8:$BE$8,0)),"")&amp;""</f>
        <v/>
      </c>
      <c r="AG31" s="27" t="str">
        <f>_xlfn.IFNA(INDEX(Input_Lieferant!$D$9:$BE$158,MATCH($A31,Input_Lieferant!$B$9:$B$158,0),MATCH(AG$1,Input_Lieferant!$D$8:$BE$8,0)),"")&amp;""</f>
        <v>KG</v>
      </c>
      <c r="AH31" s="31"/>
      <c r="AI31" s="31"/>
      <c r="AJ31" s="31"/>
      <c r="AK31" s="31"/>
      <c r="AL31" s="27" t="str">
        <f>_xlfn.IFNA(INDEX('Systemmanager - Datenassistent'!$C$9:$BW$159,MATCH($A31,Input_Lieferant!$B$9:$B$158,0),MATCH(AL$1,'Systemmanager - Datenassistent'!$C$8:$BW$8,0)),"")&amp;""</f>
        <v/>
      </c>
      <c r="AM31" s="31"/>
      <c r="AN31" s="31"/>
      <c r="AO31" s="31"/>
      <c r="AP31" s="27" t="str">
        <f>_xlfn.IFNA(INDEX(Grunddaten!$C$9:$BO$159,MATCH($A31,Input_Lieferant!$B$9:$B$158,0),MATCH(AP$1,Grunddaten!$C$8:$BO$8,0)), "")&amp;""</f>
        <v>V7</v>
      </c>
      <c r="AQ31" s="31"/>
      <c r="AR31" s="31"/>
      <c r="AS31" s="31"/>
      <c r="AT31" s="31"/>
      <c r="AU31" s="31"/>
      <c r="AV31" s="31"/>
      <c r="AW31" s="31"/>
      <c r="AX31" s="31"/>
      <c r="AY31" s="31"/>
      <c r="AZ31" s="27" t="str">
        <f>_xlfn.IFNA(INDEX(Input_Lieferant!$D$9:$BE$158,MATCH($A31,Input_Lieferant!$B$9:$B$158,0),MATCH(AZ$1,Input_Lieferant!$D$8:$BE$8,0)),"")&amp;""</f>
        <v>1742354607187</v>
      </c>
      <c r="BA31" s="27" t="str">
        <f t="shared" si="1"/>
        <v>HE</v>
      </c>
      <c r="BB31" s="27" t="str">
        <f>TEXT(_xlfn.IFNA(INDEX(Input_Lieferant!$D$9:$BE$158,MATCH($A31,Input_Lieferant!$B$9:$B$158,0),MATCH(BB$1,Input_Lieferant!$D$8:$BE$8,0)),""), "0.000")&amp;""</f>
        <v>8.080</v>
      </c>
      <c r="BC31" s="27" t="str">
        <f>TEXT(_xlfn.IFNA(INDEX(Input_Lieferant!$D$9:$BE$158,MATCH($A31,Input_Lieferant!$B$9:$B$158,0),MATCH(BC$1,Input_Lieferant!$D$8:$BE$8,0)),""), "0.000")&amp;""</f>
        <v>1.200</v>
      </c>
      <c r="BD31" s="27" t="str">
        <f>TEXT(_xlfn.IFNA(INDEX(Input_Lieferant!$D$9:$BE$158,MATCH($A31,Input_Lieferant!$B$9:$B$158,0),MATCH(BD$1,Input_Lieferant!$D$8:$BE$8,0)),""), "0.000")&amp;""</f>
        <v>4.700</v>
      </c>
      <c r="BE31" s="27" t="str">
        <f>TEXT(_xlfn.IFNA(INDEX(Input_Lieferant!$D$9:$BE$158,MATCH($A31,Input_Lieferant!$B$9:$B$158,0),MATCH(BE$1,Input_Lieferant!$D$8:$BE$8,0)),""), "0.000")&amp;""</f>
        <v>MM</v>
      </c>
      <c r="BF31" s="27" t="str">
        <f>_xlfn.IFNA(INDEX(Grunddaten!$C$9:$BO$159,MATCH($A31,Input_Lieferant!$B$9:$B$158,0),MATCH(BF$1,Grunddaten!$C$8:$BO$8,0)), "")&amp;""</f>
        <v>0665</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6000</v>
      </c>
      <c r="BY31" s="31"/>
      <c r="BZ31" s="31"/>
      <c r="CA31" s="31"/>
      <c r="CB31" s="31"/>
      <c r="CC31" s="31"/>
      <c r="CD31" s="27" t="str">
        <f>_xlfn.IFNA(INDEX('Systemmanager - Datenassistent'!$C$9:$BW$159,MATCH($A31,Input_Lieferant!$B$9:$B$158,0),MATCH(CD$1,'Systemmanager - Datenassistent'!$C$8:$BW$8,0)),"")&amp;""</f>
        <v>EXTWG_30</v>
      </c>
      <c r="CE31" s="31"/>
      <c r="CF31" s="31"/>
      <c r="CG31" s="31"/>
      <c r="CH31" s="31"/>
      <c r="CI31" s="31"/>
      <c r="CJ31" s="31" t="str">
        <f t="shared" si="2"/>
        <v>V1</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xFHVxpxfMibOjRBGjDXKFdFRcETPHD</v>
      </c>
      <c r="DE31" s="27" t="str">
        <f>_xlfn.IFNA(INDEX(Grunddaten!$C$9:$BO$159,MATCH($A31,Input_Lieferant!$B$9:$B$158,0),MATCH(DE$1,Grunddaten!$C$8:$BO$8,0)), "")&amp;""</f>
        <v>1000049894</v>
      </c>
      <c r="DF31" s="31"/>
      <c r="DG31" s="31"/>
      <c r="DH31" s="31"/>
      <c r="DI31" s="31"/>
      <c r="DJ31" s="27" t="str">
        <f>_xlfn.IFNA(INDEX(Input_Lieferant!$D$9:$BE$158,MATCH($A31,Input_Lieferant!$B$9:$B$158,0),MATCH(DJ$1,Input_Lieferant!$D$8:$BE$8,0)),"")&amp;""</f>
        <v>V02</v>
      </c>
      <c r="DK31" s="31"/>
      <c r="DL31" s="31"/>
      <c r="DM31" s="31"/>
      <c r="DN31" s="31"/>
      <c r="DO31" s="31"/>
      <c r="DP31" s="31"/>
      <c r="DQ31" s="31"/>
      <c r="DR31" s="27">
        <f t="shared" si="3"/>
        <v>2</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UAM</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X</v>
      </c>
      <c r="GI31" s="27" t="str">
        <f>_xlfn.IFNA(INDEX('Systemmanager - Datenassistent'!$C$9:$BW$159,MATCH($A31,Input_Lieferant!$B$9:$B$158,0),MATCH(GI$1,'Systemmanager - Datenassistent'!$C$8:$BW$8,0)),"")&amp;""</f>
        <v>M</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000000000066796019</v>
      </c>
      <c r="GO31" s="27" t="str">
        <f>_xlfn.IFNA(INDEX(Grunddaten!$C$9:$BO$159,MATCH($A31,Input_Lieferant!$B$9:$B$158,0),MATCH(GO$1,Grunddaten!$C$8:$BO$8,0)), "")&amp;""</f>
        <v/>
      </c>
      <c r="GP31" s="27" t="str">
        <f>_xlfn.IFNA(INDEX('Systemmanager - Datenassistent'!$C$9:$BW$159,MATCH($A31,Input_Lieferant!$B$9:$B$158,0),MATCH(GP$1,'Systemmanager - Datenassistent'!$C$8:$BW$8,0)),"")&amp;""</f>
        <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2</v>
      </c>
      <c r="JT31" s="27" t="str">
        <f>_xlfn.IFNA(INDEX(Grunddaten!$C$9:$BO$159,MATCH($A31,Input_Lieferant!$B$9:$B$158,0),MATCH(JT$1,Grunddaten!$C$8:$BO$8,0)), "")&amp;""</f>
        <v/>
      </c>
      <c r="JU31" s="31"/>
      <c r="JV31" s="27" t="str">
        <f>_xlfn.IFNA(INDEX(Input_Lieferant!$D$9:$BE$158,MATCH($A31,Input_Lieferant!$B$9:$B$158,0),MATCH(JV$1,Input_Lieferant!$D$8:$BE$8,0)),"")&amp;""</f>
        <v>599119004</v>
      </c>
      <c r="JW31" s="31"/>
      <c r="JX31" s="31"/>
      <c r="JZ31" s="31"/>
      <c r="KA31" s="31"/>
      <c r="KB31" s="31"/>
      <c r="KC31" s="27" t="str">
        <f>_xlfn.IFNA(INDEX('Systemmanager - Datenassistent'!$C$9:$BW$159,MATCH($A31,Input_Lieferant!$B$9:$B$158,0),MATCH(KC$1,'Systemmanager - Datenassistent'!$C$8:$BW$8,0)),"")&amp;""</f>
        <v>2</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4">
      <c r="A32" s="27">
        <f>IF(LEN(Input_Lieferant!B39)=0,"",Input_Lieferant!B39)</f>
        <v>31</v>
      </c>
      <c r="B32" s="31"/>
      <c r="C32" s="31"/>
      <c r="D32" s="31"/>
      <c r="E32" s="31"/>
      <c r="F32" s="31"/>
      <c r="G32" s="31"/>
      <c r="H32" s="31"/>
      <c r="I32" s="31"/>
      <c r="J32" s="31"/>
      <c r="K32" s="27" t="str">
        <f>_xlfn.IFNA(INDEX(Grunddaten!$C$9:$BO$159,MATCH($A32,Input_Lieferant!$B$9:$B$158,0),MATCH(K$1,Grunddaten!$C$8:$BO$8,0)), "")&amp;""</f>
        <v>V016</v>
      </c>
      <c r="L32" s="27" t="str">
        <f t="shared" si="0"/>
        <v>M</v>
      </c>
      <c r="M32" s="27" t="str">
        <f>_xlfn.IFNA(INDEX(Grunddaten!$C$9:$BO$159,MATCH($A32,Input_Lieferant!$B$9:$B$158,0),MATCH(M$1,Grunddaten!$C$8:$BO$8,0)), "")&amp;""</f>
        <v>ZX0000215</v>
      </c>
      <c r="N32" s="31"/>
      <c r="O32" s="27" t="str">
        <f>_xlfn.IFNA(INDEX(Input_Lieferant!$D$9:$BE$158,MATCH($A32,Input_Lieferant!$B$9:$B$158,0),MATCH(O$1,Input_Lieferant!$D$8:$BE$8,0)), "")&amp;""</f>
        <v>KG</v>
      </c>
      <c r="P32" s="27" t="str">
        <f>_xlfn.IFNA(INDEX(Input_Lieferant!$D$9:$BE$158,MATCH($A32,Input_Lieferant!$B$9:$B$158,0),MATCH(P$1,Input_Lieferant!$D$8:$BE$8,0)), "")&amp;""</f>
        <v>CM2</v>
      </c>
      <c r="Q32" s="31"/>
      <c r="R32" s="31"/>
      <c r="S32" s="31"/>
      <c r="T32" s="31"/>
      <c r="U32" s="31"/>
      <c r="V32" s="31"/>
      <c r="W32" s="31"/>
      <c r="X32" s="31"/>
      <c r="Y32" s="31"/>
      <c r="Z32" s="27" t="str">
        <f>_xlfn.IFNA(INDEX(Input_Lieferant!$D$9:$BE$158,MATCH($A32,Input_Lieferant!$B$9:$B$158,0),MATCH(Z$1,Input_Lieferant!$D$8:$BE$8,0)), "")&amp;""</f>
        <v>6.41</v>
      </c>
      <c r="AA32" s="31"/>
      <c r="AB32" s="27" t="str">
        <f>_xlfn.IFNA(INDEX(Input_Lieferant!$D$9:$BE$158,MATCH($A32,Input_Lieferant!$B$9:$B$158,0),MATCH(AB$1,Input_Lieferant!$D$8:$BE$8,0)),"")&amp;""</f>
        <v>NORM</v>
      </c>
      <c r="AC32" s="31"/>
      <c r="AD32" s="31"/>
      <c r="AE32" s="27" t="str">
        <f>_xlfn.IFNA(INDEX(Input_Lieferant!$D$9:$BE$158,MATCH($A32,Input_Lieferant!$B$9:$B$158,0),MATCH(AE$1,Input_Lieferant!$D$8:$BE$8,0)), "")&amp;""</f>
        <v>5.88</v>
      </c>
      <c r="AF32" s="27" t="str">
        <f>_xlfn.IFNA(INDEX(Input_Lieferant!$D$9:$BE$158,MATCH($A32,Input_Lieferant!$B$9:$B$158,0),MATCH(AF$1,Input_Lieferant!$D$8:$BE$8,0)),"")&amp;""</f>
        <v/>
      </c>
      <c r="AG32" s="27" t="str">
        <f>_xlfn.IFNA(INDEX(Input_Lieferant!$D$9:$BE$158,MATCH($A32,Input_Lieferant!$B$9:$B$158,0),MATCH(AG$1,Input_Lieferant!$D$8:$BE$8,0)),"")&amp;""</f>
        <v>KG</v>
      </c>
      <c r="AH32" s="31"/>
      <c r="AI32" s="31"/>
      <c r="AJ32" s="31"/>
      <c r="AK32" s="31"/>
      <c r="AL32" s="27" t="str">
        <f>_xlfn.IFNA(INDEX('Systemmanager - Datenassistent'!$C$9:$BW$159,MATCH($A32,Input_Lieferant!$B$9:$B$158,0),MATCH(AL$1,'Systemmanager - Datenassistent'!$C$8:$BW$8,0)),"")&amp;""</f>
        <v/>
      </c>
      <c r="AM32" s="31"/>
      <c r="AN32" s="31"/>
      <c r="AO32" s="31"/>
      <c r="AP32" s="27" t="str">
        <f>_xlfn.IFNA(INDEX(Grunddaten!$C$9:$BO$159,MATCH($A32,Input_Lieferant!$B$9:$B$158,0),MATCH(AP$1,Grunddaten!$C$8:$BO$8,0)), "")&amp;""</f>
        <v>V8</v>
      </c>
      <c r="AQ32" s="31"/>
      <c r="AR32" s="31"/>
      <c r="AS32" s="31"/>
      <c r="AT32" s="31"/>
      <c r="AU32" s="31"/>
      <c r="AV32" s="31"/>
      <c r="AW32" s="31"/>
      <c r="AX32" s="31"/>
      <c r="AY32" s="31"/>
      <c r="AZ32" s="27" t="str">
        <f>_xlfn.IFNA(INDEX(Input_Lieferant!$D$9:$BE$158,MATCH($A32,Input_Lieferant!$B$9:$B$158,0),MATCH(AZ$1,Input_Lieferant!$D$8:$BE$8,0)),"")&amp;""</f>
        <v>4703056919615</v>
      </c>
      <c r="BA32" s="27" t="str">
        <f t="shared" si="1"/>
        <v>HE</v>
      </c>
      <c r="BB32" s="27" t="str">
        <f>TEXT(_xlfn.IFNA(INDEX(Input_Lieferant!$D$9:$BE$158,MATCH($A32,Input_Lieferant!$B$9:$B$158,0),MATCH(BB$1,Input_Lieferant!$D$8:$BE$8,0)),""), "0.000")&amp;""</f>
        <v>2.370</v>
      </c>
      <c r="BC32" s="27" t="str">
        <f>TEXT(_xlfn.IFNA(INDEX(Input_Lieferant!$D$9:$BE$158,MATCH($A32,Input_Lieferant!$B$9:$B$158,0),MATCH(BC$1,Input_Lieferant!$D$8:$BE$8,0)),""), "0.000")&amp;""</f>
        <v>5.130</v>
      </c>
      <c r="BD32" s="27" t="str">
        <f>TEXT(_xlfn.IFNA(INDEX(Input_Lieferant!$D$9:$BE$158,MATCH($A32,Input_Lieferant!$B$9:$B$158,0),MATCH(BD$1,Input_Lieferant!$D$8:$BE$8,0)),""), "0.000")&amp;""</f>
        <v>6.270</v>
      </c>
      <c r="BE32" s="27" t="str">
        <f>TEXT(_xlfn.IFNA(INDEX(Input_Lieferant!$D$9:$BE$158,MATCH($A32,Input_Lieferant!$B$9:$B$158,0),MATCH(BE$1,Input_Lieferant!$D$8:$BE$8,0)),""), "0.000")&amp;""</f>
        <v>MM</v>
      </c>
      <c r="BF32" s="27" t="str">
        <f>_xlfn.IFNA(INDEX(Grunddaten!$C$9:$BO$159,MATCH($A32,Input_Lieferant!$B$9:$B$158,0),MATCH(BF$1,Grunddaten!$C$8:$BO$8,0)), "")&amp;""</f>
        <v>0471</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4000</v>
      </c>
      <c r="BY32" s="31"/>
      <c r="BZ32" s="31"/>
      <c r="CA32" s="31"/>
      <c r="CB32" s="31"/>
      <c r="CC32" s="31"/>
      <c r="CD32" s="27" t="str">
        <f>_xlfn.IFNA(INDEX('Systemmanager - Datenassistent'!$C$9:$BW$159,MATCH($A32,Input_Lieferant!$B$9:$B$158,0),MATCH(CD$1,'Systemmanager - Datenassistent'!$C$8:$BW$8,0)),"")&amp;""</f>
        <v>EXTWG_31</v>
      </c>
      <c r="CE32" s="31"/>
      <c r="CF32" s="31"/>
      <c r="CG32" s="31"/>
      <c r="CH32" s="31"/>
      <c r="CI32" s="31"/>
      <c r="CJ32" s="31" t="str">
        <f t="shared" si="2"/>
        <v>V1</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LUVlGgWKTWukTWDVwmnxwKMVcBtnEQ</v>
      </c>
      <c r="DE32" s="27" t="str">
        <f>_xlfn.IFNA(INDEX(Grunddaten!$C$9:$BO$159,MATCH($A32,Input_Lieferant!$B$9:$B$158,0),MATCH(DE$1,Grunddaten!$C$8:$BO$8,0)), "")&amp;""</f>
        <v>1000053089</v>
      </c>
      <c r="DF32" s="31"/>
      <c r="DG32" s="31"/>
      <c r="DH32" s="31"/>
      <c r="DI32" s="31"/>
      <c r="DJ32" s="27" t="str">
        <f>_xlfn.IFNA(INDEX(Input_Lieferant!$D$9:$BE$158,MATCH($A32,Input_Lieferant!$B$9:$B$158,0),MATCH(DJ$1,Input_Lieferant!$D$8:$BE$8,0)),"")&amp;""</f>
        <v>V02</v>
      </c>
      <c r="DK32" s="31"/>
      <c r="DL32" s="31"/>
      <c r="DM32" s="31"/>
      <c r="DN32" s="31"/>
      <c r="DO32" s="31"/>
      <c r="DP32" s="31"/>
      <c r="DQ32" s="31"/>
      <c r="DR32" s="27">
        <f t="shared" si="3"/>
        <v>2</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UAM</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X</v>
      </c>
      <c r="GI32" s="27" t="str">
        <f>_xlfn.IFNA(INDEX('Systemmanager - Datenassistent'!$C$9:$BW$159,MATCH($A32,Input_Lieferant!$B$9:$B$158,0),MATCH(GI$1,'Systemmanager - Datenassistent'!$C$8:$BW$8,0)),"")&amp;""</f>
        <v>M</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000000000059015959</v>
      </c>
      <c r="GO32" s="27" t="str">
        <f>_xlfn.IFNA(INDEX(Grunddaten!$C$9:$BO$159,MATCH($A32,Input_Lieferant!$B$9:$B$158,0),MATCH(GO$1,Grunddaten!$C$8:$BO$8,0)), "")&amp;""</f>
        <v/>
      </c>
      <c r="GP32" s="27" t="str">
        <f>_xlfn.IFNA(INDEX('Systemmanager - Datenassistent'!$C$9:$BW$159,MATCH($A32,Input_Lieferant!$B$9:$B$158,0),MATCH(GP$1,'Systemmanager - Datenassistent'!$C$8:$BW$8,0)),"")&amp;""</f>
        <v>R</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1</v>
      </c>
      <c r="JT32" s="27" t="str">
        <f>_xlfn.IFNA(INDEX(Grunddaten!$C$9:$BO$159,MATCH($A32,Input_Lieferant!$B$9:$B$158,0),MATCH(JT$1,Grunddaten!$C$8:$BO$8,0)), "")&amp;""</f>
        <v/>
      </c>
      <c r="JU32" s="31"/>
      <c r="JV32" s="27" t="str">
        <f>_xlfn.IFNA(INDEX(Input_Lieferant!$D$9:$BE$158,MATCH($A32,Input_Lieferant!$B$9:$B$158,0),MATCH(JV$1,Input_Lieferant!$D$8:$BE$8,0)),"")&amp;""</f>
        <v>486287910</v>
      </c>
      <c r="JW32" s="31"/>
      <c r="JX32" s="31"/>
      <c r="JZ32" s="31"/>
      <c r="KA32" s="31"/>
      <c r="KB32" s="31"/>
      <c r="KC32" s="27" t="str">
        <f>_xlfn.IFNA(INDEX('Systemmanager - Datenassistent'!$C$9:$BW$159,MATCH($A32,Input_Lieferant!$B$9:$B$158,0),MATCH(KC$1,'Systemmanager - Datenassistent'!$C$8:$BW$8,0)),"")&amp;""</f>
        <v>0</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4">
      <c r="A33" s="27">
        <f>IF(LEN(Input_Lieferant!B40)=0,"",Input_Lieferant!B40)</f>
        <v>32</v>
      </c>
      <c r="B33" s="31"/>
      <c r="C33" s="31"/>
      <c r="D33" s="31"/>
      <c r="E33" s="31"/>
      <c r="F33" s="31"/>
      <c r="G33" s="31"/>
      <c r="H33" s="31"/>
      <c r="I33" s="31"/>
      <c r="J33" s="31"/>
      <c r="K33" s="27" t="str">
        <f>_xlfn.IFNA(INDEX(Grunddaten!$C$9:$BO$159,MATCH($A33,Input_Lieferant!$B$9:$B$158,0),MATCH(K$1,Grunddaten!$C$8:$BO$8,0)), "")&amp;""</f>
        <v>V014</v>
      </c>
      <c r="L33" s="27" t="str">
        <f t="shared" si="0"/>
        <v>M</v>
      </c>
      <c r="M33" s="27" t="str">
        <f>_xlfn.IFNA(INDEX(Grunddaten!$C$9:$BO$159,MATCH($A33,Input_Lieferant!$B$9:$B$158,0),MATCH(M$1,Grunddaten!$C$8:$BO$8,0)), "")&amp;""</f>
        <v>ZX0000240</v>
      </c>
      <c r="N33" s="31"/>
      <c r="O33" s="27" t="str">
        <f>_xlfn.IFNA(INDEX(Input_Lieferant!$D$9:$BE$158,MATCH($A33,Input_Lieferant!$B$9:$B$158,0),MATCH(O$1,Input_Lieferant!$D$8:$BE$8,0)), "")&amp;""</f>
        <v>M2</v>
      </c>
      <c r="P33" s="27" t="str">
        <f>_xlfn.IFNA(INDEX(Input_Lieferant!$D$9:$BE$158,MATCH($A33,Input_Lieferant!$B$9:$B$158,0),MATCH(P$1,Input_Lieferant!$D$8:$BE$8,0)), "")&amp;""</f>
        <v>T</v>
      </c>
      <c r="Q33" s="31"/>
      <c r="R33" s="31"/>
      <c r="S33" s="31"/>
      <c r="T33" s="31"/>
      <c r="U33" s="31"/>
      <c r="V33" s="31"/>
      <c r="W33" s="31"/>
      <c r="X33" s="31"/>
      <c r="Y33" s="31"/>
      <c r="Z33" s="27" t="str">
        <f>_xlfn.IFNA(INDEX(Input_Lieferant!$D$9:$BE$158,MATCH($A33,Input_Lieferant!$B$9:$B$158,0),MATCH(Z$1,Input_Lieferant!$D$8:$BE$8,0)), "")&amp;""</f>
        <v>7.81</v>
      </c>
      <c r="AA33" s="31"/>
      <c r="AB33" s="27" t="str">
        <f>_xlfn.IFNA(INDEX(Input_Lieferant!$D$9:$BE$158,MATCH($A33,Input_Lieferant!$B$9:$B$158,0),MATCH(AB$1,Input_Lieferant!$D$8:$BE$8,0)),"")&amp;""</f>
        <v>BANS</v>
      </c>
      <c r="AC33" s="31"/>
      <c r="AD33" s="31"/>
      <c r="AE33" s="27" t="str">
        <f>_xlfn.IFNA(INDEX(Input_Lieferant!$D$9:$BE$158,MATCH($A33,Input_Lieferant!$B$9:$B$158,0),MATCH(AE$1,Input_Lieferant!$D$8:$BE$8,0)), "")&amp;""</f>
        <v>4.09</v>
      </c>
      <c r="AF33" s="27" t="str">
        <f>_xlfn.IFNA(INDEX(Input_Lieferant!$D$9:$BE$158,MATCH($A33,Input_Lieferant!$B$9:$B$158,0),MATCH(AF$1,Input_Lieferant!$D$8:$BE$8,0)),"")&amp;""</f>
        <v>1.8</v>
      </c>
      <c r="AG33" s="27" t="str">
        <f>_xlfn.IFNA(INDEX(Input_Lieferant!$D$9:$BE$158,MATCH($A33,Input_Lieferant!$B$9:$B$158,0),MATCH(AG$1,Input_Lieferant!$D$8:$BE$8,0)),"")&amp;""</f>
        <v>KG</v>
      </c>
      <c r="AH33" s="31"/>
      <c r="AI33" s="31"/>
      <c r="AJ33" s="31"/>
      <c r="AK33" s="31"/>
      <c r="AL33" s="27" t="str">
        <f>_xlfn.IFNA(INDEX('Systemmanager - Datenassistent'!$C$9:$BW$159,MATCH($A33,Input_Lieferant!$B$9:$B$158,0),MATCH(AL$1,'Systemmanager - Datenassistent'!$C$8:$BW$8,0)),"")&amp;""</f>
        <v/>
      </c>
      <c r="AM33" s="31"/>
      <c r="AN33" s="31"/>
      <c r="AO33" s="31"/>
      <c r="AP33" s="27" t="str">
        <f>_xlfn.IFNA(INDEX(Grunddaten!$C$9:$BO$159,MATCH($A33,Input_Lieferant!$B$9:$B$158,0),MATCH(AP$1,Grunddaten!$C$8:$BO$8,0)), "")&amp;""</f>
        <v>V2</v>
      </c>
      <c r="AQ33" s="31"/>
      <c r="AR33" s="31"/>
      <c r="AS33" s="31"/>
      <c r="AT33" s="31"/>
      <c r="AU33" s="31"/>
      <c r="AV33" s="31"/>
      <c r="AW33" s="31"/>
      <c r="AX33" s="31"/>
      <c r="AY33" s="31"/>
      <c r="AZ33" s="27" t="str">
        <f>_xlfn.IFNA(INDEX(Input_Lieferant!$D$9:$BE$158,MATCH($A33,Input_Lieferant!$B$9:$B$158,0),MATCH(AZ$1,Input_Lieferant!$D$8:$BE$8,0)),"")&amp;""</f>
        <v>4612888580355</v>
      </c>
      <c r="BA33" s="27" t="str">
        <f t="shared" si="1"/>
        <v>HE</v>
      </c>
      <c r="BB33" s="27" t="str">
        <f>TEXT(_xlfn.IFNA(INDEX(Input_Lieferant!$D$9:$BE$158,MATCH($A33,Input_Lieferant!$B$9:$B$158,0),MATCH(BB$1,Input_Lieferant!$D$8:$BE$8,0)),""), "0.000")&amp;""</f>
        <v>3.080</v>
      </c>
      <c r="BC33" s="27" t="str">
        <f>TEXT(_xlfn.IFNA(INDEX(Input_Lieferant!$D$9:$BE$158,MATCH($A33,Input_Lieferant!$B$9:$B$158,0),MATCH(BC$1,Input_Lieferant!$D$8:$BE$8,0)),""), "0.000")&amp;""</f>
        <v>1.970</v>
      </c>
      <c r="BD33" s="27" t="str">
        <f>TEXT(_xlfn.IFNA(INDEX(Input_Lieferant!$D$9:$BE$158,MATCH($A33,Input_Lieferant!$B$9:$B$158,0),MATCH(BD$1,Input_Lieferant!$D$8:$BE$8,0)),""), "0.000")&amp;""</f>
        <v>3.160</v>
      </c>
      <c r="BE33" s="27" t="str">
        <f>TEXT(_xlfn.IFNA(INDEX(Input_Lieferant!$D$9:$BE$158,MATCH($A33,Input_Lieferant!$B$9:$B$158,0),MATCH(BE$1,Input_Lieferant!$D$8:$BE$8,0)),""), "0.000")&amp;""</f>
        <v>MM</v>
      </c>
      <c r="BF33" s="27" t="str">
        <f>_xlfn.IFNA(INDEX(Grunddaten!$C$9:$BO$159,MATCH($A33,Input_Lieferant!$B$9:$B$158,0),MATCH(BF$1,Grunddaten!$C$8:$BO$8,0)), "")&amp;""</f>
        <v>0602</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7000</v>
      </c>
      <c r="BY33" s="31"/>
      <c r="BZ33" s="31"/>
      <c r="CA33" s="31"/>
      <c r="CB33" s="31"/>
      <c r="CC33" s="31"/>
      <c r="CD33" s="27" t="str">
        <f>_xlfn.IFNA(INDEX('Systemmanager - Datenassistent'!$C$9:$BW$159,MATCH($A33,Input_Lieferant!$B$9:$B$158,0),MATCH(CD$1,'Systemmanager - Datenassistent'!$C$8:$BW$8,0)),"")&amp;""</f>
        <v>EXTWG_32</v>
      </c>
      <c r="CE33" s="31"/>
      <c r="CF33" s="31"/>
      <c r="CG33" s="31"/>
      <c r="CH33" s="31"/>
      <c r="CI33" s="31"/>
      <c r="CJ33" s="31" t="str">
        <f t="shared" si="2"/>
        <v>V1</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xUfCqMCfTeTmfnrkmSSavjyczBdGkU</v>
      </c>
      <c r="DE33" s="27" t="str">
        <f>_xlfn.IFNA(INDEX(Grunddaten!$C$9:$BO$159,MATCH($A33,Input_Lieferant!$B$9:$B$158,0),MATCH(DE$1,Grunddaten!$C$8:$BO$8,0)), "")&amp;""</f>
        <v>1000058959</v>
      </c>
      <c r="DF33" s="31"/>
      <c r="DG33" s="31"/>
      <c r="DH33" s="31"/>
      <c r="DI33" s="31"/>
      <c r="DJ33" s="27" t="str">
        <f>_xlfn.IFNA(INDEX(Input_Lieferant!$D$9:$BE$158,MATCH($A33,Input_Lieferant!$B$9:$B$158,0),MATCH(DJ$1,Input_Lieferant!$D$8:$BE$8,0)),"")&amp;""</f>
        <v/>
      </c>
      <c r="DK33" s="31"/>
      <c r="DL33" s="31"/>
      <c r="DM33" s="31"/>
      <c r="DN33" s="31"/>
      <c r="DO33" s="31"/>
      <c r="DP33" s="31"/>
      <c r="DQ33" s="31"/>
      <c r="DR33" s="27">
        <f t="shared" si="3"/>
        <v>2</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UAM</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X</v>
      </c>
      <c r="GI33" s="27" t="str">
        <f>_xlfn.IFNA(INDEX('Systemmanager - Datenassistent'!$C$9:$BW$159,MATCH($A33,Input_Lieferant!$B$9:$B$158,0),MATCH(GI$1,'Systemmanager - Datenassistent'!$C$8:$BW$8,0)),"")&amp;""</f>
        <v>N</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000000000024715001</v>
      </c>
      <c r="GO33" s="27" t="str">
        <f>_xlfn.IFNA(INDEX(Grunddaten!$C$9:$BO$159,MATCH($A33,Input_Lieferant!$B$9:$B$158,0),MATCH(GO$1,Grunddaten!$C$8:$BO$8,0)), "")&amp;""</f>
        <v/>
      </c>
      <c r="GP33" s="27" t="str">
        <f>_xlfn.IFNA(INDEX('Systemmanager - Datenassistent'!$C$9:$BW$159,MATCH($A33,Input_Lieferant!$B$9:$B$158,0),MATCH(GP$1,'Systemmanager - Datenassistent'!$C$8:$BW$8,0)),"")&amp;""</f>
        <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2</v>
      </c>
      <c r="JT33" s="27" t="str">
        <f>_xlfn.IFNA(INDEX(Grunddaten!$C$9:$BO$159,MATCH($A33,Input_Lieferant!$B$9:$B$158,0),MATCH(JT$1,Grunddaten!$C$8:$BO$8,0)), "")&amp;""</f>
        <v/>
      </c>
      <c r="JU33" s="31"/>
      <c r="JV33" s="27" t="str">
        <f>_xlfn.IFNA(INDEX(Input_Lieferant!$D$9:$BE$158,MATCH($A33,Input_Lieferant!$B$9:$B$158,0),MATCH(JV$1,Input_Lieferant!$D$8:$BE$8,0)),"")&amp;""</f>
        <v>408243363</v>
      </c>
      <c r="JW33" s="31"/>
      <c r="JX33" s="31"/>
      <c r="JZ33" s="31"/>
      <c r="KA33" s="31"/>
      <c r="KB33" s="31"/>
      <c r="KC33" s="27" t="str">
        <f>_xlfn.IFNA(INDEX('Systemmanager - Datenassistent'!$C$9:$BW$159,MATCH($A33,Input_Lieferant!$B$9:$B$158,0),MATCH(KC$1,'Systemmanager - Datenassistent'!$C$8:$BW$8,0)),"")&amp;""</f>
        <v>0</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4">
      <c r="A34" s="27">
        <f>IF(LEN(Input_Lieferant!B41)=0,"",Input_Lieferant!B41)</f>
        <v>33</v>
      </c>
      <c r="B34" s="31"/>
      <c r="C34" s="31"/>
      <c r="D34" s="31"/>
      <c r="E34" s="31"/>
      <c r="F34" s="31"/>
      <c r="G34" s="31"/>
      <c r="H34" s="31"/>
      <c r="I34" s="31"/>
      <c r="J34" s="31"/>
      <c r="K34" s="27" t="str">
        <f>_xlfn.IFNA(INDEX(Grunddaten!$C$9:$BO$159,MATCH($A34,Input_Lieferant!$B$9:$B$158,0),MATCH(K$1,Grunddaten!$C$8:$BO$8,0)), "")&amp;""</f>
        <v>V001</v>
      </c>
      <c r="L34" s="27" t="str">
        <f t="shared" ref="L34:L65" si="5">IF(LEN(A34)=0,"","M")</f>
        <v>M</v>
      </c>
      <c r="M34" s="27" t="str">
        <f>_xlfn.IFNA(INDEX(Grunddaten!$C$9:$BO$159,MATCH($A34,Input_Lieferant!$B$9:$B$158,0),MATCH(M$1,Grunddaten!$C$8:$BO$8,0)), "")&amp;""</f>
        <v>ZX0000595</v>
      </c>
      <c r="N34" s="31"/>
      <c r="O34" s="27" t="str">
        <f>_xlfn.IFNA(INDEX(Input_Lieferant!$D$9:$BE$158,MATCH($A34,Input_Lieferant!$B$9:$B$158,0),MATCH(O$1,Input_Lieferant!$D$8:$BE$8,0)), "")&amp;""</f>
        <v>TO</v>
      </c>
      <c r="P34" s="27" t="str">
        <f>_xlfn.IFNA(INDEX(Input_Lieferant!$D$9:$BE$158,MATCH($A34,Input_Lieferant!$B$9:$B$158,0),MATCH(P$1,Input_Lieferant!$D$8:$BE$8,0)), "")&amp;""</f>
        <v>DM2</v>
      </c>
      <c r="Q34" s="31"/>
      <c r="R34" s="31"/>
      <c r="S34" s="31"/>
      <c r="T34" s="31"/>
      <c r="U34" s="31"/>
      <c r="V34" s="31"/>
      <c r="W34" s="31"/>
      <c r="X34" s="31"/>
      <c r="Y34" s="31"/>
      <c r="Z34" s="27" t="str">
        <f>_xlfn.IFNA(INDEX(Input_Lieferant!$D$9:$BE$158,MATCH($A34,Input_Lieferant!$B$9:$B$158,0),MATCH(Z$1,Input_Lieferant!$D$8:$BE$8,0)), "")&amp;""</f>
        <v>1.46</v>
      </c>
      <c r="AA34" s="31"/>
      <c r="AB34" s="27" t="str">
        <f>_xlfn.IFNA(INDEX(Input_Lieferant!$D$9:$BE$158,MATCH($A34,Input_Lieferant!$B$9:$B$158,0),MATCH(AB$1,Input_Lieferant!$D$8:$BE$8,0)),"")&amp;""</f>
        <v>LEER</v>
      </c>
      <c r="AC34" s="31"/>
      <c r="AD34" s="31"/>
      <c r="AE34" s="27" t="str">
        <f>_xlfn.IFNA(INDEX(Input_Lieferant!$D$9:$BE$158,MATCH($A34,Input_Lieferant!$B$9:$B$158,0),MATCH(AE$1,Input_Lieferant!$D$8:$BE$8,0)), "")&amp;""</f>
        <v>8.14</v>
      </c>
      <c r="AF34" s="27" t="str">
        <f>_xlfn.IFNA(INDEX(Input_Lieferant!$D$9:$BE$158,MATCH($A34,Input_Lieferant!$B$9:$B$158,0),MATCH(AF$1,Input_Lieferant!$D$8:$BE$8,0)),"")&amp;""</f>
        <v>8.95</v>
      </c>
      <c r="AG34" s="27" t="str">
        <f>_xlfn.IFNA(INDEX(Input_Lieferant!$D$9:$BE$158,MATCH($A34,Input_Lieferant!$B$9:$B$158,0),MATCH(AG$1,Input_Lieferant!$D$8:$BE$8,0)),"")&amp;""</f>
        <v>KG</v>
      </c>
      <c r="AH34" s="31"/>
      <c r="AI34" s="31"/>
      <c r="AJ34" s="31"/>
      <c r="AK34" s="31"/>
      <c r="AL34" s="27" t="str">
        <f>_xlfn.IFNA(INDEX('Systemmanager - Datenassistent'!$C$9:$BW$159,MATCH($A34,Input_Lieferant!$B$9:$B$158,0),MATCH(AL$1,'Systemmanager - Datenassistent'!$C$8:$BW$8,0)),"")&amp;""</f>
        <v/>
      </c>
      <c r="AM34" s="31"/>
      <c r="AN34" s="31"/>
      <c r="AO34" s="31"/>
      <c r="AP34" s="27" t="str">
        <f>_xlfn.IFNA(INDEX(Grunddaten!$C$9:$BO$159,MATCH($A34,Input_Lieferant!$B$9:$B$158,0),MATCH(AP$1,Grunddaten!$C$8:$BO$8,0)), "")&amp;""</f>
        <v>V0</v>
      </c>
      <c r="AQ34" s="31"/>
      <c r="AR34" s="31"/>
      <c r="AS34" s="31"/>
      <c r="AT34" s="31"/>
      <c r="AU34" s="31"/>
      <c r="AV34" s="31"/>
      <c r="AW34" s="31"/>
      <c r="AX34" s="31"/>
      <c r="AY34" s="31"/>
      <c r="AZ34" s="27" t="str">
        <f>_xlfn.IFNA(INDEX(Input_Lieferant!$D$9:$BE$158,MATCH($A34,Input_Lieferant!$B$9:$B$158,0),MATCH(AZ$1,Input_Lieferant!$D$8:$BE$8,0)),"")&amp;""</f>
        <v>5594564919380</v>
      </c>
      <c r="BA34" s="27" t="str">
        <f t="shared" ref="BA34:BA65" si="6">IF(LEN(AZ34)=0, "","HE")</f>
        <v>HE</v>
      </c>
      <c r="BB34" s="27" t="str">
        <f>TEXT(_xlfn.IFNA(INDEX(Input_Lieferant!$D$9:$BE$158,MATCH($A34,Input_Lieferant!$B$9:$B$158,0),MATCH(BB$1,Input_Lieferant!$D$8:$BE$8,0)),""), "0.000")&amp;""</f>
        <v>1.250</v>
      </c>
      <c r="BC34" s="27" t="str">
        <f>TEXT(_xlfn.IFNA(INDEX(Input_Lieferant!$D$9:$BE$158,MATCH($A34,Input_Lieferant!$B$9:$B$158,0),MATCH(BC$1,Input_Lieferant!$D$8:$BE$8,0)),""), "0.000")&amp;""</f>
        <v>8.230</v>
      </c>
      <c r="BD34" s="27" t="str">
        <f>TEXT(_xlfn.IFNA(INDEX(Input_Lieferant!$D$9:$BE$158,MATCH($A34,Input_Lieferant!$B$9:$B$158,0),MATCH(BD$1,Input_Lieferant!$D$8:$BE$8,0)),""), "0.000")&amp;""</f>
        <v>9.550</v>
      </c>
      <c r="BE34" s="27" t="str">
        <f>TEXT(_xlfn.IFNA(INDEX(Input_Lieferant!$D$9:$BE$158,MATCH($A34,Input_Lieferant!$B$9:$B$158,0),MATCH(BE$1,Input_Lieferant!$D$8:$BE$8,0)),""), "0.000")&amp;""</f>
        <v>MM</v>
      </c>
      <c r="BF34" s="27" t="str">
        <f>_xlfn.IFNA(INDEX(Grunddaten!$C$9:$BO$159,MATCH($A34,Input_Lieferant!$B$9:$B$158,0),MATCH(BF$1,Grunddaten!$C$8:$BO$8,0)), "")&amp;""</f>
        <v>0913</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8000</v>
      </c>
      <c r="BY34" s="31"/>
      <c r="BZ34" s="31"/>
      <c r="CA34" s="31"/>
      <c r="CB34" s="31"/>
      <c r="CC34" s="31"/>
      <c r="CD34" s="27" t="str">
        <f>_xlfn.IFNA(INDEX('Systemmanager - Datenassistent'!$C$9:$BW$159,MATCH($A34,Input_Lieferant!$B$9:$B$158,0),MATCH(CD$1,'Systemmanager - Datenassistent'!$C$8:$BW$8,0)),"")&amp;""</f>
        <v>EXTWG_33</v>
      </c>
      <c r="CE34" s="31"/>
      <c r="CF34" s="31"/>
      <c r="CG34" s="31"/>
      <c r="CH34" s="31"/>
      <c r="CI34" s="31"/>
      <c r="CJ34" s="31" t="str">
        <f t="shared" ref="CJ34:CJ65" si="7">IF(LEN(A34)=0,"","V1")</f>
        <v>V1</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pqVCUFWtxfuaHnGGcTMfKJAfQGiXit</v>
      </c>
      <c r="DE34" s="27" t="str">
        <f>_xlfn.IFNA(INDEX(Grunddaten!$C$9:$BO$159,MATCH($A34,Input_Lieferant!$B$9:$B$158,0),MATCH(DE$1,Grunddaten!$C$8:$BO$8,0)), "")&amp;""</f>
        <v>1000046407</v>
      </c>
      <c r="DF34" s="31"/>
      <c r="DG34" s="31"/>
      <c r="DH34" s="31"/>
      <c r="DI34" s="31"/>
      <c r="DJ34" s="27" t="str">
        <f>_xlfn.IFNA(INDEX(Input_Lieferant!$D$9:$BE$158,MATCH($A34,Input_Lieferant!$B$9:$B$158,0),MATCH(DJ$1,Input_Lieferant!$D$8:$BE$8,0)),"")&amp;""</f>
        <v>V03</v>
      </c>
      <c r="DK34" s="31"/>
      <c r="DL34" s="31"/>
      <c r="DM34" s="31"/>
      <c r="DN34" s="31"/>
      <c r="DO34" s="31"/>
      <c r="DP34" s="31"/>
      <c r="DQ34" s="31"/>
      <c r="DR34" s="27">
        <f t="shared" ref="DR34:DR65" si="8">IF(LEN(A34)=0,"",2)</f>
        <v>2</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UAM</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
      </c>
      <c r="GI34" s="27" t="str">
        <f>_xlfn.IFNA(INDEX('Systemmanager - Datenassistent'!$C$9:$BW$159,MATCH($A34,Input_Lieferant!$B$9:$B$158,0),MATCH(GI$1,'Systemmanager - Datenassistent'!$C$8:$BW$8,0)),"")&amp;""</f>
        <v>N</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000000000021061324</v>
      </c>
      <c r="GO34" s="27" t="str">
        <f>_xlfn.IFNA(INDEX(Grunddaten!$C$9:$BO$159,MATCH($A34,Input_Lieferant!$B$9:$B$158,0),MATCH(GO$1,Grunddaten!$C$8:$BO$8,0)), "")&amp;""</f>
        <v/>
      </c>
      <c r="GP34" s="27" t="str">
        <f>_xlfn.IFNA(INDEX('Systemmanager - Datenassistent'!$C$9:$BW$159,MATCH($A34,Input_Lieferant!$B$9:$B$158,0),MATCH(GP$1,'Systemmanager - Datenassistent'!$C$8:$BW$8,0)),"")&amp;""</f>
        <v>R</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2</v>
      </c>
      <c r="JT34" s="27" t="str">
        <f>_xlfn.IFNA(INDEX(Grunddaten!$C$9:$BO$159,MATCH($A34,Input_Lieferant!$B$9:$B$158,0),MATCH(JT$1,Grunddaten!$C$8:$BO$8,0)), "")&amp;""</f>
        <v/>
      </c>
      <c r="JU34" s="31"/>
      <c r="JV34" s="27" t="str">
        <f>_xlfn.IFNA(INDEX(Input_Lieferant!$D$9:$BE$158,MATCH($A34,Input_Lieferant!$B$9:$B$158,0),MATCH(JV$1,Input_Lieferant!$D$8:$BE$8,0)),"")&amp;""</f>
        <v>579634875</v>
      </c>
      <c r="JW34" s="31"/>
      <c r="JX34" s="31"/>
      <c r="JZ34" s="31"/>
      <c r="KA34" s="31"/>
      <c r="KB34" s="31"/>
      <c r="KC34" s="27" t="str">
        <f>_xlfn.IFNA(INDEX('Systemmanager - Datenassistent'!$C$9:$BW$159,MATCH($A34,Input_Lieferant!$B$9:$B$158,0),MATCH(KC$1,'Systemmanager - Datenassistent'!$C$8:$BW$8,0)),"")&amp;""</f>
        <v>0</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4">
      <c r="A35" s="27">
        <f>IF(LEN(Input_Lieferant!B42)=0,"",Input_Lieferant!B42)</f>
        <v>34</v>
      </c>
      <c r="B35" s="31"/>
      <c r="C35" s="31"/>
      <c r="D35" s="31"/>
      <c r="E35" s="31"/>
      <c r="F35" s="31"/>
      <c r="G35" s="31"/>
      <c r="H35" s="31"/>
      <c r="I35" s="31"/>
      <c r="J35" s="31"/>
      <c r="K35" s="27" t="str">
        <f>_xlfn.IFNA(INDEX(Grunddaten!$C$9:$BO$159,MATCH($A35,Input_Lieferant!$B$9:$B$158,0),MATCH(K$1,Grunddaten!$C$8:$BO$8,0)), "")&amp;""</f>
        <v>V010</v>
      </c>
      <c r="L35" s="27" t="str">
        <f t="shared" si="5"/>
        <v>M</v>
      </c>
      <c r="M35" s="27" t="str">
        <f>_xlfn.IFNA(INDEX(Grunddaten!$C$9:$BO$159,MATCH($A35,Input_Lieferant!$B$9:$B$158,0),MATCH(M$1,Grunddaten!$C$8:$BO$8,0)), "")&amp;""</f>
        <v>ZX0000595</v>
      </c>
      <c r="N35" s="31"/>
      <c r="O35" s="27" t="str">
        <f>_xlfn.IFNA(INDEX(Input_Lieferant!$D$9:$BE$158,MATCH($A35,Input_Lieferant!$B$9:$B$158,0),MATCH(O$1,Input_Lieferant!$D$8:$BE$8,0)), "")&amp;""</f>
        <v>CDM</v>
      </c>
      <c r="P35" s="27" t="str">
        <f>_xlfn.IFNA(INDEX(Input_Lieferant!$D$9:$BE$158,MATCH($A35,Input_Lieferant!$B$9:$B$158,0),MATCH(P$1,Input_Lieferant!$D$8:$BE$8,0)), "")&amp;""</f>
        <v>G</v>
      </c>
      <c r="Q35" s="31"/>
      <c r="R35" s="31"/>
      <c r="S35" s="31"/>
      <c r="T35" s="31"/>
      <c r="U35" s="31"/>
      <c r="V35" s="31"/>
      <c r="W35" s="31"/>
      <c r="X35" s="31"/>
      <c r="Y35" s="31"/>
      <c r="Z35" s="27" t="str">
        <f>_xlfn.IFNA(INDEX(Input_Lieferant!$D$9:$BE$158,MATCH($A35,Input_Lieferant!$B$9:$B$158,0),MATCH(Z$1,Input_Lieferant!$D$8:$BE$8,0)), "")&amp;""</f>
        <v/>
      </c>
      <c r="AA35" s="31"/>
      <c r="AB35" s="27" t="str">
        <f>_xlfn.IFNA(INDEX(Input_Lieferant!$D$9:$BE$158,MATCH($A35,Input_Lieferant!$B$9:$B$158,0),MATCH(AB$1,Input_Lieferant!$D$8:$BE$8,0)),"")&amp;""</f>
        <v>LO12</v>
      </c>
      <c r="AC35" s="31"/>
      <c r="AD35" s="31"/>
      <c r="AE35" s="27" t="str">
        <f>_xlfn.IFNA(INDEX(Input_Lieferant!$D$9:$BE$158,MATCH($A35,Input_Lieferant!$B$9:$B$158,0),MATCH(AE$1,Input_Lieferant!$D$8:$BE$8,0)), "")&amp;""</f>
        <v>4.11</v>
      </c>
      <c r="AF35" s="27" t="str">
        <f>_xlfn.IFNA(INDEX(Input_Lieferant!$D$9:$BE$158,MATCH($A35,Input_Lieferant!$B$9:$B$158,0),MATCH(AF$1,Input_Lieferant!$D$8:$BE$8,0)),"")&amp;""</f>
        <v>7.97</v>
      </c>
      <c r="AG35" s="27" t="str">
        <f>_xlfn.IFNA(INDEX(Input_Lieferant!$D$9:$BE$158,MATCH($A35,Input_Lieferant!$B$9:$B$158,0),MATCH(AG$1,Input_Lieferant!$D$8:$BE$8,0)),"")&amp;""</f>
        <v>KG</v>
      </c>
      <c r="AH35" s="31"/>
      <c r="AI35" s="31"/>
      <c r="AJ35" s="31"/>
      <c r="AK35" s="31"/>
      <c r="AL35" s="27" t="str">
        <f>_xlfn.IFNA(INDEX('Systemmanager - Datenassistent'!$C$9:$BW$159,MATCH($A35,Input_Lieferant!$B$9:$B$158,0),MATCH(AL$1,'Systemmanager - Datenassistent'!$C$8:$BW$8,0)),"")&amp;""</f>
        <v/>
      </c>
      <c r="AM35" s="31"/>
      <c r="AN35" s="31"/>
      <c r="AO35" s="31"/>
      <c r="AP35" s="27" t="str">
        <f>_xlfn.IFNA(INDEX(Grunddaten!$C$9:$BO$159,MATCH($A35,Input_Lieferant!$B$9:$B$158,0),MATCH(AP$1,Grunddaten!$C$8:$BO$8,0)), "")&amp;""</f>
        <v>V4</v>
      </c>
      <c r="AQ35" s="31"/>
      <c r="AR35" s="31"/>
      <c r="AS35" s="31"/>
      <c r="AT35" s="31"/>
      <c r="AU35" s="31"/>
      <c r="AV35" s="31"/>
      <c r="AW35" s="31"/>
      <c r="AX35" s="31"/>
      <c r="AY35" s="31"/>
      <c r="AZ35" s="27" t="str">
        <f>_xlfn.IFNA(INDEX(Input_Lieferant!$D$9:$BE$158,MATCH($A35,Input_Lieferant!$B$9:$B$158,0),MATCH(AZ$1,Input_Lieferant!$D$8:$BE$8,0)),"")&amp;""</f>
        <v>0025272781346</v>
      </c>
      <c r="BA35" s="27" t="str">
        <f t="shared" si="6"/>
        <v>HE</v>
      </c>
      <c r="BB35" s="27" t="str">
        <f>TEXT(_xlfn.IFNA(INDEX(Input_Lieferant!$D$9:$BE$158,MATCH($A35,Input_Lieferant!$B$9:$B$158,0),MATCH(BB$1,Input_Lieferant!$D$8:$BE$8,0)),""), "0.000")&amp;""</f>
        <v>3.740</v>
      </c>
      <c r="BC35" s="27" t="str">
        <f>TEXT(_xlfn.IFNA(INDEX(Input_Lieferant!$D$9:$BE$158,MATCH($A35,Input_Lieferant!$B$9:$B$158,0),MATCH(BC$1,Input_Lieferant!$D$8:$BE$8,0)),""), "0.000")&amp;""</f>
        <v>2.630</v>
      </c>
      <c r="BD35" s="27" t="str">
        <f>TEXT(_xlfn.IFNA(INDEX(Input_Lieferant!$D$9:$BE$158,MATCH($A35,Input_Lieferant!$B$9:$B$158,0),MATCH(BD$1,Input_Lieferant!$D$8:$BE$8,0)),""), "0.000")&amp;""</f>
        <v>4.400</v>
      </c>
      <c r="BE35" s="27" t="str">
        <f>TEXT(_xlfn.IFNA(INDEX(Input_Lieferant!$D$9:$BE$158,MATCH($A35,Input_Lieferant!$B$9:$B$158,0),MATCH(BE$1,Input_Lieferant!$D$8:$BE$8,0)),""), "0.000")&amp;""</f>
        <v>MM</v>
      </c>
      <c r="BF35" s="27" t="str">
        <f>_xlfn.IFNA(INDEX(Grunddaten!$C$9:$BO$159,MATCH($A35,Input_Lieferant!$B$9:$B$158,0),MATCH(BF$1,Grunddaten!$C$8:$BO$8,0)), "")&amp;""</f>
        <v>0153</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8000</v>
      </c>
      <c r="BY35" s="31"/>
      <c r="BZ35" s="31"/>
      <c r="CA35" s="31"/>
      <c r="CB35" s="31"/>
      <c r="CC35" s="31"/>
      <c r="CD35" s="27" t="str">
        <f>_xlfn.IFNA(INDEX('Systemmanager - Datenassistent'!$C$9:$BW$159,MATCH($A35,Input_Lieferant!$B$9:$B$158,0),MATCH(CD$1,'Systemmanager - Datenassistent'!$C$8:$BW$8,0)),"")&amp;""</f>
        <v>EXTWG_34</v>
      </c>
      <c r="CE35" s="31"/>
      <c r="CF35" s="31"/>
      <c r="CG35" s="31"/>
      <c r="CH35" s="31"/>
      <c r="CI35" s="31"/>
      <c r="CJ35" s="31" t="str">
        <f t="shared" si="7"/>
        <v>V1</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OTooLqUXUhhMmLvqLNwIbeNlcKMpad</v>
      </c>
      <c r="DE35" s="27" t="str">
        <f>_xlfn.IFNA(INDEX(Grunddaten!$C$9:$BO$159,MATCH($A35,Input_Lieferant!$B$9:$B$158,0),MATCH(DE$1,Grunddaten!$C$8:$BO$8,0)), "")&amp;""</f>
        <v>1000046078</v>
      </c>
      <c r="DF35" s="31"/>
      <c r="DG35" s="31"/>
      <c r="DH35" s="31"/>
      <c r="DI35" s="31"/>
      <c r="DJ35" s="27" t="str">
        <f>_xlfn.IFNA(INDEX(Input_Lieferant!$D$9:$BE$158,MATCH($A35,Input_Lieferant!$B$9:$B$158,0),MATCH(DJ$1,Input_Lieferant!$D$8:$BE$8,0)),"")&amp;""</f>
        <v>V01</v>
      </c>
      <c r="DK35" s="31"/>
      <c r="DL35" s="31"/>
      <c r="DM35" s="31"/>
      <c r="DN35" s="31"/>
      <c r="DO35" s="31"/>
      <c r="DP35" s="31"/>
      <c r="DQ35" s="31"/>
      <c r="DR35" s="27">
        <f t="shared" si="8"/>
        <v>2</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UAM</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
      </c>
      <c r="GI35" s="27" t="str">
        <f>_xlfn.IFNA(INDEX('Systemmanager - Datenassistent'!$C$9:$BW$159,MATCH($A35,Input_Lieferant!$B$9:$B$158,0),MATCH(GI$1,'Systemmanager - Datenassistent'!$C$8:$BW$8,0)),"")&amp;""</f>
        <v>M</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000000000073207724</v>
      </c>
      <c r="GO35" s="27" t="str">
        <f>_xlfn.IFNA(INDEX(Grunddaten!$C$9:$BO$159,MATCH($A35,Input_Lieferant!$B$9:$B$158,0),MATCH(GO$1,Grunddaten!$C$8:$BO$8,0)), "")&amp;""</f>
        <v/>
      </c>
      <c r="GP35" s="27" t="str">
        <f>_xlfn.IFNA(INDEX('Systemmanager - Datenassistent'!$C$9:$BW$159,MATCH($A35,Input_Lieferant!$B$9:$B$158,0),MATCH(GP$1,'Systemmanager - Datenassistent'!$C$8:$BW$8,0)),"")&amp;""</f>
        <v>R</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1</v>
      </c>
      <c r="JT35" s="27" t="str">
        <f>_xlfn.IFNA(INDEX(Grunddaten!$C$9:$BO$159,MATCH($A35,Input_Lieferant!$B$9:$B$158,0),MATCH(JT$1,Grunddaten!$C$8:$BO$8,0)), "")&amp;""</f>
        <v>V</v>
      </c>
      <c r="JU35" s="31"/>
      <c r="JV35" s="27" t="str">
        <f>_xlfn.IFNA(INDEX(Input_Lieferant!$D$9:$BE$158,MATCH($A35,Input_Lieferant!$B$9:$B$158,0),MATCH(JV$1,Input_Lieferant!$D$8:$BE$8,0)),"")&amp;""</f>
        <v>108801634</v>
      </c>
      <c r="JW35" s="31"/>
      <c r="JX35" s="31"/>
      <c r="JZ35" s="31"/>
      <c r="KA35" s="31"/>
      <c r="KB35" s="31"/>
      <c r="KC35" s="27" t="str">
        <f>_xlfn.IFNA(INDEX('Systemmanager - Datenassistent'!$C$9:$BW$159,MATCH($A35,Input_Lieferant!$B$9:$B$158,0),MATCH(KC$1,'Systemmanager - Datenassistent'!$C$8:$BW$8,0)),"")&amp;""</f>
        <v>0</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4">
      <c r="A36" s="27">
        <f>IF(LEN(Input_Lieferant!B43)=0,"",Input_Lieferant!B43)</f>
        <v>35</v>
      </c>
      <c r="B36" s="31"/>
      <c r="C36" s="31"/>
      <c r="D36" s="31"/>
      <c r="E36" s="31"/>
      <c r="F36" s="31"/>
      <c r="G36" s="31"/>
      <c r="H36" s="31"/>
      <c r="I36" s="31"/>
      <c r="J36" s="31"/>
      <c r="K36" s="27" t="str">
        <f>_xlfn.IFNA(INDEX(Grunddaten!$C$9:$BO$159,MATCH($A36,Input_Lieferant!$B$9:$B$158,0),MATCH(K$1,Grunddaten!$C$8:$BO$8,0)), "")&amp;""</f>
        <v>V009</v>
      </c>
      <c r="L36" s="27" t="str">
        <f t="shared" si="5"/>
        <v>M</v>
      </c>
      <c r="M36" s="27" t="str">
        <f>_xlfn.IFNA(INDEX(Grunddaten!$C$9:$BO$159,MATCH($A36,Input_Lieferant!$B$9:$B$158,0),MATCH(M$1,Grunddaten!$C$8:$BO$8,0)), "")&amp;""</f>
        <v>ZX0000215</v>
      </c>
      <c r="N36" s="31"/>
      <c r="O36" s="27" t="str">
        <f>_xlfn.IFNA(INDEX(Input_Lieferant!$D$9:$BE$158,MATCH($A36,Input_Lieferant!$B$9:$B$158,0),MATCH(O$1,Input_Lieferant!$D$8:$BE$8,0)), "")&amp;""</f>
        <v>M</v>
      </c>
      <c r="P36" s="27" t="str">
        <f>_xlfn.IFNA(INDEX(Input_Lieferant!$D$9:$BE$158,MATCH($A36,Input_Lieferant!$B$9:$B$158,0),MATCH(P$1,Input_Lieferant!$D$8:$BE$8,0)), "")&amp;""</f>
        <v>STD</v>
      </c>
      <c r="Q36" s="31"/>
      <c r="R36" s="31"/>
      <c r="S36" s="31"/>
      <c r="T36" s="31"/>
      <c r="U36" s="31"/>
      <c r="V36" s="31"/>
      <c r="W36" s="31"/>
      <c r="X36" s="31"/>
      <c r="Y36" s="31"/>
      <c r="Z36" s="27" t="str">
        <f>_xlfn.IFNA(INDEX(Input_Lieferant!$D$9:$BE$158,MATCH($A36,Input_Lieferant!$B$9:$B$158,0),MATCH(Z$1,Input_Lieferant!$D$8:$BE$8,0)), "")&amp;""</f>
        <v/>
      </c>
      <c r="AA36" s="31"/>
      <c r="AB36" s="27" t="str">
        <f>_xlfn.IFNA(INDEX(Input_Lieferant!$D$9:$BE$158,MATCH($A36,Input_Lieferant!$B$9:$B$158,0),MATCH(AB$1,Input_Lieferant!$D$8:$BE$8,0)),"")&amp;""</f>
        <v>ALEN</v>
      </c>
      <c r="AC36" s="31"/>
      <c r="AD36" s="31"/>
      <c r="AE36" s="27" t="str">
        <f>_xlfn.IFNA(INDEX(Input_Lieferant!$D$9:$BE$158,MATCH($A36,Input_Lieferant!$B$9:$B$158,0),MATCH(AE$1,Input_Lieferant!$D$8:$BE$8,0)), "")&amp;""</f>
        <v>4.32</v>
      </c>
      <c r="AF36" s="27" t="str">
        <f>_xlfn.IFNA(INDEX(Input_Lieferant!$D$9:$BE$158,MATCH($A36,Input_Lieferant!$B$9:$B$158,0),MATCH(AF$1,Input_Lieferant!$D$8:$BE$8,0)),"")&amp;""</f>
        <v>7.02</v>
      </c>
      <c r="AG36" s="27" t="str">
        <f>_xlfn.IFNA(INDEX(Input_Lieferant!$D$9:$BE$158,MATCH($A36,Input_Lieferant!$B$9:$B$158,0),MATCH(AG$1,Input_Lieferant!$D$8:$BE$8,0)),"")&amp;""</f>
        <v>KG</v>
      </c>
      <c r="AH36" s="31"/>
      <c r="AI36" s="31"/>
      <c r="AJ36" s="31"/>
      <c r="AK36" s="31"/>
      <c r="AL36" s="27" t="str">
        <f>_xlfn.IFNA(INDEX('Systemmanager - Datenassistent'!$C$9:$BW$159,MATCH($A36,Input_Lieferant!$B$9:$B$158,0),MATCH(AL$1,'Systemmanager - Datenassistent'!$C$8:$BW$8,0)),"")&amp;""</f>
        <v/>
      </c>
      <c r="AM36" s="31"/>
      <c r="AN36" s="31"/>
      <c r="AO36" s="31"/>
      <c r="AP36" s="27" t="str">
        <f>_xlfn.IFNA(INDEX(Grunddaten!$C$9:$BO$159,MATCH($A36,Input_Lieferant!$B$9:$B$158,0),MATCH(AP$1,Grunddaten!$C$8:$BO$8,0)), "")&amp;""</f>
        <v>V1</v>
      </c>
      <c r="AQ36" s="31"/>
      <c r="AR36" s="31"/>
      <c r="AS36" s="31"/>
      <c r="AT36" s="31"/>
      <c r="AU36" s="31"/>
      <c r="AV36" s="31"/>
      <c r="AW36" s="31"/>
      <c r="AX36" s="31"/>
      <c r="AY36" s="31"/>
      <c r="AZ36" s="27" t="str">
        <f>_xlfn.IFNA(INDEX(Input_Lieferant!$D$9:$BE$158,MATCH($A36,Input_Lieferant!$B$9:$B$158,0),MATCH(AZ$1,Input_Lieferant!$D$8:$BE$8,0)),"")&amp;""</f>
        <v>2940467929500</v>
      </c>
      <c r="BA36" s="27" t="str">
        <f t="shared" si="6"/>
        <v>HE</v>
      </c>
      <c r="BB36" s="27" t="str">
        <f>TEXT(_xlfn.IFNA(INDEX(Input_Lieferant!$D$9:$BE$158,MATCH($A36,Input_Lieferant!$B$9:$B$158,0),MATCH(BB$1,Input_Lieferant!$D$8:$BE$8,0)),""), "0.000")&amp;""</f>
        <v>6.710</v>
      </c>
      <c r="BC36" s="27" t="str">
        <f>TEXT(_xlfn.IFNA(INDEX(Input_Lieferant!$D$9:$BE$158,MATCH($A36,Input_Lieferant!$B$9:$B$158,0),MATCH(BC$1,Input_Lieferant!$D$8:$BE$8,0)),""), "0.000")&amp;""</f>
        <v>3.370</v>
      </c>
      <c r="BD36" s="27" t="str">
        <f>TEXT(_xlfn.IFNA(INDEX(Input_Lieferant!$D$9:$BE$158,MATCH($A36,Input_Lieferant!$B$9:$B$158,0),MATCH(BD$1,Input_Lieferant!$D$8:$BE$8,0)),""), "0.000")&amp;""</f>
        <v>5.080</v>
      </c>
      <c r="BE36" s="27" t="str">
        <f>TEXT(_xlfn.IFNA(INDEX(Input_Lieferant!$D$9:$BE$158,MATCH($A36,Input_Lieferant!$B$9:$B$158,0),MATCH(BE$1,Input_Lieferant!$D$8:$BE$8,0)),""), "0.000")&amp;""</f>
        <v>MM</v>
      </c>
      <c r="BF36" s="27" t="str">
        <f>_xlfn.IFNA(INDEX(Grunddaten!$C$9:$BO$159,MATCH($A36,Input_Lieferant!$B$9:$B$158,0),MATCH(BF$1,Grunddaten!$C$8:$BO$8,0)), "")&amp;""</f>
        <v>0293</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5000</v>
      </c>
      <c r="BY36" s="31"/>
      <c r="BZ36" s="31"/>
      <c r="CA36" s="31"/>
      <c r="CB36" s="31"/>
      <c r="CC36" s="31"/>
      <c r="CD36" s="27" t="str">
        <f>_xlfn.IFNA(INDEX('Systemmanager - Datenassistent'!$C$9:$BW$159,MATCH($A36,Input_Lieferant!$B$9:$B$158,0),MATCH(CD$1,'Systemmanager - Datenassistent'!$C$8:$BW$8,0)),"")&amp;""</f>
        <v>EXTWG_35</v>
      </c>
      <c r="CE36" s="31"/>
      <c r="CF36" s="31"/>
      <c r="CG36" s="31"/>
      <c r="CH36" s="31"/>
      <c r="CI36" s="31"/>
      <c r="CJ36" s="31" t="str">
        <f t="shared" si="7"/>
        <v>V1</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ikOnOrewmdmBnEDaDPpEPwdCtiKIkw</v>
      </c>
      <c r="DE36" s="27" t="str">
        <f>_xlfn.IFNA(INDEX(Grunddaten!$C$9:$BO$159,MATCH($A36,Input_Lieferant!$B$9:$B$158,0),MATCH(DE$1,Grunddaten!$C$8:$BO$8,0)), "")&amp;""</f>
        <v>1000059198</v>
      </c>
      <c r="DF36" s="31"/>
      <c r="DG36" s="31"/>
      <c r="DH36" s="31"/>
      <c r="DI36" s="31"/>
      <c r="DJ36" s="27" t="str">
        <f>_xlfn.IFNA(INDEX(Input_Lieferant!$D$9:$BE$158,MATCH($A36,Input_Lieferant!$B$9:$B$158,0),MATCH(DJ$1,Input_Lieferant!$D$8:$BE$8,0)),"")&amp;""</f>
        <v>V03</v>
      </c>
      <c r="DK36" s="31"/>
      <c r="DL36" s="31"/>
      <c r="DM36" s="31"/>
      <c r="DN36" s="31"/>
      <c r="DO36" s="31"/>
      <c r="DP36" s="31"/>
      <c r="DQ36" s="31"/>
      <c r="DR36" s="27">
        <f t="shared" si="8"/>
        <v>2</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UAM</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X</v>
      </c>
      <c r="GI36" s="27" t="str">
        <f>_xlfn.IFNA(INDEX('Systemmanager - Datenassistent'!$C$9:$BW$159,MATCH($A36,Input_Lieferant!$B$9:$B$158,0),MATCH(GI$1,'Systemmanager - Datenassistent'!$C$8:$BW$8,0)),"")&amp;""</f>
        <v>N</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000000000086248848</v>
      </c>
      <c r="GO36" s="27" t="str">
        <f>_xlfn.IFNA(INDEX(Grunddaten!$C$9:$BO$159,MATCH($A36,Input_Lieferant!$B$9:$B$158,0),MATCH(GO$1,Grunddaten!$C$8:$BO$8,0)), "")&amp;""</f>
        <v/>
      </c>
      <c r="GP36" s="27" t="str">
        <f>_xlfn.IFNA(INDEX('Systemmanager - Datenassistent'!$C$9:$BW$159,MATCH($A36,Input_Lieferant!$B$9:$B$158,0),MATCH(GP$1,'Systemmanager - Datenassistent'!$C$8:$BW$8,0)),"")&amp;""</f>
        <v>R</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2</v>
      </c>
      <c r="JT36" s="27" t="str">
        <f>_xlfn.IFNA(INDEX(Grunddaten!$C$9:$BO$159,MATCH($A36,Input_Lieferant!$B$9:$B$158,0),MATCH(JT$1,Grunddaten!$C$8:$BO$8,0)), "")&amp;""</f>
        <v>R</v>
      </c>
      <c r="JU36" s="31"/>
      <c r="JV36" s="27" t="str">
        <f>_xlfn.IFNA(INDEX(Input_Lieferant!$D$9:$BE$158,MATCH($A36,Input_Lieferant!$B$9:$B$158,0),MATCH(JV$1,Input_Lieferant!$D$8:$BE$8,0)),"")&amp;""</f>
        <v>611994934</v>
      </c>
      <c r="JW36" s="31"/>
      <c r="JX36" s="31"/>
      <c r="JZ36" s="31"/>
      <c r="KA36" s="31"/>
      <c r="KB36" s="31"/>
      <c r="KC36" s="27" t="str">
        <f>_xlfn.IFNA(INDEX('Systemmanager - Datenassistent'!$C$9:$BW$159,MATCH($A36,Input_Lieferant!$B$9:$B$158,0),MATCH(KC$1,'Systemmanager - Datenassistent'!$C$8:$BW$8,0)),"")&amp;""</f>
        <v>0</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4">
      <c r="A37" s="27">
        <f>IF(LEN(Input_Lieferant!B44)=0,"",Input_Lieferant!B44)</f>
        <v>36</v>
      </c>
      <c r="B37" s="31"/>
      <c r="C37" s="31"/>
      <c r="D37" s="31"/>
      <c r="E37" s="31"/>
      <c r="F37" s="31"/>
      <c r="G37" s="31"/>
      <c r="H37" s="31"/>
      <c r="I37" s="31"/>
      <c r="J37" s="31"/>
      <c r="K37" s="27" t="str">
        <f>_xlfn.IFNA(INDEX(Grunddaten!$C$9:$BO$159,MATCH($A37,Input_Lieferant!$B$9:$B$158,0),MATCH(K$1,Grunddaten!$C$8:$BO$8,0)), "")&amp;""</f>
        <v>V002</v>
      </c>
      <c r="L37" s="27" t="str">
        <f t="shared" si="5"/>
        <v>M</v>
      </c>
      <c r="M37" s="27" t="str">
        <f>_xlfn.IFNA(INDEX(Grunddaten!$C$9:$BO$159,MATCH($A37,Input_Lieferant!$B$9:$B$158,0),MATCH(M$1,Grunddaten!$C$8:$BO$8,0)), "")&amp;""</f>
        <v>ZX0000285</v>
      </c>
      <c r="N37" s="31"/>
      <c r="O37" s="27" t="str">
        <f>_xlfn.IFNA(INDEX(Input_Lieferant!$D$9:$BE$158,MATCH($A37,Input_Lieferant!$B$9:$B$158,0),MATCH(O$1,Input_Lieferant!$D$8:$BE$8,0)), "")&amp;""</f>
        <v>CM</v>
      </c>
      <c r="P37" s="27" t="str">
        <f>_xlfn.IFNA(INDEX(Input_Lieferant!$D$9:$BE$158,MATCH($A37,Input_Lieferant!$B$9:$B$158,0),MATCH(P$1,Input_Lieferant!$D$8:$BE$8,0)), "")&amp;""</f>
        <v>CDM</v>
      </c>
      <c r="Q37" s="31"/>
      <c r="R37" s="31"/>
      <c r="S37" s="31"/>
      <c r="T37" s="31"/>
      <c r="U37" s="31"/>
      <c r="V37" s="31"/>
      <c r="W37" s="31"/>
      <c r="X37" s="31"/>
      <c r="Y37" s="31"/>
      <c r="Z37" s="27" t="str">
        <f>_xlfn.IFNA(INDEX(Input_Lieferant!$D$9:$BE$158,MATCH($A37,Input_Lieferant!$B$9:$B$158,0),MATCH(Z$1,Input_Lieferant!$D$8:$BE$8,0)), "")&amp;""</f>
        <v/>
      </c>
      <c r="AA37" s="31"/>
      <c r="AB37" s="27" t="str">
        <f>_xlfn.IFNA(INDEX(Input_Lieferant!$D$9:$BE$158,MATCH($A37,Input_Lieferant!$B$9:$B$158,0),MATCH(AB$1,Input_Lieferant!$D$8:$BE$8,0)),"")&amp;""</f>
        <v>DIEN</v>
      </c>
      <c r="AC37" s="31"/>
      <c r="AD37" s="31"/>
      <c r="AE37" s="27" t="str">
        <f>_xlfn.IFNA(INDEX(Input_Lieferant!$D$9:$BE$158,MATCH($A37,Input_Lieferant!$B$9:$B$158,0),MATCH(AE$1,Input_Lieferant!$D$8:$BE$8,0)), "")&amp;""</f>
        <v>4.13</v>
      </c>
      <c r="AF37" s="27" t="str">
        <f>_xlfn.IFNA(INDEX(Input_Lieferant!$D$9:$BE$158,MATCH($A37,Input_Lieferant!$B$9:$B$158,0),MATCH(AF$1,Input_Lieferant!$D$8:$BE$8,0)),"")&amp;""</f>
        <v>1.71</v>
      </c>
      <c r="AG37" s="27" t="str">
        <f>_xlfn.IFNA(INDEX(Input_Lieferant!$D$9:$BE$158,MATCH($A37,Input_Lieferant!$B$9:$B$158,0),MATCH(AG$1,Input_Lieferant!$D$8:$BE$8,0)),"")&amp;""</f>
        <v>KG</v>
      </c>
      <c r="AH37" s="31"/>
      <c r="AI37" s="31"/>
      <c r="AJ37" s="31"/>
      <c r="AK37" s="31"/>
      <c r="AL37" s="27" t="str">
        <f>_xlfn.IFNA(INDEX('Systemmanager - Datenassistent'!$C$9:$BW$159,MATCH($A37,Input_Lieferant!$B$9:$B$158,0),MATCH(AL$1,'Systemmanager - Datenassistent'!$C$8:$BW$8,0)),"")&amp;""</f>
        <v>03</v>
      </c>
      <c r="AM37" s="31"/>
      <c r="AN37" s="31"/>
      <c r="AO37" s="31"/>
      <c r="AP37" s="27" t="str">
        <f>_xlfn.IFNA(INDEX(Grunddaten!$C$9:$BO$159,MATCH($A37,Input_Lieferant!$B$9:$B$158,0),MATCH(AP$1,Grunddaten!$C$8:$BO$8,0)), "")&amp;""</f>
        <v>V1</v>
      </c>
      <c r="AQ37" s="31"/>
      <c r="AR37" s="31"/>
      <c r="AS37" s="31"/>
      <c r="AT37" s="31"/>
      <c r="AU37" s="31"/>
      <c r="AV37" s="31"/>
      <c r="AW37" s="31"/>
      <c r="AX37" s="31"/>
      <c r="AY37" s="31"/>
      <c r="AZ37" s="27" t="str">
        <f>_xlfn.IFNA(INDEX(Input_Lieferant!$D$9:$BE$158,MATCH($A37,Input_Lieferant!$B$9:$B$158,0),MATCH(AZ$1,Input_Lieferant!$D$8:$BE$8,0)),"")&amp;""</f>
        <v>3638684969744</v>
      </c>
      <c r="BA37" s="27" t="str">
        <f t="shared" si="6"/>
        <v>HE</v>
      </c>
      <c r="BB37" s="27" t="str">
        <f>TEXT(_xlfn.IFNA(INDEX(Input_Lieferant!$D$9:$BE$158,MATCH($A37,Input_Lieferant!$B$9:$B$158,0),MATCH(BB$1,Input_Lieferant!$D$8:$BE$8,0)),""), "0.000")&amp;""</f>
        <v>1.120</v>
      </c>
      <c r="BC37" s="27" t="str">
        <f>TEXT(_xlfn.IFNA(INDEX(Input_Lieferant!$D$9:$BE$158,MATCH($A37,Input_Lieferant!$B$9:$B$158,0),MATCH(BC$1,Input_Lieferant!$D$8:$BE$8,0)),""), "0.000")&amp;""</f>
        <v>5.820</v>
      </c>
      <c r="BD37" s="27" t="str">
        <f>TEXT(_xlfn.IFNA(INDEX(Input_Lieferant!$D$9:$BE$158,MATCH($A37,Input_Lieferant!$B$9:$B$158,0),MATCH(BD$1,Input_Lieferant!$D$8:$BE$8,0)),""), "0.000")&amp;""</f>
        <v>4.690</v>
      </c>
      <c r="BE37" s="27" t="str">
        <f>TEXT(_xlfn.IFNA(INDEX(Input_Lieferant!$D$9:$BE$158,MATCH($A37,Input_Lieferant!$B$9:$B$158,0),MATCH(BE$1,Input_Lieferant!$D$8:$BE$8,0)),""), "0.000")&amp;""</f>
        <v>MM</v>
      </c>
      <c r="BF37" s="27" t="str">
        <f>_xlfn.IFNA(INDEX(Grunddaten!$C$9:$BO$159,MATCH($A37,Input_Lieferant!$B$9:$B$158,0),MATCH(BF$1,Grunddaten!$C$8:$BO$8,0)), "")&amp;""</f>
        <v>0328</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9000</v>
      </c>
      <c r="BY37" s="31"/>
      <c r="BZ37" s="31"/>
      <c r="CA37" s="31"/>
      <c r="CB37" s="31"/>
      <c r="CC37" s="31"/>
      <c r="CD37" s="27" t="str">
        <f>_xlfn.IFNA(INDEX('Systemmanager - Datenassistent'!$C$9:$BW$159,MATCH($A37,Input_Lieferant!$B$9:$B$158,0),MATCH(CD$1,'Systemmanager - Datenassistent'!$C$8:$BW$8,0)),"")&amp;""</f>
        <v>EXTWG_36</v>
      </c>
      <c r="CE37" s="31"/>
      <c r="CF37" s="31"/>
      <c r="CG37" s="31"/>
      <c r="CH37" s="31"/>
      <c r="CI37" s="31"/>
      <c r="CJ37" s="31" t="str">
        <f t="shared" si="7"/>
        <v>V1</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etgmIKsxNtFsfmmGfMpXBvOOXGLCEi</v>
      </c>
      <c r="DE37" s="27" t="str">
        <f>_xlfn.IFNA(INDEX(Grunddaten!$C$9:$BO$159,MATCH($A37,Input_Lieferant!$B$9:$B$158,0),MATCH(DE$1,Grunddaten!$C$8:$BO$8,0)), "")&amp;""</f>
        <v>1000059277</v>
      </c>
      <c r="DF37" s="31"/>
      <c r="DG37" s="31"/>
      <c r="DH37" s="31"/>
      <c r="DI37" s="31"/>
      <c r="DJ37" s="27" t="str">
        <f>_xlfn.IFNA(INDEX(Input_Lieferant!$D$9:$BE$158,MATCH($A37,Input_Lieferant!$B$9:$B$158,0),MATCH(DJ$1,Input_Lieferant!$D$8:$BE$8,0)),"")&amp;""</f>
        <v>V03</v>
      </c>
      <c r="DK37" s="31"/>
      <c r="DL37" s="31"/>
      <c r="DM37" s="31"/>
      <c r="DN37" s="31"/>
      <c r="DO37" s="31"/>
      <c r="DP37" s="31"/>
      <c r="DQ37" s="31"/>
      <c r="DR37" s="27">
        <f t="shared" si="8"/>
        <v>2</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UAM</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X</v>
      </c>
      <c r="GI37" s="27" t="str">
        <f>_xlfn.IFNA(INDEX('Systemmanager - Datenassistent'!$C$9:$BW$159,MATCH($A37,Input_Lieferant!$B$9:$B$158,0),MATCH(GI$1,'Systemmanager - Datenassistent'!$C$8:$BW$8,0)),"")&amp;""</f>
        <v>M</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000000000043883748</v>
      </c>
      <c r="GO37" s="27" t="str">
        <f>_xlfn.IFNA(INDEX(Grunddaten!$C$9:$BO$159,MATCH($A37,Input_Lieferant!$B$9:$B$158,0),MATCH(GO$1,Grunddaten!$C$8:$BO$8,0)), "")&amp;""</f>
        <v/>
      </c>
      <c r="GP37" s="27" t="str">
        <f>_xlfn.IFNA(INDEX('Systemmanager - Datenassistent'!$C$9:$BW$159,MATCH($A37,Input_Lieferant!$B$9:$B$158,0),MATCH(GP$1,'Systemmanager - Datenassistent'!$C$8:$BW$8,0)),"")&amp;""</f>
        <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1</v>
      </c>
      <c r="JT37" s="27" t="str">
        <f>_xlfn.IFNA(INDEX(Grunddaten!$C$9:$BO$159,MATCH($A37,Input_Lieferant!$B$9:$B$158,0),MATCH(JT$1,Grunddaten!$C$8:$BO$8,0)), "")&amp;""</f>
        <v>N</v>
      </c>
      <c r="JU37" s="31"/>
      <c r="JV37" s="27" t="str">
        <f>_xlfn.IFNA(INDEX(Input_Lieferant!$D$9:$BE$158,MATCH($A37,Input_Lieferant!$B$9:$B$158,0),MATCH(JV$1,Input_Lieferant!$D$8:$BE$8,0)),"")&amp;""</f>
        <v>109546129</v>
      </c>
      <c r="JW37" s="31"/>
      <c r="JX37" s="31"/>
      <c r="JZ37" s="31"/>
      <c r="KA37" s="31"/>
      <c r="KB37" s="31"/>
      <c r="KC37" s="27" t="str">
        <f>_xlfn.IFNA(INDEX('Systemmanager - Datenassistent'!$C$9:$BW$159,MATCH($A37,Input_Lieferant!$B$9:$B$158,0),MATCH(KC$1,'Systemmanager - Datenassistent'!$C$8:$BW$8,0)),"")&amp;""</f>
        <v>1</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4">
      <c r="A38" s="27">
        <f>IF(LEN(Input_Lieferant!B45)=0,"",Input_Lieferant!B45)</f>
        <v>37</v>
      </c>
      <c r="B38" s="31"/>
      <c r="C38" s="31"/>
      <c r="D38" s="31"/>
      <c r="E38" s="31"/>
      <c r="F38" s="31"/>
      <c r="G38" s="31"/>
      <c r="H38" s="31"/>
      <c r="I38" s="31"/>
      <c r="J38" s="31"/>
      <c r="K38" s="27" t="str">
        <f>_xlfn.IFNA(INDEX(Grunddaten!$C$9:$BO$159,MATCH($A38,Input_Lieferant!$B$9:$B$158,0),MATCH(K$1,Grunddaten!$C$8:$BO$8,0)), "")&amp;""</f>
        <v>V007</v>
      </c>
      <c r="L38" s="27" t="str">
        <f t="shared" si="5"/>
        <v>M</v>
      </c>
      <c r="M38" s="27" t="str">
        <f>_xlfn.IFNA(INDEX(Grunddaten!$C$9:$BO$159,MATCH($A38,Input_Lieferant!$B$9:$B$158,0),MATCH(M$1,Grunddaten!$C$8:$BO$8,0)), "")&amp;""</f>
        <v>ZX0000595</v>
      </c>
      <c r="N38" s="31"/>
      <c r="O38" s="27" t="str">
        <f>_xlfn.IFNA(INDEX(Input_Lieferant!$D$9:$BE$158,MATCH($A38,Input_Lieferant!$B$9:$B$158,0),MATCH(O$1,Input_Lieferant!$D$8:$BE$8,0)), "")&amp;""</f>
        <v>LE</v>
      </c>
      <c r="P38" s="27" t="str">
        <f>_xlfn.IFNA(INDEX(Input_Lieferant!$D$9:$BE$158,MATCH($A38,Input_Lieferant!$B$9:$B$158,0),MATCH(P$1,Input_Lieferant!$D$8:$BE$8,0)), "")&amp;""</f>
        <v>MG</v>
      </c>
      <c r="Q38" s="31"/>
      <c r="R38" s="31"/>
      <c r="S38" s="31"/>
      <c r="T38" s="31"/>
      <c r="U38" s="31"/>
      <c r="V38" s="31"/>
      <c r="W38" s="31"/>
      <c r="X38" s="31"/>
      <c r="Y38" s="31"/>
      <c r="Z38" s="27" t="str">
        <f>_xlfn.IFNA(INDEX(Input_Lieferant!$D$9:$BE$158,MATCH($A38,Input_Lieferant!$B$9:$B$158,0),MATCH(Z$1,Input_Lieferant!$D$8:$BE$8,0)), "")&amp;""</f>
        <v/>
      </c>
      <c r="AA38" s="31"/>
      <c r="AB38" s="27" t="str">
        <f>_xlfn.IFNA(INDEX(Input_Lieferant!$D$9:$BE$158,MATCH($A38,Input_Lieferant!$B$9:$B$158,0),MATCH(AB$1,Input_Lieferant!$D$8:$BE$8,0)),"")&amp;""</f>
        <v>GG05</v>
      </c>
      <c r="AC38" s="31"/>
      <c r="AD38" s="31"/>
      <c r="AE38" s="27" t="str">
        <f>_xlfn.IFNA(INDEX(Input_Lieferant!$D$9:$BE$158,MATCH($A38,Input_Lieferant!$B$9:$B$158,0),MATCH(AE$1,Input_Lieferant!$D$8:$BE$8,0)), "")&amp;""</f>
        <v>9.85</v>
      </c>
      <c r="AF38" s="27" t="str">
        <f>_xlfn.IFNA(INDEX(Input_Lieferant!$D$9:$BE$158,MATCH($A38,Input_Lieferant!$B$9:$B$158,0),MATCH(AF$1,Input_Lieferant!$D$8:$BE$8,0)),"")&amp;""</f>
        <v>4.57</v>
      </c>
      <c r="AG38" s="27" t="str">
        <f>_xlfn.IFNA(INDEX(Input_Lieferant!$D$9:$BE$158,MATCH($A38,Input_Lieferant!$B$9:$B$158,0),MATCH(AG$1,Input_Lieferant!$D$8:$BE$8,0)),"")&amp;""</f>
        <v>KG</v>
      </c>
      <c r="AH38" s="31"/>
      <c r="AI38" s="31"/>
      <c r="AJ38" s="31"/>
      <c r="AK38" s="31"/>
      <c r="AL38" s="27" t="str">
        <f>_xlfn.IFNA(INDEX('Systemmanager - Datenassistent'!$C$9:$BW$159,MATCH($A38,Input_Lieferant!$B$9:$B$158,0),MATCH(AL$1,'Systemmanager - Datenassistent'!$C$8:$BW$8,0)),"")&amp;""</f>
        <v>01</v>
      </c>
      <c r="AM38" s="31"/>
      <c r="AN38" s="31"/>
      <c r="AO38" s="31"/>
      <c r="AP38" s="27" t="str">
        <f>_xlfn.IFNA(INDEX(Grunddaten!$C$9:$BO$159,MATCH($A38,Input_Lieferant!$B$9:$B$158,0),MATCH(AP$1,Grunddaten!$C$8:$BO$8,0)), "")&amp;""</f>
        <v>V1</v>
      </c>
      <c r="AQ38" s="31"/>
      <c r="AR38" s="31"/>
      <c r="AS38" s="31"/>
      <c r="AT38" s="31"/>
      <c r="AU38" s="31"/>
      <c r="AV38" s="31"/>
      <c r="AW38" s="31"/>
      <c r="AX38" s="31"/>
      <c r="AY38" s="31"/>
      <c r="AZ38" s="27" t="str">
        <f>_xlfn.IFNA(INDEX(Input_Lieferant!$D$9:$BE$158,MATCH($A38,Input_Lieferant!$B$9:$B$158,0),MATCH(AZ$1,Input_Lieferant!$D$8:$BE$8,0)),"")&amp;""</f>
        <v>3661790947783</v>
      </c>
      <c r="BA38" s="27" t="str">
        <f t="shared" si="6"/>
        <v>HE</v>
      </c>
      <c r="BB38" s="27" t="str">
        <f>TEXT(_xlfn.IFNA(INDEX(Input_Lieferant!$D$9:$BE$158,MATCH($A38,Input_Lieferant!$B$9:$B$158,0),MATCH(BB$1,Input_Lieferant!$D$8:$BE$8,0)),""), "0.000")&amp;""</f>
        <v>9.320</v>
      </c>
      <c r="BC38" s="27" t="str">
        <f>TEXT(_xlfn.IFNA(INDEX(Input_Lieferant!$D$9:$BE$158,MATCH($A38,Input_Lieferant!$B$9:$B$158,0),MATCH(BC$1,Input_Lieferant!$D$8:$BE$8,0)),""), "0.000")&amp;""</f>
        <v>4.220</v>
      </c>
      <c r="BD38" s="27" t="str">
        <f>TEXT(_xlfn.IFNA(INDEX(Input_Lieferant!$D$9:$BE$158,MATCH($A38,Input_Lieferant!$B$9:$B$158,0),MATCH(BD$1,Input_Lieferant!$D$8:$BE$8,0)),""), "0.000")&amp;""</f>
        <v>2.980</v>
      </c>
      <c r="BE38" s="27" t="str">
        <f>TEXT(_xlfn.IFNA(INDEX(Input_Lieferant!$D$9:$BE$158,MATCH($A38,Input_Lieferant!$B$9:$B$158,0),MATCH(BE$1,Input_Lieferant!$D$8:$BE$8,0)),""), "0.000")&amp;""</f>
        <v>MM</v>
      </c>
      <c r="BF38" s="27" t="str">
        <f>_xlfn.IFNA(INDEX(Grunddaten!$C$9:$BO$159,MATCH($A38,Input_Lieferant!$B$9:$B$158,0),MATCH(BF$1,Grunddaten!$C$8:$BO$8,0)), "")&amp;""</f>
        <v>0106</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7000</v>
      </c>
      <c r="BY38" s="31"/>
      <c r="BZ38" s="31"/>
      <c r="CA38" s="31"/>
      <c r="CB38" s="31"/>
      <c r="CC38" s="31"/>
      <c r="CD38" s="27" t="str">
        <f>_xlfn.IFNA(INDEX('Systemmanager - Datenassistent'!$C$9:$BW$159,MATCH($A38,Input_Lieferant!$B$9:$B$158,0),MATCH(CD$1,'Systemmanager - Datenassistent'!$C$8:$BW$8,0)),"")&amp;""</f>
        <v>EXTWG_37</v>
      </c>
      <c r="CE38" s="31"/>
      <c r="CF38" s="31"/>
      <c r="CG38" s="31"/>
      <c r="CH38" s="31"/>
      <c r="CI38" s="31"/>
      <c r="CJ38" s="31" t="str">
        <f t="shared" si="7"/>
        <v>V1</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TnOvavAjkTVfNWhIoowkmdaJDllfAt</v>
      </c>
      <c r="DE38" s="27" t="str">
        <f>_xlfn.IFNA(INDEX(Grunddaten!$C$9:$BO$159,MATCH($A38,Input_Lieferant!$B$9:$B$158,0),MATCH(DE$1,Grunddaten!$C$8:$BO$8,0)), "")&amp;""</f>
        <v>1000056467</v>
      </c>
      <c r="DF38" s="31"/>
      <c r="DG38" s="31"/>
      <c r="DH38" s="31"/>
      <c r="DI38" s="31"/>
      <c r="DJ38" s="27" t="str">
        <f>_xlfn.IFNA(INDEX(Input_Lieferant!$D$9:$BE$158,MATCH($A38,Input_Lieferant!$B$9:$B$158,0),MATCH(DJ$1,Input_Lieferant!$D$8:$BE$8,0)),"")&amp;""</f>
        <v>V01</v>
      </c>
      <c r="DK38" s="31"/>
      <c r="DL38" s="31"/>
      <c r="DM38" s="31"/>
      <c r="DN38" s="31"/>
      <c r="DO38" s="31"/>
      <c r="DP38" s="31"/>
      <c r="DQ38" s="31"/>
      <c r="DR38" s="27">
        <f t="shared" si="8"/>
        <v>2</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UAM</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
      </c>
      <c r="GI38" s="27" t="str">
        <f>_xlfn.IFNA(INDEX('Systemmanager - Datenassistent'!$C$9:$BW$159,MATCH($A38,Input_Lieferant!$B$9:$B$158,0),MATCH(GI$1,'Systemmanager - Datenassistent'!$C$8:$BW$8,0)),"")&amp;""</f>
        <v>M</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000000000085021055</v>
      </c>
      <c r="GO38" s="27" t="str">
        <f>_xlfn.IFNA(INDEX(Grunddaten!$C$9:$BO$159,MATCH($A38,Input_Lieferant!$B$9:$B$158,0),MATCH(GO$1,Grunddaten!$C$8:$BO$8,0)), "")&amp;""</f>
        <v/>
      </c>
      <c r="GP38" s="27" t="str">
        <f>_xlfn.IFNA(INDEX('Systemmanager - Datenassistent'!$C$9:$BW$159,MATCH($A38,Input_Lieferant!$B$9:$B$158,0),MATCH(GP$1,'Systemmanager - Datenassistent'!$C$8:$BW$8,0)),"")&amp;""</f>
        <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2</v>
      </c>
      <c r="JT38" s="27" t="str">
        <f>_xlfn.IFNA(INDEX(Grunddaten!$C$9:$BO$159,MATCH($A38,Input_Lieferant!$B$9:$B$158,0),MATCH(JT$1,Grunddaten!$C$8:$BO$8,0)), "")&amp;""</f>
        <v>R</v>
      </c>
      <c r="JU38" s="31"/>
      <c r="JV38" s="27" t="str">
        <f>_xlfn.IFNA(INDEX(Input_Lieferant!$D$9:$BE$158,MATCH($A38,Input_Lieferant!$B$9:$B$158,0),MATCH(JV$1,Input_Lieferant!$D$8:$BE$8,0)),"")&amp;""</f>
        <v>118453983</v>
      </c>
      <c r="JW38" s="31"/>
      <c r="JX38" s="31"/>
      <c r="JZ38" s="31"/>
      <c r="KA38" s="31"/>
      <c r="KB38" s="31"/>
      <c r="KC38" s="27" t="str">
        <f>_xlfn.IFNA(INDEX('Systemmanager - Datenassistent'!$C$9:$BW$159,MATCH($A38,Input_Lieferant!$B$9:$B$158,0),MATCH(KC$1,'Systemmanager - Datenassistent'!$C$8:$BW$8,0)),"")&amp;""</f>
        <v>6</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4">
      <c r="A39" s="27">
        <f>IF(LEN(Input_Lieferant!B46)=0,"",Input_Lieferant!B46)</f>
        <v>38</v>
      </c>
      <c r="B39" s="31"/>
      <c r="C39" s="31"/>
      <c r="D39" s="31"/>
      <c r="E39" s="31"/>
      <c r="F39" s="31"/>
      <c r="G39" s="31"/>
      <c r="H39" s="31"/>
      <c r="I39" s="31"/>
      <c r="J39" s="31"/>
      <c r="K39" s="27" t="str">
        <f>_xlfn.IFNA(INDEX(Grunddaten!$C$9:$BO$159,MATCH($A39,Input_Lieferant!$B$9:$B$158,0),MATCH(K$1,Grunddaten!$C$8:$BO$8,0)), "")&amp;""</f>
        <v>V005</v>
      </c>
      <c r="L39" s="27" t="str">
        <f t="shared" si="5"/>
        <v>M</v>
      </c>
      <c r="M39" s="27" t="str">
        <f>_xlfn.IFNA(INDEX(Grunddaten!$C$9:$BO$159,MATCH($A39,Input_Lieferant!$B$9:$B$158,0),MATCH(M$1,Grunddaten!$C$8:$BO$8,0)), "")&amp;""</f>
        <v>ZX0000405</v>
      </c>
      <c r="N39" s="31"/>
      <c r="O39" s="27" t="str">
        <f>_xlfn.IFNA(INDEX(Input_Lieferant!$D$9:$BE$158,MATCH($A39,Input_Lieferant!$B$9:$B$158,0),MATCH(O$1,Input_Lieferant!$D$8:$BE$8,0)), "")&amp;""</f>
        <v>ST</v>
      </c>
      <c r="P39" s="27" t="str">
        <f>_xlfn.IFNA(INDEX(Input_Lieferant!$D$9:$BE$158,MATCH($A39,Input_Lieferant!$B$9:$B$158,0),MATCH(P$1,Input_Lieferant!$D$8:$BE$8,0)), "")&amp;""</f>
        <v>TO</v>
      </c>
      <c r="Q39" s="31"/>
      <c r="R39" s="31"/>
      <c r="S39" s="31"/>
      <c r="T39" s="31"/>
      <c r="U39" s="31"/>
      <c r="V39" s="31"/>
      <c r="W39" s="31"/>
      <c r="X39" s="31"/>
      <c r="Y39" s="31"/>
      <c r="Z39" s="27" t="str">
        <f>_xlfn.IFNA(INDEX(Input_Lieferant!$D$9:$BE$158,MATCH($A39,Input_Lieferant!$B$9:$B$158,0),MATCH(Z$1,Input_Lieferant!$D$8:$BE$8,0)), "")&amp;""</f>
        <v/>
      </c>
      <c r="AA39" s="31"/>
      <c r="AB39" s="27" t="str">
        <f>_xlfn.IFNA(INDEX(Input_Lieferant!$D$9:$BE$158,MATCH($A39,Input_Lieferant!$B$9:$B$158,0),MATCH(AB$1,Input_Lieferant!$D$8:$BE$8,0)),"")&amp;""</f>
        <v>ALES</v>
      </c>
      <c r="AC39" s="31"/>
      <c r="AD39" s="31"/>
      <c r="AE39" s="27" t="str">
        <f>_xlfn.IFNA(INDEX(Input_Lieferant!$D$9:$BE$158,MATCH($A39,Input_Lieferant!$B$9:$B$158,0),MATCH(AE$1,Input_Lieferant!$D$8:$BE$8,0)), "")&amp;""</f>
        <v>3.29</v>
      </c>
      <c r="AF39" s="27" t="str">
        <f>_xlfn.IFNA(INDEX(Input_Lieferant!$D$9:$BE$158,MATCH($A39,Input_Lieferant!$B$9:$B$158,0),MATCH(AF$1,Input_Lieferant!$D$8:$BE$8,0)),"")&amp;""</f>
        <v>4.78</v>
      </c>
      <c r="AG39" s="27" t="str">
        <f>_xlfn.IFNA(INDEX(Input_Lieferant!$D$9:$BE$158,MATCH($A39,Input_Lieferant!$B$9:$B$158,0),MATCH(AG$1,Input_Lieferant!$D$8:$BE$8,0)),"")&amp;""</f>
        <v>KG</v>
      </c>
      <c r="AH39" s="31"/>
      <c r="AI39" s="31"/>
      <c r="AJ39" s="31"/>
      <c r="AK39" s="31"/>
      <c r="AL39" s="27" t="str">
        <f>_xlfn.IFNA(INDEX('Systemmanager - Datenassistent'!$C$9:$BW$159,MATCH($A39,Input_Lieferant!$B$9:$B$158,0),MATCH(AL$1,'Systemmanager - Datenassistent'!$C$8:$BW$8,0)),"")&amp;""</f>
        <v>01</v>
      </c>
      <c r="AM39" s="31"/>
      <c r="AN39" s="31"/>
      <c r="AO39" s="31"/>
      <c r="AP39" s="27" t="str">
        <f>_xlfn.IFNA(INDEX(Grunddaten!$C$9:$BO$159,MATCH($A39,Input_Lieferant!$B$9:$B$158,0),MATCH(AP$1,Grunddaten!$C$8:$BO$8,0)), "")&amp;""</f>
        <v>V4</v>
      </c>
      <c r="AQ39" s="31"/>
      <c r="AR39" s="31"/>
      <c r="AS39" s="31"/>
      <c r="AT39" s="31"/>
      <c r="AU39" s="31"/>
      <c r="AV39" s="31"/>
      <c r="AW39" s="31"/>
      <c r="AX39" s="31"/>
      <c r="AY39" s="31"/>
      <c r="AZ39" s="27" t="str">
        <f>_xlfn.IFNA(INDEX(Input_Lieferant!$D$9:$BE$158,MATCH($A39,Input_Lieferant!$B$9:$B$158,0),MATCH(AZ$1,Input_Lieferant!$D$8:$BE$8,0)),"")&amp;""</f>
        <v>6402307393217</v>
      </c>
      <c r="BA39" s="27" t="str">
        <f t="shared" si="6"/>
        <v>HE</v>
      </c>
      <c r="BB39" s="27" t="str">
        <f>TEXT(_xlfn.IFNA(INDEX(Input_Lieferant!$D$9:$BE$158,MATCH($A39,Input_Lieferant!$B$9:$B$158,0),MATCH(BB$1,Input_Lieferant!$D$8:$BE$8,0)),""), "0.000")&amp;""</f>
        <v>7.180</v>
      </c>
      <c r="BC39" s="27" t="str">
        <f>TEXT(_xlfn.IFNA(INDEX(Input_Lieferant!$D$9:$BE$158,MATCH($A39,Input_Lieferant!$B$9:$B$158,0),MATCH(BC$1,Input_Lieferant!$D$8:$BE$8,0)),""), "0.000")&amp;""</f>
        <v>6.890</v>
      </c>
      <c r="BD39" s="27" t="str">
        <f>TEXT(_xlfn.IFNA(INDEX(Input_Lieferant!$D$9:$BE$158,MATCH($A39,Input_Lieferant!$B$9:$B$158,0),MATCH(BD$1,Input_Lieferant!$D$8:$BE$8,0)),""), "0.000")&amp;""</f>
        <v>5.850</v>
      </c>
      <c r="BE39" s="27" t="str">
        <f>TEXT(_xlfn.IFNA(INDEX(Input_Lieferant!$D$9:$BE$158,MATCH($A39,Input_Lieferant!$B$9:$B$158,0),MATCH(BE$1,Input_Lieferant!$D$8:$BE$8,0)),""), "0.000")&amp;""</f>
        <v>MM</v>
      </c>
      <c r="BF39" s="27" t="str">
        <f>_xlfn.IFNA(INDEX(Grunddaten!$C$9:$BO$159,MATCH($A39,Input_Lieferant!$B$9:$B$158,0),MATCH(BF$1,Grunddaten!$C$8:$BO$8,0)), "")&amp;""</f>
        <v>0666</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1000</v>
      </c>
      <c r="BY39" s="31"/>
      <c r="BZ39" s="31"/>
      <c r="CA39" s="31"/>
      <c r="CB39" s="31"/>
      <c r="CC39" s="31"/>
      <c r="CD39" s="27" t="str">
        <f>_xlfn.IFNA(INDEX('Systemmanager - Datenassistent'!$C$9:$BW$159,MATCH($A39,Input_Lieferant!$B$9:$B$158,0),MATCH(CD$1,'Systemmanager - Datenassistent'!$C$8:$BW$8,0)),"")&amp;""</f>
        <v>EXTWG_38</v>
      </c>
      <c r="CE39" s="31"/>
      <c r="CF39" s="31"/>
      <c r="CG39" s="31"/>
      <c r="CH39" s="31"/>
      <c r="CI39" s="31"/>
      <c r="CJ39" s="31" t="str">
        <f t="shared" si="7"/>
        <v>V1</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mENREDVCwxALhRxnbkvmPUdsNbtbwh</v>
      </c>
      <c r="DE39" s="27" t="str">
        <f>_xlfn.IFNA(INDEX(Grunddaten!$C$9:$BO$159,MATCH($A39,Input_Lieferant!$B$9:$B$158,0),MATCH(DE$1,Grunddaten!$C$8:$BO$8,0)), "")&amp;""</f>
        <v>1000001747</v>
      </c>
      <c r="DF39" s="31"/>
      <c r="DG39" s="31"/>
      <c r="DH39" s="31"/>
      <c r="DI39" s="31"/>
      <c r="DJ39" s="27" t="str">
        <f>_xlfn.IFNA(INDEX(Input_Lieferant!$D$9:$BE$158,MATCH($A39,Input_Lieferant!$B$9:$B$158,0),MATCH(DJ$1,Input_Lieferant!$D$8:$BE$8,0)),"")&amp;""</f>
        <v/>
      </c>
      <c r="DK39" s="31"/>
      <c r="DL39" s="31"/>
      <c r="DM39" s="31"/>
      <c r="DN39" s="31"/>
      <c r="DO39" s="31"/>
      <c r="DP39" s="31"/>
      <c r="DQ39" s="31"/>
      <c r="DR39" s="27">
        <f t="shared" si="8"/>
        <v>2</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UAM</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X</v>
      </c>
      <c r="GI39" s="27" t="str">
        <f>_xlfn.IFNA(INDEX('Systemmanager - Datenassistent'!$C$9:$BW$159,MATCH($A39,Input_Lieferant!$B$9:$B$158,0),MATCH(GI$1,'Systemmanager - Datenassistent'!$C$8:$BW$8,0)),"")&amp;""</f>
        <v>M</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000000000030899523</v>
      </c>
      <c r="GO39" s="27" t="str">
        <f>_xlfn.IFNA(INDEX(Grunddaten!$C$9:$BO$159,MATCH($A39,Input_Lieferant!$B$9:$B$158,0),MATCH(GO$1,Grunddaten!$C$8:$BO$8,0)), "")&amp;""</f>
        <v/>
      </c>
      <c r="GP39" s="27" t="str">
        <f>_xlfn.IFNA(INDEX('Systemmanager - Datenassistent'!$C$9:$BW$159,MATCH($A39,Input_Lieferant!$B$9:$B$158,0),MATCH(GP$1,'Systemmanager - Datenassistent'!$C$8:$BW$8,0)),"")&amp;""</f>
        <v>R</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1</v>
      </c>
      <c r="JT39" s="27" t="str">
        <f>_xlfn.IFNA(INDEX(Grunddaten!$C$9:$BO$159,MATCH($A39,Input_Lieferant!$B$9:$B$158,0),MATCH(JT$1,Grunddaten!$C$8:$BO$8,0)), "")&amp;""</f>
        <v>R</v>
      </c>
      <c r="JU39" s="31"/>
      <c r="JV39" s="27" t="str">
        <f>_xlfn.IFNA(INDEX(Input_Lieferant!$D$9:$BE$158,MATCH($A39,Input_Lieferant!$B$9:$B$158,0),MATCH(JV$1,Input_Lieferant!$D$8:$BE$8,0)),"")&amp;""</f>
        <v>746873488</v>
      </c>
      <c r="JW39" s="31"/>
      <c r="JX39" s="31"/>
      <c r="JZ39" s="31"/>
      <c r="KA39" s="31"/>
      <c r="KB39" s="31"/>
      <c r="KC39" s="27" t="str">
        <f>_xlfn.IFNA(INDEX('Systemmanager - Datenassistent'!$C$9:$BW$159,MATCH($A39,Input_Lieferant!$B$9:$B$158,0),MATCH(KC$1,'Systemmanager - Datenassistent'!$C$8:$BW$8,0)),"")&amp;""</f>
        <v>0</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4">
      <c r="A40" s="27">
        <f>IF(LEN(Input_Lieferant!B47)=0,"",Input_Lieferant!B47)</f>
        <v>39</v>
      </c>
      <c r="B40" s="31"/>
      <c r="C40" s="31"/>
      <c r="D40" s="31"/>
      <c r="E40" s="31"/>
      <c r="F40" s="31"/>
      <c r="G40" s="31"/>
      <c r="H40" s="31"/>
      <c r="I40" s="31"/>
      <c r="J40" s="31"/>
      <c r="K40" s="27" t="str">
        <f>_xlfn.IFNA(INDEX(Grunddaten!$C$9:$BO$159,MATCH($A40,Input_Lieferant!$B$9:$B$158,0),MATCH(K$1,Grunddaten!$C$8:$BO$8,0)), "")&amp;""</f>
        <v>V009</v>
      </c>
      <c r="L40" s="27" t="str">
        <f t="shared" si="5"/>
        <v>M</v>
      </c>
      <c r="M40" s="27" t="str">
        <f>_xlfn.IFNA(INDEX(Grunddaten!$C$9:$BO$159,MATCH($A40,Input_Lieferant!$B$9:$B$158,0),MATCH(M$1,Grunddaten!$C$8:$BO$8,0)), "")&amp;""</f>
        <v>ZX0000280</v>
      </c>
      <c r="N40" s="31"/>
      <c r="O40" s="27" t="str">
        <f>_xlfn.IFNA(INDEX(Input_Lieferant!$D$9:$BE$158,MATCH($A40,Input_Lieferant!$B$9:$B$158,0),MATCH(O$1,Input_Lieferant!$D$8:$BE$8,0)), "")&amp;""</f>
        <v>CM2</v>
      </c>
      <c r="P40" s="27" t="str">
        <f>_xlfn.IFNA(INDEX(Input_Lieferant!$D$9:$BE$158,MATCH($A40,Input_Lieferant!$B$9:$B$158,0),MATCH(P$1,Input_Lieferant!$D$8:$BE$8,0)), "")&amp;""</f>
        <v>ST</v>
      </c>
      <c r="Q40" s="31"/>
      <c r="R40" s="31"/>
      <c r="S40" s="31"/>
      <c r="T40" s="31"/>
      <c r="U40" s="31"/>
      <c r="V40" s="31"/>
      <c r="W40" s="31"/>
      <c r="X40" s="31"/>
      <c r="Y40" s="31"/>
      <c r="Z40" s="27" t="str">
        <f>_xlfn.IFNA(INDEX(Input_Lieferant!$D$9:$BE$158,MATCH($A40,Input_Lieferant!$B$9:$B$158,0),MATCH(Z$1,Input_Lieferant!$D$8:$BE$8,0)), "")&amp;""</f>
        <v/>
      </c>
      <c r="AA40" s="31"/>
      <c r="AB40" s="27" t="str">
        <f>_xlfn.IFNA(INDEX(Input_Lieferant!$D$9:$BE$158,MATCH($A40,Input_Lieferant!$B$9:$B$158,0),MATCH(AB$1,Input_Lieferant!$D$8:$BE$8,0)),"")&amp;""</f>
        <v>LO16</v>
      </c>
      <c r="AC40" s="31"/>
      <c r="AD40" s="31"/>
      <c r="AE40" s="27" t="str">
        <f>_xlfn.IFNA(INDEX(Input_Lieferant!$D$9:$BE$158,MATCH($A40,Input_Lieferant!$B$9:$B$158,0),MATCH(AE$1,Input_Lieferant!$D$8:$BE$8,0)), "")&amp;""</f>
        <v>5.03</v>
      </c>
      <c r="AF40" s="27" t="str">
        <f>_xlfn.IFNA(INDEX(Input_Lieferant!$D$9:$BE$158,MATCH($A40,Input_Lieferant!$B$9:$B$158,0),MATCH(AF$1,Input_Lieferant!$D$8:$BE$8,0)),"")&amp;""</f>
        <v>5.33</v>
      </c>
      <c r="AG40" s="27" t="str">
        <f>_xlfn.IFNA(INDEX(Input_Lieferant!$D$9:$BE$158,MATCH($A40,Input_Lieferant!$B$9:$B$158,0),MATCH(AG$1,Input_Lieferant!$D$8:$BE$8,0)),"")&amp;""</f>
        <v>KG</v>
      </c>
      <c r="AH40" s="31"/>
      <c r="AI40" s="31"/>
      <c r="AJ40" s="31"/>
      <c r="AK40" s="31"/>
      <c r="AL40" s="27" t="str">
        <f>_xlfn.IFNA(INDEX('Systemmanager - Datenassistent'!$C$9:$BW$159,MATCH($A40,Input_Lieferant!$B$9:$B$158,0),MATCH(AL$1,'Systemmanager - Datenassistent'!$C$8:$BW$8,0)),"")&amp;""</f>
        <v>03</v>
      </c>
      <c r="AM40" s="31"/>
      <c r="AN40" s="31"/>
      <c r="AO40" s="31"/>
      <c r="AP40" s="27" t="str">
        <f>_xlfn.IFNA(INDEX(Grunddaten!$C$9:$BO$159,MATCH($A40,Input_Lieferant!$B$9:$B$158,0),MATCH(AP$1,Grunddaten!$C$8:$BO$8,0)), "")&amp;""</f>
        <v>V3</v>
      </c>
      <c r="AQ40" s="31"/>
      <c r="AR40" s="31"/>
      <c r="AS40" s="31"/>
      <c r="AT40" s="31"/>
      <c r="AU40" s="31"/>
      <c r="AV40" s="31"/>
      <c r="AW40" s="31"/>
      <c r="AX40" s="31"/>
      <c r="AY40" s="31"/>
      <c r="AZ40" s="27" t="str">
        <f>_xlfn.IFNA(INDEX(Input_Lieferant!$D$9:$BE$158,MATCH($A40,Input_Lieferant!$B$9:$B$158,0),MATCH(AZ$1,Input_Lieferant!$D$8:$BE$8,0)),"")&amp;""</f>
        <v>3015216330354</v>
      </c>
      <c r="BA40" s="27" t="str">
        <f t="shared" si="6"/>
        <v>HE</v>
      </c>
      <c r="BB40" s="27" t="str">
        <f>TEXT(_xlfn.IFNA(INDEX(Input_Lieferant!$D$9:$BE$158,MATCH($A40,Input_Lieferant!$B$9:$B$158,0),MATCH(BB$1,Input_Lieferant!$D$8:$BE$8,0)),""), "0.000")&amp;""</f>
        <v>9.800</v>
      </c>
      <c r="BC40" s="27" t="str">
        <f>TEXT(_xlfn.IFNA(INDEX(Input_Lieferant!$D$9:$BE$158,MATCH($A40,Input_Lieferant!$B$9:$B$158,0),MATCH(BC$1,Input_Lieferant!$D$8:$BE$8,0)),""), "0.000")&amp;""</f>
        <v>3.180</v>
      </c>
      <c r="BD40" s="27" t="str">
        <f>TEXT(_xlfn.IFNA(INDEX(Input_Lieferant!$D$9:$BE$158,MATCH($A40,Input_Lieferant!$B$9:$B$158,0),MATCH(BD$1,Input_Lieferant!$D$8:$BE$8,0)),""), "0.000")&amp;""</f>
        <v>3.600</v>
      </c>
      <c r="BE40" s="27" t="str">
        <f>TEXT(_xlfn.IFNA(INDEX(Input_Lieferant!$D$9:$BE$158,MATCH($A40,Input_Lieferant!$B$9:$B$158,0),MATCH(BE$1,Input_Lieferant!$D$8:$BE$8,0)),""), "0.000")&amp;""</f>
        <v>MM</v>
      </c>
      <c r="BF40" s="27" t="str">
        <f>_xlfn.IFNA(INDEX(Grunddaten!$C$9:$BO$159,MATCH($A40,Input_Lieferant!$B$9:$B$158,0),MATCH(BF$1,Grunddaten!$C$8:$BO$8,0)), "")&amp;""</f>
        <v>0400</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5000</v>
      </c>
      <c r="BY40" s="31"/>
      <c r="BZ40" s="31"/>
      <c r="CA40" s="31"/>
      <c r="CB40" s="31"/>
      <c r="CC40" s="31"/>
      <c r="CD40" s="27" t="str">
        <f>_xlfn.IFNA(INDEX('Systemmanager - Datenassistent'!$C$9:$BW$159,MATCH($A40,Input_Lieferant!$B$9:$B$158,0),MATCH(CD$1,'Systemmanager - Datenassistent'!$C$8:$BW$8,0)),"")&amp;""</f>
        <v>EXTWG_39</v>
      </c>
      <c r="CE40" s="31"/>
      <c r="CF40" s="31"/>
      <c r="CG40" s="31"/>
      <c r="CH40" s="31"/>
      <c r="CI40" s="31"/>
      <c r="CJ40" s="31" t="str">
        <f t="shared" si="7"/>
        <v>V1</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etxfnKScmqSRiCaChVPzEDONdSmGbS</v>
      </c>
      <c r="DE40" s="27" t="str">
        <f>_xlfn.IFNA(INDEX(Grunddaten!$C$9:$BO$159,MATCH($A40,Input_Lieferant!$B$9:$B$158,0),MATCH(DE$1,Grunddaten!$C$8:$BO$8,0)), "")&amp;""</f>
        <v>1000049941</v>
      </c>
      <c r="DF40" s="31"/>
      <c r="DG40" s="31"/>
      <c r="DH40" s="31"/>
      <c r="DI40" s="31"/>
      <c r="DJ40" s="27" t="str">
        <f>_xlfn.IFNA(INDEX(Input_Lieferant!$D$9:$BE$158,MATCH($A40,Input_Lieferant!$B$9:$B$158,0),MATCH(DJ$1,Input_Lieferant!$D$8:$BE$8,0)),"")&amp;""</f>
        <v>V03</v>
      </c>
      <c r="DK40" s="31"/>
      <c r="DL40" s="31"/>
      <c r="DM40" s="31"/>
      <c r="DN40" s="31"/>
      <c r="DO40" s="31"/>
      <c r="DP40" s="31"/>
      <c r="DQ40" s="31"/>
      <c r="DR40" s="27">
        <f t="shared" si="8"/>
        <v>2</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UAM</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
      </c>
      <c r="GI40" s="27" t="str">
        <f>_xlfn.IFNA(INDEX('Systemmanager - Datenassistent'!$C$9:$BW$159,MATCH($A40,Input_Lieferant!$B$9:$B$158,0),MATCH(GI$1,'Systemmanager - Datenassistent'!$C$8:$BW$8,0)),"")&amp;""</f>
        <v>M</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000000000050738243</v>
      </c>
      <c r="GO40" s="27" t="str">
        <f>_xlfn.IFNA(INDEX(Grunddaten!$C$9:$BO$159,MATCH($A40,Input_Lieferant!$B$9:$B$158,0),MATCH(GO$1,Grunddaten!$C$8:$BO$8,0)), "")&amp;""</f>
        <v/>
      </c>
      <c r="GP40" s="27" t="str">
        <f>_xlfn.IFNA(INDEX('Systemmanager - Datenassistent'!$C$9:$BW$159,MATCH($A40,Input_Lieferant!$B$9:$B$158,0),MATCH(GP$1,'Systemmanager - Datenassistent'!$C$8:$BW$8,0)),"")&amp;""</f>
        <v>R</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2</v>
      </c>
      <c r="JT40" s="27" t="str">
        <f>_xlfn.IFNA(INDEX(Grunddaten!$C$9:$BO$159,MATCH($A40,Input_Lieferant!$B$9:$B$158,0),MATCH(JT$1,Grunddaten!$C$8:$BO$8,0)), "")&amp;""</f>
        <v>R</v>
      </c>
      <c r="JU40" s="31"/>
      <c r="JV40" s="27" t="str">
        <f>_xlfn.IFNA(INDEX(Input_Lieferant!$D$9:$BE$158,MATCH($A40,Input_Lieferant!$B$9:$B$158,0),MATCH(JV$1,Input_Lieferant!$D$8:$BE$8,0)),"")&amp;""</f>
        <v>163849798</v>
      </c>
      <c r="JW40" s="31"/>
      <c r="JX40" s="31"/>
      <c r="JZ40" s="31"/>
      <c r="KA40" s="31"/>
      <c r="KB40" s="31"/>
      <c r="KC40" s="27" t="str">
        <f>_xlfn.IFNA(INDEX('Systemmanager - Datenassistent'!$C$9:$BW$159,MATCH($A40,Input_Lieferant!$B$9:$B$158,0),MATCH(KC$1,'Systemmanager - Datenassistent'!$C$8:$BW$8,0)),"")&amp;""</f>
        <v>6</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4">
      <c r="A41" s="27">
        <f>IF(LEN(Input_Lieferant!B48)=0,"",Input_Lieferant!B48)</f>
        <v>40</v>
      </c>
      <c r="B41" s="31"/>
      <c r="C41" s="31"/>
      <c r="D41" s="31"/>
      <c r="E41" s="31"/>
      <c r="F41" s="31"/>
      <c r="G41" s="31"/>
      <c r="H41" s="31"/>
      <c r="I41" s="31"/>
      <c r="J41" s="31"/>
      <c r="K41" s="27" t="str">
        <f>_xlfn.IFNA(INDEX(Grunddaten!$C$9:$BO$159,MATCH($A41,Input_Lieferant!$B$9:$B$158,0),MATCH(K$1,Grunddaten!$C$8:$BO$8,0)), "")&amp;""</f>
        <v>V007</v>
      </c>
      <c r="L41" s="27" t="str">
        <f t="shared" si="5"/>
        <v>M</v>
      </c>
      <c r="M41" s="27" t="str">
        <f>_xlfn.IFNA(INDEX(Grunddaten!$C$9:$BO$159,MATCH($A41,Input_Lieferant!$B$9:$B$158,0),MATCH(M$1,Grunddaten!$C$8:$BO$8,0)), "")&amp;""</f>
        <v>ZX0000130</v>
      </c>
      <c r="N41" s="31"/>
      <c r="O41" s="27" t="str">
        <f>_xlfn.IFNA(INDEX(Input_Lieferant!$D$9:$BE$158,MATCH($A41,Input_Lieferant!$B$9:$B$158,0),MATCH(O$1,Input_Lieferant!$D$8:$BE$8,0)), "")&amp;""</f>
        <v>CDM</v>
      </c>
      <c r="P41" s="27" t="str">
        <f>_xlfn.IFNA(INDEX(Input_Lieferant!$D$9:$BE$158,MATCH($A41,Input_Lieferant!$B$9:$B$158,0),MATCH(P$1,Input_Lieferant!$D$8:$BE$8,0)), "")&amp;""</f>
        <v>CM</v>
      </c>
      <c r="Q41" s="31"/>
      <c r="R41" s="31"/>
      <c r="S41" s="31"/>
      <c r="T41" s="31"/>
      <c r="U41" s="31"/>
      <c r="V41" s="31"/>
      <c r="W41" s="31"/>
      <c r="X41" s="31"/>
      <c r="Y41" s="31"/>
      <c r="Z41" s="27" t="str">
        <f>_xlfn.IFNA(INDEX(Input_Lieferant!$D$9:$BE$158,MATCH($A41,Input_Lieferant!$B$9:$B$158,0),MATCH(Z$1,Input_Lieferant!$D$8:$BE$8,0)), "")&amp;""</f>
        <v/>
      </c>
      <c r="AA41" s="31"/>
      <c r="AB41" s="27" t="str">
        <f>_xlfn.IFNA(INDEX(Input_Lieferant!$D$9:$BE$158,MATCH($A41,Input_Lieferant!$B$9:$B$158,0),MATCH(AB$1,Input_Lieferant!$D$8:$BE$8,0)),"")&amp;""</f>
        <v>ALES</v>
      </c>
      <c r="AC41" s="31"/>
      <c r="AD41" s="31"/>
      <c r="AE41" s="27" t="str">
        <f>_xlfn.IFNA(INDEX(Input_Lieferant!$D$9:$BE$158,MATCH($A41,Input_Lieferant!$B$9:$B$158,0),MATCH(AE$1,Input_Lieferant!$D$8:$BE$8,0)), "")&amp;""</f>
        <v>1.46</v>
      </c>
      <c r="AF41" s="27" t="str">
        <f>_xlfn.IFNA(INDEX(Input_Lieferant!$D$9:$BE$158,MATCH($A41,Input_Lieferant!$B$9:$B$158,0),MATCH(AF$1,Input_Lieferant!$D$8:$BE$8,0)),"")&amp;""</f>
        <v>8.85</v>
      </c>
      <c r="AG41" s="27" t="str">
        <f>_xlfn.IFNA(INDEX(Input_Lieferant!$D$9:$BE$158,MATCH($A41,Input_Lieferant!$B$9:$B$158,0),MATCH(AG$1,Input_Lieferant!$D$8:$BE$8,0)),"")&amp;""</f>
        <v>KG</v>
      </c>
      <c r="AH41" s="31"/>
      <c r="AI41" s="31"/>
      <c r="AJ41" s="31"/>
      <c r="AK41" s="31"/>
      <c r="AL41" s="27" t="str">
        <f>_xlfn.IFNA(INDEX('Systemmanager - Datenassistent'!$C$9:$BW$159,MATCH($A41,Input_Lieferant!$B$9:$B$158,0),MATCH(AL$1,'Systemmanager - Datenassistent'!$C$8:$BW$8,0)),"")&amp;""</f>
        <v>01</v>
      </c>
      <c r="AM41" s="31"/>
      <c r="AN41" s="31"/>
      <c r="AO41" s="31"/>
      <c r="AP41" s="27" t="str">
        <f>_xlfn.IFNA(INDEX(Grunddaten!$C$9:$BO$159,MATCH($A41,Input_Lieferant!$B$9:$B$158,0),MATCH(AP$1,Grunddaten!$C$8:$BO$8,0)), "")&amp;""</f>
        <v>V0</v>
      </c>
      <c r="AQ41" s="31"/>
      <c r="AR41" s="31"/>
      <c r="AS41" s="31"/>
      <c r="AT41" s="31"/>
      <c r="AU41" s="31"/>
      <c r="AV41" s="31"/>
      <c r="AW41" s="31"/>
      <c r="AX41" s="31"/>
      <c r="AY41" s="31"/>
      <c r="AZ41" s="27" t="str">
        <f>_xlfn.IFNA(INDEX(Input_Lieferant!$D$9:$BE$158,MATCH($A41,Input_Lieferant!$B$9:$B$158,0),MATCH(AZ$1,Input_Lieferant!$D$8:$BE$8,0)),"")&amp;""</f>
        <v>4242453535587</v>
      </c>
      <c r="BA41" s="27" t="str">
        <f t="shared" si="6"/>
        <v>HE</v>
      </c>
      <c r="BB41" s="27" t="str">
        <f>TEXT(_xlfn.IFNA(INDEX(Input_Lieferant!$D$9:$BE$158,MATCH($A41,Input_Lieferant!$B$9:$B$158,0),MATCH(BB$1,Input_Lieferant!$D$8:$BE$8,0)),""), "0.000")&amp;""</f>
        <v>6.410</v>
      </c>
      <c r="BC41" s="27" t="str">
        <f>TEXT(_xlfn.IFNA(INDEX(Input_Lieferant!$D$9:$BE$158,MATCH($A41,Input_Lieferant!$B$9:$B$158,0),MATCH(BC$1,Input_Lieferant!$D$8:$BE$8,0)),""), "0.000")&amp;""</f>
        <v>1.700</v>
      </c>
      <c r="BD41" s="27" t="str">
        <f>TEXT(_xlfn.IFNA(INDEX(Input_Lieferant!$D$9:$BE$158,MATCH($A41,Input_Lieferant!$B$9:$B$158,0),MATCH(BD$1,Input_Lieferant!$D$8:$BE$8,0)),""), "0.000")&amp;""</f>
        <v>6.470</v>
      </c>
      <c r="BE41" s="27" t="str">
        <f>TEXT(_xlfn.IFNA(INDEX(Input_Lieferant!$D$9:$BE$158,MATCH($A41,Input_Lieferant!$B$9:$B$158,0),MATCH(BE$1,Input_Lieferant!$D$8:$BE$8,0)),""), "0.000")&amp;""</f>
        <v>MM</v>
      </c>
      <c r="BF41" s="27" t="str">
        <f>_xlfn.IFNA(INDEX(Grunddaten!$C$9:$BO$159,MATCH($A41,Input_Lieferant!$B$9:$B$158,0),MATCH(BF$1,Grunddaten!$C$8:$BO$8,0)), "")&amp;""</f>
        <v>0832</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1000</v>
      </c>
      <c r="BY41" s="31"/>
      <c r="BZ41" s="31"/>
      <c r="CA41" s="31"/>
      <c r="CB41" s="31"/>
      <c r="CC41" s="31"/>
      <c r="CD41" s="27" t="str">
        <f>_xlfn.IFNA(INDEX('Systemmanager - Datenassistent'!$C$9:$BW$159,MATCH($A41,Input_Lieferant!$B$9:$B$158,0),MATCH(CD$1,'Systemmanager - Datenassistent'!$C$8:$BW$8,0)),"")&amp;""</f>
        <v>EXTWG_40</v>
      </c>
      <c r="CE41" s="31"/>
      <c r="CF41" s="31"/>
      <c r="CG41" s="31"/>
      <c r="CH41" s="31"/>
      <c r="CI41" s="31"/>
      <c r="CJ41" s="31" t="str">
        <f t="shared" si="7"/>
        <v>V1</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phFlqXTQbGSqUzybyexmFOBHqRHhfu</v>
      </c>
      <c r="DE41" s="27" t="str">
        <f>_xlfn.IFNA(INDEX(Grunddaten!$C$9:$BO$159,MATCH($A41,Input_Lieferant!$B$9:$B$158,0),MATCH(DE$1,Grunddaten!$C$8:$BO$8,0)), "")&amp;""</f>
        <v>1000046960</v>
      </c>
      <c r="DF41" s="31"/>
      <c r="DG41" s="31"/>
      <c r="DH41" s="31"/>
      <c r="DI41" s="31"/>
      <c r="DJ41" s="27" t="str">
        <f>_xlfn.IFNA(INDEX(Input_Lieferant!$D$9:$BE$158,MATCH($A41,Input_Lieferant!$B$9:$B$158,0),MATCH(DJ$1,Input_Lieferant!$D$8:$BE$8,0)),"")&amp;""</f>
        <v>V01</v>
      </c>
      <c r="DK41" s="31"/>
      <c r="DL41" s="31"/>
      <c r="DM41" s="31"/>
      <c r="DN41" s="31"/>
      <c r="DO41" s="31"/>
      <c r="DP41" s="31"/>
      <c r="DQ41" s="31"/>
      <c r="DR41" s="27">
        <f t="shared" si="8"/>
        <v>2</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UAM</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X</v>
      </c>
      <c r="GI41" s="27" t="str">
        <f>_xlfn.IFNA(INDEX('Systemmanager - Datenassistent'!$C$9:$BW$159,MATCH($A41,Input_Lieferant!$B$9:$B$158,0),MATCH(GI$1,'Systemmanager - Datenassistent'!$C$8:$BW$8,0)),"")&amp;""</f>
        <v>N</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000000000025199930</v>
      </c>
      <c r="GO41" s="27" t="str">
        <f>_xlfn.IFNA(INDEX(Grunddaten!$C$9:$BO$159,MATCH($A41,Input_Lieferant!$B$9:$B$158,0),MATCH(GO$1,Grunddaten!$C$8:$BO$8,0)), "")&amp;""</f>
        <v/>
      </c>
      <c r="GP41" s="27" t="str">
        <f>_xlfn.IFNA(INDEX('Systemmanager - Datenassistent'!$C$9:$BW$159,MATCH($A41,Input_Lieferant!$B$9:$B$158,0),MATCH(GP$1,'Systemmanager - Datenassistent'!$C$8:$BW$8,0)),"")&amp;""</f>
        <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2</v>
      </c>
      <c r="JT41" s="27" t="str">
        <f>_xlfn.IFNA(INDEX(Grunddaten!$C$9:$BO$159,MATCH($A41,Input_Lieferant!$B$9:$B$158,0),MATCH(JT$1,Grunddaten!$C$8:$BO$8,0)), "")&amp;""</f>
        <v>V</v>
      </c>
      <c r="JU41" s="31"/>
      <c r="JV41" s="27" t="str">
        <f>_xlfn.IFNA(INDEX(Input_Lieferant!$D$9:$BE$158,MATCH($A41,Input_Lieferant!$B$9:$B$158,0),MATCH(JV$1,Input_Lieferant!$D$8:$BE$8,0)),"")&amp;""</f>
        <v>852139085</v>
      </c>
      <c r="JW41" s="31"/>
      <c r="JX41" s="31"/>
      <c r="JZ41" s="31"/>
      <c r="KA41" s="31"/>
      <c r="KB41" s="31"/>
      <c r="KC41" s="27" t="str">
        <f>_xlfn.IFNA(INDEX('Systemmanager - Datenassistent'!$C$9:$BW$159,MATCH($A41,Input_Lieferant!$B$9:$B$158,0),MATCH(KC$1,'Systemmanager - Datenassistent'!$C$8:$BW$8,0)),"")&amp;""</f>
        <v>2</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4">
      <c r="A42" s="27">
        <f>IF(LEN(Input_Lieferant!B49)=0,"",Input_Lieferant!B49)</f>
        <v>41</v>
      </c>
      <c r="B42" s="31"/>
      <c r="C42" s="31"/>
      <c r="D42" s="31"/>
      <c r="E42" s="31"/>
      <c r="F42" s="31"/>
      <c r="G42" s="31"/>
      <c r="H42" s="31"/>
      <c r="I42" s="31"/>
      <c r="J42" s="31"/>
      <c r="K42" s="27" t="str">
        <f>_xlfn.IFNA(INDEX(Grunddaten!$C$9:$BO$159,MATCH($A42,Input_Lieferant!$B$9:$B$158,0),MATCH(K$1,Grunddaten!$C$8:$BO$8,0)), "")&amp;""</f>
        <v>V013</v>
      </c>
      <c r="L42" s="27" t="str">
        <f t="shared" si="5"/>
        <v>M</v>
      </c>
      <c r="M42" s="27" t="str">
        <f>_xlfn.IFNA(INDEX(Grunddaten!$C$9:$BO$159,MATCH($A42,Input_Lieferant!$B$9:$B$158,0),MATCH(M$1,Grunddaten!$C$8:$BO$8,0)), "")&amp;""</f>
        <v>ZX0000155</v>
      </c>
      <c r="N42" s="31"/>
      <c r="O42" s="27" t="str">
        <f>_xlfn.IFNA(INDEX(Input_Lieferant!$D$9:$BE$158,MATCH($A42,Input_Lieferant!$B$9:$B$158,0),MATCH(O$1,Input_Lieferant!$D$8:$BE$8,0)), "")&amp;""</f>
        <v>PAA</v>
      </c>
      <c r="P42" s="27" t="str">
        <f>_xlfn.IFNA(INDEX(Input_Lieferant!$D$9:$BE$158,MATCH($A42,Input_Lieferant!$B$9:$B$158,0),MATCH(P$1,Input_Lieferant!$D$8:$BE$8,0)), "")&amp;""</f>
        <v>M3</v>
      </c>
      <c r="Q42" s="31"/>
      <c r="R42" s="31"/>
      <c r="S42" s="31"/>
      <c r="T42" s="31"/>
      <c r="U42" s="31"/>
      <c r="V42" s="31"/>
      <c r="W42" s="31"/>
      <c r="X42" s="31"/>
      <c r="Y42" s="31"/>
      <c r="Z42" s="27" t="str">
        <f>_xlfn.IFNA(INDEX(Input_Lieferant!$D$9:$BE$158,MATCH($A42,Input_Lieferant!$B$9:$B$158,0),MATCH(Z$1,Input_Lieferant!$D$8:$BE$8,0)), "")&amp;""</f>
        <v/>
      </c>
      <c r="AA42" s="31"/>
      <c r="AB42" s="27" t="str">
        <f>_xlfn.IFNA(INDEX(Input_Lieferant!$D$9:$BE$158,MATCH($A42,Input_Lieferant!$B$9:$B$158,0),MATCH(AB$1,Input_Lieferant!$D$8:$BE$8,0)),"")&amp;""</f>
        <v>BADS</v>
      </c>
      <c r="AC42" s="31"/>
      <c r="AD42" s="31"/>
      <c r="AE42" s="27" t="str">
        <f>_xlfn.IFNA(INDEX(Input_Lieferant!$D$9:$BE$158,MATCH($A42,Input_Lieferant!$B$9:$B$158,0),MATCH(AE$1,Input_Lieferant!$D$8:$BE$8,0)), "")&amp;""</f>
        <v>1.43</v>
      </c>
      <c r="AF42" s="27" t="str">
        <f>_xlfn.IFNA(INDEX(Input_Lieferant!$D$9:$BE$158,MATCH($A42,Input_Lieferant!$B$9:$B$158,0),MATCH(AF$1,Input_Lieferant!$D$8:$BE$8,0)),"")&amp;""</f>
        <v>1.18</v>
      </c>
      <c r="AG42" s="27" t="str">
        <f>_xlfn.IFNA(INDEX(Input_Lieferant!$D$9:$BE$158,MATCH($A42,Input_Lieferant!$B$9:$B$158,0),MATCH(AG$1,Input_Lieferant!$D$8:$BE$8,0)),"")&amp;""</f>
        <v>KG</v>
      </c>
      <c r="AH42" s="31"/>
      <c r="AI42" s="31"/>
      <c r="AJ42" s="31"/>
      <c r="AK42" s="31"/>
      <c r="AL42" s="27" t="str">
        <f>_xlfn.IFNA(INDEX('Systemmanager - Datenassistent'!$C$9:$BW$159,MATCH($A42,Input_Lieferant!$B$9:$B$158,0),MATCH(AL$1,'Systemmanager - Datenassistent'!$C$8:$BW$8,0)),"")&amp;""</f>
        <v>04</v>
      </c>
      <c r="AM42" s="31"/>
      <c r="AN42" s="31"/>
      <c r="AO42" s="31"/>
      <c r="AP42" s="27" t="str">
        <f>_xlfn.IFNA(INDEX(Grunddaten!$C$9:$BO$159,MATCH($A42,Input_Lieferant!$B$9:$B$158,0),MATCH(AP$1,Grunddaten!$C$8:$BO$8,0)), "")&amp;""</f>
        <v>V4</v>
      </c>
      <c r="AQ42" s="31"/>
      <c r="AR42" s="31"/>
      <c r="AS42" s="31"/>
      <c r="AT42" s="31"/>
      <c r="AU42" s="31"/>
      <c r="AV42" s="31"/>
      <c r="AW42" s="31"/>
      <c r="AX42" s="31"/>
      <c r="AY42" s="31"/>
      <c r="AZ42" s="27" t="str">
        <f>_xlfn.IFNA(INDEX(Input_Lieferant!$D$9:$BE$158,MATCH($A42,Input_Lieferant!$B$9:$B$158,0),MATCH(AZ$1,Input_Lieferant!$D$8:$BE$8,0)),"")&amp;""</f>
        <v>4928030825302</v>
      </c>
      <c r="BA42" s="27" t="str">
        <f t="shared" si="6"/>
        <v>HE</v>
      </c>
      <c r="BB42" s="27" t="str">
        <f>TEXT(_xlfn.IFNA(INDEX(Input_Lieferant!$D$9:$BE$158,MATCH($A42,Input_Lieferant!$B$9:$B$158,0),MATCH(BB$1,Input_Lieferant!$D$8:$BE$8,0)),""), "0.000")&amp;""</f>
        <v>7.710</v>
      </c>
      <c r="BC42" s="27" t="str">
        <f>TEXT(_xlfn.IFNA(INDEX(Input_Lieferant!$D$9:$BE$158,MATCH($A42,Input_Lieferant!$B$9:$B$158,0),MATCH(BC$1,Input_Lieferant!$D$8:$BE$8,0)),""), "0.000")&amp;""</f>
        <v>1.070</v>
      </c>
      <c r="BD42" s="27" t="str">
        <f>TEXT(_xlfn.IFNA(INDEX(Input_Lieferant!$D$9:$BE$158,MATCH($A42,Input_Lieferant!$B$9:$B$158,0),MATCH(BD$1,Input_Lieferant!$D$8:$BE$8,0)),""), "0.000")&amp;""</f>
        <v>4.790</v>
      </c>
      <c r="BE42" s="27" t="str">
        <f>TEXT(_xlfn.IFNA(INDEX(Input_Lieferant!$D$9:$BE$158,MATCH($A42,Input_Lieferant!$B$9:$B$158,0),MATCH(BE$1,Input_Lieferant!$D$8:$BE$8,0)),""), "0.000")&amp;""</f>
        <v>MM</v>
      </c>
      <c r="BF42" s="27" t="str">
        <f>_xlfn.IFNA(INDEX(Grunddaten!$C$9:$BO$159,MATCH($A42,Input_Lieferant!$B$9:$B$158,0),MATCH(BF$1,Grunddaten!$C$8:$BO$8,0)), "")&amp;""</f>
        <v>0536</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5000</v>
      </c>
      <c r="BY42" s="31"/>
      <c r="BZ42" s="31"/>
      <c r="CA42" s="31"/>
      <c r="CB42" s="31"/>
      <c r="CC42" s="31"/>
      <c r="CD42" s="27" t="str">
        <f>_xlfn.IFNA(INDEX('Systemmanager - Datenassistent'!$C$9:$BW$159,MATCH($A42,Input_Lieferant!$B$9:$B$158,0),MATCH(CD$1,'Systemmanager - Datenassistent'!$C$8:$BW$8,0)),"")&amp;""</f>
        <v>EXTWG_41</v>
      </c>
      <c r="CE42" s="31"/>
      <c r="CF42" s="31"/>
      <c r="CG42" s="31"/>
      <c r="CH42" s="31"/>
      <c r="CI42" s="31"/>
      <c r="CJ42" s="31" t="str">
        <f t="shared" si="7"/>
        <v>V1</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IjuPthWUInfqPWpSOVmOdOaRBPsNLn</v>
      </c>
      <c r="DE42" s="27" t="str">
        <f>_xlfn.IFNA(INDEX(Grunddaten!$C$9:$BO$159,MATCH($A42,Input_Lieferant!$B$9:$B$158,0),MATCH(DE$1,Grunddaten!$C$8:$BO$8,0)), "")&amp;""</f>
        <v>1000055813</v>
      </c>
      <c r="DF42" s="31"/>
      <c r="DG42" s="31"/>
      <c r="DH42" s="31"/>
      <c r="DI42" s="31"/>
      <c r="DJ42" s="27" t="str">
        <f>_xlfn.IFNA(INDEX(Input_Lieferant!$D$9:$BE$158,MATCH($A42,Input_Lieferant!$B$9:$B$158,0),MATCH(DJ$1,Input_Lieferant!$D$8:$BE$8,0)),"")&amp;""</f>
        <v>V02</v>
      </c>
      <c r="DK42" s="31"/>
      <c r="DL42" s="31"/>
      <c r="DM42" s="31"/>
      <c r="DN42" s="31"/>
      <c r="DO42" s="31"/>
      <c r="DP42" s="31"/>
      <c r="DQ42" s="31"/>
      <c r="DR42" s="27">
        <f t="shared" si="8"/>
        <v>2</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UAM</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X</v>
      </c>
      <c r="GI42" s="27" t="str">
        <f>_xlfn.IFNA(INDEX('Systemmanager - Datenassistent'!$C$9:$BW$159,MATCH($A42,Input_Lieferant!$B$9:$B$158,0),MATCH(GI$1,'Systemmanager - Datenassistent'!$C$8:$BW$8,0)),"")&amp;""</f>
        <v>N</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000000000028895195</v>
      </c>
      <c r="GO42" s="27" t="str">
        <f>_xlfn.IFNA(INDEX(Grunddaten!$C$9:$BO$159,MATCH($A42,Input_Lieferant!$B$9:$B$158,0),MATCH(GO$1,Grunddaten!$C$8:$BO$8,0)), "")&amp;""</f>
        <v/>
      </c>
      <c r="GP42" s="27" t="str">
        <f>_xlfn.IFNA(INDEX('Systemmanager - Datenassistent'!$C$9:$BW$159,MATCH($A42,Input_Lieferant!$B$9:$B$158,0),MATCH(GP$1,'Systemmanager - Datenassistent'!$C$8:$BW$8,0)),"")&amp;""</f>
        <v>R</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1</v>
      </c>
      <c r="JT42" s="27" t="str">
        <f>_xlfn.IFNA(INDEX(Grunddaten!$C$9:$BO$159,MATCH($A42,Input_Lieferant!$B$9:$B$158,0),MATCH(JT$1,Grunddaten!$C$8:$BO$8,0)), "")&amp;""</f>
        <v>R</v>
      </c>
      <c r="JU42" s="31"/>
      <c r="JV42" s="27" t="str">
        <f>_xlfn.IFNA(INDEX(Input_Lieferant!$D$9:$BE$158,MATCH($A42,Input_Lieferant!$B$9:$B$158,0),MATCH(JV$1,Input_Lieferant!$D$8:$BE$8,0)),"")&amp;""</f>
        <v>567645274</v>
      </c>
      <c r="JW42" s="31"/>
      <c r="JX42" s="31"/>
      <c r="JZ42" s="31"/>
      <c r="KA42" s="31"/>
      <c r="KB42" s="31"/>
      <c r="KC42" s="27" t="str">
        <f>_xlfn.IFNA(INDEX('Systemmanager - Datenassistent'!$C$9:$BW$159,MATCH($A42,Input_Lieferant!$B$9:$B$158,0),MATCH(KC$1,'Systemmanager - Datenassistent'!$C$8:$BW$8,0)),"")&amp;""</f>
        <v>2</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4">
      <c r="A43" s="27">
        <f>IF(LEN(Input_Lieferant!B50)=0,"",Input_Lieferant!B50)</f>
        <v>42</v>
      </c>
      <c r="B43" s="31"/>
      <c r="C43" s="31"/>
      <c r="D43" s="31"/>
      <c r="E43" s="31"/>
      <c r="F43" s="31"/>
      <c r="G43" s="31"/>
      <c r="H43" s="31"/>
      <c r="I43" s="31"/>
      <c r="J43" s="31"/>
      <c r="K43" s="27" t="str">
        <f>_xlfn.IFNA(INDEX(Grunddaten!$C$9:$BO$159,MATCH($A43,Input_Lieferant!$B$9:$B$158,0),MATCH(K$1,Grunddaten!$C$8:$BO$8,0)), "")&amp;""</f>
        <v>V013</v>
      </c>
      <c r="L43" s="27" t="str">
        <f t="shared" si="5"/>
        <v>M</v>
      </c>
      <c r="M43" s="27" t="str">
        <f>_xlfn.IFNA(INDEX(Grunddaten!$C$9:$BO$159,MATCH($A43,Input_Lieferant!$B$9:$B$158,0),MATCH(M$1,Grunddaten!$C$8:$BO$8,0)), "")&amp;""</f>
        <v>ZX0000245</v>
      </c>
      <c r="N43" s="31"/>
      <c r="O43" s="27" t="str">
        <f>_xlfn.IFNA(INDEX(Input_Lieferant!$D$9:$BE$158,MATCH($A43,Input_Lieferant!$B$9:$B$158,0),MATCH(O$1,Input_Lieferant!$D$8:$BE$8,0)), "")&amp;""</f>
        <v>M3</v>
      </c>
      <c r="P43" s="27" t="str">
        <f>_xlfn.IFNA(INDEX(Input_Lieferant!$D$9:$BE$158,MATCH($A43,Input_Lieferant!$B$9:$B$158,0),MATCH(P$1,Input_Lieferant!$D$8:$BE$8,0)), "")&amp;""</f>
        <v>MG</v>
      </c>
      <c r="Q43" s="31"/>
      <c r="R43" s="31"/>
      <c r="S43" s="31"/>
      <c r="T43" s="31"/>
      <c r="U43" s="31"/>
      <c r="V43" s="31"/>
      <c r="W43" s="31"/>
      <c r="X43" s="31"/>
      <c r="Y43" s="31"/>
      <c r="Z43" s="27" t="str">
        <f>_xlfn.IFNA(INDEX(Input_Lieferant!$D$9:$BE$158,MATCH($A43,Input_Lieferant!$B$9:$B$158,0),MATCH(Z$1,Input_Lieferant!$D$8:$BE$8,0)), "")&amp;""</f>
        <v/>
      </c>
      <c r="AA43" s="31"/>
      <c r="AB43" s="27" t="str">
        <f>_xlfn.IFNA(INDEX(Input_Lieferant!$D$9:$BE$158,MATCH($A43,Input_Lieferant!$B$9:$B$158,0),MATCH(AB$1,Input_Lieferant!$D$8:$BE$8,0)),"")&amp;""</f>
        <v>SCNP</v>
      </c>
      <c r="AC43" s="31"/>
      <c r="AD43" s="31"/>
      <c r="AE43" s="27" t="str">
        <f>_xlfn.IFNA(INDEX(Input_Lieferant!$D$9:$BE$158,MATCH($A43,Input_Lieferant!$B$9:$B$158,0),MATCH(AE$1,Input_Lieferant!$D$8:$BE$8,0)), "")&amp;""</f>
        <v>7.78</v>
      </c>
      <c r="AF43" s="27" t="str">
        <f>_xlfn.IFNA(INDEX(Input_Lieferant!$D$9:$BE$158,MATCH($A43,Input_Lieferant!$B$9:$B$158,0),MATCH(AF$1,Input_Lieferant!$D$8:$BE$8,0)),"")&amp;""</f>
        <v>1.79</v>
      </c>
      <c r="AG43" s="27" t="str">
        <f>_xlfn.IFNA(INDEX(Input_Lieferant!$D$9:$BE$158,MATCH($A43,Input_Lieferant!$B$9:$B$158,0),MATCH(AG$1,Input_Lieferant!$D$8:$BE$8,0)),"")&amp;""</f>
        <v>KG</v>
      </c>
      <c r="AH43" s="31"/>
      <c r="AI43" s="31"/>
      <c r="AJ43" s="31"/>
      <c r="AK43" s="31"/>
      <c r="AL43" s="27" t="str">
        <f>_xlfn.IFNA(INDEX('Systemmanager - Datenassistent'!$C$9:$BW$159,MATCH($A43,Input_Lieferant!$B$9:$B$158,0),MATCH(AL$1,'Systemmanager - Datenassistent'!$C$8:$BW$8,0)),"")&amp;""</f>
        <v>03</v>
      </c>
      <c r="AM43" s="31"/>
      <c r="AN43" s="31"/>
      <c r="AO43" s="31"/>
      <c r="AP43" s="27" t="str">
        <f>_xlfn.IFNA(INDEX(Grunddaten!$C$9:$BO$159,MATCH($A43,Input_Lieferant!$B$9:$B$158,0),MATCH(AP$1,Grunddaten!$C$8:$BO$8,0)), "")&amp;""</f>
        <v>V0</v>
      </c>
      <c r="AQ43" s="31"/>
      <c r="AR43" s="31"/>
      <c r="AS43" s="31"/>
      <c r="AT43" s="31"/>
      <c r="AU43" s="31"/>
      <c r="AV43" s="31"/>
      <c r="AW43" s="31"/>
      <c r="AX43" s="31"/>
      <c r="AY43" s="31"/>
      <c r="AZ43" s="27" t="str">
        <f>_xlfn.IFNA(INDEX(Input_Lieferant!$D$9:$BE$158,MATCH($A43,Input_Lieferant!$B$9:$B$158,0),MATCH(AZ$1,Input_Lieferant!$D$8:$BE$8,0)),"")&amp;""</f>
        <v>5603728784840</v>
      </c>
      <c r="BA43" s="27" t="str">
        <f t="shared" si="6"/>
        <v>HE</v>
      </c>
      <c r="BB43" s="27" t="str">
        <f>TEXT(_xlfn.IFNA(INDEX(Input_Lieferant!$D$9:$BE$158,MATCH($A43,Input_Lieferant!$B$9:$B$158,0),MATCH(BB$1,Input_Lieferant!$D$8:$BE$8,0)),""), "0.000")&amp;""</f>
        <v>1.020</v>
      </c>
      <c r="BC43" s="27" t="str">
        <f>TEXT(_xlfn.IFNA(INDEX(Input_Lieferant!$D$9:$BE$158,MATCH($A43,Input_Lieferant!$B$9:$B$158,0),MATCH(BC$1,Input_Lieferant!$D$8:$BE$8,0)),""), "0.000")&amp;""</f>
        <v>7.020</v>
      </c>
      <c r="BD43" s="27" t="str">
        <f>TEXT(_xlfn.IFNA(INDEX(Input_Lieferant!$D$9:$BE$158,MATCH($A43,Input_Lieferant!$B$9:$B$158,0),MATCH(BD$1,Input_Lieferant!$D$8:$BE$8,0)),""), "0.000")&amp;""</f>
        <v>2.120</v>
      </c>
      <c r="BE43" s="27" t="str">
        <f>TEXT(_xlfn.IFNA(INDEX(Input_Lieferant!$D$9:$BE$158,MATCH($A43,Input_Lieferant!$B$9:$B$158,0),MATCH(BE$1,Input_Lieferant!$D$8:$BE$8,0)),""), "0.000")&amp;""</f>
        <v>MM</v>
      </c>
      <c r="BF43" s="27" t="str">
        <f>_xlfn.IFNA(INDEX(Grunddaten!$C$9:$BO$159,MATCH($A43,Input_Lieferant!$B$9:$B$158,0),MATCH(BF$1,Grunddaten!$C$8:$BO$8,0)), "")&amp;""</f>
        <v>0340</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4000</v>
      </c>
      <c r="BY43" s="31"/>
      <c r="BZ43" s="31"/>
      <c r="CA43" s="31"/>
      <c r="CB43" s="31"/>
      <c r="CC43" s="31"/>
      <c r="CD43" s="27" t="str">
        <f>_xlfn.IFNA(INDEX('Systemmanager - Datenassistent'!$C$9:$BW$159,MATCH($A43,Input_Lieferant!$B$9:$B$158,0),MATCH(CD$1,'Systemmanager - Datenassistent'!$C$8:$BW$8,0)),"")&amp;""</f>
        <v>EXTWG_42</v>
      </c>
      <c r="CE43" s="31"/>
      <c r="CF43" s="31"/>
      <c r="CG43" s="31"/>
      <c r="CH43" s="31"/>
      <c r="CI43" s="31"/>
      <c r="CJ43" s="31" t="str">
        <f t="shared" si="7"/>
        <v>V1</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nmOxWuiDUnBuxJFSOklioNqVkjowJR</v>
      </c>
      <c r="DE43" s="27" t="str">
        <f>_xlfn.IFNA(INDEX(Grunddaten!$C$9:$BO$159,MATCH($A43,Input_Lieferant!$B$9:$B$158,0),MATCH(DE$1,Grunddaten!$C$8:$BO$8,0)), "")&amp;""</f>
        <v>1000054684</v>
      </c>
      <c r="DF43" s="31"/>
      <c r="DG43" s="31"/>
      <c r="DH43" s="31"/>
      <c r="DI43" s="31"/>
      <c r="DJ43" s="27" t="str">
        <f>_xlfn.IFNA(INDEX(Input_Lieferant!$D$9:$BE$158,MATCH($A43,Input_Lieferant!$B$9:$B$158,0),MATCH(DJ$1,Input_Lieferant!$D$8:$BE$8,0)),"")&amp;""</f>
        <v>V01</v>
      </c>
      <c r="DK43" s="31"/>
      <c r="DL43" s="31"/>
      <c r="DM43" s="31"/>
      <c r="DN43" s="31"/>
      <c r="DO43" s="31"/>
      <c r="DP43" s="31"/>
      <c r="DQ43" s="31"/>
      <c r="DR43" s="27">
        <f t="shared" si="8"/>
        <v>2</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UAM</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
      </c>
      <c r="GI43" s="27" t="str">
        <f>_xlfn.IFNA(INDEX('Systemmanager - Datenassistent'!$C$9:$BW$159,MATCH($A43,Input_Lieferant!$B$9:$B$158,0),MATCH(GI$1,'Systemmanager - Datenassistent'!$C$8:$BW$8,0)),"")&amp;""</f>
        <v>M</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000000000062659492</v>
      </c>
      <c r="GO43" s="27" t="str">
        <f>_xlfn.IFNA(INDEX(Grunddaten!$C$9:$BO$159,MATCH($A43,Input_Lieferant!$B$9:$B$158,0),MATCH(GO$1,Grunddaten!$C$8:$BO$8,0)), "")&amp;""</f>
        <v/>
      </c>
      <c r="GP43" s="27" t="str">
        <f>_xlfn.IFNA(INDEX('Systemmanager - Datenassistent'!$C$9:$BW$159,MATCH($A43,Input_Lieferant!$B$9:$B$158,0),MATCH(GP$1,'Systemmanager - Datenassistent'!$C$8:$BW$8,0)),"")&amp;""</f>
        <v>R</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1</v>
      </c>
      <c r="JT43" s="27" t="str">
        <f>_xlfn.IFNA(INDEX(Grunddaten!$C$9:$BO$159,MATCH($A43,Input_Lieferant!$B$9:$B$158,0),MATCH(JT$1,Grunddaten!$C$8:$BO$8,0)), "")&amp;""</f>
        <v>V</v>
      </c>
      <c r="JU43" s="31"/>
      <c r="JV43" s="27" t="str">
        <f>_xlfn.IFNA(INDEX(Input_Lieferant!$D$9:$BE$158,MATCH($A43,Input_Lieferant!$B$9:$B$158,0),MATCH(JV$1,Input_Lieferant!$D$8:$BE$8,0)),"")&amp;""</f>
        <v>502066076</v>
      </c>
      <c r="JW43" s="31"/>
      <c r="JX43" s="31"/>
      <c r="JZ43" s="31"/>
      <c r="KA43" s="31"/>
      <c r="KB43" s="31"/>
      <c r="KC43" s="27" t="str">
        <f>_xlfn.IFNA(INDEX('Systemmanager - Datenassistent'!$C$9:$BW$159,MATCH($A43,Input_Lieferant!$B$9:$B$158,0),MATCH(KC$1,'Systemmanager - Datenassistent'!$C$8:$BW$8,0)),"")&amp;""</f>
        <v>6</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4">
      <c r="A44" s="27">
        <f>IF(LEN(Input_Lieferant!B51)=0,"",Input_Lieferant!B51)</f>
        <v>43</v>
      </c>
      <c r="B44" s="31"/>
      <c r="C44" s="31"/>
      <c r="D44" s="31"/>
      <c r="E44" s="31"/>
      <c r="F44" s="31"/>
      <c r="G44" s="31"/>
      <c r="H44" s="31"/>
      <c r="I44" s="31"/>
      <c r="J44" s="31"/>
      <c r="K44" s="27" t="str">
        <f>_xlfn.IFNA(INDEX(Grunddaten!$C$9:$BO$159,MATCH($A44,Input_Lieferant!$B$9:$B$158,0),MATCH(K$1,Grunddaten!$C$8:$BO$8,0)), "")&amp;""</f>
        <v>V013</v>
      </c>
      <c r="L44" s="27" t="str">
        <f t="shared" si="5"/>
        <v>M</v>
      </c>
      <c r="M44" s="27" t="str">
        <f>_xlfn.IFNA(INDEX(Grunddaten!$C$9:$BO$159,MATCH($A44,Input_Lieferant!$B$9:$B$158,0),MATCH(M$1,Grunddaten!$C$8:$BO$8,0)), "")&amp;""</f>
        <v>ZX0000245</v>
      </c>
      <c r="N44" s="31"/>
      <c r="O44" s="27" t="str">
        <f>_xlfn.IFNA(INDEX(Input_Lieferant!$D$9:$BE$158,MATCH($A44,Input_Lieferant!$B$9:$B$158,0),MATCH(O$1,Input_Lieferant!$D$8:$BE$8,0)), "")&amp;""</f>
        <v>PT</v>
      </c>
      <c r="P44" s="27" t="str">
        <f>_xlfn.IFNA(INDEX(Input_Lieferant!$D$9:$BE$158,MATCH($A44,Input_Lieferant!$B$9:$B$158,0),MATCH(P$1,Input_Lieferant!$D$8:$BE$8,0)), "")&amp;""</f>
        <v>L</v>
      </c>
      <c r="Q44" s="31"/>
      <c r="R44" s="31"/>
      <c r="S44" s="31"/>
      <c r="T44" s="31"/>
      <c r="U44" s="31"/>
      <c r="V44" s="31"/>
      <c r="W44" s="31"/>
      <c r="X44" s="31"/>
      <c r="Y44" s="31"/>
      <c r="Z44" s="27" t="str">
        <f>_xlfn.IFNA(INDEX(Input_Lieferant!$D$9:$BE$158,MATCH($A44,Input_Lieferant!$B$9:$B$158,0),MATCH(Z$1,Input_Lieferant!$D$8:$BE$8,0)), "")&amp;""</f>
        <v/>
      </c>
      <c r="AA44" s="31"/>
      <c r="AB44" s="27" t="str">
        <f>_xlfn.IFNA(INDEX(Input_Lieferant!$D$9:$BE$158,MATCH($A44,Input_Lieferant!$B$9:$B$158,0),MATCH(AB$1,Input_Lieferant!$D$8:$BE$8,0)),"")&amp;""</f>
        <v>PRSR</v>
      </c>
      <c r="AC44" s="31"/>
      <c r="AD44" s="31"/>
      <c r="AE44" s="27" t="str">
        <f>_xlfn.IFNA(INDEX(Input_Lieferant!$D$9:$BE$158,MATCH($A44,Input_Lieferant!$B$9:$B$158,0),MATCH(AE$1,Input_Lieferant!$D$8:$BE$8,0)), "")&amp;""</f>
        <v>7.39</v>
      </c>
      <c r="AF44" s="27" t="str">
        <f>_xlfn.IFNA(INDEX(Input_Lieferant!$D$9:$BE$158,MATCH($A44,Input_Lieferant!$B$9:$B$158,0),MATCH(AF$1,Input_Lieferant!$D$8:$BE$8,0)),"")&amp;""</f>
        <v>8.84</v>
      </c>
      <c r="AG44" s="27" t="str">
        <f>_xlfn.IFNA(INDEX(Input_Lieferant!$D$9:$BE$158,MATCH($A44,Input_Lieferant!$B$9:$B$158,0),MATCH(AG$1,Input_Lieferant!$D$8:$BE$8,0)),"")&amp;""</f>
        <v>KG</v>
      </c>
      <c r="AH44" s="31"/>
      <c r="AI44" s="31"/>
      <c r="AJ44" s="31"/>
      <c r="AK44" s="31"/>
      <c r="AL44" s="27" t="str">
        <f>_xlfn.IFNA(INDEX('Systemmanager - Datenassistent'!$C$9:$BW$159,MATCH($A44,Input_Lieferant!$B$9:$B$158,0),MATCH(AL$1,'Systemmanager - Datenassistent'!$C$8:$BW$8,0)),"")&amp;""</f>
        <v>04</v>
      </c>
      <c r="AM44" s="31"/>
      <c r="AN44" s="31"/>
      <c r="AO44" s="31"/>
      <c r="AP44" s="27" t="str">
        <f>_xlfn.IFNA(INDEX(Grunddaten!$C$9:$BO$159,MATCH($A44,Input_Lieferant!$B$9:$B$158,0),MATCH(AP$1,Grunddaten!$C$8:$BO$8,0)), "")&amp;""</f>
        <v>V7</v>
      </c>
      <c r="AQ44" s="31"/>
      <c r="AR44" s="31"/>
      <c r="AS44" s="31"/>
      <c r="AT44" s="31"/>
      <c r="AU44" s="31"/>
      <c r="AV44" s="31"/>
      <c r="AW44" s="31"/>
      <c r="AX44" s="31"/>
      <c r="AY44" s="31"/>
      <c r="AZ44" s="27" t="str">
        <f>_xlfn.IFNA(INDEX(Input_Lieferant!$D$9:$BE$158,MATCH($A44,Input_Lieferant!$B$9:$B$158,0),MATCH(AZ$1,Input_Lieferant!$D$8:$BE$8,0)),"")&amp;""</f>
        <v>6848485652798</v>
      </c>
      <c r="BA44" s="27" t="str">
        <f t="shared" si="6"/>
        <v>HE</v>
      </c>
      <c r="BB44" s="27" t="str">
        <f>TEXT(_xlfn.IFNA(INDEX(Input_Lieferant!$D$9:$BE$158,MATCH($A44,Input_Lieferant!$B$9:$B$158,0),MATCH(BB$1,Input_Lieferant!$D$8:$BE$8,0)),""), "0.000")&amp;""</f>
        <v>6.660</v>
      </c>
      <c r="BC44" s="27" t="str">
        <f>TEXT(_xlfn.IFNA(INDEX(Input_Lieferant!$D$9:$BE$158,MATCH($A44,Input_Lieferant!$B$9:$B$158,0),MATCH(BC$1,Input_Lieferant!$D$8:$BE$8,0)),""), "0.000")&amp;""</f>
        <v>8.330</v>
      </c>
      <c r="BD44" s="27" t="str">
        <f>TEXT(_xlfn.IFNA(INDEX(Input_Lieferant!$D$9:$BE$158,MATCH($A44,Input_Lieferant!$B$9:$B$158,0),MATCH(BD$1,Input_Lieferant!$D$8:$BE$8,0)),""), "0.000")&amp;""</f>
        <v>2.250</v>
      </c>
      <c r="BE44" s="27" t="str">
        <f>TEXT(_xlfn.IFNA(INDEX(Input_Lieferant!$D$9:$BE$158,MATCH($A44,Input_Lieferant!$B$9:$B$158,0),MATCH(BE$1,Input_Lieferant!$D$8:$BE$8,0)),""), "0.000")&amp;""</f>
        <v>MM</v>
      </c>
      <c r="BF44" s="27" t="str">
        <f>_xlfn.IFNA(INDEX(Grunddaten!$C$9:$BO$159,MATCH($A44,Input_Lieferant!$B$9:$B$158,0),MATCH(BF$1,Grunddaten!$C$8:$BO$8,0)), "")&amp;""</f>
        <v>0876</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9000</v>
      </c>
      <c r="BY44" s="31"/>
      <c r="BZ44" s="31"/>
      <c r="CA44" s="31"/>
      <c r="CB44" s="31"/>
      <c r="CC44" s="31"/>
      <c r="CD44" s="27" t="str">
        <f>_xlfn.IFNA(INDEX('Systemmanager - Datenassistent'!$C$9:$BW$159,MATCH($A44,Input_Lieferant!$B$9:$B$158,0),MATCH(CD$1,'Systemmanager - Datenassistent'!$C$8:$BW$8,0)),"")&amp;""</f>
        <v>EXTWG_43</v>
      </c>
      <c r="CE44" s="31"/>
      <c r="CF44" s="31"/>
      <c r="CG44" s="31"/>
      <c r="CH44" s="31"/>
      <c r="CI44" s="31"/>
      <c r="CJ44" s="31" t="str">
        <f t="shared" si="7"/>
        <v>V1</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EMXpaCRmiHLNkqAvIjzgvKvlcdgjxV</v>
      </c>
      <c r="DE44" s="27" t="str">
        <f>_xlfn.IFNA(INDEX(Grunddaten!$C$9:$BO$159,MATCH($A44,Input_Lieferant!$B$9:$B$158,0),MATCH(DE$1,Grunddaten!$C$8:$BO$8,0)), "")&amp;""</f>
        <v>1000050872</v>
      </c>
      <c r="DF44" s="31"/>
      <c r="DG44" s="31"/>
      <c r="DH44" s="31"/>
      <c r="DI44" s="31"/>
      <c r="DJ44" s="27" t="str">
        <f>_xlfn.IFNA(INDEX(Input_Lieferant!$D$9:$BE$158,MATCH($A44,Input_Lieferant!$B$9:$B$158,0),MATCH(DJ$1,Input_Lieferant!$D$8:$BE$8,0)),"")&amp;""</f>
        <v>V03</v>
      </c>
      <c r="DK44" s="31"/>
      <c r="DL44" s="31"/>
      <c r="DM44" s="31"/>
      <c r="DN44" s="31"/>
      <c r="DO44" s="31"/>
      <c r="DP44" s="31"/>
      <c r="DQ44" s="31"/>
      <c r="DR44" s="27">
        <f t="shared" si="8"/>
        <v>2</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UAM</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
      </c>
      <c r="GI44" s="27" t="str">
        <f>_xlfn.IFNA(INDEX('Systemmanager - Datenassistent'!$C$9:$BW$159,MATCH($A44,Input_Lieferant!$B$9:$B$158,0),MATCH(GI$1,'Systemmanager - Datenassistent'!$C$8:$BW$8,0)),"")&amp;""</f>
        <v>N</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000000000015957525</v>
      </c>
      <c r="GO44" s="27" t="str">
        <f>_xlfn.IFNA(INDEX(Grunddaten!$C$9:$BO$159,MATCH($A44,Input_Lieferant!$B$9:$B$158,0),MATCH(GO$1,Grunddaten!$C$8:$BO$8,0)), "")&amp;""</f>
        <v/>
      </c>
      <c r="GP44" s="27" t="str">
        <f>_xlfn.IFNA(INDEX('Systemmanager - Datenassistent'!$C$9:$BW$159,MATCH($A44,Input_Lieferant!$B$9:$B$158,0),MATCH(GP$1,'Systemmanager - Datenassistent'!$C$8:$BW$8,0)),"")&amp;""</f>
        <v>R</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1</v>
      </c>
      <c r="JT44" s="27" t="str">
        <f>_xlfn.IFNA(INDEX(Grunddaten!$C$9:$BO$159,MATCH($A44,Input_Lieferant!$B$9:$B$158,0),MATCH(JT$1,Grunddaten!$C$8:$BO$8,0)), "")&amp;""</f>
        <v>V</v>
      </c>
      <c r="JU44" s="31"/>
      <c r="JV44" s="27" t="str">
        <f>_xlfn.IFNA(INDEX(Input_Lieferant!$D$9:$BE$158,MATCH($A44,Input_Lieferant!$B$9:$B$158,0),MATCH(JV$1,Input_Lieferant!$D$8:$BE$8,0)),"")&amp;""</f>
        <v>169987275</v>
      </c>
      <c r="JW44" s="31"/>
      <c r="JX44" s="31"/>
      <c r="JZ44" s="31"/>
      <c r="KA44" s="31"/>
      <c r="KB44" s="31"/>
      <c r="KC44" s="27" t="str">
        <f>_xlfn.IFNA(INDEX('Systemmanager - Datenassistent'!$C$9:$BW$159,MATCH($A44,Input_Lieferant!$B$9:$B$158,0),MATCH(KC$1,'Systemmanager - Datenassistent'!$C$8:$BW$8,0)),"")&amp;""</f>
        <v>0</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4">
      <c r="A45" s="27">
        <f>IF(LEN(Input_Lieferant!B52)=0,"",Input_Lieferant!B52)</f>
        <v>44</v>
      </c>
      <c r="B45" s="31"/>
      <c r="C45" s="31"/>
      <c r="D45" s="31"/>
      <c r="E45" s="31"/>
      <c r="F45" s="31"/>
      <c r="G45" s="31"/>
      <c r="H45" s="31"/>
      <c r="I45" s="31"/>
      <c r="J45" s="31"/>
      <c r="K45" s="27" t="str">
        <f>_xlfn.IFNA(INDEX(Grunddaten!$C$9:$BO$159,MATCH($A45,Input_Lieferant!$B$9:$B$158,0),MATCH(K$1,Grunddaten!$C$8:$BO$8,0)), "")&amp;""</f>
        <v>V001</v>
      </c>
      <c r="L45" s="27" t="str">
        <f t="shared" si="5"/>
        <v>M</v>
      </c>
      <c r="M45" s="27" t="str">
        <f>_xlfn.IFNA(INDEX(Grunddaten!$C$9:$BO$159,MATCH($A45,Input_Lieferant!$B$9:$B$158,0),MATCH(M$1,Grunddaten!$C$8:$BO$8,0)), "")&amp;""</f>
        <v>ZX0000235</v>
      </c>
      <c r="N45" s="31"/>
      <c r="O45" s="27" t="str">
        <f>_xlfn.IFNA(INDEX(Input_Lieferant!$D$9:$BE$158,MATCH($A45,Input_Lieferant!$B$9:$B$158,0),MATCH(O$1,Input_Lieferant!$D$8:$BE$8,0)), "")&amp;""</f>
        <v>M</v>
      </c>
      <c r="P45" s="27" t="str">
        <f>_xlfn.IFNA(INDEX(Input_Lieferant!$D$9:$BE$158,MATCH($A45,Input_Lieferant!$B$9:$B$158,0),MATCH(P$1,Input_Lieferant!$D$8:$BE$8,0)), "")&amp;""</f>
        <v>PT</v>
      </c>
      <c r="Q45" s="31"/>
      <c r="R45" s="31"/>
      <c r="S45" s="31"/>
      <c r="T45" s="31"/>
      <c r="U45" s="31"/>
      <c r="V45" s="31"/>
      <c r="W45" s="31"/>
      <c r="X45" s="31"/>
      <c r="Y45" s="31"/>
      <c r="Z45" s="27" t="str">
        <f>_xlfn.IFNA(INDEX(Input_Lieferant!$D$9:$BE$158,MATCH($A45,Input_Lieferant!$B$9:$B$158,0),MATCH(Z$1,Input_Lieferant!$D$8:$BE$8,0)), "")&amp;""</f>
        <v>7.02</v>
      </c>
      <c r="AA45" s="31"/>
      <c r="AB45" s="27" t="str">
        <f>_xlfn.IFNA(INDEX(Input_Lieferant!$D$9:$BE$158,MATCH($A45,Input_Lieferant!$B$9:$B$158,0),MATCH(AB$1,Input_Lieferant!$D$8:$BE$8,0)),"")&amp;""</f>
        <v>LO02</v>
      </c>
      <c r="AC45" s="31"/>
      <c r="AD45" s="31"/>
      <c r="AE45" s="27" t="str">
        <f>_xlfn.IFNA(INDEX(Input_Lieferant!$D$9:$BE$158,MATCH($A45,Input_Lieferant!$B$9:$B$158,0),MATCH(AE$1,Input_Lieferant!$D$8:$BE$8,0)), "")&amp;""</f>
        <v>4.08</v>
      </c>
      <c r="AF45" s="27" t="str">
        <f>_xlfn.IFNA(INDEX(Input_Lieferant!$D$9:$BE$158,MATCH($A45,Input_Lieferant!$B$9:$B$158,0),MATCH(AF$1,Input_Lieferant!$D$8:$BE$8,0)),"")&amp;""</f>
        <v>9.51</v>
      </c>
      <c r="AG45" s="27" t="str">
        <f>_xlfn.IFNA(INDEX(Input_Lieferant!$D$9:$BE$158,MATCH($A45,Input_Lieferant!$B$9:$B$158,0),MATCH(AG$1,Input_Lieferant!$D$8:$BE$8,0)),"")&amp;""</f>
        <v>KG</v>
      </c>
      <c r="AH45" s="31"/>
      <c r="AI45" s="31"/>
      <c r="AJ45" s="31"/>
      <c r="AK45" s="31"/>
      <c r="AL45" s="27" t="str">
        <f>_xlfn.IFNA(INDEX('Systemmanager - Datenassistent'!$C$9:$BW$159,MATCH($A45,Input_Lieferant!$B$9:$B$158,0),MATCH(AL$1,'Systemmanager - Datenassistent'!$C$8:$BW$8,0)),"")&amp;""</f>
        <v>01</v>
      </c>
      <c r="AM45" s="31"/>
      <c r="AN45" s="31"/>
      <c r="AO45" s="31"/>
      <c r="AP45" s="27" t="str">
        <f>_xlfn.IFNA(INDEX(Grunddaten!$C$9:$BO$159,MATCH($A45,Input_Lieferant!$B$9:$B$158,0),MATCH(AP$1,Grunddaten!$C$8:$BO$8,0)), "")&amp;""</f>
        <v>V7</v>
      </c>
      <c r="AQ45" s="31"/>
      <c r="AR45" s="31"/>
      <c r="AS45" s="31"/>
      <c r="AT45" s="31"/>
      <c r="AU45" s="31"/>
      <c r="AV45" s="31"/>
      <c r="AW45" s="31"/>
      <c r="AX45" s="31"/>
      <c r="AY45" s="31"/>
      <c r="AZ45" s="27" t="str">
        <f>_xlfn.IFNA(INDEX(Input_Lieferant!$D$9:$BE$158,MATCH($A45,Input_Lieferant!$B$9:$B$158,0),MATCH(AZ$1,Input_Lieferant!$D$8:$BE$8,0)),"")&amp;""</f>
        <v>4314801524492</v>
      </c>
      <c r="BA45" s="27" t="str">
        <f t="shared" si="6"/>
        <v>HE</v>
      </c>
      <c r="BB45" s="27" t="str">
        <f>TEXT(_xlfn.IFNA(INDEX(Input_Lieferant!$D$9:$BE$158,MATCH($A45,Input_Lieferant!$B$9:$B$158,0),MATCH(BB$1,Input_Lieferant!$D$8:$BE$8,0)),""), "0.000")&amp;""</f>
        <v>4.660</v>
      </c>
      <c r="BC45" s="27" t="str">
        <f>TEXT(_xlfn.IFNA(INDEX(Input_Lieferant!$D$9:$BE$158,MATCH($A45,Input_Lieferant!$B$9:$B$158,0),MATCH(BC$1,Input_Lieferant!$D$8:$BE$8,0)),""), "0.000")&amp;""</f>
        <v>8.560</v>
      </c>
      <c r="BD45" s="27" t="str">
        <f>TEXT(_xlfn.IFNA(INDEX(Input_Lieferant!$D$9:$BE$158,MATCH($A45,Input_Lieferant!$B$9:$B$158,0),MATCH(BD$1,Input_Lieferant!$D$8:$BE$8,0)),""), "0.000")&amp;""</f>
        <v>4.930</v>
      </c>
      <c r="BE45" s="27" t="str">
        <f>TEXT(_xlfn.IFNA(INDEX(Input_Lieferant!$D$9:$BE$158,MATCH($A45,Input_Lieferant!$B$9:$B$158,0),MATCH(BE$1,Input_Lieferant!$D$8:$BE$8,0)),""), "0.000")&amp;""</f>
        <v>MM</v>
      </c>
      <c r="BF45" s="27" t="str">
        <f>_xlfn.IFNA(INDEX(Grunddaten!$C$9:$BO$159,MATCH($A45,Input_Lieferant!$B$9:$B$158,0),MATCH(BF$1,Grunddaten!$C$8:$BO$8,0)), "")&amp;""</f>
        <v>0350</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8000</v>
      </c>
      <c r="BY45" s="31"/>
      <c r="BZ45" s="31"/>
      <c r="CA45" s="31"/>
      <c r="CB45" s="31"/>
      <c r="CC45" s="31"/>
      <c r="CD45" s="27" t="str">
        <f>_xlfn.IFNA(INDEX('Systemmanager - Datenassistent'!$C$9:$BW$159,MATCH($A45,Input_Lieferant!$B$9:$B$158,0),MATCH(CD$1,'Systemmanager - Datenassistent'!$C$8:$BW$8,0)),"")&amp;""</f>
        <v>EXTWG_44</v>
      </c>
      <c r="CE45" s="31"/>
      <c r="CF45" s="31"/>
      <c r="CG45" s="31"/>
      <c r="CH45" s="31"/>
      <c r="CI45" s="31"/>
      <c r="CJ45" s="31" t="str">
        <f t="shared" si="7"/>
        <v>V1</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XGqAVdGFHpFDDjRBsnXtLJruwGzPBr</v>
      </c>
      <c r="DE45" s="27" t="str">
        <f>_xlfn.IFNA(INDEX(Grunddaten!$C$9:$BO$159,MATCH($A45,Input_Lieferant!$B$9:$B$158,0),MATCH(DE$1,Grunddaten!$C$8:$BO$8,0)), "")&amp;""</f>
        <v>1000052249</v>
      </c>
      <c r="DF45" s="31"/>
      <c r="DG45" s="31"/>
      <c r="DH45" s="31"/>
      <c r="DI45" s="31"/>
      <c r="DJ45" s="27" t="str">
        <f>_xlfn.IFNA(INDEX(Input_Lieferant!$D$9:$BE$158,MATCH($A45,Input_Lieferant!$B$9:$B$158,0),MATCH(DJ$1,Input_Lieferant!$D$8:$BE$8,0)),"")&amp;""</f>
        <v>V01</v>
      </c>
      <c r="DK45" s="31"/>
      <c r="DL45" s="31"/>
      <c r="DM45" s="31"/>
      <c r="DN45" s="31"/>
      <c r="DO45" s="31"/>
      <c r="DP45" s="31"/>
      <c r="DQ45" s="31"/>
      <c r="DR45" s="27">
        <f t="shared" si="8"/>
        <v>2</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UAM</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
      </c>
      <c r="GI45" s="27" t="str">
        <f>_xlfn.IFNA(INDEX('Systemmanager - Datenassistent'!$C$9:$BW$159,MATCH($A45,Input_Lieferant!$B$9:$B$158,0),MATCH(GI$1,'Systemmanager - Datenassistent'!$C$8:$BW$8,0)),"")&amp;""</f>
        <v>N</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000000000023585125</v>
      </c>
      <c r="GO45" s="27" t="str">
        <f>_xlfn.IFNA(INDEX(Grunddaten!$C$9:$BO$159,MATCH($A45,Input_Lieferant!$B$9:$B$158,0),MATCH(GO$1,Grunddaten!$C$8:$BO$8,0)), "")&amp;""</f>
        <v/>
      </c>
      <c r="GP45" s="27" t="str">
        <f>_xlfn.IFNA(INDEX('Systemmanager - Datenassistent'!$C$9:$BW$159,MATCH($A45,Input_Lieferant!$B$9:$B$158,0),MATCH(GP$1,'Systemmanager - Datenassistent'!$C$8:$BW$8,0)),"")&amp;""</f>
        <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1</v>
      </c>
      <c r="JT45" s="27" t="str">
        <f>_xlfn.IFNA(INDEX(Grunddaten!$C$9:$BO$159,MATCH($A45,Input_Lieferant!$B$9:$B$158,0),MATCH(JT$1,Grunddaten!$C$8:$BO$8,0)), "")&amp;""</f>
        <v>N</v>
      </c>
      <c r="JU45" s="31"/>
      <c r="JV45" s="27" t="str">
        <f>_xlfn.IFNA(INDEX(Input_Lieferant!$D$9:$BE$158,MATCH($A45,Input_Lieferant!$B$9:$B$158,0),MATCH(JV$1,Input_Lieferant!$D$8:$BE$8,0)),"")&amp;""</f>
        <v>967998973</v>
      </c>
      <c r="JW45" s="31"/>
      <c r="JX45" s="31"/>
      <c r="JZ45" s="31"/>
      <c r="KA45" s="31"/>
      <c r="KB45" s="31"/>
      <c r="KC45" s="27" t="str">
        <f>_xlfn.IFNA(INDEX('Systemmanager - Datenassistent'!$C$9:$BW$159,MATCH($A45,Input_Lieferant!$B$9:$B$158,0),MATCH(KC$1,'Systemmanager - Datenassistent'!$C$8:$BW$8,0)),"")&amp;""</f>
        <v>2</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4">
      <c r="A46" s="27">
        <f>IF(LEN(Input_Lieferant!B53)=0,"",Input_Lieferant!B53)</f>
        <v>45</v>
      </c>
      <c r="B46" s="31"/>
      <c r="C46" s="31"/>
      <c r="D46" s="31"/>
      <c r="E46" s="31"/>
      <c r="F46" s="31"/>
      <c r="G46" s="31"/>
      <c r="H46" s="31"/>
      <c r="I46" s="31"/>
      <c r="J46" s="31"/>
      <c r="K46" s="27" t="str">
        <f>_xlfn.IFNA(INDEX(Grunddaten!$C$9:$BO$159,MATCH($A46,Input_Lieferant!$B$9:$B$158,0),MATCH(K$1,Grunddaten!$C$8:$BO$8,0)), "")&amp;""</f>
        <v>V017</v>
      </c>
      <c r="L46" s="27" t="str">
        <f t="shared" si="5"/>
        <v>M</v>
      </c>
      <c r="M46" s="27" t="str">
        <f>_xlfn.IFNA(INDEX(Grunddaten!$C$9:$BO$159,MATCH($A46,Input_Lieferant!$B$9:$B$158,0),MATCH(M$1,Grunddaten!$C$8:$BO$8,0)), "")&amp;""</f>
        <v>ZX0000215</v>
      </c>
      <c r="N46" s="31"/>
      <c r="O46" s="27" t="str">
        <f>_xlfn.IFNA(INDEX(Input_Lieferant!$D$9:$BE$158,MATCH($A46,Input_Lieferant!$B$9:$B$158,0),MATCH(O$1,Input_Lieferant!$D$8:$BE$8,0)), "")&amp;""</f>
        <v>CM2</v>
      </c>
      <c r="P46" s="27" t="str">
        <f>_xlfn.IFNA(INDEX(Input_Lieferant!$D$9:$BE$158,MATCH($A46,Input_Lieferant!$B$9:$B$158,0),MATCH(P$1,Input_Lieferant!$D$8:$BE$8,0)), "")&amp;""</f>
        <v>LE</v>
      </c>
      <c r="Q46" s="31"/>
      <c r="R46" s="31"/>
      <c r="S46" s="31"/>
      <c r="T46" s="31"/>
      <c r="U46" s="31"/>
      <c r="V46" s="31"/>
      <c r="W46" s="31"/>
      <c r="X46" s="31"/>
      <c r="Y46" s="31"/>
      <c r="Z46" s="27" t="str">
        <f>_xlfn.IFNA(INDEX(Input_Lieferant!$D$9:$BE$158,MATCH($A46,Input_Lieferant!$B$9:$B$158,0),MATCH(Z$1,Input_Lieferant!$D$8:$BE$8,0)), "")&amp;""</f>
        <v>2.33</v>
      </c>
      <c r="AA46" s="31"/>
      <c r="AB46" s="27" t="str">
        <f>_xlfn.IFNA(INDEX(Input_Lieferant!$D$9:$BE$158,MATCH($A46,Input_Lieferant!$B$9:$B$158,0),MATCH(AB$1,Input_Lieferant!$D$8:$BE$8,0)),"")&amp;""</f>
        <v>LO09</v>
      </c>
      <c r="AC46" s="31"/>
      <c r="AD46" s="31"/>
      <c r="AE46" s="27" t="str">
        <f>_xlfn.IFNA(INDEX(Input_Lieferant!$D$9:$BE$158,MATCH($A46,Input_Lieferant!$B$9:$B$158,0),MATCH(AE$1,Input_Lieferant!$D$8:$BE$8,0)), "")&amp;""</f>
        <v>4.52</v>
      </c>
      <c r="AF46" s="27" t="str">
        <f>_xlfn.IFNA(INDEX(Input_Lieferant!$D$9:$BE$158,MATCH($A46,Input_Lieferant!$B$9:$B$158,0),MATCH(AF$1,Input_Lieferant!$D$8:$BE$8,0)),"")&amp;""</f>
        <v>7.13</v>
      </c>
      <c r="AG46" s="27" t="str">
        <f>_xlfn.IFNA(INDEX(Input_Lieferant!$D$9:$BE$158,MATCH($A46,Input_Lieferant!$B$9:$B$158,0),MATCH(AG$1,Input_Lieferant!$D$8:$BE$8,0)),"")&amp;""</f>
        <v>KG</v>
      </c>
      <c r="AH46" s="31"/>
      <c r="AI46" s="31"/>
      <c r="AJ46" s="31"/>
      <c r="AK46" s="31"/>
      <c r="AL46" s="27" t="str">
        <f>_xlfn.IFNA(INDEX('Systemmanager - Datenassistent'!$C$9:$BW$159,MATCH($A46,Input_Lieferant!$B$9:$B$158,0),MATCH(AL$1,'Systemmanager - Datenassistent'!$C$8:$BW$8,0)),"")&amp;""</f>
        <v>01</v>
      </c>
      <c r="AM46" s="31"/>
      <c r="AN46" s="31"/>
      <c r="AO46" s="31"/>
      <c r="AP46" s="27" t="str">
        <f>_xlfn.IFNA(INDEX(Grunddaten!$C$9:$BO$159,MATCH($A46,Input_Lieferant!$B$9:$B$158,0),MATCH(AP$1,Grunddaten!$C$8:$BO$8,0)), "")&amp;""</f>
        <v>V4</v>
      </c>
      <c r="AQ46" s="31"/>
      <c r="AR46" s="31"/>
      <c r="AS46" s="31"/>
      <c r="AT46" s="31"/>
      <c r="AU46" s="31"/>
      <c r="AV46" s="31"/>
      <c r="AW46" s="31"/>
      <c r="AX46" s="31"/>
      <c r="AY46" s="31"/>
      <c r="AZ46" s="27" t="str">
        <f>_xlfn.IFNA(INDEX(Input_Lieferant!$D$9:$BE$158,MATCH($A46,Input_Lieferant!$B$9:$B$158,0),MATCH(AZ$1,Input_Lieferant!$D$8:$BE$8,0)),"")&amp;""</f>
        <v>3821288304488</v>
      </c>
      <c r="BA46" s="27" t="str">
        <f t="shared" si="6"/>
        <v>HE</v>
      </c>
      <c r="BB46" s="27" t="str">
        <f>TEXT(_xlfn.IFNA(INDEX(Input_Lieferant!$D$9:$BE$158,MATCH($A46,Input_Lieferant!$B$9:$B$158,0),MATCH(BB$1,Input_Lieferant!$D$8:$BE$8,0)),""), "0.000")&amp;""</f>
        <v>1.290</v>
      </c>
      <c r="BC46" s="27" t="str">
        <f>TEXT(_xlfn.IFNA(INDEX(Input_Lieferant!$D$9:$BE$158,MATCH($A46,Input_Lieferant!$B$9:$B$158,0),MATCH(BC$1,Input_Lieferant!$D$8:$BE$8,0)),""), "0.000")&amp;""</f>
        <v>4.990</v>
      </c>
      <c r="BD46" s="27" t="str">
        <f>TEXT(_xlfn.IFNA(INDEX(Input_Lieferant!$D$9:$BE$158,MATCH($A46,Input_Lieferant!$B$9:$B$158,0),MATCH(BD$1,Input_Lieferant!$D$8:$BE$8,0)),""), "0.000")&amp;""</f>
        <v>8.980</v>
      </c>
      <c r="BE46" s="27" t="str">
        <f>TEXT(_xlfn.IFNA(INDEX(Input_Lieferant!$D$9:$BE$158,MATCH($A46,Input_Lieferant!$B$9:$B$158,0),MATCH(BE$1,Input_Lieferant!$D$8:$BE$8,0)),""), "0.000")&amp;""</f>
        <v>MM</v>
      </c>
      <c r="BF46" s="27" t="str">
        <f>_xlfn.IFNA(INDEX(Grunddaten!$C$9:$BO$159,MATCH($A46,Input_Lieferant!$B$9:$B$158,0),MATCH(BF$1,Grunddaten!$C$8:$BO$8,0)), "")&amp;""</f>
        <v>0548</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9000</v>
      </c>
      <c r="BY46" s="31"/>
      <c r="BZ46" s="31"/>
      <c r="CA46" s="31"/>
      <c r="CB46" s="31"/>
      <c r="CC46" s="31"/>
      <c r="CD46" s="27" t="str">
        <f>_xlfn.IFNA(INDEX('Systemmanager - Datenassistent'!$C$9:$BW$159,MATCH($A46,Input_Lieferant!$B$9:$B$158,0),MATCH(CD$1,'Systemmanager - Datenassistent'!$C$8:$BW$8,0)),"")&amp;""</f>
        <v>EXTWG_45</v>
      </c>
      <c r="CE46" s="31"/>
      <c r="CF46" s="31"/>
      <c r="CG46" s="31"/>
      <c r="CH46" s="31"/>
      <c r="CI46" s="31"/>
      <c r="CJ46" s="31" t="str">
        <f t="shared" si="7"/>
        <v>V1</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fcqPUiKKhoLOsxQojIULCqyVFPbQSk</v>
      </c>
      <c r="DE46" s="27" t="str">
        <f>_xlfn.IFNA(INDEX(Grunddaten!$C$9:$BO$159,MATCH($A46,Input_Lieferant!$B$9:$B$158,0),MATCH(DE$1,Grunddaten!$C$8:$BO$8,0)), "")&amp;""</f>
        <v>1000054049</v>
      </c>
      <c r="DF46" s="31"/>
      <c r="DG46" s="31"/>
      <c r="DH46" s="31"/>
      <c r="DI46" s="31"/>
      <c r="DJ46" s="27" t="str">
        <f>_xlfn.IFNA(INDEX(Input_Lieferant!$D$9:$BE$158,MATCH($A46,Input_Lieferant!$B$9:$B$158,0),MATCH(DJ$1,Input_Lieferant!$D$8:$BE$8,0)),"")&amp;""</f>
        <v>V02</v>
      </c>
      <c r="DK46" s="31"/>
      <c r="DL46" s="31"/>
      <c r="DM46" s="31"/>
      <c r="DN46" s="31"/>
      <c r="DO46" s="31"/>
      <c r="DP46" s="31"/>
      <c r="DQ46" s="31"/>
      <c r="DR46" s="27">
        <f t="shared" si="8"/>
        <v>2</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UAM</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
      </c>
      <c r="GI46" s="27" t="str">
        <f>_xlfn.IFNA(INDEX('Systemmanager - Datenassistent'!$C$9:$BW$159,MATCH($A46,Input_Lieferant!$B$9:$B$158,0),MATCH(GI$1,'Systemmanager - Datenassistent'!$C$8:$BW$8,0)),"")&amp;""</f>
        <v>M</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000000000095036060</v>
      </c>
      <c r="GO46" s="27" t="str">
        <f>_xlfn.IFNA(INDEX(Grunddaten!$C$9:$BO$159,MATCH($A46,Input_Lieferant!$B$9:$B$158,0),MATCH(GO$1,Grunddaten!$C$8:$BO$8,0)), "")&amp;""</f>
        <v/>
      </c>
      <c r="GP46" s="27" t="str">
        <f>_xlfn.IFNA(INDEX('Systemmanager - Datenassistent'!$C$9:$BW$159,MATCH($A46,Input_Lieferant!$B$9:$B$158,0),MATCH(GP$1,'Systemmanager - Datenassistent'!$C$8:$BW$8,0)),"")&amp;""</f>
        <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1</v>
      </c>
      <c r="JT46" s="27" t="str">
        <f>_xlfn.IFNA(INDEX(Grunddaten!$C$9:$BO$159,MATCH($A46,Input_Lieferant!$B$9:$B$158,0),MATCH(JT$1,Grunddaten!$C$8:$BO$8,0)), "")&amp;""</f>
        <v>R</v>
      </c>
      <c r="JU46" s="31"/>
      <c r="JV46" s="27" t="str">
        <f>_xlfn.IFNA(INDEX(Input_Lieferant!$D$9:$BE$158,MATCH($A46,Input_Lieferant!$B$9:$B$158,0),MATCH(JV$1,Input_Lieferant!$D$8:$BE$8,0)),"")&amp;""</f>
        <v>873897975</v>
      </c>
      <c r="JW46" s="31"/>
      <c r="JX46" s="31"/>
      <c r="JZ46" s="31"/>
      <c r="KA46" s="31"/>
      <c r="KB46" s="31"/>
      <c r="KC46" s="27" t="str">
        <f>_xlfn.IFNA(INDEX('Systemmanager - Datenassistent'!$C$9:$BW$159,MATCH($A46,Input_Lieferant!$B$9:$B$158,0),MATCH(KC$1,'Systemmanager - Datenassistent'!$C$8:$BW$8,0)),"")&amp;""</f>
        <v>2</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4">
      <c r="A47" s="27">
        <f>IF(LEN(Input_Lieferant!B54)=0,"",Input_Lieferant!B54)</f>
        <v>46</v>
      </c>
      <c r="B47" s="31"/>
      <c r="C47" s="31"/>
      <c r="D47" s="31"/>
      <c r="E47" s="31"/>
      <c r="F47" s="31"/>
      <c r="G47" s="31"/>
      <c r="H47" s="31"/>
      <c r="I47" s="31"/>
      <c r="J47" s="31"/>
      <c r="K47" s="27" t="str">
        <f>_xlfn.IFNA(INDEX(Grunddaten!$C$9:$BO$159,MATCH($A47,Input_Lieferant!$B$9:$B$158,0),MATCH(K$1,Grunddaten!$C$8:$BO$8,0)), "")&amp;""</f>
        <v>V013</v>
      </c>
      <c r="L47" s="27" t="str">
        <f t="shared" si="5"/>
        <v>M</v>
      </c>
      <c r="M47" s="27" t="str">
        <f>_xlfn.IFNA(INDEX(Grunddaten!$C$9:$BO$159,MATCH($A47,Input_Lieferant!$B$9:$B$158,0),MATCH(M$1,Grunddaten!$C$8:$BO$8,0)), "")&amp;""</f>
        <v>ZX0000130</v>
      </c>
      <c r="N47" s="31"/>
      <c r="O47" s="27" t="str">
        <f>_xlfn.IFNA(INDEX(Input_Lieferant!$D$9:$BE$158,MATCH($A47,Input_Lieferant!$B$9:$B$158,0),MATCH(O$1,Input_Lieferant!$D$8:$BE$8,0)), "")&amp;""</f>
        <v>ST</v>
      </c>
      <c r="P47" s="27" t="str">
        <f>_xlfn.IFNA(INDEX(Input_Lieferant!$D$9:$BE$158,MATCH($A47,Input_Lieferant!$B$9:$B$158,0),MATCH(P$1,Input_Lieferant!$D$8:$BE$8,0)), "")&amp;""</f>
        <v/>
      </c>
      <c r="Q47" s="31"/>
      <c r="R47" s="31"/>
      <c r="S47" s="31"/>
      <c r="T47" s="31"/>
      <c r="U47" s="31"/>
      <c r="V47" s="31"/>
      <c r="W47" s="31"/>
      <c r="X47" s="31"/>
      <c r="Y47" s="31"/>
      <c r="Z47" s="27" t="str">
        <f>_xlfn.IFNA(INDEX(Input_Lieferant!$D$9:$BE$158,MATCH($A47,Input_Lieferant!$B$9:$B$158,0),MATCH(Z$1,Input_Lieferant!$D$8:$BE$8,0)), "")&amp;""</f>
        <v>7.89</v>
      </c>
      <c r="AA47" s="31"/>
      <c r="AB47" s="27" t="str">
        <f>_xlfn.IFNA(INDEX(Input_Lieferant!$D$9:$BE$158,MATCH($A47,Input_Lieferant!$B$9:$B$158,0),MATCH(AB$1,Input_Lieferant!$D$8:$BE$8,0)),"")&amp;""</f>
        <v>LO16</v>
      </c>
      <c r="AC47" s="31"/>
      <c r="AD47" s="31"/>
      <c r="AE47" s="27" t="str">
        <f>_xlfn.IFNA(INDEX(Input_Lieferant!$D$9:$BE$158,MATCH($A47,Input_Lieferant!$B$9:$B$158,0),MATCH(AE$1,Input_Lieferant!$D$8:$BE$8,0)), "")&amp;""</f>
        <v>5.59</v>
      </c>
      <c r="AF47" s="27" t="str">
        <f>_xlfn.IFNA(INDEX(Input_Lieferant!$D$9:$BE$158,MATCH($A47,Input_Lieferant!$B$9:$B$158,0),MATCH(AF$1,Input_Lieferant!$D$8:$BE$8,0)),"")&amp;""</f>
        <v>5.85</v>
      </c>
      <c r="AG47" s="27" t="str">
        <f>_xlfn.IFNA(INDEX(Input_Lieferant!$D$9:$BE$158,MATCH($A47,Input_Lieferant!$B$9:$B$158,0),MATCH(AG$1,Input_Lieferant!$D$8:$BE$8,0)),"")&amp;""</f>
        <v>KG</v>
      </c>
      <c r="AH47" s="31"/>
      <c r="AI47" s="31"/>
      <c r="AJ47" s="31"/>
      <c r="AK47" s="31"/>
      <c r="AL47" s="27" t="str">
        <f>_xlfn.IFNA(INDEX('Systemmanager - Datenassistent'!$C$9:$BW$159,MATCH($A47,Input_Lieferant!$B$9:$B$158,0),MATCH(AL$1,'Systemmanager - Datenassistent'!$C$8:$BW$8,0)),"")&amp;""</f>
        <v>00</v>
      </c>
      <c r="AM47" s="31"/>
      <c r="AN47" s="31"/>
      <c r="AO47" s="31"/>
      <c r="AP47" s="27" t="str">
        <f>_xlfn.IFNA(INDEX(Grunddaten!$C$9:$BO$159,MATCH($A47,Input_Lieferant!$B$9:$B$158,0),MATCH(AP$1,Grunddaten!$C$8:$BO$8,0)), "")&amp;""</f>
        <v>V0</v>
      </c>
      <c r="AQ47" s="31"/>
      <c r="AR47" s="31"/>
      <c r="AS47" s="31"/>
      <c r="AT47" s="31"/>
      <c r="AU47" s="31"/>
      <c r="AV47" s="31"/>
      <c r="AW47" s="31"/>
      <c r="AX47" s="31"/>
      <c r="AY47" s="31"/>
      <c r="AZ47" s="27" t="str">
        <f>_xlfn.IFNA(INDEX(Input_Lieferant!$D$9:$BE$158,MATCH($A47,Input_Lieferant!$B$9:$B$158,0),MATCH(AZ$1,Input_Lieferant!$D$8:$BE$8,0)),"")&amp;""</f>
        <v>5600022739161</v>
      </c>
      <c r="BA47" s="27" t="str">
        <f t="shared" si="6"/>
        <v>HE</v>
      </c>
      <c r="BB47" s="27" t="str">
        <f>TEXT(_xlfn.IFNA(INDEX(Input_Lieferant!$D$9:$BE$158,MATCH($A47,Input_Lieferant!$B$9:$B$158,0),MATCH(BB$1,Input_Lieferant!$D$8:$BE$8,0)),""), "0.000")&amp;""</f>
        <v>6.890</v>
      </c>
      <c r="BC47" s="27" t="str">
        <f>TEXT(_xlfn.IFNA(INDEX(Input_Lieferant!$D$9:$BE$158,MATCH($A47,Input_Lieferant!$B$9:$B$158,0),MATCH(BC$1,Input_Lieferant!$D$8:$BE$8,0)),""), "0.000")&amp;""</f>
        <v>6.900</v>
      </c>
      <c r="BD47" s="27" t="str">
        <f>TEXT(_xlfn.IFNA(INDEX(Input_Lieferant!$D$9:$BE$158,MATCH($A47,Input_Lieferant!$B$9:$B$158,0),MATCH(BD$1,Input_Lieferant!$D$8:$BE$8,0)),""), "0.000")&amp;""</f>
        <v>8.300</v>
      </c>
      <c r="BE47" s="27" t="str">
        <f>TEXT(_xlfn.IFNA(INDEX(Input_Lieferant!$D$9:$BE$158,MATCH($A47,Input_Lieferant!$B$9:$B$158,0),MATCH(BE$1,Input_Lieferant!$D$8:$BE$8,0)),""), "0.000")&amp;""</f>
        <v>MM</v>
      </c>
      <c r="BF47" s="27" t="str">
        <f>_xlfn.IFNA(INDEX(Grunddaten!$C$9:$BO$159,MATCH($A47,Input_Lieferant!$B$9:$B$158,0),MATCH(BF$1,Grunddaten!$C$8:$BO$8,0)), "")&amp;""</f>
        <v>0168</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3000</v>
      </c>
      <c r="BY47" s="31"/>
      <c r="BZ47" s="31"/>
      <c r="CA47" s="31"/>
      <c r="CB47" s="31"/>
      <c r="CC47" s="31"/>
      <c r="CD47" s="27" t="str">
        <f>_xlfn.IFNA(INDEX('Systemmanager - Datenassistent'!$C$9:$BW$159,MATCH($A47,Input_Lieferant!$B$9:$B$158,0),MATCH(CD$1,'Systemmanager - Datenassistent'!$C$8:$BW$8,0)),"")&amp;""</f>
        <v>EXTWG_46</v>
      </c>
      <c r="CE47" s="31"/>
      <c r="CF47" s="31"/>
      <c r="CG47" s="31"/>
      <c r="CH47" s="31"/>
      <c r="CI47" s="31"/>
      <c r="CJ47" s="31" t="str">
        <f t="shared" si="7"/>
        <v>V1</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ycwxKuumqSNeGWdPDykEBgGBAGMTia</v>
      </c>
      <c r="DE47" s="27" t="str">
        <f>_xlfn.IFNA(INDEX(Grunddaten!$C$9:$BO$159,MATCH($A47,Input_Lieferant!$B$9:$B$158,0),MATCH(DE$1,Grunddaten!$C$8:$BO$8,0)), "")&amp;""</f>
        <v>1000017493</v>
      </c>
      <c r="DF47" s="31"/>
      <c r="DG47" s="31"/>
      <c r="DH47" s="31"/>
      <c r="DI47" s="31"/>
      <c r="DJ47" s="27" t="str">
        <f>_xlfn.IFNA(INDEX(Input_Lieferant!$D$9:$BE$158,MATCH($A47,Input_Lieferant!$B$9:$B$158,0),MATCH(DJ$1,Input_Lieferant!$D$8:$BE$8,0)),"")&amp;""</f>
        <v>V01</v>
      </c>
      <c r="DK47" s="31"/>
      <c r="DL47" s="31"/>
      <c r="DM47" s="31"/>
      <c r="DN47" s="31"/>
      <c r="DO47" s="31"/>
      <c r="DP47" s="31"/>
      <c r="DQ47" s="31"/>
      <c r="DR47" s="27">
        <f t="shared" si="8"/>
        <v>2</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UAM</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X</v>
      </c>
      <c r="GI47" s="27" t="str">
        <f>_xlfn.IFNA(INDEX('Systemmanager - Datenassistent'!$C$9:$BW$159,MATCH($A47,Input_Lieferant!$B$9:$B$158,0),MATCH(GI$1,'Systemmanager - Datenassistent'!$C$8:$BW$8,0)),"")&amp;""</f>
        <v>N</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000000000063356618</v>
      </c>
      <c r="GO47" s="27" t="str">
        <f>_xlfn.IFNA(INDEX(Grunddaten!$C$9:$BO$159,MATCH($A47,Input_Lieferant!$B$9:$B$158,0),MATCH(GO$1,Grunddaten!$C$8:$BO$8,0)), "")&amp;""</f>
        <v/>
      </c>
      <c r="GP47" s="27" t="str">
        <f>_xlfn.IFNA(INDEX('Systemmanager - Datenassistent'!$C$9:$BW$159,MATCH($A47,Input_Lieferant!$B$9:$B$158,0),MATCH(GP$1,'Systemmanager - Datenassistent'!$C$8:$BW$8,0)),"")&amp;""</f>
        <v>R</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1</v>
      </c>
      <c r="JT47" s="27" t="str">
        <f>_xlfn.IFNA(INDEX(Grunddaten!$C$9:$BO$159,MATCH($A47,Input_Lieferant!$B$9:$B$158,0),MATCH(JT$1,Grunddaten!$C$8:$BO$8,0)), "")&amp;""</f>
        <v>V</v>
      </c>
      <c r="JU47" s="31"/>
      <c r="JV47" s="27" t="str">
        <f>_xlfn.IFNA(INDEX(Input_Lieferant!$D$9:$BE$158,MATCH($A47,Input_Lieferant!$B$9:$B$158,0),MATCH(JV$1,Input_Lieferant!$D$8:$BE$8,0)),"")&amp;""</f>
        <v>767272055</v>
      </c>
      <c r="JW47" s="31"/>
      <c r="JX47" s="31"/>
      <c r="JZ47" s="31"/>
      <c r="KA47" s="31"/>
      <c r="KB47" s="31"/>
      <c r="KC47" s="27" t="str">
        <f>_xlfn.IFNA(INDEX('Systemmanager - Datenassistent'!$C$9:$BW$159,MATCH($A47,Input_Lieferant!$B$9:$B$158,0),MATCH(KC$1,'Systemmanager - Datenassistent'!$C$8:$BW$8,0)),"")&amp;""</f>
        <v>2</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4">
      <c r="A48" s="27">
        <f>IF(LEN(Input_Lieferant!B55)=0,"",Input_Lieferant!B55)</f>
        <v>47</v>
      </c>
      <c r="B48" s="31"/>
      <c r="C48" s="31"/>
      <c r="D48" s="31"/>
      <c r="E48" s="31"/>
      <c r="F48" s="31"/>
      <c r="G48" s="31"/>
      <c r="H48" s="31"/>
      <c r="I48" s="31"/>
      <c r="J48" s="31"/>
      <c r="K48" s="27" t="str">
        <f>_xlfn.IFNA(INDEX(Grunddaten!$C$9:$BO$159,MATCH($A48,Input_Lieferant!$B$9:$B$158,0),MATCH(K$1,Grunddaten!$C$8:$BO$8,0)), "")&amp;""</f>
        <v>V016</v>
      </c>
      <c r="L48" s="27" t="str">
        <f t="shared" si="5"/>
        <v>M</v>
      </c>
      <c r="M48" s="27" t="str">
        <f>_xlfn.IFNA(INDEX(Grunddaten!$C$9:$BO$159,MATCH($A48,Input_Lieferant!$B$9:$B$158,0),MATCH(M$1,Grunddaten!$C$8:$BO$8,0)), "")&amp;""</f>
        <v>ZX0000640</v>
      </c>
      <c r="N48" s="31"/>
      <c r="O48" s="27" t="str">
        <f>_xlfn.IFNA(INDEX(Input_Lieferant!$D$9:$BE$158,MATCH($A48,Input_Lieferant!$B$9:$B$158,0),MATCH(O$1,Input_Lieferant!$D$8:$BE$8,0)), "")&amp;""</f>
        <v>CM</v>
      </c>
      <c r="P48" s="27" t="str">
        <f>_xlfn.IFNA(INDEX(Input_Lieferant!$D$9:$BE$158,MATCH($A48,Input_Lieferant!$B$9:$B$158,0),MATCH(P$1,Input_Lieferant!$D$8:$BE$8,0)), "")&amp;""</f>
        <v/>
      </c>
      <c r="Q48" s="31"/>
      <c r="R48" s="31"/>
      <c r="S48" s="31"/>
      <c r="T48" s="31"/>
      <c r="U48" s="31"/>
      <c r="V48" s="31"/>
      <c r="W48" s="31"/>
      <c r="X48" s="31"/>
      <c r="Y48" s="31"/>
      <c r="Z48" s="27" t="str">
        <f>_xlfn.IFNA(INDEX(Input_Lieferant!$D$9:$BE$158,MATCH($A48,Input_Lieferant!$B$9:$B$158,0),MATCH(Z$1,Input_Lieferant!$D$8:$BE$8,0)), "")&amp;""</f>
        <v>3.85</v>
      </c>
      <c r="AA48" s="31"/>
      <c r="AB48" s="27" t="str">
        <f>_xlfn.IFNA(INDEX(Input_Lieferant!$D$9:$BE$158,MATCH($A48,Input_Lieferant!$B$9:$B$158,0),MATCH(AB$1,Input_Lieferant!$D$8:$BE$8,0)),"")&amp;""</f>
        <v>LEIC</v>
      </c>
      <c r="AC48" s="31"/>
      <c r="AD48" s="31"/>
      <c r="AE48" s="27" t="str">
        <f>_xlfn.IFNA(INDEX(Input_Lieferant!$D$9:$BE$158,MATCH($A48,Input_Lieferant!$B$9:$B$158,0),MATCH(AE$1,Input_Lieferant!$D$8:$BE$8,0)), "")&amp;""</f>
        <v>7.98</v>
      </c>
      <c r="AF48" s="27" t="str">
        <f>_xlfn.IFNA(INDEX(Input_Lieferant!$D$9:$BE$158,MATCH($A48,Input_Lieferant!$B$9:$B$158,0),MATCH(AF$1,Input_Lieferant!$D$8:$BE$8,0)),"")&amp;""</f>
        <v>9.04</v>
      </c>
      <c r="AG48" s="27" t="str">
        <f>_xlfn.IFNA(INDEX(Input_Lieferant!$D$9:$BE$158,MATCH($A48,Input_Lieferant!$B$9:$B$158,0),MATCH(AG$1,Input_Lieferant!$D$8:$BE$8,0)),"")&amp;""</f>
        <v>KG</v>
      </c>
      <c r="AH48" s="31"/>
      <c r="AI48" s="31"/>
      <c r="AJ48" s="31"/>
      <c r="AK48" s="31"/>
      <c r="AL48" s="27" t="str">
        <f>_xlfn.IFNA(INDEX('Systemmanager - Datenassistent'!$C$9:$BW$159,MATCH($A48,Input_Lieferant!$B$9:$B$158,0),MATCH(AL$1,'Systemmanager - Datenassistent'!$C$8:$BW$8,0)),"")&amp;""</f>
        <v>01</v>
      </c>
      <c r="AM48" s="31"/>
      <c r="AN48" s="31"/>
      <c r="AO48" s="31"/>
      <c r="AP48" s="27" t="str">
        <f>_xlfn.IFNA(INDEX(Grunddaten!$C$9:$BO$159,MATCH($A48,Input_Lieferant!$B$9:$B$158,0),MATCH(AP$1,Grunddaten!$C$8:$BO$8,0)), "")&amp;""</f>
        <v>V6</v>
      </c>
      <c r="AQ48" s="31"/>
      <c r="AR48" s="31"/>
      <c r="AS48" s="31"/>
      <c r="AT48" s="31"/>
      <c r="AU48" s="31"/>
      <c r="AV48" s="31"/>
      <c r="AW48" s="31"/>
      <c r="AX48" s="31"/>
      <c r="AY48" s="31"/>
      <c r="AZ48" s="27" t="str">
        <f>_xlfn.IFNA(INDEX(Input_Lieferant!$D$9:$BE$158,MATCH($A48,Input_Lieferant!$B$9:$B$158,0),MATCH(AZ$1,Input_Lieferant!$D$8:$BE$8,0)),"")&amp;""</f>
        <v>6688453438409</v>
      </c>
      <c r="BA48" s="27" t="str">
        <f t="shared" si="6"/>
        <v>HE</v>
      </c>
      <c r="BB48" s="27" t="str">
        <f>TEXT(_xlfn.IFNA(INDEX(Input_Lieferant!$D$9:$BE$158,MATCH($A48,Input_Lieferant!$B$9:$B$158,0),MATCH(BB$1,Input_Lieferant!$D$8:$BE$8,0)),""), "0.000")&amp;""</f>
        <v>7.560</v>
      </c>
      <c r="BC48" s="27" t="str">
        <f>TEXT(_xlfn.IFNA(INDEX(Input_Lieferant!$D$9:$BE$158,MATCH($A48,Input_Lieferant!$B$9:$B$158,0),MATCH(BC$1,Input_Lieferant!$D$8:$BE$8,0)),""), "0.000")&amp;""</f>
        <v>4.080</v>
      </c>
      <c r="BD48" s="27" t="str">
        <f>TEXT(_xlfn.IFNA(INDEX(Input_Lieferant!$D$9:$BE$158,MATCH($A48,Input_Lieferant!$B$9:$B$158,0),MATCH(BD$1,Input_Lieferant!$D$8:$BE$8,0)),""), "0.000")&amp;""</f>
        <v>7.030</v>
      </c>
      <c r="BE48" s="27" t="str">
        <f>TEXT(_xlfn.IFNA(INDEX(Input_Lieferant!$D$9:$BE$158,MATCH($A48,Input_Lieferant!$B$9:$B$158,0),MATCH(BE$1,Input_Lieferant!$D$8:$BE$8,0)),""), "0.000")&amp;""</f>
        <v>MM</v>
      </c>
      <c r="BF48" s="27" t="str">
        <f>_xlfn.IFNA(INDEX(Grunddaten!$C$9:$BO$159,MATCH($A48,Input_Lieferant!$B$9:$B$158,0),MATCH(BF$1,Grunddaten!$C$8:$BO$8,0)), "")&amp;""</f>
        <v>0860</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1000</v>
      </c>
      <c r="BY48" s="31"/>
      <c r="BZ48" s="31"/>
      <c r="CA48" s="31"/>
      <c r="CB48" s="31"/>
      <c r="CC48" s="31"/>
      <c r="CD48" s="27" t="str">
        <f>_xlfn.IFNA(INDEX('Systemmanager - Datenassistent'!$C$9:$BW$159,MATCH($A48,Input_Lieferant!$B$9:$B$158,0),MATCH(CD$1,'Systemmanager - Datenassistent'!$C$8:$BW$8,0)),"")&amp;""</f>
        <v>EXTWG_47</v>
      </c>
      <c r="CE48" s="31"/>
      <c r="CF48" s="31"/>
      <c r="CG48" s="31"/>
      <c r="CH48" s="31"/>
      <c r="CI48" s="31"/>
      <c r="CJ48" s="31" t="str">
        <f t="shared" si="7"/>
        <v>V1</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qUlJCTKnVeHgrPAaAlzMArFnFBfowE</v>
      </c>
      <c r="DE48" s="27" t="str">
        <f>_xlfn.IFNA(INDEX(Grunddaten!$C$9:$BO$159,MATCH($A48,Input_Lieferant!$B$9:$B$158,0),MATCH(DE$1,Grunddaten!$C$8:$BO$8,0)), "")&amp;""</f>
        <v>1000047631</v>
      </c>
      <c r="DF48" s="31"/>
      <c r="DG48" s="31"/>
      <c r="DH48" s="31"/>
      <c r="DI48" s="31"/>
      <c r="DJ48" s="27" t="str">
        <f>_xlfn.IFNA(INDEX(Input_Lieferant!$D$9:$BE$158,MATCH($A48,Input_Lieferant!$B$9:$B$158,0),MATCH(DJ$1,Input_Lieferant!$D$8:$BE$8,0)),"")&amp;""</f>
        <v>V02</v>
      </c>
      <c r="DK48" s="31"/>
      <c r="DL48" s="31"/>
      <c r="DM48" s="31"/>
      <c r="DN48" s="31"/>
      <c r="DO48" s="31"/>
      <c r="DP48" s="31"/>
      <c r="DQ48" s="31"/>
      <c r="DR48" s="27">
        <f t="shared" si="8"/>
        <v>2</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UAM</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X</v>
      </c>
      <c r="GI48" s="27" t="str">
        <f>_xlfn.IFNA(INDEX('Systemmanager - Datenassistent'!$C$9:$BW$159,MATCH($A48,Input_Lieferant!$B$9:$B$158,0),MATCH(GI$1,'Systemmanager - Datenassistent'!$C$8:$BW$8,0)),"")&amp;""</f>
        <v>N</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000000000073966204</v>
      </c>
      <c r="GO48" s="27" t="str">
        <f>_xlfn.IFNA(INDEX(Grunddaten!$C$9:$BO$159,MATCH($A48,Input_Lieferant!$B$9:$B$158,0),MATCH(GO$1,Grunddaten!$C$8:$BO$8,0)), "")&amp;""</f>
        <v/>
      </c>
      <c r="GP48" s="27" t="str">
        <f>_xlfn.IFNA(INDEX('Systemmanager - Datenassistent'!$C$9:$BW$159,MATCH($A48,Input_Lieferant!$B$9:$B$158,0),MATCH(GP$1,'Systemmanager - Datenassistent'!$C$8:$BW$8,0)),"")&amp;""</f>
        <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2</v>
      </c>
      <c r="JT48" s="27" t="str">
        <f>_xlfn.IFNA(INDEX(Grunddaten!$C$9:$BO$159,MATCH($A48,Input_Lieferant!$B$9:$B$158,0),MATCH(JT$1,Grunddaten!$C$8:$BO$8,0)), "")&amp;""</f>
        <v>R</v>
      </c>
      <c r="JU48" s="31"/>
      <c r="JV48" s="27" t="str">
        <f>_xlfn.IFNA(INDEX(Input_Lieferant!$D$9:$BE$158,MATCH($A48,Input_Lieferant!$B$9:$B$158,0),MATCH(JV$1,Input_Lieferant!$D$8:$BE$8,0)),"")&amp;""</f>
        <v>635381669</v>
      </c>
      <c r="JW48" s="31"/>
      <c r="JX48" s="31"/>
      <c r="JZ48" s="31"/>
      <c r="KA48" s="31"/>
      <c r="KB48" s="31"/>
      <c r="KC48" s="27" t="str">
        <f>_xlfn.IFNA(INDEX('Systemmanager - Datenassistent'!$C$9:$BW$159,MATCH($A48,Input_Lieferant!$B$9:$B$158,0),MATCH(KC$1,'Systemmanager - Datenassistent'!$C$8:$BW$8,0)),"")&amp;""</f>
        <v>0</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4">
      <c r="A49" s="27">
        <f>IF(LEN(Input_Lieferant!B56)=0,"",Input_Lieferant!B56)</f>
        <v>48</v>
      </c>
      <c r="B49" s="31"/>
      <c r="C49" s="31"/>
      <c r="D49" s="31"/>
      <c r="E49" s="31"/>
      <c r="F49" s="31"/>
      <c r="G49" s="31"/>
      <c r="H49" s="31"/>
      <c r="I49" s="31"/>
      <c r="J49" s="31"/>
      <c r="K49" s="27" t="str">
        <f>_xlfn.IFNA(INDEX(Grunddaten!$C$9:$BO$159,MATCH($A49,Input_Lieferant!$B$9:$B$158,0),MATCH(K$1,Grunddaten!$C$8:$BO$8,0)), "")&amp;""</f>
        <v>V002</v>
      </c>
      <c r="L49" s="27" t="str">
        <f t="shared" si="5"/>
        <v>M</v>
      </c>
      <c r="M49" s="27" t="str">
        <f>_xlfn.IFNA(INDEX(Grunddaten!$C$9:$BO$159,MATCH($A49,Input_Lieferant!$B$9:$B$158,0),MATCH(M$1,Grunddaten!$C$8:$BO$8,0)), "")&amp;""</f>
        <v>ZX0000215</v>
      </c>
      <c r="N49" s="31"/>
      <c r="O49" s="27" t="str">
        <f>_xlfn.IFNA(INDEX(Input_Lieferant!$D$9:$BE$158,MATCH($A49,Input_Lieferant!$B$9:$B$158,0),MATCH(O$1,Input_Lieferant!$D$8:$BE$8,0)), "")&amp;""</f>
        <v>GLI</v>
      </c>
      <c r="P49" s="27" t="str">
        <f>_xlfn.IFNA(INDEX(Input_Lieferant!$D$9:$BE$158,MATCH($A49,Input_Lieferant!$B$9:$B$158,0),MATCH(P$1,Input_Lieferant!$D$8:$BE$8,0)), "")&amp;""</f>
        <v/>
      </c>
      <c r="Q49" s="31"/>
      <c r="R49" s="31"/>
      <c r="S49" s="31"/>
      <c r="T49" s="31"/>
      <c r="U49" s="31"/>
      <c r="V49" s="31"/>
      <c r="W49" s="31"/>
      <c r="X49" s="31"/>
      <c r="Y49" s="31"/>
      <c r="Z49" s="27" t="str">
        <f>_xlfn.IFNA(INDEX(Input_Lieferant!$D$9:$BE$158,MATCH($A49,Input_Lieferant!$B$9:$B$158,0),MATCH(Z$1,Input_Lieferant!$D$8:$BE$8,0)), "")&amp;""</f>
        <v>6.43</v>
      </c>
      <c r="AA49" s="31"/>
      <c r="AB49" s="27" t="str">
        <f>_xlfn.IFNA(INDEX(Input_Lieferant!$D$9:$BE$158,MATCH($A49,Input_Lieferant!$B$9:$B$158,0),MATCH(AB$1,Input_Lieferant!$D$8:$BE$8,0)),"")&amp;""</f>
        <v>LO13</v>
      </c>
      <c r="AC49" s="31"/>
      <c r="AD49" s="31"/>
      <c r="AE49" s="27" t="str">
        <f>_xlfn.IFNA(INDEX(Input_Lieferant!$D$9:$BE$158,MATCH($A49,Input_Lieferant!$B$9:$B$158,0),MATCH(AE$1,Input_Lieferant!$D$8:$BE$8,0)), "")&amp;""</f>
        <v>6.37</v>
      </c>
      <c r="AF49" s="27" t="str">
        <f>_xlfn.IFNA(INDEX(Input_Lieferant!$D$9:$BE$158,MATCH($A49,Input_Lieferant!$B$9:$B$158,0),MATCH(AF$1,Input_Lieferant!$D$8:$BE$8,0)),"")&amp;""</f>
        <v>7.02</v>
      </c>
      <c r="AG49" s="27" t="str">
        <f>_xlfn.IFNA(INDEX(Input_Lieferant!$D$9:$BE$158,MATCH($A49,Input_Lieferant!$B$9:$B$158,0),MATCH(AG$1,Input_Lieferant!$D$8:$BE$8,0)),"")&amp;""</f>
        <v>KG</v>
      </c>
      <c r="AH49" s="31"/>
      <c r="AI49" s="31"/>
      <c r="AJ49" s="31"/>
      <c r="AK49" s="31"/>
      <c r="AL49" s="27" t="str">
        <f>_xlfn.IFNA(INDEX('Systemmanager - Datenassistent'!$C$9:$BW$159,MATCH($A49,Input_Lieferant!$B$9:$B$158,0),MATCH(AL$1,'Systemmanager - Datenassistent'!$C$8:$BW$8,0)),"")&amp;""</f>
        <v>02</v>
      </c>
      <c r="AM49" s="31"/>
      <c r="AN49" s="31"/>
      <c r="AO49" s="31"/>
      <c r="AP49" s="27" t="str">
        <f>_xlfn.IFNA(INDEX(Grunddaten!$C$9:$BO$159,MATCH($A49,Input_Lieferant!$B$9:$B$158,0),MATCH(AP$1,Grunddaten!$C$8:$BO$8,0)), "")&amp;""</f>
        <v>V6</v>
      </c>
      <c r="AQ49" s="31"/>
      <c r="AR49" s="31"/>
      <c r="AS49" s="31"/>
      <c r="AT49" s="31"/>
      <c r="AU49" s="31"/>
      <c r="AV49" s="31"/>
      <c r="AW49" s="31"/>
      <c r="AX49" s="31"/>
      <c r="AY49" s="31"/>
      <c r="AZ49" s="27" t="str">
        <f>_xlfn.IFNA(INDEX(Input_Lieferant!$D$9:$BE$158,MATCH($A49,Input_Lieferant!$B$9:$B$158,0),MATCH(AZ$1,Input_Lieferant!$D$8:$BE$8,0)),"")&amp;""</f>
        <v>8101288860871</v>
      </c>
      <c r="BA49" s="27" t="str">
        <f t="shared" si="6"/>
        <v>HE</v>
      </c>
      <c r="BB49" s="27" t="str">
        <f>TEXT(_xlfn.IFNA(INDEX(Input_Lieferant!$D$9:$BE$158,MATCH($A49,Input_Lieferant!$B$9:$B$158,0),MATCH(BB$1,Input_Lieferant!$D$8:$BE$8,0)),""), "0.000")&amp;""</f>
        <v>8.890</v>
      </c>
      <c r="BC49" s="27" t="str">
        <f>TEXT(_xlfn.IFNA(INDEX(Input_Lieferant!$D$9:$BE$158,MATCH($A49,Input_Lieferant!$B$9:$B$158,0),MATCH(BC$1,Input_Lieferant!$D$8:$BE$8,0)),""), "0.000")&amp;""</f>
        <v>2.970</v>
      </c>
      <c r="BD49" s="27" t="str">
        <f>TEXT(_xlfn.IFNA(INDEX(Input_Lieferant!$D$9:$BE$158,MATCH($A49,Input_Lieferant!$B$9:$B$158,0),MATCH(BD$1,Input_Lieferant!$D$8:$BE$8,0)),""), "0.000")&amp;""</f>
        <v>8.240</v>
      </c>
      <c r="BE49" s="27" t="str">
        <f>TEXT(_xlfn.IFNA(INDEX(Input_Lieferant!$D$9:$BE$158,MATCH($A49,Input_Lieferant!$B$9:$B$158,0),MATCH(BE$1,Input_Lieferant!$D$8:$BE$8,0)),""), "0.000")&amp;""</f>
        <v>MM</v>
      </c>
      <c r="BF49" s="27" t="str">
        <f>_xlfn.IFNA(INDEX(Grunddaten!$C$9:$BO$159,MATCH($A49,Input_Lieferant!$B$9:$B$158,0),MATCH(BF$1,Grunddaten!$C$8:$BO$8,0)), "")&amp;""</f>
        <v>0350</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1000</v>
      </c>
      <c r="BY49" s="31"/>
      <c r="BZ49" s="31"/>
      <c r="CA49" s="31"/>
      <c r="CB49" s="31"/>
      <c r="CC49" s="31"/>
      <c r="CD49" s="27" t="str">
        <f>_xlfn.IFNA(INDEX('Systemmanager - Datenassistent'!$C$9:$BW$159,MATCH($A49,Input_Lieferant!$B$9:$B$158,0),MATCH(CD$1,'Systemmanager - Datenassistent'!$C$8:$BW$8,0)),"")&amp;""</f>
        <v>EXTWG_48</v>
      </c>
      <c r="CE49" s="31"/>
      <c r="CF49" s="31"/>
      <c r="CG49" s="31"/>
      <c r="CH49" s="31"/>
      <c r="CI49" s="31"/>
      <c r="CJ49" s="31" t="str">
        <f t="shared" si="7"/>
        <v>V1</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PFprLBNVJTBfWwERBhTtkmHUewQQpt</v>
      </c>
      <c r="DE49" s="27" t="str">
        <f>_xlfn.IFNA(INDEX(Grunddaten!$C$9:$BO$159,MATCH($A49,Input_Lieferant!$B$9:$B$158,0),MATCH(DE$1,Grunddaten!$C$8:$BO$8,0)), "")&amp;""</f>
        <v>1000056797</v>
      </c>
      <c r="DF49" s="31"/>
      <c r="DG49" s="31"/>
      <c r="DH49" s="31"/>
      <c r="DI49" s="31"/>
      <c r="DJ49" s="27" t="str">
        <f>_xlfn.IFNA(INDEX(Input_Lieferant!$D$9:$BE$158,MATCH($A49,Input_Lieferant!$B$9:$B$158,0),MATCH(DJ$1,Input_Lieferant!$D$8:$BE$8,0)),"")&amp;""</f>
        <v/>
      </c>
      <c r="DK49" s="31"/>
      <c r="DL49" s="31"/>
      <c r="DM49" s="31"/>
      <c r="DN49" s="31"/>
      <c r="DO49" s="31"/>
      <c r="DP49" s="31"/>
      <c r="DQ49" s="31"/>
      <c r="DR49" s="27">
        <f t="shared" si="8"/>
        <v>2</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UAM</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X</v>
      </c>
      <c r="GI49" s="27" t="str">
        <f>_xlfn.IFNA(INDEX('Systemmanager - Datenassistent'!$C$9:$BW$159,MATCH($A49,Input_Lieferant!$B$9:$B$158,0),MATCH(GI$1,'Systemmanager - Datenassistent'!$C$8:$BW$8,0)),"")&amp;""</f>
        <v>N</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000000000074554178</v>
      </c>
      <c r="GO49" s="27" t="str">
        <f>_xlfn.IFNA(INDEX(Grunddaten!$C$9:$BO$159,MATCH($A49,Input_Lieferant!$B$9:$B$158,0),MATCH(GO$1,Grunddaten!$C$8:$BO$8,0)), "")&amp;""</f>
        <v/>
      </c>
      <c r="GP49" s="27" t="str">
        <f>_xlfn.IFNA(INDEX('Systemmanager - Datenassistent'!$C$9:$BW$159,MATCH($A49,Input_Lieferant!$B$9:$B$158,0),MATCH(GP$1,'Systemmanager - Datenassistent'!$C$8:$BW$8,0)),"")&amp;""</f>
        <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2</v>
      </c>
      <c r="JT49" s="27" t="str">
        <f>_xlfn.IFNA(INDEX(Grunddaten!$C$9:$BO$159,MATCH($A49,Input_Lieferant!$B$9:$B$158,0),MATCH(JT$1,Grunddaten!$C$8:$BO$8,0)), "")&amp;""</f>
        <v>N</v>
      </c>
      <c r="JU49" s="31"/>
      <c r="JV49" s="27" t="str">
        <f>_xlfn.IFNA(INDEX(Input_Lieferant!$D$9:$BE$158,MATCH($A49,Input_Lieferant!$B$9:$B$158,0),MATCH(JV$1,Input_Lieferant!$D$8:$BE$8,0)),"")&amp;""</f>
        <v>892777612</v>
      </c>
      <c r="JW49" s="31"/>
      <c r="JX49" s="31"/>
      <c r="JZ49" s="31"/>
      <c r="KA49" s="31"/>
      <c r="KB49" s="31"/>
      <c r="KC49" s="27" t="str">
        <f>_xlfn.IFNA(INDEX('Systemmanager - Datenassistent'!$C$9:$BW$159,MATCH($A49,Input_Lieferant!$B$9:$B$158,0),MATCH(KC$1,'Systemmanager - Datenassistent'!$C$8:$BW$8,0)),"")&amp;""</f>
        <v>6</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4">
      <c r="A50" s="27">
        <f>IF(LEN(Input_Lieferant!B57)=0,"",Input_Lieferant!B57)</f>
        <v>49</v>
      </c>
      <c r="B50" s="31"/>
      <c r="C50" s="31"/>
      <c r="D50" s="31"/>
      <c r="E50" s="31"/>
      <c r="F50" s="31"/>
      <c r="G50" s="31"/>
      <c r="H50" s="31"/>
      <c r="I50" s="31"/>
      <c r="J50" s="31"/>
      <c r="K50" s="27" t="str">
        <f>_xlfn.IFNA(INDEX(Grunddaten!$C$9:$BO$159,MATCH($A50,Input_Lieferant!$B$9:$B$158,0),MATCH(K$1,Grunddaten!$C$8:$BO$8,0)), "")&amp;""</f>
        <v>V014</v>
      </c>
      <c r="L50" s="27" t="str">
        <f t="shared" si="5"/>
        <v>M</v>
      </c>
      <c r="M50" s="27" t="str">
        <f>_xlfn.IFNA(INDEX(Grunddaten!$C$9:$BO$159,MATCH($A50,Input_Lieferant!$B$9:$B$158,0),MATCH(M$1,Grunddaten!$C$8:$BO$8,0)), "")&amp;""</f>
        <v>ZX0000130</v>
      </c>
      <c r="N50" s="31"/>
      <c r="O50" s="27" t="str">
        <f>_xlfn.IFNA(INDEX(Input_Lieferant!$D$9:$BE$158,MATCH($A50,Input_Lieferant!$B$9:$B$158,0),MATCH(O$1,Input_Lieferant!$D$8:$BE$8,0)), "")&amp;""</f>
        <v>ML</v>
      </c>
      <c r="P50" s="27" t="str">
        <f>_xlfn.IFNA(INDEX(Input_Lieferant!$D$9:$BE$158,MATCH($A50,Input_Lieferant!$B$9:$B$158,0),MATCH(P$1,Input_Lieferant!$D$8:$BE$8,0)), "")&amp;""</f>
        <v/>
      </c>
      <c r="Q50" s="31"/>
      <c r="R50" s="31"/>
      <c r="S50" s="31"/>
      <c r="T50" s="31"/>
      <c r="U50" s="31"/>
      <c r="V50" s="31"/>
      <c r="W50" s="31"/>
      <c r="X50" s="31"/>
      <c r="Y50" s="31"/>
      <c r="Z50" s="27" t="str">
        <f>_xlfn.IFNA(INDEX(Input_Lieferant!$D$9:$BE$158,MATCH($A50,Input_Lieferant!$B$9:$B$158,0),MATCH(Z$1,Input_Lieferant!$D$8:$BE$8,0)), "")&amp;""</f>
        <v>3.4</v>
      </c>
      <c r="AA50" s="31"/>
      <c r="AB50" s="27" t="str">
        <f>_xlfn.IFNA(INDEX(Input_Lieferant!$D$9:$BE$158,MATCH($A50,Input_Lieferant!$B$9:$B$158,0),MATCH(AB$1,Input_Lieferant!$D$8:$BE$8,0)),"")&amp;""</f>
        <v>GG04</v>
      </c>
      <c r="AC50" s="31"/>
      <c r="AD50" s="31"/>
      <c r="AE50" s="27" t="str">
        <f>_xlfn.IFNA(INDEX(Input_Lieferant!$D$9:$BE$158,MATCH($A50,Input_Lieferant!$B$9:$B$158,0),MATCH(AE$1,Input_Lieferant!$D$8:$BE$8,0)), "")&amp;""</f>
        <v>4.46</v>
      </c>
      <c r="AF50" s="27" t="str">
        <f>_xlfn.IFNA(INDEX(Input_Lieferant!$D$9:$BE$158,MATCH($A50,Input_Lieferant!$B$9:$B$158,0),MATCH(AF$1,Input_Lieferant!$D$8:$BE$8,0)),"")&amp;""</f>
        <v>4.49</v>
      </c>
      <c r="AG50" s="27" t="str">
        <f>_xlfn.IFNA(INDEX(Input_Lieferant!$D$9:$BE$158,MATCH($A50,Input_Lieferant!$B$9:$B$158,0),MATCH(AG$1,Input_Lieferant!$D$8:$BE$8,0)),"")&amp;""</f>
        <v>KG</v>
      </c>
      <c r="AH50" s="31"/>
      <c r="AI50" s="31"/>
      <c r="AJ50" s="31"/>
      <c r="AK50" s="31"/>
      <c r="AL50" s="27" t="str">
        <f>_xlfn.IFNA(INDEX('Systemmanager - Datenassistent'!$C$9:$BW$159,MATCH($A50,Input_Lieferant!$B$9:$B$158,0),MATCH(AL$1,'Systemmanager - Datenassistent'!$C$8:$BW$8,0)),"")&amp;""</f>
        <v>00</v>
      </c>
      <c r="AM50" s="31"/>
      <c r="AN50" s="31"/>
      <c r="AO50" s="31"/>
      <c r="AP50" s="27" t="str">
        <f>_xlfn.IFNA(INDEX(Grunddaten!$C$9:$BO$159,MATCH($A50,Input_Lieferant!$B$9:$B$158,0),MATCH(AP$1,Grunddaten!$C$8:$BO$8,0)), "")&amp;""</f>
        <v>V0</v>
      </c>
      <c r="AQ50" s="31"/>
      <c r="AR50" s="31"/>
      <c r="AS50" s="31"/>
      <c r="AT50" s="31"/>
      <c r="AU50" s="31"/>
      <c r="AV50" s="31"/>
      <c r="AW50" s="31"/>
      <c r="AX50" s="31"/>
      <c r="AY50" s="31"/>
      <c r="AZ50" s="27" t="str">
        <f>_xlfn.IFNA(INDEX(Input_Lieferant!$D$9:$BE$158,MATCH($A50,Input_Lieferant!$B$9:$B$158,0),MATCH(AZ$1,Input_Lieferant!$D$8:$BE$8,0)),"")&amp;""</f>
        <v>4298067271981</v>
      </c>
      <c r="BA50" s="27" t="str">
        <f t="shared" si="6"/>
        <v>HE</v>
      </c>
      <c r="BB50" s="27" t="str">
        <f>TEXT(_xlfn.IFNA(INDEX(Input_Lieferant!$D$9:$BE$158,MATCH($A50,Input_Lieferant!$B$9:$B$158,0),MATCH(BB$1,Input_Lieferant!$D$8:$BE$8,0)),""), "0.000")&amp;""</f>
        <v>4.790</v>
      </c>
      <c r="BC50" s="27" t="str">
        <f>TEXT(_xlfn.IFNA(INDEX(Input_Lieferant!$D$9:$BE$158,MATCH($A50,Input_Lieferant!$B$9:$B$158,0),MATCH(BC$1,Input_Lieferant!$D$8:$BE$8,0)),""), "0.000")&amp;""</f>
        <v>6.750</v>
      </c>
      <c r="BD50" s="27" t="str">
        <f>TEXT(_xlfn.IFNA(INDEX(Input_Lieferant!$D$9:$BE$158,MATCH($A50,Input_Lieferant!$B$9:$B$158,0),MATCH(BD$1,Input_Lieferant!$D$8:$BE$8,0)),""), "0.000")&amp;""</f>
        <v>7.010</v>
      </c>
      <c r="BE50" s="27" t="str">
        <f>TEXT(_xlfn.IFNA(INDEX(Input_Lieferant!$D$9:$BE$158,MATCH($A50,Input_Lieferant!$B$9:$B$158,0),MATCH(BE$1,Input_Lieferant!$D$8:$BE$8,0)),""), "0.000")&amp;""</f>
        <v>MM</v>
      </c>
      <c r="BF50" s="27" t="str">
        <f>_xlfn.IFNA(INDEX(Grunddaten!$C$9:$BO$159,MATCH($A50,Input_Lieferant!$B$9:$B$158,0),MATCH(BF$1,Grunddaten!$C$8:$BO$8,0)), "")&amp;""</f>
        <v>0792</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9000</v>
      </c>
      <c r="BY50" s="31"/>
      <c r="BZ50" s="31"/>
      <c r="CA50" s="31"/>
      <c r="CB50" s="31"/>
      <c r="CC50" s="31"/>
      <c r="CD50" s="27" t="str">
        <f>_xlfn.IFNA(INDEX('Systemmanager - Datenassistent'!$C$9:$BW$159,MATCH($A50,Input_Lieferant!$B$9:$B$158,0),MATCH(CD$1,'Systemmanager - Datenassistent'!$C$8:$BW$8,0)),"")&amp;""</f>
        <v>EXTWG_49</v>
      </c>
      <c r="CE50" s="31"/>
      <c r="CF50" s="31"/>
      <c r="CG50" s="31"/>
      <c r="CH50" s="31"/>
      <c r="CI50" s="31"/>
      <c r="CJ50" s="31" t="str">
        <f t="shared" si="7"/>
        <v>V1</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WuOOMcBBQAGskOPctIFhnqCnujKTsq</v>
      </c>
      <c r="DE50" s="27" t="str">
        <f>_xlfn.IFNA(INDEX(Grunddaten!$C$9:$BO$159,MATCH($A50,Input_Lieferant!$B$9:$B$158,0),MATCH(DE$1,Grunddaten!$C$8:$BO$8,0)), "")&amp;""</f>
        <v>1000049930</v>
      </c>
      <c r="DF50" s="31"/>
      <c r="DG50" s="31"/>
      <c r="DH50" s="31"/>
      <c r="DI50" s="31"/>
      <c r="DJ50" s="27" t="str">
        <f>_xlfn.IFNA(INDEX(Input_Lieferant!$D$9:$BE$158,MATCH($A50,Input_Lieferant!$B$9:$B$158,0),MATCH(DJ$1,Input_Lieferant!$D$8:$BE$8,0)),"")&amp;""</f>
        <v>V01</v>
      </c>
      <c r="DK50" s="31"/>
      <c r="DL50" s="31"/>
      <c r="DM50" s="31"/>
      <c r="DN50" s="31"/>
      <c r="DO50" s="31"/>
      <c r="DP50" s="31"/>
      <c r="DQ50" s="31"/>
      <c r="DR50" s="27">
        <f t="shared" si="8"/>
        <v>2</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UAM</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X</v>
      </c>
      <c r="GI50" s="27" t="str">
        <f>_xlfn.IFNA(INDEX('Systemmanager - Datenassistent'!$C$9:$BW$159,MATCH($A50,Input_Lieferant!$B$9:$B$158,0),MATCH(GI$1,'Systemmanager - Datenassistent'!$C$8:$BW$8,0)),"")&amp;""</f>
        <v>M</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000000000088022833</v>
      </c>
      <c r="GO50" s="27" t="str">
        <f>_xlfn.IFNA(INDEX(Grunddaten!$C$9:$BO$159,MATCH($A50,Input_Lieferant!$B$9:$B$158,0),MATCH(GO$1,Grunddaten!$C$8:$BO$8,0)), "")&amp;""</f>
        <v/>
      </c>
      <c r="GP50" s="27" t="str">
        <f>_xlfn.IFNA(INDEX('Systemmanager - Datenassistent'!$C$9:$BW$159,MATCH($A50,Input_Lieferant!$B$9:$B$158,0),MATCH(GP$1,'Systemmanager - Datenassistent'!$C$8:$BW$8,0)),"")&amp;""</f>
        <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2</v>
      </c>
      <c r="JT50" s="27" t="str">
        <f>_xlfn.IFNA(INDEX(Grunddaten!$C$9:$BO$159,MATCH($A50,Input_Lieferant!$B$9:$B$158,0),MATCH(JT$1,Grunddaten!$C$8:$BO$8,0)), "")&amp;""</f>
        <v>R</v>
      </c>
      <c r="JU50" s="31"/>
      <c r="JV50" s="27" t="str">
        <f>_xlfn.IFNA(INDEX(Input_Lieferant!$D$9:$BE$158,MATCH($A50,Input_Lieferant!$B$9:$B$158,0),MATCH(JV$1,Input_Lieferant!$D$8:$BE$8,0)),"")&amp;""</f>
        <v>134863944</v>
      </c>
      <c r="JW50" s="31"/>
      <c r="JX50" s="31"/>
      <c r="JZ50" s="31"/>
      <c r="KA50" s="31"/>
      <c r="KB50" s="31"/>
      <c r="KC50" s="27" t="str">
        <f>_xlfn.IFNA(INDEX('Systemmanager - Datenassistent'!$C$9:$BW$159,MATCH($A50,Input_Lieferant!$B$9:$B$158,0),MATCH(KC$1,'Systemmanager - Datenassistent'!$C$8:$BW$8,0)),"")&amp;""</f>
        <v>6</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4">
      <c r="A51" s="27">
        <f>IF(LEN(Input_Lieferant!B58)=0,"",Input_Lieferant!B58)</f>
        <v>50</v>
      </c>
      <c r="B51" s="31"/>
      <c r="C51" s="31"/>
      <c r="D51" s="31"/>
      <c r="E51" s="31"/>
      <c r="F51" s="31"/>
      <c r="G51" s="31"/>
      <c r="H51" s="31"/>
      <c r="I51" s="31"/>
      <c r="J51" s="31"/>
      <c r="K51" s="27" t="str">
        <f>_xlfn.IFNA(INDEX(Grunddaten!$C$9:$BO$159,MATCH($A51,Input_Lieferant!$B$9:$B$158,0),MATCH(K$1,Grunddaten!$C$8:$BO$8,0)), "")&amp;""</f>
        <v>V016</v>
      </c>
      <c r="L51" s="27" t="str">
        <f t="shared" si="5"/>
        <v>M</v>
      </c>
      <c r="M51" s="27" t="str">
        <f>_xlfn.IFNA(INDEX(Grunddaten!$C$9:$BO$159,MATCH($A51,Input_Lieferant!$B$9:$B$158,0),MATCH(M$1,Grunddaten!$C$8:$BO$8,0)), "")&amp;""</f>
        <v>ZX0000285</v>
      </c>
      <c r="N51" s="31"/>
      <c r="O51" s="27" t="str">
        <f>_xlfn.IFNA(INDEX(Input_Lieferant!$D$9:$BE$158,MATCH($A51,Input_Lieferant!$B$9:$B$158,0),MATCH(O$1,Input_Lieferant!$D$8:$BE$8,0)), "")&amp;""</f>
        <v>MM</v>
      </c>
      <c r="P51" s="27" t="str">
        <f>_xlfn.IFNA(INDEX(Input_Lieferant!$D$9:$BE$158,MATCH($A51,Input_Lieferant!$B$9:$B$158,0),MATCH(P$1,Input_Lieferant!$D$8:$BE$8,0)), "")&amp;""</f>
        <v/>
      </c>
      <c r="Q51" s="31"/>
      <c r="R51" s="31"/>
      <c r="S51" s="31"/>
      <c r="T51" s="31"/>
      <c r="U51" s="31"/>
      <c r="V51" s="31"/>
      <c r="W51" s="31"/>
      <c r="X51" s="31"/>
      <c r="Y51" s="31"/>
      <c r="Z51" s="27" t="str">
        <f>_xlfn.IFNA(INDEX(Input_Lieferant!$D$9:$BE$158,MATCH($A51,Input_Lieferant!$B$9:$B$158,0),MATCH(Z$1,Input_Lieferant!$D$8:$BE$8,0)), "")&amp;""</f>
        <v>5.57</v>
      </c>
      <c r="AA51" s="31"/>
      <c r="AB51" s="27" t="str">
        <f>_xlfn.IFNA(INDEX(Input_Lieferant!$D$9:$BE$158,MATCH($A51,Input_Lieferant!$B$9:$B$158,0),MATCH(AB$1,Input_Lieferant!$D$8:$BE$8,0)),"")&amp;""</f>
        <v>BADS</v>
      </c>
      <c r="AC51" s="31"/>
      <c r="AD51" s="31"/>
      <c r="AE51" s="27" t="str">
        <f>_xlfn.IFNA(INDEX(Input_Lieferant!$D$9:$BE$158,MATCH($A51,Input_Lieferant!$B$9:$B$158,0),MATCH(AE$1,Input_Lieferant!$D$8:$BE$8,0)), "")&amp;""</f>
        <v>3.28</v>
      </c>
      <c r="AF51" s="27" t="str">
        <f>_xlfn.IFNA(INDEX(Input_Lieferant!$D$9:$BE$158,MATCH($A51,Input_Lieferant!$B$9:$B$158,0),MATCH(AF$1,Input_Lieferant!$D$8:$BE$8,0)),"")&amp;""</f>
        <v/>
      </c>
      <c r="AG51" s="27" t="str">
        <f>_xlfn.IFNA(INDEX(Input_Lieferant!$D$9:$BE$158,MATCH($A51,Input_Lieferant!$B$9:$B$158,0),MATCH(AG$1,Input_Lieferant!$D$8:$BE$8,0)),"")&amp;""</f>
        <v>KG</v>
      </c>
      <c r="AH51" s="31"/>
      <c r="AI51" s="31"/>
      <c r="AJ51" s="31"/>
      <c r="AK51" s="31"/>
      <c r="AL51" s="27" t="str">
        <f>_xlfn.IFNA(INDEX('Systemmanager - Datenassistent'!$C$9:$BW$159,MATCH($A51,Input_Lieferant!$B$9:$B$158,0),MATCH(AL$1,'Systemmanager - Datenassistent'!$C$8:$BW$8,0)),"")&amp;""</f>
        <v>02</v>
      </c>
      <c r="AM51" s="31"/>
      <c r="AN51" s="31"/>
      <c r="AO51" s="31"/>
      <c r="AP51" s="27" t="str">
        <f>_xlfn.IFNA(INDEX(Grunddaten!$C$9:$BO$159,MATCH($A51,Input_Lieferant!$B$9:$B$158,0),MATCH(AP$1,Grunddaten!$C$8:$BO$8,0)), "")&amp;""</f>
        <v>V6</v>
      </c>
      <c r="AQ51" s="31"/>
      <c r="AR51" s="31"/>
      <c r="AS51" s="31"/>
      <c r="AT51" s="31"/>
      <c r="AU51" s="31"/>
      <c r="AV51" s="31"/>
      <c r="AW51" s="31"/>
      <c r="AX51" s="31"/>
      <c r="AY51" s="31"/>
      <c r="AZ51" s="27" t="str">
        <f>_xlfn.IFNA(INDEX(Input_Lieferant!$D$9:$BE$158,MATCH($A51,Input_Lieferant!$B$9:$B$158,0),MATCH(AZ$1,Input_Lieferant!$D$8:$BE$8,0)),"")&amp;""</f>
        <v>0863156817214</v>
      </c>
      <c r="BA51" s="27" t="str">
        <f t="shared" si="6"/>
        <v>HE</v>
      </c>
      <c r="BB51" s="27" t="str">
        <f>TEXT(_xlfn.IFNA(INDEX(Input_Lieferant!$D$9:$BE$158,MATCH($A51,Input_Lieferant!$B$9:$B$158,0),MATCH(BB$1,Input_Lieferant!$D$8:$BE$8,0)),""), "0.000")&amp;""</f>
        <v>4.290</v>
      </c>
      <c r="BC51" s="27" t="str">
        <f>TEXT(_xlfn.IFNA(INDEX(Input_Lieferant!$D$9:$BE$158,MATCH($A51,Input_Lieferant!$B$9:$B$158,0),MATCH(BC$1,Input_Lieferant!$D$8:$BE$8,0)),""), "0.000")&amp;""</f>
        <v>2.860</v>
      </c>
      <c r="BD51" s="27" t="str">
        <f>TEXT(_xlfn.IFNA(INDEX(Input_Lieferant!$D$9:$BE$158,MATCH($A51,Input_Lieferant!$B$9:$B$158,0),MATCH(BD$1,Input_Lieferant!$D$8:$BE$8,0)),""), "0.000")&amp;""</f>
        <v>6.260</v>
      </c>
      <c r="BE51" s="27" t="str">
        <f>TEXT(_xlfn.IFNA(INDEX(Input_Lieferant!$D$9:$BE$158,MATCH($A51,Input_Lieferant!$B$9:$B$158,0),MATCH(BE$1,Input_Lieferant!$D$8:$BE$8,0)),""), "0.000")&amp;""</f>
        <v>MM</v>
      </c>
      <c r="BF51" s="27" t="str">
        <f>_xlfn.IFNA(INDEX(Grunddaten!$C$9:$BO$159,MATCH($A51,Input_Lieferant!$B$9:$B$158,0),MATCH(BF$1,Grunddaten!$C$8:$BO$8,0)), "")&amp;""</f>
        <v>0153</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3000</v>
      </c>
      <c r="BY51" s="31"/>
      <c r="BZ51" s="31"/>
      <c r="CA51" s="31"/>
      <c r="CB51" s="31"/>
      <c r="CC51" s="31"/>
      <c r="CD51" s="27" t="str">
        <f>_xlfn.IFNA(INDEX('Systemmanager - Datenassistent'!$C$9:$BW$159,MATCH($A51,Input_Lieferant!$B$9:$B$158,0),MATCH(CD$1,'Systemmanager - Datenassistent'!$C$8:$BW$8,0)),"")&amp;""</f>
        <v>EXTWG_50</v>
      </c>
      <c r="CE51" s="31"/>
      <c r="CF51" s="31"/>
      <c r="CG51" s="31"/>
      <c r="CH51" s="31"/>
      <c r="CI51" s="31"/>
      <c r="CJ51" s="31" t="str">
        <f t="shared" si="7"/>
        <v>V1</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dNQEpQuTLiMTGbTkdoXwGFVAjaamRF</v>
      </c>
      <c r="DE51" s="27" t="str">
        <f>_xlfn.IFNA(INDEX(Grunddaten!$C$9:$BO$159,MATCH($A51,Input_Lieferant!$B$9:$B$158,0),MATCH(DE$1,Grunddaten!$C$8:$BO$8,0)), "")&amp;""</f>
        <v>1000057695</v>
      </c>
      <c r="DF51" s="31"/>
      <c r="DG51" s="31"/>
      <c r="DH51" s="31"/>
      <c r="DI51" s="31"/>
      <c r="DJ51" s="27" t="str">
        <f>_xlfn.IFNA(INDEX(Input_Lieferant!$D$9:$BE$158,MATCH($A51,Input_Lieferant!$B$9:$B$158,0),MATCH(DJ$1,Input_Lieferant!$D$8:$BE$8,0)),"")&amp;""</f>
        <v>V02</v>
      </c>
      <c r="DK51" s="31"/>
      <c r="DL51" s="31"/>
      <c r="DM51" s="31"/>
      <c r="DN51" s="31"/>
      <c r="DO51" s="31"/>
      <c r="DP51" s="31"/>
      <c r="DQ51" s="31"/>
      <c r="DR51" s="27">
        <f t="shared" si="8"/>
        <v>2</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UAM</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
      </c>
      <c r="GI51" s="27" t="str">
        <f>_xlfn.IFNA(INDEX('Systemmanager - Datenassistent'!$C$9:$BW$159,MATCH($A51,Input_Lieferant!$B$9:$B$158,0),MATCH(GI$1,'Systemmanager - Datenassistent'!$C$8:$BW$8,0)),"")&amp;""</f>
        <v>M</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000000000093197079</v>
      </c>
      <c r="GO51" s="27" t="str">
        <f>_xlfn.IFNA(INDEX(Grunddaten!$C$9:$BO$159,MATCH($A51,Input_Lieferant!$B$9:$B$158,0),MATCH(GO$1,Grunddaten!$C$8:$BO$8,0)), "")&amp;""</f>
        <v/>
      </c>
      <c r="GP51" s="27" t="str">
        <f>_xlfn.IFNA(INDEX('Systemmanager - Datenassistent'!$C$9:$BW$159,MATCH($A51,Input_Lieferant!$B$9:$B$158,0),MATCH(GP$1,'Systemmanager - Datenassistent'!$C$8:$BW$8,0)),"")&amp;""</f>
        <v>R</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2</v>
      </c>
      <c r="JT51" s="27" t="str">
        <f>_xlfn.IFNA(INDEX(Grunddaten!$C$9:$BO$159,MATCH($A51,Input_Lieferant!$B$9:$B$158,0),MATCH(JT$1,Grunddaten!$C$8:$BO$8,0)), "")&amp;""</f>
        <v>N</v>
      </c>
      <c r="JU51" s="31"/>
      <c r="JV51" s="27" t="str">
        <f>_xlfn.IFNA(INDEX(Input_Lieferant!$D$9:$BE$158,MATCH($A51,Input_Lieferant!$B$9:$B$158,0),MATCH(JV$1,Input_Lieferant!$D$8:$BE$8,0)),"")&amp;""</f>
        <v>229186792</v>
      </c>
      <c r="JW51" s="31"/>
      <c r="JX51" s="31"/>
      <c r="JZ51" s="31"/>
      <c r="KA51" s="31"/>
      <c r="KB51" s="31"/>
      <c r="KC51" s="27" t="str">
        <f>_xlfn.IFNA(INDEX('Systemmanager - Datenassistent'!$C$9:$BW$159,MATCH($A51,Input_Lieferant!$B$9:$B$158,0),MATCH(KC$1,'Systemmanager - Datenassistent'!$C$8:$BW$8,0)),"")&amp;""</f>
        <v>0</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4">
      <c r="A52" s="27">
        <f>IF(LEN(Input_Lieferant!B59)=0,"",Input_Lieferant!B59)</f>
        <v>51</v>
      </c>
      <c r="B52" s="31"/>
      <c r="C52" s="31"/>
      <c r="D52" s="31"/>
      <c r="E52" s="31"/>
      <c r="F52" s="31"/>
      <c r="G52" s="31"/>
      <c r="H52" s="31"/>
      <c r="I52" s="31"/>
      <c r="J52" s="31"/>
      <c r="K52" s="27" t="str">
        <f>_xlfn.IFNA(INDEX(Grunddaten!$C$9:$BO$159,MATCH($A52,Input_Lieferant!$B$9:$B$158,0),MATCH(K$1,Grunddaten!$C$8:$BO$8,0)), "")&amp;""</f>
        <v>V006</v>
      </c>
      <c r="L52" s="27" t="str">
        <f t="shared" si="5"/>
        <v>M</v>
      </c>
      <c r="M52" s="27" t="str">
        <f>_xlfn.IFNA(INDEX(Grunddaten!$C$9:$BO$159,MATCH($A52,Input_Lieferant!$B$9:$B$158,0),MATCH(M$1,Grunddaten!$C$8:$BO$8,0)), "")&amp;""</f>
        <v>ZX0000285</v>
      </c>
      <c r="N52" s="31"/>
      <c r="O52" s="27" t="str">
        <f>_xlfn.IFNA(INDEX(Input_Lieferant!$D$9:$BE$158,MATCH($A52,Input_Lieferant!$B$9:$B$158,0),MATCH(O$1,Input_Lieferant!$D$8:$BE$8,0)), "")&amp;""</f>
        <v>KG</v>
      </c>
      <c r="P52" s="27" t="str">
        <f>_xlfn.IFNA(INDEX(Input_Lieferant!$D$9:$BE$158,MATCH($A52,Input_Lieferant!$B$9:$B$158,0),MATCH(P$1,Input_Lieferant!$D$8:$BE$8,0)), "")&amp;""</f>
        <v/>
      </c>
      <c r="Q52" s="31"/>
      <c r="R52" s="31"/>
      <c r="S52" s="31"/>
      <c r="T52" s="31"/>
      <c r="U52" s="31"/>
      <c r="V52" s="31"/>
      <c r="W52" s="31"/>
      <c r="X52" s="31"/>
      <c r="Y52" s="31"/>
      <c r="Z52" s="27" t="str">
        <f>_xlfn.IFNA(INDEX(Input_Lieferant!$D$9:$BE$158,MATCH($A52,Input_Lieferant!$B$9:$B$158,0),MATCH(Z$1,Input_Lieferant!$D$8:$BE$8,0)), "")&amp;""</f>
        <v>2.98</v>
      </c>
      <c r="AA52" s="31"/>
      <c r="AB52" s="27" t="str">
        <f>_xlfn.IFNA(INDEX(Input_Lieferant!$D$9:$BE$158,MATCH($A52,Input_Lieferant!$B$9:$B$158,0),MATCH(AB$1,Input_Lieferant!$D$8:$BE$8,0)),"")&amp;""</f>
        <v/>
      </c>
      <c r="AC52" s="31"/>
      <c r="AD52" s="31"/>
      <c r="AE52" s="27" t="str">
        <f>_xlfn.IFNA(INDEX(Input_Lieferant!$D$9:$BE$158,MATCH($A52,Input_Lieferant!$B$9:$B$158,0),MATCH(AE$1,Input_Lieferant!$D$8:$BE$8,0)), "")&amp;""</f>
        <v>8.48</v>
      </c>
      <c r="AF52" s="27" t="str">
        <f>_xlfn.IFNA(INDEX(Input_Lieferant!$D$9:$BE$158,MATCH($A52,Input_Lieferant!$B$9:$B$158,0),MATCH(AF$1,Input_Lieferant!$D$8:$BE$8,0)),"")&amp;""</f>
        <v/>
      </c>
      <c r="AG52" s="27" t="str">
        <f>_xlfn.IFNA(INDEX(Input_Lieferant!$D$9:$BE$158,MATCH($A52,Input_Lieferant!$B$9:$B$158,0),MATCH(AG$1,Input_Lieferant!$D$8:$BE$8,0)),"")&amp;""</f>
        <v>KG</v>
      </c>
      <c r="AH52" s="31"/>
      <c r="AI52" s="31"/>
      <c r="AJ52" s="31"/>
      <c r="AK52" s="31"/>
      <c r="AL52" s="27" t="str">
        <f>_xlfn.IFNA(INDEX('Systemmanager - Datenassistent'!$C$9:$BW$159,MATCH($A52,Input_Lieferant!$B$9:$B$158,0),MATCH(AL$1,'Systemmanager - Datenassistent'!$C$8:$BW$8,0)),"")&amp;""</f>
        <v>04</v>
      </c>
      <c r="AM52" s="31"/>
      <c r="AN52" s="31"/>
      <c r="AO52" s="31"/>
      <c r="AP52" s="27" t="str">
        <f>_xlfn.IFNA(INDEX(Grunddaten!$C$9:$BO$159,MATCH($A52,Input_Lieferant!$B$9:$B$158,0),MATCH(AP$1,Grunddaten!$C$8:$BO$8,0)), "")&amp;""</f>
        <v>V1</v>
      </c>
      <c r="AQ52" s="31"/>
      <c r="AR52" s="31"/>
      <c r="AS52" s="31"/>
      <c r="AT52" s="31"/>
      <c r="AU52" s="31"/>
      <c r="AV52" s="31"/>
      <c r="AW52" s="31"/>
      <c r="AX52" s="31"/>
      <c r="AY52" s="31"/>
      <c r="AZ52" s="27" t="str">
        <f>_xlfn.IFNA(INDEX(Input_Lieferant!$D$9:$BE$158,MATCH($A52,Input_Lieferant!$B$9:$B$158,0),MATCH(AZ$1,Input_Lieferant!$D$8:$BE$8,0)),"")&amp;""</f>
        <v>6626370743468</v>
      </c>
      <c r="BA52" s="27" t="str">
        <f t="shared" si="6"/>
        <v>HE</v>
      </c>
      <c r="BB52" s="27" t="str">
        <f>TEXT(_xlfn.IFNA(INDEX(Input_Lieferant!$D$9:$BE$158,MATCH($A52,Input_Lieferant!$B$9:$B$158,0),MATCH(BB$1,Input_Lieferant!$D$8:$BE$8,0)),""), "0.000")&amp;""</f>
        <v>2.180</v>
      </c>
      <c r="BC52" s="27" t="str">
        <f>TEXT(_xlfn.IFNA(INDEX(Input_Lieferant!$D$9:$BE$158,MATCH($A52,Input_Lieferant!$B$9:$B$158,0),MATCH(BC$1,Input_Lieferant!$D$8:$BE$8,0)),""), "0.000")&amp;""</f>
        <v>8.360</v>
      </c>
      <c r="BD52" s="27" t="str">
        <f>TEXT(_xlfn.IFNA(INDEX(Input_Lieferant!$D$9:$BE$158,MATCH($A52,Input_Lieferant!$B$9:$B$158,0),MATCH(BD$1,Input_Lieferant!$D$8:$BE$8,0)),""), "0.000")&amp;""</f>
        <v>3.180</v>
      </c>
      <c r="BE52" s="27" t="str">
        <f>TEXT(_xlfn.IFNA(INDEX(Input_Lieferant!$D$9:$BE$158,MATCH($A52,Input_Lieferant!$B$9:$B$158,0),MATCH(BE$1,Input_Lieferant!$D$8:$BE$8,0)),""), "0.000")&amp;""</f>
        <v>MM</v>
      </c>
      <c r="BF52" s="27" t="str">
        <f>_xlfn.IFNA(INDEX(Grunddaten!$C$9:$BO$159,MATCH($A52,Input_Lieferant!$B$9:$B$158,0),MATCH(BF$1,Grunddaten!$C$8:$BO$8,0)), "")&amp;""</f>
        <v>0750</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3000</v>
      </c>
      <c r="BY52" s="31"/>
      <c r="BZ52" s="31"/>
      <c r="CA52" s="31"/>
      <c r="CB52" s="31"/>
      <c r="CC52" s="31"/>
      <c r="CD52" s="27" t="str">
        <f>_xlfn.IFNA(INDEX('Systemmanager - Datenassistent'!$C$9:$BW$159,MATCH($A52,Input_Lieferant!$B$9:$B$158,0),MATCH(CD$1,'Systemmanager - Datenassistent'!$C$8:$BW$8,0)),"")&amp;""</f>
        <v>EXTWG_51</v>
      </c>
      <c r="CE52" s="31"/>
      <c r="CF52" s="31"/>
      <c r="CG52" s="31"/>
      <c r="CH52" s="31"/>
      <c r="CI52" s="31"/>
      <c r="CJ52" s="31" t="str">
        <f t="shared" si="7"/>
        <v>V1</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VuAHSnnevJIEBXgWDBGUWwwilGyPrq</v>
      </c>
      <c r="DE52" s="27" t="str">
        <f>_xlfn.IFNA(INDEX(Grunddaten!$C$9:$BO$159,MATCH($A52,Input_Lieferant!$B$9:$B$158,0),MATCH(DE$1,Grunddaten!$C$8:$BO$8,0)), "")&amp;""</f>
        <v>1000053763</v>
      </c>
      <c r="DF52" s="31"/>
      <c r="DG52" s="31"/>
      <c r="DH52" s="31"/>
      <c r="DI52" s="31"/>
      <c r="DJ52" s="27" t="str">
        <f>_xlfn.IFNA(INDEX(Input_Lieferant!$D$9:$BE$158,MATCH($A52,Input_Lieferant!$B$9:$B$158,0),MATCH(DJ$1,Input_Lieferant!$D$8:$BE$8,0)),"")&amp;""</f>
        <v>V02</v>
      </c>
      <c r="DK52" s="31"/>
      <c r="DL52" s="31"/>
      <c r="DM52" s="31"/>
      <c r="DN52" s="31"/>
      <c r="DO52" s="31"/>
      <c r="DP52" s="31"/>
      <c r="DQ52" s="31"/>
      <c r="DR52" s="27">
        <f t="shared" si="8"/>
        <v>2</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UAM</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
      </c>
      <c r="GI52" s="27" t="str">
        <f>_xlfn.IFNA(INDEX('Systemmanager - Datenassistent'!$C$9:$BW$159,MATCH($A52,Input_Lieferant!$B$9:$B$158,0),MATCH(GI$1,'Systemmanager - Datenassistent'!$C$8:$BW$8,0)),"")&amp;""</f>
        <v>M</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000000000038901919</v>
      </c>
      <c r="GO52" s="27" t="str">
        <f>_xlfn.IFNA(INDEX(Grunddaten!$C$9:$BO$159,MATCH($A52,Input_Lieferant!$B$9:$B$158,0),MATCH(GO$1,Grunddaten!$C$8:$BO$8,0)), "")&amp;""</f>
        <v/>
      </c>
      <c r="GP52" s="27" t="str">
        <f>_xlfn.IFNA(INDEX('Systemmanager - Datenassistent'!$C$9:$BW$159,MATCH($A52,Input_Lieferant!$B$9:$B$158,0),MATCH(GP$1,'Systemmanager - Datenassistent'!$C$8:$BW$8,0)),"")&amp;""</f>
        <v>R</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2</v>
      </c>
      <c r="JT52" s="27" t="str">
        <f>_xlfn.IFNA(INDEX(Grunddaten!$C$9:$BO$159,MATCH($A52,Input_Lieferant!$B$9:$B$158,0),MATCH(JT$1,Grunddaten!$C$8:$BO$8,0)), "")&amp;""</f>
        <v>N</v>
      </c>
      <c r="JU52" s="31"/>
      <c r="JV52" s="27" t="str">
        <f>_xlfn.IFNA(INDEX(Input_Lieferant!$D$9:$BE$158,MATCH($A52,Input_Lieferant!$B$9:$B$158,0),MATCH(JV$1,Input_Lieferant!$D$8:$BE$8,0)),"")&amp;""</f>
        <v>353698251</v>
      </c>
      <c r="JW52" s="31"/>
      <c r="JX52" s="31"/>
      <c r="JZ52" s="31"/>
      <c r="KA52" s="31"/>
      <c r="KB52" s="31"/>
      <c r="KC52" s="27" t="str">
        <f>_xlfn.IFNA(INDEX('Systemmanager - Datenassistent'!$C$9:$BW$159,MATCH($A52,Input_Lieferant!$B$9:$B$158,0),MATCH(KC$1,'Systemmanager - Datenassistent'!$C$8:$BW$8,0)),"")&amp;""</f>
        <v>6</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4">
      <c r="A53" s="27">
        <f>IF(LEN(Input_Lieferant!B60)=0,"",Input_Lieferant!B60)</f>
        <v>52</v>
      </c>
      <c r="B53" s="31"/>
      <c r="C53" s="31"/>
      <c r="D53" s="31"/>
      <c r="E53" s="31"/>
      <c r="F53" s="31"/>
      <c r="G53" s="31"/>
      <c r="H53" s="31"/>
      <c r="I53" s="31"/>
      <c r="J53" s="31"/>
      <c r="K53" s="27" t="str">
        <f>_xlfn.IFNA(INDEX(Grunddaten!$C$9:$BO$159,MATCH($A53,Input_Lieferant!$B$9:$B$158,0),MATCH(K$1,Grunddaten!$C$8:$BO$8,0)), "")&amp;""</f>
        <v>V015</v>
      </c>
      <c r="L53" s="27" t="str">
        <f t="shared" si="5"/>
        <v>M</v>
      </c>
      <c r="M53" s="27" t="str">
        <f>_xlfn.IFNA(INDEX(Grunddaten!$C$9:$BO$159,MATCH($A53,Input_Lieferant!$B$9:$B$158,0),MATCH(M$1,Grunddaten!$C$8:$BO$8,0)), "")&amp;""</f>
        <v>ZX0000155</v>
      </c>
      <c r="N53" s="31"/>
      <c r="O53" s="27" t="str">
        <f>_xlfn.IFNA(INDEX(Input_Lieferant!$D$9:$BE$158,MATCH($A53,Input_Lieferant!$B$9:$B$158,0),MATCH(O$1,Input_Lieferant!$D$8:$BE$8,0)), "")&amp;""</f>
        <v>STD</v>
      </c>
      <c r="P53" s="27" t="str">
        <f>_xlfn.IFNA(INDEX(Input_Lieferant!$D$9:$BE$158,MATCH($A53,Input_Lieferant!$B$9:$B$158,0),MATCH(P$1,Input_Lieferant!$D$8:$BE$8,0)), "")&amp;""</f>
        <v/>
      </c>
      <c r="Q53" s="31"/>
      <c r="R53" s="31"/>
      <c r="S53" s="31"/>
      <c r="T53" s="31"/>
      <c r="U53" s="31"/>
      <c r="V53" s="31"/>
      <c r="W53" s="31"/>
      <c r="X53" s="31"/>
      <c r="Y53" s="31"/>
      <c r="Z53" s="27" t="str">
        <f>_xlfn.IFNA(INDEX(Input_Lieferant!$D$9:$BE$158,MATCH($A53,Input_Lieferant!$B$9:$B$158,0),MATCH(Z$1,Input_Lieferant!$D$8:$BE$8,0)), "")&amp;""</f>
        <v>9.41</v>
      </c>
      <c r="AA53" s="31"/>
      <c r="AB53" s="27" t="str">
        <f>_xlfn.IFNA(INDEX(Input_Lieferant!$D$9:$BE$158,MATCH($A53,Input_Lieferant!$B$9:$B$158,0),MATCH(AB$1,Input_Lieferant!$D$8:$BE$8,0)),"")&amp;""</f>
        <v/>
      </c>
      <c r="AC53" s="31"/>
      <c r="AD53" s="31"/>
      <c r="AE53" s="27" t="str">
        <f>_xlfn.IFNA(INDEX(Input_Lieferant!$D$9:$BE$158,MATCH($A53,Input_Lieferant!$B$9:$B$158,0),MATCH(AE$1,Input_Lieferant!$D$8:$BE$8,0)), "")&amp;""</f>
        <v>2.84</v>
      </c>
      <c r="AF53" s="27" t="str">
        <f>_xlfn.IFNA(INDEX(Input_Lieferant!$D$9:$BE$158,MATCH($A53,Input_Lieferant!$B$9:$B$158,0),MATCH(AF$1,Input_Lieferant!$D$8:$BE$8,0)),"")&amp;""</f>
        <v/>
      </c>
      <c r="AG53" s="27" t="str">
        <f>_xlfn.IFNA(INDEX(Input_Lieferant!$D$9:$BE$158,MATCH($A53,Input_Lieferant!$B$9:$B$158,0),MATCH(AG$1,Input_Lieferant!$D$8:$BE$8,0)),"")&amp;""</f>
        <v>KG</v>
      </c>
      <c r="AH53" s="31"/>
      <c r="AI53" s="31"/>
      <c r="AJ53" s="31"/>
      <c r="AK53" s="31"/>
      <c r="AL53" s="27" t="str">
        <f>_xlfn.IFNA(INDEX('Systemmanager - Datenassistent'!$C$9:$BW$159,MATCH($A53,Input_Lieferant!$B$9:$B$158,0),MATCH(AL$1,'Systemmanager - Datenassistent'!$C$8:$BW$8,0)),"")&amp;""</f>
        <v>03</v>
      </c>
      <c r="AM53" s="31"/>
      <c r="AN53" s="31"/>
      <c r="AO53" s="31"/>
      <c r="AP53" s="27" t="str">
        <f>_xlfn.IFNA(INDEX(Grunddaten!$C$9:$BO$159,MATCH($A53,Input_Lieferant!$B$9:$B$158,0),MATCH(AP$1,Grunddaten!$C$8:$BO$8,0)), "")&amp;""</f>
        <v>V1</v>
      </c>
      <c r="AQ53" s="31"/>
      <c r="AR53" s="31"/>
      <c r="AS53" s="31"/>
      <c r="AT53" s="31"/>
      <c r="AU53" s="31"/>
      <c r="AV53" s="31"/>
      <c r="AW53" s="31"/>
      <c r="AX53" s="31"/>
      <c r="AY53" s="31"/>
      <c r="AZ53" s="27" t="str">
        <f>_xlfn.IFNA(INDEX(Input_Lieferant!$D$9:$BE$158,MATCH($A53,Input_Lieferant!$B$9:$B$158,0),MATCH(AZ$1,Input_Lieferant!$D$8:$BE$8,0)),"")&amp;""</f>
        <v>8564349256174</v>
      </c>
      <c r="BA53" s="27" t="str">
        <f t="shared" si="6"/>
        <v>HE</v>
      </c>
      <c r="BB53" s="27" t="str">
        <f>TEXT(_xlfn.IFNA(INDEX(Input_Lieferant!$D$9:$BE$158,MATCH($A53,Input_Lieferant!$B$9:$B$158,0),MATCH(BB$1,Input_Lieferant!$D$8:$BE$8,0)),""), "0.000")&amp;""</f>
        <v>6.040</v>
      </c>
      <c r="BC53" s="27" t="str">
        <f>TEXT(_xlfn.IFNA(INDEX(Input_Lieferant!$D$9:$BE$158,MATCH($A53,Input_Lieferant!$B$9:$B$158,0),MATCH(BC$1,Input_Lieferant!$D$8:$BE$8,0)),""), "0.000")&amp;""</f>
        <v>6.220</v>
      </c>
      <c r="BD53" s="27" t="str">
        <f>TEXT(_xlfn.IFNA(INDEX(Input_Lieferant!$D$9:$BE$158,MATCH($A53,Input_Lieferant!$B$9:$B$158,0),MATCH(BD$1,Input_Lieferant!$D$8:$BE$8,0)),""), "0.000")&amp;""</f>
        <v>4.410</v>
      </c>
      <c r="BE53" s="27" t="str">
        <f>TEXT(_xlfn.IFNA(INDEX(Input_Lieferant!$D$9:$BE$158,MATCH($A53,Input_Lieferant!$B$9:$B$158,0),MATCH(BE$1,Input_Lieferant!$D$8:$BE$8,0)),""), "0.000")&amp;""</f>
        <v>MM</v>
      </c>
      <c r="BF53" s="27" t="str">
        <f>_xlfn.IFNA(INDEX(Grunddaten!$C$9:$BO$159,MATCH($A53,Input_Lieferant!$B$9:$B$158,0),MATCH(BF$1,Grunddaten!$C$8:$BO$8,0)), "")&amp;""</f>
        <v>0323</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4000</v>
      </c>
      <c r="BY53" s="31"/>
      <c r="BZ53" s="31"/>
      <c r="CA53" s="31"/>
      <c r="CB53" s="31"/>
      <c r="CC53" s="31"/>
      <c r="CD53" s="27" t="str">
        <f>_xlfn.IFNA(INDEX('Systemmanager - Datenassistent'!$C$9:$BW$159,MATCH($A53,Input_Lieferant!$B$9:$B$158,0),MATCH(CD$1,'Systemmanager - Datenassistent'!$C$8:$BW$8,0)),"")&amp;""</f>
        <v>EXTWG_52</v>
      </c>
      <c r="CE53" s="31"/>
      <c r="CF53" s="31"/>
      <c r="CG53" s="31"/>
      <c r="CH53" s="31"/>
      <c r="CI53" s="31"/>
      <c r="CJ53" s="31" t="str">
        <f t="shared" si="7"/>
        <v>V1</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EQXsIcHtcHeocdbJJjEFgDqRxzVhKi</v>
      </c>
      <c r="DE53" s="27" t="str">
        <f>_xlfn.IFNA(INDEX(Grunddaten!$C$9:$BO$159,MATCH($A53,Input_Lieferant!$B$9:$B$158,0),MATCH(DE$1,Grunddaten!$C$8:$BO$8,0)), "")&amp;""</f>
        <v>1000042372</v>
      </c>
      <c r="DF53" s="31"/>
      <c r="DG53" s="31"/>
      <c r="DH53" s="31"/>
      <c r="DI53" s="31"/>
      <c r="DJ53" s="27" t="str">
        <f>_xlfn.IFNA(INDEX(Input_Lieferant!$D$9:$BE$158,MATCH($A53,Input_Lieferant!$B$9:$B$158,0),MATCH(DJ$1,Input_Lieferant!$D$8:$BE$8,0)),"")&amp;""</f>
        <v>V03</v>
      </c>
      <c r="DK53" s="31"/>
      <c r="DL53" s="31"/>
      <c r="DM53" s="31"/>
      <c r="DN53" s="31"/>
      <c r="DO53" s="31"/>
      <c r="DP53" s="31"/>
      <c r="DQ53" s="31"/>
      <c r="DR53" s="27">
        <f t="shared" si="8"/>
        <v>2</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UAM</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X</v>
      </c>
      <c r="GI53" s="27" t="str">
        <f>_xlfn.IFNA(INDEX('Systemmanager - Datenassistent'!$C$9:$BW$159,MATCH($A53,Input_Lieferant!$B$9:$B$158,0),MATCH(GI$1,'Systemmanager - Datenassistent'!$C$8:$BW$8,0)),"")&amp;""</f>
        <v>M</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000000000016772859</v>
      </c>
      <c r="GO53" s="27" t="str">
        <f>_xlfn.IFNA(INDEX(Grunddaten!$C$9:$BO$159,MATCH($A53,Input_Lieferant!$B$9:$B$158,0),MATCH(GO$1,Grunddaten!$C$8:$BO$8,0)), "")&amp;""</f>
        <v/>
      </c>
      <c r="GP53" s="27" t="str">
        <f>_xlfn.IFNA(INDEX('Systemmanager - Datenassistent'!$C$9:$BW$159,MATCH($A53,Input_Lieferant!$B$9:$B$158,0),MATCH(GP$1,'Systemmanager - Datenassistent'!$C$8:$BW$8,0)),"")&amp;""</f>
        <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1</v>
      </c>
      <c r="JT53" s="27" t="str">
        <f>_xlfn.IFNA(INDEX(Grunddaten!$C$9:$BO$159,MATCH($A53,Input_Lieferant!$B$9:$B$158,0),MATCH(JT$1,Grunddaten!$C$8:$BO$8,0)), "")&amp;""</f>
        <v>V</v>
      </c>
      <c r="JU53" s="31"/>
      <c r="JV53" s="27" t="str">
        <f>_xlfn.IFNA(INDEX(Input_Lieferant!$D$9:$BE$158,MATCH($A53,Input_Lieferant!$B$9:$B$158,0),MATCH(JV$1,Input_Lieferant!$D$8:$BE$8,0)),"")&amp;""</f>
        <v>654871256</v>
      </c>
      <c r="JW53" s="31"/>
      <c r="JX53" s="31"/>
      <c r="JZ53" s="31"/>
      <c r="KA53" s="31"/>
      <c r="KB53" s="31"/>
      <c r="KC53" s="27" t="str">
        <f>_xlfn.IFNA(INDEX('Systemmanager - Datenassistent'!$C$9:$BW$159,MATCH($A53,Input_Lieferant!$B$9:$B$158,0),MATCH(KC$1,'Systemmanager - Datenassistent'!$C$8:$BW$8,0)),"")&amp;""</f>
        <v>2</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4">
      <c r="A54" s="27">
        <f>IF(LEN(Input_Lieferant!B61)=0,"",Input_Lieferant!B61)</f>
        <v>53</v>
      </c>
      <c r="B54" s="31"/>
      <c r="C54" s="31"/>
      <c r="D54" s="31"/>
      <c r="E54" s="31"/>
      <c r="F54" s="31"/>
      <c r="G54" s="31"/>
      <c r="H54" s="31"/>
      <c r="I54" s="31"/>
      <c r="J54" s="31"/>
      <c r="K54" s="27" t="str">
        <f>_xlfn.IFNA(INDEX(Grunddaten!$C$9:$BO$159,MATCH($A54,Input_Lieferant!$B$9:$B$158,0),MATCH(K$1,Grunddaten!$C$8:$BO$8,0)), "")&amp;""</f>
        <v>V006</v>
      </c>
      <c r="L54" s="27" t="str">
        <f t="shared" si="5"/>
        <v>M</v>
      </c>
      <c r="M54" s="27" t="str">
        <f>_xlfn.IFNA(INDEX(Grunddaten!$C$9:$BO$159,MATCH($A54,Input_Lieferant!$B$9:$B$158,0),MATCH(M$1,Grunddaten!$C$8:$BO$8,0)), "")&amp;""</f>
        <v>ZX0000290</v>
      </c>
      <c r="N54" s="31"/>
      <c r="O54" s="27" t="str">
        <f>_xlfn.IFNA(INDEX(Input_Lieferant!$D$9:$BE$158,MATCH($A54,Input_Lieferant!$B$9:$B$158,0),MATCH(O$1,Input_Lieferant!$D$8:$BE$8,0)), "")&amp;""</f>
        <v>L</v>
      </c>
      <c r="P54" s="27" t="str">
        <f>_xlfn.IFNA(INDEX(Input_Lieferant!$D$9:$BE$158,MATCH($A54,Input_Lieferant!$B$9:$B$158,0),MATCH(P$1,Input_Lieferant!$D$8:$BE$8,0)), "")&amp;""</f>
        <v/>
      </c>
      <c r="Q54" s="31"/>
      <c r="R54" s="31"/>
      <c r="S54" s="31"/>
      <c r="T54" s="31"/>
      <c r="U54" s="31"/>
      <c r="V54" s="31"/>
      <c r="W54" s="31"/>
      <c r="X54" s="31"/>
      <c r="Y54" s="31"/>
      <c r="Z54" s="27" t="str">
        <f>_xlfn.IFNA(INDEX(Input_Lieferant!$D$9:$BE$158,MATCH($A54,Input_Lieferant!$B$9:$B$158,0),MATCH(Z$1,Input_Lieferant!$D$8:$BE$8,0)), "")&amp;""</f>
        <v>3.6</v>
      </c>
      <c r="AA54" s="31"/>
      <c r="AB54" s="27" t="str">
        <f>_xlfn.IFNA(INDEX(Input_Lieferant!$D$9:$BE$158,MATCH($A54,Input_Lieferant!$B$9:$B$158,0),MATCH(AB$1,Input_Lieferant!$D$8:$BE$8,0)),"")&amp;""</f>
        <v/>
      </c>
      <c r="AC54" s="31"/>
      <c r="AD54" s="31"/>
      <c r="AE54" s="27" t="str">
        <f>_xlfn.IFNA(INDEX(Input_Lieferant!$D$9:$BE$158,MATCH($A54,Input_Lieferant!$B$9:$B$158,0),MATCH(AE$1,Input_Lieferant!$D$8:$BE$8,0)), "")&amp;""</f>
        <v>1.63</v>
      </c>
      <c r="AF54" s="27" t="str">
        <f>_xlfn.IFNA(INDEX(Input_Lieferant!$D$9:$BE$158,MATCH($A54,Input_Lieferant!$B$9:$B$158,0),MATCH(AF$1,Input_Lieferant!$D$8:$BE$8,0)),"")&amp;""</f>
        <v/>
      </c>
      <c r="AG54" s="27" t="str">
        <f>_xlfn.IFNA(INDEX(Input_Lieferant!$D$9:$BE$158,MATCH($A54,Input_Lieferant!$B$9:$B$158,0),MATCH(AG$1,Input_Lieferant!$D$8:$BE$8,0)),"")&amp;""</f>
        <v>KG</v>
      </c>
      <c r="AH54" s="31"/>
      <c r="AI54" s="31"/>
      <c r="AJ54" s="31"/>
      <c r="AK54" s="31"/>
      <c r="AL54" s="27" t="str">
        <f>_xlfn.IFNA(INDEX('Systemmanager - Datenassistent'!$C$9:$BW$159,MATCH($A54,Input_Lieferant!$B$9:$B$158,0),MATCH(AL$1,'Systemmanager - Datenassistent'!$C$8:$BW$8,0)),"")&amp;""</f>
        <v>04</v>
      </c>
      <c r="AM54" s="31"/>
      <c r="AN54" s="31"/>
      <c r="AO54" s="31"/>
      <c r="AP54" s="27" t="str">
        <f>_xlfn.IFNA(INDEX(Grunddaten!$C$9:$BO$159,MATCH($A54,Input_Lieferant!$B$9:$B$158,0),MATCH(AP$1,Grunddaten!$C$8:$BO$8,0)), "")&amp;""</f>
        <v>V7</v>
      </c>
      <c r="AQ54" s="31"/>
      <c r="AR54" s="31"/>
      <c r="AS54" s="31"/>
      <c r="AT54" s="31"/>
      <c r="AU54" s="31"/>
      <c r="AV54" s="31"/>
      <c r="AW54" s="31"/>
      <c r="AX54" s="31"/>
      <c r="AY54" s="31"/>
      <c r="AZ54" s="27" t="str">
        <f>_xlfn.IFNA(INDEX(Input_Lieferant!$D$9:$BE$158,MATCH($A54,Input_Lieferant!$B$9:$B$158,0),MATCH(AZ$1,Input_Lieferant!$D$8:$BE$8,0)),"")&amp;""</f>
        <v>4174308758405</v>
      </c>
      <c r="BA54" s="27" t="str">
        <f t="shared" si="6"/>
        <v>HE</v>
      </c>
      <c r="BB54" s="27" t="str">
        <f>TEXT(_xlfn.IFNA(INDEX(Input_Lieferant!$D$9:$BE$158,MATCH($A54,Input_Lieferant!$B$9:$B$158,0),MATCH(BB$1,Input_Lieferant!$D$8:$BE$8,0)),""), "0.000")&amp;""</f>
        <v>2.910</v>
      </c>
      <c r="BC54" s="27" t="str">
        <f>TEXT(_xlfn.IFNA(INDEX(Input_Lieferant!$D$9:$BE$158,MATCH($A54,Input_Lieferant!$B$9:$B$158,0),MATCH(BC$1,Input_Lieferant!$D$8:$BE$8,0)),""), "0.000")&amp;""</f>
        <v>3.770</v>
      </c>
      <c r="BD54" s="27" t="str">
        <f>TEXT(_xlfn.IFNA(INDEX(Input_Lieferant!$D$9:$BE$158,MATCH($A54,Input_Lieferant!$B$9:$B$158,0),MATCH(BD$1,Input_Lieferant!$D$8:$BE$8,0)),""), "0.000")&amp;""</f>
        <v>3.840</v>
      </c>
      <c r="BE54" s="27" t="str">
        <f>TEXT(_xlfn.IFNA(INDEX(Input_Lieferant!$D$9:$BE$158,MATCH($A54,Input_Lieferant!$B$9:$B$158,0),MATCH(BE$1,Input_Lieferant!$D$8:$BE$8,0)),""), "0.000")&amp;""</f>
        <v>MM</v>
      </c>
      <c r="BF54" s="27" t="str">
        <f>_xlfn.IFNA(INDEX(Grunddaten!$C$9:$BO$159,MATCH($A54,Input_Lieferant!$B$9:$B$158,0),MATCH(BF$1,Grunddaten!$C$8:$BO$8,0)), "")&amp;""</f>
        <v>0286</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3000</v>
      </c>
      <c r="BY54" s="31"/>
      <c r="BZ54" s="31"/>
      <c r="CA54" s="31"/>
      <c r="CB54" s="31"/>
      <c r="CC54" s="31"/>
      <c r="CD54" s="27" t="str">
        <f>_xlfn.IFNA(INDEX('Systemmanager - Datenassistent'!$C$9:$BW$159,MATCH($A54,Input_Lieferant!$B$9:$B$158,0),MATCH(CD$1,'Systemmanager - Datenassistent'!$C$8:$BW$8,0)),"")&amp;""</f>
        <v>EXTWG_53</v>
      </c>
      <c r="CE54" s="31"/>
      <c r="CF54" s="31"/>
      <c r="CG54" s="31"/>
      <c r="CH54" s="31"/>
      <c r="CI54" s="31"/>
      <c r="CJ54" s="31" t="str">
        <f t="shared" si="7"/>
        <v>V1</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wNrTBqegwNxwAkzsPmeCeUOGHWPCmp</v>
      </c>
      <c r="DE54" s="27" t="str">
        <f>_xlfn.IFNA(INDEX(Grunddaten!$C$9:$BO$159,MATCH($A54,Input_Lieferant!$B$9:$B$158,0),MATCH(DE$1,Grunddaten!$C$8:$BO$8,0)), "")&amp;""</f>
        <v>1000048625</v>
      </c>
      <c r="DF54" s="31"/>
      <c r="DG54" s="31"/>
      <c r="DH54" s="31"/>
      <c r="DI54" s="31"/>
      <c r="DJ54" s="27" t="str">
        <f>_xlfn.IFNA(INDEX(Input_Lieferant!$D$9:$BE$158,MATCH($A54,Input_Lieferant!$B$9:$B$158,0),MATCH(DJ$1,Input_Lieferant!$D$8:$BE$8,0)),"")&amp;""</f>
        <v/>
      </c>
      <c r="DK54" s="31"/>
      <c r="DL54" s="31"/>
      <c r="DM54" s="31"/>
      <c r="DN54" s="31"/>
      <c r="DO54" s="31"/>
      <c r="DP54" s="31"/>
      <c r="DQ54" s="31"/>
      <c r="DR54" s="27">
        <f t="shared" si="8"/>
        <v>2</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UAM</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X</v>
      </c>
      <c r="GI54" s="27" t="str">
        <f>_xlfn.IFNA(INDEX('Systemmanager - Datenassistent'!$C$9:$BW$159,MATCH($A54,Input_Lieferant!$B$9:$B$158,0),MATCH(GI$1,'Systemmanager - Datenassistent'!$C$8:$BW$8,0)),"")&amp;""</f>
        <v>N</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000000000021261959</v>
      </c>
      <c r="GO54" s="27" t="str">
        <f>_xlfn.IFNA(INDEX(Grunddaten!$C$9:$BO$159,MATCH($A54,Input_Lieferant!$B$9:$B$158,0),MATCH(GO$1,Grunddaten!$C$8:$BO$8,0)), "")&amp;""</f>
        <v/>
      </c>
      <c r="GP54" s="27" t="str">
        <f>_xlfn.IFNA(INDEX('Systemmanager - Datenassistent'!$C$9:$BW$159,MATCH($A54,Input_Lieferant!$B$9:$B$158,0),MATCH(GP$1,'Systemmanager - Datenassistent'!$C$8:$BW$8,0)),"")&amp;""</f>
        <v>R</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2</v>
      </c>
      <c r="JT54" s="27" t="str">
        <f>_xlfn.IFNA(INDEX(Grunddaten!$C$9:$BO$159,MATCH($A54,Input_Lieferant!$B$9:$B$158,0),MATCH(JT$1,Grunddaten!$C$8:$BO$8,0)), "")&amp;""</f>
        <v>N</v>
      </c>
      <c r="JU54" s="31"/>
      <c r="JV54" s="27" t="str">
        <f>_xlfn.IFNA(INDEX(Input_Lieferant!$D$9:$BE$158,MATCH($A54,Input_Lieferant!$B$9:$B$158,0),MATCH(JV$1,Input_Lieferant!$D$8:$BE$8,0)),"")&amp;""</f>
        <v>835019571</v>
      </c>
      <c r="JW54" s="31"/>
      <c r="JX54" s="31"/>
      <c r="JZ54" s="31"/>
      <c r="KA54" s="31"/>
      <c r="KB54" s="31"/>
      <c r="KC54" s="27" t="str">
        <f>_xlfn.IFNA(INDEX('Systemmanager - Datenassistent'!$C$9:$BW$159,MATCH($A54,Input_Lieferant!$B$9:$B$158,0),MATCH(KC$1,'Systemmanager - Datenassistent'!$C$8:$BW$8,0)),"")&amp;""</f>
        <v>0</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4">
      <c r="A55" s="27">
        <f>IF(LEN(Input_Lieferant!B62)=0,"",Input_Lieferant!B62)</f>
        <v>54</v>
      </c>
      <c r="B55" s="31"/>
      <c r="C55" s="31"/>
      <c r="D55" s="31"/>
      <c r="E55" s="31"/>
      <c r="F55" s="31"/>
      <c r="G55" s="31"/>
      <c r="H55" s="31"/>
      <c r="I55" s="31"/>
      <c r="J55" s="31"/>
      <c r="K55" s="27" t="str">
        <f>_xlfn.IFNA(INDEX(Grunddaten!$C$9:$BO$159,MATCH($A55,Input_Lieferant!$B$9:$B$158,0),MATCH(K$1,Grunddaten!$C$8:$BO$8,0)), "")&amp;""</f>
        <v>V008</v>
      </c>
      <c r="L55" s="27" t="str">
        <f t="shared" si="5"/>
        <v>M</v>
      </c>
      <c r="M55" s="27" t="str">
        <f>_xlfn.IFNA(INDEX(Grunddaten!$C$9:$BO$159,MATCH($A55,Input_Lieferant!$B$9:$B$158,0),MATCH(M$1,Grunddaten!$C$8:$BO$8,0)), "")&amp;""</f>
        <v>ZX0000155</v>
      </c>
      <c r="N55" s="31"/>
      <c r="O55" s="27" t="str">
        <f>_xlfn.IFNA(INDEX(Input_Lieferant!$D$9:$BE$158,MATCH($A55,Input_Lieferant!$B$9:$B$158,0),MATCH(O$1,Input_Lieferant!$D$8:$BE$8,0)), "")&amp;""</f>
        <v>MG</v>
      </c>
      <c r="P55" s="27" t="str">
        <f>_xlfn.IFNA(INDEX(Input_Lieferant!$D$9:$BE$158,MATCH($A55,Input_Lieferant!$B$9:$B$158,0),MATCH(P$1,Input_Lieferant!$D$8:$BE$8,0)), "")&amp;""</f>
        <v/>
      </c>
      <c r="Q55" s="31"/>
      <c r="R55" s="31"/>
      <c r="S55" s="31"/>
      <c r="T55" s="31"/>
      <c r="U55" s="31"/>
      <c r="V55" s="31"/>
      <c r="W55" s="31"/>
      <c r="X55" s="31"/>
      <c r="Y55" s="31"/>
      <c r="Z55" s="27" t="str">
        <f>_xlfn.IFNA(INDEX(Input_Lieferant!$D$9:$BE$158,MATCH($A55,Input_Lieferant!$B$9:$B$158,0),MATCH(Z$1,Input_Lieferant!$D$8:$BE$8,0)), "")&amp;""</f>
        <v>2.5</v>
      </c>
      <c r="AA55" s="31"/>
      <c r="AB55" s="27" t="str">
        <f>_xlfn.IFNA(INDEX(Input_Lieferant!$D$9:$BE$158,MATCH($A55,Input_Lieferant!$B$9:$B$158,0),MATCH(AB$1,Input_Lieferant!$D$8:$BE$8,0)),"")&amp;""</f>
        <v/>
      </c>
      <c r="AC55" s="31"/>
      <c r="AD55" s="31"/>
      <c r="AE55" s="27" t="str">
        <f>_xlfn.IFNA(INDEX(Input_Lieferant!$D$9:$BE$158,MATCH($A55,Input_Lieferant!$B$9:$B$158,0),MATCH(AE$1,Input_Lieferant!$D$8:$BE$8,0)), "")&amp;""</f>
        <v>9.58</v>
      </c>
      <c r="AF55" s="27" t="str">
        <f>_xlfn.IFNA(INDEX(Input_Lieferant!$D$9:$BE$158,MATCH($A55,Input_Lieferant!$B$9:$B$158,0),MATCH(AF$1,Input_Lieferant!$D$8:$BE$8,0)),"")&amp;""</f>
        <v/>
      </c>
      <c r="AG55" s="27" t="str">
        <f>_xlfn.IFNA(INDEX(Input_Lieferant!$D$9:$BE$158,MATCH($A55,Input_Lieferant!$B$9:$B$158,0),MATCH(AG$1,Input_Lieferant!$D$8:$BE$8,0)),"")&amp;""</f>
        <v>KG</v>
      </c>
      <c r="AH55" s="31"/>
      <c r="AI55" s="31"/>
      <c r="AJ55" s="31"/>
      <c r="AK55" s="31"/>
      <c r="AL55" s="27" t="str">
        <f>_xlfn.IFNA(INDEX('Systemmanager - Datenassistent'!$C$9:$BW$159,MATCH($A55,Input_Lieferant!$B$9:$B$158,0),MATCH(AL$1,'Systemmanager - Datenassistent'!$C$8:$BW$8,0)),"")&amp;""</f>
        <v>04</v>
      </c>
      <c r="AM55" s="31"/>
      <c r="AN55" s="31"/>
      <c r="AO55" s="31"/>
      <c r="AP55" s="27" t="str">
        <f>_xlfn.IFNA(INDEX(Grunddaten!$C$9:$BO$159,MATCH($A55,Input_Lieferant!$B$9:$B$158,0),MATCH(AP$1,Grunddaten!$C$8:$BO$8,0)), "")&amp;""</f>
        <v>V7</v>
      </c>
      <c r="AQ55" s="31"/>
      <c r="AR55" s="31"/>
      <c r="AS55" s="31"/>
      <c r="AT55" s="31"/>
      <c r="AU55" s="31"/>
      <c r="AV55" s="31"/>
      <c r="AW55" s="31"/>
      <c r="AX55" s="31"/>
      <c r="AY55" s="31"/>
      <c r="AZ55" s="27" t="str">
        <f>_xlfn.IFNA(INDEX(Input_Lieferant!$D$9:$BE$158,MATCH($A55,Input_Lieferant!$B$9:$B$158,0),MATCH(AZ$1,Input_Lieferant!$D$8:$BE$8,0)),"")&amp;""</f>
        <v>9459633633230</v>
      </c>
      <c r="BA55" s="27" t="str">
        <f t="shared" si="6"/>
        <v>HE</v>
      </c>
      <c r="BB55" s="27" t="str">
        <f>TEXT(_xlfn.IFNA(INDEX(Input_Lieferant!$D$9:$BE$158,MATCH($A55,Input_Lieferant!$B$9:$B$158,0),MATCH(BB$1,Input_Lieferant!$D$8:$BE$8,0)),""), "0.000")&amp;""</f>
        <v>5.880</v>
      </c>
      <c r="BC55" s="27" t="str">
        <f>TEXT(_xlfn.IFNA(INDEX(Input_Lieferant!$D$9:$BE$158,MATCH($A55,Input_Lieferant!$B$9:$B$158,0),MATCH(BC$1,Input_Lieferant!$D$8:$BE$8,0)),""), "0.000")&amp;""</f>
        <v>8.090</v>
      </c>
      <c r="BD55" s="27" t="str">
        <f>TEXT(_xlfn.IFNA(INDEX(Input_Lieferant!$D$9:$BE$158,MATCH($A55,Input_Lieferant!$B$9:$B$158,0),MATCH(BD$1,Input_Lieferant!$D$8:$BE$8,0)),""), "0.000")&amp;""</f>
        <v>9.860</v>
      </c>
      <c r="BE55" s="27" t="str">
        <f>TEXT(_xlfn.IFNA(INDEX(Input_Lieferant!$D$9:$BE$158,MATCH($A55,Input_Lieferant!$B$9:$B$158,0),MATCH(BE$1,Input_Lieferant!$D$8:$BE$8,0)),""), "0.000")&amp;""</f>
        <v>MM</v>
      </c>
      <c r="BF55" s="27" t="str">
        <f>_xlfn.IFNA(INDEX(Grunddaten!$C$9:$BO$159,MATCH($A55,Input_Lieferant!$B$9:$B$158,0),MATCH(BF$1,Grunddaten!$C$8:$BO$8,0)), "")&amp;""</f>
        <v>0328</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6000</v>
      </c>
      <c r="BY55" s="31"/>
      <c r="BZ55" s="31"/>
      <c r="CA55" s="31"/>
      <c r="CB55" s="31"/>
      <c r="CC55" s="31"/>
      <c r="CD55" s="27" t="str">
        <f>_xlfn.IFNA(INDEX('Systemmanager - Datenassistent'!$C$9:$BW$159,MATCH($A55,Input_Lieferant!$B$9:$B$158,0),MATCH(CD$1,'Systemmanager - Datenassistent'!$C$8:$BW$8,0)),"")&amp;""</f>
        <v>EXTWG_54</v>
      </c>
      <c r="CE55" s="31"/>
      <c r="CF55" s="31"/>
      <c r="CG55" s="31"/>
      <c r="CH55" s="31"/>
      <c r="CI55" s="31"/>
      <c r="CJ55" s="31" t="str">
        <f t="shared" si="7"/>
        <v>V1</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VAySTaGustdqKuILTLGgSTsJEuMrmU</v>
      </c>
      <c r="DE55" s="27" t="str">
        <f>_xlfn.IFNA(INDEX(Grunddaten!$C$9:$BO$159,MATCH($A55,Input_Lieferant!$B$9:$B$158,0),MATCH(DE$1,Grunddaten!$C$8:$BO$8,0)), "")&amp;""</f>
        <v>1000048200</v>
      </c>
      <c r="DF55" s="31"/>
      <c r="DG55" s="31"/>
      <c r="DH55" s="31"/>
      <c r="DI55" s="31"/>
      <c r="DJ55" s="27" t="str">
        <f>_xlfn.IFNA(INDEX(Input_Lieferant!$D$9:$BE$158,MATCH($A55,Input_Lieferant!$B$9:$B$158,0),MATCH(DJ$1,Input_Lieferant!$D$8:$BE$8,0)),"")&amp;""</f>
        <v>V03</v>
      </c>
      <c r="DK55" s="31"/>
      <c r="DL55" s="31"/>
      <c r="DM55" s="31"/>
      <c r="DN55" s="31"/>
      <c r="DO55" s="31"/>
      <c r="DP55" s="31"/>
      <c r="DQ55" s="31"/>
      <c r="DR55" s="27">
        <f t="shared" si="8"/>
        <v>2</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UAM</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X</v>
      </c>
      <c r="GI55" s="27" t="str">
        <f>_xlfn.IFNA(INDEX('Systemmanager - Datenassistent'!$C$9:$BW$159,MATCH($A55,Input_Lieferant!$B$9:$B$158,0),MATCH(GI$1,'Systemmanager - Datenassistent'!$C$8:$BW$8,0)),"")&amp;""</f>
        <v>M</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000000000032191264</v>
      </c>
      <c r="GO55" s="27" t="str">
        <f>_xlfn.IFNA(INDEX(Grunddaten!$C$9:$BO$159,MATCH($A55,Input_Lieferant!$B$9:$B$158,0),MATCH(GO$1,Grunddaten!$C$8:$BO$8,0)), "")&amp;""</f>
        <v/>
      </c>
      <c r="GP55" s="27" t="str">
        <f>_xlfn.IFNA(INDEX('Systemmanager - Datenassistent'!$C$9:$BW$159,MATCH($A55,Input_Lieferant!$B$9:$B$158,0),MATCH(GP$1,'Systemmanager - Datenassistent'!$C$8:$BW$8,0)),"")&amp;""</f>
        <v>R</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1</v>
      </c>
      <c r="JT55" s="27" t="str">
        <f>_xlfn.IFNA(INDEX(Grunddaten!$C$9:$BO$159,MATCH($A55,Input_Lieferant!$B$9:$B$158,0),MATCH(JT$1,Grunddaten!$C$8:$BO$8,0)), "")&amp;""</f>
        <v>R</v>
      </c>
      <c r="JU55" s="31"/>
      <c r="JV55" s="27" t="str">
        <f>_xlfn.IFNA(INDEX(Input_Lieferant!$D$9:$BE$158,MATCH($A55,Input_Lieferant!$B$9:$B$158,0),MATCH(JV$1,Input_Lieferant!$D$8:$BE$8,0)),"")&amp;""</f>
        <v>289997538</v>
      </c>
      <c r="JW55" s="31"/>
      <c r="JX55" s="31"/>
      <c r="JZ55" s="31"/>
      <c r="KA55" s="31"/>
      <c r="KB55" s="31"/>
      <c r="KC55" s="27" t="str">
        <f>_xlfn.IFNA(INDEX('Systemmanager - Datenassistent'!$C$9:$BW$159,MATCH($A55,Input_Lieferant!$B$9:$B$158,0),MATCH(KC$1,'Systemmanager - Datenassistent'!$C$8:$BW$8,0)),"")&amp;""</f>
        <v>0</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4">
      <c r="A56" s="27">
        <f>IF(LEN(Input_Lieferant!B63)=0,"",Input_Lieferant!B63)</f>
        <v>55</v>
      </c>
      <c r="B56" s="31"/>
      <c r="C56" s="31"/>
      <c r="D56" s="31"/>
      <c r="E56" s="31"/>
      <c r="F56" s="31"/>
      <c r="G56" s="31"/>
      <c r="H56" s="31"/>
      <c r="I56" s="31"/>
      <c r="J56" s="31"/>
      <c r="K56" s="27" t="str">
        <f>_xlfn.IFNA(INDEX(Grunddaten!$C$9:$BO$159,MATCH($A56,Input_Lieferant!$B$9:$B$158,0),MATCH(K$1,Grunddaten!$C$8:$BO$8,0)), "")&amp;""</f>
        <v>V016</v>
      </c>
      <c r="L56" s="27" t="str">
        <f t="shared" si="5"/>
        <v>M</v>
      </c>
      <c r="M56" s="27" t="str">
        <f>_xlfn.IFNA(INDEX(Grunddaten!$C$9:$BO$159,MATCH($A56,Input_Lieferant!$B$9:$B$158,0),MATCH(M$1,Grunddaten!$C$8:$BO$8,0)), "")&amp;""</f>
        <v>ZX0000240</v>
      </c>
      <c r="N56" s="31"/>
      <c r="O56" s="27" t="str">
        <f>_xlfn.IFNA(INDEX(Input_Lieferant!$D$9:$BE$158,MATCH($A56,Input_Lieferant!$B$9:$B$158,0),MATCH(O$1,Input_Lieferant!$D$8:$BE$8,0)), "")&amp;""</f>
        <v>GLI</v>
      </c>
      <c r="P56" s="27" t="str">
        <f>_xlfn.IFNA(INDEX(Input_Lieferant!$D$9:$BE$158,MATCH($A56,Input_Lieferant!$B$9:$B$158,0),MATCH(P$1,Input_Lieferant!$D$8:$BE$8,0)), "")&amp;""</f>
        <v/>
      </c>
      <c r="Q56" s="31"/>
      <c r="R56" s="31"/>
      <c r="S56" s="31"/>
      <c r="T56" s="31"/>
      <c r="U56" s="31"/>
      <c r="V56" s="31"/>
      <c r="W56" s="31"/>
      <c r="X56" s="31"/>
      <c r="Y56" s="31"/>
      <c r="Z56" s="27" t="str">
        <f>_xlfn.IFNA(INDEX(Input_Lieferant!$D$9:$BE$158,MATCH($A56,Input_Lieferant!$B$9:$B$158,0),MATCH(Z$1,Input_Lieferant!$D$8:$BE$8,0)), "")&amp;""</f>
        <v>7.93</v>
      </c>
      <c r="AA56" s="31"/>
      <c r="AB56" s="27" t="str">
        <f>_xlfn.IFNA(INDEX(Input_Lieferant!$D$9:$BE$158,MATCH($A56,Input_Lieferant!$B$9:$B$158,0),MATCH(AB$1,Input_Lieferant!$D$8:$BE$8,0)),"")&amp;""</f>
        <v/>
      </c>
      <c r="AC56" s="31"/>
      <c r="AD56" s="31"/>
      <c r="AE56" s="27" t="str">
        <f>_xlfn.IFNA(INDEX(Input_Lieferant!$D$9:$BE$158,MATCH($A56,Input_Lieferant!$B$9:$B$158,0),MATCH(AE$1,Input_Lieferant!$D$8:$BE$8,0)), "")&amp;""</f>
        <v>6.22</v>
      </c>
      <c r="AF56" s="27" t="str">
        <f>_xlfn.IFNA(INDEX(Input_Lieferant!$D$9:$BE$158,MATCH($A56,Input_Lieferant!$B$9:$B$158,0),MATCH(AF$1,Input_Lieferant!$D$8:$BE$8,0)),"")&amp;""</f>
        <v/>
      </c>
      <c r="AG56" s="27" t="str">
        <f>_xlfn.IFNA(INDEX(Input_Lieferant!$D$9:$BE$158,MATCH($A56,Input_Lieferant!$B$9:$B$158,0),MATCH(AG$1,Input_Lieferant!$D$8:$BE$8,0)),"")&amp;""</f>
        <v>KG</v>
      </c>
      <c r="AH56" s="31"/>
      <c r="AI56" s="31"/>
      <c r="AJ56" s="31"/>
      <c r="AK56" s="31"/>
      <c r="AL56" s="27" t="str">
        <f>_xlfn.IFNA(INDEX('Systemmanager - Datenassistent'!$C$9:$BW$159,MATCH($A56,Input_Lieferant!$B$9:$B$158,0),MATCH(AL$1,'Systemmanager - Datenassistent'!$C$8:$BW$8,0)),"")&amp;""</f>
        <v>04</v>
      </c>
      <c r="AM56" s="31"/>
      <c r="AN56" s="31"/>
      <c r="AO56" s="31"/>
      <c r="AP56" s="27" t="str">
        <f>_xlfn.IFNA(INDEX(Grunddaten!$C$9:$BO$159,MATCH($A56,Input_Lieferant!$B$9:$B$158,0),MATCH(AP$1,Grunddaten!$C$8:$BO$8,0)), "")&amp;""</f>
        <v>V6</v>
      </c>
      <c r="AQ56" s="31"/>
      <c r="AR56" s="31"/>
      <c r="AS56" s="31"/>
      <c r="AT56" s="31"/>
      <c r="AU56" s="31"/>
      <c r="AV56" s="31"/>
      <c r="AW56" s="31"/>
      <c r="AX56" s="31"/>
      <c r="AY56" s="31"/>
      <c r="AZ56" s="27" t="str">
        <f>_xlfn.IFNA(INDEX(Input_Lieferant!$D$9:$BE$158,MATCH($A56,Input_Lieferant!$B$9:$B$158,0),MATCH(AZ$1,Input_Lieferant!$D$8:$BE$8,0)),"")&amp;""</f>
        <v>6218733565887</v>
      </c>
      <c r="BA56" s="27" t="str">
        <f t="shared" si="6"/>
        <v>HE</v>
      </c>
      <c r="BB56" s="27" t="str">
        <f>TEXT(_xlfn.IFNA(INDEX(Input_Lieferant!$D$9:$BE$158,MATCH($A56,Input_Lieferant!$B$9:$B$158,0),MATCH(BB$1,Input_Lieferant!$D$8:$BE$8,0)),""), "0.000")&amp;""</f>
        <v>8.900</v>
      </c>
      <c r="BC56" s="27" t="str">
        <f>TEXT(_xlfn.IFNA(INDEX(Input_Lieferant!$D$9:$BE$158,MATCH($A56,Input_Lieferant!$B$9:$B$158,0),MATCH(BC$1,Input_Lieferant!$D$8:$BE$8,0)),""), "0.000")&amp;""</f>
        <v>6.730</v>
      </c>
      <c r="BD56" s="27" t="str">
        <f>TEXT(_xlfn.IFNA(INDEX(Input_Lieferant!$D$9:$BE$158,MATCH($A56,Input_Lieferant!$B$9:$B$158,0),MATCH(BD$1,Input_Lieferant!$D$8:$BE$8,0)),""), "0.000")&amp;""</f>
        <v>8.880</v>
      </c>
      <c r="BE56" s="27" t="str">
        <f>TEXT(_xlfn.IFNA(INDEX(Input_Lieferant!$D$9:$BE$158,MATCH($A56,Input_Lieferant!$B$9:$B$158,0),MATCH(BE$1,Input_Lieferant!$D$8:$BE$8,0)),""), "0.000")&amp;""</f>
        <v>MM</v>
      </c>
      <c r="BF56" s="27" t="str">
        <f>_xlfn.IFNA(INDEX(Grunddaten!$C$9:$BO$159,MATCH($A56,Input_Lieferant!$B$9:$B$158,0),MATCH(BF$1,Grunddaten!$C$8:$BO$8,0)), "")&amp;""</f>
        <v>0683</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5000</v>
      </c>
      <c r="BY56" s="31"/>
      <c r="BZ56" s="31"/>
      <c r="CA56" s="31"/>
      <c r="CB56" s="31"/>
      <c r="CC56" s="31"/>
      <c r="CD56" s="27" t="str">
        <f>_xlfn.IFNA(INDEX('Systemmanager - Datenassistent'!$C$9:$BW$159,MATCH($A56,Input_Lieferant!$B$9:$B$158,0),MATCH(CD$1,'Systemmanager - Datenassistent'!$C$8:$BW$8,0)),"")&amp;""</f>
        <v>EXTWG_55</v>
      </c>
      <c r="CE56" s="31"/>
      <c r="CF56" s="31"/>
      <c r="CG56" s="31"/>
      <c r="CH56" s="31"/>
      <c r="CI56" s="31"/>
      <c r="CJ56" s="31" t="str">
        <f t="shared" si="7"/>
        <v>V1</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QiRbnAmPqHUugtfySNiVLwtTheAQTP</v>
      </c>
      <c r="DE56" s="27" t="str">
        <f>_xlfn.IFNA(INDEX(Grunddaten!$C$9:$BO$159,MATCH($A56,Input_Lieferant!$B$9:$B$158,0),MATCH(DE$1,Grunddaten!$C$8:$BO$8,0)), "")&amp;""</f>
        <v>1000055927</v>
      </c>
      <c r="DF56" s="31"/>
      <c r="DG56" s="31"/>
      <c r="DH56" s="31"/>
      <c r="DI56" s="31"/>
      <c r="DJ56" s="27" t="str">
        <f>_xlfn.IFNA(INDEX(Input_Lieferant!$D$9:$BE$158,MATCH($A56,Input_Lieferant!$B$9:$B$158,0),MATCH(DJ$1,Input_Lieferant!$D$8:$BE$8,0)),"")&amp;""</f>
        <v/>
      </c>
      <c r="DK56" s="31"/>
      <c r="DL56" s="31"/>
      <c r="DM56" s="31"/>
      <c r="DN56" s="31"/>
      <c r="DO56" s="31"/>
      <c r="DP56" s="31"/>
      <c r="DQ56" s="31"/>
      <c r="DR56" s="27">
        <f t="shared" si="8"/>
        <v>2</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UAM</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X</v>
      </c>
      <c r="GI56" s="27" t="str">
        <f>_xlfn.IFNA(INDEX('Systemmanager - Datenassistent'!$C$9:$BW$159,MATCH($A56,Input_Lieferant!$B$9:$B$158,0),MATCH(GI$1,'Systemmanager - Datenassistent'!$C$8:$BW$8,0)),"")&amp;""</f>
        <v>N</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000000000015338111</v>
      </c>
      <c r="GO56" s="27" t="str">
        <f>_xlfn.IFNA(INDEX(Grunddaten!$C$9:$BO$159,MATCH($A56,Input_Lieferant!$B$9:$B$158,0),MATCH(GO$1,Grunddaten!$C$8:$BO$8,0)), "")&amp;""</f>
        <v/>
      </c>
      <c r="GP56" s="27" t="str">
        <f>_xlfn.IFNA(INDEX('Systemmanager - Datenassistent'!$C$9:$BW$159,MATCH($A56,Input_Lieferant!$B$9:$B$158,0),MATCH(GP$1,'Systemmanager - Datenassistent'!$C$8:$BW$8,0)),"")&amp;""</f>
        <v>R</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1</v>
      </c>
      <c r="JT56" s="27" t="str">
        <f>_xlfn.IFNA(INDEX(Grunddaten!$C$9:$BO$159,MATCH($A56,Input_Lieferant!$B$9:$B$158,0),MATCH(JT$1,Grunddaten!$C$8:$BO$8,0)), "")&amp;""</f>
        <v>V</v>
      </c>
      <c r="JU56" s="31"/>
      <c r="JV56" s="27" t="str">
        <f>_xlfn.IFNA(INDEX(Input_Lieferant!$D$9:$BE$158,MATCH($A56,Input_Lieferant!$B$9:$B$158,0),MATCH(JV$1,Input_Lieferant!$D$8:$BE$8,0)),"")&amp;""</f>
        <v>886873697</v>
      </c>
      <c r="JW56" s="31"/>
      <c r="JX56" s="31"/>
      <c r="JZ56" s="31"/>
      <c r="KA56" s="31"/>
      <c r="KB56" s="31"/>
      <c r="KC56" s="27" t="str">
        <f>_xlfn.IFNA(INDEX('Systemmanager - Datenassistent'!$C$9:$BW$159,MATCH($A56,Input_Lieferant!$B$9:$B$158,0),MATCH(KC$1,'Systemmanager - Datenassistent'!$C$8:$BW$8,0)),"")&amp;""</f>
        <v>2</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4">
      <c r="A57" s="27">
        <f>IF(LEN(Input_Lieferant!B64)=0,"",Input_Lieferant!B64)</f>
        <v>56</v>
      </c>
      <c r="B57" s="31"/>
      <c r="C57" s="31"/>
      <c r="D57" s="31"/>
      <c r="E57" s="31"/>
      <c r="F57" s="31"/>
      <c r="G57" s="31"/>
      <c r="H57" s="31"/>
      <c r="I57" s="31"/>
      <c r="J57" s="31"/>
      <c r="K57" s="27" t="str">
        <f>_xlfn.IFNA(INDEX(Grunddaten!$C$9:$BO$159,MATCH($A57,Input_Lieferant!$B$9:$B$158,0),MATCH(K$1,Grunddaten!$C$8:$BO$8,0)), "")&amp;""</f>
        <v>V099</v>
      </c>
      <c r="L57" s="27" t="str">
        <f t="shared" si="5"/>
        <v>M</v>
      </c>
      <c r="M57" s="27" t="str">
        <f>_xlfn.IFNA(INDEX(Grunddaten!$C$9:$BO$159,MATCH($A57,Input_Lieferant!$B$9:$B$158,0),MATCH(M$1,Grunddaten!$C$8:$BO$8,0)), "")&amp;""</f>
        <v>ZX0000290</v>
      </c>
      <c r="N57" s="31"/>
      <c r="O57" s="27" t="str">
        <f>_xlfn.IFNA(INDEX(Input_Lieferant!$D$9:$BE$158,MATCH($A57,Input_Lieferant!$B$9:$B$158,0),MATCH(O$1,Input_Lieferant!$D$8:$BE$8,0)), "")&amp;""</f>
        <v>LE</v>
      </c>
      <c r="P57" s="27" t="str">
        <f>_xlfn.IFNA(INDEX(Input_Lieferant!$D$9:$BE$158,MATCH($A57,Input_Lieferant!$B$9:$B$158,0),MATCH(P$1,Input_Lieferant!$D$8:$BE$8,0)), "")&amp;""</f>
        <v/>
      </c>
      <c r="Q57" s="31"/>
      <c r="R57" s="31"/>
      <c r="S57" s="31"/>
      <c r="T57" s="31"/>
      <c r="U57" s="31"/>
      <c r="V57" s="31"/>
      <c r="W57" s="31"/>
      <c r="X57" s="31"/>
      <c r="Y57" s="31"/>
      <c r="Z57" s="27" t="str">
        <f>_xlfn.IFNA(INDEX(Input_Lieferant!$D$9:$BE$158,MATCH($A57,Input_Lieferant!$B$9:$B$158,0),MATCH(Z$1,Input_Lieferant!$D$8:$BE$8,0)), "")&amp;""</f>
        <v>6.5</v>
      </c>
      <c r="AA57" s="31"/>
      <c r="AB57" s="27" t="str">
        <f>_xlfn.IFNA(INDEX(Input_Lieferant!$D$9:$BE$158,MATCH($A57,Input_Lieferant!$B$9:$B$158,0),MATCH(AB$1,Input_Lieferant!$D$8:$BE$8,0)),"")&amp;""</f>
        <v/>
      </c>
      <c r="AC57" s="31"/>
      <c r="AD57" s="31"/>
      <c r="AE57" s="27" t="str">
        <f>_xlfn.IFNA(INDEX(Input_Lieferant!$D$9:$BE$158,MATCH($A57,Input_Lieferant!$B$9:$B$158,0),MATCH(AE$1,Input_Lieferant!$D$8:$BE$8,0)), "")&amp;""</f>
        <v>2.5</v>
      </c>
      <c r="AF57" s="27" t="str">
        <f>_xlfn.IFNA(INDEX(Input_Lieferant!$D$9:$BE$158,MATCH($A57,Input_Lieferant!$B$9:$B$158,0),MATCH(AF$1,Input_Lieferant!$D$8:$BE$8,0)),"")&amp;""</f>
        <v/>
      </c>
      <c r="AG57" s="27" t="str">
        <f>_xlfn.IFNA(INDEX(Input_Lieferant!$D$9:$BE$158,MATCH($A57,Input_Lieferant!$B$9:$B$158,0),MATCH(AG$1,Input_Lieferant!$D$8:$BE$8,0)),"")&amp;""</f>
        <v>KG</v>
      </c>
      <c r="AH57" s="31"/>
      <c r="AI57" s="31"/>
      <c r="AJ57" s="31"/>
      <c r="AK57" s="31"/>
      <c r="AL57" s="27" t="str">
        <f>_xlfn.IFNA(INDEX('Systemmanager - Datenassistent'!$C$9:$BW$159,MATCH($A57,Input_Lieferant!$B$9:$B$158,0),MATCH(AL$1,'Systemmanager - Datenassistent'!$C$8:$BW$8,0)),"")&amp;""</f>
        <v>03</v>
      </c>
      <c r="AM57" s="31"/>
      <c r="AN57" s="31"/>
      <c r="AO57" s="31"/>
      <c r="AP57" s="27" t="str">
        <f>_xlfn.IFNA(INDEX(Grunddaten!$C$9:$BO$159,MATCH($A57,Input_Lieferant!$B$9:$B$158,0),MATCH(AP$1,Grunddaten!$C$8:$BO$8,0)), "")&amp;""</f>
        <v>V3</v>
      </c>
      <c r="AQ57" s="31"/>
      <c r="AR57" s="31"/>
      <c r="AS57" s="31"/>
      <c r="AT57" s="31"/>
      <c r="AU57" s="31"/>
      <c r="AV57" s="31"/>
      <c r="AW57" s="31"/>
      <c r="AX57" s="31"/>
      <c r="AY57" s="31"/>
      <c r="AZ57" s="27" t="str">
        <f>_xlfn.IFNA(INDEX(Input_Lieferant!$D$9:$BE$158,MATCH($A57,Input_Lieferant!$B$9:$B$158,0),MATCH(AZ$1,Input_Lieferant!$D$8:$BE$8,0)),"")&amp;""</f>
        <v>5841487549807</v>
      </c>
      <c r="BA57" s="27" t="str">
        <f t="shared" si="6"/>
        <v>HE</v>
      </c>
      <c r="BB57" s="27" t="str">
        <f>TEXT(_xlfn.IFNA(INDEX(Input_Lieferant!$D$9:$BE$158,MATCH($A57,Input_Lieferant!$B$9:$B$158,0),MATCH(BB$1,Input_Lieferant!$D$8:$BE$8,0)),""), "0.000")&amp;""</f>
        <v>2.520</v>
      </c>
      <c r="BC57" s="27" t="str">
        <f>TEXT(_xlfn.IFNA(INDEX(Input_Lieferant!$D$9:$BE$158,MATCH($A57,Input_Lieferant!$B$9:$B$158,0),MATCH(BC$1,Input_Lieferant!$D$8:$BE$8,0)),""), "0.000")&amp;""</f>
        <v>1.520</v>
      </c>
      <c r="BD57" s="27" t="str">
        <f>TEXT(_xlfn.IFNA(INDEX(Input_Lieferant!$D$9:$BE$158,MATCH($A57,Input_Lieferant!$B$9:$B$158,0),MATCH(BD$1,Input_Lieferant!$D$8:$BE$8,0)),""), "0.000")&amp;""</f>
        <v>3.490</v>
      </c>
      <c r="BE57" s="27" t="str">
        <f>TEXT(_xlfn.IFNA(INDEX(Input_Lieferant!$D$9:$BE$158,MATCH($A57,Input_Lieferant!$B$9:$B$158,0),MATCH(BE$1,Input_Lieferant!$D$8:$BE$8,0)),""), "0.000")&amp;""</f>
        <v>MM</v>
      </c>
      <c r="BF57" s="27" t="str">
        <f>_xlfn.IFNA(INDEX(Grunddaten!$C$9:$BO$159,MATCH($A57,Input_Lieferant!$B$9:$B$158,0),MATCH(BF$1,Grunddaten!$C$8:$BO$8,0)), "")&amp;""</f>
        <v>0436</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3000</v>
      </c>
      <c r="BY57" s="31"/>
      <c r="BZ57" s="31"/>
      <c r="CA57" s="31"/>
      <c r="CB57" s="31"/>
      <c r="CC57" s="31"/>
      <c r="CD57" s="27" t="str">
        <f>_xlfn.IFNA(INDEX('Systemmanager - Datenassistent'!$C$9:$BW$159,MATCH($A57,Input_Lieferant!$B$9:$B$158,0),MATCH(CD$1,'Systemmanager - Datenassistent'!$C$8:$BW$8,0)),"")&amp;""</f>
        <v>EXTWG_56</v>
      </c>
      <c r="CE57" s="31"/>
      <c r="CF57" s="31"/>
      <c r="CG57" s="31"/>
      <c r="CH57" s="31"/>
      <c r="CI57" s="31"/>
      <c r="CJ57" s="31" t="str">
        <f t="shared" si="7"/>
        <v>V1</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GHhRBNxDUzVnoVSdEMKPHzQAzLUPtb</v>
      </c>
      <c r="DE57" s="27" t="str">
        <f>_xlfn.IFNA(INDEX(Grunddaten!$C$9:$BO$159,MATCH($A57,Input_Lieferant!$B$9:$B$158,0),MATCH(DE$1,Grunddaten!$C$8:$BO$8,0)), "")&amp;""</f>
        <v>1000052953</v>
      </c>
      <c r="DF57" s="31"/>
      <c r="DG57" s="31"/>
      <c r="DH57" s="31"/>
      <c r="DI57" s="31"/>
      <c r="DJ57" s="27" t="str">
        <f>_xlfn.IFNA(INDEX(Input_Lieferant!$D$9:$BE$158,MATCH($A57,Input_Lieferant!$B$9:$B$158,0),MATCH(DJ$1,Input_Lieferant!$D$8:$BE$8,0)),"")&amp;""</f>
        <v>V01</v>
      </c>
      <c r="DK57" s="31"/>
      <c r="DL57" s="31"/>
      <c r="DM57" s="31"/>
      <c r="DN57" s="31"/>
      <c r="DO57" s="31"/>
      <c r="DP57" s="31"/>
      <c r="DQ57" s="31"/>
      <c r="DR57" s="27">
        <f t="shared" si="8"/>
        <v>2</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UAM</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X</v>
      </c>
      <c r="GI57" s="27" t="str">
        <f>_xlfn.IFNA(INDEX('Systemmanager - Datenassistent'!$C$9:$BW$159,MATCH($A57,Input_Lieferant!$B$9:$B$158,0),MATCH(GI$1,'Systemmanager - Datenassistent'!$C$8:$BW$8,0)),"")&amp;""</f>
        <v>M</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000000000057215917</v>
      </c>
      <c r="GO57" s="27" t="str">
        <f>_xlfn.IFNA(INDEX(Grunddaten!$C$9:$BO$159,MATCH($A57,Input_Lieferant!$B$9:$B$158,0),MATCH(GO$1,Grunddaten!$C$8:$BO$8,0)), "")&amp;""</f>
        <v/>
      </c>
      <c r="GP57" s="27" t="str">
        <f>_xlfn.IFNA(INDEX('Systemmanager - Datenassistent'!$C$9:$BW$159,MATCH($A57,Input_Lieferant!$B$9:$B$158,0),MATCH(GP$1,'Systemmanager - Datenassistent'!$C$8:$BW$8,0)),"")&amp;""</f>
        <v>R</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1</v>
      </c>
      <c r="JT57" s="27" t="str">
        <f>_xlfn.IFNA(INDEX(Grunddaten!$C$9:$BO$159,MATCH($A57,Input_Lieferant!$B$9:$B$158,0),MATCH(JT$1,Grunddaten!$C$8:$BO$8,0)), "")&amp;""</f>
        <v>N</v>
      </c>
      <c r="JU57" s="31"/>
      <c r="JV57" s="27" t="str">
        <f>_xlfn.IFNA(INDEX(Input_Lieferant!$D$9:$BE$158,MATCH($A57,Input_Lieferant!$B$9:$B$158,0),MATCH(JV$1,Input_Lieferant!$D$8:$BE$8,0)),"")&amp;""</f>
        <v>382203988</v>
      </c>
      <c r="JW57" s="31"/>
      <c r="JX57" s="31"/>
      <c r="JZ57" s="31"/>
      <c r="KA57" s="31"/>
      <c r="KB57" s="31"/>
      <c r="KC57" s="27" t="str">
        <f>_xlfn.IFNA(INDEX('Systemmanager - Datenassistent'!$C$9:$BW$159,MATCH($A57,Input_Lieferant!$B$9:$B$158,0),MATCH(KC$1,'Systemmanager - Datenassistent'!$C$8:$BW$8,0)),"")&amp;""</f>
        <v>1</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4">
      <c r="A58" s="27">
        <f>IF(LEN(Input_Lieferant!B65)=0,"",Input_Lieferant!B65)</f>
        <v>57</v>
      </c>
      <c r="B58" s="31"/>
      <c r="C58" s="31"/>
      <c r="D58" s="31"/>
      <c r="E58" s="31"/>
      <c r="F58" s="31"/>
      <c r="G58" s="31"/>
      <c r="H58" s="31"/>
      <c r="I58" s="31"/>
      <c r="J58" s="31"/>
      <c r="K58" s="27" t="str">
        <f>_xlfn.IFNA(INDEX(Grunddaten!$C$9:$BO$159,MATCH($A58,Input_Lieferant!$B$9:$B$158,0),MATCH(K$1,Grunddaten!$C$8:$BO$8,0)), "")&amp;""</f>
        <v>V001</v>
      </c>
      <c r="L58" s="27" t="str">
        <f t="shared" si="5"/>
        <v>M</v>
      </c>
      <c r="M58" s="27" t="str">
        <f>_xlfn.IFNA(INDEX(Grunddaten!$C$9:$BO$159,MATCH($A58,Input_Lieferant!$B$9:$B$158,0),MATCH(M$1,Grunddaten!$C$8:$BO$8,0)), "")&amp;""</f>
        <v>ZX0000100</v>
      </c>
      <c r="N58" s="31"/>
      <c r="O58" s="27" t="str">
        <f>_xlfn.IFNA(INDEX(Input_Lieferant!$D$9:$BE$158,MATCH($A58,Input_Lieferant!$B$9:$B$158,0),MATCH(O$1,Input_Lieferant!$D$8:$BE$8,0)), "")&amp;""</f>
        <v>KG</v>
      </c>
      <c r="P58" s="27" t="str">
        <f>_xlfn.IFNA(INDEX(Input_Lieferant!$D$9:$BE$158,MATCH($A58,Input_Lieferant!$B$9:$B$158,0),MATCH(P$1,Input_Lieferant!$D$8:$BE$8,0)), "")&amp;""</f>
        <v>GLL</v>
      </c>
      <c r="Q58" s="31"/>
      <c r="R58" s="31"/>
      <c r="S58" s="31"/>
      <c r="T58" s="31"/>
      <c r="U58" s="31"/>
      <c r="V58" s="31"/>
      <c r="W58" s="31"/>
      <c r="X58" s="31"/>
      <c r="Y58" s="31"/>
      <c r="Z58" s="27" t="str">
        <f>_xlfn.IFNA(INDEX(Input_Lieferant!$D$9:$BE$158,MATCH($A58,Input_Lieferant!$B$9:$B$158,0),MATCH(Z$1,Input_Lieferant!$D$8:$BE$8,0)), "")&amp;""</f>
        <v>9.04</v>
      </c>
      <c r="AA58" s="31"/>
      <c r="AB58" s="27" t="str">
        <f>_xlfn.IFNA(INDEX(Input_Lieferant!$D$9:$BE$158,MATCH($A58,Input_Lieferant!$B$9:$B$158,0),MATCH(AB$1,Input_Lieferant!$D$8:$BE$8,0)),"")&amp;""</f>
        <v/>
      </c>
      <c r="AC58" s="31"/>
      <c r="AD58" s="31"/>
      <c r="AE58" s="27" t="str">
        <f>_xlfn.IFNA(INDEX(Input_Lieferant!$D$9:$BE$158,MATCH($A58,Input_Lieferant!$B$9:$B$158,0),MATCH(AE$1,Input_Lieferant!$D$8:$BE$8,0)), "")&amp;""</f>
        <v>8.03</v>
      </c>
      <c r="AF58" s="27" t="str">
        <f>_xlfn.IFNA(INDEX(Input_Lieferant!$D$9:$BE$158,MATCH($A58,Input_Lieferant!$B$9:$B$158,0),MATCH(AF$1,Input_Lieferant!$D$8:$BE$8,0)),"")&amp;""</f>
        <v/>
      </c>
      <c r="AG58" s="27" t="str">
        <f>_xlfn.IFNA(INDEX(Input_Lieferant!$D$9:$BE$158,MATCH($A58,Input_Lieferant!$B$9:$B$158,0),MATCH(AG$1,Input_Lieferant!$D$8:$BE$8,0)),"")&amp;""</f>
        <v>KG</v>
      </c>
      <c r="AH58" s="31"/>
      <c r="AI58" s="31"/>
      <c r="AJ58" s="31"/>
      <c r="AK58" s="31"/>
      <c r="AL58" s="27" t="str">
        <f>_xlfn.IFNA(INDEX('Systemmanager - Datenassistent'!$C$9:$BW$159,MATCH($A58,Input_Lieferant!$B$9:$B$158,0),MATCH(AL$1,'Systemmanager - Datenassistent'!$C$8:$BW$8,0)),"")&amp;""</f>
        <v>00</v>
      </c>
      <c r="AM58" s="31"/>
      <c r="AN58" s="31"/>
      <c r="AO58" s="31"/>
      <c r="AP58" s="27" t="str">
        <f>_xlfn.IFNA(INDEX(Grunddaten!$C$9:$BO$159,MATCH($A58,Input_Lieferant!$B$9:$B$158,0),MATCH(AP$1,Grunddaten!$C$8:$BO$8,0)), "")&amp;""</f>
        <v>V7</v>
      </c>
      <c r="AQ58" s="31"/>
      <c r="AR58" s="31"/>
      <c r="AS58" s="31"/>
      <c r="AT58" s="31"/>
      <c r="AU58" s="31"/>
      <c r="AV58" s="31"/>
      <c r="AW58" s="31"/>
      <c r="AX58" s="31"/>
      <c r="AY58" s="31"/>
      <c r="AZ58" s="27" t="str">
        <f>_xlfn.IFNA(INDEX(Input_Lieferant!$D$9:$BE$158,MATCH($A58,Input_Lieferant!$B$9:$B$158,0),MATCH(AZ$1,Input_Lieferant!$D$8:$BE$8,0)),"")&amp;""</f>
        <v>3426552380595</v>
      </c>
      <c r="BA58" s="27" t="str">
        <f t="shared" si="6"/>
        <v>HE</v>
      </c>
      <c r="BB58" s="27" t="str">
        <f>TEXT(_xlfn.IFNA(INDEX(Input_Lieferant!$D$9:$BE$158,MATCH($A58,Input_Lieferant!$B$9:$B$158,0),MATCH(BB$1,Input_Lieferant!$D$8:$BE$8,0)),""), "0.000")&amp;""</f>
        <v>8.260</v>
      </c>
      <c r="BC58" s="27" t="str">
        <f>TEXT(_xlfn.IFNA(INDEX(Input_Lieferant!$D$9:$BE$158,MATCH($A58,Input_Lieferant!$B$9:$B$158,0),MATCH(BC$1,Input_Lieferant!$D$8:$BE$8,0)),""), "0.000")&amp;""</f>
        <v>1.270</v>
      </c>
      <c r="BD58" s="27" t="str">
        <f>TEXT(_xlfn.IFNA(INDEX(Input_Lieferant!$D$9:$BE$158,MATCH($A58,Input_Lieferant!$B$9:$B$158,0),MATCH(BD$1,Input_Lieferant!$D$8:$BE$8,0)),""), "0.000")&amp;""</f>
        <v>7.300</v>
      </c>
      <c r="BE58" s="27" t="str">
        <f>TEXT(_xlfn.IFNA(INDEX(Input_Lieferant!$D$9:$BE$158,MATCH($A58,Input_Lieferant!$B$9:$B$158,0),MATCH(BE$1,Input_Lieferant!$D$8:$BE$8,0)),""), "0.000")&amp;""</f>
        <v>MM</v>
      </c>
      <c r="BF58" s="27" t="str">
        <f>_xlfn.IFNA(INDEX(Grunddaten!$C$9:$BO$159,MATCH($A58,Input_Lieferant!$B$9:$B$158,0),MATCH(BF$1,Grunddaten!$C$8:$BO$8,0)), "")&amp;""</f>
        <v>0797</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9000</v>
      </c>
      <c r="BY58" s="31"/>
      <c r="BZ58" s="31"/>
      <c r="CA58" s="31"/>
      <c r="CB58" s="31"/>
      <c r="CC58" s="31"/>
      <c r="CD58" s="27" t="str">
        <f>_xlfn.IFNA(INDEX('Systemmanager - Datenassistent'!$C$9:$BW$159,MATCH($A58,Input_Lieferant!$B$9:$B$158,0),MATCH(CD$1,'Systemmanager - Datenassistent'!$C$8:$BW$8,0)),"")&amp;""</f>
        <v>EXTWG_57</v>
      </c>
      <c r="CE58" s="31"/>
      <c r="CF58" s="31"/>
      <c r="CG58" s="31"/>
      <c r="CH58" s="31"/>
      <c r="CI58" s="31"/>
      <c r="CJ58" s="31" t="str">
        <f t="shared" si="7"/>
        <v>V1</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oAhFmNvBsEcLVjuLsEfLbvfjagugUw</v>
      </c>
      <c r="DE58" s="27" t="str">
        <f>_xlfn.IFNA(INDEX(Grunddaten!$C$9:$BO$159,MATCH($A58,Input_Lieferant!$B$9:$B$158,0),MATCH(DE$1,Grunddaten!$C$8:$BO$8,0)), "")&amp;""</f>
        <v>1000047890</v>
      </c>
      <c r="DF58" s="31"/>
      <c r="DG58" s="31"/>
      <c r="DH58" s="31"/>
      <c r="DI58" s="31"/>
      <c r="DJ58" s="27" t="str">
        <f>_xlfn.IFNA(INDEX(Input_Lieferant!$D$9:$BE$158,MATCH($A58,Input_Lieferant!$B$9:$B$158,0),MATCH(DJ$1,Input_Lieferant!$D$8:$BE$8,0)),"")&amp;""</f>
        <v>V02</v>
      </c>
      <c r="DK58" s="31"/>
      <c r="DL58" s="31"/>
      <c r="DM58" s="31"/>
      <c r="DN58" s="31"/>
      <c r="DO58" s="31"/>
      <c r="DP58" s="31"/>
      <c r="DQ58" s="31"/>
      <c r="DR58" s="27">
        <f t="shared" si="8"/>
        <v>2</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UAM</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X</v>
      </c>
      <c r="GI58" s="27" t="str">
        <f>_xlfn.IFNA(INDEX('Systemmanager - Datenassistent'!$C$9:$BW$159,MATCH($A58,Input_Lieferant!$B$9:$B$158,0),MATCH(GI$1,'Systemmanager - Datenassistent'!$C$8:$BW$8,0)),"")&amp;""</f>
        <v>M</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000000000083732892</v>
      </c>
      <c r="GO58" s="27" t="str">
        <f>_xlfn.IFNA(INDEX(Grunddaten!$C$9:$BO$159,MATCH($A58,Input_Lieferant!$B$9:$B$158,0),MATCH(GO$1,Grunddaten!$C$8:$BO$8,0)), "")&amp;""</f>
        <v/>
      </c>
      <c r="GP58" s="27" t="str">
        <f>_xlfn.IFNA(INDEX('Systemmanager - Datenassistent'!$C$9:$BW$159,MATCH($A58,Input_Lieferant!$B$9:$B$158,0),MATCH(GP$1,'Systemmanager - Datenassistent'!$C$8:$BW$8,0)),"")&amp;""</f>
        <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1</v>
      </c>
      <c r="JT58" s="27" t="str">
        <f>_xlfn.IFNA(INDEX(Grunddaten!$C$9:$BO$159,MATCH($A58,Input_Lieferant!$B$9:$B$158,0),MATCH(JT$1,Grunddaten!$C$8:$BO$8,0)), "")&amp;""</f>
        <v>N</v>
      </c>
      <c r="JU58" s="31"/>
      <c r="JV58" s="27" t="str">
        <f>_xlfn.IFNA(INDEX(Input_Lieferant!$D$9:$BE$158,MATCH($A58,Input_Lieferant!$B$9:$B$158,0),MATCH(JV$1,Input_Lieferant!$D$8:$BE$8,0)),"")&amp;""</f>
        <v>635306105</v>
      </c>
      <c r="JW58" s="31"/>
      <c r="JX58" s="31"/>
      <c r="JZ58" s="31"/>
      <c r="KA58" s="31"/>
      <c r="KB58" s="31"/>
      <c r="KC58" s="27" t="str">
        <f>_xlfn.IFNA(INDEX('Systemmanager - Datenassistent'!$C$9:$BW$159,MATCH($A58,Input_Lieferant!$B$9:$B$158,0),MATCH(KC$1,'Systemmanager - Datenassistent'!$C$8:$BW$8,0)),"")&amp;""</f>
        <v>0</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4">
      <c r="A59" s="27">
        <f>IF(LEN(Input_Lieferant!B66)=0,"",Input_Lieferant!B66)</f>
        <v>58</v>
      </c>
      <c r="B59" s="31"/>
      <c r="C59" s="31"/>
      <c r="D59" s="31"/>
      <c r="E59" s="31"/>
      <c r="F59" s="31"/>
      <c r="G59" s="31"/>
      <c r="H59" s="31"/>
      <c r="I59" s="31"/>
      <c r="J59" s="31"/>
      <c r="K59" s="27" t="str">
        <f>_xlfn.IFNA(INDEX(Grunddaten!$C$9:$BO$159,MATCH($A59,Input_Lieferant!$B$9:$B$158,0),MATCH(K$1,Grunddaten!$C$8:$BO$8,0)), "")&amp;""</f>
        <v>V016</v>
      </c>
      <c r="L59" s="27" t="str">
        <f t="shared" si="5"/>
        <v>M</v>
      </c>
      <c r="M59" s="27" t="str">
        <f>_xlfn.IFNA(INDEX(Grunddaten!$C$9:$BO$159,MATCH($A59,Input_Lieferant!$B$9:$B$158,0),MATCH(M$1,Grunddaten!$C$8:$BO$8,0)), "")&amp;""</f>
        <v>ZX0000165</v>
      </c>
      <c r="N59" s="31"/>
      <c r="O59" s="27" t="str">
        <f>_xlfn.IFNA(INDEX(Input_Lieferant!$D$9:$BE$158,MATCH($A59,Input_Lieferant!$B$9:$B$158,0),MATCH(O$1,Input_Lieferant!$D$8:$BE$8,0)), "")&amp;""</f>
        <v>GLI</v>
      </c>
      <c r="P59" s="27" t="str">
        <f>_xlfn.IFNA(INDEX(Input_Lieferant!$D$9:$BE$158,MATCH($A59,Input_Lieferant!$B$9:$B$158,0),MATCH(P$1,Input_Lieferant!$D$8:$BE$8,0)), "")&amp;""</f>
        <v>DM2</v>
      </c>
      <c r="Q59" s="31"/>
      <c r="R59" s="31"/>
      <c r="S59" s="31"/>
      <c r="T59" s="31"/>
      <c r="U59" s="31"/>
      <c r="V59" s="31"/>
      <c r="W59" s="31"/>
      <c r="X59" s="31"/>
      <c r="Y59" s="31"/>
      <c r="Z59" s="27" t="str">
        <f>_xlfn.IFNA(INDEX(Input_Lieferant!$D$9:$BE$158,MATCH($A59,Input_Lieferant!$B$9:$B$158,0),MATCH(Z$1,Input_Lieferant!$D$8:$BE$8,0)), "")&amp;""</f>
        <v>2.25</v>
      </c>
      <c r="AA59" s="31"/>
      <c r="AB59" s="27" t="str">
        <f>_xlfn.IFNA(INDEX(Input_Lieferant!$D$9:$BE$158,MATCH($A59,Input_Lieferant!$B$9:$B$158,0),MATCH(AB$1,Input_Lieferant!$D$8:$BE$8,0)),"")&amp;""</f>
        <v/>
      </c>
      <c r="AC59" s="31"/>
      <c r="AD59" s="31"/>
      <c r="AE59" s="27" t="str">
        <f>_xlfn.IFNA(INDEX(Input_Lieferant!$D$9:$BE$158,MATCH($A59,Input_Lieferant!$B$9:$B$158,0),MATCH(AE$1,Input_Lieferant!$D$8:$BE$8,0)), "")&amp;""</f>
        <v>5.33</v>
      </c>
      <c r="AF59" s="27" t="str">
        <f>_xlfn.IFNA(INDEX(Input_Lieferant!$D$9:$BE$158,MATCH($A59,Input_Lieferant!$B$9:$B$158,0),MATCH(AF$1,Input_Lieferant!$D$8:$BE$8,0)),"")&amp;""</f>
        <v>3.63</v>
      </c>
      <c r="AG59" s="27" t="str">
        <f>_xlfn.IFNA(INDEX(Input_Lieferant!$D$9:$BE$158,MATCH($A59,Input_Lieferant!$B$9:$B$158,0),MATCH(AG$1,Input_Lieferant!$D$8:$BE$8,0)),"")&amp;""</f>
        <v>KG</v>
      </c>
      <c r="AH59" s="31"/>
      <c r="AI59" s="31"/>
      <c r="AJ59" s="31"/>
      <c r="AK59" s="31"/>
      <c r="AL59" s="27" t="str">
        <f>_xlfn.IFNA(INDEX('Systemmanager - Datenassistent'!$C$9:$BW$159,MATCH($A59,Input_Lieferant!$B$9:$B$158,0),MATCH(AL$1,'Systemmanager - Datenassistent'!$C$8:$BW$8,0)),"")&amp;""</f>
        <v>00</v>
      </c>
      <c r="AM59" s="31"/>
      <c r="AN59" s="31"/>
      <c r="AO59" s="31"/>
      <c r="AP59" s="27" t="str">
        <f>_xlfn.IFNA(INDEX(Grunddaten!$C$9:$BO$159,MATCH($A59,Input_Lieferant!$B$9:$B$158,0),MATCH(AP$1,Grunddaten!$C$8:$BO$8,0)), "")&amp;""</f>
        <v>V6</v>
      </c>
      <c r="AQ59" s="31"/>
      <c r="AR59" s="31"/>
      <c r="AS59" s="31"/>
      <c r="AT59" s="31"/>
      <c r="AU59" s="31"/>
      <c r="AV59" s="31"/>
      <c r="AW59" s="31"/>
      <c r="AX59" s="31"/>
      <c r="AY59" s="31"/>
      <c r="AZ59" s="27" t="str">
        <f>_xlfn.IFNA(INDEX(Input_Lieferant!$D$9:$BE$158,MATCH($A59,Input_Lieferant!$B$9:$B$158,0),MATCH(AZ$1,Input_Lieferant!$D$8:$BE$8,0)),"")&amp;""</f>
        <v>9579842826061</v>
      </c>
      <c r="BA59" s="27" t="str">
        <f t="shared" si="6"/>
        <v>HE</v>
      </c>
      <c r="BB59" s="27" t="str">
        <f>TEXT(_xlfn.IFNA(INDEX(Input_Lieferant!$D$9:$BE$158,MATCH($A59,Input_Lieferant!$B$9:$B$158,0),MATCH(BB$1,Input_Lieferant!$D$8:$BE$8,0)),""), "0.000")&amp;""</f>
        <v>7.800</v>
      </c>
      <c r="BC59" s="27" t="str">
        <f>TEXT(_xlfn.IFNA(INDEX(Input_Lieferant!$D$9:$BE$158,MATCH($A59,Input_Lieferant!$B$9:$B$158,0),MATCH(BC$1,Input_Lieferant!$D$8:$BE$8,0)),""), "0.000")&amp;""</f>
        <v>4.440</v>
      </c>
      <c r="BD59" s="27" t="str">
        <f>TEXT(_xlfn.IFNA(INDEX(Input_Lieferant!$D$9:$BE$158,MATCH($A59,Input_Lieferant!$B$9:$B$158,0),MATCH(BD$1,Input_Lieferant!$D$8:$BE$8,0)),""), "0.000")&amp;""</f>
        <v>5.880</v>
      </c>
      <c r="BE59" s="27" t="str">
        <f>TEXT(_xlfn.IFNA(INDEX(Input_Lieferant!$D$9:$BE$158,MATCH($A59,Input_Lieferant!$B$9:$B$158,0),MATCH(BE$1,Input_Lieferant!$D$8:$BE$8,0)),""), "0.000")&amp;""</f>
        <v>MM</v>
      </c>
      <c r="BF59" s="27" t="str">
        <f>_xlfn.IFNA(INDEX(Grunddaten!$C$9:$BO$159,MATCH($A59,Input_Lieferant!$B$9:$B$158,0),MATCH(BF$1,Grunddaten!$C$8:$BO$8,0)), "")&amp;""</f>
        <v>0163</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5000</v>
      </c>
      <c r="BY59" s="31"/>
      <c r="BZ59" s="31"/>
      <c r="CA59" s="31"/>
      <c r="CB59" s="31"/>
      <c r="CC59" s="31"/>
      <c r="CD59" s="27" t="str">
        <f>_xlfn.IFNA(INDEX('Systemmanager - Datenassistent'!$C$9:$BW$159,MATCH($A59,Input_Lieferant!$B$9:$B$158,0),MATCH(CD$1,'Systemmanager - Datenassistent'!$C$8:$BW$8,0)),"")&amp;""</f>
        <v>EXTWG_58</v>
      </c>
      <c r="CE59" s="31"/>
      <c r="CF59" s="31"/>
      <c r="CG59" s="31"/>
      <c r="CH59" s="31"/>
      <c r="CI59" s="31"/>
      <c r="CJ59" s="31" t="str">
        <f t="shared" si="7"/>
        <v>V1</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IyfaIlqegBBxPKsKbDSBudMhCXQEMV</v>
      </c>
      <c r="DE59" s="27" t="str">
        <f>_xlfn.IFNA(INDEX(Grunddaten!$C$9:$BO$159,MATCH($A59,Input_Lieferant!$B$9:$B$158,0),MATCH(DE$1,Grunddaten!$C$8:$BO$8,0)), "")&amp;""</f>
        <v>1000058927</v>
      </c>
      <c r="DF59" s="31"/>
      <c r="DG59" s="31"/>
      <c r="DH59" s="31"/>
      <c r="DI59" s="31"/>
      <c r="DJ59" s="27" t="str">
        <f>_xlfn.IFNA(INDEX(Input_Lieferant!$D$9:$BE$158,MATCH($A59,Input_Lieferant!$B$9:$B$158,0),MATCH(DJ$1,Input_Lieferant!$D$8:$BE$8,0)),"")&amp;""</f>
        <v>V01</v>
      </c>
      <c r="DK59" s="31"/>
      <c r="DL59" s="31"/>
      <c r="DM59" s="31"/>
      <c r="DN59" s="31"/>
      <c r="DO59" s="31"/>
      <c r="DP59" s="31"/>
      <c r="DQ59" s="31"/>
      <c r="DR59" s="27">
        <f t="shared" si="8"/>
        <v>2</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UAM</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X</v>
      </c>
      <c r="GI59" s="27" t="str">
        <f>_xlfn.IFNA(INDEX('Systemmanager - Datenassistent'!$C$9:$BW$159,MATCH($A59,Input_Lieferant!$B$9:$B$158,0),MATCH(GI$1,'Systemmanager - Datenassistent'!$C$8:$BW$8,0)),"")&amp;""</f>
        <v>N</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27" t="str">
        <f>_xlfn.IFNA(INDEX(Grunddaten!$C$9:$BO$159,MATCH($A59,Input_Lieferant!$B$9:$B$158,0),MATCH(GO$1,Grunddaten!$C$8:$BO$8,0)), "")&amp;""</f>
        <v/>
      </c>
      <c r="GP59" s="27" t="str">
        <f>_xlfn.IFNA(INDEX('Systemmanager - Datenassistent'!$C$9:$BW$159,MATCH($A59,Input_Lieferant!$B$9:$B$158,0),MATCH(GP$1,'Systemmanager - Datenassistent'!$C$8:$BW$8,0)),"")&amp;""</f>
        <v>R</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2</v>
      </c>
      <c r="JT59" s="27" t="str">
        <f>_xlfn.IFNA(INDEX(Grunddaten!$C$9:$BO$159,MATCH($A59,Input_Lieferant!$B$9:$B$158,0),MATCH(JT$1,Grunddaten!$C$8:$BO$8,0)), "")&amp;""</f>
        <v>V</v>
      </c>
      <c r="JU59" s="31"/>
      <c r="JV59" s="27" t="str">
        <f>_xlfn.IFNA(INDEX(Input_Lieferant!$D$9:$BE$158,MATCH($A59,Input_Lieferant!$B$9:$B$158,0),MATCH(JV$1,Input_Lieferant!$D$8:$BE$8,0)),"")&amp;""</f>
        <v>409325173</v>
      </c>
      <c r="JW59" s="31"/>
      <c r="JX59" s="31"/>
      <c r="JZ59" s="31"/>
      <c r="KA59" s="31"/>
      <c r="KB59" s="31"/>
      <c r="KC59" s="27" t="str">
        <f>_xlfn.IFNA(INDEX('Systemmanager - Datenassistent'!$C$9:$BW$159,MATCH($A59,Input_Lieferant!$B$9:$B$158,0),MATCH(KC$1,'Systemmanager - Datenassistent'!$C$8:$BW$8,0)),"")&amp;""</f>
        <v>6</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4">
      <c r="A60" s="27">
        <f>IF(LEN(Input_Lieferant!B67)=0,"",Input_Lieferant!B67)</f>
        <v>59</v>
      </c>
      <c r="B60" s="31"/>
      <c r="C60" s="31"/>
      <c r="D60" s="31"/>
      <c r="E60" s="31"/>
      <c r="F60" s="31"/>
      <c r="G60" s="31"/>
      <c r="H60" s="31"/>
      <c r="I60" s="31"/>
      <c r="J60" s="31"/>
      <c r="K60" s="27" t="str">
        <f>_xlfn.IFNA(INDEX(Grunddaten!$C$9:$BO$159,MATCH($A60,Input_Lieferant!$B$9:$B$158,0),MATCH(K$1,Grunddaten!$C$8:$BO$8,0)), "")&amp;""</f>
        <v>V009</v>
      </c>
      <c r="L60" s="27" t="str">
        <f t="shared" si="5"/>
        <v>M</v>
      </c>
      <c r="M60" s="27" t="str">
        <f>_xlfn.IFNA(INDEX(Grunddaten!$C$9:$BO$159,MATCH($A60,Input_Lieferant!$B$9:$B$158,0),MATCH(M$1,Grunddaten!$C$8:$BO$8,0)), "")&amp;""</f>
        <v>ZX0000285</v>
      </c>
      <c r="N60" s="31"/>
      <c r="O60" s="27" t="str">
        <f>_xlfn.IFNA(INDEX(Input_Lieferant!$D$9:$BE$158,MATCH($A60,Input_Lieferant!$B$9:$B$158,0),MATCH(O$1,Input_Lieferant!$D$8:$BE$8,0)), "")&amp;""</f>
        <v>GLI</v>
      </c>
      <c r="P60" s="27" t="str">
        <f>_xlfn.IFNA(INDEX(Input_Lieferant!$D$9:$BE$158,MATCH($A60,Input_Lieferant!$B$9:$B$158,0),MATCH(P$1,Input_Lieferant!$D$8:$BE$8,0)), "")&amp;""</f>
        <v>L</v>
      </c>
      <c r="Q60" s="31"/>
      <c r="R60" s="31"/>
      <c r="S60" s="31"/>
      <c r="T60" s="31"/>
      <c r="U60" s="31"/>
      <c r="V60" s="31"/>
      <c r="W60" s="31"/>
      <c r="X60" s="31"/>
      <c r="Y60" s="31"/>
      <c r="Z60" s="27" t="str">
        <f>_xlfn.IFNA(INDEX(Input_Lieferant!$D$9:$BE$158,MATCH($A60,Input_Lieferant!$B$9:$B$158,0),MATCH(Z$1,Input_Lieferant!$D$8:$BE$8,0)), "")&amp;""</f>
        <v>9.79</v>
      </c>
      <c r="AA60" s="31"/>
      <c r="AB60" s="27" t="str">
        <f>_xlfn.IFNA(INDEX(Input_Lieferant!$D$9:$BE$158,MATCH($A60,Input_Lieferant!$B$9:$B$158,0),MATCH(AB$1,Input_Lieferant!$D$8:$BE$8,0)),"")&amp;""</f>
        <v/>
      </c>
      <c r="AC60" s="31"/>
      <c r="AD60" s="31"/>
      <c r="AE60" s="27" t="str">
        <f>_xlfn.IFNA(INDEX(Input_Lieferant!$D$9:$BE$158,MATCH($A60,Input_Lieferant!$B$9:$B$158,0),MATCH(AE$1,Input_Lieferant!$D$8:$BE$8,0)), "")&amp;""</f>
        <v>1.85</v>
      </c>
      <c r="AF60" s="27" t="str">
        <f>_xlfn.IFNA(INDEX(Input_Lieferant!$D$9:$BE$158,MATCH($A60,Input_Lieferant!$B$9:$B$158,0),MATCH(AF$1,Input_Lieferant!$D$8:$BE$8,0)),"")&amp;""</f>
        <v>5.35</v>
      </c>
      <c r="AG60" s="27" t="str">
        <f>_xlfn.IFNA(INDEX(Input_Lieferant!$D$9:$BE$158,MATCH($A60,Input_Lieferant!$B$9:$B$158,0),MATCH(AG$1,Input_Lieferant!$D$8:$BE$8,0)),"")&amp;""</f>
        <v>KG</v>
      </c>
      <c r="AH60" s="31"/>
      <c r="AI60" s="31"/>
      <c r="AJ60" s="31"/>
      <c r="AK60" s="31"/>
      <c r="AL60" s="27" t="str">
        <f>_xlfn.IFNA(INDEX('Systemmanager - Datenassistent'!$C$9:$BW$159,MATCH($A60,Input_Lieferant!$B$9:$B$158,0),MATCH(AL$1,'Systemmanager - Datenassistent'!$C$8:$BW$8,0)),"")&amp;""</f>
        <v>03</v>
      </c>
      <c r="AM60" s="31"/>
      <c r="AN60" s="31"/>
      <c r="AO60" s="31"/>
      <c r="AP60" s="27" t="str">
        <f>_xlfn.IFNA(INDEX(Grunddaten!$C$9:$BO$159,MATCH($A60,Input_Lieferant!$B$9:$B$158,0),MATCH(AP$1,Grunddaten!$C$8:$BO$8,0)), "")&amp;""</f>
        <v>V1</v>
      </c>
      <c r="AQ60" s="31"/>
      <c r="AR60" s="31"/>
      <c r="AS60" s="31"/>
      <c r="AT60" s="31"/>
      <c r="AU60" s="31"/>
      <c r="AV60" s="31"/>
      <c r="AW60" s="31"/>
      <c r="AX60" s="31"/>
      <c r="AY60" s="31"/>
      <c r="AZ60" s="27" t="str">
        <f>_xlfn.IFNA(INDEX(Input_Lieferant!$D$9:$BE$158,MATCH($A60,Input_Lieferant!$B$9:$B$158,0),MATCH(AZ$1,Input_Lieferant!$D$8:$BE$8,0)),"")&amp;""</f>
        <v>0490610568380</v>
      </c>
      <c r="BA60" s="27" t="str">
        <f t="shared" si="6"/>
        <v>HE</v>
      </c>
      <c r="BB60" s="27" t="str">
        <f>TEXT(_xlfn.IFNA(INDEX(Input_Lieferant!$D$9:$BE$158,MATCH($A60,Input_Lieferant!$B$9:$B$158,0),MATCH(BB$1,Input_Lieferant!$D$8:$BE$8,0)),""), "0.000")&amp;""</f>
        <v>8.250</v>
      </c>
      <c r="BC60" s="27" t="str">
        <f>TEXT(_xlfn.IFNA(INDEX(Input_Lieferant!$D$9:$BE$158,MATCH($A60,Input_Lieferant!$B$9:$B$158,0),MATCH(BC$1,Input_Lieferant!$D$8:$BE$8,0)),""), "0.000")&amp;""</f>
        <v>5.960</v>
      </c>
      <c r="BD60" s="27" t="str">
        <f>TEXT(_xlfn.IFNA(INDEX(Input_Lieferant!$D$9:$BE$158,MATCH($A60,Input_Lieferant!$B$9:$B$158,0),MATCH(BD$1,Input_Lieferant!$D$8:$BE$8,0)),""), "0.000")&amp;""</f>
        <v>7.040</v>
      </c>
      <c r="BE60" s="27" t="str">
        <f>TEXT(_xlfn.IFNA(INDEX(Input_Lieferant!$D$9:$BE$158,MATCH($A60,Input_Lieferant!$B$9:$B$158,0),MATCH(BE$1,Input_Lieferant!$D$8:$BE$8,0)),""), "0.000")&amp;""</f>
        <v>MM</v>
      </c>
      <c r="BF60" s="27" t="str">
        <f>_xlfn.IFNA(INDEX(Grunddaten!$C$9:$BO$159,MATCH($A60,Input_Lieferant!$B$9:$B$158,0),MATCH(BF$1,Grunddaten!$C$8:$BO$8,0)), "")&amp;""</f>
        <v>0286</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8000</v>
      </c>
      <c r="BY60" s="31"/>
      <c r="BZ60" s="31"/>
      <c r="CA60" s="31"/>
      <c r="CB60" s="31"/>
      <c r="CC60" s="31"/>
      <c r="CD60" s="27" t="str">
        <f>_xlfn.IFNA(INDEX('Systemmanager - Datenassistent'!$C$9:$BW$159,MATCH($A60,Input_Lieferant!$B$9:$B$158,0),MATCH(CD$1,'Systemmanager - Datenassistent'!$C$8:$BW$8,0)),"")&amp;""</f>
        <v>EXTWG_59</v>
      </c>
      <c r="CE60" s="31"/>
      <c r="CF60" s="31"/>
      <c r="CG60" s="31"/>
      <c r="CH60" s="31"/>
      <c r="CI60" s="31"/>
      <c r="CJ60" s="31" t="str">
        <f t="shared" si="7"/>
        <v>V1</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aVfQKLaMwgWHcmGFuumwPrbLSOSTDN</v>
      </c>
      <c r="DE60" s="27" t="str">
        <f>_xlfn.IFNA(INDEX(Grunddaten!$C$9:$BO$159,MATCH($A60,Input_Lieferant!$B$9:$B$158,0),MATCH(DE$1,Grunddaten!$C$8:$BO$8,0)), "")&amp;""</f>
        <v>1000046914</v>
      </c>
      <c r="DF60" s="31"/>
      <c r="DG60" s="31"/>
      <c r="DH60" s="31"/>
      <c r="DI60" s="31"/>
      <c r="DJ60" s="27" t="str">
        <f>_xlfn.IFNA(INDEX(Input_Lieferant!$D$9:$BE$158,MATCH($A60,Input_Lieferant!$B$9:$B$158,0),MATCH(DJ$1,Input_Lieferant!$D$8:$BE$8,0)),"")&amp;""</f>
        <v>V03</v>
      </c>
      <c r="DK60" s="31"/>
      <c r="DL60" s="31"/>
      <c r="DM60" s="31"/>
      <c r="DN60" s="31"/>
      <c r="DO60" s="31"/>
      <c r="DP60" s="31"/>
      <c r="DQ60" s="31"/>
      <c r="DR60" s="27">
        <f t="shared" si="8"/>
        <v>2</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UAM</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
      </c>
      <c r="GI60" s="27" t="str">
        <f>_xlfn.IFNA(INDEX('Systemmanager - Datenassistent'!$C$9:$BW$159,MATCH($A60,Input_Lieferant!$B$9:$B$158,0),MATCH(GI$1,'Systemmanager - Datenassistent'!$C$8:$BW$8,0)),"")&amp;""</f>
        <v>M</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27" t="str">
        <f>_xlfn.IFNA(INDEX(Grunddaten!$C$9:$BO$159,MATCH($A60,Input_Lieferant!$B$9:$B$158,0),MATCH(GO$1,Grunddaten!$C$8:$BO$8,0)), "")&amp;""</f>
        <v/>
      </c>
      <c r="GP60" s="27" t="str">
        <f>_xlfn.IFNA(INDEX('Systemmanager - Datenassistent'!$C$9:$BW$159,MATCH($A60,Input_Lieferant!$B$9:$B$158,0),MATCH(GP$1,'Systemmanager - Datenassistent'!$C$8:$BW$8,0)),"")&amp;""</f>
        <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1</v>
      </c>
      <c r="JT60" s="27" t="str">
        <f>_xlfn.IFNA(INDEX(Grunddaten!$C$9:$BO$159,MATCH($A60,Input_Lieferant!$B$9:$B$158,0),MATCH(JT$1,Grunddaten!$C$8:$BO$8,0)), "")&amp;""</f>
        <v>N</v>
      </c>
      <c r="JU60" s="31"/>
      <c r="JV60" s="27" t="str">
        <f>_xlfn.IFNA(INDEX(Input_Lieferant!$D$9:$BE$158,MATCH($A60,Input_Lieferant!$B$9:$B$158,0),MATCH(JV$1,Input_Lieferant!$D$8:$BE$8,0)),"")&amp;""</f>
        <v>583784864</v>
      </c>
      <c r="JW60" s="31"/>
      <c r="JX60" s="31"/>
      <c r="JZ60" s="31"/>
      <c r="KA60" s="31"/>
      <c r="KB60" s="31"/>
      <c r="KC60" s="27" t="str">
        <f>_xlfn.IFNA(INDEX('Systemmanager - Datenassistent'!$C$9:$BW$159,MATCH($A60,Input_Lieferant!$B$9:$B$158,0),MATCH(KC$1,'Systemmanager - Datenassistent'!$C$8:$BW$8,0)),"")&amp;""</f>
        <v>2</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4">
      <c r="A61" s="27">
        <f>IF(LEN(Input_Lieferant!B68)=0,"",Input_Lieferant!B68)</f>
        <v>60</v>
      </c>
      <c r="B61" s="31"/>
      <c r="C61" s="31"/>
      <c r="D61" s="31"/>
      <c r="E61" s="31"/>
      <c r="F61" s="31"/>
      <c r="G61" s="31"/>
      <c r="H61" s="31"/>
      <c r="I61" s="31"/>
      <c r="J61" s="31"/>
      <c r="K61" s="27" t="str">
        <f>_xlfn.IFNA(INDEX(Grunddaten!$C$9:$BO$159,MATCH($A61,Input_Lieferant!$B$9:$B$158,0),MATCH(K$1,Grunddaten!$C$8:$BO$8,0)), "")&amp;""</f>
        <v>V012</v>
      </c>
      <c r="L61" s="27" t="str">
        <f t="shared" si="5"/>
        <v>M</v>
      </c>
      <c r="M61" s="27" t="str">
        <f>_xlfn.IFNA(INDEX(Grunddaten!$C$9:$BO$159,MATCH($A61,Input_Lieferant!$B$9:$B$158,0),MATCH(M$1,Grunddaten!$C$8:$BO$8,0)), "")&amp;""</f>
        <v>ZX0000245</v>
      </c>
      <c r="N61" s="31"/>
      <c r="O61" s="27" t="str">
        <f>_xlfn.IFNA(INDEX(Input_Lieferant!$D$9:$BE$158,MATCH($A61,Input_Lieferant!$B$9:$B$158,0),MATCH(O$1,Input_Lieferant!$D$8:$BE$8,0)), "")&amp;""</f>
        <v>M2</v>
      </c>
      <c r="P61" s="27" t="str">
        <f>_xlfn.IFNA(INDEX(Input_Lieferant!$D$9:$BE$158,MATCH($A61,Input_Lieferant!$B$9:$B$158,0),MATCH(P$1,Input_Lieferant!$D$8:$BE$8,0)), "")&amp;""</f>
        <v/>
      </c>
      <c r="Q61" s="31"/>
      <c r="R61" s="31"/>
      <c r="S61" s="31"/>
      <c r="T61" s="31"/>
      <c r="U61" s="31"/>
      <c r="V61" s="31"/>
      <c r="W61" s="31"/>
      <c r="X61" s="31"/>
      <c r="Y61" s="31"/>
      <c r="Z61" s="27" t="str">
        <f>_xlfn.IFNA(INDEX(Input_Lieferant!$D$9:$BE$158,MATCH($A61,Input_Lieferant!$B$9:$B$158,0),MATCH(Z$1,Input_Lieferant!$D$8:$BE$8,0)), "")&amp;""</f>
        <v>3.9</v>
      </c>
      <c r="AA61" s="31"/>
      <c r="AB61" s="27" t="str">
        <f>_xlfn.IFNA(INDEX(Input_Lieferant!$D$9:$BE$158,MATCH($A61,Input_Lieferant!$B$9:$B$158,0),MATCH(AB$1,Input_Lieferant!$D$8:$BE$8,0)),"")&amp;""</f>
        <v/>
      </c>
      <c r="AC61" s="31"/>
      <c r="AD61" s="31"/>
      <c r="AE61" s="27" t="str">
        <f>_xlfn.IFNA(INDEX(Input_Lieferant!$D$9:$BE$158,MATCH($A61,Input_Lieferant!$B$9:$B$158,0),MATCH(AE$1,Input_Lieferant!$D$8:$BE$8,0)), "")&amp;""</f>
        <v>5.88</v>
      </c>
      <c r="AF61" s="27" t="str">
        <f>_xlfn.IFNA(INDEX(Input_Lieferant!$D$9:$BE$158,MATCH($A61,Input_Lieferant!$B$9:$B$158,0),MATCH(AF$1,Input_Lieferant!$D$8:$BE$8,0)),"")&amp;""</f>
        <v>3.47</v>
      </c>
      <c r="AG61" s="27" t="str">
        <f>_xlfn.IFNA(INDEX(Input_Lieferant!$D$9:$BE$158,MATCH($A61,Input_Lieferant!$B$9:$B$158,0),MATCH(AG$1,Input_Lieferant!$D$8:$BE$8,0)),"")&amp;""</f>
        <v>KG</v>
      </c>
      <c r="AH61" s="31"/>
      <c r="AI61" s="31"/>
      <c r="AJ61" s="31"/>
      <c r="AK61" s="31"/>
      <c r="AL61" s="27" t="str">
        <f>_xlfn.IFNA(INDEX('Systemmanager - Datenassistent'!$C$9:$BW$159,MATCH($A61,Input_Lieferant!$B$9:$B$158,0),MATCH(AL$1,'Systemmanager - Datenassistent'!$C$8:$BW$8,0)),"")&amp;""</f>
        <v>04</v>
      </c>
      <c r="AM61" s="31"/>
      <c r="AN61" s="31"/>
      <c r="AO61" s="31"/>
      <c r="AP61" s="27" t="str">
        <f>_xlfn.IFNA(INDEX(Grunddaten!$C$9:$BO$159,MATCH($A61,Input_Lieferant!$B$9:$B$158,0),MATCH(AP$1,Grunddaten!$C$8:$BO$8,0)), "")&amp;""</f>
        <v>V2</v>
      </c>
      <c r="AQ61" s="31"/>
      <c r="AR61" s="31"/>
      <c r="AS61" s="31"/>
      <c r="AT61" s="31"/>
      <c r="AU61" s="31"/>
      <c r="AV61" s="31"/>
      <c r="AW61" s="31"/>
      <c r="AX61" s="31"/>
      <c r="AY61" s="31"/>
      <c r="AZ61" s="27" t="str">
        <f>_xlfn.IFNA(INDEX(Input_Lieferant!$D$9:$BE$158,MATCH($A61,Input_Lieferant!$B$9:$B$158,0),MATCH(AZ$1,Input_Lieferant!$D$8:$BE$8,0)),"")&amp;""</f>
        <v>5997883810799</v>
      </c>
      <c r="BA61" s="27" t="str">
        <f t="shared" si="6"/>
        <v>HE</v>
      </c>
      <c r="BB61" s="27" t="str">
        <f>TEXT(_xlfn.IFNA(INDEX(Input_Lieferant!$D$9:$BE$158,MATCH($A61,Input_Lieferant!$B$9:$B$158,0),MATCH(BB$1,Input_Lieferant!$D$8:$BE$8,0)),""), "0.000")&amp;""</f>
        <v>5.320</v>
      </c>
      <c r="BC61" s="27" t="str">
        <f>TEXT(_xlfn.IFNA(INDEX(Input_Lieferant!$D$9:$BE$158,MATCH($A61,Input_Lieferant!$B$9:$B$158,0),MATCH(BC$1,Input_Lieferant!$D$8:$BE$8,0)),""), "0.000")&amp;""</f>
        <v>4.870</v>
      </c>
      <c r="BD61" s="27" t="str">
        <f>TEXT(_xlfn.IFNA(INDEX(Input_Lieferant!$D$9:$BE$158,MATCH($A61,Input_Lieferant!$B$9:$B$158,0),MATCH(BD$1,Input_Lieferant!$D$8:$BE$8,0)),""), "0.000")&amp;""</f>
        <v>3.730</v>
      </c>
      <c r="BE61" s="27" t="str">
        <f>TEXT(_xlfn.IFNA(INDEX(Input_Lieferant!$D$9:$BE$158,MATCH($A61,Input_Lieferant!$B$9:$B$158,0),MATCH(BE$1,Input_Lieferant!$D$8:$BE$8,0)),""), "0.000")&amp;""</f>
        <v>MM</v>
      </c>
      <c r="BF61" s="27" t="str">
        <f>_xlfn.IFNA(INDEX(Grunddaten!$C$9:$BO$159,MATCH($A61,Input_Lieferant!$B$9:$B$158,0),MATCH(BF$1,Grunddaten!$C$8:$BO$8,0)), "")&amp;""</f>
        <v>0523</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6000</v>
      </c>
      <c r="BY61" s="31"/>
      <c r="BZ61" s="31"/>
      <c r="CA61" s="31"/>
      <c r="CB61" s="31"/>
      <c r="CC61" s="31"/>
      <c r="CD61" s="27" t="str">
        <f>_xlfn.IFNA(INDEX('Systemmanager - Datenassistent'!$C$9:$BW$159,MATCH($A61,Input_Lieferant!$B$9:$B$158,0),MATCH(CD$1,'Systemmanager - Datenassistent'!$C$8:$BW$8,0)),"")&amp;""</f>
        <v>EXTWG_60</v>
      </c>
      <c r="CE61" s="31"/>
      <c r="CF61" s="31"/>
      <c r="CG61" s="31"/>
      <c r="CH61" s="31"/>
      <c r="CI61" s="31"/>
      <c r="CJ61" s="31" t="str">
        <f t="shared" si="7"/>
        <v>V1</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ptRmkoUOoMEyeHKQRpugxRxGHkNKnc</v>
      </c>
      <c r="DE61" s="27" t="str">
        <f>_xlfn.IFNA(INDEX(Grunddaten!$C$9:$BO$159,MATCH($A61,Input_Lieferant!$B$9:$B$158,0),MATCH(DE$1,Grunddaten!$C$8:$BO$8,0)), "")&amp;""</f>
        <v>1000055512</v>
      </c>
      <c r="DF61" s="31"/>
      <c r="DG61" s="31"/>
      <c r="DH61" s="31"/>
      <c r="DI61" s="31"/>
      <c r="DJ61" s="27" t="str">
        <f>_xlfn.IFNA(INDEX(Input_Lieferant!$D$9:$BE$158,MATCH($A61,Input_Lieferant!$B$9:$B$158,0),MATCH(DJ$1,Input_Lieferant!$D$8:$BE$8,0)),"")&amp;""</f>
        <v>V02</v>
      </c>
      <c r="DK61" s="31"/>
      <c r="DL61" s="31"/>
      <c r="DM61" s="31"/>
      <c r="DN61" s="31"/>
      <c r="DO61" s="31"/>
      <c r="DP61" s="31"/>
      <c r="DQ61" s="31"/>
      <c r="DR61" s="27">
        <f t="shared" si="8"/>
        <v>2</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UAM</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X</v>
      </c>
      <c r="GI61" s="27" t="str">
        <f>_xlfn.IFNA(INDEX('Systemmanager - Datenassistent'!$C$9:$BW$159,MATCH($A61,Input_Lieferant!$B$9:$B$158,0),MATCH(GI$1,'Systemmanager - Datenassistent'!$C$8:$BW$8,0)),"")&amp;""</f>
        <v>M</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27" t="str">
        <f>_xlfn.IFNA(INDEX(Grunddaten!$C$9:$BO$159,MATCH($A61,Input_Lieferant!$B$9:$B$158,0),MATCH(GO$1,Grunddaten!$C$8:$BO$8,0)), "")&amp;""</f>
        <v/>
      </c>
      <c r="GP61" s="27" t="str">
        <f>_xlfn.IFNA(INDEX('Systemmanager - Datenassistent'!$C$9:$BW$159,MATCH($A61,Input_Lieferant!$B$9:$B$158,0),MATCH(GP$1,'Systemmanager - Datenassistent'!$C$8:$BW$8,0)),"")&amp;""</f>
        <v>R</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1</v>
      </c>
      <c r="JT61" s="27" t="str">
        <f>_xlfn.IFNA(INDEX(Grunddaten!$C$9:$BO$159,MATCH($A61,Input_Lieferant!$B$9:$B$158,0),MATCH(JT$1,Grunddaten!$C$8:$BO$8,0)), "")&amp;""</f>
        <v>N</v>
      </c>
      <c r="JU61" s="31"/>
      <c r="JV61" s="27" t="str">
        <f>_xlfn.IFNA(INDEX(Input_Lieferant!$D$9:$BE$158,MATCH($A61,Input_Lieferant!$B$9:$B$158,0),MATCH(JV$1,Input_Lieferant!$D$8:$BE$8,0)),"")&amp;""</f>
        <v>284877638</v>
      </c>
      <c r="JW61" s="31"/>
      <c r="JX61" s="31"/>
      <c r="JZ61" s="31"/>
      <c r="KA61" s="31"/>
      <c r="KB61" s="31"/>
      <c r="KC61" s="27" t="str">
        <f>_xlfn.IFNA(INDEX('Systemmanager - Datenassistent'!$C$9:$BW$159,MATCH($A61,Input_Lieferant!$B$9:$B$158,0),MATCH(KC$1,'Systemmanager - Datenassistent'!$C$8:$BW$8,0)),"")&amp;""</f>
        <v>1</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4">
      <c r="A62" s="27">
        <f>IF(LEN(Input_Lieferant!B69)=0,"",Input_Lieferant!B69)</f>
        <v>61</v>
      </c>
      <c r="B62" s="31"/>
      <c r="C62" s="31"/>
      <c r="D62" s="31"/>
      <c r="E62" s="31"/>
      <c r="F62" s="31"/>
      <c r="G62" s="31"/>
      <c r="H62" s="31"/>
      <c r="I62" s="31"/>
      <c r="J62" s="31"/>
      <c r="K62" s="27" t="str">
        <f>_xlfn.IFNA(INDEX(Grunddaten!$C$9:$BO$159,MATCH($A62,Input_Lieferant!$B$9:$B$158,0),MATCH(K$1,Grunddaten!$C$8:$BO$8,0)), "")&amp;""</f>
        <v>V002</v>
      </c>
      <c r="L62" s="27" t="str">
        <f t="shared" si="5"/>
        <v>M</v>
      </c>
      <c r="M62" s="27" t="str">
        <f>_xlfn.IFNA(INDEX(Grunddaten!$C$9:$BO$159,MATCH($A62,Input_Lieferant!$B$9:$B$158,0),MATCH(M$1,Grunddaten!$C$8:$BO$8,0)), "")&amp;""</f>
        <v>ZX0000130</v>
      </c>
      <c r="N62" s="31"/>
      <c r="O62" s="27" t="str">
        <f>_xlfn.IFNA(INDEX(Input_Lieferant!$D$9:$BE$158,MATCH($A62,Input_Lieferant!$B$9:$B$158,0),MATCH(O$1,Input_Lieferant!$D$8:$BE$8,0)), "")&amp;""</f>
        <v>OZ</v>
      </c>
      <c r="P62" s="27" t="str">
        <f>_xlfn.IFNA(INDEX(Input_Lieferant!$D$9:$BE$158,MATCH($A62,Input_Lieferant!$B$9:$B$158,0),MATCH(P$1,Input_Lieferant!$D$8:$BE$8,0)), "")&amp;""</f>
        <v/>
      </c>
      <c r="Q62" s="31"/>
      <c r="R62" s="31"/>
      <c r="S62" s="31"/>
      <c r="T62" s="31"/>
      <c r="U62" s="31"/>
      <c r="V62" s="31"/>
      <c r="W62" s="31"/>
      <c r="X62" s="31"/>
      <c r="Y62" s="31"/>
      <c r="Z62" s="27" t="str">
        <f>_xlfn.IFNA(INDEX(Input_Lieferant!$D$9:$BE$158,MATCH($A62,Input_Lieferant!$B$9:$B$158,0),MATCH(Z$1,Input_Lieferant!$D$8:$BE$8,0)), "")&amp;""</f>
        <v>4.89</v>
      </c>
      <c r="AA62" s="31"/>
      <c r="AB62" s="27" t="str">
        <f>_xlfn.IFNA(INDEX(Input_Lieferant!$D$9:$BE$158,MATCH($A62,Input_Lieferant!$B$9:$B$158,0),MATCH(AB$1,Input_Lieferant!$D$8:$BE$8,0)),"")&amp;""</f>
        <v/>
      </c>
      <c r="AC62" s="31"/>
      <c r="AD62" s="31"/>
      <c r="AE62" s="27" t="str">
        <f>_xlfn.IFNA(INDEX(Input_Lieferant!$D$9:$BE$158,MATCH($A62,Input_Lieferant!$B$9:$B$158,0),MATCH(AE$1,Input_Lieferant!$D$8:$BE$8,0)), "")&amp;""</f>
        <v>6.02</v>
      </c>
      <c r="AF62" s="27" t="str">
        <f>_xlfn.IFNA(INDEX(Input_Lieferant!$D$9:$BE$158,MATCH($A62,Input_Lieferant!$B$9:$B$158,0),MATCH(AF$1,Input_Lieferant!$D$8:$BE$8,0)),"")&amp;""</f>
        <v>2.84</v>
      </c>
      <c r="AG62" s="27" t="str">
        <f>_xlfn.IFNA(INDEX(Input_Lieferant!$D$9:$BE$158,MATCH($A62,Input_Lieferant!$B$9:$B$158,0),MATCH(AG$1,Input_Lieferant!$D$8:$BE$8,0)),"")&amp;""</f>
        <v>KG</v>
      </c>
      <c r="AH62" s="31"/>
      <c r="AI62" s="31"/>
      <c r="AJ62" s="31"/>
      <c r="AK62" s="31"/>
      <c r="AL62" s="27" t="str">
        <f>_xlfn.IFNA(INDEX('Systemmanager - Datenassistent'!$C$9:$BW$159,MATCH($A62,Input_Lieferant!$B$9:$B$158,0),MATCH(AL$1,'Systemmanager - Datenassistent'!$C$8:$BW$8,0)),"")&amp;""</f>
        <v>01</v>
      </c>
      <c r="AM62" s="31"/>
      <c r="AN62" s="31"/>
      <c r="AO62" s="31"/>
      <c r="AP62" s="27" t="str">
        <f>_xlfn.IFNA(INDEX(Grunddaten!$C$9:$BO$159,MATCH($A62,Input_Lieferant!$B$9:$B$158,0),MATCH(AP$1,Grunddaten!$C$8:$BO$8,0)), "")&amp;""</f>
        <v>V4</v>
      </c>
      <c r="AQ62" s="31"/>
      <c r="AR62" s="31"/>
      <c r="AS62" s="31"/>
      <c r="AT62" s="31"/>
      <c r="AU62" s="31"/>
      <c r="AV62" s="31"/>
      <c r="AW62" s="31"/>
      <c r="AX62" s="31"/>
      <c r="AY62" s="31"/>
      <c r="AZ62" s="27" t="str">
        <f>_xlfn.IFNA(INDEX(Input_Lieferant!$D$9:$BE$158,MATCH($A62,Input_Lieferant!$B$9:$B$158,0),MATCH(AZ$1,Input_Lieferant!$D$8:$BE$8,0)),"")&amp;""</f>
        <v>5015477147608</v>
      </c>
      <c r="BA62" s="27" t="str">
        <f t="shared" si="6"/>
        <v>HE</v>
      </c>
      <c r="BB62" s="27" t="str">
        <f>TEXT(_xlfn.IFNA(INDEX(Input_Lieferant!$D$9:$BE$158,MATCH($A62,Input_Lieferant!$B$9:$B$158,0),MATCH(BB$1,Input_Lieferant!$D$8:$BE$8,0)),""), "0.000")&amp;""</f>
        <v>1.320</v>
      </c>
      <c r="BC62" s="27" t="str">
        <f>TEXT(_xlfn.IFNA(INDEX(Input_Lieferant!$D$9:$BE$158,MATCH($A62,Input_Lieferant!$B$9:$B$158,0),MATCH(BC$1,Input_Lieferant!$D$8:$BE$8,0)),""), "0.000")&amp;""</f>
        <v>8.360</v>
      </c>
      <c r="BD62" s="27" t="str">
        <f>TEXT(_xlfn.IFNA(INDEX(Input_Lieferant!$D$9:$BE$158,MATCH($A62,Input_Lieferant!$B$9:$B$158,0),MATCH(BD$1,Input_Lieferant!$D$8:$BE$8,0)),""), "0.000")&amp;""</f>
        <v>2.340</v>
      </c>
      <c r="BE62" s="27" t="str">
        <f>TEXT(_xlfn.IFNA(INDEX(Input_Lieferant!$D$9:$BE$158,MATCH($A62,Input_Lieferant!$B$9:$B$158,0),MATCH(BE$1,Input_Lieferant!$D$8:$BE$8,0)),""), "0.000")&amp;""</f>
        <v>MM</v>
      </c>
      <c r="BF62" s="27" t="str">
        <f>_xlfn.IFNA(INDEX(Grunddaten!$C$9:$BO$159,MATCH($A62,Input_Lieferant!$B$9:$B$158,0),MATCH(BF$1,Grunddaten!$C$8:$BO$8,0)), "")&amp;""</f>
        <v>0500</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5000</v>
      </c>
      <c r="BY62" s="31"/>
      <c r="BZ62" s="31"/>
      <c r="CA62" s="31"/>
      <c r="CB62" s="31"/>
      <c r="CC62" s="31"/>
      <c r="CD62" s="27" t="str">
        <f>_xlfn.IFNA(INDEX('Systemmanager - Datenassistent'!$C$9:$BW$159,MATCH($A62,Input_Lieferant!$B$9:$B$158,0),MATCH(CD$1,'Systemmanager - Datenassistent'!$C$8:$BW$8,0)),"")&amp;""</f>
        <v>EXTWG_61</v>
      </c>
      <c r="CE62" s="31"/>
      <c r="CF62" s="31"/>
      <c r="CG62" s="31"/>
      <c r="CH62" s="31"/>
      <c r="CI62" s="31"/>
      <c r="CJ62" s="31" t="str">
        <f t="shared" si="7"/>
        <v>V1</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IECBNyDipjaewzzRywIzsmxvIbQWQO</v>
      </c>
      <c r="DE62" s="27" t="str">
        <f>_xlfn.IFNA(INDEX(Grunddaten!$C$9:$BO$159,MATCH($A62,Input_Lieferant!$B$9:$B$158,0),MATCH(DE$1,Grunddaten!$C$8:$BO$8,0)), "")&amp;""</f>
        <v>1000046782</v>
      </c>
      <c r="DF62" s="31"/>
      <c r="DG62" s="31"/>
      <c r="DH62" s="31"/>
      <c r="DI62" s="31"/>
      <c r="DJ62" s="27" t="str">
        <f>_xlfn.IFNA(INDEX(Input_Lieferant!$D$9:$BE$158,MATCH($A62,Input_Lieferant!$B$9:$B$158,0),MATCH(DJ$1,Input_Lieferant!$D$8:$BE$8,0)),"")&amp;""</f>
        <v>V02</v>
      </c>
      <c r="DK62" s="31"/>
      <c r="DL62" s="31"/>
      <c r="DM62" s="31"/>
      <c r="DN62" s="31"/>
      <c r="DO62" s="31"/>
      <c r="DP62" s="31"/>
      <c r="DQ62" s="31"/>
      <c r="DR62" s="27">
        <f t="shared" si="8"/>
        <v>2</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UAM</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X</v>
      </c>
      <c r="GI62" s="27" t="str">
        <f>_xlfn.IFNA(INDEX('Systemmanager - Datenassistent'!$C$9:$BW$159,MATCH($A62,Input_Lieferant!$B$9:$B$158,0),MATCH(GI$1,'Systemmanager - Datenassistent'!$C$8:$BW$8,0)),"")&amp;""</f>
        <v>M</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27" t="str">
        <f>_xlfn.IFNA(INDEX(Grunddaten!$C$9:$BO$159,MATCH($A62,Input_Lieferant!$B$9:$B$158,0),MATCH(GO$1,Grunddaten!$C$8:$BO$8,0)), "")&amp;""</f>
        <v/>
      </c>
      <c r="GP62" s="27" t="str">
        <f>_xlfn.IFNA(INDEX('Systemmanager - Datenassistent'!$C$9:$BW$159,MATCH($A62,Input_Lieferant!$B$9:$B$158,0),MATCH(GP$1,'Systemmanager - Datenassistent'!$C$8:$BW$8,0)),"")&amp;""</f>
        <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2</v>
      </c>
      <c r="JT62" s="27" t="str">
        <f>_xlfn.IFNA(INDEX(Grunddaten!$C$9:$BO$159,MATCH($A62,Input_Lieferant!$B$9:$B$158,0),MATCH(JT$1,Grunddaten!$C$8:$BO$8,0)), "")&amp;""</f>
        <v>V</v>
      </c>
      <c r="JU62" s="31"/>
      <c r="JV62" s="27" t="str">
        <f>_xlfn.IFNA(INDEX(Input_Lieferant!$D$9:$BE$158,MATCH($A62,Input_Lieferant!$B$9:$B$158,0),MATCH(JV$1,Input_Lieferant!$D$8:$BE$8,0)),"")&amp;""</f>
        <v>742825258</v>
      </c>
      <c r="JW62" s="31"/>
      <c r="JX62" s="31"/>
      <c r="JZ62" s="31"/>
      <c r="KA62" s="31"/>
      <c r="KB62" s="31"/>
      <c r="KC62" s="27" t="str">
        <f>_xlfn.IFNA(INDEX('Systemmanager - Datenassistent'!$C$9:$BW$159,MATCH($A62,Input_Lieferant!$B$9:$B$158,0),MATCH(KC$1,'Systemmanager - Datenassistent'!$C$8:$BW$8,0)),"")&amp;""</f>
        <v>0</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4">
      <c r="A63" s="27">
        <f>IF(LEN(Input_Lieferant!B70)=0,"",Input_Lieferant!B70)</f>
        <v>62</v>
      </c>
      <c r="B63" s="31"/>
      <c r="C63" s="31"/>
      <c r="D63" s="31"/>
      <c r="E63" s="31"/>
      <c r="F63" s="31"/>
      <c r="G63" s="31"/>
      <c r="H63" s="31"/>
      <c r="I63" s="31"/>
      <c r="J63" s="31"/>
      <c r="K63" s="27" t="str">
        <f>_xlfn.IFNA(INDEX(Grunddaten!$C$9:$BO$159,MATCH($A63,Input_Lieferant!$B$9:$B$158,0),MATCH(K$1,Grunddaten!$C$8:$BO$8,0)), "")&amp;""</f>
        <v>V017</v>
      </c>
      <c r="L63" s="27" t="str">
        <f t="shared" si="5"/>
        <v>M</v>
      </c>
      <c r="M63" s="27" t="str">
        <f>_xlfn.IFNA(INDEX(Grunddaten!$C$9:$BO$159,MATCH($A63,Input_Lieferant!$B$9:$B$158,0),MATCH(M$1,Grunddaten!$C$8:$BO$8,0)), "")&amp;""</f>
        <v>ZX0000155</v>
      </c>
      <c r="N63" s="31"/>
      <c r="O63" s="27" t="str">
        <f>_xlfn.IFNA(INDEX(Input_Lieferant!$D$9:$BE$158,MATCH($A63,Input_Lieferant!$B$9:$B$158,0),MATCH(O$1,Input_Lieferant!$D$8:$BE$8,0)), "")&amp;""</f>
        <v>LB</v>
      </c>
      <c r="P63" s="27" t="str">
        <f>_xlfn.IFNA(INDEX(Input_Lieferant!$D$9:$BE$158,MATCH($A63,Input_Lieferant!$B$9:$B$158,0),MATCH(P$1,Input_Lieferant!$D$8:$BE$8,0)), "")&amp;""</f>
        <v/>
      </c>
      <c r="Q63" s="31"/>
      <c r="R63" s="31"/>
      <c r="S63" s="31"/>
      <c r="T63" s="31"/>
      <c r="U63" s="31"/>
      <c r="V63" s="31"/>
      <c r="W63" s="31"/>
      <c r="X63" s="31"/>
      <c r="Y63" s="31"/>
      <c r="Z63" s="27" t="str">
        <f>_xlfn.IFNA(INDEX(Input_Lieferant!$D$9:$BE$158,MATCH($A63,Input_Lieferant!$B$9:$B$158,0),MATCH(Z$1,Input_Lieferant!$D$8:$BE$8,0)), "")&amp;""</f>
        <v>9.53</v>
      </c>
      <c r="AA63" s="31"/>
      <c r="AB63" s="27" t="str">
        <f>_xlfn.IFNA(INDEX(Input_Lieferant!$D$9:$BE$158,MATCH($A63,Input_Lieferant!$B$9:$B$158,0),MATCH(AB$1,Input_Lieferant!$D$8:$BE$8,0)),"")&amp;""</f>
        <v>PBOS</v>
      </c>
      <c r="AC63" s="31"/>
      <c r="AD63" s="31"/>
      <c r="AE63" s="27" t="str">
        <f>_xlfn.IFNA(INDEX(Input_Lieferant!$D$9:$BE$158,MATCH($A63,Input_Lieferant!$B$9:$B$158,0),MATCH(AE$1,Input_Lieferant!$D$8:$BE$8,0)), "")&amp;""</f>
        <v>7.12</v>
      </c>
      <c r="AF63" s="27" t="str">
        <f>_xlfn.IFNA(INDEX(Input_Lieferant!$D$9:$BE$158,MATCH($A63,Input_Lieferant!$B$9:$B$158,0),MATCH(AF$1,Input_Lieferant!$D$8:$BE$8,0)),"")&amp;""</f>
        <v>5.47</v>
      </c>
      <c r="AG63" s="27" t="str">
        <f>_xlfn.IFNA(INDEX(Input_Lieferant!$D$9:$BE$158,MATCH($A63,Input_Lieferant!$B$9:$B$158,0),MATCH(AG$1,Input_Lieferant!$D$8:$BE$8,0)),"")&amp;""</f>
        <v>KG</v>
      </c>
      <c r="AH63" s="31"/>
      <c r="AI63" s="31"/>
      <c r="AJ63" s="31"/>
      <c r="AK63" s="31"/>
      <c r="AL63" s="27" t="str">
        <f>_xlfn.IFNA(INDEX('Systemmanager - Datenassistent'!$C$9:$BW$159,MATCH($A63,Input_Lieferant!$B$9:$B$158,0),MATCH(AL$1,'Systemmanager - Datenassistent'!$C$8:$BW$8,0)),"")&amp;""</f>
        <v>03</v>
      </c>
      <c r="AM63" s="31"/>
      <c r="AN63" s="31"/>
      <c r="AO63" s="31"/>
      <c r="AP63" s="27" t="str">
        <f>_xlfn.IFNA(INDEX(Grunddaten!$C$9:$BO$159,MATCH($A63,Input_Lieferant!$B$9:$B$158,0),MATCH(AP$1,Grunddaten!$C$8:$BO$8,0)), "")&amp;""</f>
        <v>V3</v>
      </c>
      <c r="AQ63" s="31"/>
      <c r="AR63" s="31"/>
      <c r="AS63" s="31"/>
      <c r="AT63" s="31"/>
      <c r="AU63" s="31"/>
      <c r="AV63" s="31"/>
      <c r="AW63" s="31"/>
      <c r="AX63" s="31"/>
      <c r="AY63" s="31"/>
      <c r="AZ63" s="27" t="str">
        <f>_xlfn.IFNA(INDEX(Input_Lieferant!$D$9:$BE$158,MATCH($A63,Input_Lieferant!$B$9:$B$158,0),MATCH(AZ$1,Input_Lieferant!$D$8:$BE$8,0)),"")&amp;""</f>
        <v>8347876713794</v>
      </c>
      <c r="BA63" s="27" t="str">
        <f t="shared" si="6"/>
        <v>HE</v>
      </c>
      <c r="BB63" s="27" t="str">
        <f>TEXT(_xlfn.IFNA(INDEX(Input_Lieferant!$D$9:$BE$158,MATCH($A63,Input_Lieferant!$B$9:$B$158,0),MATCH(BB$1,Input_Lieferant!$D$8:$BE$8,0)),""), "0.000")&amp;""</f>
        <v>8.230</v>
      </c>
      <c r="BC63" s="27" t="str">
        <f>TEXT(_xlfn.IFNA(INDEX(Input_Lieferant!$D$9:$BE$158,MATCH($A63,Input_Lieferant!$B$9:$B$158,0),MATCH(BC$1,Input_Lieferant!$D$8:$BE$8,0)),""), "0.000")&amp;""</f>
        <v>6.550</v>
      </c>
      <c r="BD63" s="27" t="str">
        <f>TEXT(_xlfn.IFNA(INDEX(Input_Lieferant!$D$9:$BE$158,MATCH($A63,Input_Lieferant!$B$9:$B$158,0),MATCH(BD$1,Input_Lieferant!$D$8:$BE$8,0)),""), "0.000")&amp;""</f>
        <v>4.060</v>
      </c>
      <c r="BE63" s="27" t="str">
        <f>TEXT(_xlfn.IFNA(INDEX(Input_Lieferant!$D$9:$BE$158,MATCH($A63,Input_Lieferant!$B$9:$B$158,0),MATCH(BE$1,Input_Lieferant!$D$8:$BE$8,0)),""), "0.000")&amp;""</f>
        <v>MM</v>
      </c>
      <c r="BF63" s="27" t="str">
        <f>_xlfn.IFNA(INDEX(Grunddaten!$C$9:$BO$159,MATCH($A63,Input_Lieferant!$B$9:$B$158,0),MATCH(BF$1,Grunddaten!$C$8:$BO$8,0)), "")&amp;""</f>
        <v>0322</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8000</v>
      </c>
      <c r="BY63" s="31"/>
      <c r="BZ63" s="31"/>
      <c r="CA63" s="31"/>
      <c r="CB63" s="31"/>
      <c r="CC63" s="31"/>
      <c r="CD63" s="27" t="str">
        <f>_xlfn.IFNA(INDEX('Systemmanager - Datenassistent'!$C$9:$BW$159,MATCH($A63,Input_Lieferant!$B$9:$B$158,0),MATCH(CD$1,'Systemmanager - Datenassistent'!$C$8:$BW$8,0)),"")&amp;""</f>
        <v>EXTWG_62</v>
      </c>
      <c r="CE63" s="31"/>
      <c r="CF63" s="31"/>
      <c r="CG63" s="31"/>
      <c r="CH63" s="31"/>
      <c r="CI63" s="31"/>
      <c r="CJ63" s="31" t="str">
        <f t="shared" si="7"/>
        <v>V1</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EnKXloRsAnnGxNgrHUmMgVCroFqrxB</v>
      </c>
      <c r="DE63" s="27" t="str">
        <f>_xlfn.IFNA(INDEX(Grunddaten!$C$9:$BO$159,MATCH($A63,Input_Lieferant!$B$9:$B$158,0),MATCH(DE$1,Grunddaten!$C$8:$BO$8,0)), "")&amp;""</f>
        <v>1000058357</v>
      </c>
      <c r="DF63" s="31"/>
      <c r="DG63" s="31"/>
      <c r="DH63" s="31"/>
      <c r="DI63" s="31"/>
      <c r="DJ63" s="27" t="str">
        <f>_xlfn.IFNA(INDEX(Input_Lieferant!$D$9:$BE$158,MATCH($A63,Input_Lieferant!$B$9:$B$158,0),MATCH(DJ$1,Input_Lieferant!$D$8:$BE$8,0)),"")&amp;""</f>
        <v>V02</v>
      </c>
      <c r="DK63" s="31"/>
      <c r="DL63" s="31"/>
      <c r="DM63" s="31"/>
      <c r="DN63" s="31"/>
      <c r="DO63" s="31"/>
      <c r="DP63" s="31"/>
      <c r="DQ63" s="31"/>
      <c r="DR63" s="27">
        <f t="shared" si="8"/>
        <v>2</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UAM</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
      </c>
      <c r="GI63" s="27" t="str">
        <f>_xlfn.IFNA(INDEX('Systemmanager - Datenassistent'!$C$9:$BW$159,MATCH($A63,Input_Lieferant!$B$9:$B$158,0),MATCH(GI$1,'Systemmanager - Datenassistent'!$C$8:$BW$8,0)),"")&amp;""</f>
        <v>N</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27" t="str">
        <f>_xlfn.IFNA(INDEX(Grunddaten!$C$9:$BO$159,MATCH($A63,Input_Lieferant!$B$9:$B$158,0),MATCH(GO$1,Grunddaten!$C$8:$BO$8,0)), "")&amp;""</f>
        <v/>
      </c>
      <c r="GP63" s="27" t="str">
        <f>_xlfn.IFNA(INDEX('Systemmanager - Datenassistent'!$C$9:$BW$159,MATCH($A63,Input_Lieferant!$B$9:$B$158,0),MATCH(GP$1,'Systemmanager - Datenassistent'!$C$8:$BW$8,0)),"")&amp;""</f>
        <v>R</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2</v>
      </c>
      <c r="JT63" s="27" t="str">
        <f>_xlfn.IFNA(INDEX(Grunddaten!$C$9:$BO$159,MATCH($A63,Input_Lieferant!$B$9:$B$158,0),MATCH(JT$1,Grunddaten!$C$8:$BO$8,0)), "")&amp;""</f>
        <v>R</v>
      </c>
      <c r="JU63" s="31"/>
      <c r="JV63" s="27" t="str">
        <f>_xlfn.IFNA(INDEX(Input_Lieferant!$D$9:$BE$158,MATCH($A63,Input_Lieferant!$B$9:$B$158,0),MATCH(JV$1,Input_Lieferant!$D$8:$BE$8,0)),"")&amp;""</f>
        <v>464314154</v>
      </c>
      <c r="JW63" s="31"/>
      <c r="JX63" s="31"/>
      <c r="JZ63" s="31"/>
      <c r="KA63" s="31"/>
      <c r="KB63" s="31"/>
      <c r="KC63" s="27" t="str">
        <f>_xlfn.IFNA(INDEX('Systemmanager - Datenassistent'!$C$9:$BW$159,MATCH($A63,Input_Lieferant!$B$9:$B$158,0),MATCH(KC$1,'Systemmanager - Datenassistent'!$C$8:$BW$8,0)),"")&amp;""</f>
        <v>1</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4">
      <c r="A64" s="27">
        <f>IF(LEN(Input_Lieferant!B71)=0,"",Input_Lieferant!B71)</f>
        <v>63</v>
      </c>
      <c r="B64" s="31"/>
      <c r="C64" s="31"/>
      <c r="D64" s="31"/>
      <c r="E64" s="31"/>
      <c r="F64" s="31"/>
      <c r="G64" s="31"/>
      <c r="H64" s="31"/>
      <c r="I64" s="31"/>
      <c r="J64" s="31"/>
      <c r="K64" s="27" t="str">
        <f>_xlfn.IFNA(INDEX(Grunddaten!$C$9:$BO$159,MATCH($A64,Input_Lieferant!$B$9:$B$158,0),MATCH(K$1,Grunddaten!$C$8:$BO$8,0)), "")&amp;""</f>
        <v>V099</v>
      </c>
      <c r="L64" s="27" t="str">
        <f t="shared" si="5"/>
        <v>M</v>
      </c>
      <c r="M64" s="27" t="str">
        <f>_xlfn.IFNA(INDEX(Grunddaten!$C$9:$BO$159,MATCH($A64,Input_Lieferant!$B$9:$B$158,0),MATCH(M$1,Grunddaten!$C$8:$BO$8,0)), "")&amp;""</f>
        <v>ZX0000280</v>
      </c>
      <c r="N64" s="31"/>
      <c r="O64" s="27" t="str">
        <f>_xlfn.IFNA(INDEX(Input_Lieferant!$D$9:$BE$158,MATCH($A64,Input_Lieferant!$B$9:$B$158,0),MATCH(O$1,Input_Lieferant!$D$8:$BE$8,0)), "")&amp;""</f>
        <v>DM2</v>
      </c>
      <c r="P64" s="27" t="str">
        <f>_xlfn.IFNA(INDEX(Input_Lieferant!$D$9:$BE$158,MATCH($A64,Input_Lieferant!$B$9:$B$158,0),MATCH(P$1,Input_Lieferant!$D$8:$BE$8,0)), "")&amp;""</f>
        <v/>
      </c>
      <c r="Q64" s="31"/>
      <c r="R64" s="31"/>
      <c r="S64" s="31"/>
      <c r="T64" s="31"/>
      <c r="U64" s="31"/>
      <c r="V64" s="31"/>
      <c r="W64" s="31"/>
      <c r="X64" s="31"/>
      <c r="Y64" s="31"/>
      <c r="Z64" s="27" t="str">
        <f>_xlfn.IFNA(INDEX(Input_Lieferant!$D$9:$BE$158,MATCH($A64,Input_Lieferant!$B$9:$B$158,0),MATCH(Z$1,Input_Lieferant!$D$8:$BE$8,0)), "")&amp;""</f>
        <v>6.47</v>
      </c>
      <c r="AA64" s="31"/>
      <c r="AB64" s="27" t="str">
        <f>_xlfn.IFNA(INDEX(Input_Lieferant!$D$9:$BE$158,MATCH($A64,Input_Lieferant!$B$9:$B$158,0),MATCH(AB$1,Input_Lieferant!$D$8:$BE$8,0)),"")&amp;""</f>
        <v>LO18</v>
      </c>
      <c r="AC64" s="31"/>
      <c r="AD64" s="31"/>
      <c r="AE64" s="27" t="str">
        <f>_xlfn.IFNA(INDEX(Input_Lieferant!$D$9:$BE$158,MATCH($A64,Input_Lieferant!$B$9:$B$158,0),MATCH(AE$1,Input_Lieferant!$D$8:$BE$8,0)), "")&amp;""</f>
        <v>7.61</v>
      </c>
      <c r="AF64" s="27" t="str">
        <f>_xlfn.IFNA(INDEX(Input_Lieferant!$D$9:$BE$158,MATCH($A64,Input_Lieferant!$B$9:$B$158,0),MATCH(AF$1,Input_Lieferant!$D$8:$BE$8,0)),"")&amp;""</f>
        <v>8.23</v>
      </c>
      <c r="AG64" s="27" t="str">
        <f>_xlfn.IFNA(INDEX(Input_Lieferant!$D$9:$BE$158,MATCH($A64,Input_Lieferant!$B$9:$B$158,0),MATCH(AG$1,Input_Lieferant!$D$8:$BE$8,0)),"")&amp;""</f>
        <v>KG</v>
      </c>
      <c r="AH64" s="31"/>
      <c r="AI64" s="31"/>
      <c r="AJ64" s="31"/>
      <c r="AK64" s="31"/>
      <c r="AL64" s="27" t="str">
        <f>_xlfn.IFNA(INDEX('Systemmanager - Datenassistent'!$C$9:$BW$159,MATCH($A64,Input_Lieferant!$B$9:$B$158,0),MATCH(AL$1,'Systemmanager - Datenassistent'!$C$8:$BW$8,0)),"")&amp;""</f>
        <v>01</v>
      </c>
      <c r="AM64" s="31"/>
      <c r="AN64" s="31"/>
      <c r="AO64" s="31"/>
      <c r="AP64" s="27" t="str">
        <f>_xlfn.IFNA(INDEX(Grunddaten!$C$9:$BO$159,MATCH($A64,Input_Lieferant!$B$9:$B$158,0),MATCH(AP$1,Grunddaten!$C$8:$BO$8,0)), "")&amp;""</f>
        <v>V7</v>
      </c>
      <c r="AQ64" s="31"/>
      <c r="AR64" s="31"/>
      <c r="AS64" s="31"/>
      <c r="AT64" s="31"/>
      <c r="AU64" s="31"/>
      <c r="AV64" s="31"/>
      <c r="AW64" s="31"/>
      <c r="AX64" s="31"/>
      <c r="AY64" s="31"/>
      <c r="AZ64" s="27" t="str">
        <f>_xlfn.IFNA(INDEX(Input_Lieferant!$D$9:$BE$158,MATCH($A64,Input_Lieferant!$B$9:$B$158,0),MATCH(AZ$1,Input_Lieferant!$D$8:$BE$8,0)),"")&amp;""</f>
        <v>3588504068000</v>
      </c>
      <c r="BA64" s="27" t="str">
        <f t="shared" si="6"/>
        <v>HE</v>
      </c>
      <c r="BB64" s="27" t="str">
        <f>TEXT(_xlfn.IFNA(INDEX(Input_Lieferant!$D$9:$BE$158,MATCH($A64,Input_Lieferant!$B$9:$B$158,0),MATCH(BB$1,Input_Lieferant!$D$8:$BE$8,0)),""), "0.000")&amp;""</f>
        <v>4.740</v>
      </c>
      <c r="BC64" s="27" t="str">
        <f>TEXT(_xlfn.IFNA(INDEX(Input_Lieferant!$D$9:$BE$158,MATCH($A64,Input_Lieferant!$B$9:$B$158,0),MATCH(BC$1,Input_Lieferant!$D$8:$BE$8,0)),""), "0.000")&amp;""</f>
        <v>8.960</v>
      </c>
      <c r="BD64" s="27" t="str">
        <f>TEXT(_xlfn.IFNA(INDEX(Input_Lieferant!$D$9:$BE$158,MATCH($A64,Input_Lieferant!$B$9:$B$158,0),MATCH(BD$1,Input_Lieferant!$D$8:$BE$8,0)),""), "0.000")&amp;""</f>
        <v>2.910</v>
      </c>
      <c r="BE64" s="27" t="str">
        <f>TEXT(_xlfn.IFNA(INDEX(Input_Lieferant!$D$9:$BE$158,MATCH($A64,Input_Lieferant!$B$9:$B$158,0),MATCH(BE$1,Input_Lieferant!$D$8:$BE$8,0)),""), "0.000")&amp;""</f>
        <v>MM</v>
      </c>
      <c r="BF64" s="27" t="str">
        <f>_xlfn.IFNA(INDEX(Grunddaten!$C$9:$BO$159,MATCH($A64,Input_Lieferant!$B$9:$B$158,0),MATCH(BF$1,Grunddaten!$C$8:$BO$8,0)), "")&amp;""</f>
        <v>0246</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3000</v>
      </c>
      <c r="BY64" s="31"/>
      <c r="BZ64" s="31"/>
      <c r="CA64" s="31"/>
      <c r="CB64" s="31"/>
      <c r="CC64" s="31"/>
      <c r="CD64" s="27" t="str">
        <f>_xlfn.IFNA(INDEX('Systemmanager - Datenassistent'!$C$9:$BW$159,MATCH($A64,Input_Lieferant!$B$9:$B$158,0),MATCH(CD$1,'Systemmanager - Datenassistent'!$C$8:$BW$8,0)),"")&amp;""</f>
        <v>EXTWG_63</v>
      </c>
      <c r="CE64" s="31"/>
      <c r="CF64" s="31"/>
      <c r="CG64" s="31"/>
      <c r="CH64" s="31"/>
      <c r="CI64" s="31"/>
      <c r="CJ64" s="31" t="str">
        <f t="shared" si="7"/>
        <v>V1</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eVsOFwaOkOiueWBSUuPNhKtnvMutCH</v>
      </c>
      <c r="DE64" s="27" t="str">
        <f>_xlfn.IFNA(INDEX(Grunddaten!$C$9:$BO$159,MATCH($A64,Input_Lieferant!$B$9:$B$158,0),MATCH(DE$1,Grunddaten!$C$8:$BO$8,0)), "")&amp;""</f>
        <v>1000046876</v>
      </c>
      <c r="DF64" s="31"/>
      <c r="DG64" s="31"/>
      <c r="DH64" s="31"/>
      <c r="DI64" s="31"/>
      <c r="DJ64" s="27" t="str">
        <f>_xlfn.IFNA(INDEX(Input_Lieferant!$D$9:$BE$158,MATCH($A64,Input_Lieferant!$B$9:$B$158,0),MATCH(DJ$1,Input_Lieferant!$D$8:$BE$8,0)),"")&amp;""</f>
        <v>V02</v>
      </c>
      <c r="DK64" s="31"/>
      <c r="DL64" s="31"/>
      <c r="DM64" s="31"/>
      <c r="DN64" s="31"/>
      <c r="DO64" s="31"/>
      <c r="DP64" s="31"/>
      <c r="DQ64" s="31"/>
      <c r="DR64" s="27">
        <f t="shared" si="8"/>
        <v>2</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UAM</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X</v>
      </c>
      <c r="GI64" s="27" t="str">
        <f>_xlfn.IFNA(INDEX('Systemmanager - Datenassistent'!$C$9:$BW$159,MATCH($A64,Input_Lieferant!$B$9:$B$158,0),MATCH(GI$1,'Systemmanager - Datenassistent'!$C$8:$BW$8,0)),"")&amp;""</f>
        <v>M</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27" t="str">
        <f>_xlfn.IFNA(INDEX(Grunddaten!$C$9:$BO$159,MATCH($A64,Input_Lieferant!$B$9:$B$158,0),MATCH(GO$1,Grunddaten!$C$8:$BO$8,0)), "")&amp;""</f>
        <v/>
      </c>
      <c r="GP64" s="27" t="str">
        <f>_xlfn.IFNA(INDEX('Systemmanager - Datenassistent'!$C$9:$BW$159,MATCH($A64,Input_Lieferant!$B$9:$B$158,0),MATCH(GP$1,'Systemmanager - Datenassistent'!$C$8:$BW$8,0)),"")&amp;""</f>
        <v>R</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2</v>
      </c>
      <c r="JT64" s="27" t="str">
        <f>_xlfn.IFNA(INDEX(Grunddaten!$C$9:$BO$159,MATCH($A64,Input_Lieferant!$B$9:$B$158,0),MATCH(JT$1,Grunddaten!$C$8:$BO$8,0)), "")&amp;""</f>
        <v>V</v>
      </c>
      <c r="JU64" s="31"/>
      <c r="JV64" s="27" t="str">
        <f>_xlfn.IFNA(INDEX(Input_Lieferant!$D$9:$BE$158,MATCH($A64,Input_Lieferant!$B$9:$B$158,0),MATCH(JV$1,Input_Lieferant!$D$8:$BE$8,0)),"")&amp;""</f>
        <v>877442637</v>
      </c>
      <c r="JW64" s="31"/>
      <c r="JX64" s="31"/>
      <c r="JZ64" s="31"/>
      <c r="KA64" s="31"/>
      <c r="KB64" s="31"/>
      <c r="KC64" s="27" t="str">
        <f>_xlfn.IFNA(INDEX('Systemmanager - Datenassistent'!$C$9:$BW$159,MATCH($A64,Input_Lieferant!$B$9:$B$158,0),MATCH(KC$1,'Systemmanager - Datenassistent'!$C$8:$BW$8,0)),"")&amp;""</f>
        <v>6</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4">
      <c r="A65" s="27">
        <f>IF(LEN(Input_Lieferant!B72)=0,"",Input_Lieferant!B72)</f>
        <v>64</v>
      </c>
      <c r="B65" s="31"/>
      <c r="C65" s="31"/>
      <c r="D65" s="31"/>
      <c r="E65" s="31"/>
      <c r="F65" s="31"/>
      <c r="G65" s="31"/>
      <c r="H65" s="31"/>
      <c r="I65" s="31"/>
      <c r="J65" s="31"/>
      <c r="K65" s="27" t="str">
        <f>_xlfn.IFNA(INDEX(Grunddaten!$C$9:$BO$159,MATCH($A65,Input_Lieferant!$B$9:$B$158,0),MATCH(K$1,Grunddaten!$C$8:$BO$8,0)), "")&amp;""</f>
        <v>V009</v>
      </c>
      <c r="L65" s="27" t="str">
        <f t="shared" si="5"/>
        <v>M</v>
      </c>
      <c r="M65" s="27" t="str">
        <f>_xlfn.IFNA(INDEX(Grunddaten!$C$9:$BO$159,MATCH($A65,Input_Lieferant!$B$9:$B$158,0),MATCH(M$1,Grunddaten!$C$8:$BO$8,0)), "")&amp;""</f>
        <v>ZX0000640</v>
      </c>
      <c r="N65" s="31"/>
      <c r="O65" s="27" t="str">
        <f>_xlfn.IFNA(INDEX(Input_Lieferant!$D$9:$BE$158,MATCH($A65,Input_Lieferant!$B$9:$B$158,0),MATCH(O$1,Input_Lieferant!$D$8:$BE$8,0)), "")&amp;""</f>
        <v>GLI</v>
      </c>
      <c r="P65" s="27" t="str">
        <f>_xlfn.IFNA(INDEX(Input_Lieferant!$D$9:$BE$158,MATCH($A65,Input_Lieferant!$B$9:$B$158,0),MATCH(P$1,Input_Lieferant!$D$8:$BE$8,0)), "")&amp;""</f>
        <v/>
      </c>
      <c r="Q65" s="31"/>
      <c r="R65" s="31"/>
      <c r="S65" s="31"/>
      <c r="T65" s="31"/>
      <c r="U65" s="31"/>
      <c r="V65" s="31"/>
      <c r="W65" s="31"/>
      <c r="X65" s="31"/>
      <c r="Y65" s="31"/>
      <c r="Z65" s="27" t="str">
        <f>_xlfn.IFNA(INDEX(Input_Lieferant!$D$9:$BE$158,MATCH($A65,Input_Lieferant!$B$9:$B$158,0),MATCH(Z$1,Input_Lieferant!$D$8:$BE$8,0)), "")&amp;""</f>
        <v>1.61</v>
      </c>
      <c r="AA65" s="31"/>
      <c r="AB65" s="27" t="str">
        <f>_xlfn.IFNA(INDEX(Input_Lieferant!$D$9:$BE$158,MATCH($A65,Input_Lieferant!$B$9:$B$158,0),MATCH(AB$1,Input_Lieferant!$D$8:$BE$8,0)),"")&amp;""</f>
        <v>SCNP</v>
      </c>
      <c r="AC65" s="31"/>
      <c r="AD65" s="31"/>
      <c r="AE65" s="27" t="str">
        <f>_xlfn.IFNA(INDEX(Input_Lieferant!$D$9:$BE$158,MATCH($A65,Input_Lieferant!$B$9:$B$158,0),MATCH(AE$1,Input_Lieferant!$D$8:$BE$8,0)), "")&amp;""</f>
        <v>1.36</v>
      </c>
      <c r="AF65" s="27" t="str">
        <f>_xlfn.IFNA(INDEX(Input_Lieferant!$D$9:$BE$158,MATCH($A65,Input_Lieferant!$B$9:$B$158,0),MATCH(AF$1,Input_Lieferant!$D$8:$BE$8,0)),"")&amp;""</f>
        <v>2.44</v>
      </c>
      <c r="AG65" s="27" t="str">
        <f>_xlfn.IFNA(INDEX(Input_Lieferant!$D$9:$BE$158,MATCH($A65,Input_Lieferant!$B$9:$B$158,0),MATCH(AG$1,Input_Lieferant!$D$8:$BE$8,0)),"")&amp;""</f>
        <v>KG</v>
      </c>
      <c r="AH65" s="31"/>
      <c r="AI65" s="31"/>
      <c r="AJ65" s="31"/>
      <c r="AK65" s="31"/>
      <c r="AL65" s="27" t="str">
        <f>_xlfn.IFNA(INDEX('Systemmanager - Datenassistent'!$C$9:$BW$159,MATCH($A65,Input_Lieferant!$B$9:$B$158,0),MATCH(AL$1,'Systemmanager - Datenassistent'!$C$8:$BW$8,0)),"")&amp;""</f>
        <v>04</v>
      </c>
      <c r="AM65" s="31"/>
      <c r="AN65" s="31"/>
      <c r="AO65" s="31"/>
      <c r="AP65" s="27" t="str">
        <f>_xlfn.IFNA(INDEX(Grunddaten!$C$9:$BO$159,MATCH($A65,Input_Lieferant!$B$9:$B$158,0),MATCH(AP$1,Grunddaten!$C$8:$BO$8,0)), "")&amp;""</f>
        <v>V7</v>
      </c>
      <c r="AQ65" s="31"/>
      <c r="AR65" s="31"/>
      <c r="AS65" s="31"/>
      <c r="AT65" s="31"/>
      <c r="AU65" s="31"/>
      <c r="AV65" s="31"/>
      <c r="AW65" s="31"/>
      <c r="AX65" s="31"/>
      <c r="AY65" s="31"/>
      <c r="AZ65" s="27" t="str">
        <f>_xlfn.IFNA(INDEX(Input_Lieferant!$D$9:$BE$158,MATCH($A65,Input_Lieferant!$B$9:$B$158,0),MATCH(AZ$1,Input_Lieferant!$D$8:$BE$8,0)),"")&amp;""</f>
        <v>6321354739458</v>
      </c>
      <c r="BA65" s="27" t="str">
        <f t="shared" si="6"/>
        <v>HE</v>
      </c>
      <c r="BB65" s="27" t="str">
        <f>TEXT(_xlfn.IFNA(INDEX(Input_Lieferant!$D$9:$BE$158,MATCH($A65,Input_Lieferant!$B$9:$B$158,0),MATCH(BB$1,Input_Lieferant!$D$8:$BE$8,0)),""), "0.000")&amp;""</f>
        <v>4.460</v>
      </c>
      <c r="BC65" s="27" t="str">
        <f>TEXT(_xlfn.IFNA(INDEX(Input_Lieferant!$D$9:$BE$158,MATCH($A65,Input_Lieferant!$B$9:$B$158,0),MATCH(BC$1,Input_Lieferant!$D$8:$BE$8,0)),""), "0.000")&amp;""</f>
        <v>3.640</v>
      </c>
      <c r="BD65" s="27" t="str">
        <f>TEXT(_xlfn.IFNA(INDEX(Input_Lieferant!$D$9:$BE$158,MATCH($A65,Input_Lieferant!$B$9:$B$158,0),MATCH(BD$1,Input_Lieferant!$D$8:$BE$8,0)),""), "0.000")&amp;""</f>
        <v>1.570</v>
      </c>
      <c r="BE65" s="27" t="str">
        <f>TEXT(_xlfn.IFNA(INDEX(Input_Lieferant!$D$9:$BE$158,MATCH($A65,Input_Lieferant!$B$9:$B$158,0),MATCH(BE$1,Input_Lieferant!$D$8:$BE$8,0)),""), "0.000")&amp;""</f>
        <v>MM</v>
      </c>
      <c r="BF65" s="27" t="str">
        <f>_xlfn.IFNA(INDEX(Grunddaten!$C$9:$BO$159,MATCH($A65,Input_Lieferant!$B$9:$B$158,0),MATCH(BF$1,Grunddaten!$C$8:$BO$8,0)), "")&amp;""</f>
        <v>0899</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9000</v>
      </c>
      <c r="BY65" s="31"/>
      <c r="BZ65" s="31"/>
      <c r="CA65" s="31"/>
      <c r="CB65" s="31"/>
      <c r="CC65" s="31"/>
      <c r="CD65" s="27" t="str">
        <f>_xlfn.IFNA(INDEX('Systemmanager - Datenassistent'!$C$9:$BW$159,MATCH($A65,Input_Lieferant!$B$9:$B$158,0),MATCH(CD$1,'Systemmanager - Datenassistent'!$C$8:$BW$8,0)),"")&amp;""</f>
        <v/>
      </c>
      <c r="CE65" s="31"/>
      <c r="CF65" s="31"/>
      <c r="CG65" s="31"/>
      <c r="CH65" s="31"/>
      <c r="CI65" s="31"/>
      <c r="CJ65" s="31" t="str">
        <f t="shared" si="7"/>
        <v>V1</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misJLtowMmTRhlwJQenkfXLmfXuImS</v>
      </c>
      <c r="DE65" s="27" t="str">
        <f>_xlfn.IFNA(INDEX(Grunddaten!$C$9:$BO$159,MATCH($A65,Input_Lieferant!$B$9:$B$158,0),MATCH(DE$1,Grunddaten!$C$8:$BO$8,0)), "")&amp;""</f>
        <v>1000049470</v>
      </c>
      <c r="DF65" s="31"/>
      <c r="DG65" s="31"/>
      <c r="DH65" s="31"/>
      <c r="DI65" s="31"/>
      <c r="DJ65" s="27" t="str">
        <f>_xlfn.IFNA(INDEX(Input_Lieferant!$D$9:$BE$158,MATCH($A65,Input_Lieferant!$B$9:$B$158,0),MATCH(DJ$1,Input_Lieferant!$D$8:$BE$8,0)),"")&amp;""</f>
        <v>V01</v>
      </c>
      <c r="DK65" s="31"/>
      <c r="DL65" s="31"/>
      <c r="DM65" s="31"/>
      <c r="DN65" s="31"/>
      <c r="DO65" s="31"/>
      <c r="DP65" s="31"/>
      <c r="DQ65" s="31"/>
      <c r="DR65" s="27">
        <f t="shared" si="8"/>
        <v>2</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UAM</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X</v>
      </c>
      <c r="GI65" s="27" t="str">
        <f>_xlfn.IFNA(INDEX('Systemmanager - Datenassistent'!$C$9:$BW$159,MATCH($A65,Input_Lieferant!$B$9:$B$158,0),MATCH(GI$1,'Systemmanager - Datenassistent'!$C$8:$BW$8,0)),"")&amp;""</f>
        <v>N</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27" t="str">
        <f>_xlfn.IFNA(INDEX(Grunddaten!$C$9:$BO$159,MATCH($A65,Input_Lieferant!$B$9:$B$158,0),MATCH(GO$1,Grunddaten!$C$8:$BO$8,0)), "")&amp;""</f>
        <v/>
      </c>
      <c r="GP65" s="27" t="str">
        <f>_xlfn.IFNA(INDEX('Systemmanager - Datenassistent'!$C$9:$BW$159,MATCH($A65,Input_Lieferant!$B$9:$B$158,0),MATCH(GP$1,'Systemmanager - Datenassistent'!$C$8:$BW$8,0)),"")&amp;""</f>
        <v>R</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2</v>
      </c>
      <c r="JT65" s="27" t="str">
        <f>_xlfn.IFNA(INDEX(Grunddaten!$C$9:$BO$159,MATCH($A65,Input_Lieferant!$B$9:$B$158,0),MATCH(JT$1,Grunddaten!$C$8:$BO$8,0)), "")&amp;""</f>
        <v>R</v>
      </c>
      <c r="JU65" s="31"/>
      <c r="JV65" s="27" t="str">
        <f>_xlfn.IFNA(INDEX(Input_Lieferant!$D$9:$BE$158,MATCH($A65,Input_Lieferant!$B$9:$B$158,0),MATCH(JV$1,Input_Lieferant!$D$8:$BE$8,0)),"")&amp;""</f>
        <v>787516091</v>
      </c>
      <c r="JW65" s="31"/>
      <c r="JX65" s="31"/>
      <c r="JZ65" s="31"/>
      <c r="KA65" s="31"/>
      <c r="KB65" s="31"/>
      <c r="KC65" s="27" t="str">
        <f>_xlfn.IFNA(INDEX('Systemmanager - Datenassistent'!$C$9:$BW$159,MATCH($A65,Input_Lieferant!$B$9:$B$158,0),MATCH(KC$1,'Systemmanager - Datenassistent'!$C$8:$BW$8,0)),"")&amp;""</f>
        <v>6</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4">
      <c r="A66" s="27">
        <f>IF(LEN(Input_Lieferant!B73)=0,"",Input_Lieferant!B73)</f>
        <v>65</v>
      </c>
      <c r="B66" s="31"/>
      <c r="C66" s="31"/>
      <c r="D66" s="31"/>
      <c r="E66" s="31"/>
      <c r="F66" s="31"/>
      <c r="G66" s="31"/>
      <c r="H66" s="31"/>
      <c r="I66" s="31"/>
      <c r="J66" s="31"/>
      <c r="K66" s="27" t="str">
        <f>_xlfn.IFNA(INDEX(Grunddaten!$C$9:$BO$159,MATCH($A66,Input_Lieferant!$B$9:$B$158,0),MATCH(K$1,Grunddaten!$C$8:$BO$8,0)), "")&amp;""</f>
        <v>V099</v>
      </c>
      <c r="L66" s="27" t="str">
        <f t="shared" ref="L66:L97" si="10">IF(LEN(A66)=0,"","M")</f>
        <v>M</v>
      </c>
      <c r="M66" s="27" t="str">
        <f>_xlfn.IFNA(INDEX(Grunddaten!$C$9:$BO$159,MATCH($A66,Input_Lieferant!$B$9:$B$158,0),MATCH(M$1,Grunddaten!$C$8:$BO$8,0)), "")&amp;""</f>
        <v>ZX0000280</v>
      </c>
      <c r="N66" s="31"/>
      <c r="O66" s="27" t="str">
        <f>_xlfn.IFNA(INDEX(Input_Lieferant!$D$9:$BE$158,MATCH($A66,Input_Lieferant!$B$9:$B$158,0),MATCH(O$1,Input_Lieferant!$D$8:$BE$8,0)), "")&amp;""</f>
        <v>LB</v>
      </c>
      <c r="P66" s="27" t="str">
        <f>_xlfn.IFNA(INDEX(Input_Lieferant!$D$9:$BE$158,MATCH($A66,Input_Lieferant!$B$9:$B$158,0),MATCH(P$1,Input_Lieferant!$D$8:$BE$8,0)), "")&amp;""</f>
        <v/>
      </c>
      <c r="Q66" s="31"/>
      <c r="R66" s="31"/>
      <c r="S66" s="31"/>
      <c r="T66" s="31"/>
      <c r="U66" s="31"/>
      <c r="V66" s="31"/>
      <c r="W66" s="31"/>
      <c r="X66" s="31"/>
      <c r="Y66" s="31"/>
      <c r="Z66" s="27" t="str">
        <f>_xlfn.IFNA(INDEX(Input_Lieferant!$D$9:$BE$158,MATCH($A66,Input_Lieferant!$B$9:$B$158,0),MATCH(Z$1,Input_Lieferant!$D$8:$BE$8,0)), "")&amp;""</f>
        <v>1.09</v>
      </c>
      <c r="AA66" s="31"/>
      <c r="AB66" s="27" t="str">
        <f>_xlfn.IFNA(INDEX(Input_Lieferant!$D$9:$BE$158,MATCH($A66,Input_Lieferant!$B$9:$B$158,0),MATCH(AB$1,Input_Lieferant!$D$8:$BE$8,0)),"")&amp;""</f>
        <v>LEER</v>
      </c>
      <c r="AC66" s="31"/>
      <c r="AD66" s="31"/>
      <c r="AE66" s="27" t="str">
        <f>_xlfn.IFNA(INDEX(Input_Lieferant!$D$9:$BE$158,MATCH($A66,Input_Lieferant!$B$9:$B$158,0),MATCH(AE$1,Input_Lieferant!$D$8:$BE$8,0)), "")&amp;""</f>
        <v>6.68</v>
      </c>
      <c r="AF66" s="27" t="str">
        <f>_xlfn.IFNA(INDEX(Input_Lieferant!$D$9:$BE$158,MATCH($A66,Input_Lieferant!$B$9:$B$158,0),MATCH(AF$1,Input_Lieferant!$D$8:$BE$8,0)),"")&amp;""</f>
        <v>2.87</v>
      </c>
      <c r="AG66" s="27" t="str">
        <f>_xlfn.IFNA(INDEX(Input_Lieferant!$D$9:$BE$158,MATCH($A66,Input_Lieferant!$B$9:$B$158,0),MATCH(AG$1,Input_Lieferant!$D$8:$BE$8,0)),"")&amp;""</f>
        <v>KG</v>
      </c>
      <c r="AH66" s="31"/>
      <c r="AI66" s="31"/>
      <c r="AJ66" s="31"/>
      <c r="AK66" s="31"/>
      <c r="AL66" s="27" t="str">
        <f>_xlfn.IFNA(INDEX('Systemmanager - Datenassistent'!$C$9:$BW$159,MATCH($A66,Input_Lieferant!$B$9:$B$158,0),MATCH(AL$1,'Systemmanager - Datenassistent'!$C$8:$BW$8,0)),"")&amp;""</f>
        <v>03</v>
      </c>
      <c r="AM66" s="31"/>
      <c r="AN66" s="31"/>
      <c r="AO66" s="31"/>
      <c r="AP66" s="27" t="str">
        <f>_xlfn.IFNA(INDEX(Grunddaten!$C$9:$BO$159,MATCH($A66,Input_Lieferant!$B$9:$B$158,0),MATCH(AP$1,Grunddaten!$C$8:$BO$8,0)), "")&amp;""</f>
        <v>V2</v>
      </c>
      <c r="AQ66" s="31"/>
      <c r="AR66" s="31"/>
      <c r="AS66" s="31"/>
      <c r="AT66" s="31"/>
      <c r="AU66" s="31"/>
      <c r="AV66" s="31"/>
      <c r="AW66" s="31"/>
      <c r="AX66" s="31"/>
      <c r="AY66" s="31"/>
      <c r="AZ66" s="27" t="str">
        <f>_xlfn.IFNA(INDEX(Input_Lieferant!$D$9:$BE$158,MATCH($A66,Input_Lieferant!$B$9:$B$158,0),MATCH(AZ$1,Input_Lieferant!$D$8:$BE$8,0)),"")&amp;""</f>
        <v>0569526969969</v>
      </c>
      <c r="BA66" s="27" t="str">
        <f t="shared" ref="BA66:BA97" si="11">IF(LEN(AZ66)=0, "","HE")</f>
        <v>HE</v>
      </c>
      <c r="BB66" s="27" t="str">
        <f>TEXT(_xlfn.IFNA(INDEX(Input_Lieferant!$D$9:$BE$158,MATCH($A66,Input_Lieferant!$B$9:$B$158,0),MATCH(BB$1,Input_Lieferant!$D$8:$BE$8,0)),""), "0.000")&amp;""</f>
        <v>5.180</v>
      </c>
      <c r="BC66" s="27" t="str">
        <f>TEXT(_xlfn.IFNA(INDEX(Input_Lieferant!$D$9:$BE$158,MATCH($A66,Input_Lieferant!$B$9:$B$158,0),MATCH(BC$1,Input_Lieferant!$D$8:$BE$8,0)),""), "0.000")&amp;""</f>
        <v>8.630</v>
      </c>
      <c r="BD66" s="27" t="str">
        <f>TEXT(_xlfn.IFNA(INDEX(Input_Lieferant!$D$9:$BE$158,MATCH($A66,Input_Lieferant!$B$9:$B$158,0),MATCH(BD$1,Input_Lieferant!$D$8:$BE$8,0)),""), "0.000")&amp;""</f>
        <v>4.460</v>
      </c>
      <c r="BE66" s="27" t="str">
        <f>TEXT(_xlfn.IFNA(INDEX(Input_Lieferant!$D$9:$BE$158,MATCH($A66,Input_Lieferant!$B$9:$B$158,0),MATCH(BE$1,Input_Lieferant!$D$8:$BE$8,0)),""), "0.000")&amp;""</f>
        <v>MM</v>
      </c>
      <c r="BF66" s="27" t="str">
        <f>_xlfn.IFNA(INDEX(Grunddaten!$C$9:$BO$159,MATCH($A66,Input_Lieferant!$B$9:$B$158,0),MATCH(BF$1,Grunddaten!$C$8:$BO$8,0)), "")&amp;""</f>
        <v>0851</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5000</v>
      </c>
      <c r="BY66" s="31"/>
      <c r="BZ66" s="31"/>
      <c r="CA66" s="31"/>
      <c r="CB66" s="31"/>
      <c r="CC66" s="31"/>
      <c r="CD66" s="27" t="str">
        <f>_xlfn.IFNA(INDEX('Systemmanager - Datenassistent'!$C$9:$BW$159,MATCH($A66,Input_Lieferant!$B$9:$B$158,0),MATCH(CD$1,'Systemmanager - Datenassistent'!$C$8:$BW$8,0)),"")&amp;""</f>
        <v/>
      </c>
      <c r="CE66" s="31"/>
      <c r="CF66" s="31"/>
      <c r="CG66" s="31"/>
      <c r="CH66" s="31"/>
      <c r="CI66" s="31"/>
      <c r="CJ66" s="31" t="str">
        <f t="shared" ref="CJ66:CJ97" si="12">IF(LEN(A66)=0,"","V1")</f>
        <v>V1</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HpPiNytFJLwECRDMwRePslpUeUQPqi</v>
      </c>
      <c r="DE66" s="27" t="str">
        <f>_xlfn.IFNA(INDEX(Grunddaten!$C$9:$BO$159,MATCH($A66,Input_Lieferant!$B$9:$B$158,0),MATCH(DE$1,Grunddaten!$C$8:$BO$8,0)), "")&amp;""</f>
        <v>1000042825</v>
      </c>
      <c r="DF66" s="31"/>
      <c r="DG66" s="31"/>
      <c r="DH66" s="31"/>
      <c r="DI66" s="31"/>
      <c r="DJ66" s="27" t="str">
        <f>_xlfn.IFNA(INDEX(Input_Lieferant!$D$9:$BE$158,MATCH($A66,Input_Lieferant!$B$9:$B$158,0),MATCH(DJ$1,Input_Lieferant!$D$8:$BE$8,0)),"")&amp;""</f>
        <v/>
      </c>
      <c r="DK66" s="31"/>
      <c r="DL66" s="31"/>
      <c r="DM66" s="31"/>
      <c r="DN66" s="31"/>
      <c r="DO66" s="31"/>
      <c r="DP66" s="31"/>
      <c r="DQ66" s="31"/>
      <c r="DR66" s="27">
        <f t="shared" ref="DR66:DR97" si="13">IF(LEN(A66)=0,"",2)</f>
        <v>2</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UAM</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X</v>
      </c>
      <c r="GI66" s="27" t="str">
        <f>_xlfn.IFNA(INDEX('Systemmanager - Datenassistent'!$C$9:$BW$159,MATCH($A66,Input_Lieferant!$B$9:$B$158,0),MATCH(GI$1,'Systemmanager - Datenassistent'!$C$8:$BW$8,0)),"")&amp;""</f>
        <v>M</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27" t="str">
        <f>_xlfn.IFNA(INDEX(Grunddaten!$C$9:$BO$159,MATCH($A66,Input_Lieferant!$B$9:$B$158,0),MATCH(GO$1,Grunddaten!$C$8:$BO$8,0)), "")&amp;""</f>
        <v/>
      </c>
      <c r="GP66" s="27" t="str">
        <f>_xlfn.IFNA(INDEX('Systemmanager - Datenassistent'!$C$9:$BW$159,MATCH($A66,Input_Lieferant!$B$9:$B$158,0),MATCH(GP$1,'Systemmanager - Datenassistent'!$C$8:$BW$8,0)),"")&amp;""</f>
        <v>R</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1</v>
      </c>
      <c r="JT66" s="27" t="str">
        <f>_xlfn.IFNA(INDEX(Grunddaten!$C$9:$BO$159,MATCH($A66,Input_Lieferant!$B$9:$B$158,0),MATCH(JT$1,Grunddaten!$C$8:$BO$8,0)), "")&amp;""</f>
        <v>N</v>
      </c>
      <c r="JU66" s="31"/>
      <c r="JV66" s="27" t="str">
        <f>_xlfn.IFNA(INDEX(Input_Lieferant!$D$9:$BE$158,MATCH($A66,Input_Lieferant!$B$9:$B$158,0),MATCH(JV$1,Input_Lieferant!$D$8:$BE$8,0)),"")&amp;""</f>
        <v>469829599</v>
      </c>
      <c r="JW66" s="31"/>
      <c r="JX66" s="31"/>
      <c r="JZ66" s="31"/>
      <c r="KA66" s="31"/>
      <c r="KB66" s="31"/>
      <c r="KC66" s="27" t="str">
        <f>_xlfn.IFNA(INDEX('Systemmanager - Datenassistent'!$C$9:$BW$159,MATCH($A66,Input_Lieferant!$B$9:$B$158,0),MATCH(KC$1,'Systemmanager - Datenassistent'!$C$8:$BW$8,0)),"")&amp;""</f>
        <v>0</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4">
      <c r="A67" s="27">
        <f>IF(LEN(Input_Lieferant!B74)=0,"",Input_Lieferant!B74)</f>
        <v>66</v>
      </c>
      <c r="B67" s="31"/>
      <c r="C67" s="31"/>
      <c r="D67" s="31"/>
      <c r="E67" s="31"/>
      <c r="F67" s="31"/>
      <c r="G67" s="31"/>
      <c r="H67" s="31"/>
      <c r="I67" s="31"/>
      <c r="J67" s="31"/>
      <c r="K67" s="27" t="str">
        <f>_xlfn.IFNA(INDEX(Grunddaten!$C$9:$BO$159,MATCH($A67,Input_Lieferant!$B$9:$B$158,0),MATCH(K$1,Grunddaten!$C$8:$BO$8,0)), "")&amp;""</f>
        <v>V015</v>
      </c>
      <c r="L67" s="27" t="str">
        <f t="shared" si="10"/>
        <v>M</v>
      </c>
      <c r="M67" s="27" t="str">
        <f>_xlfn.IFNA(INDEX(Grunddaten!$C$9:$BO$159,MATCH($A67,Input_Lieferant!$B$9:$B$158,0),MATCH(M$1,Grunddaten!$C$8:$BO$8,0)), "")&amp;""</f>
        <v>ZX0000215</v>
      </c>
      <c r="N67" s="31"/>
      <c r="O67" s="27" t="str">
        <f>_xlfn.IFNA(INDEX(Input_Lieferant!$D$9:$BE$158,MATCH($A67,Input_Lieferant!$B$9:$B$158,0),MATCH(O$1,Input_Lieferant!$D$8:$BE$8,0)), "")&amp;""</f>
        <v>G</v>
      </c>
      <c r="P67" s="27" t="str">
        <f>_xlfn.IFNA(INDEX(Input_Lieferant!$D$9:$BE$158,MATCH($A67,Input_Lieferant!$B$9:$B$158,0),MATCH(P$1,Input_Lieferant!$D$8:$BE$8,0)), "")&amp;""</f>
        <v/>
      </c>
      <c r="Q67" s="31"/>
      <c r="R67" s="31"/>
      <c r="S67" s="31"/>
      <c r="T67" s="31"/>
      <c r="U67" s="31"/>
      <c r="V67" s="31"/>
      <c r="W67" s="31"/>
      <c r="X67" s="31"/>
      <c r="Y67" s="31"/>
      <c r="Z67" s="27" t="str">
        <f>_xlfn.IFNA(INDEX(Input_Lieferant!$D$9:$BE$158,MATCH($A67,Input_Lieferant!$B$9:$B$158,0),MATCH(Z$1,Input_Lieferant!$D$8:$BE$8,0)), "")&amp;""</f>
        <v>5.54</v>
      </c>
      <c r="AA67" s="31"/>
      <c r="AB67" s="27" t="str">
        <f>_xlfn.IFNA(INDEX(Input_Lieferant!$D$9:$BE$158,MATCH($A67,Input_Lieferant!$B$9:$B$158,0),MATCH(AB$1,Input_Lieferant!$D$8:$BE$8,0)),"")&amp;""</f>
        <v>ZVER</v>
      </c>
      <c r="AC67" s="31"/>
      <c r="AD67" s="31"/>
      <c r="AE67" s="27" t="str">
        <f>_xlfn.IFNA(INDEX(Input_Lieferant!$D$9:$BE$158,MATCH($A67,Input_Lieferant!$B$9:$B$158,0),MATCH(AE$1,Input_Lieferant!$D$8:$BE$8,0)), "")&amp;""</f>
        <v>6.14</v>
      </c>
      <c r="AF67" s="27" t="str">
        <f>_xlfn.IFNA(INDEX(Input_Lieferant!$D$9:$BE$158,MATCH($A67,Input_Lieferant!$B$9:$B$158,0),MATCH(AF$1,Input_Lieferant!$D$8:$BE$8,0)),"")&amp;""</f>
        <v>5.69</v>
      </c>
      <c r="AG67" s="27" t="str">
        <f>_xlfn.IFNA(INDEX(Input_Lieferant!$D$9:$BE$158,MATCH($A67,Input_Lieferant!$B$9:$B$158,0),MATCH(AG$1,Input_Lieferant!$D$8:$BE$8,0)),"")&amp;""</f>
        <v>KG</v>
      </c>
      <c r="AH67" s="31"/>
      <c r="AI67" s="31"/>
      <c r="AJ67" s="31"/>
      <c r="AK67" s="31"/>
      <c r="AL67" s="27" t="str">
        <f>_xlfn.IFNA(INDEX('Systemmanager - Datenassistent'!$C$9:$BW$159,MATCH($A67,Input_Lieferant!$B$9:$B$158,0),MATCH(AL$1,'Systemmanager - Datenassistent'!$C$8:$BW$8,0)),"")&amp;""</f>
        <v>04</v>
      </c>
      <c r="AM67" s="31"/>
      <c r="AN67" s="31"/>
      <c r="AO67" s="31"/>
      <c r="AP67" s="27" t="str">
        <f>_xlfn.IFNA(INDEX(Grunddaten!$C$9:$BO$159,MATCH($A67,Input_Lieferant!$B$9:$B$158,0),MATCH(AP$1,Grunddaten!$C$8:$BO$8,0)), "")&amp;""</f>
        <v>V4</v>
      </c>
      <c r="AQ67" s="31"/>
      <c r="AR67" s="31"/>
      <c r="AS67" s="31"/>
      <c r="AT67" s="31"/>
      <c r="AU67" s="31"/>
      <c r="AV67" s="31"/>
      <c r="AW67" s="31"/>
      <c r="AX67" s="31"/>
      <c r="AY67" s="31"/>
      <c r="AZ67" s="27" t="str">
        <f>_xlfn.IFNA(INDEX(Input_Lieferant!$D$9:$BE$158,MATCH($A67,Input_Lieferant!$B$9:$B$158,0),MATCH(AZ$1,Input_Lieferant!$D$8:$BE$8,0)),"")&amp;""</f>
        <v>9104974297904</v>
      </c>
      <c r="BA67" s="27" t="str">
        <f t="shared" si="11"/>
        <v>HE</v>
      </c>
      <c r="BB67" s="27" t="str">
        <f>TEXT(_xlfn.IFNA(INDEX(Input_Lieferant!$D$9:$BE$158,MATCH($A67,Input_Lieferant!$B$9:$B$158,0),MATCH(BB$1,Input_Lieferant!$D$8:$BE$8,0)),""), "0.000")&amp;""</f>
        <v>9.530</v>
      </c>
      <c r="BC67" s="27" t="str">
        <f>TEXT(_xlfn.IFNA(INDEX(Input_Lieferant!$D$9:$BE$158,MATCH($A67,Input_Lieferant!$B$9:$B$158,0),MATCH(BC$1,Input_Lieferant!$D$8:$BE$8,0)),""), "0.000")&amp;""</f>
        <v>4.010</v>
      </c>
      <c r="BD67" s="27" t="str">
        <f>TEXT(_xlfn.IFNA(INDEX(Input_Lieferant!$D$9:$BE$158,MATCH($A67,Input_Lieferant!$B$9:$B$158,0),MATCH(BD$1,Input_Lieferant!$D$8:$BE$8,0)),""), "0.000")&amp;""</f>
        <v>2.130</v>
      </c>
      <c r="BE67" s="27" t="str">
        <f>TEXT(_xlfn.IFNA(INDEX(Input_Lieferant!$D$9:$BE$158,MATCH($A67,Input_Lieferant!$B$9:$B$158,0),MATCH(BE$1,Input_Lieferant!$D$8:$BE$8,0)),""), "0.000")&amp;""</f>
        <v>MM</v>
      </c>
      <c r="BF67" s="27" t="str">
        <f>_xlfn.IFNA(INDEX(Grunddaten!$C$9:$BO$159,MATCH($A67,Input_Lieferant!$B$9:$B$158,0),MATCH(BF$1,Grunddaten!$C$8:$BO$8,0)), "")&amp;""</f>
        <v>0629</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9000</v>
      </c>
      <c r="BY67" s="31"/>
      <c r="BZ67" s="31"/>
      <c r="CA67" s="31"/>
      <c r="CB67" s="31"/>
      <c r="CC67" s="31"/>
      <c r="CD67" s="27" t="str">
        <f>_xlfn.IFNA(INDEX('Systemmanager - Datenassistent'!$C$9:$BW$159,MATCH($A67,Input_Lieferant!$B$9:$B$158,0),MATCH(CD$1,'Systemmanager - Datenassistent'!$C$8:$BW$8,0)),"")&amp;""</f>
        <v/>
      </c>
      <c r="CE67" s="31"/>
      <c r="CF67" s="31"/>
      <c r="CG67" s="31"/>
      <c r="CH67" s="31"/>
      <c r="CI67" s="31"/>
      <c r="CJ67" s="31" t="str">
        <f t="shared" si="12"/>
        <v>V1</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jwQqcBMJWPebvWtkqTEDTqEnRiQKft</v>
      </c>
      <c r="DE67" s="27" t="str">
        <f>_xlfn.IFNA(INDEX(Grunddaten!$C$9:$BO$159,MATCH($A67,Input_Lieferant!$B$9:$B$158,0),MATCH(DE$1,Grunddaten!$C$8:$BO$8,0)), "")&amp;""</f>
        <v>1000056867</v>
      </c>
      <c r="DF67" s="31"/>
      <c r="DG67" s="31"/>
      <c r="DH67" s="31"/>
      <c r="DI67" s="31"/>
      <c r="DJ67" s="27" t="str">
        <f>_xlfn.IFNA(INDEX(Input_Lieferant!$D$9:$BE$158,MATCH($A67,Input_Lieferant!$B$9:$B$158,0),MATCH(DJ$1,Input_Lieferant!$D$8:$BE$8,0)),"")&amp;""</f>
        <v>V02</v>
      </c>
      <c r="DK67" s="31"/>
      <c r="DL67" s="31"/>
      <c r="DM67" s="31"/>
      <c r="DN67" s="31"/>
      <c r="DO67" s="31"/>
      <c r="DP67" s="31"/>
      <c r="DQ67" s="31"/>
      <c r="DR67" s="27">
        <f t="shared" si="13"/>
        <v>2</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UAM</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X</v>
      </c>
      <c r="GI67" s="27" t="str">
        <f>_xlfn.IFNA(INDEX('Systemmanager - Datenassistent'!$C$9:$BW$159,MATCH($A67,Input_Lieferant!$B$9:$B$158,0),MATCH(GI$1,'Systemmanager - Datenassistent'!$C$8:$BW$8,0)),"")&amp;""</f>
        <v>M</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27" t="str">
        <f>_xlfn.IFNA(INDEX(Grunddaten!$C$9:$BO$159,MATCH($A67,Input_Lieferant!$B$9:$B$158,0),MATCH(GO$1,Grunddaten!$C$8:$BO$8,0)), "")&amp;""</f>
        <v/>
      </c>
      <c r="GP67" s="27" t="str">
        <f>_xlfn.IFNA(INDEX('Systemmanager - Datenassistent'!$C$9:$BW$159,MATCH($A67,Input_Lieferant!$B$9:$B$158,0),MATCH(GP$1,'Systemmanager - Datenassistent'!$C$8:$BW$8,0)),"")&amp;""</f>
        <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1</v>
      </c>
      <c r="JT67" s="27" t="str">
        <f>_xlfn.IFNA(INDEX(Grunddaten!$C$9:$BO$159,MATCH($A67,Input_Lieferant!$B$9:$B$158,0),MATCH(JT$1,Grunddaten!$C$8:$BO$8,0)), "")&amp;""</f>
        <v>V</v>
      </c>
      <c r="JU67" s="31"/>
      <c r="JV67" s="27" t="str">
        <f>_xlfn.IFNA(INDEX(Input_Lieferant!$D$9:$BE$158,MATCH($A67,Input_Lieferant!$B$9:$B$158,0),MATCH(JV$1,Input_Lieferant!$D$8:$BE$8,0)),"")&amp;""</f>
        <v>194407247</v>
      </c>
      <c r="JW67" s="31"/>
      <c r="JX67" s="31"/>
      <c r="JZ67" s="31"/>
      <c r="KA67" s="31"/>
      <c r="KB67" s="31"/>
      <c r="KC67" s="27" t="str">
        <f>_xlfn.IFNA(INDEX('Systemmanager - Datenassistent'!$C$9:$BW$159,MATCH($A67,Input_Lieferant!$B$9:$B$158,0),MATCH(KC$1,'Systemmanager - Datenassistent'!$C$8:$BW$8,0)),"")&amp;""</f>
        <v>0</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4">
      <c r="A68" s="27">
        <f>IF(LEN(Input_Lieferant!B75)=0,"",Input_Lieferant!B75)</f>
        <v>67</v>
      </c>
      <c r="B68" s="31"/>
      <c r="C68" s="31"/>
      <c r="D68" s="31"/>
      <c r="E68" s="31"/>
      <c r="F68" s="31"/>
      <c r="G68" s="31"/>
      <c r="H68" s="31"/>
      <c r="I68" s="31"/>
      <c r="J68" s="31"/>
      <c r="K68" s="27" t="str">
        <f>_xlfn.IFNA(INDEX(Grunddaten!$C$9:$BO$159,MATCH($A68,Input_Lieferant!$B$9:$B$158,0),MATCH(K$1,Grunddaten!$C$8:$BO$8,0)), "")&amp;""</f>
        <v>V015</v>
      </c>
      <c r="L68" s="27" t="str">
        <f t="shared" si="10"/>
        <v>M</v>
      </c>
      <c r="M68" s="27" t="str">
        <f>_xlfn.IFNA(INDEX(Grunddaten!$C$9:$BO$159,MATCH($A68,Input_Lieferant!$B$9:$B$158,0),MATCH(M$1,Grunddaten!$C$8:$BO$8,0)), "")&amp;""</f>
        <v>ZX0000290</v>
      </c>
      <c r="N68" s="31"/>
      <c r="O68" s="27" t="str">
        <f>_xlfn.IFNA(INDEX(Input_Lieferant!$D$9:$BE$158,MATCH($A68,Input_Lieferant!$B$9:$B$158,0),MATCH(O$1,Input_Lieferant!$D$8:$BE$8,0)), "")&amp;""</f>
        <v>GLL</v>
      </c>
      <c r="P68" s="27" t="str">
        <f>_xlfn.IFNA(INDEX(Input_Lieferant!$D$9:$BE$158,MATCH($A68,Input_Lieferant!$B$9:$B$158,0),MATCH(P$1,Input_Lieferant!$D$8:$BE$8,0)), "")&amp;""</f>
        <v/>
      </c>
      <c r="Q68" s="31"/>
      <c r="R68" s="31"/>
      <c r="S68" s="31"/>
      <c r="T68" s="31"/>
      <c r="U68" s="31"/>
      <c r="V68" s="31"/>
      <c r="W68" s="31"/>
      <c r="X68" s="31"/>
      <c r="Y68" s="31"/>
      <c r="Z68" s="27" t="str">
        <f>_xlfn.IFNA(INDEX(Input_Lieferant!$D$9:$BE$158,MATCH($A68,Input_Lieferant!$B$9:$B$158,0),MATCH(Z$1,Input_Lieferant!$D$8:$BE$8,0)), "")&amp;""</f>
        <v>7.98</v>
      </c>
      <c r="AA68" s="31"/>
      <c r="AB68" s="27" t="str">
        <f>_xlfn.IFNA(INDEX(Input_Lieferant!$D$9:$BE$158,MATCH($A68,Input_Lieferant!$B$9:$B$158,0),MATCH(AB$1,Input_Lieferant!$D$8:$BE$8,0)),"")&amp;""</f>
        <v>SRVP</v>
      </c>
      <c r="AC68" s="31"/>
      <c r="AD68" s="31"/>
      <c r="AE68" s="27" t="str">
        <f>_xlfn.IFNA(INDEX(Input_Lieferant!$D$9:$BE$158,MATCH($A68,Input_Lieferant!$B$9:$B$158,0),MATCH(AE$1,Input_Lieferant!$D$8:$BE$8,0)), "")&amp;""</f>
        <v>3.26</v>
      </c>
      <c r="AF68" s="27" t="str">
        <f>_xlfn.IFNA(INDEX(Input_Lieferant!$D$9:$BE$158,MATCH($A68,Input_Lieferant!$B$9:$B$158,0),MATCH(AF$1,Input_Lieferant!$D$8:$BE$8,0)),"")&amp;""</f>
        <v>8.25</v>
      </c>
      <c r="AG68" s="27" t="str">
        <f>_xlfn.IFNA(INDEX(Input_Lieferant!$D$9:$BE$158,MATCH($A68,Input_Lieferant!$B$9:$B$158,0),MATCH(AG$1,Input_Lieferant!$D$8:$BE$8,0)),"")&amp;""</f>
        <v>KG</v>
      </c>
      <c r="AH68" s="31"/>
      <c r="AI68" s="31"/>
      <c r="AJ68" s="31"/>
      <c r="AK68" s="31"/>
      <c r="AL68" s="27" t="str">
        <f>_xlfn.IFNA(INDEX('Systemmanager - Datenassistent'!$C$9:$BW$159,MATCH($A68,Input_Lieferant!$B$9:$B$158,0),MATCH(AL$1,'Systemmanager - Datenassistent'!$C$8:$BW$8,0)),"")&amp;""</f>
        <v>01</v>
      </c>
      <c r="AM68" s="31"/>
      <c r="AN68" s="31"/>
      <c r="AO68" s="31"/>
      <c r="AP68" s="27" t="str">
        <f>_xlfn.IFNA(INDEX(Grunddaten!$C$9:$BO$159,MATCH($A68,Input_Lieferant!$B$9:$B$158,0),MATCH(AP$1,Grunddaten!$C$8:$BO$8,0)), "")&amp;""</f>
        <v>V5</v>
      </c>
      <c r="AQ68" s="31"/>
      <c r="AR68" s="31"/>
      <c r="AS68" s="31"/>
      <c r="AT68" s="31"/>
      <c r="AU68" s="31"/>
      <c r="AV68" s="31"/>
      <c r="AW68" s="31"/>
      <c r="AX68" s="31"/>
      <c r="AY68" s="31"/>
      <c r="AZ68" s="27" t="str">
        <f>_xlfn.IFNA(INDEX(Input_Lieferant!$D$9:$BE$158,MATCH($A68,Input_Lieferant!$B$9:$B$158,0),MATCH(AZ$1,Input_Lieferant!$D$8:$BE$8,0)),"")&amp;""</f>
        <v>4222576840673</v>
      </c>
      <c r="BA68" s="27" t="str">
        <f t="shared" si="11"/>
        <v>HE</v>
      </c>
      <c r="BB68" s="27" t="str">
        <f>TEXT(_xlfn.IFNA(INDEX(Input_Lieferant!$D$9:$BE$158,MATCH($A68,Input_Lieferant!$B$9:$B$158,0),MATCH(BB$1,Input_Lieferant!$D$8:$BE$8,0)),""), "0.000")&amp;""</f>
        <v>6.030</v>
      </c>
      <c r="BC68" s="27" t="str">
        <f>TEXT(_xlfn.IFNA(INDEX(Input_Lieferant!$D$9:$BE$158,MATCH($A68,Input_Lieferant!$B$9:$B$158,0),MATCH(BC$1,Input_Lieferant!$D$8:$BE$8,0)),""), "0.000")&amp;""</f>
        <v>9.890</v>
      </c>
      <c r="BD68" s="27" t="str">
        <f>TEXT(_xlfn.IFNA(INDEX(Input_Lieferant!$D$9:$BE$158,MATCH($A68,Input_Lieferant!$B$9:$B$158,0),MATCH(BD$1,Input_Lieferant!$D$8:$BE$8,0)),""), "0.000")&amp;""</f>
        <v>2.860</v>
      </c>
      <c r="BE68" s="27" t="str">
        <f>TEXT(_xlfn.IFNA(INDEX(Input_Lieferant!$D$9:$BE$158,MATCH($A68,Input_Lieferant!$B$9:$B$158,0),MATCH(BE$1,Input_Lieferant!$D$8:$BE$8,0)),""), "0.000")&amp;""</f>
        <v>MM</v>
      </c>
      <c r="BF68" s="27" t="str">
        <f>_xlfn.IFNA(INDEX(Grunddaten!$C$9:$BO$159,MATCH($A68,Input_Lieferant!$B$9:$B$158,0),MATCH(BF$1,Grunddaten!$C$8:$BO$8,0)), "")&amp;""</f>
        <v>0106</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1000</v>
      </c>
      <c r="BY68" s="31"/>
      <c r="BZ68" s="31"/>
      <c r="CA68" s="31"/>
      <c r="CB68" s="31"/>
      <c r="CC68" s="31"/>
      <c r="CD68" s="27" t="str">
        <f>_xlfn.IFNA(INDEX('Systemmanager - Datenassistent'!$C$9:$BW$159,MATCH($A68,Input_Lieferant!$B$9:$B$158,0),MATCH(CD$1,'Systemmanager - Datenassistent'!$C$8:$BW$8,0)),"")&amp;""</f>
        <v/>
      </c>
      <c r="CE68" s="31"/>
      <c r="CF68" s="31"/>
      <c r="CG68" s="31"/>
      <c r="CH68" s="31"/>
      <c r="CI68" s="31"/>
      <c r="CJ68" s="31" t="str">
        <f t="shared" si="12"/>
        <v>V1</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zWrEPHhdumICqcmWNowgxKRpUfooQI</v>
      </c>
      <c r="DE68" s="27" t="str">
        <f>_xlfn.IFNA(INDEX(Grunddaten!$C$9:$BO$159,MATCH($A68,Input_Lieferant!$B$9:$B$158,0),MATCH(DE$1,Grunddaten!$C$8:$BO$8,0)), "")&amp;""</f>
        <v>1000032181</v>
      </c>
      <c r="DF68" s="31"/>
      <c r="DG68" s="31"/>
      <c r="DH68" s="31"/>
      <c r="DI68" s="31"/>
      <c r="DJ68" s="27" t="str">
        <f>_xlfn.IFNA(INDEX(Input_Lieferant!$D$9:$BE$158,MATCH($A68,Input_Lieferant!$B$9:$B$158,0),MATCH(DJ$1,Input_Lieferant!$D$8:$BE$8,0)),"")&amp;""</f>
        <v>V02</v>
      </c>
      <c r="DK68" s="31"/>
      <c r="DL68" s="31"/>
      <c r="DM68" s="31"/>
      <c r="DN68" s="31"/>
      <c r="DO68" s="31"/>
      <c r="DP68" s="31"/>
      <c r="DQ68" s="31"/>
      <c r="DR68" s="27">
        <f t="shared" si="13"/>
        <v>2</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UAM</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X</v>
      </c>
      <c r="GI68" s="27" t="str">
        <f>_xlfn.IFNA(INDEX('Systemmanager - Datenassistent'!$C$9:$BW$159,MATCH($A68,Input_Lieferant!$B$9:$B$158,0),MATCH(GI$1,'Systemmanager - Datenassistent'!$C$8:$BW$8,0)),"")&amp;""</f>
        <v>M</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27" t="str">
        <f>_xlfn.IFNA(INDEX(Grunddaten!$C$9:$BO$159,MATCH($A68,Input_Lieferant!$B$9:$B$158,0),MATCH(GO$1,Grunddaten!$C$8:$BO$8,0)), "")&amp;""</f>
        <v/>
      </c>
      <c r="GP68" s="27" t="str">
        <f>_xlfn.IFNA(INDEX('Systemmanager - Datenassistent'!$C$9:$BW$159,MATCH($A68,Input_Lieferant!$B$9:$B$158,0),MATCH(GP$1,'Systemmanager - Datenassistent'!$C$8:$BW$8,0)),"")&amp;""</f>
        <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1</v>
      </c>
      <c r="JT68" s="27" t="str">
        <f>_xlfn.IFNA(INDEX(Grunddaten!$C$9:$BO$159,MATCH($A68,Input_Lieferant!$B$9:$B$158,0),MATCH(JT$1,Grunddaten!$C$8:$BO$8,0)), "")&amp;""</f>
        <v>R</v>
      </c>
      <c r="JU68" s="31"/>
      <c r="JV68" s="27" t="str">
        <f>_xlfn.IFNA(INDEX(Input_Lieferant!$D$9:$BE$158,MATCH($A68,Input_Lieferant!$B$9:$B$158,0),MATCH(JV$1,Input_Lieferant!$D$8:$BE$8,0)),"")&amp;""</f>
        <v>165106072</v>
      </c>
      <c r="JW68" s="31"/>
      <c r="JX68" s="31"/>
      <c r="JZ68" s="31"/>
      <c r="KA68" s="31"/>
      <c r="KB68" s="31"/>
      <c r="KC68" s="27" t="str">
        <f>_xlfn.IFNA(INDEX('Systemmanager - Datenassistent'!$C$9:$BW$159,MATCH($A68,Input_Lieferant!$B$9:$B$158,0),MATCH(KC$1,'Systemmanager - Datenassistent'!$C$8:$BW$8,0)),"")&amp;""</f>
        <v>2</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4">
      <c r="A69" s="27">
        <f>IF(LEN(Input_Lieferant!B76)=0,"",Input_Lieferant!B76)</f>
        <v>68</v>
      </c>
      <c r="B69" s="31"/>
      <c r="C69" s="31"/>
      <c r="D69" s="31"/>
      <c r="E69" s="31"/>
      <c r="F69" s="31"/>
      <c r="G69" s="31"/>
      <c r="H69" s="31"/>
      <c r="I69" s="31"/>
      <c r="J69" s="31"/>
      <c r="K69" s="27" t="str">
        <f>_xlfn.IFNA(INDEX(Grunddaten!$C$9:$BO$159,MATCH($A69,Input_Lieferant!$B$9:$B$158,0),MATCH(K$1,Grunddaten!$C$8:$BO$8,0)), "")&amp;""</f>
        <v>V010</v>
      </c>
      <c r="L69" s="27" t="str">
        <f t="shared" si="10"/>
        <v>M</v>
      </c>
      <c r="M69" s="27" t="str">
        <f>_xlfn.IFNA(INDEX(Grunddaten!$C$9:$BO$159,MATCH($A69,Input_Lieferant!$B$9:$B$158,0),MATCH(M$1,Grunddaten!$C$8:$BO$8,0)), "")&amp;""</f>
        <v>ZX0000130</v>
      </c>
      <c r="N69" s="31"/>
      <c r="O69" s="27" t="str">
        <f>_xlfn.IFNA(INDEX(Input_Lieferant!$D$9:$BE$158,MATCH($A69,Input_Lieferant!$B$9:$B$158,0),MATCH(O$1,Input_Lieferant!$D$8:$BE$8,0)), "")&amp;""</f>
        <v>G</v>
      </c>
      <c r="P69" s="27" t="str">
        <f>_xlfn.IFNA(INDEX(Input_Lieferant!$D$9:$BE$158,MATCH($A69,Input_Lieferant!$B$9:$B$158,0),MATCH(P$1,Input_Lieferant!$D$8:$BE$8,0)), "")&amp;""</f>
        <v/>
      </c>
      <c r="Q69" s="31"/>
      <c r="R69" s="31"/>
      <c r="S69" s="31"/>
      <c r="T69" s="31"/>
      <c r="U69" s="31"/>
      <c r="V69" s="31"/>
      <c r="W69" s="31"/>
      <c r="X69" s="31"/>
      <c r="Y69" s="31"/>
      <c r="Z69" s="27" t="str">
        <f>_xlfn.IFNA(INDEX(Input_Lieferant!$D$9:$BE$158,MATCH($A69,Input_Lieferant!$B$9:$B$158,0),MATCH(Z$1,Input_Lieferant!$D$8:$BE$8,0)), "")&amp;""</f>
        <v>3.69</v>
      </c>
      <c r="AA69" s="31"/>
      <c r="AB69" s="27" t="str">
        <f>_xlfn.IFNA(INDEX(Input_Lieferant!$D$9:$BE$158,MATCH($A69,Input_Lieferant!$B$9:$B$158,0),MATCH(AB$1,Input_Lieferant!$D$8:$BE$8,0)),"")&amp;""</f>
        <v>LO11</v>
      </c>
      <c r="AC69" s="31"/>
      <c r="AD69" s="31"/>
      <c r="AE69" s="27" t="str">
        <f>_xlfn.IFNA(INDEX(Input_Lieferant!$D$9:$BE$158,MATCH($A69,Input_Lieferant!$B$9:$B$158,0),MATCH(AE$1,Input_Lieferant!$D$8:$BE$8,0)), "")&amp;""</f>
        <v>4.11</v>
      </c>
      <c r="AF69" s="27" t="str">
        <f>_xlfn.IFNA(INDEX(Input_Lieferant!$D$9:$BE$158,MATCH($A69,Input_Lieferant!$B$9:$B$158,0),MATCH(AF$1,Input_Lieferant!$D$8:$BE$8,0)),"")&amp;""</f>
        <v>8.56</v>
      </c>
      <c r="AG69" s="27" t="str">
        <f>_xlfn.IFNA(INDEX(Input_Lieferant!$D$9:$BE$158,MATCH($A69,Input_Lieferant!$B$9:$B$158,0),MATCH(AG$1,Input_Lieferant!$D$8:$BE$8,0)),"")&amp;""</f>
        <v>KG</v>
      </c>
      <c r="AH69" s="31"/>
      <c r="AI69" s="31"/>
      <c r="AJ69" s="31"/>
      <c r="AK69" s="31"/>
      <c r="AL69" s="27" t="str">
        <f>_xlfn.IFNA(INDEX('Systemmanager - Datenassistent'!$C$9:$BW$159,MATCH($A69,Input_Lieferant!$B$9:$B$158,0),MATCH(AL$1,'Systemmanager - Datenassistent'!$C$8:$BW$8,0)),"")&amp;""</f>
        <v>04</v>
      </c>
      <c r="AM69" s="31"/>
      <c r="AN69" s="31"/>
      <c r="AO69" s="31"/>
      <c r="AP69" s="27" t="str">
        <f>_xlfn.IFNA(INDEX(Grunddaten!$C$9:$BO$159,MATCH($A69,Input_Lieferant!$B$9:$B$158,0),MATCH(AP$1,Grunddaten!$C$8:$BO$8,0)), "")&amp;""</f>
        <v>V5</v>
      </c>
      <c r="AQ69" s="31"/>
      <c r="AR69" s="31"/>
      <c r="AS69" s="31"/>
      <c r="AT69" s="31"/>
      <c r="AU69" s="31"/>
      <c r="AV69" s="31"/>
      <c r="AW69" s="31"/>
      <c r="AX69" s="31"/>
      <c r="AY69" s="31"/>
      <c r="AZ69" s="27" t="str">
        <f>_xlfn.IFNA(INDEX(Input_Lieferant!$D$9:$BE$158,MATCH($A69,Input_Lieferant!$B$9:$B$158,0),MATCH(AZ$1,Input_Lieferant!$D$8:$BE$8,0)),"")&amp;""</f>
        <v>1115997185447</v>
      </c>
      <c r="BA69" s="27" t="str">
        <f t="shared" si="11"/>
        <v>HE</v>
      </c>
      <c r="BB69" s="27" t="str">
        <f>TEXT(_xlfn.IFNA(INDEX(Input_Lieferant!$D$9:$BE$158,MATCH($A69,Input_Lieferant!$B$9:$B$158,0),MATCH(BB$1,Input_Lieferant!$D$8:$BE$8,0)),""), "0.000")&amp;""</f>
        <v>7.400</v>
      </c>
      <c r="BC69" s="27" t="str">
        <f>TEXT(_xlfn.IFNA(INDEX(Input_Lieferant!$D$9:$BE$158,MATCH($A69,Input_Lieferant!$B$9:$B$158,0),MATCH(BC$1,Input_Lieferant!$D$8:$BE$8,0)),""), "0.000")&amp;""</f>
        <v>3.680</v>
      </c>
      <c r="BD69" s="27" t="str">
        <f>TEXT(_xlfn.IFNA(INDEX(Input_Lieferant!$D$9:$BE$158,MATCH($A69,Input_Lieferant!$B$9:$B$158,0),MATCH(BD$1,Input_Lieferant!$D$8:$BE$8,0)),""), "0.000")&amp;""</f>
        <v>6.320</v>
      </c>
      <c r="BE69" s="27" t="str">
        <f>TEXT(_xlfn.IFNA(INDEX(Input_Lieferant!$D$9:$BE$158,MATCH($A69,Input_Lieferant!$B$9:$B$158,0),MATCH(BE$1,Input_Lieferant!$D$8:$BE$8,0)),""), "0.000")&amp;""</f>
        <v>MM</v>
      </c>
      <c r="BF69" s="27" t="str">
        <f>_xlfn.IFNA(INDEX(Grunddaten!$C$9:$BO$159,MATCH($A69,Input_Lieferant!$B$9:$B$158,0),MATCH(BF$1,Grunddaten!$C$8:$BO$8,0)), "")&amp;""</f>
        <v>0588</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9000</v>
      </c>
      <c r="BY69" s="31"/>
      <c r="BZ69" s="31"/>
      <c r="CA69" s="31"/>
      <c r="CB69" s="31"/>
      <c r="CC69" s="31"/>
      <c r="CD69" s="27" t="str">
        <f>_xlfn.IFNA(INDEX('Systemmanager - Datenassistent'!$C$9:$BW$159,MATCH($A69,Input_Lieferant!$B$9:$B$158,0),MATCH(CD$1,'Systemmanager - Datenassistent'!$C$8:$BW$8,0)),"")&amp;""</f>
        <v/>
      </c>
      <c r="CE69" s="31"/>
      <c r="CF69" s="31"/>
      <c r="CG69" s="31"/>
      <c r="CH69" s="31"/>
      <c r="CI69" s="31"/>
      <c r="CJ69" s="31" t="str">
        <f t="shared" si="12"/>
        <v>V1</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VQiFOQbWsXkRLfdbmxXGhDILnOjMlG</v>
      </c>
      <c r="DE69" s="27" t="str">
        <f>_xlfn.IFNA(INDEX(Grunddaten!$C$9:$BO$159,MATCH($A69,Input_Lieferant!$B$9:$B$158,0),MATCH(DE$1,Grunddaten!$C$8:$BO$8,0)), "")&amp;""</f>
        <v>1000047632</v>
      </c>
      <c r="DF69" s="31"/>
      <c r="DG69" s="31"/>
      <c r="DH69" s="31"/>
      <c r="DI69" s="31"/>
      <c r="DJ69" s="27" t="str">
        <f>_xlfn.IFNA(INDEX(Input_Lieferant!$D$9:$BE$158,MATCH($A69,Input_Lieferant!$B$9:$B$158,0),MATCH(DJ$1,Input_Lieferant!$D$8:$BE$8,0)),"")&amp;""</f>
        <v>V03</v>
      </c>
      <c r="DK69" s="31"/>
      <c r="DL69" s="31"/>
      <c r="DM69" s="31"/>
      <c r="DN69" s="31"/>
      <c r="DO69" s="31"/>
      <c r="DP69" s="31"/>
      <c r="DQ69" s="31"/>
      <c r="DR69" s="27">
        <f t="shared" si="13"/>
        <v>2</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UAM</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
      </c>
      <c r="GI69" s="27" t="str">
        <f>_xlfn.IFNA(INDEX('Systemmanager - Datenassistent'!$C$9:$BW$159,MATCH($A69,Input_Lieferant!$B$9:$B$158,0),MATCH(GI$1,'Systemmanager - Datenassistent'!$C$8:$BW$8,0)),"")&amp;""</f>
        <v>M</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27" t="str">
        <f>_xlfn.IFNA(INDEX(Grunddaten!$C$9:$BO$159,MATCH($A69,Input_Lieferant!$B$9:$B$158,0),MATCH(GO$1,Grunddaten!$C$8:$BO$8,0)), "")&amp;""</f>
        <v/>
      </c>
      <c r="GP69" s="27" t="str">
        <f>_xlfn.IFNA(INDEX('Systemmanager - Datenassistent'!$C$9:$BW$159,MATCH($A69,Input_Lieferant!$B$9:$B$158,0),MATCH(GP$1,'Systemmanager - Datenassistent'!$C$8:$BW$8,0)),"")&amp;""</f>
        <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1</v>
      </c>
      <c r="JT69" s="27" t="str">
        <f>_xlfn.IFNA(INDEX(Grunddaten!$C$9:$BO$159,MATCH($A69,Input_Lieferant!$B$9:$B$158,0),MATCH(JT$1,Grunddaten!$C$8:$BO$8,0)), "")&amp;""</f>
        <v>N</v>
      </c>
      <c r="JU69" s="31"/>
      <c r="JV69" s="27" t="str">
        <f>_xlfn.IFNA(INDEX(Input_Lieferant!$D$9:$BE$158,MATCH($A69,Input_Lieferant!$B$9:$B$158,0),MATCH(JV$1,Input_Lieferant!$D$8:$BE$8,0)),"")&amp;""</f>
        <v>722239663</v>
      </c>
      <c r="JW69" s="31"/>
      <c r="JX69" s="31"/>
      <c r="JZ69" s="31"/>
      <c r="KA69" s="31"/>
      <c r="KB69" s="31"/>
      <c r="KC69" s="27" t="str">
        <f>_xlfn.IFNA(INDEX('Systemmanager - Datenassistent'!$C$9:$BW$159,MATCH($A69,Input_Lieferant!$B$9:$B$158,0),MATCH(KC$1,'Systemmanager - Datenassistent'!$C$8:$BW$8,0)),"")&amp;""</f>
        <v>0</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4">
      <c r="A70" s="27">
        <f>IF(LEN(Input_Lieferant!B77)=0,"",Input_Lieferant!B77)</f>
        <v>69</v>
      </c>
      <c r="B70" s="31"/>
      <c r="C70" s="31"/>
      <c r="D70" s="31"/>
      <c r="E70" s="31"/>
      <c r="F70" s="31"/>
      <c r="G70" s="31"/>
      <c r="H70" s="31"/>
      <c r="I70" s="31"/>
      <c r="J70" s="31"/>
      <c r="K70" s="27" t="str">
        <f>_xlfn.IFNA(INDEX(Grunddaten!$C$9:$BO$159,MATCH($A70,Input_Lieferant!$B$9:$B$158,0),MATCH(K$1,Grunddaten!$C$8:$BO$8,0)), "")&amp;""</f>
        <v>V017</v>
      </c>
      <c r="L70" s="27" t="str">
        <f t="shared" si="10"/>
        <v>M</v>
      </c>
      <c r="M70" s="27" t="str">
        <f>_xlfn.IFNA(INDEX(Grunddaten!$C$9:$BO$159,MATCH($A70,Input_Lieferant!$B$9:$B$158,0),MATCH(M$1,Grunddaten!$C$8:$BO$8,0)), "")&amp;""</f>
        <v>ZX0000275</v>
      </c>
      <c r="N70" s="31"/>
      <c r="O70" s="27" t="str">
        <f>_xlfn.IFNA(INDEX(Input_Lieferant!$D$9:$BE$158,MATCH($A70,Input_Lieferant!$B$9:$B$158,0),MATCH(O$1,Input_Lieferant!$D$8:$BE$8,0)), "")&amp;""</f>
        <v>GLL</v>
      </c>
      <c r="P70" s="27" t="str">
        <f>_xlfn.IFNA(INDEX(Input_Lieferant!$D$9:$BE$158,MATCH($A70,Input_Lieferant!$B$9:$B$158,0),MATCH(P$1,Input_Lieferant!$D$8:$BE$8,0)), "")&amp;""</f>
        <v/>
      </c>
      <c r="Q70" s="31"/>
      <c r="R70" s="31"/>
      <c r="S70" s="31"/>
      <c r="T70" s="31"/>
      <c r="U70" s="31"/>
      <c r="V70" s="31"/>
      <c r="W70" s="31"/>
      <c r="X70" s="31"/>
      <c r="Y70" s="31"/>
      <c r="Z70" s="27" t="str">
        <f>_xlfn.IFNA(INDEX(Input_Lieferant!$D$9:$BE$158,MATCH($A70,Input_Lieferant!$B$9:$B$158,0),MATCH(Z$1,Input_Lieferant!$D$8:$BE$8,0)), "")&amp;""</f>
        <v>9.78</v>
      </c>
      <c r="AA70" s="31"/>
      <c r="AB70" s="27" t="str">
        <f>_xlfn.IFNA(INDEX(Input_Lieferant!$D$9:$BE$158,MATCH($A70,Input_Lieferant!$B$9:$B$158,0),MATCH(AB$1,Input_Lieferant!$D$8:$BE$8,0)),"")&amp;""</f>
        <v>LO04</v>
      </c>
      <c r="AC70" s="31"/>
      <c r="AD70" s="31"/>
      <c r="AE70" s="27" t="str">
        <f>_xlfn.IFNA(INDEX(Input_Lieferant!$D$9:$BE$158,MATCH($A70,Input_Lieferant!$B$9:$B$158,0),MATCH(AE$1,Input_Lieferant!$D$8:$BE$8,0)), "")&amp;""</f>
        <v>6.26</v>
      </c>
      <c r="AF70" s="27" t="str">
        <f>_xlfn.IFNA(INDEX(Input_Lieferant!$D$9:$BE$158,MATCH($A70,Input_Lieferant!$B$9:$B$158,0),MATCH(AF$1,Input_Lieferant!$D$8:$BE$8,0)),"")&amp;""</f>
        <v>7.09</v>
      </c>
      <c r="AG70" s="27" t="str">
        <f>_xlfn.IFNA(INDEX(Input_Lieferant!$D$9:$BE$158,MATCH($A70,Input_Lieferant!$B$9:$B$158,0),MATCH(AG$1,Input_Lieferant!$D$8:$BE$8,0)),"")&amp;""</f>
        <v>KG</v>
      </c>
      <c r="AH70" s="31"/>
      <c r="AI70" s="31"/>
      <c r="AJ70" s="31"/>
      <c r="AK70" s="31"/>
      <c r="AL70" s="27" t="str">
        <f>_xlfn.IFNA(INDEX('Systemmanager - Datenassistent'!$C$9:$BW$159,MATCH($A70,Input_Lieferant!$B$9:$B$158,0),MATCH(AL$1,'Systemmanager - Datenassistent'!$C$8:$BW$8,0)),"")&amp;""</f>
        <v>04</v>
      </c>
      <c r="AM70" s="31"/>
      <c r="AN70" s="31"/>
      <c r="AO70" s="31"/>
      <c r="AP70" s="27" t="str">
        <f>_xlfn.IFNA(INDEX(Grunddaten!$C$9:$BO$159,MATCH($A70,Input_Lieferant!$B$9:$B$158,0),MATCH(AP$1,Grunddaten!$C$8:$BO$8,0)), "")&amp;""</f>
        <v>V3</v>
      </c>
      <c r="AQ70" s="31"/>
      <c r="AR70" s="31"/>
      <c r="AS70" s="31"/>
      <c r="AT70" s="31"/>
      <c r="AU70" s="31"/>
      <c r="AV70" s="31"/>
      <c r="AW70" s="31"/>
      <c r="AX70" s="31"/>
      <c r="AY70" s="31"/>
      <c r="AZ70" s="27" t="str">
        <f>_xlfn.IFNA(INDEX(Input_Lieferant!$D$9:$BE$158,MATCH($A70,Input_Lieferant!$B$9:$B$158,0),MATCH(AZ$1,Input_Lieferant!$D$8:$BE$8,0)),"")&amp;""</f>
        <v>8268355246596</v>
      </c>
      <c r="BA70" s="27" t="str">
        <f t="shared" si="11"/>
        <v>HE</v>
      </c>
      <c r="BB70" s="27" t="str">
        <f>TEXT(_xlfn.IFNA(INDEX(Input_Lieferant!$D$9:$BE$158,MATCH($A70,Input_Lieferant!$B$9:$B$158,0),MATCH(BB$1,Input_Lieferant!$D$8:$BE$8,0)),""), "0.000")&amp;""</f>
        <v>5.680</v>
      </c>
      <c r="BC70" s="27" t="str">
        <f>TEXT(_xlfn.IFNA(INDEX(Input_Lieferant!$D$9:$BE$158,MATCH($A70,Input_Lieferant!$B$9:$B$158,0),MATCH(BC$1,Input_Lieferant!$D$8:$BE$8,0)),""), "0.000")&amp;""</f>
        <v>6.060</v>
      </c>
      <c r="BD70" s="27" t="str">
        <f>TEXT(_xlfn.IFNA(INDEX(Input_Lieferant!$D$9:$BE$158,MATCH($A70,Input_Lieferant!$B$9:$B$158,0),MATCH(BD$1,Input_Lieferant!$D$8:$BE$8,0)),""), "0.000")&amp;""</f>
        <v>3.460</v>
      </c>
      <c r="BE70" s="27" t="str">
        <f>TEXT(_xlfn.IFNA(INDEX(Input_Lieferant!$D$9:$BE$158,MATCH($A70,Input_Lieferant!$B$9:$B$158,0),MATCH(BE$1,Input_Lieferant!$D$8:$BE$8,0)),""), "0.000")&amp;""</f>
        <v>MM</v>
      </c>
      <c r="BF70" s="27" t="str">
        <f>_xlfn.IFNA(INDEX(Grunddaten!$C$9:$BO$159,MATCH($A70,Input_Lieferant!$B$9:$B$158,0),MATCH(BF$1,Grunddaten!$C$8:$BO$8,0)), "")&amp;""</f>
        <v>0341</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6000</v>
      </c>
      <c r="BY70" s="31"/>
      <c r="BZ70" s="31"/>
      <c r="CA70" s="31"/>
      <c r="CB70" s="31"/>
      <c r="CC70" s="31"/>
      <c r="CD70" s="27" t="str">
        <f>_xlfn.IFNA(INDEX('Systemmanager - Datenassistent'!$C$9:$BW$159,MATCH($A70,Input_Lieferant!$B$9:$B$158,0),MATCH(CD$1,'Systemmanager - Datenassistent'!$C$8:$BW$8,0)),"")&amp;""</f>
        <v/>
      </c>
      <c r="CE70" s="31"/>
      <c r="CF70" s="31"/>
      <c r="CG70" s="31"/>
      <c r="CH70" s="31"/>
      <c r="CI70" s="31"/>
      <c r="CJ70" s="31" t="str">
        <f t="shared" si="12"/>
        <v>V1</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RgJwUfFBWuruBkRwjJKOdDXocqfvbc</v>
      </c>
      <c r="DE70" s="27" t="str">
        <f>_xlfn.IFNA(INDEX(Grunddaten!$C$9:$BO$159,MATCH($A70,Input_Lieferant!$B$9:$B$158,0),MATCH(DE$1,Grunddaten!$C$8:$BO$8,0)), "")&amp;""</f>
        <v>1000004040</v>
      </c>
      <c r="DF70" s="31"/>
      <c r="DG70" s="31"/>
      <c r="DH70" s="31"/>
      <c r="DI70" s="31"/>
      <c r="DJ70" s="27" t="str">
        <f>_xlfn.IFNA(INDEX(Input_Lieferant!$D$9:$BE$158,MATCH($A70,Input_Lieferant!$B$9:$B$158,0),MATCH(DJ$1,Input_Lieferant!$D$8:$BE$8,0)),"")&amp;""</f>
        <v>V02</v>
      </c>
      <c r="DK70" s="31"/>
      <c r="DL70" s="31"/>
      <c r="DM70" s="31"/>
      <c r="DN70" s="31"/>
      <c r="DO70" s="31"/>
      <c r="DP70" s="31"/>
      <c r="DQ70" s="31"/>
      <c r="DR70" s="27">
        <f t="shared" si="13"/>
        <v>2</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UAM</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X</v>
      </c>
      <c r="GI70" s="27" t="str">
        <f>_xlfn.IFNA(INDEX('Systemmanager - Datenassistent'!$C$9:$BW$159,MATCH($A70,Input_Lieferant!$B$9:$B$158,0),MATCH(GI$1,'Systemmanager - Datenassistent'!$C$8:$BW$8,0)),"")&amp;""</f>
        <v>N</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27" t="str">
        <f>_xlfn.IFNA(INDEX(Grunddaten!$C$9:$BO$159,MATCH($A70,Input_Lieferant!$B$9:$B$158,0),MATCH(GO$1,Grunddaten!$C$8:$BO$8,0)), "")&amp;""</f>
        <v/>
      </c>
      <c r="GP70" s="27" t="str">
        <f>_xlfn.IFNA(INDEX('Systemmanager - Datenassistent'!$C$9:$BW$159,MATCH($A70,Input_Lieferant!$B$9:$B$158,0),MATCH(GP$1,'Systemmanager - Datenassistent'!$C$8:$BW$8,0)),"")&amp;""</f>
        <v>R</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1</v>
      </c>
      <c r="JT70" s="27" t="str">
        <f>_xlfn.IFNA(INDEX(Grunddaten!$C$9:$BO$159,MATCH($A70,Input_Lieferant!$B$9:$B$158,0),MATCH(JT$1,Grunddaten!$C$8:$BO$8,0)), "")&amp;""</f>
        <v>N</v>
      </c>
      <c r="JU70" s="31"/>
      <c r="JV70" s="27" t="str">
        <f>_xlfn.IFNA(INDEX(Input_Lieferant!$D$9:$BE$158,MATCH($A70,Input_Lieferant!$B$9:$B$158,0),MATCH(JV$1,Input_Lieferant!$D$8:$BE$8,0)),"")&amp;""</f>
        <v>128379405</v>
      </c>
      <c r="JW70" s="31"/>
      <c r="JX70" s="31"/>
      <c r="JZ70" s="31"/>
      <c r="KA70" s="31"/>
      <c r="KB70" s="31"/>
      <c r="KC70" s="27" t="str">
        <f>_xlfn.IFNA(INDEX('Systemmanager - Datenassistent'!$C$9:$BW$159,MATCH($A70,Input_Lieferant!$B$9:$B$158,0),MATCH(KC$1,'Systemmanager - Datenassistent'!$C$8:$BW$8,0)),"")&amp;""</f>
        <v>0</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4">
      <c r="A71" s="27">
        <f>IF(LEN(Input_Lieferant!B78)=0,"",Input_Lieferant!B78)</f>
        <v>70</v>
      </c>
      <c r="B71" s="31"/>
      <c r="C71" s="31"/>
      <c r="D71" s="31"/>
      <c r="E71" s="31"/>
      <c r="F71" s="31"/>
      <c r="G71" s="31"/>
      <c r="H71" s="31"/>
      <c r="I71" s="31"/>
      <c r="J71" s="31"/>
      <c r="K71" s="27" t="str">
        <f>_xlfn.IFNA(INDEX(Grunddaten!$C$9:$BO$159,MATCH($A71,Input_Lieferant!$B$9:$B$158,0),MATCH(K$1,Grunddaten!$C$8:$BO$8,0)), "")&amp;""</f>
        <v>V009</v>
      </c>
      <c r="L71" s="27" t="str">
        <f t="shared" si="10"/>
        <v>M</v>
      </c>
      <c r="M71" s="27" t="str">
        <f>_xlfn.IFNA(INDEX(Grunddaten!$C$9:$BO$159,MATCH($A71,Input_Lieferant!$B$9:$B$158,0),MATCH(M$1,Grunddaten!$C$8:$BO$8,0)), "")&amp;""</f>
        <v>ZX0000405</v>
      </c>
      <c r="N71" s="31"/>
      <c r="O71" s="27" t="str">
        <f>_xlfn.IFNA(INDEX(Input_Lieferant!$D$9:$BE$158,MATCH($A71,Input_Lieferant!$B$9:$B$158,0),MATCH(O$1,Input_Lieferant!$D$8:$BE$8,0)), "")&amp;""</f>
        <v>GLL</v>
      </c>
      <c r="P71" s="27" t="str">
        <f>_xlfn.IFNA(INDEX(Input_Lieferant!$D$9:$BE$158,MATCH($A71,Input_Lieferant!$B$9:$B$158,0),MATCH(P$1,Input_Lieferant!$D$8:$BE$8,0)), "")&amp;""</f>
        <v>KG</v>
      </c>
      <c r="Q71" s="31"/>
      <c r="R71" s="31"/>
      <c r="S71" s="31"/>
      <c r="T71" s="31"/>
      <c r="U71" s="31"/>
      <c r="V71" s="31"/>
      <c r="W71" s="31"/>
      <c r="X71" s="31"/>
      <c r="Y71" s="31"/>
      <c r="Z71" s="27" t="str">
        <f>_xlfn.IFNA(INDEX(Input_Lieferant!$D$9:$BE$158,MATCH($A71,Input_Lieferant!$B$9:$B$158,0),MATCH(Z$1,Input_Lieferant!$D$8:$BE$8,0)), "")&amp;""</f>
        <v>7.99</v>
      </c>
      <c r="AA71" s="31"/>
      <c r="AB71" s="27" t="str">
        <f>_xlfn.IFNA(INDEX(Input_Lieferant!$D$9:$BE$158,MATCH($A71,Input_Lieferant!$B$9:$B$158,0),MATCH(AB$1,Input_Lieferant!$D$8:$BE$8,0)),"")&amp;""</f>
        <v>BADS</v>
      </c>
      <c r="AC71" s="31"/>
      <c r="AD71" s="31"/>
      <c r="AE71" s="27" t="str">
        <f>_xlfn.IFNA(INDEX(Input_Lieferant!$D$9:$BE$158,MATCH($A71,Input_Lieferant!$B$9:$B$158,0),MATCH(AE$1,Input_Lieferant!$D$8:$BE$8,0)), "")&amp;""</f>
        <v>2.32</v>
      </c>
      <c r="AF71" s="27" t="str">
        <f>_xlfn.IFNA(INDEX(Input_Lieferant!$D$9:$BE$158,MATCH($A71,Input_Lieferant!$B$9:$B$158,0),MATCH(AF$1,Input_Lieferant!$D$8:$BE$8,0)),"")&amp;""</f>
        <v>6.24</v>
      </c>
      <c r="AG71" s="27" t="str">
        <f>_xlfn.IFNA(INDEX(Input_Lieferant!$D$9:$BE$158,MATCH($A71,Input_Lieferant!$B$9:$B$158,0),MATCH(AG$1,Input_Lieferant!$D$8:$BE$8,0)),"")&amp;""</f>
        <v>KG</v>
      </c>
      <c r="AH71" s="31"/>
      <c r="AI71" s="31"/>
      <c r="AJ71" s="31"/>
      <c r="AK71" s="31"/>
      <c r="AL71" s="27" t="str">
        <f>_xlfn.IFNA(INDEX('Systemmanager - Datenassistent'!$C$9:$BW$159,MATCH($A71,Input_Lieferant!$B$9:$B$158,0),MATCH(AL$1,'Systemmanager - Datenassistent'!$C$8:$BW$8,0)),"")&amp;""</f>
        <v>02</v>
      </c>
      <c r="AM71" s="31"/>
      <c r="AN71" s="31"/>
      <c r="AO71" s="31"/>
      <c r="AP71" s="27" t="str">
        <f>_xlfn.IFNA(INDEX(Grunddaten!$C$9:$BO$159,MATCH($A71,Input_Lieferant!$B$9:$B$158,0),MATCH(AP$1,Grunddaten!$C$8:$BO$8,0)), "")&amp;""</f>
        <v>V4</v>
      </c>
      <c r="AQ71" s="31"/>
      <c r="AR71" s="31"/>
      <c r="AS71" s="31"/>
      <c r="AT71" s="31"/>
      <c r="AU71" s="31"/>
      <c r="AV71" s="31"/>
      <c r="AW71" s="31"/>
      <c r="AX71" s="31"/>
      <c r="AY71" s="31"/>
      <c r="AZ71" s="27" t="str">
        <f>_xlfn.IFNA(INDEX(Input_Lieferant!$D$9:$BE$158,MATCH($A71,Input_Lieferant!$B$9:$B$158,0),MATCH(AZ$1,Input_Lieferant!$D$8:$BE$8,0)),"")&amp;""</f>
        <v>6307127273425</v>
      </c>
      <c r="BA71" s="27" t="str">
        <f t="shared" si="11"/>
        <v>HE</v>
      </c>
      <c r="BB71" s="27" t="str">
        <f>TEXT(_xlfn.IFNA(INDEX(Input_Lieferant!$D$9:$BE$158,MATCH($A71,Input_Lieferant!$B$9:$B$158,0),MATCH(BB$1,Input_Lieferant!$D$8:$BE$8,0)),""), "0.000")&amp;""</f>
        <v>5.390</v>
      </c>
      <c r="BC71" s="27" t="str">
        <f>TEXT(_xlfn.IFNA(INDEX(Input_Lieferant!$D$9:$BE$158,MATCH($A71,Input_Lieferant!$B$9:$B$158,0),MATCH(BC$1,Input_Lieferant!$D$8:$BE$8,0)),""), "0.000")&amp;""</f>
        <v>4.110</v>
      </c>
      <c r="BD71" s="27" t="str">
        <f>TEXT(_xlfn.IFNA(INDEX(Input_Lieferant!$D$9:$BE$158,MATCH($A71,Input_Lieferant!$B$9:$B$158,0),MATCH(BD$1,Input_Lieferant!$D$8:$BE$8,0)),""), "0.000")&amp;""</f>
        <v>8.370</v>
      </c>
      <c r="BE71" s="27" t="str">
        <f>TEXT(_xlfn.IFNA(INDEX(Input_Lieferant!$D$9:$BE$158,MATCH($A71,Input_Lieferant!$B$9:$B$158,0),MATCH(BE$1,Input_Lieferant!$D$8:$BE$8,0)),""), "0.000")&amp;""</f>
        <v>MM</v>
      </c>
      <c r="BF71" s="27" t="str">
        <f>_xlfn.IFNA(INDEX(Grunddaten!$C$9:$BO$159,MATCH($A71,Input_Lieferant!$B$9:$B$158,0),MATCH(BF$1,Grunddaten!$C$8:$BO$8,0)), "")&amp;""</f>
        <v>0841</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5000</v>
      </c>
      <c r="BY71" s="31"/>
      <c r="BZ71" s="31"/>
      <c r="CA71" s="31"/>
      <c r="CB71" s="31"/>
      <c r="CC71" s="31"/>
      <c r="CD71" s="27" t="str">
        <f>_xlfn.IFNA(INDEX('Systemmanager - Datenassistent'!$C$9:$BW$159,MATCH($A71,Input_Lieferant!$B$9:$B$158,0),MATCH(CD$1,'Systemmanager - Datenassistent'!$C$8:$BW$8,0)),"")&amp;""</f>
        <v/>
      </c>
      <c r="CE71" s="31"/>
      <c r="CF71" s="31"/>
      <c r="CG71" s="31"/>
      <c r="CH71" s="31"/>
      <c r="CI71" s="31"/>
      <c r="CJ71" s="31" t="str">
        <f t="shared" si="12"/>
        <v>V1</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OMLjWxVvKPVKsLiMWyoepKAPNXRBTm</v>
      </c>
      <c r="DE71" s="27" t="str">
        <f>_xlfn.IFNA(INDEX(Grunddaten!$C$9:$BO$159,MATCH($A71,Input_Lieferant!$B$9:$B$158,0),MATCH(DE$1,Grunddaten!$C$8:$BO$8,0)), "")&amp;""</f>
        <v>1000051502</v>
      </c>
      <c r="DF71" s="31"/>
      <c r="DG71" s="31"/>
      <c r="DH71" s="31"/>
      <c r="DI71" s="31"/>
      <c r="DJ71" s="27" t="str">
        <f>_xlfn.IFNA(INDEX(Input_Lieferant!$D$9:$BE$158,MATCH($A71,Input_Lieferant!$B$9:$B$158,0),MATCH(DJ$1,Input_Lieferant!$D$8:$BE$8,0)),"")&amp;""</f>
        <v>V02</v>
      </c>
      <c r="DK71" s="31"/>
      <c r="DL71" s="31"/>
      <c r="DM71" s="31"/>
      <c r="DN71" s="31"/>
      <c r="DO71" s="31"/>
      <c r="DP71" s="31"/>
      <c r="DQ71" s="31"/>
      <c r="DR71" s="27">
        <f t="shared" si="13"/>
        <v>2</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UAM</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
      </c>
      <c r="GI71" s="27" t="str">
        <f>_xlfn.IFNA(INDEX('Systemmanager - Datenassistent'!$C$9:$BW$159,MATCH($A71,Input_Lieferant!$B$9:$B$158,0),MATCH(GI$1,'Systemmanager - Datenassistent'!$C$8:$BW$8,0)),"")&amp;""</f>
        <v>N</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27" t="str">
        <f>_xlfn.IFNA(INDEX(Grunddaten!$C$9:$BO$159,MATCH($A71,Input_Lieferant!$B$9:$B$158,0),MATCH(GO$1,Grunddaten!$C$8:$BO$8,0)), "")&amp;""</f>
        <v/>
      </c>
      <c r="GP71" s="27" t="str">
        <f>_xlfn.IFNA(INDEX('Systemmanager - Datenassistent'!$C$9:$BW$159,MATCH($A71,Input_Lieferant!$B$9:$B$158,0),MATCH(GP$1,'Systemmanager - Datenassistent'!$C$8:$BW$8,0)),"")&amp;""</f>
        <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1</v>
      </c>
      <c r="JT71" s="27" t="str">
        <f>_xlfn.IFNA(INDEX(Grunddaten!$C$9:$BO$159,MATCH($A71,Input_Lieferant!$B$9:$B$158,0),MATCH(JT$1,Grunddaten!$C$8:$BO$8,0)), "")&amp;""</f>
        <v>N</v>
      </c>
      <c r="JU71" s="31"/>
      <c r="JV71" s="27" t="str">
        <f>_xlfn.IFNA(INDEX(Input_Lieferant!$D$9:$BE$158,MATCH($A71,Input_Lieferant!$B$9:$B$158,0),MATCH(JV$1,Input_Lieferant!$D$8:$BE$8,0)),"")&amp;""</f>
        <v>624874907</v>
      </c>
      <c r="JW71" s="31"/>
      <c r="JX71" s="31"/>
      <c r="JZ71" s="31"/>
      <c r="KA71" s="31"/>
      <c r="KB71" s="31"/>
      <c r="KC71" s="27" t="str">
        <f>_xlfn.IFNA(INDEX('Systemmanager - Datenassistent'!$C$9:$BW$159,MATCH($A71,Input_Lieferant!$B$9:$B$158,0),MATCH(KC$1,'Systemmanager - Datenassistent'!$C$8:$BW$8,0)),"")&amp;""</f>
        <v>1</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4">
      <c r="A72" s="27">
        <f>IF(LEN(Input_Lieferant!B79)=0,"",Input_Lieferant!B79)</f>
        <v>71</v>
      </c>
      <c r="B72" s="31"/>
      <c r="C72" s="31"/>
      <c r="D72" s="31"/>
      <c r="E72" s="31"/>
      <c r="F72" s="31"/>
      <c r="G72" s="31"/>
      <c r="H72" s="31"/>
      <c r="I72" s="31"/>
      <c r="J72" s="31"/>
      <c r="K72" s="27" t="str">
        <f>_xlfn.IFNA(INDEX(Grunddaten!$C$9:$BO$159,MATCH($A72,Input_Lieferant!$B$9:$B$158,0),MATCH(K$1,Grunddaten!$C$8:$BO$8,0)), "")&amp;""</f>
        <v>V017</v>
      </c>
      <c r="L72" s="27" t="str">
        <f t="shared" si="10"/>
        <v>M</v>
      </c>
      <c r="M72" s="27" t="str">
        <f>_xlfn.IFNA(INDEX(Grunddaten!$C$9:$BO$159,MATCH($A72,Input_Lieferant!$B$9:$B$158,0),MATCH(M$1,Grunddaten!$C$8:$BO$8,0)), "")&amp;""</f>
        <v>ZX0000275</v>
      </c>
      <c r="N72" s="31"/>
      <c r="O72" s="27" t="str">
        <f>_xlfn.IFNA(INDEX(Input_Lieferant!$D$9:$BE$158,MATCH($A72,Input_Lieferant!$B$9:$B$158,0),MATCH(O$1,Input_Lieferant!$D$8:$BE$8,0)), "")&amp;""</f>
        <v>KG</v>
      </c>
      <c r="P72" s="27" t="str">
        <f>_xlfn.IFNA(INDEX(Input_Lieferant!$D$9:$BE$158,MATCH($A72,Input_Lieferant!$B$9:$B$158,0),MATCH(P$1,Input_Lieferant!$D$8:$BE$8,0)), "")&amp;""</f>
        <v>M</v>
      </c>
      <c r="Q72" s="31"/>
      <c r="R72" s="31"/>
      <c r="S72" s="31"/>
      <c r="T72" s="31"/>
      <c r="U72" s="31"/>
      <c r="V72" s="31"/>
      <c r="W72" s="31"/>
      <c r="X72" s="31"/>
      <c r="Y72" s="31"/>
      <c r="Z72" s="27" t="str">
        <f>_xlfn.IFNA(INDEX(Input_Lieferant!$D$9:$BE$158,MATCH($A72,Input_Lieferant!$B$9:$B$158,0),MATCH(Z$1,Input_Lieferant!$D$8:$BE$8,0)), "")&amp;""</f>
        <v>1.88</v>
      </c>
      <c r="AA72" s="31"/>
      <c r="AB72" s="27" t="str">
        <f>_xlfn.IFNA(INDEX(Input_Lieferant!$D$9:$BE$158,MATCH($A72,Input_Lieferant!$B$9:$B$158,0),MATCH(AB$1,Input_Lieferant!$D$8:$BE$8,0)),"")&amp;""</f>
        <v>GG05</v>
      </c>
      <c r="AC72" s="31"/>
      <c r="AD72" s="31"/>
      <c r="AE72" s="27" t="str">
        <f>_xlfn.IFNA(INDEX(Input_Lieferant!$D$9:$BE$158,MATCH($A72,Input_Lieferant!$B$9:$B$158,0),MATCH(AE$1,Input_Lieferant!$D$8:$BE$8,0)), "")&amp;""</f>
        <v>5.02</v>
      </c>
      <c r="AF72" s="27" t="str">
        <f>_xlfn.IFNA(INDEX(Input_Lieferant!$D$9:$BE$158,MATCH($A72,Input_Lieferant!$B$9:$B$158,0),MATCH(AF$1,Input_Lieferant!$D$8:$BE$8,0)),"")&amp;""</f>
        <v>1.76</v>
      </c>
      <c r="AG72" s="27" t="str">
        <f>_xlfn.IFNA(INDEX(Input_Lieferant!$D$9:$BE$158,MATCH($A72,Input_Lieferant!$B$9:$B$158,0),MATCH(AG$1,Input_Lieferant!$D$8:$BE$8,0)),"")&amp;""</f>
        <v>KG</v>
      </c>
      <c r="AH72" s="31"/>
      <c r="AI72" s="31"/>
      <c r="AJ72" s="31"/>
      <c r="AK72" s="31"/>
      <c r="AL72" s="27" t="str">
        <f>_xlfn.IFNA(INDEX('Systemmanager - Datenassistent'!$C$9:$BW$159,MATCH($A72,Input_Lieferant!$B$9:$B$158,0),MATCH(AL$1,'Systemmanager - Datenassistent'!$C$8:$BW$8,0)),"")&amp;""</f>
        <v>03</v>
      </c>
      <c r="AM72" s="31"/>
      <c r="AN72" s="31"/>
      <c r="AO72" s="31"/>
      <c r="AP72" s="27" t="str">
        <f>_xlfn.IFNA(INDEX(Grunddaten!$C$9:$BO$159,MATCH($A72,Input_Lieferant!$B$9:$B$158,0),MATCH(AP$1,Grunddaten!$C$8:$BO$8,0)), "")&amp;""</f>
        <v>V7</v>
      </c>
      <c r="AQ72" s="31"/>
      <c r="AR72" s="31"/>
      <c r="AS72" s="31"/>
      <c r="AT72" s="31"/>
      <c r="AU72" s="31"/>
      <c r="AV72" s="31"/>
      <c r="AW72" s="31"/>
      <c r="AX72" s="31"/>
      <c r="AY72" s="31"/>
      <c r="AZ72" s="27" t="str">
        <f>_xlfn.IFNA(INDEX(Input_Lieferant!$D$9:$BE$158,MATCH($A72,Input_Lieferant!$B$9:$B$158,0),MATCH(AZ$1,Input_Lieferant!$D$8:$BE$8,0)),"")&amp;""</f>
        <v>0017213926446</v>
      </c>
      <c r="BA72" s="27" t="str">
        <f t="shared" si="11"/>
        <v>HE</v>
      </c>
      <c r="BB72" s="27" t="str">
        <f>TEXT(_xlfn.IFNA(INDEX(Input_Lieferant!$D$9:$BE$158,MATCH($A72,Input_Lieferant!$B$9:$B$158,0),MATCH(BB$1,Input_Lieferant!$D$8:$BE$8,0)),""), "0.000")&amp;""</f>
        <v>8.650</v>
      </c>
      <c r="BC72" s="27" t="str">
        <f>TEXT(_xlfn.IFNA(INDEX(Input_Lieferant!$D$9:$BE$158,MATCH($A72,Input_Lieferant!$B$9:$B$158,0),MATCH(BC$1,Input_Lieferant!$D$8:$BE$8,0)),""), "0.000")&amp;""</f>
        <v>7.470</v>
      </c>
      <c r="BD72" s="27" t="str">
        <f>TEXT(_xlfn.IFNA(INDEX(Input_Lieferant!$D$9:$BE$158,MATCH($A72,Input_Lieferant!$B$9:$B$158,0),MATCH(BD$1,Input_Lieferant!$D$8:$BE$8,0)),""), "0.000")&amp;""</f>
        <v>2.590</v>
      </c>
      <c r="BE72" s="27" t="str">
        <f>TEXT(_xlfn.IFNA(INDEX(Input_Lieferant!$D$9:$BE$158,MATCH($A72,Input_Lieferant!$B$9:$B$158,0),MATCH(BE$1,Input_Lieferant!$D$8:$BE$8,0)),""), "0.000")&amp;""</f>
        <v>MM</v>
      </c>
      <c r="BF72" s="27" t="str">
        <f>_xlfn.IFNA(INDEX(Grunddaten!$C$9:$BO$159,MATCH($A72,Input_Lieferant!$B$9:$B$158,0),MATCH(BF$1,Grunddaten!$C$8:$BO$8,0)), "")&amp;""</f>
        <v>0166</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7000</v>
      </c>
      <c r="BY72" s="31"/>
      <c r="BZ72" s="31"/>
      <c r="CA72" s="31"/>
      <c r="CB72" s="31"/>
      <c r="CC72" s="31"/>
      <c r="CD72" s="27" t="str">
        <f>_xlfn.IFNA(INDEX('Systemmanager - Datenassistent'!$C$9:$BW$159,MATCH($A72,Input_Lieferant!$B$9:$B$158,0),MATCH(CD$1,'Systemmanager - Datenassistent'!$C$8:$BW$8,0)),"")&amp;""</f>
        <v/>
      </c>
      <c r="CE72" s="31"/>
      <c r="CF72" s="31"/>
      <c r="CG72" s="31"/>
      <c r="CH72" s="31"/>
      <c r="CI72" s="31"/>
      <c r="CJ72" s="31" t="str">
        <f t="shared" si="12"/>
        <v>V1</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vPdESIfQUrxAnldUGxmJMtQaTzxuTE</v>
      </c>
      <c r="DE72" s="27" t="str">
        <f>_xlfn.IFNA(INDEX(Grunddaten!$C$9:$BO$159,MATCH($A72,Input_Lieferant!$B$9:$B$158,0),MATCH(DE$1,Grunddaten!$C$8:$BO$8,0)), "")&amp;""</f>
        <v>1000053217</v>
      </c>
      <c r="DF72" s="31"/>
      <c r="DG72" s="31"/>
      <c r="DH72" s="31"/>
      <c r="DI72" s="31"/>
      <c r="DJ72" s="27" t="str">
        <f>_xlfn.IFNA(INDEX(Input_Lieferant!$D$9:$BE$158,MATCH($A72,Input_Lieferant!$B$9:$B$158,0),MATCH(DJ$1,Input_Lieferant!$D$8:$BE$8,0)),"")&amp;""</f>
        <v>V03</v>
      </c>
      <c r="DK72" s="31"/>
      <c r="DL72" s="31"/>
      <c r="DM72" s="31"/>
      <c r="DN72" s="31"/>
      <c r="DO72" s="31"/>
      <c r="DP72" s="31"/>
      <c r="DQ72" s="31"/>
      <c r="DR72" s="27">
        <f t="shared" si="13"/>
        <v>2</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UAM</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
      </c>
      <c r="GI72" s="27" t="str">
        <f>_xlfn.IFNA(INDEX('Systemmanager - Datenassistent'!$C$9:$BW$159,MATCH($A72,Input_Lieferant!$B$9:$B$158,0),MATCH(GI$1,'Systemmanager - Datenassistent'!$C$8:$BW$8,0)),"")&amp;""</f>
        <v>N</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27" t="str">
        <f>_xlfn.IFNA(INDEX(Grunddaten!$C$9:$BO$159,MATCH($A72,Input_Lieferant!$B$9:$B$158,0),MATCH(GO$1,Grunddaten!$C$8:$BO$8,0)), "")&amp;""</f>
        <v/>
      </c>
      <c r="GP72" s="27" t="str">
        <f>_xlfn.IFNA(INDEX('Systemmanager - Datenassistent'!$C$9:$BW$159,MATCH($A72,Input_Lieferant!$B$9:$B$158,0),MATCH(GP$1,'Systemmanager - Datenassistent'!$C$8:$BW$8,0)),"")&amp;""</f>
        <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1</v>
      </c>
      <c r="JT72" s="27" t="str">
        <f>_xlfn.IFNA(INDEX(Grunddaten!$C$9:$BO$159,MATCH($A72,Input_Lieferant!$B$9:$B$158,0),MATCH(JT$1,Grunddaten!$C$8:$BO$8,0)), "")&amp;""</f>
        <v>V</v>
      </c>
      <c r="JU72" s="31"/>
      <c r="JV72" s="27" t="str">
        <f>_xlfn.IFNA(INDEX(Input_Lieferant!$D$9:$BE$158,MATCH($A72,Input_Lieferant!$B$9:$B$158,0),MATCH(JV$1,Input_Lieferant!$D$8:$BE$8,0)),"")&amp;""</f>
        <v>207339135</v>
      </c>
      <c r="JW72" s="31"/>
      <c r="JX72" s="31"/>
      <c r="JZ72" s="31"/>
      <c r="KA72" s="31"/>
      <c r="KB72" s="31"/>
      <c r="KC72" s="27" t="str">
        <f>_xlfn.IFNA(INDEX('Systemmanager - Datenassistent'!$C$9:$BW$159,MATCH($A72,Input_Lieferant!$B$9:$B$158,0),MATCH(KC$1,'Systemmanager - Datenassistent'!$C$8:$BW$8,0)),"")&amp;""</f>
        <v>0</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4">
      <c r="A73" s="27">
        <f>IF(LEN(Input_Lieferant!B80)=0,"",Input_Lieferant!B80)</f>
        <v>72</v>
      </c>
      <c r="B73" s="31"/>
      <c r="C73" s="31"/>
      <c r="D73" s="31"/>
      <c r="E73" s="31"/>
      <c r="F73" s="31"/>
      <c r="G73" s="31"/>
      <c r="H73" s="31"/>
      <c r="I73" s="31"/>
      <c r="J73" s="31"/>
      <c r="K73" s="27" t="str">
        <f>_xlfn.IFNA(INDEX(Grunddaten!$C$9:$BO$159,MATCH($A73,Input_Lieferant!$B$9:$B$158,0),MATCH(K$1,Grunddaten!$C$8:$BO$8,0)), "")&amp;""</f>
        <v>V017</v>
      </c>
      <c r="L73" s="27" t="str">
        <f t="shared" si="10"/>
        <v>M</v>
      </c>
      <c r="M73" s="27" t="str">
        <f>_xlfn.IFNA(INDEX(Grunddaten!$C$9:$BO$159,MATCH($A73,Input_Lieferant!$B$9:$B$158,0),MATCH(M$1,Grunddaten!$C$8:$BO$8,0)), "")&amp;""</f>
        <v>ZX0000245</v>
      </c>
      <c r="N73" s="31"/>
      <c r="O73" s="27" t="str">
        <f>_xlfn.IFNA(INDEX(Input_Lieferant!$D$9:$BE$158,MATCH($A73,Input_Lieferant!$B$9:$B$158,0),MATCH(O$1,Input_Lieferant!$D$8:$BE$8,0)), "")&amp;""</f>
        <v>CDM</v>
      </c>
      <c r="P73" s="27" t="str">
        <f>_xlfn.IFNA(INDEX(Input_Lieferant!$D$9:$BE$158,MATCH($A73,Input_Lieferant!$B$9:$B$158,0),MATCH(P$1,Input_Lieferant!$D$8:$BE$8,0)), "")&amp;""</f>
        <v>LE</v>
      </c>
      <c r="Q73" s="31"/>
      <c r="R73" s="31"/>
      <c r="S73" s="31"/>
      <c r="T73" s="31"/>
      <c r="U73" s="31"/>
      <c r="V73" s="31"/>
      <c r="W73" s="31"/>
      <c r="X73" s="31"/>
      <c r="Y73" s="31"/>
      <c r="Z73" s="27" t="str">
        <f>_xlfn.IFNA(INDEX(Input_Lieferant!$D$9:$BE$158,MATCH($A73,Input_Lieferant!$B$9:$B$158,0),MATCH(Z$1,Input_Lieferant!$D$8:$BE$8,0)), "")&amp;""</f>
        <v>5.67</v>
      </c>
      <c r="AA73" s="31"/>
      <c r="AB73" s="27" t="str">
        <f>_xlfn.IFNA(INDEX(Input_Lieferant!$D$9:$BE$158,MATCH($A73,Input_Lieferant!$B$9:$B$158,0),MATCH(AB$1,Input_Lieferant!$D$8:$BE$8,0)),"")&amp;""</f>
        <v>LO06</v>
      </c>
      <c r="AC73" s="31"/>
      <c r="AD73" s="31"/>
      <c r="AE73" s="27" t="str">
        <f>_xlfn.IFNA(INDEX(Input_Lieferant!$D$9:$BE$158,MATCH($A73,Input_Lieferant!$B$9:$B$158,0),MATCH(AE$1,Input_Lieferant!$D$8:$BE$8,0)), "")&amp;""</f>
        <v>3.92</v>
      </c>
      <c r="AF73" s="27" t="str">
        <f>_xlfn.IFNA(INDEX(Input_Lieferant!$D$9:$BE$158,MATCH($A73,Input_Lieferant!$B$9:$B$158,0),MATCH(AF$1,Input_Lieferant!$D$8:$BE$8,0)),"")&amp;""</f>
        <v>9.72</v>
      </c>
      <c r="AG73" s="27" t="str">
        <f>_xlfn.IFNA(INDEX(Input_Lieferant!$D$9:$BE$158,MATCH($A73,Input_Lieferant!$B$9:$B$158,0),MATCH(AG$1,Input_Lieferant!$D$8:$BE$8,0)),"")&amp;""</f>
        <v>KG</v>
      </c>
      <c r="AH73" s="31"/>
      <c r="AI73" s="31"/>
      <c r="AJ73" s="31"/>
      <c r="AK73" s="31"/>
      <c r="AL73" s="27" t="str">
        <f>_xlfn.IFNA(INDEX('Systemmanager - Datenassistent'!$C$9:$BW$159,MATCH($A73,Input_Lieferant!$B$9:$B$158,0),MATCH(AL$1,'Systemmanager - Datenassistent'!$C$8:$BW$8,0)),"")&amp;""</f>
        <v>01</v>
      </c>
      <c r="AM73" s="31"/>
      <c r="AN73" s="31"/>
      <c r="AO73" s="31"/>
      <c r="AP73" s="27" t="str">
        <f>_xlfn.IFNA(INDEX(Grunddaten!$C$9:$BO$159,MATCH($A73,Input_Lieferant!$B$9:$B$158,0),MATCH(AP$1,Grunddaten!$C$8:$BO$8,0)), "")&amp;""</f>
        <v>V6</v>
      </c>
      <c r="AQ73" s="31"/>
      <c r="AR73" s="31"/>
      <c r="AS73" s="31"/>
      <c r="AT73" s="31"/>
      <c r="AU73" s="31"/>
      <c r="AV73" s="31"/>
      <c r="AW73" s="31"/>
      <c r="AX73" s="31"/>
      <c r="AY73" s="31"/>
      <c r="AZ73" s="27" t="str">
        <f>_xlfn.IFNA(INDEX(Input_Lieferant!$D$9:$BE$158,MATCH($A73,Input_Lieferant!$B$9:$B$158,0),MATCH(AZ$1,Input_Lieferant!$D$8:$BE$8,0)),"")&amp;""</f>
        <v>7457405364865</v>
      </c>
      <c r="BA73" s="27" t="str">
        <f t="shared" si="11"/>
        <v>HE</v>
      </c>
      <c r="BB73" s="27" t="str">
        <f>TEXT(_xlfn.IFNA(INDEX(Input_Lieferant!$D$9:$BE$158,MATCH($A73,Input_Lieferant!$B$9:$B$158,0),MATCH(BB$1,Input_Lieferant!$D$8:$BE$8,0)),""), "0.000")&amp;""</f>
        <v>2.620</v>
      </c>
      <c r="BC73" s="27" t="str">
        <f>TEXT(_xlfn.IFNA(INDEX(Input_Lieferant!$D$9:$BE$158,MATCH($A73,Input_Lieferant!$B$9:$B$158,0),MATCH(BC$1,Input_Lieferant!$D$8:$BE$8,0)),""), "0.000")&amp;""</f>
        <v>3.550</v>
      </c>
      <c r="BD73" s="27" t="str">
        <f>TEXT(_xlfn.IFNA(INDEX(Input_Lieferant!$D$9:$BE$158,MATCH($A73,Input_Lieferant!$B$9:$B$158,0),MATCH(BD$1,Input_Lieferant!$D$8:$BE$8,0)),""), "0.000")&amp;""</f>
        <v>8.160</v>
      </c>
      <c r="BE73" s="27" t="str">
        <f>TEXT(_xlfn.IFNA(INDEX(Input_Lieferant!$D$9:$BE$158,MATCH($A73,Input_Lieferant!$B$9:$B$158,0),MATCH(BE$1,Input_Lieferant!$D$8:$BE$8,0)),""), "0.000")&amp;""</f>
        <v>MM</v>
      </c>
      <c r="BF73" s="27" t="str">
        <f>_xlfn.IFNA(INDEX(Grunddaten!$C$9:$BO$159,MATCH($A73,Input_Lieferant!$B$9:$B$158,0),MATCH(BF$1,Grunddaten!$C$8:$BO$8,0)), "")&amp;""</f>
        <v>0513</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4000</v>
      </c>
      <c r="BY73" s="31"/>
      <c r="BZ73" s="31"/>
      <c r="CA73" s="31"/>
      <c r="CB73" s="31"/>
      <c r="CC73" s="31"/>
      <c r="CD73" s="27" t="str">
        <f>_xlfn.IFNA(INDEX('Systemmanager - Datenassistent'!$C$9:$BW$159,MATCH($A73,Input_Lieferant!$B$9:$B$158,0),MATCH(CD$1,'Systemmanager - Datenassistent'!$C$8:$BW$8,0)),"")&amp;""</f>
        <v/>
      </c>
      <c r="CE73" s="31"/>
      <c r="CF73" s="31"/>
      <c r="CG73" s="31"/>
      <c r="CH73" s="31"/>
      <c r="CI73" s="31"/>
      <c r="CJ73" s="31" t="str">
        <f t="shared" si="12"/>
        <v>V1</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ohjfNsVnHqLVLiMalgiEIuGuaUBcdh</v>
      </c>
      <c r="DE73" s="27" t="str">
        <f>_xlfn.IFNA(INDEX(Grunddaten!$C$9:$BO$159,MATCH($A73,Input_Lieferant!$B$9:$B$158,0),MATCH(DE$1,Grunddaten!$C$8:$BO$8,0)), "")&amp;""</f>
        <v>1000049141</v>
      </c>
      <c r="DF73" s="31"/>
      <c r="DG73" s="31"/>
      <c r="DH73" s="31"/>
      <c r="DI73" s="31"/>
      <c r="DJ73" s="27" t="str">
        <f>_xlfn.IFNA(INDEX(Input_Lieferant!$D$9:$BE$158,MATCH($A73,Input_Lieferant!$B$9:$B$158,0),MATCH(DJ$1,Input_Lieferant!$D$8:$BE$8,0)),"")&amp;""</f>
        <v/>
      </c>
      <c r="DK73" s="31"/>
      <c r="DL73" s="31"/>
      <c r="DM73" s="31"/>
      <c r="DN73" s="31"/>
      <c r="DO73" s="31"/>
      <c r="DP73" s="31"/>
      <c r="DQ73" s="31"/>
      <c r="DR73" s="27">
        <f t="shared" si="13"/>
        <v>2</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UAM</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X</v>
      </c>
      <c r="GI73" s="27" t="str">
        <f>_xlfn.IFNA(INDEX('Systemmanager - Datenassistent'!$C$9:$BW$159,MATCH($A73,Input_Lieferant!$B$9:$B$158,0),MATCH(GI$1,'Systemmanager - Datenassistent'!$C$8:$BW$8,0)),"")&amp;""</f>
        <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000000000060499840</v>
      </c>
      <c r="GO73" s="27" t="str">
        <f>_xlfn.IFNA(INDEX(Grunddaten!$C$9:$BO$159,MATCH($A73,Input_Lieferant!$B$9:$B$158,0),MATCH(GO$1,Grunddaten!$C$8:$BO$8,0)), "")&amp;""</f>
        <v/>
      </c>
      <c r="GP73" s="27" t="str">
        <f>_xlfn.IFNA(INDEX('Systemmanager - Datenassistent'!$C$9:$BW$159,MATCH($A73,Input_Lieferant!$B$9:$B$158,0),MATCH(GP$1,'Systemmanager - Datenassistent'!$C$8:$BW$8,0)),"")&amp;""</f>
        <v>R</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1</v>
      </c>
      <c r="JT73" s="27" t="str">
        <f>_xlfn.IFNA(INDEX(Grunddaten!$C$9:$BO$159,MATCH($A73,Input_Lieferant!$B$9:$B$158,0),MATCH(JT$1,Grunddaten!$C$8:$BO$8,0)), "")&amp;""</f>
        <v>N</v>
      </c>
      <c r="JU73" s="31"/>
      <c r="JV73" s="27" t="str">
        <f>_xlfn.IFNA(INDEX(Input_Lieferant!$D$9:$BE$158,MATCH($A73,Input_Lieferant!$B$9:$B$158,0),MATCH(JV$1,Input_Lieferant!$D$8:$BE$8,0)),"")&amp;""</f>
        <v>314111523</v>
      </c>
      <c r="JW73" s="31"/>
      <c r="JX73" s="31"/>
      <c r="JZ73" s="31"/>
      <c r="KA73" s="31"/>
      <c r="KB73" s="31"/>
      <c r="KC73" s="27" t="str">
        <f>_xlfn.IFNA(INDEX('Systemmanager - Datenassistent'!$C$9:$BW$159,MATCH($A73,Input_Lieferant!$B$9:$B$158,0),MATCH(KC$1,'Systemmanager - Datenassistent'!$C$8:$BW$8,0)),"")&amp;""</f>
        <v>2</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4">
      <c r="A74" s="27">
        <f>IF(LEN(Input_Lieferant!B81)=0,"",Input_Lieferant!B81)</f>
        <v>73</v>
      </c>
      <c r="B74" s="31"/>
      <c r="C74" s="31"/>
      <c r="D74" s="31"/>
      <c r="E74" s="31"/>
      <c r="F74" s="31"/>
      <c r="G74" s="31"/>
      <c r="H74" s="31"/>
      <c r="I74" s="31"/>
      <c r="J74" s="31"/>
      <c r="K74" s="27" t="str">
        <f>_xlfn.IFNA(INDEX(Grunddaten!$C$9:$BO$159,MATCH($A74,Input_Lieferant!$B$9:$B$158,0),MATCH(K$1,Grunddaten!$C$8:$BO$8,0)), "")&amp;""</f>
        <v>V016</v>
      </c>
      <c r="L74" s="27" t="str">
        <f t="shared" si="10"/>
        <v>M</v>
      </c>
      <c r="M74" s="27" t="str">
        <f>_xlfn.IFNA(INDEX(Grunddaten!$C$9:$BO$159,MATCH($A74,Input_Lieferant!$B$9:$B$158,0),MATCH(M$1,Grunddaten!$C$8:$BO$8,0)), "")&amp;""</f>
        <v>ZX0000280</v>
      </c>
      <c r="N74" s="31"/>
      <c r="O74" s="27" t="str">
        <f>_xlfn.IFNA(INDEX(Input_Lieferant!$D$9:$BE$158,MATCH($A74,Input_Lieferant!$B$9:$B$158,0),MATCH(O$1,Input_Lieferant!$D$8:$BE$8,0)), "")&amp;""</f>
        <v>G</v>
      </c>
      <c r="P74" s="27" t="str">
        <f>_xlfn.IFNA(INDEX(Input_Lieferant!$D$9:$BE$158,MATCH($A74,Input_Lieferant!$B$9:$B$158,0),MATCH(P$1,Input_Lieferant!$D$8:$BE$8,0)), "")&amp;""</f>
        <v>ML</v>
      </c>
      <c r="Q74" s="31"/>
      <c r="R74" s="31"/>
      <c r="S74" s="31"/>
      <c r="T74" s="31"/>
      <c r="U74" s="31"/>
      <c r="V74" s="31"/>
      <c r="W74" s="31"/>
      <c r="X74" s="31"/>
      <c r="Y74" s="31"/>
      <c r="Z74" s="27" t="str">
        <f>_xlfn.IFNA(INDEX(Input_Lieferant!$D$9:$BE$158,MATCH($A74,Input_Lieferant!$B$9:$B$158,0),MATCH(Z$1,Input_Lieferant!$D$8:$BE$8,0)), "")&amp;""</f>
        <v>1.52</v>
      </c>
      <c r="AA74" s="31"/>
      <c r="AB74" s="27" t="str">
        <f>_xlfn.IFNA(INDEX(Input_Lieferant!$D$9:$BE$158,MATCH($A74,Input_Lieferant!$B$9:$B$158,0),MATCH(AB$1,Input_Lieferant!$D$8:$BE$8,0)),"")&amp;""</f>
        <v>LO01</v>
      </c>
      <c r="AC74" s="31"/>
      <c r="AD74" s="31"/>
      <c r="AE74" s="27" t="str">
        <f>_xlfn.IFNA(INDEX(Input_Lieferant!$D$9:$BE$158,MATCH($A74,Input_Lieferant!$B$9:$B$158,0),MATCH(AE$1,Input_Lieferant!$D$8:$BE$8,0)), "")&amp;""</f>
        <v>2.89</v>
      </c>
      <c r="AF74" s="27" t="str">
        <f>_xlfn.IFNA(INDEX(Input_Lieferant!$D$9:$BE$158,MATCH($A74,Input_Lieferant!$B$9:$B$158,0),MATCH(AF$1,Input_Lieferant!$D$8:$BE$8,0)),"")&amp;""</f>
        <v>8.42</v>
      </c>
      <c r="AG74" s="27" t="str">
        <f>_xlfn.IFNA(INDEX(Input_Lieferant!$D$9:$BE$158,MATCH($A74,Input_Lieferant!$B$9:$B$158,0),MATCH(AG$1,Input_Lieferant!$D$8:$BE$8,0)),"")&amp;""</f>
        <v>KG</v>
      </c>
      <c r="AH74" s="31"/>
      <c r="AI74" s="31"/>
      <c r="AJ74" s="31"/>
      <c r="AK74" s="31"/>
      <c r="AL74" s="27" t="str">
        <f>_xlfn.IFNA(INDEX('Systemmanager - Datenassistent'!$C$9:$BW$159,MATCH($A74,Input_Lieferant!$B$9:$B$158,0),MATCH(AL$1,'Systemmanager - Datenassistent'!$C$8:$BW$8,0)),"")&amp;""</f>
        <v>04</v>
      </c>
      <c r="AM74" s="31"/>
      <c r="AN74" s="31"/>
      <c r="AO74" s="31"/>
      <c r="AP74" s="27" t="str">
        <f>_xlfn.IFNA(INDEX(Grunddaten!$C$9:$BO$159,MATCH($A74,Input_Lieferant!$B$9:$B$158,0),MATCH(AP$1,Grunddaten!$C$8:$BO$8,0)), "")&amp;""</f>
        <v>V0</v>
      </c>
      <c r="AQ74" s="31"/>
      <c r="AR74" s="31"/>
      <c r="AS74" s="31"/>
      <c r="AT74" s="31"/>
      <c r="AU74" s="31"/>
      <c r="AV74" s="31"/>
      <c r="AW74" s="31"/>
      <c r="AX74" s="31"/>
      <c r="AY74" s="31"/>
      <c r="AZ74" s="27" t="str">
        <f>_xlfn.IFNA(INDEX(Input_Lieferant!$D$9:$BE$158,MATCH($A74,Input_Lieferant!$B$9:$B$158,0),MATCH(AZ$1,Input_Lieferant!$D$8:$BE$8,0)),"")&amp;""</f>
        <v>3257396697357</v>
      </c>
      <c r="BA74" s="27" t="str">
        <f t="shared" si="11"/>
        <v>HE</v>
      </c>
      <c r="BB74" s="27" t="str">
        <f>TEXT(_xlfn.IFNA(INDEX(Input_Lieferant!$D$9:$BE$158,MATCH($A74,Input_Lieferant!$B$9:$B$158,0),MATCH(BB$1,Input_Lieferant!$D$8:$BE$8,0)),""), "0.000")&amp;""</f>
        <v>2.890</v>
      </c>
      <c r="BC74" s="27" t="str">
        <f>TEXT(_xlfn.IFNA(INDEX(Input_Lieferant!$D$9:$BE$158,MATCH($A74,Input_Lieferant!$B$9:$B$158,0),MATCH(BC$1,Input_Lieferant!$D$8:$BE$8,0)),""), "0.000")&amp;""</f>
        <v>4.220</v>
      </c>
      <c r="BD74" s="27" t="str">
        <f>TEXT(_xlfn.IFNA(INDEX(Input_Lieferant!$D$9:$BE$158,MATCH($A74,Input_Lieferant!$B$9:$B$158,0),MATCH(BD$1,Input_Lieferant!$D$8:$BE$8,0)),""), "0.000")&amp;""</f>
        <v>2.520</v>
      </c>
      <c r="BE74" s="27" t="str">
        <f>TEXT(_xlfn.IFNA(INDEX(Input_Lieferant!$D$9:$BE$158,MATCH($A74,Input_Lieferant!$B$9:$B$158,0),MATCH(BE$1,Input_Lieferant!$D$8:$BE$8,0)),""), "0.000")&amp;""</f>
        <v>MM</v>
      </c>
      <c r="BF74" s="27" t="str">
        <f>_xlfn.IFNA(INDEX(Grunddaten!$C$9:$BO$159,MATCH($A74,Input_Lieferant!$B$9:$B$158,0),MATCH(BF$1,Grunddaten!$C$8:$BO$8,0)), "")&amp;""</f>
        <v>0792</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9000</v>
      </c>
      <c r="BY74" s="31"/>
      <c r="BZ74" s="31"/>
      <c r="CA74" s="31"/>
      <c r="CB74" s="31"/>
      <c r="CC74" s="31"/>
      <c r="CD74" s="27" t="str">
        <f>_xlfn.IFNA(INDEX('Systemmanager - Datenassistent'!$C$9:$BW$159,MATCH($A74,Input_Lieferant!$B$9:$B$158,0),MATCH(CD$1,'Systemmanager - Datenassistent'!$C$8:$BW$8,0)),"")&amp;""</f>
        <v/>
      </c>
      <c r="CE74" s="31"/>
      <c r="CF74" s="31"/>
      <c r="CG74" s="31"/>
      <c r="CH74" s="31"/>
      <c r="CI74" s="31"/>
      <c r="CJ74" s="31" t="str">
        <f t="shared" si="12"/>
        <v>V1</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rGhyWUxiuFckVmRxFopHJUHcLFhPsL</v>
      </c>
      <c r="DE74" s="27" t="str">
        <f>_xlfn.IFNA(INDEX(Grunddaten!$C$9:$BO$159,MATCH($A74,Input_Lieferant!$B$9:$B$158,0),MATCH(DE$1,Grunddaten!$C$8:$BO$8,0)), "")&amp;""</f>
        <v>1000055630</v>
      </c>
      <c r="DF74" s="31"/>
      <c r="DG74" s="31"/>
      <c r="DH74" s="31"/>
      <c r="DI74" s="31"/>
      <c r="DJ74" s="27" t="str">
        <f>_xlfn.IFNA(INDEX(Input_Lieferant!$D$9:$BE$158,MATCH($A74,Input_Lieferant!$B$9:$B$158,0),MATCH(DJ$1,Input_Lieferant!$D$8:$BE$8,0)),"")&amp;""</f>
        <v/>
      </c>
      <c r="DK74" s="31"/>
      <c r="DL74" s="31"/>
      <c r="DM74" s="31"/>
      <c r="DN74" s="31"/>
      <c r="DO74" s="31"/>
      <c r="DP74" s="31"/>
      <c r="DQ74" s="31"/>
      <c r="DR74" s="27">
        <f t="shared" si="13"/>
        <v>2</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UAM</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X</v>
      </c>
      <c r="GI74" s="27" t="str">
        <f>_xlfn.IFNA(INDEX('Systemmanager - Datenassistent'!$C$9:$BW$159,MATCH($A74,Input_Lieferant!$B$9:$B$158,0),MATCH(GI$1,'Systemmanager - Datenassistent'!$C$8:$BW$8,0)),"")&amp;""</f>
        <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000000000099036559</v>
      </c>
      <c r="GO74" s="27" t="str">
        <f>_xlfn.IFNA(INDEX(Grunddaten!$C$9:$BO$159,MATCH($A74,Input_Lieferant!$B$9:$B$158,0),MATCH(GO$1,Grunddaten!$C$8:$BO$8,0)), "")&amp;""</f>
        <v/>
      </c>
      <c r="GP74" s="27" t="str">
        <f>_xlfn.IFNA(INDEX('Systemmanager - Datenassistent'!$C$9:$BW$159,MATCH($A74,Input_Lieferant!$B$9:$B$158,0),MATCH(GP$1,'Systemmanager - Datenassistent'!$C$8:$BW$8,0)),"")&amp;""</f>
        <v>R</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2</v>
      </c>
      <c r="JT74" s="27" t="str">
        <f>_xlfn.IFNA(INDEX(Grunddaten!$C$9:$BO$159,MATCH($A74,Input_Lieferant!$B$9:$B$158,0),MATCH(JT$1,Grunddaten!$C$8:$BO$8,0)), "")&amp;""</f>
        <v>N</v>
      </c>
      <c r="JU74" s="31"/>
      <c r="JV74" s="27" t="str">
        <f>_xlfn.IFNA(INDEX(Input_Lieferant!$D$9:$BE$158,MATCH($A74,Input_Lieferant!$B$9:$B$158,0),MATCH(JV$1,Input_Lieferant!$D$8:$BE$8,0)),"")&amp;""</f>
        <v>356679758</v>
      </c>
      <c r="JW74" s="31"/>
      <c r="JX74" s="31"/>
      <c r="JZ74" s="31"/>
      <c r="KA74" s="31"/>
      <c r="KB74" s="31"/>
      <c r="KC74" s="27" t="str">
        <f>_xlfn.IFNA(INDEX('Systemmanager - Datenassistent'!$C$9:$BW$159,MATCH($A74,Input_Lieferant!$B$9:$B$158,0),MATCH(KC$1,'Systemmanager - Datenassistent'!$C$8:$BW$8,0)),"")&amp;""</f>
        <v>0</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4">
      <c r="A75" s="27">
        <f>IF(LEN(Input_Lieferant!B82)=0,"",Input_Lieferant!B82)</f>
        <v>74</v>
      </c>
      <c r="B75" s="31"/>
      <c r="C75" s="31"/>
      <c r="D75" s="31"/>
      <c r="E75" s="31"/>
      <c r="F75" s="31"/>
      <c r="G75" s="31"/>
      <c r="H75" s="31"/>
      <c r="I75" s="31"/>
      <c r="J75" s="31"/>
      <c r="K75" s="27" t="str">
        <f>_xlfn.IFNA(INDEX(Grunddaten!$C$9:$BO$159,MATCH($A75,Input_Lieferant!$B$9:$B$158,0),MATCH(K$1,Grunddaten!$C$8:$BO$8,0)), "")&amp;""</f>
        <v>V099</v>
      </c>
      <c r="L75" s="27" t="str">
        <f t="shared" si="10"/>
        <v>M</v>
      </c>
      <c r="M75" s="27" t="str">
        <f>_xlfn.IFNA(INDEX(Grunddaten!$C$9:$BO$159,MATCH($A75,Input_Lieferant!$B$9:$B$158,0),MATCH(M$1,Grunddaten!$C$8:$BO$8,0)), "")&amp;""</f>
        <v>ZX0000280</v>
      </c>
      <c r="N75" s="31"/>
      <c r="O75" s="27" t="str">
        <f>_xlfn.IFNA(INDEX(Input_Lieferant!$D$9:$BE$158,MATCH($A75,Input_Lieferant!$B$9:$B$158,0),MATCH(O$1,Input_Lieferant!$D$8:$BE$8,0)), "")&amp;""</f>
        <v>M</v>
      </c>
      <c r="P75" s="27" t="str">
        <f>_xlfn.IFNA(INDEX(Input_Lieferant!$D$9:$BE$158,MATCH($A75,Input_Lieferant!$B$9:$B$158,0),MATCH(P$1,Input_Lieferant!$D$8:$BE$8,0)), "")&amp;""</f>
        <v>L</v>
      </c>
      <c r="Q75" s="31"/>
      <c r="R75" s="31"/>
      <c r="S75" s="31"/>
      <c r="T75" s="31"/>
      <c r="U75" s="31"/>
      <c r="V75" s="31"/>
      <c r="W75" s="31"/>
      <c r="X75" s="31"/>
      <c r="Y75" s="31"/>
      <c r="Z75" s="27" t="str">
        <f>_xlfn.IFNA(INDEX(Input_Lieferant!$D$9:$BE$158,MATCH($A75,Input_Lieferant!$B$9:$B$158,0),MATCH(Z$1,Input_Lieferant!$D$8:$BE$8,0)), "")&amp;""</f>
        <v>1.3</v>
      </c>
      <c r="AA75" s="31"/>
      <c r="AB75" s="27" t="str">
        <f>_xlfn.IFNA(INDEX(Input_Lieferant!$D$9:$BE$158,MATCH($A75,Input_Lieferant!$B$9:$B$158,0),MATCH(AB$1,Input_Lieferant!$D$8:$BE$8,0)),"")&amp;""</f>
        <v>LEER</v>
      </c>
      <c r="AC75" s="31"/>
      <c r="AD75" s="31"/>
      <c r="AE75" s="27" t="str">
        <f>_xlfn.IFNA(INDEX(Input_Lieferant!$D$9:$BE$158,MATCH($A75,Input_Lieferant!$B$9:$B$158,0),MATCH(AE$1,Input_Lieferant!$D$8:$BE$8,0)), "")&amp;""</f>
        <v>9.23</v>
      </c>
      <c r="AF75" s="27" t="str">
        <f>_xlfn.IFNA(INDEX(Input_Lieferant!$D$9:$BE$158,MATCH($A75,Input_Lieferant!$B$9:$B$158,0),MATCH(AF$1,Input_Lieferant!$D$8:$BE$8,0)),"")&amp;""</f>
        <v>6.92</v>
      </c>
      <c r="AG75" s="27" t="str">
        <f>_xlfn.IFNA(INDEX(Input_Lieferant!$D$9:$BE$158,MATCH($A75,Input_Lieferant!$B$9:$B$158,0),MATCH(AG$1,Input_Lieferant!$D$8:$BE$8,0)),"")&amp;""</f>
        <v>KG</v>
      </c>
      <c r="AH75" s="31"/>
      <c r="AI75" s="31"/>
      <c r="AJ75" s="31"/>
      <c r="AK75" s="31"/>
      <c r="AL75" s="27" t="str">
        <f>_xlfn.IFNA(INDEX('Systemmanager - Datenassistent'!$C$9:$BW$159,MATCH($A75,Input_Lieferant!$B$9:$B$158,0),MATCH(AL$1,'Systemmanager - Datenassistent'!$C$8:$BW$8,0)),"")&amp;""</f>
        <v>02</v>
      </c>
      <c r="AM75" s="31"/>
      <c r="AN75" s="31"/>
      <c r="AO75" s="31"/>
      <c r="AP75" s="27" t="str">
        <f>_xlfn.IFNA(INDEX(Grunddaten!$C$9:$BO$159,MATCH($A75,Input_Lieferant!$B$9:$B$158,0),MATCH(AP$1,Grunddaten!$C$8:$BO$8,0)), "")&amp;""</f>
        <v>V7</v>
      </c>
      <c r="AQ75" s="31"/>
      <c r="AR75" s="31"/>
      <c r="AS75" s="31"/>
      <c r="AT75" s="31"/>
      <c r="AU75" s="31"/>
      <c r="AV75" s="31"/>
      <c r="AW75" s="31"/>
      <c r="AX75" s="31"/>
      <c r="AY75" s="31"/>
      <c r="AZ75" s="27" t="str">
        <f>_xlfn.IFNA(INDEX(Input_Lieferant!$D$9:$BE$158,MATCH($A75,Input_Lieferant!$B$9:$B$158,0),MATCH(AZ$1,Input_Lieferant!$D$8:$BE$8,0)),"")&amp;""</f>
        <v>9302819279522</v>
      </c>
      <c r="BA75" s="27" t="str">
        <f t="shared" si="11"/>
        <v>HE</v>
      </c>
      <c r="BB75" s="27" t="str">
        <f>TEXT(_xlfn.IFNA(INDEX(Input_Lieferant!$D$9:$BE$158,MATCH($A75,Input_Lieferant!$B$9:$B$158,0),MATCH(BB$1,Input_Lieferant!$D$8:$BE$8,0)),""), "0.000")&amp;""</f>
        <v>5.190</v>
      </c>
      <c r="BC75" s="27" t="str">
        <f>TEXT(_xlfn.IFNA(INDEX(Input_Lieferant!$D$9:$BE$158,MATCH($A75,Input_Lieferant!$B$9:$B$158,0),MATCH(BC$1,Input_Lieferant!$D$8:$BE$8,0)),""), "0.000")&amp;""</f>
        <v>4.420</v>
      </c>
      <c r="BD75" s="27" t="str">
        <f>TEXT(_xlfn.IFNA(INDEX(Input_Lieferant!$D$9:$BE$158,MATCH($A75,Input_Lieferant!$B$9:$B$158,0),MATCH(BD$1,Input_Lieferant!$D$8:$BE$8,0)),""), "0.000")&amp;""</f>
        <v>4.670</v>
      </c>
      <c r="BE75" s="27" t="str">
        <f>TEXT(_xlfn.IFNA(INDEX(Input_Lieferant!$D$9:$BE$158,MATCH($A75,Input_Lieferant!$B$9:$B$158,0),MATCH(BE$1,Input_Lieferant!$D$8:$BE$8,0)),""), "0.000")&amp;""</f>
        <v>MM</v>
      </c>
      <c r="BF75" s="27" t="str">
        <f>_xlfn.IFNA(INDEX(Grunddaten!$C$9:$BO$159,MATCH($A75,Input_Lieferant!$B$9:$B$158,0),MATCH(BF$1,Grunddaten!$C$8:$BO$8,0)), "")&amp;""</f>
        <v>0936</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8000</v>
      </c>
      <c r="BY75" s="31"/>
      <c r="BZ75" s="31"/>
      <c r="CA75" s="31"/>
      <c r="CB75" s="31"/>
      <c r="CC75" s="31"/>
      <c r="CD75" s="27" t="str">
        <f>_xlfn.IFNA(INDEX('Systemmanager - Datenassistent'!$C$9:$BW$159,MATCH($A75,Input_Lieferant!$B$9:$B$158,0),MATCH(CD$1,'Systemmanager - Datenassistent'!$C$8:$BW$8,0)),"")&amp;""</f>
        <v/>
      </c>
      <c r="CE75" s="31"/>
      <c r="CF75" s="31"/>
      <c r="CG75" s="31"/>
      <c r="CH75" s="31"/>
      <c r="CI75" s="31"/>
      <c r="CJ75" s="31" t="str">
        <f t="shared" si="12"/>
        <v>V1</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zfaBExseJINHjdlQNcTOnKDtPghdnX</v>
      </c>
      <c r="DE75" s="27" t="str">
        <f>_xlfn.IFNA(INDEX(Grunddaten!$C$9:$BO$159,MATCH($A75,Input_Lieferant!$B$9:$B$158,0),MATCH(DE$1,Grunddaten!$C$8:$BO$8,0)), "")&amp;""</f>
        <v>1000037911</v>
      </c>
      <c r="DF75" s="31"/>
      <c r="DG75" s="31"/>
      <c r="DH75" s="31"/>
      <c r="DI75" s="31"/>
      <c r="DJ75" s="27" t="str">
        <f>_xlfn.IFNA(INDEX(Input_Lieferant!$D$9:$BE$158,MATCH($A75,Input_Lieferant!$B$9:$B$158,0),MATCH(DJ$1,Input_Lieferant!$D$8:$BE$8,0)),"")&amp;""</f>
        <v/>
      </c>
      <c r="DK75" s="31"/>
      <c r="DL75" s="31"/>
      <c r="DM75" s="31"/>
      <c r="DN75" s="31"/>
      <c r="DO75" s="31"/>
      <c r="DP75" s="31"/>
      <c r="DQ75" s="31"/>
      <c r="DR75" s="27">
        <f t="shared" si="13"/>
        <v>2</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UAM</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X</v>
      </c>
      <c r="GI75" s="27" t="str">
        <f>_xlfn.IFNA(INDEX('Systemmanager - Datenassistent'!$C$9:$BW$159,MATCH($A75,Input_Lieferant!$B$9:$B$158,0),MATCH(GI$1,'Systemmanager - Datenassistent'!$C$8:$BW$8,0)),"")&amp;""</f>
        <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000000000036782127</v>
      </c>
      <c r="GO75" s="27" t="str">
        <f>_xlfn.IFNA(INDEX(Grunddaten!$C$9:$BO$159,MATCH($A75,Input_Lieferant!$B$9:$B$158,0),MATCH(GO$1,Grunddaten!$C$8:$BO$8,0)), "")&amp;""</f>
        <v/>
      </c>
      <c r="GP75" s="27" t="str">
        <f>_xlfn.IFNA(INDEX('Systemmanager - Datenassistent'!$C$9:$BW$159,MATCH($A75,Input_Lieferant!$B$9:$B$158,0),MATCH(GP$1,'Systemmanager - Datenassistent'!$C$8:$BW$8,0)),"")&amp;""</f>
        <v>R</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2</v>
      </c>
      <c r="JT75" s="27" t="str">
        <f>_xlfn.IFNA(INDEX(Grunddaten!$C$9:$BO$159,MATCH($A75,Input_Lieferant!$B$9:$B$158,0),MATCH(JT$1,Grunddaten!$C$8:$BO$8,0)), "")&amp;""</f>
        <v>V</v>
      </c>
      <c r="JU75" s="31"/>
      <c r="JV75" s="27" t="str">
        <f>_xlfn.IFNA(INDEX(Input_Lieferant!$D$9:$BE$158,MATCH($A75,Input_Lieferant!$B$9:$B$158,0),MATCH(JV$1,Input_Lieferant!$D$8:$BE$8,0)),"")&amp;""</f>
        <v>539057513</v>
      </c>
      <c r="JW75" s="31"/>
      <c r="JX75" s="31"/>
      <c r="JZ75" s="31"/>
      <c r="KA75" s="31"/>
      <c r="KB75" s="31"/>
      <c r="KC75" s="27" t="str">
        <f>_xlfn.IFNA(INDEX('Systemmanager - Datenassistent'!$C$9:$BW$159,MATCH($A75,Input_Lieferant!$B$9:$B$158,0),MATCH(KC$1,'Systemmanager - Datenassistent'!$C$8:$BW$8,0)),"")&amp;""</f>
        <v>1</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4">
      <c r="A76" s="27">
        <f>IF(LEN(Input_Lieferant!B83)=0,"",Input_Lieferant!B83)</f>
        <v>75</v>
      </c>
      <c r="B76" s="31"/>
      <c r="C76" s="31"/>
      <c r="D76" s="31"/>
      <c r="E76" s="31"/>
      <c r="F76" s="31"/>
      <c r="G76" s="31"/>
      <c r="H76" s="31"/>
      <c r="I76" s="31"/>
      <c r="J76" s="31"/>
      <c r="K76" s="27" t="str">
        <f>_xlfn.IFNA(INDEX(Grunddaten!$C$9:$BO$159,MATCH($A76,Input_Lieferant!$B$9:$B$158,0),MATCH(K$1,Grunddaten!$C$8:$BO$8,0)), "")&amp;""</f>
        <v>V099</v>
      </c>
      <c r="L76" s="27" t="str">
        <f t="shared" si="10"/>
        <v>M</v>
      </c>
      <c r="M76" s="27" t="str">
        <f>_xlfn.IFNA(INDEX(Grunddaten!$C$9:$BO$159,MATCH($A76,Input_Lieferant!$B$9:$B$158,0),MATCH(M$1,Grunddaten!$C$8:$BO$8,0)), "")&amp;""</f>
        <v>ZX0000285</v>
      </c>
      <c r="N76" s="31"/>
      <c r="O76" s="27" t="str">
        <f>_xlfn.IFNA(INDEX(Input_Lieferant!$D$9:$BE$158,MATCH($A76,Input_Lieferant!$B$9:$B$158,0),MATCH(O$1,Input_Lieferant!$D$8:$BE$8,0)), "")&amp;""</f>
        <v>M2</v>
      </c>
      <c r="P76" s="27" t="str">
        <f>_xlfn.IFNA(INDEX(Input_Lieferant!$D$9:$BE$158,MATCH($A76,Input_Lieferant!$B$9:$B$158,0),MATCH(P$1,Input_Lieferant!$D$8:$BE$8,0)), "")&amp;""</f>
        <v>ST</v>
      </c>
      <c r="Q76" s="31"/>
      <c r="R76" s="31"/>
      <c r="S76" s="31"/>
      <c r="T76" s="31"/>
      <c r="U76" s="31"/>
      <c r="V76" s="31"/>
      <c r="W76" s="31"/>
      <c r="X76" s="31"/>
      <c r="Y76" s="31"/>
      <c r="Z76" s="27" t="str">
        <f>_xlfn.IFNA(INDEX(Input_Lieferant!$D$9:$BE$158,MATCH($A76,Input_Lieferant!$B$9:$B$158,0),MATCH(Z$1,Input_Lieferant!$D$8:$BE$8,0)), "")&amp;""</f>
        <v>7.85</v>
      </c>
      <c r="AA76" s="31"/>
      <c r="AB76" s="27" t="str">
        <f>_xlfn.IFNA(INDEX(Input_Lieferant!$D$9:$BE$158,MATCH($A76,Input_Lieferant!$B$9:$B$158,0),MATCH(AB$1,Input_Lieferant!$D$8:$BE$8,0)),"")&amp;""</f>
        <v>GG02</v>
      </c>
      <c r="AC76" s="31"/>
      <c r="AD76" s="31"/>
      <c r="AE76" s="27" t="str">
        <f>_xlfn.IFNA(INDEX(Input_Lieferant!$D$9:$BE$158,MATCH($A76,Input_Lieferant!$B$9:$B$158,0),MATCH(AE$1,Input_Lieferant!$D$8:$BE$8,0)), "")&amp;""</f>
        <v>2.03</v>
      </c>
      <c r="AF76" s="27" t="str">
        <f>_xlfn.IFNA(INDEX(Input_Lieferant!$D$9:$BE$158,MATCH($A76,Input_Lieferant!$B$9:$B$158,0),MATCH(AF$1,Input_Lieferant!$D$8:$BE$8,0)),"")&amp;""</f>
        <v>1.63</v>
      </c>
      <c r="AG76" s="27" t="str">
        <f>_xlfn.IFNA(INDEX(Input_Lieferant!$D$9:$BE$158,MATCH($A76,Input_Lieferant!$B$9:$B$158,0),MATCH(AG$1,Input_Lieferant!$D$8:$BE$8,0)),"")&amp;""</f>
        <v>KG</v>
      </c>
      <c r="AH76" s="31"/>
      <c r="AI76" s="31"/>
      <c r="AJ76" s="31"/>
      <c r="AK76" s="31"/>
      <c r="AL76" s="27" t="str">
        <f>_xlfn.IFNA(INDEX('Systemmanager - Datenassistent'!$C$9:$BW$159,MATCH($A76,Input_Lieferant!$B$9:$B$158,0),MATCH(AL$1,'Systemmanager - Datenassistent'!$C$8:$BW$8,0)),"")&amp;""</f>
        <v>00</v>
      </c>
      <c r="AM76" s="31"/>
      <c r="AN76" s="31"/>
      <c r="AO76" s="31"/>
      <c r="AP76" s="27" t="str">
        <f>_xlfn.IFNA(INDEX(Grunddaten!$C$9:$BO$159,MATCH($A76,Input_Lieferant!$B$9:$B$158,0),MATCH(AP$1,Grunddaten!$C$8:$BO$8,0)), "")&amp;""</f>
        <v>V8</v>
      </c>
      <c r="AQ76" s="31"/>
      <c r="AR76" s="31"/>
      <c r="AS76" s="31"/>
      <c r="AT76" s="31"/>
      <c r="AU76" s="31"/>
      <c r="AV76" s="31"/>
      <c r="AW76" s="31"/>
      <c r="AX76" s="31"/>
      <c r="AY76" s="31"/>
      <c r="AZ76" s="27" t="str">
        <f>_xlfn.IFNA(INDEX(Input_Lieferant!$D$9:$BE$158,MATCH($A76,Input_Lieferant!$B$9:$B$158,0),MATCH(AZ$1,Input_Lieferant!$D$8:$BE$8,0)),"")&amp;""</f>
        <v>4633226846219</v>
      </c>
      <c r="BA76" s="27" t="str">
        <f t="shared" si="11"/>
        <v>HE</v>
      </c>
      <c r="BB76" s="27" t="str">
        <f>TEXT(_xlfn.IFNA(INDEX(Input_Lieferant!$D$9:$BE$158,MATCH($A76,Input_Lieferant!$B$9:$B$158,0),MATCH(BB$1,Input_Lieferant!$D$8:$BE$8,0)),""), "0.000")&amp;""</f>
        <v>9.880</v>
      </c>
      <c r="BC76" s="27" t="str">
        <f>TEXT(_xlfn.IFNA(INDEX(Input_Lieferant!$D$9:$BE$158,MATCH($A76,Input_Lieferant!$B$9:$B$158,0),MATCH(BC$1,Input_Lieferant!$D$8:$BE$8,0)),""), "0.000")&amp;""</f>
        <v>1.330</v>
      </c>
      <c r="BD76" s="27" t="str">
        <f>TEXT(_xlfn.IFNA(INDEX(Input_Lieferant!$D$9:$BE$158,MATCH($A76,Input_Lieferant!$B$9:$B$158,0),MATCH(BD$1,Input_Lieferant!$D$8:$BE$8,0)),""), "0.000")&amp;""</f>
        <v>2.610</v>
      </c>
      <c r="BE76" s="27" t="str">
        <f>TEXT(_xlfn.IFNA(INDEX(Input_Lieferant!$D$9:$BE$158,MATCH($A76,Input_Lieferant!$B$9:$B$158,0),MATCH(BE$1,Input_Lieferant!$D$8:$BE$8,0)),""), "0.000")&amp;""</f>
        <v>MM</v>
      </c>
      <c r="BF76" s="27" t="str">
        <f>_xlfn.IFNA(INDEX(Grunddaten!$C$9:$BO$159,MATCH($A76,Input_Lieferant!$B$9:$B$158,0),MATCH(BF$1,Grunddaten!$C$8:$BO$8,0)), "")&amp;""</f>
        <v>0523</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4000</v>
      </c>
      <c r="BY76" s="31"/>
      <c r="BZ76" s="31"/>
      <c r="CA76" s="31"/>
      <c r="CB76" s="31"/>
      <c r="CC76" s="31"/>
      <c r="CD76" s="27" t="str">
        <f>_xlfn.IFNA(INDEX('Systemmanager - Datenassistent'!$C$9:$BW$159,MATCH($A76,Input_Lieferant!$B$9:$B$158,0),MATCH(CD$1,'Systemmanager - Datenassistent'!$C$8:$BW$8,0)),"")&amp;""</f>
        <v/>
      </c>
      <c r="CE76" s="31"/>
      <c r="CF76" s="31"/>
      <c r="CG76" s="31"/>
      <c r="CH76" s="31"/>
      <c r="CI76" s="31"/>
      <c r="CJ76" s="31" t="str">
        <f t="shared" si="12"/>
        <v>V1</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ferHoXLxkiLAAvuEvkmrnOplqaevcR</v>
      </c>
      <c r="DE76" s="27" t="str">
        <f>_xlfn.IFNA(INDEX(Grunddaten!$C$9:$BO$159,MATCH($A76,Input_Lieferant!$B$9:$B$158,0),MATCH(DE$1,Grunddaten!$C$8:$BO$8,0)), "")&amp;""</f>
        <v>1000050736</v>
      </c>
      <c r="DF76" s="31"/>
      <c r="DG76" s="31"/>
      <c r="DH76" s="31"/>
      <c r="DI76" s="31"/>
      <c r="DJ76" s="27" t="str">
        <f>_xlfn.IFNA(INDEX(Input_Lieferant!$D$9:$BE$158,MATCH($A76,Input_Lieferant!$B$9:$B$158,0),MATCH(DJ$1,Input_Lieferant!$D$8:$BE$8,0)),"")&amp;""</f>
        <v>V02</v>
      </c>
      <c r="DK76" s="31"/>
      <c r="DL76" s="31"/>
      <c r="DM76" s="31"/>
      <c r="DN76" s="31"/>
      <c r="DO76" s="31"/>
      <c r="DP76" s="31"/>
      <c r="DQ76" s="31"/>
      <c r="DR76" s="27">
        <f t="shared" si="13"/>
        <v>2</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UAM</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X</v>
      </c>
      <c r="GI76" s="27" t="str">
        <f>_xlfn.IFNA(INDEX('Systemmanager - Datenassistent'!$C$9:$BW$159,MATCH($A76,Input_Lieferant!$B$9:$B$158,0),MATCH(GI$1,'Systemmanager - Datenassistent'!$C$8:$BW$8,0)),"")&amp;""</f>
        <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000000000064669509</v>
      </c>
      <c r="GO76" s="27" t="str">
        <f>_xlfn.IFNA(INDEX(Grunddaten!$C$9:$BO$159,MATCH($A76,Input_Lieferant!$B$9:$B$158,0),MATCH(GO$1,Grunddaten!$C$8:$BO$8,0)), "")&amp;""</f>
        <v/>
      </c>
      <c r="GP76" s="27" t="str">
        <f>_xlfn.IFNA(INDEX('Systemmanager - Datenassistent'!$C$9:$BW$159,MATCH($A76,Input_Lieferant!$B$9:$B$158,0),MATCH(GP$1,'Systemmanager - Datenassistent'!$C$8:$BW$8,0)),"")&amp;""</f>
        <v>R</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1</v>
      </c>
      <c r="JT76" s="27" t="str">
        <f>_xlfn.IFNA(INDEX(Grunddaten!$C$9:$BO$159,MATCH($A76,Input_Lieferant!$B$9:$B$158,0),MATCH(JT$1,Grunddaten!$C$8:$BO$8,0)), "")&amp;""</f>
        <v>V</v>
      </c>
      <c r="JU76" s="31"/>
      <c r="JV76" s="27" t="str">
        <f>_xlfn.IFNA(INDEX(Input_Lieferant!$D$9:$BE$158,MATCH($A76,Input_Lieferant!$B$9:$B$158,0),MATCH(JV$1,Input_Lieferant!$D$8:$BE$8,0)),"")&amp;""</f>
        <v>148382910</v>
      </c>
      <c r="JW76" s="31"/>
      <c r="JX76" s="31"/>
      <c r="JZ76" s="31"/>
      <c r="KA76" s="31"/>
      <c r="KB76" s="31"/>
      <c r="KC76" s="27" t="str">
        <f>_xlfn.IFNA(INDEX('Systemmanager - Datenassistent'!$C$9:$BW$159,MATCH($A76,Input_Lieferant!$B$9:$B$158,0),MATCH(KC$1,'Systemmanager - Datenassistent'!$C$8:$BW$8,0)),"")&amp;""</f>
        <v>0</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4">
      <c r="A77" s="27">
        <f>IF(LEN(Input_Lieferant!B84)=0,"",Input_Lieferant!B84)</f>
        <v>76</v>
      </c>
      <c r="B77" s="31"/>
      <c r="C77" s="31"/>
      <c r="D77" s="31"/>
      <c r="E77" s="31"/>
      <c r="F77" s="31"/>
      <c r="G77" s="31"/>
      <c r="H77" s="31"/>
      <c r="I77" s="31"/>
      <c r="J77" s="31"/>
      <c r="K77" s="27" t="str">
        <f>_xlfn.IFNA(INDEX(Grunddaten!$C$9:$BO$159,MATCH($A77,Input_Lieferant!$B$9:$B$158,0),MATCH(K$1,Grunddaten!$C$8:$BO$8,0)), "")&amp;""</f>
        <v>V010</v>
      </c>
      <c r="L77" s="27" t="str">
        <f t="shared" si="10"/>
        <v>M</v>
      </c>
      <c r="M77" s="27" t="str">
        <f>_xlfn.IFNA(INDEX(Grunddaten!$C$9:$BO$159,MATCH($A77,Input_Lieferant!$B$9:$B$158,0),MATCH(M$1,Grunddaten!$C$8:$BO$8,0)), "")&amp;""</f>
        <v>ZX0000215</v>
      </c>
      <c r="N77" s="31"/>
      <c r="O77" s="27" t="str">
        <f>_xlfn.IFNA(INDEX(Input_Lieferant!$D$9:$BE$158,MATCH($A77,Input_Lieferant!$B$9:$B$158,0),MATCH(O$1,Input_Lieferant!$D$8:$BE$8,0)), "")&amp;""</f>
        <v>M</v>
      </c>
      <c r="P77" s="27" t="str">
        <f>_xlfn.IFNA(INDEX(Input_Lieferant!$D$9:$BE$158,MATCH($A77,Input_Lieferant!$B$9:$B$158,0),MATCH(P$1,Input_Lieferant!$D$8:$BE$8,0)), "")&amp;""</f>
        <v>GLL</v>
      </c>
      <c r="Q77" s="31"/>
      <c r="R77" s="31"/>
      <c r="S77" s="31"/>
      <c r="T77" s="31"/>
      <c r="U77" s="31"/>
      <c r="V77" s="31"/>
      <c r="W77" s="31"/>
      <c r="X77" s="31"/>
      <c r="Y77" s="31"/>
      <c r="Z77" s="27" t="str">
        <f>_xlfn.IFNA(INDEX(Input_Lieferant!$D$9:$BE$158,MATCH($A77,Input_Lieferant!$B$9:$B$158,0),MATCH(Z$1,Input_Lieferant!$D$8:$BE$8,0)), "")&amp;""</f>
        <v>3.31</v>
      </c>
      <c r="AA77" s="31"/>
      <c r="AB77" s="27" t="str">
        <f>_xlfn.IFNA(INDEX(Input_Lieferant!$D$9:$BE$158,MATCH($A77,Input_Lieferant!$B$9:$B$158,0),MATCH(AB$1,Input_Lieferant!$D$8:$BE$8,0)),"")&amp;""</f>
        <v>BADS</v>
      </c>
      <c r="AC77" s="31"/>
      <c r="AD77" s="31"/>
      <c r="AE77" s="27" t="str">
        <f>_xlfn.IFNA(INDEX(Input_Lieferant!$D$9:$BE$158,MATCH($A77,Input_Lieferant!$B$9:$B$158,0),MATCH(AE$1,Input_Lieferant!$D$8:$BE$8,0)), "")&amp;""</f>
        <v>6.18</v>
      </c>
      <c r="AF77" s="27" t="str">
        <f>_xlfn.IFNA(INDEX(Input_Lieferant!$D$9:$BE$158,MATCH($A77,Input_Lieferant!$B$9:$B$158,0),MATCH(AF$1,Input_Lieferant!$D$8:$BE$8,0)),"")&amp;""</f>
        <v>9.5</v>
      </c>
      <c r="AG77" s="27" t="str">
        <f>_xlfn.IFNA(INDEX(Input_Lieferant!$D$9:$BE$158,MATCH($A77,Input_Lieferant!$B$9:$B$158,0),MATCH(AG$1,Input_Lieferant!$D$8:$BE$8,0)),"")&amp;""</f>
        <v>KG</v>
      </c>
      <c r="AH77" s="31"/>
      <c r="AI77" s="31"/>
      <c r="AJ77" s="31"/>
      <c r="AK77" s="31"/>
      <c r="AL77" s="27" t="str">
        <f>_xlfn.IFNA(INDEX('Systemmanager - Datenassistent'!$C$9:$BW$159,MATCH($A77,Input_Lieferant!$B$9:$B$158,0),MATCH(AL$1,'Systemmanager - Datenassistent'!$C$8:$BW$8,0)),"")&amp;""</f>
        <v>04</v>
      </c>
      <c r="AM77" s="31"/>
      <c r="AN77" s="31"/>
      <c r="AO77" s="31"/>
      <c r="AP77" s="27" t="str">
        <f>_xlfn.IFNA(INDEX(Grunddaten!$C$9:$BO$159,MATCH($A77,Input_Lieferant!$B$9:$B$158,0),MATCH(AP$1,Grunddaten!$C$8:$BO$8,0)), "")&amp;""</f>
        <v>V6</v>
      </c>
      <c r="AQ77" s="31"/>
      <c r="AR77" s="31"/>
      <c r="AS77" s="31"/>
      <c r="AT77" s="31"/>
      <c r="AU77" s="31"/>
      <c r="AV77" s="31"/>
      <c r="AW77" s="31"/>
      <c r="AX77" s="31"/>
      <c r="AY77" s="31"/>
      <c r="AZ77" s="27" t="str">
        <f>_xlfn.IFNA(INDEX(Input_Lieferant!$D$9:$BE$158,MATCH($A77,Input_Lieferant!$B$9:$B$158,0),MATCH(AZ$1,Input_Lieferant!$D$8:$BE$8,0)),"")&amp;""</f>
        <v>6460142057224</v>
      </c>
      <c r="BA77" s="27" t="str">
        <f t="shared" si="11"/>
        <v>HE</v>
      </c>
      <c r="BB77" s="27" t="str">
        <f>TEXT(_xlfn.IFNA(INDEX(Input_Lieferant!$D$9:$BE$158,MATCH($A77,Input_Lieferant!$B$9:$B$158,0),MATCH(BB$1,Input_Lieferant!$D$8:$BE$8,0)),""), "0.000")&amp;""</f>
        <v>3.690</v>
      </c>
      <c r="BC77" s="27" t="str">
        <f>TEXT(_xlfn.IFNA(INDEX(Input_Lieferant!$D$9:$BE$158,MATCH($A77,Input_Lieferant!$B$9:$B$158,0),MATCH(BC$1,Input_Lieferant!$D$8:$BE$8,0)),""), "0.000")&amp;""</f>
        <v>1.160</v>
      </c>
      <c r="BD77" s="27" t="str">
        <f>TEXT(_xlfn.IFNA(INDEX(Input_Lieferant!$D$9:$BE$158,MATCH($A77,Input_Lieferant!$B$9:$B$158,0),MATCH(BD$1,Input_Lieferant!$D$8:$BE$8,0)),""), "0.000")&amp;""</f>
        <v>5.110</v>
      </c>
      <c r="BE77" s="27" t="str">
        <f>TEXT(_xlfn.IFNA(INDEX(Input_Lieferant!$D$9:$BE$158,MATCH($A77,Input_Lieferant!$B$9:$B$158,0),MATCH(BE$1,Input_Lieferant!$D$8:$BE$8,0)),""), "0.000")&amp;""</f>
        <v>MM</v>
      </c>
      <c r="BF77" s="27" t="str">
        <f>_xlfn.IFNA(INDEX(Grunddaten!$C$9:$BO$159,MATCH($A77,Input_Lieferant!$B$9:$B$158,0),MATCH(BF$1,Grunddaten!$C$8:$BO$8,0)), "")&amp;""</f>
        <v>0804</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9000</v>
      </c>
      <c r="BY77" s="31"/>
      <c r="BZ77" s="31"/>
      <c r="CA77" s="31"/>
      <c r="CB77" s="31"/>
      <c r="CC77" s="31"/>
      <c r="CD77" s="27" t="str">
        <f>_xlfn.IFNA(INDEX('Systemmanager - Datenassistent'!$C$9:$BW$159,MATCH($A77,Input_Lieferant!$B$9:$B$158,0),MATCH(CD$1,'Systemmanager - Datenassistent'!$C$8:$BW$8,0)),"")&amp;""</f>
        <v/>
      </c>
      <c r="CE77" s="31"/>
      <c r="CF77" s="31"/>
      <c r="CG77" s="31"/>
      <c r="CH77" s="31"/>
      <c r="CI77" s="31"/>
      <c r="CJ77" s="31" t="str">
        <f t="shared" si="12"/>
        <v>V1</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IzcShHQratAFekawHRHQORicGEjaxc</v>
      </c>
      <c r="DE77" s="27" t="str">
        <f>_xlfn.IFNA(INDEX(Grunddaten!$C$9:$BO$159,MATCH($A77,Input_Lieferant!$B$9:$B$158,0),MATCH(DE$1,Grunddaten!$C$8:$BO$8,0)), "")&amp;""</f>
        <v>1000049711</v>
      </c>
      <c r="DF77" s="31"/>
      <c r="DG77" s="31"/>
      <c r="DH77" s="31"/>
      <c r="DI77" s="31"/>
      <c r="DJ77" s="27" t="str">
        <f>_xlfn.IFNA(INDEX(Input_Lieferant!$D$9:$BE$158,MATCH($A77,Input_Lieferant!$B$9:$B$158,0),MATCH(DJ$1,Input_Lieferant!$D$8:$BE$8,0)),"")&amp;""</f>
        <v>V01</v>
      </c>
      <c r="DK77" s="31"/>
      <c r="DL77" s="31"/>
      <c r="DM77" s="31"/>
      <c r="DN77" s="31"/>
      <c r="DO77" s="31"/>
      <c r="DP77" s="31"/>
      <c r="DQ77" s="31"/>
      <c r="DR77" s="27">
        <f t="shared" si="13"/>
        <v>2</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UAM</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
      </c>
      <c r="GI77" s="27" t="str">
        <f>_xlfn.IFNA(INDEX('Systemmanager - Datenassistent'!$C$9:$BW$159,MATCH($A77,Input_Lieferant!$B$9:$B$158,0),MATCH(GI$1,'Systemmanager - Datenassistent'!$C$8:$BW$8,0)),"")&amp;""</f>
        <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000000000062379976</v>
      </c>
      <c r="GO77" s="27" t="str">
        <f>_xlfn.IFNA(INDEX(Grunddaten!$C$9:$BO$159,MATCH($A77,Input_Lieferant!$B$9:$B$158,0),MATCH(GO$1,Grunddaten!$C$8:$BO$8,0)), "")&amp;""</f>
        <v/>
      </c>
      <c r="GP77" s="27" t="str">
        <f>_xlfn.IFNA(INDEX('Systemmanager - Datenassistent'!$C$9:$BW$159,MATCH($A77,Input_Lieferant!$B$9:$B$158,0),MATCH(GP$1,'Systemmanager - Datenassistent'!$C$8:$BW$8,0)),"")&amp;""</f>
        <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1</v>
      </c>
      <c r="JT77" s="27" t="str">
        <f>_xlfn.IFNA(INDEX(Grunddaten!$C$9:$BO$159,MATCH($A77,Input_Lieferant!$B$9:$B$158,0),MATCH(JT$1,Grunddaten!$C$8:$BO$8,0)), "")&amp;""</f>
        <v>N</v>
      </c>
      <c r="JU77" s="31"/>
      <c r="JV77" s="27" t="str">
        <f>_xlfn.IFNA(INDEX(Input_Lieferant!$D$9:$BE$158,MATCH($A77,Input_Lieferant!$B$9:$B$158,0),MATCH(JV$1,Input_Lieferant!$D$8:$BE$8,0)),"")&amp;""</f>
        <v>623757595</v>
      </c>
      <c r="JW77" s="31"/>
      <c r="JX77" s="31"/>
      <c r="JZ77" s="31"/>
      <c r="KA77" s="31"/>
      <c r="KB77" s="31"/>
      <c r="KC77" s="27" t="str">
        <f>_xlfn.IFNA(INDEX('Systemmanager - Datenassistent'!$C$9:$BW$159,MATCH($A77,Input_Lieferant!$B$9:$B$158,0),MATCH(KC$1,'Systemmanager - Datenassistent'!$C$8:$BW$8,0)),"")&amp;""</f>
        <v>2</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4">
      <c r="A78" s="27">
        <f>IF(LEN(Input_Lieferant!B85)=0,"",Input_Lieferant!B85)</f>
        <v>77</v>
      </c>
      <c r="B78" s="31"/>
      <c r="C78" s="31"/>
      <c r="D78" s="31"/>
      <c r="E78" s="31"/>
      <c r="F78" s="31"/>
      <c r="G78" s="31"/>
      <c r="H78" s="31"/>
      <c r="I78" s="31"/>
      <c r="J78" s="31"/>
      <c r="K78" s="27" t="str">
        <f>_xlfn.IFNA(INDEX(Grunddaten!$C$9:$BO$159,MATCH($A78,Input_Lieferant!$B$9:$B$158,0),MATCH(K$1,Grunddaten!$C$8:$BO$8,0)), "")&amp;""</f>
        <v>V011</v>
      </c>
      <c r="L78" s="27" t="str">
        <f t="shared" si="10"/>
        <v>M</v>
      </c>
      <c r="M78" s="27" t="str">
        <f>_xlfn.IFNA(INDEX(Grunddaten!$C$9:$BO$159,MATCH($A78,Input_Lieferant!$B$9:$B$158,0),MATCH(M$1,Grunddaten!$C$8:$BO$8,0)), "")&amp;""</f>
        <v>ZX0000640</v>
      </c>
      <c r="N78" s="31"/>
      <c r="O78" s="27" t="str">
        <f>_xlfn.IFNA(INDEX(Input_Lieferant!$D$9:$BE$158,MATCH($A78,Input_Lieferant!$B$9:$B$158,0),MATCH(O$1,Input_Lieferant!$D$8:$BE$8,0)), "")&amp;""</f>
        <v>GLI</v>
      </c>
      <c r="P78" s="27" t="str">
        <f>_xlfn.IFNA(INDEX(Input_Lieferant!$D$9:$BE$158,MATCH($A78,Input_Lieferant!$B$9:$B$158,0),MATCH(P$1,Input_Lieferant!$D$8:$BE$8,0)), "")&amp;""</f>
        <v>CCM</v>
      </c>
      <c r="Q78" s="31"/>
      <c r="R78" s="31"/>
      <c r="S78" s="31"/>
      <c r="T78" s="31"/>
      <c r="U78" s="31"/>
      <c r="V78" s="31"/>
      <c r="W78" s="31"/>
      <c r="X78" s="31"/>
      <c r="Y78" s="31"/>
      <c r="Z78" s="27" t="str">
        <f>_xlfn.IFNA(INDEX(Input_Lieferant!$D$9:$BE$158,MATCH($A78,Input_Lieferant!$B$9:$B$158,0),MATCH(Z$1,Input_Lieferant!$D$8:$BE$8,0)), "")&amp;""</f>
        <v>5.24</v>
      </c>
      <c r="AA78" s="31"/>
      <c r="AB78" s="27" t="str">
        <f>_xlfn.IFNA(INDEX(Input_Lieferant!$D$9:$BE$158,MATCH($A78,Input_Lieferant!$B$9:$B$158,0),MATCH(AB$1,Input_Lieferant!$D$8:$BE$8,0)),"")&amp;""</f>
        <v>NLAG</v>
      </c>
      <c r="AC78" s="31"/>
      <c r="AD78" s="31"/>
      <c r="AE78" s="27" t="str">
        <f>_xlfn.IFNA(INDEX(Input_Lieferant!$D$9:$BE$158,MATCH($A78,Input_Lieferant!$B$9:$B$158,0),MATCH(AE$1,Input_Lieferant!$D$8:$BE$8,0)), "")&amp;""</f>
        <v>5.72</v>
      </c>
      <c r="AF78" s="27" t="str">
        <f>_xlfn.IFNA(INDEX(Input_Lieferant!$D$9:$BE$158,MATCH($A78,Input_Lieferant!$B$9:$B$158,0),MATCH(AF$1,Input_Lieferant!$D$8:$BE$8,0)),"")&amp;""</f>
        <v>8.57</v>
      </c>
      <c r="AG78" s="27" t="str">
        <f>_xlfn.IFNA(INDEX(Input_Lieferant!$D$9:$BE$158,MATCH($A78,Input_Lieferant!$B$9:$B$158,0),MATCH(AG$1,Input_Lieferant!$D$8:$BE$8,0)),"")&amp;""</f>
        <v>KG</v>
      </c>
      <c r="AH78" s="31"/>
      <c r="AI78" s="31"/>
      <c r="AJ78" s="31"/>
      <c r="AK78" s="31"/>
      <c r="AL78" s="27" t="str">
        <f>_xlfn.IFNA(INDEX('Systemmanager - Datenassistent'!$C$9:$BW$159,MATCH($A78,Input_Lieferant!$B$9:$B$158,0),MATCH(AL$1,'Systemmanager - Datenassistent'!$C$8:$BW$8,0)),"")&amp;""</f>
        <v>03</v>
      </c>
      <c r="AM78" s="31"/>
      <c r="AN78" s="31"/>
      <c r="AO78" s="31"/>
      <c r="AP78" s="27" t="str">
        <f>_xlfn.IFNA(INDEX(Grunddaten!$C$9:$BO$159,MATCH($A78,Input_Lieferant!$B$9:$B$158,0),MATCH(AP$1,Grunddaten!$C$8:$BO$8,0)), "")&amp;""</f>
        <v>V4</v>
      </c>
      <c r="AQ78" s="31"/>
      <c r="AR78" s="31"/>
      <c r="AS78" s="31"/>
      <c r="AT78" s="31"/>
      <c r="AU78" s="31"/>
      <c r="AV78" s="31"/>
      <c r="AW78" s="31"/>
      <c r="AX78" s="31"/>
      <c r="AY78" s="31"/>
      <c r="AZ78" s="27" t="str">
        <f>_xlfn.IFNA(INDEX(Input_Lieferant!$D$9:$BE$158,MATCH($A78,Input_Lieferant!$B$9:$B$158,0),MATCH(AZ$1,Input_Lieferant!$D$8:$BE$8,0)),"")&amp;""</f>
        <v>1243757000932</v>
      </c>
      <c r="BA78" s="27" t="str">
        <f t="shared" si="11"/>
        <v>HE</v>
      </c>
      <c r="BB78" s="27" t="str">
        <f>TEXT(_xlfn.IFNA(INDEX(Input_Lieferant!$D$9:$BE$158,MATCH($A78,Input_Lieferant!$B$9:$B$158,0),MATCH(BB$1,Input_Lieferant!$D$8:$BE$8,0)),""), "0.000")&amp;""</f>
        <v>1.140</v>
      </c>
      <c r="BC78" s="27" t="str">
        <f>TEXT(_xlfn.IFNA(INDEX(Input_Lieferant!$D$9:$BE$158,MATCH($A78,Input_Lieferant!$B$9:$B$158,0),MATCH(BC$1,Input_Lieferant!$D$8:$BE$8,0)),""), "0.000")&amp;""</f>
        <v>5.880</v>
      </c>
      <c r="BD78" s="27" t="str">
        <f>TEXT(_xlfn.IFNA(INDEX(Input_Lieferant!$D$9:$BE$158,MATCH($A78,Input_Lieferant!$B$9:$B$158,0),MATCH(BD$1,Input_Lieferant!$D$8:$BE$8,0)),""), "0.000")&amp;""</f>
        <v>4.360</v>
      </c>
      <c r="BE78" s="27" t="str">
        <f>TEXT(_xlfn.IFNA(INDEX(Input_Lieferant!$D$9:$BE$158,MATCH($A78,Input_Lieferant!$B$9:$B$158,0),MATCH(BE$1,Input_Lieferant!$D$8:$BE$8,0)),""), "0.000")&amp;""</f>
        <v>MM</v>
      </c>
      <c r="BF78" s="27" t="str">
        <f>_xlfn.IFNA(INDEX(Grunddaten!$C$9:$BO$159,MATCH($A78,Input_Lieferant!$B$9:$B$158,0),MATCH(BF$1,Grunddaten!$C$8:$BO$8,0)), "")&amp;""</f>
        <v>0698</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3000</v>
      </c>
      <c r="BY78" s="31"/>
      <c r="BZ78" s="31"/>
      <c r="CA78" s="31"/>
      <c r="CB78" s="31"/>
      <c r="CC78" s="31"/>
      <c r="CD78" s="27" t="str">
        <f>_xlfn.IFNA(INDEX('Systemmanager - Datenassistent'!$C$9:$BW$159,MATCH($A78,Input_Lieferant!$B$9:$B$158,0),MATCH(CD$1,'Systemmanager - Datenassistent'!$C$8:$BW$8,0)),"")&amp;""</f>
        <v/>
      </c>
      <c r="CE78" s="31"/>
      <c r="CF78" s="31"/>
      <c r="CG78" s="31"/>
      <c r="CH78" s="31"/>
      <c r="CI78" s="31"/>
      <c r="CJ78" s="31" t="str">
        <f t="shared" si="12"/>
        <v>V1</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gwOXSXNtmohpqeHsoLipmfVfowUCUr</v>
      </c>
      <c r="DE78" s="27" t="str">
        <f>_xlfn.IFNA(INDEX(Grunddaten!$C$9:$BO$159,MATCH($A78,Input_Lieferant!$B$9:$B$158,0),MATCH(DE$1,Grunddaten!$C$8:$BO$8,0)), "")&amp;""</f>
        <v>1000050360</v>
      </c>
      <c r="DF78" s="31"/>
      <c r="DG78" s="31"/>
      <c r="DH78" s="31"/>
      <c r="DI78" s="31"/>
      <c r="DJ78" s="27" t="str">
        <f>_xlfn.IFNA(INDEX(Input_Lieferant!$D$9:$BE$158,MATCH($A78,Input_Lieferant!$B$9:$B$158,0),MATCH(DJ$1,Input_Lieferant!$D$8:$BE$8,0)),"")&amp;""</f>
        <v>V02</v>
      </c>
      <c r="DK78" s="31"/>
      <c r="DL78" s="31"/>
      <c r="DM78" s="31"/>
      <c r="DN78" s="31"/>
      <c r="DO78" s="31"/>
      <c r="DP78" s="31"/>
      <c r="DQ78" s="31"/>
      <c r="DR78" s="27">
        <f t="shared" si="13"/>
        <v>2</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UAM</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X</v>
      </c>
      <c r="GI78" s="27" t="str">
        <f>_xlfn.IFNA(INDEX('Systemmanager - Datenassistent'!$C$9:$BW$159,MATCH($A78,Input_Lieferant!$B$9:$B$158,0),MATCH(GI$1,'Systemmanager - Datenassistent'!$C$8:$BW$8,0)),"")&amp;""</f>
        <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000000000064254585</v>
      </c>
      <c r="GO78" s="27" t="str">
        <f>_xlfn.IFNA(INDEX(Grunddaten!$C$9:$BO$159,MATCH($A78,Input_Lieferant!$B$9:$B$158,0),MATCH(GO$1,Grunddaten!$C$8:$BO$8,0)), "")&amp;""</f>
        <v/>
      </c>
      <c r="GP78" s="27" t="str">
        <f>_xlfn.IFNA(INDEX('Systemmanager - Datenassistent'!$C$9:$BW$159,MATCH($A78,Input_Lieferant!$B$9:$B$158,0),MATCH(GP$1,'Systemmanager - Datenassistent'!$C$8:$BW$8,0)),"")&amp;""</f>
        <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1</v>
      </c>
      <c r="JT78" s="27" t="str">
        <f>_xlfn.IFNA(INDEX(Grunddaten!$C$9:$BO$159,MATCH($A78,Input_Lieferant!$B$9:$B$158,0),MATCH(JT$1,Grunddaten!$C$8:$BO$8,0)), "")&amp;""</f>
        <v>V</v>
      </c>
      <c r="JU78" s="31"/>
      <c r="JV78" s="27" t="str">
        <f>_xlfn.IFNA(INDEX(Input_Lieferant!$D$9:$BE$158,MATCH($A78,Input_Lieferant!$B$9:$B$158,0),MATCH(JV$1,Input_Lieferant!$D$8:$BE$8,0)),"")&amp;""</f>
        <v>521602430</v>
      </c>
      <c r="JW78" s="31"/>
      <c r="JX78" s="31"/>
      <c r="JZ78" s="31"/>
      <c r="KA78" s="31"/>
      <c r="KB78" s="31"/>
      <c r="KC78" s="27" t="str">
        <f>_xlfn.IFNA(INDEX('Systemmanager - Datenassistent'!$C$9:$BW$159,MATCH($A78,Input_Lieferant!$B$9:$B$158,0),MATCH(KC$1,'Systemmanager - Datenassistent'!$C$8:$BW$8,0)),"")&amp;""</f>
        <v>2</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4">
      <c r="A79" s="27">
        <f>IF(LEN(Input_Lieferant!B86)=0,"",Input_Lieferant!B86)</f>
        <v>78</v>
      </c>
      <c r="B79" s="31"/>
      <c r="C79" s="31"/>
      <c r="D79" s="31"/>
      <c r="E79" s="31"/>
      <c r="F79" s="31"/>
      <c r="G79" s="31"/>
      <c r="H79" s="31"/>
      <c r="I79" s="31"/>
      <c r="J79" s="31"/>
      <c r="K79" s="27" t="str">
        <f>_xlfn.IFNA(INDEX(Grunddaten!$C$9:$BO$159,MATCH($A79,Input_Lieferant!$B$9:$B$158,0),MATCH(K$1,Grunddaten!$C$8:$BO$8,0)), "")&amp;""</f>
        <v>V099</v>
      </c>
      <c r="L79" s="27" t="str">
        <f t="shared" si="10"/>
        <v>M</v>
      </c>
      <c r="M79" s="27" t="str">
        <f>_xlfn.IFNA(INDEX(Grunddaten!$C$9:$BO$159,MATCH($A79,Input_Lieferant!$B$9:$B$158,0),MATCH(M$1,Grunddaten!$C$8:$BO$8,0)), "")&amp;""</f>
        <v>ZX0000285</v>
      </c>
      <c r="N79" s="31"/>
      <c r="O79" s="27" t="str">
        <f>_xlfn.IFNA(INDEX(Input_Lieferant!$D$9:$BE$158,MATCH($A79,Input_Lieferant!$B$9:$B$158,0),MATCH(O$1,Input_Lieferant!$D$8:$BE$8,0)), "")&amp;""</f>
        <v>GLI</v>
      </c>
      <c r="P79" s="27" t="str">
        <f>_xlfn.IFNA(INDEX(Input_Lieferant!$D$9:$BE$158,MATCH($A79,Input_Lieferant!$B$9:$B$158,0),MATCH(P$1,Input_Lieferant!$D$8:$BE$8,0)), "")&amp;""</f>
        <v>CDM</v>
      </c>
      <c r="Q79" s="31"/>
      <c r="R79" s="31"/>
      <c r="S79" s="31"/>
      <c r="T79" s="31"/>
      <c r="U79" s="31"/>
      <c r="V79" s="31"/>
      <c r="W79" s="31"/>
      <c r="X79" s="31"/>
      <c r="Y79" s="31"/>
      <c r="Z79" s="27" t="str">
        <f>_xlfn.IFNA(INDEX(Input_Lieferant!$D$9:$BE$158,MATCH($A79,Input_Lieferant!$B$9:$B$158,0),MATCH(Z$1,Input_Lieferant!$D$8:$BE$8,0)), "")&amp;""</f>
        <v>3.09</v>
      </c>
      <c r="AA79" s="31"/>
      <c r="AB79" s="27" t="str">
        <f>_xlfn.IFNA(INDEX(Input_Lieferant!$D$9:$BE$158,MATCH($A79,Input_Lieferant!$B$9:$B$158,0),MATCH(AB$1,Input_Lieferant!$D$8:$BE$8,0)),"")&amp;""</f>
        <v>BANC</v>
      </c>
      <c r="AC79" s="31"/>
      <c r="AD79" s="31"/>
      <c r="AE79" s="27" t="str">
        <f>_xlfn.IFNA(INDEX(Input_Lieferant!$D$9:$BE$158,MATCH($A79,Input_Lieferant!$B$9:$B$158,0),MATCH(AE$1,Input_Lieferant!$D$8:$BE$8,0)), "")&amp;""</f>
        <v>3.68</v>
      </c>
      <c r="AF79" s="27" t="str">
        <f>_xlfn.IFNA(INDEX(Input_Lieferant!$D$9:$BE$158,MATCH($A79,Input_Lieferant!$B$9:$B$158,0),MATCH(AF$1,Input_Lieferant!$D$8:$BE$8,0)),"")&amp;""</f>
        <v>3.42</v>
      </c>
      <c r="AG79" s="27" t="str">
        <f>_xlfn.IFNA(INDEX(Input_Lieferant!$D$9:$BE$158,MATCH($A79,Input_Lieferant!$B$9:$B$158,0),MATCH(AG$1,Input_Lieferant!$D$8:$BE$8,0)),"")&amp;""</f>
        <v>KG</v>
      </c>
      <c r="AH79" s="31"/>
      <c r="AI79" s="31"/>
      <c r="AJ79" s="31"/>
      <c r="AK79" s="31"/>
      <c r="AL79" s="27" t="str">
        <f>_xlfn.IFNA(INDEX('Systemmanager - Datenassistent'!$C$9:$BW$159,MATCH($A79,Input_Lieferant!$B$9:$B$158,0),MATCH(AL$1,'Systemmanager - Datenassistent'!$C$8:$BW$8,0)),"")&amp;""</f>
        <v>02</v>
      </c>
      <c r="AM79" s="31"/>
      <c r="AN79" s="31"/>
      <c r="AO79" s="31"/>
      <c r="AP79" s="27" t="str">
        <f>_xlfn.IFNA(INDEX(Grunddaten!$C$9:$BO$159,MATCH($A79,Input_Lieferant!$B$9:$B$158,0),MATCH(AP$1,Grunddaten!$C$8:$BO$8,0)), "")&amp;""</f>
        <v>V3</v>
      </c>
      <c r="AQ79" s="31"/>
      <c r="AR79" s="31"/>
      <c r="AS79" s="31"/>
      <c r="AT79" s="31"/>
      <c r="AU79" s="31"/>
      <c r="AV79" s="31"/>
      <c r="AW79" s="31"/>
      <c r="AX79" s="31"/>
      <c r="AY79" s="31"/>
      <c r="AZ79" s="27" t="str">
        <f>_xlfn.IFNA(INDEX(Input_Lieferant!$D$9:$BE$158,MATCH($A79,Input_Lieferant!$B$9:$B$158,0),MATCH(AZ$1,Input_Lieferant!$D$8:$BE$8,0)),"")&amp;""</f>
        <v>6487259942858</v>
      </c>
      <c r="BA79" s="27" t="str">
        <f t="shared" si="11"/>
        <v>HE</v>
      </c>
      <c r="BB79" s="27" t="str">
        <f>TEXT(_xlfn.IFNA(INDEX(Input_Lieferant!$D$9:$BE$158,MATCH($A79,Input_Lieferant!$B$9:$B$158,0),MATCH(BB$1,Input_Lieferant!$D$8:$BE$8,0)),""), "0.000")&amp;""</f>
        <v>1.400</v>
      </c>
      <c r="BC79" s="27" t="str">
        <f>TEXT(_xlfn.IFNA(INDEX(Input_Lieferant!$D$9:$BE$158,MATCH($A79,Input_Lieferant!$B$9:$B$158,0),MATCH(BC$1,Input_Lieferant!$D$8:$BE$8,0)),""), "0.000")&amp;""</f>
        <v>5.730</v>
      </c>
      <c r="BD79" s="27" t="str">
        <f>TEXT(_xlfn.IFNA(INDEX(Input_Lieferant!$D$9:$BE$158,MATCH($A79,Input_Lieferant!$B$9:$B$158,0),MATCH(BD$1,Input_Lieferant!$D$8:$BE$8,0)),""), "0.000")&amp;""</f>
        <v>5.800</v>
      </c>
      <c r="BE79" s="27" t="str">
        <f>TEXT(_xlfn.IFNA(INDEX(Input_Lieferant!$D$9:$BE$158,MATCH($A79,Input_Lieferant!$B$9:$B$158,0),MATCH(BE$1,Input_Lieferant!$D$8:$BE$8,0)),""), "0.000")&amp;""</f>
        <v>MM</v>
      </c>
      <c r="BF79" s="27" t="str">
        <f>_xlfn.IFNA(INDEX(Grunddaten!$C$9:$BO$159,MATCH($A79,Input_Lieferant!$B$9:$B$158,0),MATCH(BF$1,Grunddaten!$C$8:$BO$8,0)), "")&amp;""</f>
        <v>0453</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6000</v>
      </c>
      <c r="BY79" s="31"/>
      <c r="BZ79" s="31"/>
      <c r="CA79" s="31"/>
      <c r="CB79" s="31"/>
      <c r="CC79" s="31"/>
      <c r="CD79" s="27" t="str">
        <f>_xlfn.IFNA(INDEX('Systemmanager - Datenassistent'!$C$9:$BW$159,MATCH($A79,Input_Lieferant!$B$9:$B$158,0),MATCH(CD$1,'Systemmanager - Datenassistent'!$C$8:$BW$8,0)),"")&amp;""</f>
        <v/>
      </c>
      <c r="CE79" s="31"/>
      <c r="CF79" s="31"/>
      <c r="CG79" s="31"/>
      <c r="CH79" s="31"/>
      <c r="CI79" s="31"/>
      <c r="CJ79" s="31" t="str">
        <f t="shared" si="12"/>
        <v>V1</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gNVntRjFmSHGcHSslFdGQKcxrpUEEE</v>
      </c>
      <c r="DE79" s="27" t="str">
        <f>_xlfn.IFNA(INDEX(Grunddaten!$C$9:$BO$159,MATCH($A79,Input_Lieferant!$B$9:$B$158,0),MATCH(DE$1,Grunddaten!$C$8:$BO$8,0)), "")&amp;""</f>
        <v>1000049160</v>
      </c>
      <c r="DF79" s="31"/>
      <c r="DG79" s="31"/>
      <c r="DH79" s="31"/>
      <c r="DI79" s="31"/>
      <c r="DJ79" s="27" t="str">
        <f>_xlfn.IFNA(INDEX(Input_Lieferant!$D$9:$BE$158,MATCH($A79,Input_Lieferant!$B$9:$B$158,0),MATCH(DJ$1,Input_Lieferant!$D$8:$BE$8,0)),"")&amp;""</f>
        <v>V01</v>
      </c>
      <c r="DK79" s="31"/>
      <c r="DL79" s="31"/>
      <c r="DM79" s="31"/>
      <c r="DN79" s="31"/>
      <c r="DO79" s="31"/>
      <c r="DP79" s="31"/>
      <c r="DQ79" s="31"/>
      <c r="DR79" s="27">
        <f t="shared" si="13"/>
        <v>2</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UAM</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
      </c>
      <c r="GI79" s="27" t="str">
        <f>_xlfn.IFNA(INDEX('Systemmanager - Datenassistent'!$C$9:$BW$159,MATCH($A79,Input_Lieferant!$B$9:$B$158,0),MATCH(GI$1,'Systemmanager - Datenassistent'!$C$8:$BW$8,0)),"")&amp;""</f>
        <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000000000093108336</v>
      </c>
      <c r="GO79" s="27" t="str">
        <f>_xlfn.IFNA(INDEX(Grunddaten!$C$9:$BO$159,MATCH($A79,Input_Lieferant!$B$9:$B$158,0),MATCH(GO$1,Grunddaten!$C$8:$BO$8,0)), "")&amp;""</f>
        <v/>
      </c>
      <c r="GP79" s="27" t="str">
        <f>_xlfn.IFNA(INDEX('Systemmanager - Datenassistent'!$C$9:$BW$159,MATCH($A79,Input_Lieferant!$B$9:$B$158,0),MATCH(GP$1,'Systemmanager - Datenassistent'!$C$8:$BW$8,0)),"")&amp;""</f>
        <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2</v>
      </c>
      <c r="JT79" s="27" t="str">
        <f>_xlfn.IFNA(INDEX(Grunddaten!$C$9:$BO$159,MATCH($A79,Input_Lieferant!$B$9:$B$158,0),MATCH(JT$1,Grunddaten!$C$8:$BO$8,0)), "")&amp;""</f>
        <v>V</v>
      </c>
      <c r="JU79" s="31"/>
      <c r="JV79" s="27" t="str">
        <f>_xlfn.IFNA(INDEX(Input_Lieferant!$D$9:$BE$158,MATCH($A79,Input_Lieferant!$B$9:$B$158,0),MATCH(JV$1,Input_Lieferant!$D$8:$BE$8,0)),"")&amp;""</f>
        <v>131423996</v>
      </c>
      <c r="JW79" s="31"/>
      <c r="JX79" s="31"/>
      <c r="JZ79" s="31"/>
      <c r="KA79" s="31"/>
      <c r="KB79" s="31"/>
      <c r="KC79" s="27" t="str">
        <f>_xlfn.IFNA(INDEX('Systemmanager - Datenassistent'!$C$9:$BW$159,MATCH($A79,Input_Lieferant!$B$9:$B$158,0),MATCH(KC$1,'Systemmanager - Datenassistent'!$C$8:$BW$8,0)),"")&amp;""</f>
        <v>1</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4">
      <c r="A80" s="27">
        <f>IF(LEN(Input_Lieferant!B87)=0,"",Input_Lieferant!B87)</f>
        <v>79</v>
      </c>
      <c r="B80" s="31"/>
      <c r="C80" s="31"/>
      <c r="D80" s="31"/>
      <c r="E80" s="31"/>
      <c r="F80" s="31"/>
      <c r="G80" s="31"/>
      <c r="H80" s="31"/>
      <c r="I80" s="31"/>
      <c r="J80" s="31"/>
      <c r="K80" s="27" t="str">
        <f>_xlfn.IFNA(INDEX(Grunddaten!$C$9:$BO$159,MATCH($A80,Input_Lieferant!$B$9:$B$158,0),MATCH(K$1,Grunddaten!$C$8:$BO$8,0)), "")&amp;""</f>
        <v>V015</v>
      </c>
      <c r="L80" s="27" t="str">
        <f t="shared" si="10"/>
        <v>M</v>
      </c>
      <c r="M80" s="27" t="str">
        <f>_xlfn.IFNA(INDEX(Grunddaten!$C$9:$BO$159,MATCH($A80,Input_Lieferant!$B$9:$B$158,0),MATCH(M$1,Grunddaten!$C$8:$BO$8,0)), "")&amp;""</f>
        <v>ZX0000100</v>
      </c>
      <c r="N80" s="31"/>
      <c r="O80" s="27" t="str">
        <f>_xlfn.IFNA(INDEX(Input_Lieferant!$D$9:$BE$158,MATCH($A80,Input_Lieferant!$B$9:$B$158,0),MATCH(O$1,Input_Lieferant!$D$8:$BE$8,0)), "")&amp;""</f>
        <v>TO</v>
      </c>
      <c r="P80" s="27" t="str">
        <f>_xlfn.IFNA(INDEX(Input_Lieferant!$D$9:$BE$158,MATCH($A80,Input_Lieferant!$B$9:$B$158,0),MATCH(P$1,Input_Lieferant!$D$8:$BE$8,0)), "")&amp;""</f>
        <v>PAA</v>
      </c>
      <c r="Q80" s="31"/>
      <c r="R80" s="31"/>
      <c r="S80" s="31"/>
      <c r="T80" s="31"/>
      <c r="U80" s="31"/>
      <c r="V80" s="31"/>
      <c r="W80" s="31"/>
      <c r="X80" s="31"/>
      <c r="Y80" s="31"/>
      <c r="Z80" s="27" t="str">
        <f>_xlfn.IFNA(INDEX(Input_Lieferant!$D$9:$BE$158,MATCH($A80,Input_Lieferant!$B$9:$B$158,0),MATCH(Z$1,Input_Lieferant!$D$8:$BE$8,0)), "")&amp;""</f>
        <v>6.89</v>
      </c>
      <c r="AA80" s="31"/>
      <c r="AB80" s="27" t="str">
        <f>_xlfn.IFNA(INDEX(Input_Lieferant!$D$9:$BE$158,MATCH($A80,Input_Lieferant!$B$9:$B$158,0),MATCH(AB$1,Input_Lieferant!$D$8:$BE$8,0)),"")&amp;""</f>
        <v/>
      </c>
      <c r="AC80" s="31"/>
      <c r="AD80" s="31"/>
      <c r="AE80" s="27" t="str">
        <f>_xlfn.IFNA(INDEX(Input_Lieferant!$D$9:$BE$158,MATCH($A80,Input_Lieferant!$B$9:$B$158,0),MATCH(AE$1,Input_Lieferant!$D$8:$BE$8,0)), "")&amp;""</f>
        <v>2.22</v>
      </c>
      <c r="AF80" s="27" t="str">
        <f>_xlfn.IFNA(INDEX(Input_Lieferant!$D$9:$BE$158,MATCH($A80,Input_Lieferant!$B$9:$B$158,0),MATCH(AF$1,Input_Lieferant!$D$8:$BE$8,0)),"")&amp;""</f>
        <v>6.69</v>
      </c>
      <c r="AG80" s="27" t="str">
        <f>_xlfn.IFNA(INDEX(Input_Lieferant!$D$9:$BE$158,MATCH($A80,Input_Lieferant!$B$9:$B$158,0),MATCH(AG$1,Input_Lieferant!$D$8:$BE$8,0)),"")&amp;""</f>
        <v>KG</v>
      </c>
      <c r="AH80" s="31"/>
      <c r="AI80" s="31"/>
      <c r="AJ80" s="31"/>
      <c r="AK80" s="31"/>
      <c r="AL80" s="27" t="str">
        <f>_xlfn.IFNA(INDEX('Systemmanager - Datenassistent'!$C$9:$BW$159,MATCH($A80,Input_Lieferant!$B$9:$B$158,0),MATCH(AL$1,'Systemmanager - Datenassistent'!$C$8:$BW$8,0)),"")&amp;""</f>
        <v>02</v>
      </c>
      <c r="AM80" s="31"/>
      <c r="AN80" s="31"/>
      <c r="AO80" s="31"/>
      <c r="AP80" s="27" t="str">
        <f>_xlfn.IFNA(INDEX(Grunddaten!$C$9:$BO$159,MATCH($A80,Input_Lieferant!$B$9:$B$158,0),MATCH(AP$1,Grunddaten!$C$8:$BO$8,0)), "")&amp;""</f>
        <v>V2</v>
      </c>
      <c r="AQ80" s="31"/>
      <c r="AR80" s="31"/>
      <c r="AS80" s="31"/>
      <c r="AT80" s="31"/>
      <c r="AU80" s="31"/>
      <c r="AV80" s="31"/>
      <c r="AW80" s="31"/>
      <c r="AX80" s="31"/>
      <c r="AY80" s="31"/>
      <c r="AZ80" s="27" t="str">
        <f>_xlfn.IFNA(INDEX(Input_Lieferant!$D$9:$BE$158,MATCH($A80,Input_Lieferant!$B$9:$B$158,0),MATCH(AZ$1,Input_Lieferant!$D$8:$BE$8,0)),"")&amp;""</f>
        <v>6409873099496</v>
      </c>
      <c r="BA80" s="27" t="str">
        <f t="shared" si="11"/>
        <v>HE</v>
      </c>
      <c r="BB80" s="27" t="str">
        <f>TEXT(_xlfn.IFNA(INDEX(Input_Lieferant!$D$9:$BE$158,MATCH($A80,Input_Lieferant!$B$9:$B$158,0),MATCH(BB$1,Input_Lieferant!$D$8:$BE$8,0)),""), "0.000")&amp;""</f>
        <v>3.520</v>
      </c>
      <c r="BC80" s="27" t="str">
        <f>TEXT(_xlfn.IFNA(INDEX(Input_Lieferant!$D$9:$BE$158,MATCH($A80,Input_Lieferant!$B$9:$B$158,0),MATCH(BC$1,Input_Lieferant!$D$8:$BE$8,0)),""), "0.000")&amp;""</f>
        <v>1.280</v>
      </c>
      <c r="BD80" s="27" t="str">
        <f>TEXT(_xlfn.IFNA(INDEX(Input_Lieferant!$D$9:$BE$158,MATCH($A80,Input_Lieferant!$B$9:$B$158,0),MATCH(BD$1,Input_Lieferant!$D$8:$BE$8,0)),""), "0.000")&amp;""</f>
        <v>3.470</v>
      </c>
      <c r="BE80" s="27" t="str">
        <f>TEXT(_xlfn.IFNA(INDEX(Input_Lieferant!$D$9:$BE$158,MATCH($A80,Input_Lieferant!$B$9:$B$158,0),MATCH(BE$1,Input_Lieferant!$D$8:$BE$8,0)),""), "0.000")&amp;""</f>
        <v>MM</v>
      </c>
      <c r="BF80" s="27" t="str">
        <f>_xlfn.IFNA(INDEX(Grunddaten!$C$9:$BO$159,MATCH($A80,Input_Lieferant!$B$9:$B$158,0),MATCH(BF$1,Grunddaten!$C$8:$BO$8,0)), "")&amp;""</f>
        <v>0291</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5000</v>
      </c>
      <c r="BY80" s="31"/>
      <c r="BZ80" s="31"/>
      <c r="CA80" s="31"/>
      <c r="CB80" s="31"/>
      <c r="CC80" s="31"/>
      <c r="CD80" s="27" t="str">
        <f>_xlfn.IFNA(INDEX('Systemmanager - Datenassistent'!$C$9:$BW$159,MATCH($A80,Input_Lieferant!$B$9:$B$158,0),MATCH(CD$1,'Systemmanager - Datenassistent'!$C$8:$BW$8,0)),"")&amp;""</f>
        <v>EXTWG_79</v>
      </c>
      <c r="CE80" s="31"/>
      <c r="CF80" s="31"/>
      <c r="CG80" s="31"/>
      <c r="CH80" s="31"/>
      <c r="CI80" s="31"/>
      <c r="CJ80" s="31" t="str">
        <f t="shared" si="12"/>
        <v>V1</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uDiiOWvcojxOlCLBXwucjNIszSdNWW</v>
      </c>
      <c r="DE80" s="27" t="str">
        <f>_xlfn.IFNA(INDEX(Grunddaten!$C$9:$BO$159,MATCH($A80,Input_Lieferant!$B$9:$B$158,0),MATCH(DE$1,Grunddaten!$C$8:$BO$8,0)), "")&amp;""</f>
        <v>1000049483</v>
      </c>
      <c r="DF80" s="31"/>
      <c r="DG80" s="31"/>
      <c r="DH80" s="31"/>
      <c r="DI80" s="31"/>
      <c r="DJ80" s="27" t="str">
        <f>_xlfn.IFNA(INDEX(Input_Lieferant!$D$9:$BE$158,MATCH($A80,Input_Lieferant!$B$9:$B$158,0),MATCH(DJ$1,Input_Lieferant!$D$8:$BE$8,0)),"")&amp;""</f>
        <v>V03</v>
      </c>
      <c r="DK80" s="31"/>
      <c r="DL80" s="31"/>
      <c r="DM80" s="31"/>
      <c r="DN80" s="31"/>
      <c r="DO80" s="31"/>
      <c r="DP80" s="31"/>
      <c r="DQ80" s="31"/>
      <c r="DR80" s="27">
        <f t="shared" si="13"/>
        <v>2</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UAM</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X</v>
      </c>
      <c r="GI80" s="27" t="str">
        <f>_xlfn.IFNA(INDEX('Systemmanager - Datenassistent'!$C$9:$BW$159,MATCH($A80,Input_Lieferant!$B$9:$B$158,0),MATCH(GI$1,'Systemmanager - Datenassistent'!$C$8:$BW$8,0)),"")&amp;""</f>
        <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000000000067894985</v>
      </c>
      <c r="GO80" s="27" t="str">
        <f>_xlfn.IFNA(INDEX(Grunddaten!$C$9:$BO$159,MATCH($A80,Input_Lieferant!$B$9:$B$158,0),MATCH(GO$1,Grunddaten!$C$8:$BO$8,0)), "")&amp;""</f>
        <v/>
      </c>
      <c r="GP80" s="27" t="str">
        <f>_xlfn.IFNA(INDEX('Systemmanager - Datenassistent'!$C$9:$BW$159,MATCH($A80,Input_Lieferant!$B$9:$B$158,0),MATCH(GP$1,'Systemmanager - Datenassistent'!$C$8:$BW$8,0)),"")&amp;""</f>
        <v>R</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2</v>
      </c>
      <c r="JT80" s="27" t="str">
        <f>_xlfn.IFNA(INDEX(Grunddaten!$C$9:$BO$159,MATCH($A80,Input_Lieferant!$B$9:$B$158,0),MATCH(JT$1,Grunddaten!$C$8:$BO$8,0)), "")&amp;""</f>
        <v>R</v>
      </c>
      <c r="JU80" s="31"/>
      <c r="JV80" s="27" t="str">
        <f>_xlfn.IFNA(INDEX(Input_Lieferant!$D$9:$BE$158,MATCH($A80,Input_Lieferant!$B$9:$B$158,0),MATCH(JV$1,Input_Lieferant!$D$8:$BE$8,0)),"")&amp;""</f>
        <v>862669139</v>
      </c>
      <c r="JW80" s="31"/>
      <c r="JX80" s="31"/>
      <c r="JZ80" s="31"/>
      <c r="KA80" s="31"/>
      <c r="KB80" s="31"/>
      <c r="KC80" s="27" t="str">
        <f>_xlfn.IFNA(INDEX('Systemmanager - Datenassistent'!$C$9:$BW$159,MATCH($A80,Input_Lieferant!$B$9:$B$158,0),MATCH(KC$1,'Systemmanager - Datenassistent'!$C$8:$BW$8,0)),"")&amp;""</f>
        <v>0</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4">
      <c r="A81" s="27">
        <f>IF(LEN(Input_Lieferant!B88)=0,"",Input_Lieferant!B88)</f>
        <v>80</v>
      </c>
      <c r="B81" s="31"/>
      <c r="C81" s="31"/>
      <c r="D81" s="31"/>
      <c r="E81" s="31"/>
      <c r="F81" s="31"/>
      <c r="G81" s="31"/>
      <c r="H81" s="31"/>
      <c r="I81" s="31"/>
      <c r="J81" s="31"/>
      <c r="K81" s="27" t="str">
        <f>_xlfn.IFNA(INDEX(Grunddaten!$C$9:$BO$159,MATCH($A81,Input_Lieferant!$B$9:$B$158,0),MATCH(K$1,Grunddaten!$C$8:$BO$8,0)), "")&amp;""</f>
        <v>V017</v>
      </c>
      <c r="L81" s="27" t="str">
        <f t="shared" si="10"/>
        <v>M</v>
      </c>
      <c r="M81" s="27" t="str">
        <f>_xlfn.IFNA(INDEX(Grunddaten!$C$9:$BO$159,MATCH($A81,Input_Lieferant!$B$9:$B$158,0),MATCH(M$1,Grunddaten!$C$8:$BO$8,0)), "")&amp;""</f>
        <v>ZX0000240</v>
      </c>
      <c r="N81" s="31"/>
      <c r="O81" s="27" t="str">
        <f>_xlfn.IFNA(INDEX(Input_Lieferant!$D$9:$BE$158,MATCH($A81,Input_Lieferant!$B$9:$B$158,0),MATCH(O$1,Input_Lieferant!$D$8:$BE$8,0)), "")&amp;""</f>
        <v>PT</v>
      </c>
      <c r="P81" s="27" t="str">
        <f>_xlfn.IFNA(INDEX(Input_Lieferant!$D$9:$BE$158,MATCH($A81,Input_Lieferant!$B$9:$B$158,0),MATCH(P$1,Input_Lieferant!$D$8:$BE$8,0)), "")&amp;""</f>
        <v>ST</v>
      </c>
      <c r="Q81" s="31"/>
      <c r="R81" s="31"/>
      <c r="S81" s="31"/>
      <c r="T81" s="31"/>
      <c r="U81" s="31"/>
      <c r="V81" s="31"/>
      <c r="W81" s="31"/>
      <c r="X81" s="31"/>
      <c r="Y81" s="31"/>
      <c r="Z81" s="27" t="str">
        <f>_xlfn.IFNA(INDEX(Input_Lieferant!$D$9:$BE$158,MATCH($A81,Input_Lieferant!$B$9:$B$158,0),MATCH(Z$1,Input_Lieferant!$D$8:$BE$8,0)), "")&amp;""</f>
        <v>2.62</v>
      </c>
      <c r="AA81" s="31"/>
      <c r="AB81" s="27" t="str">
        <f>_xlfn.IFNA(INDEX(Input_Lieferant!$D$9:$BE$158,MATCH($A81,Input_Lieferant!$B$9:$B$158,0),MATCH(AB$1,Input_Lieferant!$D$8:$BE$8,0)),"")&amp;""</f>
        <v/>
      </c>
      <c r="AC81" s="31"/>
      <c r="AD81" s="31"/>
      <c r="AE81" s="27" t="str">
        <f>_xlfn.IFNA(INDEX(Input_Lieferant!$D$9:$BE$158,MATCH($A81,Input_Lieferant!$B$9:$B$158,0),MATCH(AE$1,Input_Lieferant!$D$8:$BE$8,0)), "")&amp;""</f>
        <v>9.71</v>
      </c>
      <c r="AF81" s="27" t="str">
        <f>_xlfn.IFNA(INDEX(Input_Lieferant!$D$9:$BE$158,MATCH($A81,Input_Lieferant!$B$9:$B$158,0),MATCH(AF$1,Input_Lieferant!$D$8:$BE$8,0)),"")&amp;""</f>
        <v>6.57</v>
      </c>
      <c r="AG81" s="27" t="str">
        <f>_xlfn.IFNA(INDEX(Input_Lieferant!$D$9:$BE$158,MATCH($A81,Input_Lieferant!$B$9:$B$158,0),MATCH(AG$1,Input_Lieferant!$D$8:$BE$8,0)),"")&amp;""</f>
        <v>KG</v>
      </c>
      <c r="AH81" s="31"/>
      <c r="AI81" s="31"/>
      <c r="AJ81" s="31"/>
      <c r="AK81" s="31"/>
      <c r="AL81" s="27" t="str">
        <f>_xlfn.IFNA(INDEX('Systemmanager - Datenassistent'!$C$9:$BW$159,MATCH($A81,Input_Lieferant!$B$9:$B$158,0),MATCH(AL$1,'Systemmanager - Datenassistent'!$C$8:$BW$8,0)),"")&amp;""</f>
        <v>04</v>
      </c>
      <c r="AM81" s="31"/>
      <c r="AN81" s="31"/>
      <c r="AO81" s="31"/>
      <c r="AP81" s="27" t="str">
        <f>_xlfn.IFNA(INDEX(Grunddaten!$C$9:$BO$159,MATCH($A81,Input_Lieferant!$B$9:$B$158,0),MATCH(AP$1,Grunddaten!$C$8:$BO$8,0)), "")&amp;""</f>
        <v>V1</v>
      </c>
      <c r="AQ81" s="31"/>
      <c r="AR81" s="31"/>
      <c r="AS81" s="31"/>
      <c r="AT81" s="31"/>
      <c r="AU81" s="31"/>
      <c r="AV81" s="31"/>
      <c r="AW81" s="31"/>
      <c r="AX81" s="31"/>
      <c r="AY81" s="31"/>
      <c r="AZ81" s="27" t="str">
        <f>_xlfn.IFNA(INDEX(Input_Lieferant!$D$9:$BE$158,MATCH($A81,Input_Lieferant!$B$9:$B$158,0),MATCH(AZ$1,Input_Lieferant!$D$8:$BE$8,0)),"")&amp;""</f>
        <v>6353954925355</v>
      </c>
      <c r="BA81" s="27" t="str">
        <f t="shared" si="11"/>
        <v>HE</v>
      </c>
      <c r="BB81" s="27" t="str">
        <f>TEXT(_xlfn.IFNA(INDEX(Input_Lieferant!$D$9:$BE$158,MATCH($A81,Input_Lieferant!$B$9:$B$158,0),MATCH(BB$1,Input_Lieferant!$D$8:$BE$8,0)),""), "0.000")&amp;""</f>
        <v>5.010</v>
      </c>
      <c r="BC81" s="27" t="str">
        <f>TEXT(_xlfn.IFNA(INDEX(Input_Lieferant!$D$9:$BE$158,MATCH($A81,Input_Lieferant!$B$9:$B$158,0),MATCH(BC$1,Input_Lieferant!$D$8:$BE$8,0)),""), "0.000")&amp;""</f>
        <v>2.860</v>
      </c>
      <c r="BD81" s="27" t="str">
        <f>TEXT(_xlfn.IFNA(INDEX(Input_Lieferant!$D$9:$BE$158,MATCH($A81,Input_Lieferant!$B$9:$B$158,0),MATCH(BD$1,Input_Lieferant!$D$8:$BE$8,0)),""), "0.000")&amp;""</f>
        <v>1.720</v>
      </c>
      <c r="BE81" s="27" t="str">
        <f>TEXT(_xlfn.IFNA(INDEX(Input_Lieferant!$D$9:$BE$158,MATCH($A81,Input_Lieferant!$B$9:$B$158,0),MATCH(BE$1,Input_Lieferant!$D$8:$BE$8,0)),""), "0.000")&amp;""</f>
        <v>MM</v>
      </c>
      <c r="BF81" s="27" t="str">
        <f>_xlfn.IFNA(INDEX(Grunddaten!$C$9:$BO$159,MATCH($A81,Input_Lieferant!$B$9:$B$158,0),MATCH(BF$1,Grunddaten!$C$8:$BO$8,0)), "")&amp;""</f>
        <v>0151</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5000</v>
      </c>
      <c r="BY81" s="31"/>
      <c r="BZ81" s="31"/>
      <c r="CA81" s="31"/>
      <c r="CB81" s="31"/>
      <c r="CC81" s="31"/>
      <c r="CD81" s="27" t="str">
        <f>_xlfn.IFNA(INDEX('Systemmanager - Datenassistent'!$C$9:$BW$159,MATCH($A81,Input_Lieferant!$B$9:$B$158,0),MATCH(CD$1,'Systemmanager - Datenassistent'!$C$8:$BW$8,0)),"")&amp;""</f>
        <v>EXTWG_80</v>
      </c>
      <c r="CE81" s="31"/>
      <c r="CF81" s="31"/>
      <c r="CG81" s="31"/>
      <c r="CH81" s="31"/>
      <c r="CI81" s="31"/>
      <c r="CJ81" s="31" t="str">
        <f t="shared" si="12"/>
        <v>V1</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QJADfjDHraAcGSlMEwSXgWapVECKCy</v>
      </c>
      <c r="DE81" s="27" t="str">
        <f>_xlfn.IFNA(INDEX(Grunddaten!$C$9:$BO$159,MATCH($A81,Input_Lieferant!$B$9:$B$158,0),MATCH(DE$1,Grunddaten!$C$8:$BO$8,0)), "")&amp;""</f>
        <v>1000050208</v>
      </c>
      <c r="DF81" s="31"/>
      <c r="DG81" s="31"/>
      <c r="DH81" s="31"/>
      <c r="DI81" s="31"/>
      <c r="DJ81" s="27" t="str">
        <f>_xlfn.IFNA(INDEX(Input_Lieferant!$D$9:$BE$158,MATCH($A81,Input_Lieferant!$B$9:$B$158,0),MATCH(DJ$1,Input_Lieferant!$D$8:$BE$8,0)),"")&amp;""</f>
        <v/>
      </c>
      <c r="DK81" s="31"/>
      <c r="DL81" s="31"/>
      <c r="DM81" s="31"/>
      <c r="DN81" s="31"/>
      <c r="DO81" s="31"/>
      <c r="DP81" s="31"/>
      <c r="DQ81" s="31"/>
      <c r="DR81" s="27">
        <f t="shared" si="13"/>
        <v>2</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UAM</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X</v>
      </c>
      <c r="GI81" s="27" t="str">
        <f>_xlfn.IFNA(INDEX('Systemmanager - Datenassistent'!$C$9:$BW$159,MATCH($A81,Input_Lieferant!$B$9:$B$158,0),MATCH(GI$1,'Systemmanager - Datenassistent'!$C$8:$BW$8,0)),"")&amp;""</f>
        <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000000000091947692</v>
      </c>
      <c r="GO81" s="27" t="str">
        <f>_xlfn.IFNA(INDEX(Grunddaten!$C$9:$BO$159,MATCH($A81,Input_Lieferant!$B$9:$B$158,0),MATCH(GO$1,Grunddaten!$C$8:$BO$8,0)), "")&amp;""</f>
        <v/>
      </c>
      <c r="GP81" s="27" t="str">
        <f>_xlfn.IFNA(INDEX('Systemmanager - Datenassistent'!$C$9:$BW$159,MATCH($A81,Input_Lieferant!$B$9:$B$158,0),MATCH(GP$1,'Systemmanager - Datenassistent'!$C$8:$BW$8,0)),"")&amp;""</f>
        <v>R</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1</v>
      </c>
      <c r="JT81" s="27" t="str">
        <f>_xlfn.IFNA(INDEX(Grunddaten!$C$9:$BO$159,MATCH($A81,Input_Lieferant!$B$9:$B$158,0),MATCH(JT$1,Grunddaten!$C$8:$BO$8,0)), "")&amp;""</f>
        <v>N</v>
      </c>
      <c r="JU81" s="31"/>
      <c r="JV81" s="27" t="str">
        <f>_xlfn.IFNA(INDEX(Input_Lieferant!$D$9:$BE$158,MATCH($A81,Input_Lieferant!$B$9:$B$158,0),MATCH(JV$1,Input_Lieferant!$D$8:$BE$8,0)),"")&amp;""</f>
        <v>734179005</v>
      </c>
      <c r="JW81" s="31"/>
      <c r="JX81" s="31"/>
      <c r="JZ81" s="31"/>
      <c r="KA81" s="31"/>
      <c r="KB81" s="31"/>
      <c r="KC81" s="27" t="str">
        <f>_xlfn.IFNA(INDEX('Systemmanager - Datenassistent'!$C$9:$BW$159,MATCH($A81,Input_Lieferant!$B$9:$B$158,0),MATCH(KC$1,'Systemmanager - Datenassistent'!$C$8:$BW$8,0)),"")&amp;""</f>
        <v>2</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4">
      <c r="A82" s="27">
        <f>IF(LEN(Input_Lieferant!B89)=0,"",Input_Lieferant!B89)</f>
        <v>81</v>
      </c>
      <c r="B82" s="31"/>
      <c r="C82" s="31"/>
      <c r="D82" s="31"/>
      <c r="E82" s="31"/>
      <c r="F82" s="31"/>
      <c r="G82" s="31"/>
      <c r="H82" s="31"/>
      <c r="I82" s="31"/>
      <c r="J82" s="31"/>
      <c r="K82" s="27" t="str">
        <f>_xlfn.IFNA(INDEX(Grunddaten!$C$9:$BO$159,MATCH($A82,Input_Lieferant!$B$9:$B$158,0),MATCH(K$1,Grunddaten!$C$8:$BO$8,0)), "")&amp;""</f>
        <v>V002</v>
      </c>
      <c r="L82" s="27" t="str">
        <f t="shared" si="10"/>
        <v>M</v>
      </c>
      <c r="M82" s="27" t="str">
        <f>_xlfn.IFNA(INDEX(Grunddaten!$C$9:$BO$159,MATCH($A82,Input_Lieferant!$B$9:$B$158,0),MATCH(M$1,Grunddaten!$C$8:$BO$8,0)), "")&amp;""</f>
        <v>ZX0000240</v>
      </c>
      <c r="N82" s="31"/>
      <c r="O82" s="27" t="str">
        <f>_xlfn.IFNA(INDEX(Input_Lieferant!$D$9:$BE$158,MATCH($A82,Input_Lieferant!$B$9:$B$158,0),MATCH(O$1,Input_Lieferant!$D$8:$BE$8,0)), "")&amp;""</f>
        <v>LB</v>
      </c>
      <c r="P82" s="27" t="str">
        <f>_xlfn.IFNA(INDEX(Input_Lieferant!$D$9:$BE$158,MATCH($A82,Input_Lieferant!$B$9:$B$158,0),MATCH(P$1,Input_Lieferant!$D$8:$BE$8,0)), "")&amp;""</f>
        <v>PAA</v>
      </c>
      <c r="Q82" s="31"/>
      <c r="R82" s="31"/>
      <c r="S82" s="31"/>
      <c r="T82" s="31"/>
      <c r="U82" s="31"/>
      <c r="V82" s="31"/>
      <c r="W82" s="31"/>
      <c r="X82" s="31"/>
      <c r="Y82" s="31"/>
      <c r="Z82" s="27" t="str">
        <f>_xlfn.IFNA(INDEX(Input_Lieferant!$D$9:$BE$158,MATCH($A82,Input_Lieferant!$B$9:$B$158,0),MATCH(Z$1,Input_Lieferant!$D$8:$BE$8,0)), "")&amp;""</f>
        <v>8.87</v>
      </c>
      <c r="AA82" s="31"/>
      <c r="AB82" s="27" t="str">
        <f>_xlfn.IFNA(INDEX(Input_Lieferant!$D$9:$BE$158,MATCH($A82,Input_Lieferant!$B$9:$B$158,0),MATCH(AB$1,Input_Lieferant!$D$8:$BE$8,0)),"")&amp;""</f>
        <v/>
      </c>
      <c r="AC82" s="31"/>
      <c r="AD82" s="31"/>
      <c r="AE82" s="27" t="str">
        <f>_xlfn.IFNA(INDEX(Input_Lieferant!$D$9:$BE$158,MATCH($A82,Input_Lieferant!$B$9:$B$158,0),MATCH(AE$1,Input_Lieferant!$D$8:$BE$8,0)), "")&amp;""</f>
        <v>8.69</v>
      </c>
      <c r="AF82" s="27" t="str">
        <f>_xlfn.IFNA(INDEX(Input_Lieferant!$D$9:$BE$158,MATCH($A82,Input_Lieferant!$B$9:$B$158,0),MATCH(AF$1,Input_Lieferant!$D$8:$BE$8,0)),"")&amp;""</f>
        <v>7.52</v>
      </c>
      <c r="AG82" s="27" t="str">
        <f>_xlfn.IFNA(INDEX(Input_Lieferant!$D$9:$BE$158,MATCH($A82,Input_Lieferant!$B$9:$B$158,0),MATCH(AG$1,Input_Lieferant!$D$8:$BE$8,0)),"")&amp;""</f>
        <v>KG</v>
      </c>
      <c r="AH82" s="31"/>
      <c r="AI82" s="31"/>
      <c r="AJ82" s="31"/>
      <c r="AK82" s="31"/>
      <c r="AL82" s="27" t="str">
        <f>_xlfn.IFNA(INDEX('Systemmanager - Datenassistent'!$C$9:$BW$159,MATCH($A82,Input_Lieferant!$B$9:$B$158,0),MATCH(AL$1,'Systemmanager - Datenassistent'!$C$8:$BW$8,0)),"")&amp;""</f>
        <v>03</v>
      </c>
      <c r="AM82" s="31"/>
      <c r="AN82" s="31"/>
      <c r="AO82" s="31"/>
      <c r="AP82" s="27" t="str">
        <f>_xlfn.IFNA(INDEX(Grunddaten!$C$9:$BO$159,MATCH($A82,Input_Lieferant!$B$9:$B$158,0),MATCH(AP$1,Grunddaten!$C$8:$BO$8,0)), "")&amp;""</f>
        <v>V6</v>
      </c>
      <c r="AQ82" s="31"/>
      <c r="AR82" s="31"/>
      <c r="AS82" s="31"/>
      <c r="AT82" s="31"/>
      <c r="AU82" s="31"/>
      <c r="AV82" s="31"/>
      <c r="AW82" s="31"/>
      <c r="AX82" s="31"/>
      <c r="AY82" s="31"/>
      <c r="AZ82" s="27" t="str">
        <f>_xlfn.IFNA(INDEX(Input_Lieferant!$D$9:$BE$158,MATCH($A82,Input_Lieferant!$B$9:$B$158,0),MATCH(AZ$1,Input_Lieferant!$D$8:$BE$8,0)),"")&amp;""</f>
        <v>6782762627662</v>
      </c>
      <c r="BA82" s="27" t="str">
        <f t="shared" si="11"/>
        <v>HE</v>
      </c>
      <c r="BB82" s="27" t="str">
        <f>TEXT(_xlfn.IFNA(INDEX(Input_Lieferant!$D$9:$BE$158,MATCH($A82,Input_Lieferant!$B$9:$B$158,0),MATCH(BB$1,Input_Lieferant!$D$8:$BE$8,0)),""), "0.000")&amp;""</f>
        <v>8.530</v>
      </c>
      <c r="BC82" s="27" t="str">
        <f>TEXT(_xlfn.IFNA(INDEX(Input_Lieferant!$D$9:$BE$158,MATCH($A82,Input_Lieferant!$B$9:$B$158,0),MATCH(BC$1,Input_Lieferant!$D$8:$BE$8,0)),""), "0.000")&amp;""</f>
        <v>4.980</v>
      </c>
      <c r="BD82" s="27" t="str">
        <f>TEXT(_xlfn.IFNA(INDEX(Input_Lieferant!$D$9:$BE$158,MATCH($A82,Input_Lieferant!$B$9:$B$158,0),MATCH(BD$1,Input_Lieferant!$D$8:$BE$8,0)),""), "0.000")&amp;""</f>
        <v>8.880</v>
      </c>
      <c r="BE82" s="27" t="str">
        <f>TEXT(_xlfn.IFNA(INDEX(Input_Lieferant!$D$9:$BE$158,MATCH($A82,Input_Lieferant!$B$9:$B$158,0),MATCH(BE$1,Input_Lieferant!$D$8:$BE$8,0)),""), "0.000")&amp;""</f>
        <v>MM</v>
      </c>
      <c r="BF82" s="27" t="str">
        <f>_xlfn.IFNA(INDEX(Grunddaten!$C$9:$BO$159,MATCH($A82,Input_Lieferant!$B$9:$B$158,0),MATCH(BF$1,Grunddaten!$C$8:$BO$8,0)), "")&amp;""</f>
        <v>0194</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5000</v>
      </c>
      <c r="BY82" s="31"/>
      <c r="BZ82" s="31"/>
      <c r="CA82" s="31"/>
      <c r="CB82" s="31"/>
      <c r="CC82" s="31"/>
      <c r="CD82" s="27" t="str">
        <f>_xlfn.IFNA(INDEX('Systemmanager - Datenassistent'!$C$9:$BW$159,MATCH($A82,Input_Lieferant!$B$9:$B$158,0),MATCH(CD$1,'Systemmanager - Datenassistent'!$C$8:$BW$8,0)),"")&amp;""</f>
        <v>EXTWG_81</v>
      </c>
      <c r="CE82" s="31"/>
      <c r="CF82" s="31"/>
      <c r="CG82" s="31"/>
      <c r="CH82" s="31"/>
      <c r="CI82" s="31"/>
      <c r="CJ82" s="31" t="str">
        <f t="shared" si="12"/>
        <v>V1</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WoDivTNhVurrRflxNGytaiqcPSojaq</v>
      </c>
      <c r="DE82" s="27" t="str">
        <f>_xlfn.IFNA(INDEX(Grunddaten!$C$9:$BO$159,MATCH($A82,Input_Lieferant!$B$9:$B$158,0),MATCH(DE$1,Grunddaten!$C$8:$BO$8,0)), "")&amp;""</f>
        <v>1000051813</v>
      </c>
      <c r="DF82" s="31"/>
      <c r="DG82" s="31"/>
      <c r="DH82" s="31"/>
      <c r="DI82" s="31"/>
      <c r="DJ82" s="27" t="str">
        <f>_xlfn.IFNA(INDEX(Input_Lieferant!$D$9:$BE$158,MATCH($A82,Input_Lieferant!$B$9:$B$158,0),MATCH(DJ$1,Input_Lieferant!$D$8:$BE$8,0)),"")&amp;""</f>
        <v>V03</v>
      </c>
      <c r="DK82" s="31"/>
      <c r="DL82" s="31"/>
      <c r="DM82" s="31"/>
      <c r="DN82" s="31"/>
      <c r="DO82" s="31"/>
      <c r="DP82" s="31"/>
      <c r="DQ82" s="31"/>
      <c r="DR82" s="27">
        <f t="shared" si="13"/>
        <v>2</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UAM</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
      </c>
      <c r="GI82" s="27" t="str">
        <f>_xlfn.IFNA(INDEX('Systemmanager - Datenassistent'!$C$9:$BW$159,MATCH($A82,Input_Lieferant!$B$9:$B$158,0),MATCH(GI$1,'Systemmanager - Datenassistent'!$C$8:$BW$8,0)),"")&amp;""</f>
        <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000000000019444461</v>
      </c>
      <c r="GO82" s="27" t="str">
        <f>_xlfn.IFNA(INDEX(Grunddaten!$C$9:$BO$159,MATCH($A82,Input_Lieferant!$B$9:$B$158,0),MATCH(GO$1,Grunddaten!$C$8:$BO$8,0)), "")&amp;""</f>
        <v/>
      </c>
      <c r="GP82" s="27" t="str">
        <f>_xlfn.IFNA(INDEX('Systemmanager - Datenassistent'!$C$9:$BW$159,MATCH($A82,Input_Lieferant!$B$9:$B$158,0),MATCH(GP$1,'Systemmanager - Datenassistent'!$C$8:$BW$8,0)),"")&amp;""</f>
        <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2</v>
      </c>
      <c r="JT82" s="27" t="str">
        <f>_xlfn.IFNA(INDEX(Grunddaten!$C$9:$BO$159,MATCH($A82,Input_Lieferant!$B$9:$B$158,0),MATCH(JT$1,Grunddaten!$C$8:$BO$8,0)), "")&amp;""</f>
        <v>N</v>
      </c>
      <c r="JU82" s="31"/>
      <c r="JV82" s="27" t="str">
        <f>_xlfn.IFNA(INDEX(Input_Lieferant!$D$9:$BE$158,MATCH($A82,Input_Lieferant!$B$9:$B$158,0),MATCH(JV$1,Input_Lieferant!$D$8:$BE$8,0)),"")&amp;""</f>
        <v>927639480</v>
      </c>
      <c r="JW82" s="31"/>
      <c r="JX82" s="31"/>
      <c r="JZ82" s="31"/>
      <c r="KA82" s="31"/>
      <c r="KB82" s="31"/>
      <c r="KC82" s="27" t="str">
        <f>_xlfn.IFNA(INDEX('Systemmanager - Datenassistent'!$C$9:$BW$159,MATCH($A82,Input_Lieferant!$B$9:$B$158,0),MATCH(KC$1,'Systemmanager - Datenassistent'!$C$8:$BW$8,0)),"")&amp;""</f>
        <v>2</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4">
      <c r="A83" s="27">
        <f>IF(LEN(Input_Lieferant!B90)=0,"",Input_Lieferant!B90)</f>
        <v>82</v>
      </c>
      <c r="B83" s="31"/>
      <c r="C83" s="31"/>
      <c r="D83" s="31"/>
      <c r="E83" s="31"/>
      <c r="F83" s="31"/>
      <c r="G83" s="31"/>
      <c r="H83" s="31"/>
      <c r="I83" s="31"/>
      <c r="J83" s="31"/>
      <c r="K83" s="27" t="str">
        <f>_xlfn.IFNA(INDEX(Grunddaten!$C$9:$BO$159,MATCH($A83,Input_Lieferant!$B$9:$B$158,0),MATCH(K$1,Grunddaten!$C$8:$BO$8,0)), "")&amp;""</f>
        <v>V008</v>
      </c>
      <c r="L83" s="27" t="str">
        <f t="shared" si="10"/>
        <v>M</v>
      </c>
      <c r="M83" s="27" t="str">
        <f>_xlfn.IFNA(INDEX(Grunddaten!$C$9:$BO$159,MATCH($A83,Input_Lieferant!$B$9:$B$158,0),MATCH(M$1,Grunddaten!$C$8:$BO$8,0)), "")&amp;""</f>
        <v>ZX0000405</v>
      </c>
      <c r="N83" s="31"/>
      <c r="O83" s="27" t="str">
        <f>_xlfn.IFNA(INDEX(Input_Lieferant!$D$9:$BE$158,MATCH($A83,Input_Lieferant!$B$9:$B$158,0),MATCH(O$1,Input_Lieferant!$D$8:$BE$8,0)), "")&amp;""</f>
        <v>PAA</v>
      </c>
      <c r="P83" s="27" t="str">
        <f>_xlfn.IFNA(INDEX(Input_Lieferant!$D$9:$BE$158,MATCH($A83,Input_Lieferant!$B$9:$B$158,0),MATCH(P$1,Input_Lieferant!$D$8:$BE$8,0)), "")&amp;""</f>
        <v>MM</v>
      </c>
      <c r="Q83" s="31"/>
      <c r="R83" s="31"/>
      <c r="S83" s="31"/>
      <c r="T83" s="31"/>
      <c r="U83" s="31"/>
      <c r="V83" s="31"/>
      <c r="W83" s="31"/>
      <c r="X83" s="31"/>
      <c r="Y83" s="31"/>
      <c r="Z83" s="27" t="str">
        <f>_xlfn.IFNA(INDEX(Input_Lieferant!$D$9:$BE$158,MATCH($A83,Input_Lieferant!$B$9:$B$158,0),MATCH(Z$1,Input_Lieferant!$D$8:$BE$8,0)), "")&amp;""</f>
        <v>2.05</v>
      </c>
      <c r="AA83" s="31"/>
      <c r="AB83" s="27" t="str">
        <f>_xlfn.IFNA(INDEX(Input_Lieferant!$D$9:$BE$158,MATCH($A83,Input_Lieferant!$B$9:$B$158,0),MATCH(AB$1,Input_Lieferant!$D$8:$BE$8,0)),"")&amp;""</f>
        <v/>
      </c>
      <c r="AC83" s="31"/>
      <c r="AD83" s="31"/>
      <c r="AE83" s="27" t="str">
        <f>_xlfn.IFNA(INDEX(Input_Lieferant!$D$9:$BE$158,MATCH($A83,Input_Lieferant!$B$9:$B$158,0),MATCH(AE$1,Input_Lieferant!$D$8:$BE$8,0)), "")&amp;""</f>
        <v>6.77</v>
      </c>
      <c r="AF83" s="27" t="str">
        <f>_xlfn.IFNA(INDEX(Input_Lieferant!$D$9:$BE$158,MATCH($A83,Input_Lieferant!$B$9:$B$158,0),MATCH(AF$1,Input_Lieferant!$D$8:$BE$8,0)),"")&amp;""</f>
        <v>8.58</v>
      </c>
      <c r="AG83" s="27" t="str">
        <f>_xlfn.IFNA(INDEX(Input_Lieferant!$D$9:$BE$158,MATCH($A83,Input_Lieferant!$B$9:$B$158,0),MATCH(AG$1,Input_Lieferant!$D$8:$BE$8,0)),"")&amp;""</f>
        <v>KG</v>
      </c>
      <c r="AH83" s="31"/>
      <c r="AI83" s="31"/>
      <c r="AJ83" s="31"/>
      <c r="AK83" s="31"/>
      <c r="AL83" s="27" t="str">
        <f>_xlfn.IFNA(INDEX('Systemmanager - Datenassistent'!$C$9:$BW$159,MATCH($A83,Input_Lieferant!$B$9:$B$158,0),MATCH(AL$1,'Systemmanager - Datenassistent'!$C$8:$BW$8,0)),"")&amp;""</f>
        <v>03</v>
      </c>
      <c r="AM83" s="31"/>
      <c r="AN83" s="31"/>
      <c r="AO83" s="31"/>
      <c r="AP83" s="27" t="str">
        <f>_xlfn.IFNA(INDEX(Grunddaten!$C$9:$BO$159,MATCH($A83,Input_Lieferant!$B$9:$B$158,0),MATCH(AP$1,Grunddaten!$C$8:$BO$8,0)), "")&amp;""</f>
        <v>V7</v>
      </c>
      <c r="AQ83" s="31"/>
      <c r="AR83" s="31"/>
      <c r="AS83" s="31"/>
      <c r="AT83" s="31"/>
      <c r="AU83" s="31"/>
      <c r="AV83" s="31"/>
      <c r="AW83" s="31"/>
      <c r="AX83" s="31"/>
      <c r="AY83" s="31"/>
      <c r="AZ83" s="27" t="str">
        <f>_xlfn.IFNA(INDEX(Input_Lieferant!$D$9:$BE$158,MATCH($A83,Input_Lieferant!$B$9:$B$158,0),MATCH(AZ$1,Input_Lieferant!$D$8:$BE$8,0)),"")&amp;""</f>
        <v>3170919990857</v>
      </c>
      <c r="BA83" s="27" t="str">
        <f t="shared" si="11"/>
        <v>HE</v>
      </c>
      <c r="BB83" s="27" t="str">
        <f>TEXT(_xlfn.IFNA(INDEX(Input_Lieferant!$D$9:$BE$158,MATCH($A83,Input_Lieferant!$B$9:$B$158,0),MATCH(BB$1,Input_Lieferant!$D$8:$BE$8,0)),""), "0.000")&amp;""</f>
        <v>9.580</v>
      </c>
      <c r="BC83" s="27" t="str">
        <f>TEXT(_xlfn.IFNA(INDEX(Input_Lieferant!$D$9:$BE$158,MATCH($A83,Input_Lieferant!$B$9:$B$158,0),MATCH(BC$1,Input_Lieferant!$D$8:$BE$8,0)),""), "0.000")&amp;""</f>
        <v>7.460</v>
      </c>
      <c r="BD83" s="27" t="str">
        <f>TEXT(_xlfn.IFNA(INDEX(Input_Lieferant!$D$9:$BE$158,MATCH($A83,Input_Lieferant!$B$9:$B$158,0),MATCH(BD$1,Input_Lieferant!$D$8:$BE$8,0)),""), "0.000")&amp;""</f>
        <v>4.530</v>
      </c>
      <c r="BE83" s="27" t="str">
        <f>TEXT(_xlfn.IFNA(INDEX(Input_Lieferant!$D$9:$BE$158,MATCH($A83,Input_Lieferant!$B$9:$B$158,0),MATCH(BE$1,Input_Lieferant!$D$8:$BE$8,0)),""), "0.000")&amp;""</f>
        <v>MM</v>
      </c>
      <c r="BF83" s="27" t="str">
        <f>_xlfn.IFNA(INDEX(Grunddaten!$C$9:$BO$159,MATCH($A83,Input_Lieferant!$B$9:$B$158,0),MATCH(BF$1,Grunddaten!$C$8:$BO$8,0)), "")&amp;""</f>
        <v>0780</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8000</v>
      </c>
      <c r="BY83" s="31"/>
      <c r="BZ83" s="31"/>
      <c r="CA83" s="31"/>
      <c r="CB83" s="31"/>
      <c r="CC83" s="31"/>
      <c r="CD83" s="27" t="str">
        <f>_xlfn.IFNA(INDEX('Systemmanager - Datenassistent'!$C$9:$BW$159,MATCH($A83,Input_Lieferant!$B$9:$B$158,0),MATCH(CD$1,'Systemmanager - Datenassistent'!$C$8:$BW$8,0)),"")&amp;""</f>
        <v>EXTWG_82</v>
      </c>
      <c r="CE83" s="31"/>
      <c r="CF83" s="31"/>
      <c r="CG83" s="31"/>
      <c r="CH83" s="31"/>
      <c r="CI83" s="31"/>
      <c r="CJ83" s="31" t="str">
        <f t="shared" si="12"/>
        <v>V1</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IcLTsxcTiGuOJdePMkyTDqEsKAwhwD</v>
      </c>
      <c r="DE83" s="27" t="str">
        <f>_xlfn.IFNA(INDEX(Grunddaten!$C$9:$BO$159,MATCH($A83,Input_Lieferant!$B$9:$B$158,0),MATCH(DE$1,Grunddaten!$C$8:$BO$8,0)), "")&amp;""</f>
        <v>1000047618</v>
      </c>
      <c r="DF83" s="31"/>
      <c r="DG83" s="31"/>
      <c r="DH83" s="31"/>
      <c r="DI83" s="31"/>
      <c r="DJ83" s="27" t="str">
        <f>_xlfn.IFNA(INDEX(Input_Lieferant!$D$9:$BE$158,MATCH($A83,Input_Lieferant!$B$9:$B$158,0),MATCH(DJ$1,Input_Lieferant!$D$8:$BE$8,0)),"")&amp;""</f>
        <v/>
      </c>
      <c r="DK83" s="31"/>
      <c r="DL83" s="31"/>
      <c r="DM83" s="31"/>
      <c r="DN83" s="31"/>
      <c r="DO83" s="31"/>
      <c r="DP83" s="31"/>
      <c r="DQ83" s="31"/>
      <c r="DR83" s="27">
        <f t="shared" si="13"/>
        <v>2</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UAM</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
      </c>
      <c r="GI83" s="27" t="str">
        <f>_xlfn.IFNA(INDEX('Systemmanager - Datenassistent'!$C$9:$BW$159,MATCH($A83,Input_Lieferant!$B$9:$B$158,0),MATCH(GI$1,'Systemmanager - Datenassistent'!$C$8:$BW$8,0)),"")&amp;""</f>
        <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000000000011418796</v>
      </c>
      <c r="GO83" s="27" t="str">
        <f>_xlfn.IFNA(INDEX(Grunddaten!$C$9:$BO$159,MATCH($A83,Input_Lieferant!$B$9:$B$158,0),MATCH(GO$1,Grunddaten!$C$8:$BO$8,0)), "")&amp;""</f>
        <v/>
      </c>
      <c r="GP83" s="27" t="str">
        <f>_xlfn.IFNA(INDEX('Systemmanager - Datenassistent'!$C$9:$BW$159,MATCH($A83,Input_Lieferant!$B$9:$B$158,0),MATCH(GP$1,'Systemmanager - Datenassistent'!$C$8:$BW$8,0)),"")&amp;""</f>
        <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1</v>
      </c>
      <c r="JT83" s="27" t="str">
        <f>_xlfn.IFNA(INDEX(Grunddaten!$C$9:$BO$159,MATCH($A83,Input_Lieferant!$B$9:$B$158,0),MATCH(JT$1,Grunddaten!$C$8:$BO$8,0)), "")&amp;""</f>
        <v>N</v>
      </c>
      <c r="JU83" s="31"/>
      <c r="JV83" s="27" t="str">
        <f>_xlfn.IFNA(INDEX(Input_Lieferant!$D$9:$BE$158,MATCH($A83,Input_Lieferant!$B$9:$B$158,0),MATCH(JV$1,Input_Lieferant!$D$8:$BE$8,0)),"")&amp;""</f>
        <v>644591539</v>
      </c>
      <c r="JW83" s="31"/>
      <c r="JX83" s="31"/>
      <c r="JZ83" s="31"/>
      <c r="KA83" s="31"/>
      <c r="KB83" s="31"/>
      <c r="KC83" s="27" t="str">
        <f>_xlfn.IFNA(INDEX('Systemmanager - Datenassistent'!$C$9:$BW$159,MATCH($A83,Input_Lieferant!$B$9:$B$158,0),MATCH(KC$1,'Systemmanager - Datenassistent'!$C$8:$BW$8,0)),"")&amp;""</f>
        <v>0</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4">
      <c r="A84" s="27">
        <f>IF(LEN(Input_Lieferant!B91)=0,"",Input_Lieferant!B91)</f>
        <v>83</v>
      </c>
      <c r="B84" s="31"/>
      <c r="C84" s="31"/>
      <c r="D84" s="31"/>
      <c r="E84" s="31"/>
      <c r="F84" s="31"/>
      <c r="G84" s="31"/>
      <c r="H84" s="31"/>
      <c r="I84" s="31"/>
      <c r="J84" s="31"/>
      <c r="K84" s="27" t="str">
        <f>_xlfn.IFNA(INDEX(Grunddaten!$C$9:$BO$159,MATCH($A84,Input_Lieferant!$B$9:$B$158,0),MATCH(K$1,Grunddaten!$C$8:$BO$8,0)), "")&amp;""</f>
        <v>V007</v>
      </c>
      <c r="L84" s="27" t="str">
        <f t="shared" si="10"/>
        <v>M</v>
      </c>
      <c r="M84" s="27" t="str">
        <f>_xlfn.IFNA(INDEX(Grunddaten!$C$9:$BO$159,MATCH($A84,Input_Lieferant!$B$9:$B$158,0),MATCH(M$1,Grunddaten!$C$8:$BO$8,0)), "")&amp;""</f>
        <v>ZX0000290</v>
      </c>
      <c r="N84" s="31"/>
      <c r="O84" s="27" t="str">
        <f>_xlfn.IFNA(INDEX(Input_Lieferant!$D$9:$BE$158,MATCH($A84,Input_Lieferant!$B$9:$B$158,0),MATCH(O$1,Input_Lieferant!$D$8:$BE$8,0)), "")&amp;""</f>
        <v>GLL</v>
      </c>
      <c r="P84" s="27" t="str">
        <f>_xlfn.IFNA(INDEX(Input_Lieferant!$D$9:$BE$158,MATCH($A84,Input_Lieferant!$B$9:$B$158,0),MATCH(P$1,Input_Lieferant!$D$8:$BE$8,0)), "")&amp;""</f>
        <v>M3</v>
      </c>
      <c r="Q84" s="31"/>
      <c r="R84" s="31"/>
      <c r="S84" s="31"/>
      <c r="T84" s="31"/>
      <c r="U84" s="31"/>
      <c r="V84" s="31"/>
      <c r="W84" s="31"/>
      <c r="X84" s="31"/>
      <c r="Y84" s="31"/>
      <c r="Z84" s="27" t="str">
        <f>_xlfn.IFNA(INDEX(Input_Lieferant!$D$9:$BE$158,MATCH($A84,Input_Lieferant!$B$9:$B$158,0),MATCH(Z$1,Input_Lieferant!$D$8:$BE$8,0)), "")&amp;""</f>
        <v>2.23</v>
      </c>
      <c r="AA84" s="31"/>
      <c r="AB84" s="27" t="str">
        <f>_xlfn.IFNA(INDEX(Input_Lieferant!$D$9:$BE$158,MATCH($A84,Input_Lieferant!$B$9:$B$158,0),MATCH(AB$1,Input_Lieferant!$D$8:$BE$8,0)),"")&amp;""</f>
        <v/>
      </c>
      <c r="AC84" s="31"/>
      <c r="AD84" s="31"/>
      <c r="AE84" s="27" t="str">
        <f>_xlfn.IFNA(INDEX(Input_Lieferant!$D$9:$BE$158,MATCH($A84,Input_Lieferant!$B$9:$B$158,0),MATCH(AE$1,Input_Lieferant!$D$8:$BE$8,0)), "")&amp;""</f>
        <v>5.89</v>
      </c>
      <c r="AF84" s="27" t="str">
        <f>_xlfn.IFNA(INDEX(Input_Lieferant!$D$9:$BE$158,MATCH($A84,Input_Lieferant!$B$9:$B$158,0),MATCH(AF$1,Input_Lieferant!$D$8:$BE$8,0)),"")&amp;""</f>
        <v>6.99</v>
      </c>
      <c r="AG84" s="27" t="str">
        <f>_xlfn.IFNA(INDEX(Input_Lieferant!$D$9:$BE$158,MATCH($A84,Input_Lieferant!$B$9:$B$158,0),MATCH(AG$1,Input_Lieferant!$D$8:$BE$8,0)),"")&amp;""</f>
        <v>KG</v>
      </c>
      <c r="AH84" s="31"/>
      <c r="AI84" s="31"/>
      <c r="AJ84" s="31"/>
      <c r="AK84" s="31"/>
      <c r="AL84" s="27" t="str">
        <f>_xlfn.IFNA(INDEX('Systemmanager - Datenassistent'!$C$9:$BW$159,MATCH($A84,Input_Lieferant!$B$9:$B$158,0),MATCH(AL$1,'Systemmanager - Datenassistent'!$C$8:$BW$8,0)),"")&amp;""</f>
        <v>03</v>
      </c>
      <c r="AM84" s="31"/>
      <c r="AN84" s="31"/>
      <c r="AO84" s="31"/>
      <c r="AP84" s="27" t="str">
        <f>_xlfn.IFNA(INDEX(Grunddaten!$C$9:$BO$159,MATCH($A84,Input_Lieferant!$B$9:$B$158,0),MATCH(AP$1,Grunddaten!$C$8:$BO$8,0)), "")&amp;""</f>
        <v>V0</v>
      </c>
      <c r="AQ84" s="31"/>
      <c r="AR84" s="31"/>
      <c r="AS84" s="31"/>
      <c r="AT84" s="31"/>
      <c r="AU84" s="31"/>
      <c r="AV84" s="31"/>
      <c r="AW84" s="31"/>
      <c r="AX84" s="31"/>
      <c r="AY84" s="31"/>
      <c r="AZ84" s="27" t="str">
        <f>_xlfn.IFNA(INDEX(Input_Lieferant!$D$9:$BE$158,MATCH($A84,Input_Lieferant!$B$9:$B$158,0),MATCH(AZ$1,Input_Lieferant!$D$8:$BE$8,0)),"")&amp;""</f>
        <v>6381434651750</v>
      </c>
      <c r="BA84" s="27" t="str">
        <f t="shared" si="11"/>
        <v>HE</v>
      </c>
      <c r="BB84" s="27" t="str">
        <f>TEXT(_xlfn.IFNA(INDEX(Input_Lieferant!$D$9:$BE$158,MATCH($A84,Input_Lieferant!$B$9:$B$158,0),MATCH(BB$1,Input_Lieferant!$D$8:$BE$8,0)),""), "0.000")&amp;""</f>
        <v>8.980</v>
      </c>
      <c r="BC84" s="27" t="str">
        <f>TEXT(_xlfn.IFNA(INDEX(Input_Lieferant!$D$9:$BE$158,MATCH($A84,Input_Lieferant!$B$9:$B$158,0),MATCH(BC$1,Input_Lieferant!$D$8:$BE$8,0)),""), "0.000")&amp;""</f>
        <v>9.600</v>
      </c>
      <c r="BD84" s="27" t="str">
        <f>TEXT(_xlfn.IFNA(INDEX(Input_Lieferant!$D$9:$BE$158,MATCH($A84,Input_Lieferant!$B$9:$B$158,0),MATCH(BD$1,Input_Lieferant!$D$8:$BE$8,0)),""), "0.000")&amp;""</f>
        <v>2.290</v>
      </c>
      <c r="BE84" s="27" t="str">
        <f>TEXT(_xlfn.IFNA(INDEX(Input_Lieferant!$D$9:$BE$158,MATCH($A84,Input_Lieferant!$B$9:$B$158,0),MATCH(BE$1,Input_Lieferant!$D$8:$BE$8,0)),""), "0.000")&amp;""</f>
        <v>MM</v>
      </c>
      <c r="BF84" s="27" t="str">
        <f>_xlfn.IFNA(INDEX(Grunddaten!$C$9:$BO$159,MATCH($A84,Input_Lieferant!$B$9:$B$158,0),MATCH(BF$1,Grunddaten!$C$8:$BO$8,0)), "")&amp;""</f>
        <v>0459</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5000</v>
      </c>
      <c r="BY84" s="31"/>
      <c r="BZ84" s="31"/>
      <c r="CA84" s="31"/>
      <c r="CB84" s="31"/>
      <c r="CC84" s="31"/>
      <c r="CD84" s="27" t="str">
        <f>_xlfn.IFNA(INDEX('Systemmanager - Datenassistent'!$C$9:$BW$159,MATCH($A84,Input_Lieferant!$B$9:$B$158,0),MATCH(CD$1,'Systemmanager - Datenassistent'!$C$8:$BW$8,0)),"")&amp;""</f>
        <v>EXTWG_83</v>
      </c>
      <c r="CE84" s="31"/>
      <c r="CF84" s="31"/>
      <c r="CG84" s="31"/>
      <c r="CH84" s="31"/>
      <c r="CI84" s="31"/>
      <c r="CJ84" s="31" t="str">
        <f t="shared" si="12"/>
        <v>V1</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khmsXSLcWyzXhTXaEttoiMksbUCJIJ</v>
      </c>
      <c r="DE84" s="27" t="str">
        <f>_xlfn.IFNA(INDEX(Grunddaten!$C$9:$BO$159,MATCH($A84,Input_Lieferant!$B$9:$B$158,0),MATCH(DE$1,Grunddaten!$C$8:$BO$8,0)), "")&amp;""</f>
        <v>1000053615</v>
      </c>
      <c r="DF84" s="31"/>
      <c r="DG84" s="31"/>
      <c r="DH84" s="31"/>
      <c r="DI84" s="31"/>
      <c r="DJ84" s="27" t="str">
        <f>_xlfn.IFNA(INDEX(Input_Lieferant!$D$9:$BE$158,MATCH($A84,Input_Lieferant!$B$9:$B$158,0),MATCH(DJ$1,Input_Lieferant!$D$8:$BE$8,0)),"")&amp;""</f>
        <v>V01</v>
      </c>
      <c r="DK84" s="31"/>
      <c r="DL84" s="31"/>
      <c r="DM84" s="31"/>
      <c r="DN84" s="31"/>
      <c r="DO84" s="31"/>
      <c r="DP84" s="31"/>
      <c r="DQ84" s="31"/>
      <c r="DR84" s="27">
        <f t="shared" si="13"/>
        <v>2</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UAM</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
      </c>
      <c r="GI84" s="27" t="str">
        <f>_xlfn.IFNA(INDEX('Systemmanager - Datenassistent'!$C$9:$BW$159,MATCH($A84,Input_Lieferant!$B$9:$B$158,0),MATCH(GI$1,'Systemmanager - Datenassistent'!$C$8:$BW$8,0)),"")&amp;""</f>
        <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000000000038773986</v>
      </c>
      <c r="GO84" s="27" t="str">
        <f>_xlfn.IFNA(INDEX(Grunddaten!$C$9:$BO$159,MATCH($A84,Input_Lieferant!$B$9:$B$158,0),MATCH(GO$1,Grunddaten!$C$8:$BO$8,0)), "")&amp;""</f>
        <v/>
      </c>
      <c r="GP84" s="27" t="str">
        <f>_xlfn.IFNA(INDEX('Systemmanager - Datenassistent'!$C$9:$BW$159,MATCH($A84,Input_Lieferant!$B$9:$B$158,0),MATCH(GP$1,'Systemmanager - Datenassistent'!$C$8:$BW$8,0)),"")&amp;""</f>
        <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1</v>
      </c>
      <c r="JT84" s="27" t="str">
        <f>_xlfn.IFNA(INDEX(Grunddaten!$C$9:$BO$159,MATCH($A84,Input_Lieferant!$B$9:$B$158,0),MATCH(JT$1,Grunddaten!$C$8:$BO$8,0)), "")&amp;""</f>
        <v>R</v>
      </c>
      <c r="JU84" s="31"/>
      <c r="JV84" s="27" t="str">
        <f>_xlfn.IFNA(INDEX(Input_Lieferant!$D$9:$BE$158,MATCH($A84,Input_Lieferant!$B$9:$B$158,0),MATCH(JV$1,Input_Lieferant!$D$8:$BE$8,0)),"")&amp;""</f>
        <v>872271305</v>
      </c>
      <c r="JW84" s="31"/>
      <c r="JX84" s="31"/>
      <c r="JZ84" s="31"/>
      <c r="KA84" s="31"/>
      <c r="KB84" s="31"/>
      <c r="KC84" s="27" t="str">
        <f>_xlfn.IFNA(INDEX('Systemmanager - Datenassistent'!$C$9:$BW$159,MATCH($A84,Input_Lieferant!$B$9:$B$158,0),MATCH(KC$1,'Systemmanager - Datenassistent'!$C$8:$BW$8,0)),"")&amp;""</f>
        <v>0</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4">
      <c r="A85" s="27">
        <f>IF(LEN(Input_Lieferant!B92)=0,"",Input_Lieferant!B92)</f>
        <v>84</v>
      </c>
      <c r="B85" s="31"/>
      <c r="C85" s="31"/>
      <c r="D85" s="31"/>
      <c r="E85" s="31"/>
      <c r="F85" s="31"/>
      <c r="G85" s="31"/>
      <c r="H85" s="31"/>
      <c r="I85" s="31"/>
      <c r="J85" s="31"/>
      <c r="K85" s="27" t="str">
        <f>_xlfn.IFNA(INDEX(Grunddaten!$C$9:$BO$159,MATCH($A85,Input_Lieferant!$B$9:$B$158,0),MATCH(K$1,Grunddaten!$C$8:$BO$8,0)), "")&amp;""</f>
        <v>V006</v>
      </c>
      <c r="L85" s="27" t="str">
        <f t="shared" si="10"/>
        <v>M</v>
      </c>
      <c r="M85" s="27" t="str">
        <f>_xlfn.IFNA(INDEX(Grunddaten!$C$9:$BO$159,MATCH($A85,Input_Lieferant!$B$9:$B$158,0),MATCH(M$1,Grunddaten!$C$8:$BO$8,0)), "")&amp;""</f>
        <v>ZX0000215</v>
      </c>
      <c r="N85" s="31"/>
      <c r="O85" s="27" t="str">
        <f>_xlfn.IFNA(INDEX(Input_Lieferant!$D$9:$BE$158,MATCH($A85,Input_Lieferant!$B$9:$B$158,0),MATCH(O$1,Input_Lieferant!$D$8:$BE$8,0)), "")&amp;""</f>
        <v>GLI</v>
      </c>
      <c r="P85" s="27" t="str">
        <f>_xlfn.IFNA(INDEX(Input_Lieferant!$D$9:$BE$158,MATCH($A85,Input_Lieferant!$B$9:$B$158,0),MATCH(P$1,Input_Lieferant!$D$8:$BE$8,0)), "")&amp;""</f>
        <v>GLL</v>
      </c>
      <c r="Q85" s="31"/>
      <c r="R85" s="31"/>
      <c r="S85" s="31"/>
      <c r="T85" s="31"/>
      <c r="U85" s="31"/>
      <c r="V85" s="31"/>
      <c r="W85" s="31"/>
      <c r="X85" s="31"/>
      <c r="Y85" s="31"/>
      <c r="Z85" s="27" t="str">
        <f>_xlfn.IFNA(INDEX(Input_Lieferant!$D$9:$BE$158,MATCH($A85,Input_Lieferant!$B$9:$B$158,0),MATCH(Z$1,Input_Lieferant!$D$8:$BE$8,0)), "")&amp;""</f>
        <v>6.6</v>
      </c>
      <c r="AA85" s="31"/>
      <c r="AB85" s="27" t="str">
        <f>_xlfn.IFNA(INDEX(Input_Lieferant!$D$9:$BE$158,MATCH($A85,Input_Lieferant!$B$9:$B$158,0),MATCH(AB$1,Input_Lieferant!$D$8:$BE$8,0)),"")&amp;""</f>
        <v/>
      </c>
      <c r="AC85" s="31"/>
      <c r="AD85" s="31"/>
      <c r="AE85" s="27" t="str">
        <f>_xlfn.IFNA(INDEX(Input_Lieferant!$D$9:$BE$158,MATCH($A85,Input_Lieferant!$B$9:$B$158,0),MATCH(AE$1,Input_Lieferant!$D$8:$BE$8,0)), "")&amp;""</f>
        <v>5.8</v>
      </c>
      <c r="AF85" s="27" t="str">
        <f>_xlfn.IFNA(INDEX(Input_Lieferant!$D$9:$BE$158,MATCH($A85,Input_Lieferant!$B$9:$B$158,0),MATCH(AF$1,Input_Lieferant!$D$8:$BE$8,0)),"")&amp;""</f>
        <v>4.39</v>
      </c>
      <c r="AG85" s="27" t="str">
        <f>_xlfn.IFNA(INDEX(Input_Lieferant!$D$9:$BE$158,MATCH($A85,Input_Lieferant!$B$9:$B$158,0),MATCH(AG$1,Input_Lieferant!$D$8:$BE$8,0)),"")&amp;""</f>
        <v>KG</v>
      </c>
      <c r="AH85" s="31"/>
      <c r="AI85" s="31"/>
      <c r="AJ85" s="31"/>
      <c r="AK85" s="31"/>
      <c r="AL85" s="27" t="str">
        <f>_xlfn.IFNA(INDEX('Systemmanager - Datenassistent'!$C$9:$BW$159,MATCH($A85,Input_Lieferant!$B$9:$B$158,0),MATCH(AL$1,'Systemmanager - Datenassistent'!$C$8:$BW$8,0)),"")&amp;""</f>
        <v>01</v>
      </c>
      <c r="AM85" s="31"/>
      <c r="AN85" s="31"/>
      <c r="AO85" s="31"/>
      <c r="AP85" s="27" t="str">
        <f>_xlfn.IFNA(INDEX(Grunddaten!$C$9:$BO$159,MATCH($A85,Input_Lieferant!$B$9:$B$158,0),MATCH(AP$1,Grunddaten!$C$8:$BO$8,0)), "")&amp;""</f>
        <v>V7</v>
      </c>
      <c r="AQ85" s="31"/>
      <c r="AR85" s="31"/>
      <c r="AS85" s="31"/>
      <c r="AT85" s="31"/>
      <c r="AU85" s="31"/>
      <c r="AV85" s="31"/>
      <c r="AW85" s="31"/>
      <c r="AX85" s="31"/>
      <c r="AY85" s="31"/>
      <c r="AZ85" s="27" t="str">
        <f>_xlfn.IFNA(INDEX(Input_Lieferant!$D$9:$BE$158,MATCH($A85,Input_Lieferant!$B$9:$B$158,0),MATCH(AZ$1,Input_Lieferant!$D$8:$BE$8,0)),"")&amp;""</f>
        <v>4130686548408</v>
      </c>
      <c r="BA85" s="27" t="str">
        <f t="shared" si="11"/>
        <v>HE</v>
      </c>
      <c r="BB85" s="27" t="str">
        <f>TEXT(_xlfn.IFNA(INDEX(Input_Lieferant!$D$9:$BE$158,MATCH($A85,Input_Lieferant!$B$9:$B$158,0),MATCH(BB$1,Input_Lieferant!$D$8:$BE$8,0)),""), "0.000")&amp;""</f>
        <v>1.130</v>
      </c>
      <c r="BC85" s="27" t="str">
        <f>TEXT(_xlfn.IFNA(INDEX(Input_Lieferant!$D$9:$BE$158,MATCH($A85,Input_Lieferant!$B$9:$B$158,0),MATCH(BC$1,Input_Lieferant!$D$8:$BE$8,0)),""), "0.000")&amp;""</f>
        <v>1.240</v>
      </c>
      <c r="BD85" s="27" t="str">
        <f>TEXT(_xlfn.IFNA(INDEX(Input_Lieferant!$D$9:$BE$158,MATCH($A85,Input_Lieferant!$B$9:$B$158,0),MATCH(BD$1,Input_Lieferant!$D$8:$BE$8,0)),""), "0.000")&amp;""</f>
        <v>9.810</v>
      </c>
      <c r="BE85" s="27" t="str">
        <f>TEXT(_xlfn.IFNA(INDEX(Input_Lieferant!$D$9:$BE$158,MATCH($A85,Input_Lieferant!$B$9:$B$158,0),MATCH(BE$1,Input_Lieferant!$D$8:$BE$8,0)),""), "0.000")&amp;""</f>
        <v>MM</v>
      </c>
      <c r="BF85" s="27" t="str">
        <f>_xlfn.IFNA(INDEX(Grunddaten!$C$9:$BO$159,MATCH($A85,Input_Lieferant!$B$9:$B$158,0),MATCH(BF$1,Grunddaten!$C$8:$BO$8,0)), "")&amp;""</f>
        <v>0513</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3000</v>
      </c>
      <c r="BY85" s="31"/>
      <c r="BZ85" s="31"/>
      <c r="CA85" s="31"/>
      <c r="CB85" s="31"/>
      <c r="CC85" s="31"/>
      <c r="CD85" s="27" t="str">
        <f>_xlfn.IFNA(INDEX('Systemmanager - Datenassistent'!$C$9:$BW$159,MATCH($A85,Input_Lieferant!$B$9:$B$158,0),MATCH(CD$1,'Systemmanager - Datenassistent'!$C$8:$BW$8,0)),"")&amp;""</f>
        <v>EXTWG_84</v>
      </c>
      <c r="CE85" s="31"/>
      <c r="CF85" s="31"/>
      <c r="CG85" s="31"/>
      <c r="CH85" s="31"/>
      <c r="CI85" s="31"/>
      <c r="CJ85" s="31" t="str">
        <f t="shared" si="12"/>
        <v>V1</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RShGBquomPtsqKvCkkwHNBbOepLekM</v>
      </c>
      <c r="DE85" s="27" t="str">
        <f>_xlfn.IFNA(INDEX(Grunddaten!$C$9:$BO$159,MATCH($A85,Input_Lieferant!$B$9:$B$158,0),MATCH(DE$1,Grunddaten!$C$8:$BO$8,0)), "")&amp;""</f>
        <v>1000054233</v>
      </c>
      <c r="DF85" s="31"/>
      <c r="DG85" s="31"/>
      <c r="DH85" s="31"/>
      <c r="DI85" s="31"/>
      <c r="DJ85" s="27" t="str">
        <f>_xlfn.IFNA(INDEX(Input_Lieferant!$D$9:$BE$158,MATCH($A85,Input_Lieferant!$B$9:$B$158,0),MATCH(DJ$1,Input_Lieferant!$D$8:$BE$8,0)),"")&amp;""</f>
        <v/>
      </c>
      <c r="DK85" s="31"/>
      <c r="DL85" s="31"/>
      <c r="DM85" s="31"/>
      <c r="DN85" s="31"/>
      <c r="DO85" s="31"/>
      <c r="DP85" s="31"/>
      <c r="DQ85" s="31"/>
      <c r="DR85" s="27">
        <f t="shared" si="13"/>
        <v>2</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UAM</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
      </c>
      <c r="GI85" s="27" t="str">
        <f>_xlfn.IFNA(INDEX('Systemmanager - Datenassistent'!$C$9:$BW$159,MATCH($A85,Input_Lieferant!$B$9:$B$158,0),MATCH(GI$1,'Systemmanager - Datenassistent'!$C$8:$BW$8,0)),"")&amp;""</f>
        <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000000000094376315</v>
      </c>
      <c r="GO85" s="27" t="str">
        <f>_xlfn.IFNA(INDEX(Grunddaten!$C$9:$BO$159,MATCH($A85,Input_Lieferant!$B$9:$B$158,0),MATCH(GO$1,Grunddaten!$C$8:$BO$8,0)), "")&amp;""</f>
        <v/>
      </c>
      <c r="GP85" s="27" t="str">
        <f>_xlfn.IFNA(INDEX('Systemmanager - Datenassistent'!$C$9:$BW$159,MATCH($A85,Input_Lieferant!$B$9:$B$158,0),MATCH(GP$1,'Systemmanager - Datenassistent'!$C$8:$BW$8,0)),"")&amp;""</f>
        <v>R</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1</v>
      </c>
      <c r="JT85" s="27" t="str">
        <f>_xlfn.IFNA(INDEX(Grunddaten!$C$9:$BO$159,MATCH($A85,Input_Lieferant!$B$9:$B$158,0),MATCH(JT$1,Grunddaten!$C$8:$BO$8,0)), "")&amp;""</f>
        <v>N</v>
      </c>
      <c r="JU85" s="31"/>
      <c r="JV85" s="27" t="str">
        <f>_xlfn.IFNA(INDEX(Input_Lieferant!$D$9:$BE$158,MATCH($A85,Input_Lieferant!$B$9:$B$158,0),MATCH(JV$1,Input_Lieferant!$D$8:$BE$8,0)),"")&amp;""</f>
        <v>976199206</v>
      </c>
      <c r="JW85" s="31"/>
      <c r="JX85" s="31"/>
      <c r="JZ85" s="31"/>
      <c r="KA85" s="31"/>
      <c r="KB85" s="31"/>
      <c r="KC85" s="27" t="str">
        <f>_xlfn.IFNA(INDEX('Systemmanager - Datenassistent'!$C$9:$BW$159,MATCH($A85,Input_Lieferant!$B$9:$B$158,0),MATCH(KC$1,'Systemmanager - Datenassistent'!$C$8:$BW$8,0)),"")&amp;""</f>
        <v>6</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4">
      <c r="A86" s="27">
        <f>IF(LEN(Input_Lieferant!B93)=0,"",Input_Lieferant!B93)</f>
        <v>85</v>
      </c>
      <c r="B86" s="31"/>
      <c r="C86" s="31"/>
      <c r="D86" s="31"/>
      <c r="E86" s="31"/>
      <c r="F86" s="31"/>
      <c r="G86" s="31"/>
      <c r="H86" s="31"/>
      <c r="I86" s="31"/>
      <c r="J86" s="31"/>
      <c r="K86" s="27" t="str">
        <f>_xlfn.IFNA(INDEX(Grunddaten!$C$9:$BO$159,MATCH($A86,Input_Lieferant!$B$9:$B$158,0),MATCH(K$1,Grunddaten!$C$8:$BO$8,0)), "")&amp;""</f>
        <v>V006</v>
      </c>
      <c r="L86" s="27" t="str">
        <f t="shared" si="10"/>
        <v>M</v>
      </c>
      <c r="M86" s="27" t="str">
        <f>_xlfn.IFNA(INDEX(Grunddaten!$C$9:$BO$159,MATCH($A86,Input_Lieferant!$B$9:$B$158,0),MATCH(M$1,Grunddaten!$C$8:$BO$8,0)), "")&amp;""</f>
        <v>ZX0000245</v>
      </c>
      <c r="N86" s="31"/>
      <c r="O86" s="27" t="str">
        <f>_xlfn.IFNA(INDEX(Input_Lieferant!$D$9:$BE$158,MATCH($A86,Input_Lieferant!$B$9:$B$158,0),MATCH(O$1,Input_Lieferant!$D$8:$BE$8,0)), "")&amp;""</f>
        <v>CM2</v>
      </c>
      <c r="P86" s="27" t="str">
        <f>_xlfn.IFNA(INDEX(Input_Lieferant!$D$9:$BE$158,MATCH($A86,Input_Lieferant!$B$9:$B$158,0),MATCH(P$1,Input_Lieferant!$D$8:$BE$8,0)), "")&amp;""</f>
        <v>STD</v>
      </c>
      <c r="Q86" s="31"/>
      <c r="R86" s="31"/>
      <c r="S86" s="31"/>
      <c r="T86" s="31"/>
      <c r="U86" s="31"/>
      <c r="V86" s="31"/>
      <c r="W86" s="31"/>
      <c r="X86" s="31"/>
      <c r="Y86" s="31"/>
      <c r="Z86" s="27" t="str">
        <f>_xlfn.IFNA(INDEX(Input_Lieferant!$D$9:$BE$158,MATCH($A86,Input_Lieferant!$B$9:$B$158,0),MATCH(Z$1,Input_Lieferant!$D$8:$BE$8,0)), "")&amp;""</f>
        <v>3.44</v>
      </c>
      <c r="AA86" s="31"/>
      <c r="AB86" s="27" t="str">
        <f>_xlfn.IFNA(INDEX(Input_Lieferant!$D$9:$BE$158,MATCH($A86,Input_Lieferant!$B$9:$B$158,0),MATCH(AB$1,Input_Lieferant!$D$8:$BE$8,0)),"")&amp;""</f>
        <v/>
      </c>
      <c r="AC86" s="31"/>
      <c r="AD86" s="31"/>
      <c r="AE86" s="27" t="str">
        <f>_xlfn.IFNA(INDEX(Input_Lieferant!$D$9:$BE$158,MATCH($A86,Input_Lieferant!$B$9:$B$158,0),MATCH(AE$1,Input_Lieferant!$D$8:$BE$8,0)), "")&amp;""</f>
        <v>6.45</v>
      </c>
      <c r="AF86" s="27" t="str">
        <f>_xlfn.IFNA(INDEX(Input_Lieferant!$D$9:$BE$158,MATCH($A86,Input_Lieferant!$B$9:$B$158,0),MATCH(AF$1,Input_Lieferant!$D$8:$BE$8,0)),"")&amp;""</f>
        <v>4.52</v>
      </c>
      <c r="AG86" s="27" t="str">
        <f>_xlfn.IFNA(INDEX(Input_Lieferant!$D$9:$BE$158,MATCH($A86,Input_Lieferant!$B$9:$B$158,0),MATCH(AG$1,Input_Lieferant!$D$8:$BE$8,0)),"")&amp;""</f>
        <v>KG</v>
      </c>
      <c r="AH86" s="31"/>
      <c r="AI86" s="31"/>
      <c r="AJ86" s="31"/>
      <c r="AK86" s="31"/>
      <c r="AL86" s="27" t="str">
        <f>_xlfn.IFNA(INDEX('Systemmanager - Datenassistent'!$C$9:$BW$159,MATCH($A86,Input_Lieferant!$B$9:$B$158,0),MATCH(AL$1,'Systemmanager - Datenassistent'!$C$8:$BW$8,0)),"")&amp;""</f>
        <v>02</v>
      </c>
      <c r="AM86" s="31"/>
      <c r="AN86" s="31"/>
      <c r="AO86" s="31"/>
      <c r="AP86" s="27" t="str">
        <f>_xlfn.IFNA(INDEX(Grunddaten!$C$9:$BO$159,MATCH($A86,Input_Lieferant!$B$9:$B$158,0),MATCH(AP$1,Grunddaten!$C$8:$BO$8,0)), "")&amp;""</f>
        <v>V5</v>
      </c>
      <c r="AQ86" s="31"/>
      <c r="AR86" s="31"/>
      <c r="AS86" s="31"/>
      <c r="AT86" s="31"/>
      <c r="AU86" s="31"/>
      <c r="AV86" s="31"/>
      <c r="AW86" s="31"/>
      <c r="AX86" s="31"/>
      <c r="AY86" s="31"/>
      <c r="AZ86" s="27" t="str">
        <f>_xlfn.IFNA(INDEX(Input_Lieferant!$D$9:$BE$158,MATCH($A86,Input_Lieferant!$B$9:$B$158,0),MATCH(AZ$1,Input_Lieferant!$D$8:$BE$8,0)),"")&amp;""</f>
        <v>6186028707806</v>
      </c>
      <c r="BA86" s="27" t="str">
        <f t="shared" si="11"/>
        <v>HE</v>
      </c>
      <c r="BB86" s="27" t="str">
        <f>TEXT(_xlfn.IFNA(INDEX(Input_Lieferant!$D$9:$BE$158,MATCH($A86,Input_Lieferant!$B$9:$B$158,0),MATCH(BB$1,Input_Lieferant!$D$8:$BE$8,0)),""), "0.000")&amp;""</f>
        <v>9.530</v>
      </c>
      <c r="BC86" s="27" t="str">
        <f>TEXT(_xlfn.IFNA(INDEX(Input_Lieferant!$D$9:$BE$158,MATCH($A86,Input_Lieferant!$B$9:$B$158,0),MATCH(BC$1,Input_Lieferant!$D$8:$BE$8,0)),""), "0.000")&amp;""</f>
        <v>3.250</v>
      </c>
      <c r="BD86" s="27" t="str">
        <f>TEXT(_xlfn.IFNA(INDEX(Input_Lieferant!$D$9:$BE$158,MATCH($A86,Input_Lieferant!$B$9:$B$158,0),MATCH(BD$1,Input_Lieferant!$D$8:$BE$8,0)),""), "0.000")&amp;""</f>
        <v>2.620</v>
      </c>
      <c r="BE86" s="27" t="str">
        <f>TEXT(_xlfn.IFNA(INDEX(Input_Lieferant!$D$9:$BE$158,MATCH($A86,Input_Lieferant!$B$9:$B$158,0),MATCH(BE$1,Input_Lieferant!$D$8:$BE$8,0)),""), "0.000")&amp;""</f>
        <v>MM</v>
      </c>
      <c r="BF86" s="27" t="str">
        <f>_xlfn.IFNA(INDEX(Grunddaten!$C$9:$BO$159,MATCH($A86,Input_Lieferant!$B$9:$B$158,0),MATCH(BF$1,Grunddaten!$C$8:$BO$8,0)), "")&amp;""</f>
        <v>0471</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3000</v>
      </c>
      <c r="BY86" s="31"/>
      <c r="BZ86" s="31"/>
      <c r="CA86" s="31"/>
      <c r="CB86" s="31"/>
      <c r="CC86" s="31"/>
      <c r="CD86" s="27" t="str">
        <f>_xlfn.IFNA(INDEX('Systemmanager - Datenassistent'!$C$9:$BW$159,MATCH($A86,Input_Lieferant!$B$9:$B$158,0),MATCH(CD$1,'Systemmanager - Datenassistent'!$C$8:$BW$8,0)),"")&amp;""</f>
        <v>EXTWG_85</v>
      </c>
      <c r="CE86" s="31"/>
      <c r="CF86" s="31"/>
      <c r="CG86" s="31"/>
      <c r="CH86" s="31"/>
      <c r="CI86" s="31"/>
      <c r="CJ86" s="31" t="str">
        <f t="shared" si="12"/>
        <v>V1</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rqsyDmeIzauNjWDWSfOcbQxWGpFrtn</v>
      </c>
      <c r="DE86" s="27" t="str">
        <f>_xlfn.IFNA(INDEX(Grunddaten!$C$9:$BO$159,MATCH($A86,Input_Lieferant!$B$9:$B$158,0),MATCH(DE$1,Grunddaten!$C$8:$BO$8,0)), "")&amp;""</f>
        <v>1000055499</v>
      </c>
      <c r="DF86" s="31"/>
      <c r="DG86" s="31"/>
      <c r="DH86" s="31"/>
      <c r="DI86" s="31"/>
      <c r="DJ86" s="27" t="str">
        <f>_xlfn.IFNA(INDEX(Input_Lieferant!$D$9:$BE$158,MATCH($A86,Input_Lieferant!$B$9:$B$158,0),MATCH(DJ$1,Input_Lieferant!$D$8:$BE$8,0)),"")&amp;""</f>
        <v>V03</v>
      </c>
      <c r="DK86" s="31"/>
      <c r="DL86" s="31"/>
      <c r="DM86" s="31"/>
      <c r="DN86" s="31"/>
      <c r="DO86" s="31"/>
      <c r="DP86" s="31"/>
      <c r="DQ86" s="31"/>
      <c r="DR86" s="27">
        <f t="shared" si="13"/>
        <v>2</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UAM</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
      </c>
      <c r="GI86" s="27" t="str">
        <f>_xlfn.IFNA(INDEX('Systemmanager - Datenassistent'!$C$9:$BW$159,MATCH($A86,Input_Lieferant!$B$9:$B$158,0),MATCH(GI$1,'Systemmanager - Datenassistent'!$C$8:$BW$8,0)),"")&amp;""</f>
        <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000000000048566141</v>
      </c>
      <c r="GO86" s="27" t="str">
        <f>_xlfn.IFNA(INDEX(Grunddaten!$C$9:$BO$159,MATCH($A86,Input_Lieferant!$B$9:$B$158,0),MATCH(GO$1,Grunddaten!$C$8:$BO$8,0)), "")&amp;""</f>
        <v/>
      </c>
      <c r="GP86" s="27" t="str">
        <f>_xlfn.IFNA(INDEX('Systemmanager - Datenassistent'!$C$9:$BW$159,MATCH($A86,Input_Lieferant!$B$9:$B$158,0),MATCH(GP$1,'Systemmanager - Datenassistent'!$C$8:$BW$8,0)),"")&amp;""</f>
        <v>R</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1</v>
      </c>
      <c r="JT86" s="27" t="str">
        <f>_xlfn.IFNA(INDEX(Grunddaten!$C$9:$BO$159,MATCH($A86,Input_Lieferant!$B$9:$B$158,0),MATCH(JT$1,Grunddaten!$C$8:$BO$8,0)), "")&amp;""</f>
        <v>V</v>
      </c>
      <c r="JU86" s="31"/>
      <c r="JV86" s="27" t="str">
        <f>_xlfn.IFNA(INDEX(Input_Lieferant!$D$9:$BE$158,MATCH($A86,Input_Lieferant!$B$9:$B$158,0),MATCH(JV$1,Input_Lieferant!$D$8:$BE$8,0)),"")&amp;""</f>
        <v>373167364</v>
      </c>
      <c r="JW86" s="31"/>
      <c r="JX86" s="31"/>
      <c r="JZ86" s="31"/>
      <c r="KA86" s="31"/>
      <c r="KB86" s="31"/>
      <c r="KC86" s="27" t="str">
        <f>_xlfn.IFNA(INDEX('Systemmanager - Datenassistent'!$C$9:$BW$159,MATCH($A86,Input_Lieferant!$B$9:$B$158,0),MATCH(KC$1,'Systemmanager - Datenassistent'!$C$8:$BW$8,0)),"")&amp;""</f>
        <v>2</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4">
      <c r="A87" s="27">
        <f>IF(LEN(Input_Lieferant!B94)=0,"",Input_Lieferant!B94)</f>
        <v>86</v>
      </c>
      <c r="B87" s="31"/>
      <c r="C87" s="31"/>
      <c r="D87" s="31"/>
      <c r="E87" s="31"/>
      <c r="F87" s="31"/>
      <c r="G87" s="31"/>
      <c r="H87" s="31"/>
      <c r="I87" s="31"/>
      <c r="J87" s="31"/>
      <c r="K87" s="27" t="str">
        <f>_xlfn.IFNA(INDEX(Grunddaten!$C$9:$BO$159,MATCH($A87,Input_Lieferant!$B$9:$B$158,0),MATCH(K$1,Grunddaten!$C$8:$BO$8,0)), "")&amp;""</f>
        <v>V010</v>
      </c>
      <c r="L87" s="27" t="str">
        <f t="shared" si="10"/>
        <v>M</v>
      </c>
      <c r="M87" s="27" t="str">
        <f>_xlfn.IFNA(INDEX(Grunddaten!$C$9:$BO$159,MATCH($A87,Input_Lieferant!$B$9:$B$158,0),MATCH(M$1,Grunddaten!$C$8:$BO$8,0)), "")&amp;""</f>
        <v>ZX0000640</v>
      </c>
      <c r="N87" s="31"/>
      <c r="O87" s="27" t="str">
        <f>_xlfn.IFNA(INDEX(Input_Lieferant!$D$9:$BE$158,MATCH($A87,Input_Lieferant!$B$9:$B$158,0),MATCH(O$1,Input_Lieferant!$D$8:$BE$8,0)), "")&amp;""</f>
        <v>OZ</v>
      </c>
      <c r="P87" s="27" t="str">
        <f>_xlfn.IFNA(INDEX(Input_Lieferant!$D$9:$BE$158,MATCH($A87,Input_Lieferant!$B$9:$B$158,0),MATCH(P$1,Input_Lieferant!$D$8:$BE$8,0)), "")&amp;""</f>
        <v>STD</v>
      </c>
      <c r="Q87" s="31"/>
      <c r="R87" s="31"/>
      <c r="S87" s="31"/>
      <c r="T87" s="31"/>
      <c r="U87" s="31"/>
      <c r="V87" s="31"/>
      <c r="W87" s="31"/>
      <c r="X87" s="31"/>
      <c r="Y87" s="31"/>
      <c r="Z87" s="27" t="str">
        <f>_xlfn.IFNA(INDEX(Input_Lieferant!$D$9:$BE$158,MATCH($A87,Input_Lieferant!$B$9:$B$158,0),MATCH(Z$1,Input_Lieferant!$D$8:$BE$8,0)), "")&amp;""</f>
        <v>2.56</v>
      </c>
      <c r="AA87" s="31"/>
      <c r="AB87" s="27" t="str">
        <f>_xlfn.IFNA(INDEX(Input_Lieferant!$D$9:$BE$158,MATCH($A87,Input_Lieferant!$B$9:$B$158,0),MATCH(AB$1,Input_Lieferant!$D$8:$BE$8,0)),"")&amp;""</f>
        <v/>
      </c>
      <c r="AC87" s="31"/>
      <c r="AD87" s="31"/>
      <c r="AE87" s="27" t="str">
        <f>_xlfn.IFNA(INDEX(Input_Lieferant!$D$9:$BE$158,MATCH($A87,Input_Lieferant!$B$9:$B$158,0),MATCH(AE$1,Input_Lieferant!$D$8:$BE$8,0)), "")&amp;""</f>
        <v>9.88</v>
      </c>
      <c r="AF87" s="27" t="str">
        <f>_xlfn.IFNA(INDEX(Input_Lieferant!$D$9:$BE$158,MATCH($A87,Input_Lieferant!$B$9:$B$158,0),MATCH(AF$1,Input_Lieferant!$D$8:$BE$8,0)),"")&amp;""</f>
        <v>5.45</v>
      </c>
      <c r="AG87" s="27" t="str">
        <f>_xlfn.IFNA(INDEX(Input_Lieferant!$D$9:$BE$158,MATCH($A87,Input_Lieferant!$B$9:$B$158,0),MATCH(AG$1,Input_Lieferant!$D$8:$BE$8,0)),"")&amp;""</f>
        <v>KG</v>
      </c>
      <c r="AH87" s="31"/>
      <c r="AI87" s="31"/>
      <c r="AJ87" s="31"/>
      <c r="AK87" s="31"/>
      <c r="AL87" s="27" t="str">
        <f>_xlfn.IFNA(INDEX('Systemmanager - Datenassistent'!$C$9:$BW$159,MATCH($A87,Input_Lieferant!$B$9:$B$158,0),MATCH(AL$1,'Systemmanager - Datenassistent'!$C$8:$BW$8,0)),"")&amp;""</f>
        <v>03</v>
      </c>
      <c r="AM87" s="31"/>
      <c r="AN87" s="31"/>
      <c r="AO87" s="31"/>
      <c r="AP87" s="27" t="str">
        <f>_xlfn.IFNA(INDEX(Grunddaten!$C$9:$BO$159,MATCH($A87,Input_Lieferant!$B$9:$B$158,0),MATCH(AP$1,Grunddaten!$C$8:$BO$8,0)), "")&amp;""</f>
        <v>V2</v>
      </c>
      <c r="AQ87" s="31"/>
      <c r="AR87" s="31"/>
      <c r="AS87" s="31"/>
      <c r="AT87" s="31"/>
      <c r="AU87" s="31"/>
      <c r="AV87" s="31"/>
      <c r="AW87" s="31"/>
      <c r="AX87" s="31"/>
      <c r="AY87" s="31"/>
      <c r="AZ87" s="27" t="str">
        <f>_xlfn.IFNA(INDEX(Input_Lieferant!$D$9:$BE$158,MATCH($A87,Input_Lieferant!$B$9:$B$158,0),MATCH(AZ$1,Input_Lieferant!$D$8:$BE$8,0)),"")&amp;""</f>
        <v>9885223116007</v>
      </c>
      <c r="BA87" s="27" t="str">
        <f t="shared" si="11"/>
        <v>HE</v>
      </c>
      <c r="BB87" s="27" t="str">
        <f>TEXT(_xlfn.IFNA(INDEX(Input_Lieferant!$D$9:$BE$158,MATCH($A87,Input_Lieferant!$B$9:$B$158,0),MATCH(BB$1,Input_Lieferant!$D$8:$BE$8,0)),""), "0.000")&amp;""</f>
        <v>1.460</v>
      </c>
      <c r="BC87" s="27" t="str">
        <f>TEXT(_xlfn.IFNA(INDEX(Input_Lieferant!$D$9:$BE$158,MATCH($A87,Input_Lieferant!$B$9:$B$158,0),MATCH(BC$1,Input_Lieferant!$D$8:$BE$8,0)),""), "0.000")&amp;""</f>
        <v>9.180</v>
      </c>
      <c r="BD87" s="27" t="str">
        <f>TEXT(_xlfn.IFNA(INDEX(Input_Lieferant!$D$9:$BE$158,MATCH($A87,Input_Lieferant!$B$9:$B$158,0),MATCH(BD$1,Input_Lieferant!$D$8:$BE$8,0)),""), "0.000")&amp;""</f>
        <v>7.580</v>
      </c>
      <c r="BE87" s="27" t="str">
        <f>TEXT(_xlfn.IFNA(INDEX(Input_Lieferant!$D$9:$BE$158,MATCH($A87,Input_Lieferant!$B$9:$B$158,0),MATCH(BE$1,Input_Lieferant!$D$8:$BE$8,0)),""), "0.000")&amp;""</f>
        <v>MM</v>
      </c>
      <c r="BF87" s="27" t="str">
        <f>_xlfn.IFNA(INDEX(Grunddaten!$C$9:$BO$159,MATCH($A87,Input_Lieferant!$B$9:$B$158,0),MATCH(BF$1,Grunddaten!$C$8:$BO$8,0)), "")&amp;""</f>
        <v>0256</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4000</v>
      </c>
      <c r="BY87" s="31"/>
      <c r="BZ87" s="31"/>
      <c r="CA87" s="31"/>
      <c r="CB87" s="31"/>
      <c r="CC87" s="31"/>
      <c r="CD87" s="27" t="str">
        <f>_xlfn.IFNA(INDEX('Systemmanager - Datenassistent'!$C$9:$BW$159,MATCH($A87,Input_Lieferant!$B$9:$B$158,0),MATCH(CD$1,'Systemmanager - Datenassistent'!$C$8:$BW$8,0)),"")&amp;""</f>
        <v>EXTWG_86</v>
      </c>
      <c r="CE87" s="31"/>
      <c r="CF87" s="31"/>
      <c r="CG87" s="31"/>
      <c r="CH87" s="31"/>
      <c r="CI87" s="31"/>
      <c r="CJ87" s="31" t="str">
        <f t="shared" si="12"/>
        <v>V1</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UukqmTHTpzdAbcqlrCGtFaoSkFqoco</v>
      </c>
      <c r="DE87" s="27" t="str">
        <f>_xlfn.IFNA(INDEX(Grunddaten!$C$9:$BO$159,MATCH($A87,Input_Lieferant!$B$9:$B$158,0),MATCH(DE$1,Grunddaten!$C$8:$BO$8,0)), "")&amp;""</f>
        <v>1000054917</v>
      </c>
      <c r="DF87" s="31"/>
      <c r="DG87" s="31"/>
      <c r="DH87" s="31"/>
      <c r="DI87" s="31"/>
      <c r="DJ87" s="27" t="str">
        <f>_xlfn.IFNA(INDEX(Input_Lieferant!$D$9:$BE$158,MATCH($A87,Input_Lieferant!$B$9:$B$158,0),MATCH(DJ$1,Input_Lieferant!$D$8:$BE$8,0)),"")&amp;""</f>
        <v>V02</v>
      </c>
      <c r="DK87" s="31"/>
      <c r="DL87" s="31"/>
      <c r="DM87" s="31"/>
      <c r="DN87" s="31"/>
      <c r="DO87" s="31"/>
      <c r="DP87" s="31"/>
      <c r="DQ87" s="31"/>
      <c r="DR87" s="27">
        <f t="shared" si="13"/>
        <v>2</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UAM</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
      </c>
      <c r="GI87" s="27" t="str">
        <f>_xlfn.IFNA(INDEX('Systemmanager - Datenassistent'!$C$9:$BW$159,MATCH($A87,Input_Lieferant!$B$9:$B$158,0),MATCH(GI$1,'Systemmanager - Datenassistent'!$C$8:$BW$8,0)),"")&amp;""</f>
        <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000000000069272298</v>
      </c>
      <c r="GO87" s="27" t="str">
        <f>_xlfn.IFNA(INDEX(Grunddaten!$C$9:$BO$159,MATCH($A87,Input_Lieferant!$B$9:$B$158,0),MATCH(GO$1,Grunddaten!$C$8:$BO$8,0)), "")&amp;""</f>
        <v/>
      </c>
      <c r="GP87" s="27" t="str">
        <f>_xlfn.IFNA(INDEX('Systemmanager - Datenassistent'!$C$9:$BW$159,MATCH($A87,Input_Lieferant!$B$9:$B$158,0),MATCH(GP$1,'Systemmanager - Datenassistent'!$C$8:$BW$8,0)),"")&amp;""</f>
        <v>R</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1</v>
      </c>
      <c r="JT87" s="27" t="str">
        <f>_xlfn.IFNA(INDEX(Grunddaten!$C$9:$BO$159,MATCH($A87,Input_Lieferant!$B$9:$B$158,0),MATCH(JT$1,Grunddaten!$C$8:$BO$8,0)), "")&amp;""</f>
        <v>V</v>
      </c>
      <c r="JU87" s="31"/>
      <c r="JV87" s="27" t="str">
        <f>_xlfn.IFNA(INDEX(Input_Lieferant!$D$9:$BE$158,MATCH($A87,Input_Lieferant!$B$9:$B$158,0),MATCH(JV$1,Input_Lieferant!$D$8:$BE$8,0)),"")&amp;""</f>
        <v>568196255</v>
      </c>
      <c r="JW87" s="31"/>
      <c r="JX87" s="31"/>
      <c r="JZ87" s="31"/>
      <c r="KA87" s="31"/>
      <c r="KB87" s="31"/>
      <c r="KC87" s="27" t="str">
        <f>_xlfn.IFNA(INDEX('Systemmanager - Datenassistent'!$C$9:$BW$159,MATCH($A87,Input_Lieferant!$B$9:$B$158,0),MATCH(KC$1,'Systemmanager - Datenassistent'!$C$8:$BW$8,0)),"")&amp;""</f>
        <v>6</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4">
      <c r="A88" s="27">
        <f>IF(LEN(Input_Lieferant!B95)=0,"",Input_Lieferant!B95)</f>
        <v>87</v>
      </c>
      <c r="B88" s="31"/>
      <c r="C88" s="31"/>
      <c r="D88" s="31"/>
      <c r="E88" s="31"/>
      <c r="F88" s="31"/>
      <c r="G88" s="31"/>
      <c r="H88" s="31"/>
      <c r="I88" s="31"/>
      <c r="J88" s="31"/>
      <c r="K88" s="27" t="str">
        <f>_xlfn.IFNA(INDEX(Grunddaten!$C$9:$BO$159,MATCH($A88,Input_Lieferant!$B$9:$B$158,0),MATCH(K$1,Grunddaten!$C$8:$BO$8,0)), "")&amp;""</f>
        <v>V017</v>
      </c>
      <c r="L88" s="27" t="str">
        <f t="shared" si="10"/>
        <v>M</v>
      </c>
      <c r="M88" s="27" t="str">
        <f>_xlfn.IFNA(INDEX(Grunddaten!$C$9:$BO$159,MATCH($A88,Input_Lieferant!$B$9:$B$158,0),MATCH(M$1,Grunddaten!$C$8:$BO$8,0)), "")&amp;""</f>
        <v>ZX0000235</v>
      </c>
      <c r="N88" s="31"/>
      <c r="O88" s="27" t="str">
        <f>_xlfn.IFNA(INDEX(Input_Lieferant!$D$9:$BE$158,MATCH($A88,Input_Lieferant!$B$9:$B$158,0),MATCH(O$1,Input_Lieferant!$D$8:$BE$8,0)), "")&amp;""</f>
        <v>MM</v>
      </c>
      <c r="P88" s="27" t="str">
        <f>_xlfn.IFNA(INDEX(Input_Lieferant!$D$9:$BE$158,MATCH($A88,Input_Lieferant!$B$9:$B$158,0),MATCH(P$1,Input_Lieferant!$D$8:$BE$8,0)), "")&amp;""</f>
        <v>GLL</v>
      </c>
      <c r="Q88" s="31"/>
      <c r="R88" s="31"/>
      <c r="S88" s="31"/>
      <c r="T88" s="31"/>
      <c r="U88" s="31"/>
      <c r="V88" s="31"/>
      <c r="W88" s="31"/>
      <c r="X88" s="31"/>
      <c r="Y88" s="31"/>
      <c r="Z88" s="27" t="str">
        <f>_xlfn.IFNA(INDEX(Input_Lieferant!$D$9:$BE$158,MATCH($A88,Input_Lieferant!$B$9:$B$158,0),MATCH(Z$1,Input_Lieferant!$D$8:$BE$8,0)), "")&amp;""</f>
        <v>1.72</v>
      </c>
      <c r="AA88" s="31"/>
      <c r="AB88" s="27" t="str">
        <f>_xlfn.IFNA(INDEX(Input_Lieferant!$D$9:$BE$158,MATCH($A88,Input_Lieferant!$B$9:$B$158,0),MATCH(AB$1,Input_Lieferant!$D$8:$BE$8,0)),"")&amp;""</f>
        <v/>
      </c>
      <c r="AC88" s="31"/>
      <c r="AD88" s="31"/>
      <c r="AE88" s="27" t="str">
        <f>_xlfn.IFNA(INDEX(Input_Lieferant!$D$9:$BE$158,MATCH($A88,Input_Lieferant!$B$9:$B$158,0),MATCH(AE$1,Input_Lieferant!$D$8:$BE$8,0)), "")&amp;""</f>
        <v>1.48</v>
      </c>
      <c r="AF88" s="27" t="str">
        <f>_xlfn.IFNA(INDEX(Input_Lieferant!$D$9:$BE$158,MATCH($A88,Input_Lieferant!$B$9:$B$158,0),MATCH(AF$1,Input_Lieferant!$D$8:$BE$8,0)),"")&amp;""</f>
        <v>4.21</v>
      </c>
      <c r="AG88" s="27" t="str">
        <f>_xlfn.IFNA(INDEX(Input_Lieferant!$D$9:$BE$158,MATCH($A88,Input_Lieferant!$B$9:$B$158,0),MATCH(AG$1,Input_Lieferant!$D$8:$BE$8,0)),"")&amp;""</f>
        <v>KG</v>
      </c>
      <c r="AH88" s="31"/>
      <c r="AI88" s="31"/>
      <c r="AJ88" s="31"/>
      <c r="AK88" s="31"/>
      <c r="AL88" s="27" t="str">
        <f>_xlfn.IFNA(INDEX('Systemmanager - Datenassistent'!$C$9:$BW$159,MATCH($A88,Input_Lieferant!$B$9:$B$158,0),MATCH(AL$1,'Systemmanager - Datenassistent'!$C$8:$BW$8,0)),"")&amp;""</f>
        <v>02</v>
      </c>
      <c r="AM88" s="31"/>
      <c r="AN88" s="31"/>
      <c r="AO88" s="31"/>
      <c r="AP88" s="27" t="str">
        <f>_xlfn.IFNA(INDEX(Grunddaten!$C$9:$BO$159,MATCH($A88,Input_Lieferant!$B$9:$B$158,0),MATCH(AP$1,Grunddaten!$C$8:$BO$8,0)), "")&amp;""</f>
        <v>V6</v>
      </c>
      <c r="AQ88" s="31"/>
      <c r="AR88" s="31"/>
      <c r="AS88" s="31"/>
      <c r="AT88" s="31"/>
      <c r="AU88" s="31"/>
      <c r="AV88" s="31"/>
      <c r="AW88" s="31"/>
      <c r="AX88" s="31"/>
      <c r="AY88" s="31"/>
      <c r="AZ88" s="27" t="str">
        <f>_xlfn.IFNA(INDEX(Input_Lieferant!$D$9:$BE$158,MATCH($A88,Input_Lieferant!$B$9:$B$158,0),MATCH(AZ$1,Input_Lieferant!$D$8:$BE$8,0)),"")&amp;""</f>
        <v>5339211929231</v>
      </c>
      <c r="BA88" s="27" t="str">
        <f t="shared" si="11"/>
        <v>HE</v>
      </c>
      <c r="BB88" s="27" t="str">
        <f>TEXT(_xlfn.IFNA(INDEX(Input_Lieferant!$D$9:$BE$158,MATCH($A88,Input_Lieferant!$B$9:$B$158,0),MATCH(BB$1,Input_Lieferant!$D$8:$BE$8,0)),""), "0.000")&amp;""</f>
        <v>6.730</v>
      </c>
      <c r="BC88" s="27" t="str">
        <f>TEXT(_xlfn.IFNA(INDEX(Input_Lieferant!$D$9:$BE$158,MATCH($A88,Input_Lieferant!$B$9:$B$158,0),MATCH(BC$1,Input_Lieferant!$D$8:$BE$8,0)),""), "0.000")&amp;""</f>
        <v>7.810</v>
      </c>
      <c r="BD88" s="27" t="str">
        <f>TEXT(_xlfn.IFNA(INDEX(Input_Lieferant!$D$9:$BE$158,MATCH($A88,Input_Lieferant!$B$9:$B$158,0),MATCH(BD$1,Input_Lieferant!$D$8:$BE$8,0)),""), "0.000")&amp;""</f>
        <v>9.220</v>
      </c>
      <c r="BE88" s="27" t="str">
        <f>TEXT(_xlfn.IFNA(INDEX(Input_Lieferant!$D$9:$BE$158,MATCH($A88,Input_Lieferant!$B$9:$B$158,0),MATCH(BE$1,Input_Lieferant!$D$8:$BE$8,0)),""), "0.000")&amp;""</f>
        <v>MM</v>
      </c>
      <c r="BF88" s="27" t="str">
        <f>_xlfn.IFNA(INDEX(Grunddaten!$C$9:$BO$159,MATCH($A88,Input_Lieferant!$B$9:$B$158,0),MATCH(BF$1,Grunddaten!$C$8:$BO$8,0)), "")&amp;""</f>
        <v>0159</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1000</v>
      </c>
      <c r="BY88" s="31"/>
      <c r="BZ88" s="31"/>
      <c r="CA88" s="31"/>
      <c r="CB88" s="31"/>
      <c r="CC88" s="31"/>
      <c r="CD88" s="27" t="str">
        <f>_xlfn.IFNA(INDEX('Systemmanager - Datenassistent'!$C$9:$BW$159,MATCH($A88,Input_Lieferant!$B$9:$B$158,0),MATCH(CD$1,'Systemmanager - Datenassistent'!$C$8:$BW$8,0)),"")&amp;""</f>
        <v>EXTWG_87</v>
      </c>
      <c r="CE88" s="31"/>
      <c r="CF88" s="31"/>
      <c r="CG88" s="31"/>
      <c r="CH88" s="31"/>
      <c r="CI88" s="31"/>
      <c r="CJ88" s="31" t="str">
        <f t="shared" si="12"/>
        <v>V1</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hVyxLwnrMoqlKormSgwcSdbvuXFMUo</v>
      </c>
      <c r="DE88" s="27" t="str">
        <f>_xlfn.IFNA(INDEX(Grunddaten!$C$9:$BO$159,MATCH($A88,Input_Lieferant!$B$9:$B$158,0),MATCH(DE$1,Grunddaten!$C$8:$BO$8,0)), "")&amp;""</f>
        <v>1000056728</v>
      </c>
      <c r="DF88" s="31"/>
      <c r="DG88" s="31"/>
      <c r="DH88" s="31"/>
      <c r="DI88" s="31"/>
      <c r="DJ88" s="27" t="str">
        <f>_xlfn.IFNA(INDEX(Input_Lieferant!$D$9:$BE$158,MATCH($A88,Input_Lieferant!$B$9:$B$158,0),MATCH(DJ$1,Input_Lieferant!$D$8:$BE$8,0)),"")&amp;""</f>
        <v/>
      </c>
      <c r="DK88" s="31"/>
      <c r="DL88" s="31"/>
      <c r="DM88" s="31"/>
      <c r="DN88" s="31"/>
      <c r="DO88" s="31"/>
      <c r="DP88" s="31"/>
      <c r="DQ88" s="31"/>
      <c r="DR88" s="27">
        <f t="shared" si="13"/>
        <v>2</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UAM</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X</v>
      </c>
      <c r="GI88" s="27" t="str">
        <f>_xlfn.IFNA(INDEX('Systemmanager - Datenassistent'!$C$9:$BW$159,MATCH($A88,Input_Lieferant!$B$9:$B$158,0),MATCH(GI$1,'Systemmanager - Datenassistent'!$C$8:$BW$8,0)),"")&amp;""</f>
        <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000000000098271564</v>
      </c>
      <c r="GO88" s="27" t="str">
        <f>_xlfn.IFNA(INDEX(Grunddaten!$C$9:$BO$159,MATCH($A88,Input_Lieferant!$B$9:$B$158,0),MATCH(GO$1,Grunddaten!$C$8:$BO$8,0)), "")&amp;""</f>
        <v/>
      </c>
      <c r="GP88" s="27" t="str">
        <f>_xlfn.IFNA(INDEX('Systemmanager - Datenassistent'!$C$9:$BW$159,MATCH($A88,Input_Lieferant!$B$9:$B$158,0),MATCH(GP$1,'Systemmanager - Datenassistent'!$C$8:$BW$8,0)),"")&amp;""</f>
        <v>R</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1</v>
      </c>
      <c r="JT88" s="27" t="str">
        <f>_xlfn.IFNA(INDEX(Grunddaten!$C$9:$BO$159,MATCH($A88,Input_Lieferant!$B$9:$B$158,0),MATCH(JT$1,Grunddaten!$C$8:$BO$8,0)), "")&amp;""</f>
        <v>V</v>
      </c>
      <c r="JU88" s="31"/>
      <c r="JV88" s="27" t="str">
        <f>_xlfn.IFNA(INDEX(Input_Lieferant!$D$9:$BE$158,MATCH($A88,Input_Lieferant!$B$9:$B$158,0),MATCH(JV$1,Input_Lieferant!$D$8:$BE$8,0)),"")&amp;""</f>
        <v>115287011</v>
      </c>
      <c r="JW88" s="31"/>
      <c r="JX88" s="31"/>
      <c r="JZ88" s="31"/>
      <c r="KA88" s="31"/>
      <c r="KB88" s="31"/>
      <c r="KC88" s="27" t="str">
        <f>_xlfn.IFNA(INDEX('Systemmanager - Datenassistent'!$C$9:$BW$159,MATCH($A88,Input_Lieferant!$B$9:$B$158,0),MATCH(KC$1,'Systemmanager - Datenassistent'!$C$8:$BW$8,0)),"")&amp;""</f>
        <v>1</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4">
      <c r="A89" s="27">
        <f>IF(LEN(Input_Lieferant!B96)=0,"",Input_Lieferant!B96)</f>
        <v>88</v>
      </c>
      <c r="B89" s="31"/>
      <c r="C89" s="31"/>
      <c r="D89" s="31"/>
      <c r="E89" s="31"/>
      <c r="F89" s="31"/>
      <c r="G89" s="31"/>
      <c r="H89" s="31"/>
      <c r="I89" s="31"/>
      <c r="J89" s="31"/>
      <c r="K89" s="27" t="str">
        <f>_xlfn.IFNA(INDEX(Grunddaten!$C$9:$BO$159,MATCH($A89,Input_Lieferant!$B$9:$B$158,0),MATCH(K$1,Grunddaten!$C$8:$BO$8,0)), "")&amp;""</f>
        <v>V017</v>
      </c>
      <c r="L89" s="27" t="str">
        <f t="shared" si="10"/>
        <v>M</v>
      </c>
      <c r="M89" s="27" t="str">
        <f>_xlfn.IFNA(INDEX(Grunddaten!$C$9:$BO$159,MATCH($A89,Input_Lieferant!$B$9:$B$158,0),MATCH(M$1,Grunddaten!$C$8:$BO$8,0)), "")&amp;""</f>
        <v>ZX0000405</v>
      </c>
      <c r="N89" s="31"/>
      <c r="O89" s="27" t="str">
        <f>_xlfn.IFNA(INDEX(Input_Lieferant!$D$9:$BE$158,MATCH($A89,Input_Lieferant!$B$9:$B$158,0),MATCH(O$1,Input_Lieferant!$D$8:$BE$8,0)), "")&amp;""</f>
        <v>PAA</v>
      </c>
      <c r="P89" s="27" t="str">
        <f>_xlfn.IFNA(INDEX(Input_Lieferant!$D$9:$BE$158,MATCH($A89,Input_Lieferant!$B$9:$B$158,0),MATCH(P$1,Input_Lieferant!$D$8:$BE$8,0)), "")&amp;""</f>
        <v>MG</v>
      </c>
      <c r="Q89" s="31"/>
      <c r="R89" s="31"/>
      <c r="S89" s="31"/>
      <c r="T89" s="31"/>
      <c r="U89" s="31"/>
      <c r="V89" s="31"/>
      <c r="W89" s="31"/>
      <c r="X89" s="31"/>
      <c r="Y89" s="31"/>
      <c r="Z89" s="27" t="str">
        <f>_xlfn.IFNA(INDEX(Input_Lieferant!$D$9:$BE$158,MATCH($A89,Input_Lieferant!$B$9:$B$158,0),MATCH(Z$1,Input_Lieferant!$D$8:$BE$8,0)), "")&amp;""</f>
        <v>6.81</v>
      </c>
      <c r="AA89" s="31"/>
      <c r="AB89" s="27" t="str">
        <f>_xlfn.IFNA(INDEX(Input_Lieferant!$D$9:$BE$158,MATCH($A89,Input_Lieferant!$B$9:$B$158,0),MATCH(AB$1,Input_Lieferant!$D$8:$BE$8,0)),"")&amp;""</f>
        <v/>
      </c>
      <c r="AC89" s="31"/>
      <c r="AD89" s="31"/>
      <c r="AE89" s="27" t="str">
        <f>_xlfn.IFNA(INDEX(Input_Lieferant!$D$9:$BE$158,MATCH($A89,Input_Lieferant!$B$9:$B$158,0),MATCH(AE$1,Input_Lieferant!$D$8:$BE$8,0)), "")&amp;""</f>
        <v>5.21</v>
      </c>
      <c r="AF89" s="27" t="str">
        <f>_xlfn.IFNA(INDEX(Input_Lieferant!$D$9:$BE$158,MATCH($A89,Input_Lieferant!$B$9:$B$158,0),MATCH(AF$1,Input_Lieferant!$D$8:$BE$8,0)),"")&amp;""</f>
        <v>6.86</v>
      </c>
      <c r="AG89" s="27" t="str">
        <f>_xlfn.IFNA(INDEX(Input_Lieferant!$D$9:$BE$158,MATCH($A89,Input_Lieferant!$B$9:$B$158,0),MATCH(AG$1,Input_Lieferant!$D$8:$BE$8,0)),"")&amp;""</f>
        <v>KG</v>
      </c>
      <c r="AH89" s="31"/>
      <c r="AI89" s="31"/>
      <c r="AJ89" s="31"/>
      <c r="AK89" s="31"/>
      <c r="AL89" s="27" t="str">
        <f>_xlfn.IFNA(INDEX('Systemmanager - Datenassistent'!$C$9:$BW$159,MATCH($A89,Input_Lieferant!$B$9:$B$158,0),MATCH(AL$1,'Systemmanager - Datenassistent'!$C$8:$BW$8,0)),"")&amp;""</f>
        <v>03</v>
      </c>
      <c r="AM89" s="31"/>
      <c r="AN89" s="31"/>
      <c r="AO89" s="31"/>
      <c r="AP89" s="27" t="str">
        <f>_xlfn.IFNA(INDEX(Grunddaten!$C$9:$BO$159,MATCH($A89,Input_Lieferant!$B$9:$B$158,0),MATCH(AP$1,Grunddaten!$C$8:$BO$8,0)), "")&amp;""</f>
        <v>V4</v>
      </c>
      <c r="AQ89" s="31"/>
      <c r="AR89" s="31"/>
      <c r="AS89" s="31"/>
      <c r="AT89" s="31"/>
      <c r="AU89" s="31"/>
      <c r="AV89" s="31"/>
      <c r="AW89" s="31"/>
      <c r="AX89" s="31"/>
      <c r="AY89" s="31"/>
      <c r="AZ89" s="27" t="str">
        <f>_xlfn.IFNA(INDEX(Input_Lieferant!$D$9:$BE$158,MATCH($A89,Input_Lieferant!$B$9:$B$158,0),MATCH(AZ$1,Input_Lieferant!$D$8:$BE$8,0)),"")&amp;""</f>
        <v>6760842696705</v>
      </c>
      <c r="BA89" s="27" t="str">
        <f t="shared" si="11"/>
        <v>HE</v>
      </c>
      <c r="BB89" s="27" t="str">
        <f>TEXT(_xlfn.IFNA(INDEX(Input_Lieferant!$D$9:$BE$158,MATCH($A89,Input_Lieferant!$B$9:$B$158,0),MATCH(BB$1,Input_Lieferant!$D$8:$BE$8,0)),""), "0.000")&amp;""</f>
        <v>6.960</v>
      </c>
      <c r="BC89" s="27" t="str">
        <f>TEXT(_xlfn.IFNA(INDEX(Input_Lieferant!$D$9:$BE$158,MATCH($A89,Input_Lieferant!$B$9:$B$158,0),MATCH(BC$1,Input_Lieferant!$D$8:$BE$8,0)),""), "0.000")&amp;""</f>
        <v>2.020</v>
      </c>
      <c r="BD89" s="27" t="str">
        <f>TEXT(_xlfn.IFNA(INDEX(Input_Lieferant!$D$9:$BE$158,MATCH($A89,Input_Lieferant!$B$9:$B$158,0),MATCH(BD$1,Input_Lieferant!$D$8:$BE$8,0)),""), "0.000")&amp;""</f>
        <v>2.920</v>
      </c>
      <c r="BE89" s="27" t="str">
        <f>TEXT(_xlfn.IFNA(INDEX(Input_Lieferant!$D$9:$BE$158,MATCH($A89,Input_Lieferant!$B$9:$B$158,0),MATCH(BE$1,Input_Lieferant!$D$8:$BE$8,0)),""), "0.000")&amp;""</f>
        <v>MM</v>
      </c>
      <c r="BF89" s="27" t="str">
        <f>_xlfn.IFNA(INDEX(Grunddaten!$C$9:$BO$159,MATCH($A89,Input_Lieferant!$B$9:$B$158,0),MATCH(BF$1,Grunddaten!$C$8:$BO$8,0)), "")&amp;""</f>
        <v>0305</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4000</v>
      </c>
      <c r="BY89" s="31"/>
      <c r="BZ89" s="31"/>
      <c r="CA89" s="31"/>
      <c r="CB89" s="31"/>
      <c r="CC89" s="31"/>
      <c r="CD89" s="27" t="str">
        <f>_xlfn.IFNA(INDEX('Systemmanager - Datenassistent'!$C$9:$BW$159,MATCH($A89,Input_Lieferant!$B$9:$B$158,0),MATCH(CD$1,'Systemmanager - Datenassistent'!$C$8:$BW$8,0)),"")&amp;""</f>
        <v>EXTWG_88</v>
      </c>
      <c r="CE89" s="31"/>
      <c r="CF89" s="31"/>
      <c r="CG89" s="31"/>
      <c r="CH89" s="31"/>
      <c r="CI89" s="31"/>
      <c r="CJ89" s="31" t="str">
        <f t="shared" si="12"/>
        <v>V1</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FbxAkOWPHTcCmIyJaoEhMekrKePEnc</v>
      </c>
      <c r="DE89" s="27" t="str">
        <f>_xlfn.IFNA(INDEX(Grunddaten!$C$9:$BO$159,MATCH($A89,Input_Lieferant!$B$9:$B$158,0),MATCH(DE$1,Grunddaten!$C$8:$BO$8,0)), "")&amp;""</f>
        <v>1000054474</v>
      </c>
      <c r="DF89" s="31"/>
      <c r="DG89" s="31"/>
      <c r="DH89" s="31"/>
      <c r="DI89" s="31"/>
      <c r="DJ89" s="27" t="str">
        <f>_xlfn.IFNA(INDEX(Input_Lieferant!$D$9:$BE$158,MATCH($A89,Input_Lieferant!$B$9:$B$158,0),MATCH(DJ$1,Input_Lieferant!$D$8:$BE$8,0)),"")&amp;""</f>
        <v/>
      </c>
      <c r="DK89" s="31"/>
      <c r="DL89" s="31"/>
      <c r="DM89" s="31"/>
      <c r="DN89" s="31"/>
      <c r="DO89" s="31"/>
      <c r="DP89" s="31"/>
      <c r="DQ89" s="31"/>
      <c r="DR89" s="27">
        <f t="shared" si="13"/>
        <v>2</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UAM</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
      </c>
      <c r="GI89" s="27" t="str">
        <f>_xlfn.IFNA(INDEX('Systemmanager - Datenassistent'!$C$9:$BW$159,MATCH($A89,Input_Lieferant!$B$9:$B$158,0),MATCH(GI$1,'Systemmanager - Datenassistent'!$C$8:$BW$8,0)),"")&amp;""</f>
        <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000000000085149822</v>
      </c>
      <c r="GO89" s="27" t="str">
        <f>_xlfn.IFNA(INDEX(Grunddaten!$C$9:$BO$159,MATCH($A89,Input_Lieferant!$B$9:$B$158,0),MATCH(GO$1,Grunddaten!$C$8:$BO$8,0)), "")&amp;""</f>
        <v/>
      </c>
      <c r="GP89" s="27" t="str">
        <f>_xlfn.IFNA(INDEX('Systemmanager - Datenassistent'!$C$9:$BW$159,MATCH($A89,Input_Lieferant!$B$9:$B$158,0),MATCH(GP$1,'Systemmanager - Datenassistent'!$C$8:$BW$8,0)),"")&amp;""</f>
        <v>R</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1</v>
      </c>
      <c r="JT89" s="27" t="str">
        <f>_xlfn.IFNA(INDEX(Grunddaten!$C$9:$BO$159,MATCH($A89,Input_Lieferant!$B$9:$B$158,0),MATCH(JT$1,Grunddaten!$C$8:$BO$8,0)), "")&amp;""</f>
        <v>N</v>
      </c>
      <c r="JU89" s="31"/>
      <c r="JV89" s="27" t="str">
        <f>_xlfn.IFNA(INDEX(Input_Lieferant!$D$9:$BE$158,MATCH($A89,Input_Lieferant!$B$9:$B$158,0),MATCH(JV$1,Input_Lieferant!$D$8:$BE$8,0)),"")&amp;""</f>
        <v>598343874</v>
      </c>
      <c r="JW89" s="31"/>
      <c r="JX89" s="31"/>
      <c r="JZ89" s="31"/>
      <c r="KA89" s="31"/>
      <c r="KB89" s="31"/>
      <c r="KC89" s="27" t="str">
        <f>_xlfn.IFNA(INDEX('Systemmanager - Datenassistent'!$C$9:$BW$159,MATCH($A89,Input_Lieferant!$B$9:$B$158,0),MATCH(KC$1,'Systemmanager - Datenassistent'!$C$8:$BW$8,0)),"")&amp;""</f>
        <v>0</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4">
      <c r="A90" s="27">
        <f>IF(LEN(Input_Lieferant!B97)=0,"",Input_Lieferant!B97)</f>
        <v>89</v>
      </c>
      <c r="B90" s="31"/>
      <c r="C90" s="31"/>
      <c r="D90" s="31"/>
      <c r="E90" s="31"/>
      <c r="F90" s="31"/>
      <c r="G90" s="31"/>
      <c r="H90" s="31"/>
      <c r="I90" s="31"/>
      <c r="J90" s="31"/>
      <c r="K90" s="27" t="str">
        <f>_xlfn.IFNA(INDEX(Grunddaten!$C$9:$BO$159,MATCH($A90,Input_Lieferant!$B$9:$B$158,0),MATCH(K$1,Grunddaten!$C$8:$BO$8,0)), "")&amp;""</f>
        <v>V009</v>
      </c>
      <c r="L90" s="27" t="str">
        <f t="shared" si="10"/>
        <v>M</v>
      </c>
      <c r="M90" s="27" t="str">
        <f>_xlfn.IFNA(INDEX(Grunddaten!$C$9:$BO$159,MATCH($A90,Input_Lieferant!$B$9:$B$158,0),MATCH(M$1,Grunddaten!$C$8:$BO$8,0)), "")&amp;""</f>
        <v>ZX0000595</v>
      </c>
      <c r="N90" s="31"/>
      <c r="O90" s="27" t="str">
        <f>_xlfn.IFNA(INDEX(Input_Lieferant!$D$9:$BE$158,MATCH($A90,Input_Lieferant!$B$9:$B$158,0),MATCH(O$1,Input_Lieferant!$D$8:$BE$8,0)), "")&amp;""</f>
        <v>CDM</v>
      </c>
      <c r="P90" s="27" t="str">
        <f>_xlfn.IFNA(INDEX(Input_Lieferant!$D$9:$BE$158,MATCH($A90,Input_Lieferant!$B$9:$B$158,0),MATCH(P$1,Input_Lieferant!$D$8:$BE$8,0)), "")&amp;""</f>
        <v>LE</v>
      </c>
      <c r="Q90" s="31"/>
      <c r="R90" s="31"/>
      <c r="S90" s="31"/>
      <c r="T90" s="31"/>
      <c r="U90" s="31"/>
      <c r="V90" s="31"/>
      <c r="W90" s="31"/>
      <c r="X90" s="31"/>
      <c r="Y90" s="31"/>
      <c r="Z90" s="27" t="str">
        <f>_xlfn.IFNA(INDEX(Input_Lieferant!$D$9:$BE$158,MATCH($A90,Input_Lieferant!$B$9:$B$158,0),MATCH(Z$1,Input_Lieferant!$D$8:$BE$8,0)), "")&amp;""</f>
        <v>3.65</v>
      </c>
      <c r="AA90" s="31"/>
      <c r="AB90" s="27" t="str">
        <f>_xlfn.IFNA(INDEX(Input_Lieferant!$D$9:$BE$158,MATCH($A90,Input_Lieferant!$B$9:$B$158,0),MATCH(AB$1,Input_Lieferant!$D$8:$BE$8,0)),"")&amp;""</f>
        <v/>
      </c>
      <c r="AC90" s="31"/>
      <c r="AD90" s="31"/>
      <c r="AE90" s="27" t="str">
        <f>_xlfn.IFNA(INDEX(Input_Lieferant!$D$9:$BE$158,MATCH($A90,Input_Lieferant!$B$9:$B$158,0),MATCH(AE$1,Input_Lieferant!$D$8:$BE$8,0)), "")&amp;""</f>
        <v>7.53</v>
      </c>
      <c r="AF90" s="27" t="str">
        <f>_xlfn.IFNA(INDEX(Input_Lieferant!$D$9:$BE$158,MATCH($A90,Input_Lieferant!$B$9:$B$158,0),MATCH(AF$1,Input_Lieferant!$D$8:$BE$8,0)),"")&amp;""</f>
        <v>2.5</v>
      </c>
      <c r="AG90" s="27" t="str">
        <f>_xlfn.IFNA(INDEX(Input_Lieferant!$D$9:$BE$158,MATCH($A90,Input_Lieferant!$B$9:$B$158,0),MATCH(AG$1,Input_Lieferant!$D$8:$BE$8,0)),"")&amp;""</f>
        <v>KG</v>
      </c>
      <c r="AH90" s="31"/>
      <c r="AI90" s="31"/>
      <c r="AJ90" s="31"/>
      <c r="AK90" s="31"/>
      <c r="AL90" s="27" t="str">
        <f>_xlfn.IFNA(INDEX('Systemmanager - Datenassistent'!$C$9:$BW$159,MATCH($A90,Input_Lieferant!$B$9:$B$158,0),MATCH(AL$1,'Systemmanager - Datenassistent'!$C$8:$BW$8,0)),"")&amp;""</f>
        <v>01</v>
      </c>
      <c r="AM90" s="31"/>
      <c r="AN90" s="31"/>
      <c r="AO90" s="31"/>
      <c r="AP90" s="27" t="str">
        <f>_xlfn.IFNA(INDEX(Grunddaten!$C$9:$BO$159,MATCH($A90,Input_Lieferant!$B$9:$B$158,0),MATCH(AP$1,Grunddaten!$C$8:$BO$8,0)), "")&amp;""</f>
        <v>V5</v>
      </c>
      <c r="AQ90" s="31"/>
      <c r="AR90" s="31"/>
      <c r="AS90" s="31"/>
      <c r="AT90" s="31"/>
      <c r="AU90" s="31"/>
      <c r="AV90" s="31"/>
      <c r="AW90" s="31"/>
      <c r="AX90" s="31"/>
      <c r="AY90" s="31"/>
      <c r="AZ90" s="27" t="str">
        <f>_xlfn.IFNA(INDEX(Input_Lieferant!$D$9:$BE$158,MATCH($A90,Input_Lieferant!$B$9:$B$158,0),MATCH(AZ$1,Input_Lieferant!$D$8:$BE$8,0)),"")&amp;""</f>
        <v>9927758453828</v>
      </c>
      <c r="BA90" s="27" t="str">
        <f t="shared" si="11"/>
        <v>HE</v>
      </c>
      <c r="BB90" s="27" t="str">
        <f>TEXT(_xlfn.IFNA(INDEX(Input_Lieferant!$D$9:$BE$158,MATCH($A90,Input_Lieferant!$B$9:$B$158,0),MATCH(BB$1,Input_Lieferant!$D$8:$BE$8,0)),""), "0.000")&amp;""</f>
        <v>5.470</v>
      </c>
      <c r="BC90" s="27" t="str">
        <f>TEXT(_xlfn.IFNA(INDEX(Input_Lieferant!$D$9:$BE$158,MATCH($A90,Input_Lieferant!$B$9:$B$158,0),MATCH(BC$1,Input_Lieferant!$D$8:$BE$8,0)),""), "0.000")&amp;""</f>
        <v>4.030</v>
      </c>
      <c r="BD90" s="27" t="str">
        <f>TEXT(_xlfn.IFNA(INDEX(Input_Lieferant!$D$9:$BE$158,MATCH($A90,Input_Lieferant!$B$9:$B$158,0),MATCH(BD$1,Input_Lieferant!$D$8:$BE$8,0)),""), "0.000")&amp;""</f>
        <v>1.890</v>
      </c>
      <c r="BE90" s="27" t="str">
        <f>TEXT(_xlfn.IFNA(INDEX(Input_Lieferant!$D$9:$BE$158,MATCH($A90,Input_Lieferant!$B$9:$B$158,0),MATCH(BE$1,Input_Lieferant!$D$8:$BE$8,0)),""), "0.000")&amp;""</f>
        <v>MM</v>
      </c>
      <c r="BF90" s="27" t="str">
        <f>_xlfn.IFNA(INDEX(Grunddaten!$C$9:$BO$159,MATCH($A90,Input_Lieferant!$B$9:$B$158,0),MATCH(BF$1,Grunddaten!$C$8:$BO$8,0)), "")&amp;""</f>
        <v>0273</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7000</v>
      </c>
      <c r="BY90" s="31"/>
      <c r="BZ90" s="31"/>
      <c r="CA90" s="31"/>
      <c r="CB90" s="31"/>
      <c r="CC90" s="31"/>
      <c r="CD90" s="27" t="str">
        <f>_xlfn.IFNA(INDEX('Systemmanager - Datenassistent'!$C$9:$BW$159,MATCH($A90,Input_Lieferant!$B$9:$B$158,0),MATCH(CD$1,'Systemmanager - Datenassistent'!$C$8:$BW$8,0)),"")&amp;""</f>
        <v>EXTWG_89</v>
      </c>
      <c r="CE90" s="31"/>
      <c r="CF90" s="31"/>
      <c r="CG90" s="31"/>
      <c r="CH90" s="31"/>
      <c r="CI90" s="31"/>
      <c r="CJ90" s="31" t="str">
        <f t="shared" si="12"/>
        <v>V1</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MwFhoQSOVydjAvlAUbsOyfAAwWQUHk</v>
      </c>
      <c r="DE90" s="27" t="str">
        <f>_xlfn.IFNA(INDEX(Grunddaten!$C$9:$BO$159,MATCH($A90,Input_Lieferant!$B$9:$B$158,0),MATCH(DE$1,Grunddaten!$C$8:$BO$8,0)), "")&amp;""</f>
        <v>1000050116</v>
      </c>
      <c r="DF90" s="31"/>
      <c r="DG90" s="31"/>
      <c r="DH90" s="31"/>
      <c r="DI90" s="31"/>
      <c r="DJ90" s="27" t="str">
        <f>_xlfn.IFNA(INDEX(Input_Lieferant!$D$9:$BE$158,MATCH($A90,Input_Lieferant!$B$9:$B$158,0),MATCH(DJ$1,Input_Lieferant!$D$8:$BE$8,0)),"")&amp;""</f>
        <v>V02</v>
      </c>
      <c r="DK90" s="31"/>
      <c r="DL90" s="31"/>
      <c r="DM90" s="31"/>
      <c r="DN90" s="31"/>
      <c r="DO90" s="31"/>
      <c r="DP90" s="31"/>
      <c r="DQ90" s="31"/>
      <c r="DR90" s="27">
        <f t="shared" si="13"/>
        <v>2</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UAM</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
      </c>
      <c r="GI90" s="27" t="str">
        <f>_xlfn.IFNA(INDEX('Systemmanager - Datenassistent'!$C$9:$BW$159,MATCH($A90,Input_Lieferant!$B$9:$B$158,0),MATCH(GI$1,'Systemmanager - Datenassistent'!$C$8:$BW$8,0)),"")&amp;""</f>
        <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000000000036694542</v>
      </c>
      <c r="GO90" s="27" t="str">
        <f>_xlfn.IFNA(INDEX(Grunddaten!$C$9:$BO$159,MATCH($A90,Input_Lieferant!$B$9:$B$158,0),MATCH(GO$1,Grunddaten!$C$8:$BO$8,0)), "")&amp;""</f>
        <v/>
      </c>
      <c r="GP90" s="27" t="str">
        <f>_xlfn.IFNA(INDEX('Systemmanager - Datenassistent'!$C$9:$BW$159,MATCH($A90,Input_Lieferant!$B$9:$B$158,0),MATCH(GP$1,'Systemmanager - Datenassistent'!$C$8:$BW$8,0)),"")&amp;""</f>
        <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2</v>
      </c>
      <c r="JT90" s="27" t="str">
        <f>_xlfn.IFNA(INDEX(Grunddaten!$C$9:$BO$159,MATCH($A90,Input_Lieferant!$B$9:$B$158,0),MATCH(JT$1,Grunddaten!$C$8:$BO$8,0)), "")&amp;""</f>
        <v>V</v>
      </c>
      <c r="JU90" s="31"/>
      <c r="JV90" s="27" t="str">
        <f>_xlfn.IFNA(INDEX(Input_Lieferant!$D$9:$BE$158,MATCH($A90,Input_Lieferant!$B$9:$B$158,0),MATCH(JV$1,Input_Lieferant!$D$8:$BE$8,0)),"")&amp;""</f>
        <v>201851797</v>
      </c>
      <c r="JW90" s="31"/>
      <c r="JX90" s="31"/>
      <c r="JZ90" s="31"/>
      <c r="KA90" s="31"/>
      <c r="KB90" s="31"/>
      <c r="KC90" s="27" t="str">
        <f>_xlfn.IFNA(INDEX('Systemmanager - Datenassistent'!$C$9:$BW$159,MATCH($A90,Input_Lieferant!$B$9:$B$158,0),MATCH(KC$1,'Systemmanager - Datenassistent'!$C$8:$BW$8,0)),"")&amp;""</f>
        <v>0</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4">
      <c r="A91" s="27">
        <f>IF(LEN(Input_Lieferant!B98)=0,"",Input_Lieferant!B98)</f>
        <v>90</v>
      </c>
      <c r="B91" s="31"/>
      <c r="C91" s="31"/>
      <c r="D91" s="31"/>
      <c r="E91" s="31"/>
      <c r="F91" s="31"/>
      <c r="G91" s="31"/>
      <c r="H91" s="31"/>
      <c r="I91" s="31"/>
      <c r="J91" s="31"/>
      <c r="K91" s="27" t="str">
        <f>_xlfn.IFNA(INDEX(Grunddaten!$C$9:$BO$159,MATCH($A91,Input_Lieferant!$B$9:$B$158,0),MATCH(K$1,Grunddaten!$C$8:$BO$8,0)), "")&amp;""</f>
        <v>V016</v>
      </c>
      <c r="L91" s="27" t="str">
        <f t="shared" si="10"/>
        <v>M</v>
      </c>
      <c r="M91" s="27" t="str">
        <f>_xlfn.IFNA(INDEX(Grunddaten!$C$9:$BO$159,MATCH($A91,Input_Lieferant!$B$9:$B$158,0),MATCH(M$1,Grunddaten!$C$8:$BO$8,0)), "")&amp;""</f>
        <v>ZX0000100</v>
      </c>
      <c r="N91" s="31"/>
      <c r="O91" s="27" t="str">
        <f>_xlfn.IFNA(INDEX(Input_Lieferant!$D$9:$BE$158,MATCH($A91,Input_Lieferant!$B$9:$B$158,0),MATCH(O$1,Input_Lieferant!$D$8:$BE$8,0)), "")&amp;""</f>
        <v>CM2</v>
      </c>
      <c r="P91" s="27" t="str">
        <f>_xlfn.IFNA(INDEX(Input_Lieferant!$D$9:$BE$158,MATCH($A91,Input_Lieferant!$B$9:$B$158,0),MATCH(P$1,Input_Lieferant!$D$8:$BE$8,0)), "")&amp;""</f>
        <v>LB</v>
      </c>
      <c r="Q91" s="31"/>
      <c r="R91" s="31"/>
      <c r="S91" s="31"/>
      <c r="T91" s="31"/>
      <c r="U91" s="31"/>
      <c r="V91" s="31"/>
      <c r="W91" s="31"/>
      <c r="X91" s="31"/>
      <c r="Y91" s="31"/>
      <c r="Z91" s="27" t="str">
        <f>_xlfn.IFNA(INDEX(Input_Lieferant!$D$9:$BE$158,MATCH($A91,Input_Lieferant!$B$9:$B$158,0),MATCH(Z$1,Input_Lieferant!$D$8:$BE$8,0)), "")&amp;""</f>
        <v>3.05</v>
      </c>
      <c r="AA91" s="31"/>
      <c r="AB91" s="27" t="str">
        <f>_xlfn.IFNA(INDEX(Input_Lieferant!$D$9:$BE$158,MATCH($A91,Input_Lieferant!$B$9:$B$158,0),MATCH(AB$1,Input_Lieferant!$D$8:$BE$8,0)),"")&amp;""</f>
        <v/>
      </c>
      <c r="AC91" s="31"/>
      <c r="AD91" s="31"/>
      <c r="AE91" s="27" t="str">
        <f>_xlfn.IFNA(INDEX(Input_Lieferant!$D$9:$BE$158,MATCH($A91,Input_Lieferant!$B$9:$B$158,0),MATCH(AE$1,Input_Lieferant!$D$8:$BE$8,0)), "")&amp;""</f>
        <v>7.67</v>
      </c>
      <c r="AF91" s="27" t="str">
        <f>_xlfn.IFNA(INDEX(Input_Lieferant!$D$9:$BE$158,MATCH($A91,Input_Lieferant!$B$9:$B$158,0),MATCH(AF$1,Input_Lieferant!$D$8:$BE$8,0)),"")&amp;""</f>
        <v>9.39</v>
      </c>
      <c r="AG91" s="27" t="str">
        <f>_xlfn.IFNA(INDEX(Input_Lieferant!$D$9:$BE$158,MATCH($A91,Input_Lieferant!$B$9:$B$158,0),MATCH(AG$1,Input_Lieferant!$D$8:$BE$8,0)),"")&amp;""</f>
        <v>KG</v>
      </c>
      <c r="AH91" s="31"/>
      <c r="AI91" s="31"/>
      <c r="AJ91" s="31"/>
      <c r="AK91" s="31"/>
      <c r="AL91" s="27" t="str">
        <f>_xlfn.IFNA(INDEX('Systemmanager - Datenassistent'!$C$9:$BW$159,MATCH($A91,Input_Lieferant!$B$9:$B$158,0),MATCH(AL$1,'Systemmanager - Datenassistent'!$C$8:$BW$8,0)),"")&amp;""</f>
        <v>01</v>
      </c>
      <c r="AM91" s="31"/>
      <c r="AN91" s="31"/>
      <c r="AO91" s="31"/>
      <c r="AP91" s="27" t="str">
        <f>_xlfn.IFNA(INDEX(Grunddaten!$C$9:$BO$159,MATCH($A91,Input_Lieferant!$B$9:$B$158,0),MATCH(AP$1,Grunddaten!$C$8:$BO$8,0)), "")&amp;""</f>
        <v>V1</v>
      </c>
      <c r="AQ91" s="31"/>
      <c r="AR91" s="31"/>
      <c r="AS91" s="31"/>
      <c r="AT91" s="31"/>
      <c r="AU91" s="31"/>
      <c r="AV91" s="31"/>
      <c r="AW91" s="31"/>
      <c r="AX91" s="31"/>
      <c r="AY91" s="31"/>
      <c r="AZ91" s="27" t="str">
        <f>_xlfn.IFNA(INDEX(Input_Lieferant!$D$9:$BE$158,MATCH($A91,Input_Lieferant!$B$9:$B$158,0),MATCH(AZ$1,Input_Lieferant!$D$8:$BE$8,0)),"")&amp;""</f>
        <v>0777900785044</v>
      </c>
      <c r="BA91" s="27" t="str">
        <f t="shared" si="11"/>
        <v>HE</v>
      </c>
      <c r="BB91" s="27" t="str">
        <f>TEXT(_xlfn.IFNA(INDEX(Input_Lieferant!$D$9:$BE$158,MATCH($A91,Input_Lieferant!$B$9:$B$158,0),MATCH(BB$1,Input_Lieferant!$D$8:$BE$8,0)),""), "0.000")&amp;""</f>
        <v>2.450</v>
      </c>
      <c r="BC91" s="27" t="str">
        <f>TEXT(_xlfn.IFNA(INDEX(Input_Lieferant!$D$9:$BE$158,MATCH($A91,Input_Lieferant!$B$9:$B$158,0),MATCH(BC$1,Input_Lieferant!$D$8:$BE$8,0)),""), "0.000")&amp;""</f>
        <v>7.260</v>
      </c>
      <c r="BD91" s="27" t="str">
        <f>TEXT(_xlfn.IFNA(INDEX(Input_Lieferant!$D$9:$BE$158,MATCH($A91,Input_Lieferant!$B$9:$B$158,0),MATCH(BD$1,Input_Lieferant!$D$8:$BE$8,0)),""), "0.000")&amp;""</f>
        <v>8.680</v>
      </c>
      <c r="BE91" s="27" t="str">
        <f>TEXT(_xlfn.IFNA(INDEX(Input_Lieferant!$D$9:$BE$158,MATCH($A91,Input_Lieferant!$B$9:$B$158,0),MATCH(BE$1,Input_Lieferant!$D$8:$BE$8,0)),""), "0.000")&amp;""</f>
        <v>MM</v>
      </c>
      <c r="BF91" s="27" t="str">
        <f>_xlfn.IFNA(INDEX(Grunddaten!$C$9:$BO$159,MATCH($A91,Input_Lieferant!$B$9:$B$158,0),MATCH(BF$1,Grunddaten!$C$8:$BO$8,0)), "")&amp;""</f>
        <v>0350</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8000</v>
      </c>
      <c r="BY91" s="31"/>
      <c r="BZ91" s="31"/>
      <c r="CA91" s="31"/>
      <c r="CB91" s="31"/>
      <c r="CC91" s="31"/>
      <c r="CD91" s="27" t="str">
        <f>_xlfn.IFNA(INDEX('Systemmanager - Datenassistent'!$C$9:$BW$159,MATCH($A91,Input_Lieferant!$B$9:$B$158,0),MATCH(CD$1,'Systemmanager - Datenassistent'!$C$8:$BW$8,0)),"")&amp;""</f>
        <v>EXTWG_90</v>
      </c>
      <c r="CE91" s="31"/>
      <c r="CF91" s="31"/>
      <c r="CG91" s="31"/>
      <c r="CH91" s="31"/>
      <c r="CI91" s="31"/>
      <c r="CJ91" s="31" t="str">
        <f t="shared" si="12"/>
        <v>V1</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IoAcNHNjqFhsiEmuCfFNWKssKNsXSk</v>
      </c>
      <c r="DE91" s="27" t="str">
        <f>_xlfn.IFNA(INDEX(Grunddaten!$C$9:$BO$159,MATCH($A91,Input_Lieferant!$B$9:$B$158,0),MATCH(DE$1,Grunddaten!$C$8:$BO$8,0)), "")&amp;""</f>
        <v>1000048055</v>
      </c>
      <c r="DF91" s="31"/>
      <c r="DG91" s="31"/>
      <c r="DH91" s="31"/>
      <c r="DI91" s="31"/>
      <c r="DJ91" s="27" t="str">
        <f>_xlfn.IFNA(INDEX(Input_Lieferant!$D$9:$BE$158,MATCH($A91,Input_Lieferant!$B$9:$B$158,0),MATCH(DJ$1,Input_Lieferant!$D$8:$BE$8,0)),"")&amp;""</f>
        <v>V03</v>
      </c>
      <c r="DK91" s="31"/>
      <c r="DL91" s="31"/>
      <c r="DM91" s="31"/>
      <c r="DN91" s="31"/>
      <c r="DO91" s="31"/>
      <c r="DP91" s="31"/>
      <c r="DQ91" s="31"/>
      <c r="DR91" s="27">
        <f t="shared" si="13"/>
        <v>2</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UAM</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X</v>
      </c>
      <c r="GI91" s="27" t="str">
        <f>_xlfn.IFNA(INDEX('Systemmanager - Datenassistent'!$C$9:$BW$159,MATCH($A91,Input_Lieferant!$B$9:$B$158,0),MATCH(GI$1,'Systemmanager - Datenassistent'!$C$8:$BW$8,0)),"")&amp;""</f>
        <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000000000057825521</v>
      </c>
      <c r="GO91" s="27" t="str">
        <f>_xlfn.IFNA(INDEX(Grunddaten!$C$9:$BO$159,MATCH($A91,Input_Lieferant!$B$9:$B$158,0),MATCH(GO$1,Grunddaten!$C$8:$BO$8,0)), "")&amp;""</f>
        <v/>
      </c>
      <c r="GP91" s="27" t="str">
        <f>_xlfn.IFNA(INDEX('Systemmanager - Datenassistent'!$C$9:$BW$159,MATCH($A91,Input_Lieferant!$B$9:$B$158,0),MATCH(GP$1,'Systemmanager - Datenassistent'!$C$8:$BW$8,0)),"")&amp;""</f>
        <v>R</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1</v>
      </c>
      <c r="JT91" s="27" t="str">
        <f>_xlfn.IFNA(INDEX(Grunddaten!$C$9:$BO$159,MATCH($A91,Input_Lieferant!$B$9:$B$158,0),MATCH(JT$1,Grunddaten!$C$8:$BO$8,0)), "")&amp;""</f>
        <v>R</v>
      </c>
      <c r="JU91" s="31"/>
      <c r="JV91" s="27" t="str">
        <f>_xlfn.IFNA(INDEX(Input_Lieferant!$D$9:$BE$158,MATCH($A91,Input_Lieferant!$B$9:$B$158,0),MATCH(JV$1,Input_Lieferant!$D$8:$BE$8,0)),"")&amp;""</f>
        <v>908221564</v>
      </c>
      <c r="JW91" s="31"/>
      <c r="JX91" s="31"/>
      <c r="JZ91" s="31"/>
      <c r="KA91" s="31"/>
      <c r="KB91" s="31"/>
      <c r="KC91" s="27" t="str">
        <f>_xlfn.IFNA(INDEX('Systemmanager - Datenassistent'!$C$9:$BW$159,MATCH($A91,Input_Lieferant!$B$9:$B$158,0),MATCH(KC$1,'Systemmanager - Datenassistent'!$C$8:$BW$8,0)),"")&amp;""</f>
        <v>0</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4">
      <c r="A92" s="27">
        <f>IF(LEN(Input_Lieferant!B99)=0,"",Input_Lieferant!B99)</f>
        <v>91</v>
      </c>
      <c r="B92" s="31"/>
      <c r="C92" s="31"/>
      <c r="D92" s="31"/>
      <c r="E92" s="31"/>
      <c r="F92" s="31"/>
      <c r="G92" s="31"/>
      <c r="H92" s="31"/>
      <c r="I92" s="31"/>
      <c r="J92" s="31"/>
      <c r="K92" s="27" t="str">
        <f>_xlfn.IFNA(INDEX(Grunddaten!$C$9:$BO$159,MATCH($A92,Input_Lieferant!$B$9:$B$158,0),MATCH(K$1,Grunddaten!$C$8:$BO$8,0)), "")&amp;""</f>
        <v>V003</v>
      </c>
      <c r="L92" s="27" t="str">
        <f t="shared" si="10"/>
        <v>M</v>
      </c>
      <c r="M92" s="27" t="str">
        <f>_xlfn.IFNA(INDEX(Grunddaten!$C$9:$BO$159,MATCH($A92,Input_Lieferant!$B$9:$B$158,0),MATCH(M$1,Grunddaten!$C$8:$BO$8,0)), "")&amp;""</f>
        <v>ZX0000215</v>
      </c>
      <c r="N92" s="31"/>
      <c r="O92" s="27" t="str">
        <f>_xlfn.IFNA(INDEX(Input_Lieferant!$D$9:$BE$158,MATCH($A92,Input_Lieferant!$B$9:$B$158,0),MATCH(O$1,Input_Lieferant!$D$8:$BE$8,0)), "")&amp;""</f>
        <v>CDM</v>
      </c>
      <c r="P92" s="27" t="str">
        <f>_xlfn.IFNA(INDEX(Input_Lieferant!$D$9:$BE$158,MATCH($A92,Input_Lieferant!$B$9:$B$158,0),MATCH(P$1,Input_Lieferant!$D$8:$BE$8,0)), "")&amp;""</f>
        <v>CCM</v>
      </c>
      <c r="Q92" s="31"/>
      <c r="R92" s="31"/>
      <c r="S92" s="31"/>
      <c r="T92" s="31"/>
      <c r="U92" s="31"/>
      <c r="V92" s="31"/>
      <c r="W92" s="31"/>
      <c r="X92" s="31"/>
      <c r="Y92" s="31"/>
      <c r="Z92" s="27" t="str">
        <f>_xlfn.IFNA(INDEX(Input_Lieferant!$D$9:$BE$158,MATCH($A92,Input_Lieferant!$B$9:$B$158,0),MATCH(Z$1,Input_Lieferant!$D$8:$BE$8,0)), "")&amp;""</f>
        <v>4.92</v>
      </c>
      <c r="AA92" s="31"/>
      <c r="AB92" s="27" t="str">
        <f>_xlfn.IFNA(INDEX(Input_Lieferant!$D$9:$BE$158,MATCH($A92,Input_Lieferant!$B$9:$B$158,0),MATCH(AB$1,Input_Lieferant!$D$8:$BE$8,0)),"")&amp;""</f>
        <v/>
      </c>
      <c r="AC92" s="31"/>
      <c r="AD92" s="31"/>
      <c r="AE92" s="27" t="str">
        <f>_xlfn.IFNA(INDEX(Input_Lieferant!$D$9:$BE$158,MATCH($A92,Input_Lieferant!$B$9:$B$158,0),MATCH(AE$1,Input_Lieferant!$D$8:$BE$8,0)), "")&amp;""</f>
        <v>9.93</v>
      </c>
      <c r="AF92" s="27" t="str">
        <f>_xlfn.IFNA(INDEX(Input_Lieferant!$D$9:$BE$158,MATCH($A92,Input_Lieferant!$B$9:$B$158,0),MATCH(AF$1,Input_Lieferant!$D$8:$BE$8,0)),"")&amp;""</f>
        <v>2.94</v>
      </c>
      <c r="AG92" s="27" t="str">
        <f>_xlfn.IFNA(INDEX(Input_Lieferant!$D$9:$BE$158,MATCH($A92,Input_Lieferant!$B$9:$B$158,0),MATCH(AG$1,Input_Lieferant!$D$8:$BE$8,0)),"")&amp;""</f>
        <v>KG</v>
      </c>
      <c r="AH92" s="31"/>
      <c r="AI92" s="31"/>
      <c r="AJ92" s="31"/>
      <c r="AK92" s="31"/>
      <c r="AL92" s="27" t="str">
        <f>_xlfn.IFNA(INDEX('Systemmanager - Datenassistent'!$C$9:$BW$159,MATCH($A92,Input_Lieferant!$B$9:$B$158,0),MATCH(AL$1,'Systemmanager - Datenassistent'!$C$8:$BW$8,0)),"")&amp;""</f>
        <v>00</v>
      </c>
      <c r="AM92" s="31"/>
      <c r="AN92" s="31"/>
      <c r="AO92" s="31"/>
      <c r="AP92" s="27" t="str">
        <f>_xlfn.IFNA(INDEX(Grunddaten!$C$9:$BO$159,MATCH($A92,Input_Lieferant!$B$9:$B$158,0),MATCH(AP$1,Grunddaten!$C$8:$BO$8,0)), "")&amp;""</f>
        <v>V5</v>
      </c>
      <c r="AQ92" s="31"/>
      <c r="AR92" s="31"/>
      <c r="AS92" s="31"/>
      <c r="AT92" s="31"/>
      <c r="AU92" s="31"/>
      <c r="AV92" s="31"/>
      <c r="AW92" s="31"/>
      <c r="AX92" s="31"/>
      <c r="AY92" s="31"/>
      <c r="AZ92" s="27" t="str">
        <f>_xlfn.IFNA(INDEX(Input_Lieferant!$D$9:$BE$158,MATCH($A92,Input_Lieferant!$B$9:$B$158,0),MATCH(AZ$1,Input_Lieferant!$D$8:$BE$8,0)),"")&amp;""</f>
        <v>4788064923264</v>
      </c>
      <c r="BA92" s="27" t="str">
        <f t="shared" si="11"/>
        <v>HE</v>
      </c>
      <c r="BB92" s="27" t="str">
        <f>TEXT(_xlfn.IFNA(INDEX(Input_Lieferant!$D$9:$BE$158,MATCH($A92,Input_Lieferant!$B$9:$B$158,0),MATCH(BB$1,Input_Lieferant!$D$8:$BE$8,0)),""), "0.000")&amp;""</f>
        <v>3.850</v>
      </c>
      <c r="BC92" s="27" t="str">
        <f>TEXT(_xlfn.IFNA(INDEX(Input_Lieferant!$D$9:$BE$158,MATCH($A92,Input_Lieferant!$B$9:$B$158,0),MATCH(BC$1,Input_Lieferant!$D$8:$BE$8,0)),""), "0.000")&amp;""</f>
        <v>3.820</v>
      </c>
      <c r="BD92" s="27" t="str">
        <f>TEXT(_xlfn.IFNA(INDEX(Input_Lieferant!$D$9:$BE$158,MATCH($A92,Input_Lieferant!$B$9:$B$158,0),MATCH(BD$1,Input_Lieferant!$D$8:$BE$8,0)),""), "0.000")&amp;""</f>
        <v>9.620</v>
      </c>
      <c r="BE92" s="27" t="str">
        <f>TEXT(_xlfn.IFNA(INDEX(Input_Lieferant!$D$9:$BE$158,MATCH($A92,Input_Lieferant!$B$9:$B$158,0),MATCH(BE$1,Input_Lieferant!$D$8:$BE$8,0)),""), "0.000")&amp;""</f>
        <v>MM</v>
      </c>
      <c r="BF92" s="27" t="str">
        <f>_xlfn.IFNA(INDEX(Grunddaten!$C$9:$BO$159,MATCH($A92,Input_Lieferant!$B$9:$B$158,0),MATCH(BF$1,Grunddaten!$C$8:$BO$8,0)), "")&amp;""</f>
        <v>0471</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9000</v>
      </c>
      <c r="BY92" s="31"/>
      <c r="BZ92" s="31"/>
      <c r="CA92" s="31"/>
      <c r="CB92" s="31"/>
      <c r="CC92" s="31"/>
      <c r="CD92" s="27" t="str">
        <f>_xlfn.IFNA(INDEX('Systemmanager - Datenassistent'!$C$9:$BW$159,MATCH($A92,Input_Lieferant!$B$9:$B$158,0),MATCH(CD$1,'Systemmanager - Datenassistent'!$C$8:$BW$8,0)),"")&amp;""</f>
        <v>EXTWG_91</v>
      </c>
      <c r="CE92" s="31"/>
      <c r="CF92" s="31"/>
      <c r="CG92" s="31"/>
      <c r="CH92" s="31"/>
      <c r="CI92" s="31"/>
      <c r="CJ92" s="31" t="str">
        <f t="shared" si="12"/>
        <v>V1</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kKSObzBXsKpRPTmEgNwjpWsilefmiA</v>
      </c>
      <c r="DE92" s="27" t="str">
        <f>_xlfn.IFNA(INDEX(Grunddaten!$C$9:$BO$159,MATCH($A92,Input_Lieferant!$B$9:$B$158,0),MATCH(DE$1,Grunddaten!$C$8:$BO$8,0)), "")&amp;""</f>
        <v>1000052095</v>
      </c>
      <c r="DF92" s="31"/>
      <c r="DG92" s="31"/>
      <c r="DH92" s="31"/>
      <c r="DI92" s="31"/>
      <c r="DJ92" s="27" t="str">
        <f>_xlfn.IFNA(INDEX(Input_Lieferant!$D$9:$BE$158,MATCH($A92,Input_Lieferant!$B$9:$B$158,0),MATCH(DJ$1,Input_Lieferant!$D$8:$BE$8,0)),"")&amp;""</f>
        <v>V01</v>
      </c>
      <c r="DK92" s="31"/>
      <c r="DL92" s="31"/>
      <c r="DM92" s="31"/>
      <c r="DN92" s="31"/>
      <c r="DO92" s="31"/>
      <c r="DP92" s="31"/>
      <c r="DQ92" s="31"/>
      <c r="DR92" s="27">
        <f t="shared" si="13"/>
        <v>2</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UAM</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
      </c>
      <c r="GI92" s="27" t="str">
        <f>_xlfn.IFNA(INDEX('Systemmanager - Datenassistent'!$C$9:$BW$159,MATCH($A92,Input_Lieferant!$B$9:$B$158,0),MATCH(GI$1,'Systemmanager - Datenassistent'!$C$8:$BW$8,0)),"")&amp;""</f>
        <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000000000074141468</v>
      </c>
      <c r="GO92" s="27" t="str">
        <f>_xlfn.IFNA(INDEX(Grunddaten!$C$9:$BO$159,MATCH($A92,Input_Lieferant!$B$9:$B$158,0),MATCH(GO$1,Grunddaten!$C$8:$BO$8,0)), "")&amp;""</f>
        <v/>
      </c>
      <c r="GP92" s="27" t="str">
        <f>_xlfn.IFNA(INDEX('Systemmanager - Datenassistent'!$C$9:$BW$159,MATCH($A92,Input_Lieferant!$B$9:$B$158,0),MATCH(GP$1,'Systemmanager - Datenassistent'!$C$8:$BW$8,0)),"")&amp;""</f>
        <v>R</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2</v>
      </c>
      <c r="JT92" s="27" t="str">
        <f>_xlfn.IFNA(INDEX(Grunddaten!$C$9:$BO$159,MATCH($A92,Input_Lieferant!$B$9:$B$158,0),MATCH(JT$1,Grunddaten!$C$8:$BO$8,0)), "")&amp;""</f>
        <v>N</v>
      </c>
      <c r="JU92" s="31"/>
      <c r="JV92" s="27" t="str">
        <f>_xlfn.IFNA(INDEX(Input_Lieferant!$D$9:$BE$158,MATCH($A92,Input_Lieferant!$B$9:$B$158,0),MATCH(JV$1,Input_Lieferant!$D$8:$BE$8,0)),"")&amp;""</f>
        <v>425534407</v>
      </c>
      <c r="JW92" s="31"/>
      <c r="JX92" s="31"/>
      <c r="JZ92" s="31"/>
      <c r="KA92" s="31"/>
      <c r="KB92" s="31"/>
      <c r="KC92" s="27" t="str">
        <f>_xlfn.IFNA(INDEX('Systemmanager - Datenassistent'!$C$9:$BW$159,MATCH($A92,Input_Lieferant!$B$9:$B$158,0),MATCH(KC$1,'Systemmanager - Datenassistent'!$C$8:$BW$8,0)),"")&amp;""</f>
        <v>2</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4">
      <c r="A93" s="27">
        <f>IF(LEN(Input_Lieferant!B100)=0,"",Input_Lieferant!B100)</f>
        <v>92</v>
      </c>
      <c r="B93" s="31"/>
      <c r="C93" s="31"/>
      <c r="D93" s="31"/>
      <c r="E93" s="31"/>
      <c r="F93" s="31"/>
      <c r="G93" s="31"/>
      <c r="H93" s="31"/>
      <c r="I93" s="31"/>
      <c r="J93" s="31"/>
      <c r="K93" s="27" t="str">
        <f>_xlfn.IFNA(INDEX(Grunddaten!$C$9:$BO$159,MATCH($A93,Input_Lieferant!$B$9:$B$158,0),MATCH(K$1,Grunddaten!$C$8:$BO$8,0)), "")&amp;""</f>
        <v>V012</v>
      </c>
      <c r="L93" s="27" t="str">
        <f t="shared" si="10"/>
        <v>M</v>
      </c>
      <c r="M93" s="27" t="str">
        <f>_xlfn.IFNA(INDEX(Grunddaten!$C$9:$BO$159,MATCH($A93,Input_Lieferant!$B$9:$B$158,0),MATCH(M$1,Grunddaten!$C$8:$BO$8,0)), "")&amp;""</f>
        <v>ZX0000245</v>
      </c>
      <c r="N93" s="31"/>
      <c r="O93" s="27" t="str">
        <f>_xlfn.IFNA(INDEX(Input_Lieferant!$D$9:$BE$158,MATCH($A93,Input_Lieferant!$B$9:$B$158,0),MATCH(O$1,Input_Lieferant!$D$8:$BE$8,0)), "")&amp;""</f>
        <v>TO</v>
      </c>
      <c r="P93" s="27" t="str">
        <f>_xlfn.IFNA(INDEX(Input_Lieferant!$D$9:$BE$158,MATCH($A93,Input_Lieferant!$B$9:$B$158,0),MATCH(P$1,Input_Lieferant!$D$8:$BE$8,0)), "")&amp;""</f>
        <v>GLL</v>
      </c>
      <c r="Q93" s="31"/>
      <c r="R93" s="31"/>
      <c r="S93" s="31"/>
      <c r="T93" s="31"/>
      <c r="U93" s="31"/>
      <c r="V93" s="31"/>
      <c r="W93" s="31"/>
      <c r="X93" s="31"/>
      <c r="Y93" s="31"/>
      <c r="Z93" s="27" t="str">
        <f>_xlfn.IFNA(INDEX(Input_Lieferant!$D$9:$BE$158,MATCH($A93,Input_Lieferant!$B$9:$B$158,0),MATCH(Z$1,Input_Lieferant!$D$8:$BE$8,0)), "")&amp;""</f>
        <v>9.5</v>
      </c>
      <c r="AA93" s="31"/>
      <c r="AB93" s="27" t="str">
        <f>_xlfn.IFNA(INDEX(Input_Lieferant!$D$9:$BE$158,MATCH($A93,Input_Lieferant!$B$9:$B$158,0),MATCH(AB$1,Input_Lieferant!$D$8:$BE$8,0)),"")&amp;""</f>
        <v>LO11</v>
      </c>
      <c r="AC93" s="31"/>
      <c r="AD93" s="31"/>
      <c r="AE93" s="27" t="str">
        <f>_xlfn.IFNA(INDEX(Input_Lieferant!$D$9:$BE$158,MATCH($A93,Input_Lieferant!$B$9:$B$158,0),MATCH(AE$1,Input_Lieferant!$D$8:$BE$8,0)), "")&amp;""</f>
        <v>8.94</v>
      </c>
      <c r="AF93" s="27" t="str">
        <f>_xlfn.IFNA(INDEX(Input_Lieferant!$D$9:$BE$158,MATCH($A93,Input_Lieferant!$B$9:$B$158,0),MATCH(AF$1,Input_Lieferant!$D$8:$BE$8,0)),"")&amp;""</f>
        <v>9.58</v>
      </c>
      <c r="AG93" s="27" t="str">
        <f>_xlfn.IFNA(INDEX(Input_Lieferant!$D$9:$BE$158,MATCH($A93,Input_Lieferant!$B$9:$B$158,0),MATCH(AG$1,Input_Lieferant!$D$8:$BE$8,0)),"")&amp;""</f>
        <v>KG</v>
      </c>
      <c r="AH93" s="31"/>
      <c r="AI93" s="31"/>
      <c r="AJ93" s="31"/>
      <c r="AK93" s="31"/>
      <c r="AL93" s="27" t="str">
        <f>_xlfn.IFNA(INDEX('Systemmanager - Datenassistent'!$C$9:$BW$159,MATCH($A93,Input_Lieferant!$B$9:$B$158,0),MATCH(AL$1,'Systemmanager - Datenassistent'!$C$8:$BW$8,0)),"")&amp;""</f>
        <v>04</v>
      </c>
      <c r="AM93" s="31"/>
      <c r="AN93" s="31"/>
      <c r="AO93" s="31"/>
      <c r="AP93" s="27" t="str">
        <f>_xlfn.IFNA(INDEX(Grunddaten!$C$9:$BO$159,MATCH($A93,Input_Lieferant!$B$9:$B$158,0),MATCH(AP$1,Grunddaten!$C$8:$BO$8,0)), "")&amp;""</f>
        <v>V6</v>
      </c>
      <c r="AQ93" s="31"/>
      <c r="AR93" s="31"/>
      <c r="AS93" s="31"/>
      <c r="AT93" s="31"/>
      <c r="AU93" s="31"/>
      <c r="AV93" s="31"/>
      <c r="AW93" s="31"/>
      <c r="AX93" s="31"/>
      <c r="AY93" s="31"/>
      <c r="AZ93" s="27" t="str">
        <f>_xlfn.IFNA(INDEX(Input_Lieferant!$D$9:$BE$158,MATCH($A93,Input_Lieferant!$B$9:$B$158,0),MATCH(AZ$1,Input_Lieferant!$D$8:$BE$8,0)),"")&amp;""</f>
        <v>8349092982601</v>
      </c>
      <c r="BA93" s="27" t="str">
        <f t="shared" si="11"/>
        <v>HE</v>
      </c>
      <c r="BB93" s="27" t="str">
        <f>TEXT(_xlfn.IFNA(INDEX(Input_Lieferant!$D$9:$BE$158,MATCH($A93,Input_Lieferant!$B$9:$B$158,0),MATCH(BB$1,Input_Lieferant!$D$8:$BE$8,0)),""), "0.000")&amp;""</f>
        <v>6.130</v>
      </c>
      <c r="BC93" s="27" t="str">
        <f>TEXT(_xlfn.IFNA(INDEX(Input_Lieferant!$D$9:$BE$158,MATCH($A93,Input_Lieferant!$B$9:$B$158,0),MATCH(BC$1,Input_Lieferant!$D$8:$BE$8,0)),""), "0.000")&amp;""</f>
        <v>1.420</v>
      </c>
      <c r="BD93" s="27" t="str">
        <f>TEXT(_xlfn.IFNA(INDEX(Input_Lieferant!$D$9:$BE$158,MATCH($A93,Input_Lieferant!$B$9:$B$158,0),MATCH(BD$1,Input_Lieferant!$D$8:$BE$8,0)),""), "0.000")&amp;""</f>
        <v>1.090</v>
      </c>
      <c r="BE93" s="27" t="str">
        <f>TEXT(_xlfn.IFNA(INDEX(Input_Lieferant!$D$9:$BE$158,MATCH($A93,Input_Lieferant!$B$9:$B$158,0),MATCH(BE$1,Input_Lieferant!$D$8:$BE$8,0)),""), "0.000")&amp;""</f>
        <v>MM</v>
      </c>
      <c r="BF93" s="27" t="str">
        <f>_xlfn.IFNA(INDEX(Grunddaten!$C$9:$BO$159,MATCH($A93,Input_Lieferant!$B$9:$B$158,0),MATCH(BF$1,Grunddaten!$C$8:$BO$8,0)), "")&amp;""</f>
        <v>0982</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3000</v>
      </c>
      <c r="BY93" s="31"/>
      <c r="BZ93" s="31"/>
      <c r="CA93" s="31"/>
      <c r="CB93" s="31"/>
      <c r="CC93" s="31"/>
      <c r="CD93" s="27" t="str">
        <f>_xlfn.IFNA(INDEX('Systemmanager - Datenassistent'!$C$9:$BW$159,MATCH($A93,Input_Lieferant!$B$9:$B$158,0),MATCH(CD$1,'Systemmanager - Datenassistent'!$C$8:$BW$8,0)),"")&amp;""</f>
        <v>EXTWG_92</v>
      </c>
      <c r="CE93" s="31"/>
      <c r="CF93" s="31"/>
      <c r="CG93" s="31"/>
      <c r="CH93" s="31"/>
      <c r="CI93" s="31"/>
      <c r="CJ93" s="31" t="str">
        <f t="shared" si="12"/>
        <v>V1</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FBIykTVMSFFnXxtMddHAbfjQaxvKcr</v>
      </c>
      <c r="DE93" s="27" t="str">
        <f>_xlfn.IFNA(INDEX(Grunddaten!$C$9:$BO$159,MATCH($A93,Input_Lieferant!$B$9:$B$158,0),MATCH(DE$1,Grunddaten!$C$8:$BO$8,0)), "")&amp;""</f>
        <v>1000055993</v>
      </c>
      <c r="DF93" s="31"/>
      <c r="DG93" s="31"/>
      <c r="DH93" s="31"/>
      <c r="DI93" s="31"/>
      <c r="DJ93" s="27" t="str">
        <f>_xlfn.IFNA(INDEX(Input_Lieferant!$D$9:$BE$158,MATCH($A93,Input_Lieferant!$B$9:$B$158,0),MATCH(DJ$1,Input_Lieferant!$D$8:$BE$8,0)),"")&amp;""</f>
        <v>V03</v>
      </c>
      <c r="DK93" s="31"/>
      <c r="DL93" s="31"/>
      <c r="DM93" s="31"/>
      <c r="DN93" s="31"/>
      <c r="DO93" s="31"/>
      <c r="DP93" s="31"/>
      <c r="DQ93" s="31"/>
      <c r="DR93" s="27">
        <f t="shared" si="13"/>
        <v>2</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UAM</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X</v>
      </c>
      <c r="GI93" s="27" t="str">
        <f>_xlfn.IFNA(INDEX('Systemmanager - Datenassistent'!$C$9:$BW$159,MATCH($A93,Input_Lieferant!$B$9:$B$158,0),MATCH(GI$1,'Systemmanager - Datenassistent'!$C$8:$BW$8,0)),"")&amp;""</f>
        <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000000000069968926</v>
      </c>
      <c r="GO93" s="27" t="str">
        <f>_xlfn.IFNA(INDEX(Grunddaten!$C$9:$BO$159,MATCH($A93,Input_Lieferant!$B$9:$B$158,0),MATCH(GO$1,Grunddaten!$C$8:$BO$8,0)), "")&amp;""</f>
        <v/>
      </c>
      <c r="GP93" s="27" t="str">
        <f>_xlfn.IFNA(INDEX('Systemmanager - Datenassistent'!$C$9:$BW$159,MATCH($A93,Input_Lieferant!$B$9:$B$158,0),MATCH(GP$1,'Systemmanager - Datenassistent'!$C$8:$BW$8,0)),"")&amp;""</f>
        <v>R</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2</v>
      </c>
      <c r="JT93" s="27" t="str">
        <f>_xlfn.IFNA(INDEX(Grunddaten!$C$9:$BO$159,MATCH($A93,Input_Lieferant!$B$9:$B$158,0),MATCH(JT$1,Grunddaten!$C$8:$BO$8,0)), "")&amp;""</f>
        <v>R</v>
      </c>
      <c r="JU93" s="31"/>
      <c r="JV93" s="27" t="str">
        <f>_xlfn.IFNA(INDEX(Input_Lieferant!$D$9:$BE$158,MATCH($A93,Input_Lieferant!$B$9:$B$158,0),MATCH(JV$1,Input_Lieferant!$D$8:$BE$8,0)),"")&amp;""</f>
        <v>955659006</v>
      </c>
      <c r="JW93" s="31"/>
      <c r="JX93" s="31"/>
      <c r="JZ93" s="31"/>
      <c r="KA93" s="31"/>
      <c r="KB93" s="31"/>
      <c r="KC93" s="27" t="str">
        <f>_xlfn.IFNA(INDEX('Systemmanager - Datenassistent'!$C$9:$BW$159,MATCH($A93,Input_Lieferant!$B$9:$B$158,0),MATCH(KC$1,'Systemmanager - Datenassistent'!$C$8:$BW$8,0)),"")&amp;""</f>
        <v>0</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4">
      <c r="A94" s="27">
        <f>IF(LEN(Input_Lieferant!B101)=0,"",Input_Lieferant!B101)</f>
        <v>93</v>
      </c>
      <c r="B94" s="31"/>
      <c r="C94" s="31"/>
      <c r="D94" s="31"/>
      <c r="E94" s="31"/>
      <c r="F94" s="31"/>
      <c r="G94" s="31"/>
      <c r="H94" s="31"/>
      <c r="I94" s="31"/>
      <c r="J94" s="31"/>
      <c r="K94" s="27" t="str">
        <f>_xlfn.IFNA(INDEX(Grunddaten!$C$9:$BO$159,MATCH($A94,Input_Lieferant!$B$9:$B$158,0),MATCH(K$1,Grunddaten!$C$8:$BO$8,0)), "")&amp;""</f>
        <v>V099</v>
      </c>
      <c r="L94" s="27" t="str">
        <f t="shared" si="10"/>
        <v>M</v>
      </c>
      <c r="M94" s="27" t="str">
        <f>_xlfn.IFNA(INDEX(Grunddaten!$C$9:$BO$159,MATCH($A94,Input_Lieferant!$B$9:$B$158,0),MATCH(M$1,Grunddaten!$C$8:$BO$8,0)), "")&amp;""</f>
        <v>ZX0000215</v>
      </c>
      <c r="N94" s="31"/>
      <c r="O94" s="27" t="str">
        <f>_xlfn.IFNA(INDEX(Input_Lieferant!$D$9:$BE$158,MATCH($A94,Input_Lieferant!$B$9:$B$158,0),MATCH(O$1,Input_Lieferant!$D$8:$BE$8,0)), "")&amp;""</f>
        <v>M</v>
      </c>
      <c r="P94" s="27" t="str">
        <f>_xlfn.IFNA(INDEX(Input_Lieferant!$D$9:$BE$158,MATCH($A94,Input_Lieferant!$B$9:$B$158,0),MATCH(P$1,Input_Lieferant!$D$8:$BE$8,0)), "")&amp;""</f>
        <v>ST</v>
      </c>
      <c r="Q94" s="31"/>
      <c r="R94" s="31"/>
      <c r="S94" s="31"/>
      <c r="T94" s="31"/>
      <c r="U94" s="31"/>
      <c r="V94" s="31"/>
      <c r="W94" s="31"/>
      <c r="X94" s="31"/>
      <c r="Y94" s="31"/>
      <c r="Z94" s="27" t="str">
        <f>_xlfn.IFNA(INDEX(Input_Lieferant!$D$9:$BE$158,MATCH($A94,Input_Lieferant!$B$9:$B$158,0),MATCH(Z$1,Input_Lieferant!$D$8:$BE$8,0)), "")&amp;""</f>
        <v>7.42</v>
      </c>
      <c r="AA94" s="31"/>
      <c r="AB94" s="27" t="str">
        <f>_xlfn.IFNA(INDEX(Input_Lieferant!$D$9:$BE$158,MATCH($A94,Input_Lieferant!$B$9:$B$158,0),MATCH(AB$1,Input_Lieferant!$D$8:$BE$8,0)),"")&amp;""</f>
        <v>ERLA</v>
      </c>
      <c r="AC94" s="31"/>
      <c r="AD94" s="31"/>
      <c r="AE94" s="27" t="str">
        <f>_xlfn.IFNA(INDEX(Input_Lieferant!$D$9:$BE$158,MATCH($A94,Input_Lieferant!$B$9:$B$158,0),MATCH(AE$1,Input_Lieferant!$D$8:$BE$8,0)), "")&amp;""</f>
        <v>9.51</v>
      </c>
      <c r="AF94" s="27" t="str">
        <f>_xlfn.IFNA(INDEX(Input_Lieferant!$D$9:$BE$158,MATCH($A94,Input_Lieferant!$B$9:$B$158,0),MATCH(AF$1,Input_Lieferant!$D$8:$BE$8,0)),"")&amp;""</f>
        <v>2.08</v>
      </c>
      <c r="AG94" s="27" t="str">
        <f>_xlfn.IFNA(INDEX(Input_Lieferant!$D$9:$BE$158,MATCH($A94,Input_Lieferant!$B$9:$B$158,0),MATCH(AG$1,Input_Lieferant!$D$8:$BE$8,0)),"")&amp;""</f>
        <v>KG</v>
      </c>
      <c r="AH94" s="31"/>
      <c r="AI94" s="31"/>
      <c r="AJ94" s="31"/>
      <c r="AK94" s="31"/>
      <c r="AL94" s="27" t="str">
        <f>_xlfn.IFNA(INDEX('Systemmanager - Datenassistent'!$C$9:$BW$159,MATCH($A94,Input_Lieferant!$B$9:$B$158,0),MATCH(AL$1,'Systemmanager - Datenassistent'!$C$8:$BW$8,0)),"")&amp;""</f>
        <v>00</v>
      </c>
      <c r="AM94" s="31"/>
      <c r="AN94" s="31"/>
      <c r="AO94" s="31"/>
      <c r="AP94" s="27" t="str">
        <f>_xlfn.IFNA(INDEX(Grunddaten!$C$9:$BO$159,MATCH($A94,Input_Lieferant!$B$9:$B$158,0),MATCH(AP$1,Grunddaten!$C$8:$BO$8,0)), "")&amp;""</f>
        <v>V6</v>
      </c>
      <c r="AQ94" s="31"/>
      <c r="AR94" s="31"/>
      <c r="AS94" s="31"/>
      <c r="AT94" s="31"/>
      <c r="AU94" s="31"/>
      <c r="AV94" s="31"/>
      <c r="AW94" s="31"/>
      <c r="AX94" s="31"/>
      <c r="AY94" s="31"/>
      <c r="AZ94" s="27" t="str">
        <f>_xlfn.IFNA(INDEX(Input_Lieferant!$D$9:$BE$158,MATCH($A94,Input_Lieferant!$B$9:$B$158,0),MATCH(AZ$1,Input_Lieferant!$D$8:$BE$8,0)),"")&amp;""</f>
        <v>2519657676040</v>
      </c>
      <c r="BA94" s="27" t="str">
        <f t="shared" si="11"/>
        <v>HE</v>
      </c>
      <c r="BB94" s="27" t="str">
        <f>TEXT(_xlfn.IFNA(INDEX(Input_Lieferant!$D$9:$BE$158,MATCH($A94,Input_Lieferant!$B$9:$B$158,0),MATCH(BB$1,Input_Lieferant!$D$8:$BE$8,0)),""), "0.000")&amp;""</f>
        <v>9.030</v>
      </c>
      <c r="BC94" s="27" t="str">
        <f>TEXT(_xlfn.IFNA(INDEX(Input_Lieferant!$D$9:$BE$158,MATCH($A94,Input_Lieferant!$B$9:$B$158,0),MATCH(BC$1,Input_Lieferant!$D$8:$BE$8,0)),""), "0.000")&amp;""</f>
        <v>3.700</v>
      </c>
      <c r="BD94" s="27" t="str">
        <f>TEXT(_xlfn.IFNA(INDEX(Input_Lieferant!$D$9:$BE$158,MATCH($A94,Input_Lieferant!$B$9:$B$158,0),MATCH(BD$1,Input_Lieferant!$D$8:$BE$8,0)),""), "0.000")&amp;""</f>
        <v>3.750</v>
      </c>
      <c r="BE94" s="27" t="str">
        <f>TEXT(_xlfn.IFNA(INDEX(Input_Lieferant!$D$9:$BE$158,MATCH($A94,Input_Lieferant!$B$9:$B$158,0),MATCH(BE$1,Input_Lieferant!$D$8:$BE$8,0)),""), "0.000")&amp;""</f>
        <v>MM</v>
      </c>
      <c r="BF94" s="27" t="str">
        <f>_xlfn.IFNA(INDEX(Grunddaten!$C$9:$BO$159,MATCH($A94,Input_Lieferant!$B$9:$B$158,0),MATCH(BF$1,Grunddaten!$C$8:$BO$8,0)), "")&amp;""</f>
        <v>0382</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3000</v>
      </c>
      <c r="BY94" s="31"/>
      <c r="BZ94" s="31"/>
      <c r="CA94" s="31"/>
      <c r="CB94" s="31"/>
      <c r="CC94" s="31"/>
      <c r="CD94" s="27" t="str">
        <f>_xlfn.IFNA(INDEX('Systemmanager - Datenassistent'!$C$9:$BW$159,MATCH($A94,Input_Lieferant!$B$9:$B$158,0),MATCH(CD$1,'Systemmanager - Datenassistent'!$C$8:$BW$8,0)),"")&amp;""</f>
        <v>EXTWG_93</v>
      </c>
      <c r="CE94" s="31"/>
      <c r="CF94" s="31"/>
      <c r="CG94" s="31"/>
      <c r="CH94" s="31"/>
      <c r="CI94" s="31"/>
      <c r="CJ94" s="31" t="str">
        <f t="shared" si="12"/>
        <v>V1</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pMcMoGDfLTiUwWPgrcbntGFlvlvoaN</v>
      </c>
      <c r="DE94" s="27" t="str">
        <f>_xlfn.IFNA(INDEX(Grunddaten!$C$9:$BO$159,MATCH($A94,Input_Lieferant!$B$9:$B$158,0),MATCH(DE$1,Grunddaten!$C$8:$BO$8,0)), "")&amp;""</f>
        <v>1000053612</v>
      </c>
      <c r="DF94" s="31"/>
      <c r="DG94" s="31"/>
      <c r="DH94" s="31"/>
      <c r="DI94" s="31"/>
      <c r="DJ94" s="27" t="str">
        <f>_xlfn.IFNA(INDEX(Input_Lieferant!$D$9:$BE$158,MATCH($A94,Input_Lieferant!$B$9:$B$158,0),MATCH(DJ$1,Input_Lieferant!$D$8:$BE$8,0)),"")&amp;""</f>
        <v>V03</v>
      </c>
      <c r="DK94" s="31"/>
      <c r="DL94" s="31"/>
      <c r="DM94" s="31"/>
      <c r="DN94" s="31"/>
      <c r="DO94" s="31"/>
      <c r="DP94" s="31"/>
      <c r="DQ94" s="31"/>
      <c r="DR94" s="27">
        <f t="shared" si="13"/>
        <v>2</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UAM</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
      </c>
      <c r="GI94" s="27" t="str">
        <f>_xlfn.IFNA(INDEX('Systemmanager - Datenassistent'!$C$9:$BW$159,MATCH($A94,Input_Lieferant!$B$9:$B$158,0),MATCH(GI$1,'Systemmanager - Datenassistent'!$C$8:$BW$8,0)),"")&amp;""</f>
        <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000000000044859579</v>
      </c>
      <c r="GO94" s="27" t="str">
        <f>_xlfn.IFNA(INDEX(Grunddaten!$C$9:$BO$159,MATCH($A94,Input_Lieferant!$B$9:$B$158,0),MATCH(GO$1,Grunddaten!$C$8:$BO$8,0)), "")&amp;""</f>
        <v/>
      </c>
      <c r="GP94" s="27" t="str">
        <f>_xlfn.IFNA(INDEX('Systemmanager - Datenassistent'!$C$9:$BW$159,MATCH($A94,Input_Lieferant!$B$9:$B$158,0),MATCH(GP$1,'Systemmanager - Datenassistent'!$C$8:$BW$8,0)),"")&amp;""</f>
        <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1</v>
      </c>
      <c r="JT94" s="27" t="str">
        <f>_xlfn.IFNA(INDEX(Grunddaten!$C$9:$BO$159,MATCH($A94,Input_Lieferant!$B$9:$B$158,0),MATCH(JT$1,Grunddaten!$C$8:$BO$8,0)), "")&amp;""</f>
        <v>V</v>
      </c>
      <c r="JU94" s="31"/>
      <c r="JV94" s="27" t="str">
        <f>_xlfn.IFNA(INDEX(Input_Lieferant!$D$9:$BE$158,MATCH($A94,Input_Lieferant!$B$9:$B$158,0),MATCH(JV$1,Input_Lieferant!$D$8:$BE$8,0)),"")&amp;""</f>
        <v>264919180</v>
      </c>
      <c r="JW94" s="31"/>
      <c r="JX94" s="31"/>
      <c r="JZ94" s="31"/>
      <c r="KA94" s="31"/>
      <c r="KB94" s="31"/>
      <c r="KC94" s="27" t="str">
        <f>_xlfn.IFNA(INDEX('Systemmanager - Datenassistent'!$C$9:$BW$159,MATCH($A94,Input_Lieferant!$B$9:$B$158,0),MATCH(KC$1,'Systemmanager - Datenassistent'!$C$8:$BW$8,0)),"")&amp;""</f>
        <v>0</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4">
      <c r="A95" s="27">
        <f>IF(LEN(Input_Lieferant!B102)=0,"",Input_Lieferant!B102)</f>
        <v>94</v>
      </c>
      <c r="B95" s="31"/>
      <c r="C95" s="31"/>
      <c r="D95" s="31"/>
      <c r="E95" s="31"/>
      <c r="F95" s="31"/>
      <c r="G95" s="31"/>
      <c r="H95" s="31"/>
      <c r="I95" s="31"/>
      <c r="J95" s="31"/>
      <c r="K95" s="27" t="str">
        <f>_xlfn.IFNA(INDEX(Grunddaten!$C$9:$BO$159,MATCH($A95,Input_Lieferant!$B$9:$B$158,0),MATCH(K$1,Grunddaten!$C$8:$BO$8,0)), "")&amp;""</f>
        <v>V005</v>
      </c>
      <c r="L95" s="27" t="str">
        <f t="shared" si="10"/>
        <v>M</v>
      </c>
      <c r="M95" s="27" t="str">
        <f>_xlfn.IFNA(INDEX(Grunddaten!$C$9:$BO$159,MATCH($A95,Input_Lieferant!$B$9:$B$158,0),MATCH(M$1,Grunddaten!$C$8:$BO$8,0)), "")&amp;""</f>
        <v>ZX0000165</v>
      </c>
      <c r="N95" s="31"/>
      <c r="O95" s="27" t="str">
        <f>_xlfn.IFNA(INDEX(Input_Lieferant!$D$9:$BE$158,MATCH($A95,Input_Lieferant!$B$9:$B$158,0),MATCH(O$1,Input_Lieferant!$D$8:$BE$8,0)), "")&amp;""</f>
        <v>CCM</v>
      </c>
      <c r="P95" s="27" t="str">
        <f>_xlfn.IFNA(INDEX(Input_Lieferant!$D$9:$BE$158,MATCH($A95,Input_Lieferant!$B$9:$B$158,0),MATCH(P$1,Input_Lieferant!$D$8:$BE$8,0)), "")&amp;""</f>
        <v>LB</v>
      </c>
      <c r="Q95" s="31"/>
      <c r="R95" s="31"/>
      <c r="S95" s="31"/>
      <c r="T95" s="31"/>
      <c r="U95" s="31"/>
      <c r="V95" s="31"/>
      <c r="W95" s="31"/>
      <c r="X95" s="31"/>
      <c r="Y95" s="31"/>
      <c r="Z95" s="27" t="str">
        <f>_xlfn.IFNA(INDEX(Input_Lieferant!$D$9:$BE$158,MATCH($A95,Input_Lieferant!$B$9:$B$158,0),MATCH(Z$1,Input_Lieferant!$D$8:$BE$8,0)), "")&amp;""</f>
        <v>8.81</v>
      </c>
      <c r="AA95" s="31"/>
      <c r="AB95" s="27" t="str">
        <f>_xlfn.IFNA(INDEX(Input_Lieferant!$D$9:$BE$158,MATCH($A95,Input_Lieferant!$B$9:$B$158,0),MATCH(AB$1,Input_Lieferant!$D$8:$BE$8,0)),"")&amp;""</f>
        <v>PRRP</v>
      </c>
      <c r="AC95" s="31"/>
      <c r="AD95" s="31"/>
      <c r="AE95" s="27" t="str">
        <f>_xlfn.IFNA(INDEX(Input_Lieferant!$D$9:$BE$158,MATCH($A95,Input_Lieferant!$B$9:$B$158,0),MATCH(AE$1,Input_Lieferant!$D$8:$BE$8,0)), "")&amp;""</f>
        <v>8.74</v>
      </c>
      <c r="AF95" s="27" t="str">
        <f>_xlfn.IFNA(INDEX(Input_Lieferant!$D$9:$BE$158,MATCH($A95,Input_Lieferant!$B$9:$B$158,0),MATCH(AF$1,Input_Lieferant!$D$8:$BE$8,0)),"")&amp;""</f>
        <v>3.44</v>
      </c>
      <c r="AG95" s="27" t="str">
        <f>_xlfn.IFNA(INDEX(Input_Lieferant!$D$9:$BE$158,MATCH($A95,Input_Lieferant!$B$9:$B$158,0),MATCH(AG$1,Input_Lieferant!$D$8:$BE$8,0)),"")&amp;""</f>
        <v>KG</v>
      </c>
      <c r="AH95" s="31"/>
      <c r="AI95" s="31"/>
      <c r="AJ95" s="31"/>
      <c r="AK95" s="31"/>
      <c r="AL95" s="27" t="str">
        <f>_xlfn.IFNA(INDEX('Systemmanager - Datenassistent'!$C$9:$BW$159,MATCH($A95,Input_Lieferant!$B$9:$B$158,0),MATCH(AL$1,'Systemmanager - Datenassistent'!$C$8:$BW$8,0)),"")&amp;""</f>
        <v>04</v>
      </c>
      <c r="AM95" s="31"/>
      <c r="AN95" s="31"/>
      <c r="AO95" s="31"/>
      <c r="AP95" s="27" t="str">
        <f>_xlfn.IFNA(INDEX(Grunddaten!$C$9:$BO$159,MATCH($A95,Input_Lieferant!$B$9:$B$158,0),MATCH(AP$1,Grunddaten!$C$8:$BO$8,0)), "")&amp;""</f>
        <v>V4</v>
      </c>
      <c r="AQ95" s="31"/>
      <c r="AR95" s="31"/>
      <c r="AS95" s="31"/>
      <c r="AT95" s="31"/>
      <c r="AU95" s="31"/>
      <c r="AV95" s="31"/>
      <c r="AW95" s="31"/>
      <c r="AX95" s="31"/>
      <c r="AY95" s="31"/>
      <c r="AZ95" s="27" t="str">
        <f>_xlfn.IFNA(INDEX(Input_Lieferant!$D$9:$BE$158,MATCH($A95,Input_Lieferant!$B$9:$B$158,0),MATCH(AZ$1,Input_Lieferant!$D$8:$BE$8,0)),"")&amp;""</f>
        <v>7158487836184</v>
      </c>
      <c r="BA95" s="27" t="str">
        <f t="shared" si="11"/>
        <v>HE</v>
      </c>
      <c r="BB95" s="27" t="str">
        <f>TEXT(_xlfn.IFNA(INDEX(Input_Lieferant!$D$9:$BE$158,MATCH($A95,Input_Lieferant!$B$9:$B$158,0),MATCH(BB$1,Input_Lieferant!$D$8:$BE$8,0)),""), "0.000")&amp;""</f>
        <v>2.740</v>
      </c>
      <c r="BC95" s="27" t="str">
        <f>TEXT(_xlfn.IFNA(INDEX(Input_Lieferant!$D$9:$BE$158,MATCH($A95,Input_Lieferant!$B$9:$B$158,0),MATCH(BC$1,Input_Lieferant!$D$8:$BE$8,0)),""), "0.000")&amp;""</f>
        <v>7.900</v>
      </c>
      <c r="BD95" s="27" t="str">
        <f>TEXT(_xlfn.IFNA(INDEX(Input_Lieferant!$D$9:$BE$158,MATCH($A95,Input_Lieferant!$B$9:$B$158,0),MATCH(BD$1,Input_Lieferant!$D$8:$BE$8,0)),""), "0.000")&amp;""</f>
        <v>8.410</v>
      </c>
      <c r="BE95" s="27" t="str">
        <f>TEXT(_xlfn.IFNA(INDEX(Input_Lieferant!$D$9:$BE$158,MATCH($A95,Input_Lieferant!$B$9:$B$158,0),MATCH(BE$1,Input_Lieferant!$D$8:$BE$8,0)),""), "0.000")&amp;""</f>
        <v>MM</v>
      </c>
      <c r="BF95" s="27" t="str">
        <f>_xlfn.IFNA(INDEX(Grunddaten!$C$9:$BO$159,MATCH($A95,Input_Lieferant!$B$9:$B$158,0),MATCH(BF$1,Grunddaten!$C$8:$BO$8,0)), "")&amp;""</f>
        <v>0493</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6000</v>
      </c>
      <c r="BY95" s="31"/>
      <c r="BZ95" s="31"/>
      <c r="CA95" s="31"/>
      <c r="CB95" s="31"/>
      <c r="CC95" s="31"/>
      <c r="CD95" s="27" t="str">
        <f>_xlfn.IFNA(INDEX('Systemmanager - Datenassistent'!$C$9:$BW$159,MATCH($A95,Input_Lieferant!$B$9:$B$158,0),MATCH(CD$1,'Systemmanager - Datenassistent'!$C$8:$BW$8,0)),"")&amp;""</f>
        <v>EXTWG_94</v>
      </c>
      <c r="CE95" s="31"/>
      <c r="CF95" s="31"/>
      <c r="CG95" s="31"/>
      <c r="CH95" s="31"/>
      <c r="CI95" s="31"/>
      <c r="CJ95" s="31" t="str">
        <f t="shared" si="12"/>
        <v>V1</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vhcGvcMmTDOMhSeQkcSgOeQcypncmt</v>
      </c>
      <c r="DE95" s="27" t="str">
        <f>_xlfn.IFNA(INDEX(Grunddaten!$C$9:$BO$159,MATCH($A95,Input_Lieferant!$B$9:$B$158,0),MATCH(DE$1,Grunddaten!$C$8:$BO$8,0)), "")&amp;""</f>
        <v>1000048936</v>
      </c>
      <c r="DF95" s="31"/>
      <c r="DG95" s="31"/>
      <c r="DH95" s="31"/>
      <c r="DI95" s="31"/>
      <c r="DJ95" s="27" t="str">
        <f>_xlfn.IFNA(INDEX(Input_Lieferant!$D$9:$BE$158,MATCH($A95,Input_Lieferant!$B$9:$B$158,0),MATCH(DJ$1,Input_Lieferant!$D$8:$BE$8,0)),"")&amp;""</f>
        <v/>
      </c>
      <c r="DK95" s="31"/>
      <c r="DL95" s="31"/>
      <c r="DM95" s="31"/>
      <c r="DN95" s="31"/>
      <c r="DO95" s="31"/>
      <c r="DP95" s="31"/>
      <c r="DQ95" s="31"/>
      <c r="DR95" s="27">
        <f t="shared" si="13"/>
        <v>2</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UAM</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
      </c>
      <c r="GI95" s="27" t="str">
        <f>_xlfn.IFNA(INDEX('Systemmanager - Datenassistent'!$C$9:$BW$159,MATCH($A95,Input_Lieferant!$B$9:$B$158,0),MATCH(GI$1,'Systemmanager - Datenassistent'!$C$8:$BW$8,0)),"")&amp;""</f>
        <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000000000047983777</v>
      </c>
      <c r="GO95" s="27" t="str">
        <f>_xlfn.IFNA(INDEX(Grunddaten!$C$9:$BO$159,MATCH($A95,Input_Lieferant!$B$9:$B$158,0),MATCH(GO$1,Grunddaten!$C$8:$BO$8,0)), "")&amp;""</f>
        <v/>
      </c>
      <c r="GP95" s="27" t="str">
        <f>_xlfn.IFNA(INDEX('Systemmanager - Datenassistent'!$C$9:$BW$159,MATCH($A95,Input_Lieferant!$B$9:$B$158,0),MATCH(GP$1,'Systemmanager - Datenassistent'!$C$8:$BW$8,0)),"")&amp;""</f>
        <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1</v>
      </c>
      <c r="JT95" s="27" t="str">
        <f>_xlfn.IFNA(INDEX(Grunddaten!$C$9:$BO$159,MATCH($A95,Input_Lieferant!$B$9:$B$158,0),MATCH(JT$1,Grunddaten!$C$8:$BO$8,0)), "")&amp;""</f>
        <v>N</v>
      </c>
      <c r="JU95" s="31"/>
      <c r="JV95" s="27" t="str">
        <f>_xlfn.IFNA(INDEX(Input_Lieferant!$D$9:$BE$158,MATCH($A95,Input_Lieferant!$B$9:$B$158,0),MATCH(JV$1,Input_Lieferant!$D$8:$BE$8,0)),"")&amp;""</f>
        <v>272556068</v>
      </c>
      <c r="JW95" s="31"/>
      <c r="JX95" s="31"/>
      <c r="JZ95" s="31"/>
      <c r="KA95" s="31"/>
      <c r="KB95" s="31"/>
      <c r="KC95" s="27" t="str">
        <f>_xlfn.IFNA(INDEX('Systemmanager - Datenassistent'!$C$9:$BW$159,MATCH($A95,Input_Lieferant!$B$9:$B$158,0),MATCH(KC$1,'Systemmanager - Datenassistent'!$C$8:$BW$8,0)),"")&amp;""</f>
        <v>0</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4">
      <c r="A96" s="27">
        <f>IF(LEN(Input_Lieferant!B103)=0,"",Input_Lieferant!B103)</f>
        <v>95</v>
      </c>
      <c r="B96" s="31"/>
      <c r="C96" s="31"/>
      <c r="D96" s="31"/>
      <c r="E96" s="31"/>
      <c r="F96" s="31"/>
      <c r="G96" s="31"/>
      <c r="H96" s="31"/>
      <c r="I96" s="31"/>
      <c r="J96" s="31"/>
      <c r="K96" s="27" t="str">
        <f>_xlfn.IFNA(INDEX(Grunddaten!$C$9:$BO$159,MATCH($A96,Input_Lieferant!$B$9:$B$158,0),MATCH(K$1,Grunddaten!$C$8:$BO$8,0)), "")&amp;""</f>
        <v>V002</v>
      </c>
      <c r="L96" s="27" t="str">
        <f t="shared" si="10"/>
        <v>M</v>
      </c>
      <c r="M96" s="27" t="str">
        <f>_xlfn.IFNA(INDEX(Grunddaten!$C$9:$BO$159,MATCH($A96,Input_Lieferant!$B$9:$B$158,0),MATCH(M$1,Grunddaten!$C$8:$BO$8,0)), "")&amp;""</f>
        <v>ZX0000100</v>
      </c>
      <c r="N96" s="31"/>
      <c r="O96" s="27" t="str">
        <f>_xlfn.IFNA(INDEX(Input_Lieferant!$D$9:$BE$158,MATCH($A96,Input_Lieferant!$B$9:$B$158,0),MATCH(O$1,Input_Lieferant!$D$8:$BE$8,0)), "")&amp;""</f>
        <v>GLI</v>
      </c>
      <c r="P96" s="27" t="str">
        <f>_xlfn.IFNA(INDEX(Input_Lieferant!$D$9:$BE$158,MATCH($A96,Input_Lieferant!$B$9:$B$158,0),MATCH(P$1,Input_Lieferant!$D$8:$BE$8,0)), "")&amp;""</f>
        <v>DM2</v>
      </c>
      <c r="Q96" s="31"/>
      <c r="R96" s="31"/>
      <c r="S96" s="31"/>
      <c r="T96" s="31"/>
      <c r="U96" s="31"/>
      <c r="V96" s="31"/>
      <c r="W96" s="31"/>
      <c r="X96" s="31"/>
      <c r="Y96" s="31"/>
      <c r="Z96" s="27" t="str">
        <f>_xlfn.IFNA(INDEX(Input_Lieferant!$D$9:$BE$158,MATCH($A96,Input_Lieferant!$B$9:$B$158,0),MATCH(Z$1,Input_Lieferant!$D$8:$BE$8,0)), "")&amp;""</f>
        <v>3.53</v>
      </c>
      <c r="AA96" s="31"/>
      <c r="AB96" s="27" t="str">
        <f>_xlfn.IFNA(INDEX(Input_Lieferant!$D$9:$BE$158,MATCH($A96,Input_Lieferant!$B$9:$B$158,0),MATCH(AB$1,Input_Lieferant!$D$8:$BE$8,0)),"")&amp;""</f>
        <v>SRVE</v>
      </c>
      <c r="AC96" s="31"/>
      <c r="AD96" s="31"/>
      <c r="AE96" s="27" t="str">
        <f>_xlfn.IFNA(INDEX(Input_Lieferant!$D$9:$BE$158,MATCH($A96,Input_Lieferant!$B$9:$B$158,0),MATCH(AE$1,Input_Lieferant!$D$8:$BE$8,0)), "")&amp;""</f>
        <v>5.37</v>
      </c>
      <c r="AF96" s="27" t="str">
        <f>_xlfn.IFNA(INDEX(Input_Lieferant!$D$9:$BE$158,MATCH($A96,Input_Lieferant!$B$9:$B$158,0),MATCH(AF$1,Input_Lieferant!$D$8:$BE$8,0)),"")&amp;""</f>
        <v>4.86</v>
      </c>
      <c r="AG96" s="27" t="str">
        <f>_xlfn.IFNA(INDEX(Input_Lieferant!$D$9:$BE$158,MATCH($A96,Input_Lieferant!$B$9:$B$158,0),MATCH(AG$1,Input_Lieferant!$D$8:$BE$8,0)),"")&amp;""</f>
        <v>KG</v>
      </c>
      <c r="AH96" s="31"/>
      <c r="AI96" s="31"/>
      <c r="AJ96" s="31"/>
      <c r="AK96" s="31"/>
      <c r="AL96" s="27" t="str">
        <f>_xlfn.IFNA(INDEX('Systemmanager - Datenassistent'!$C$9:$BW$159,MATCH($A96,Input_Lieferant!$B$9:$B$158,0),MATCH(AL$1,'Systemmanager - Datenassistent'!$C$8:$BW$8,0)),"")&amp;""</f>
        <v>03</v>
      </c>
      <c r="AM96" s="31"/>
      <c r="AN96" s="31"/>
      <c r="AO96" s="31"/>
      <c r="AP96" s="27" t="str">
        <f>_xlfn.IFNA(INDEX(Grunddaten!$C$9:$BO$159,MATCH($A96,Input_Lieferant!$B$9:$B$158,0),MATCH(AP$1,Grunddaten!$C$8:$BO$8,0)), "")&amp;""</f>
        <v>V4</v>
      </c>
      <c r="AQ96" s="31"/>
      <c r="AR96" s="31"/>
      <c r="AS96" s="31"/>
      <c r="AT96" s="31"/>
      <c r="AU96" s="31"/>
      <c r="AV96" s="31"/>
      <c r="AW96" s="31"/>
      <c r="AX96" s="31"/>
      <c r="AY96" s="31"/>
      <c r="AZ96" s="27" t="str">
        <f>_xlfn.IFNA(INDEX(Input_Lieferant!$D$9:$BE$158,MATCH($A96,Input_Lieferant!$B$9:$B$158,0),MATCH(AZ$1,Input_Lieferant!$D$8:$BE$8,0)),"")&amp;""</f>
        <v>7845055415288</v>
      </c>
      <c r="BA96" s="27" t="str">
        <f t="shared" si="11"/>
        <v>HE</v>
      </c>
      <c r="BB96" s="27" t="str">
        <f>TEXT(_xlfn.IFNA(INDEX(Input_Lieferant!$D$9:$BE$158,MATCH($A96,Input_Lieferant!$B$9:$B$158,0),MATCH(BB$1,Input_Lieferant!$D$8:$BE$8,0)),""), "0.000")&amp;""</f>
        <v>4.580</v>
      </c>
      <c r="BC96" s="27" t="str">
        <f>TEXT(_xlfn.IFNA(INDEX(Input_Lieferant!$D$9:$BE$158,MATCH($A96,Input_Lieferant!$B$9:$B$158,0),MATCH(BC$1,Input_Lieferant!$D$8:$BE$8,0)),""), "0.000")&amp;""</f>
        <v>2.930</v>
      </c>
      <c r="BD96" s="27" t="str">
        <f>TEXT(_xlfn.IFNA(INDEX(Input_Lieferant!$D$9:$BE$158,MATCH($A96,Input_Lieferant!$B$9:$B$158,0),MATCH(BD$1,Input_Lieferant!$D$8:$BE$8,0)),""), "0.000")&amp;""</f>
        <v>6.410</v>
      </c>
      <c r="BE96" s="27" t="str">
        <f>TEXT(_xlfn.IFNA(INDEX(Input_Lieferant!$D$9:$BE$158,MATCH($A96,Input_Lieferant!$B$9:$B$158,0),MATCH(BE$1,Input_Lieferant!$D$8:$BE$8,0)),""), "0.000")&amp;""</f>
        <v>MM</v>
      </c>
      <c r="BF96" s="27" t="str">
        <f>_xlfn.IFNA(INDEX(Grunddaten!$C$9:$BO$159,MATCH($A96,Input_Lieferant!$B$9:$B$158,0),MATCH(BF$1,Grunddaten!$C$8:$BO$8,0)), "")&amp;""</f>
        <v>0982</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4000</v>
      </c>
      <c r="BY96" s="31"/>
      <c r="BZ96" s="31"/>
      <c r="CA96" s="31"/>
      <c r="CB96" s="31"/>
      <c r="CC96" s="31"/>
      <c r="CD96" s="27" t="str">
        <f>_xlfn.IFNA(INDEX('Systemmanager - Datenassistent'!$C$9:$BW$159,MATCH($A96,Input_Lieferant!$B$9:$B$158,0),MATCH(CD$1,'Systemmanager - Datenassistent'!$C$8:$BW$8,0)),"")&amp;""</f>
        <v>EXTWG_95</v>
      </c>
      <c r="CE96" s="31"/>
      <c r="CF96" s="31"/>
      <c r="CG96" s="31"/>
      <c r="CH96" s="31"/>
      <c r="CI96" s="31"/>
      <c r="CJ96" s="31" t="str">
        <f t="shared" si="12"/>
        <v>V1</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tpIbDIBLMzRwtGRdeQjLzKfKXQnWKI</v>
      </c>
      <c r="DE96" s="27" t="str">
        <f>_xlfn.IFNA(INDEX(Grunddaten!$C$9:$BO$159,MATCH($A96,Input_Lieferant!$B$9:$B$158,0),MATCH(DE$1,Grunddaten!$C$8:$BO$8,0)), "")&amp;""</f>
        <v>1000057044</v>
      </c>
      <c r="DF96" s="31"/>
      <c r="DG96" s="31"/>
      <c r="DH96" s="31"/>
      <c r="DI96" s="31"/>
      <c r="DJ96" s="27" t="str">
        <f>_xlfn.IFNA(INDEX(Input_Lieferant!$D$9:$BE$158,MATCH($A96,Input_Lieferant!$B$9:$B$158,0),MATCH(DJ$1,Input_Lieferant!$D$8:$BE$8,0)),"")&amp;""</f>
        <v>V02</v>
      </c>
      <c r="DK96" s="31"/>
      <c r="DL96" s="31"/>
      <c r="DM96" s="31"/>
      <c r="DN96" s="31"/>
      <c r="DO96" s="31"/>
      <c r="DP96" s="31"/>
      <c r="DQ96" s="31"/>
      <c r="DR96" s="27">
        <f t="shared" si="13"/>
        <v>2</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UAM</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X</v>
      </c>
      <c r="GI96" s="27" t="str">
        <f>_xlfn.IFNA(INDEX('Systemmanager - Datenassistent'!$C$9:$BW$159,MATCH($A96,Input_Lieferant!$B$9:$B$158,0),MATCH(GI$1,'Systemmanager - Datenassistent'!$C$8:$BW$8,0)),"")&amp;""</f>
        <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000000000036229954</v>
      </c>
      <c r="GO96" s="27" t="str">
        <f>_xlfn.IFNA(INDEX(Grunddaten!$C$9:$BO$159,MATCH($A96,Input_Lieferant!$B$9:$B$158,0),MATCH(GO$1,Grunddaten!$C$8:$BO$8,0)), "")&amp;""</f>
        <v/>
      </c>
      <c r="GP96" s="27" t="str">
        <f>_xlfn.IFNA(INDEX('Systemmanager - Datenassistent'!$C$9:$BW$159,MATCH($A96,Input_Lieferant!$B$9:$B$158,0),MATCH(GP$1,'Systemmanager - Datenassistent'!$C$8:$BW$8,0)),"")&amp;""</f>
        <v>R</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1</v>
      </c>
      <c r="JT96" s="27" t="str">
        <f>_xlfn.IFNA(INDEX(Grunddaten!$C$9:$BO$159,MATCH($A96,Input_Lieferant!$B$9:$B$158,0),MATCH(JT$1,Grunddaten!$C$8:$BO$8,0)), "")&amp;""</f>
        <v>R</v>
      </c>
      <c r="JU96" s="31"/>
      <c r="JV96" s="27" t="str">
        <f>_xlfn.IFNA(INDEX(Input_Lieferant!$D$9:$BE$158,MATCH($A96,Input_Lieferant!$B$9:$B$158,0),MATCH(JV$1,Input_Lieferant!$D$8:$BE$8,0)),"")&amp;""</f>
        <v>865078723</v>
      </c>
      <c r="JW96" s="31"/>
      <c r="JX96" s="31"/>
      <c r="JZ96" s="31"/>
      <c r="KA96" s="31"/>
      <c r="KB96" s="31"/>
      <c r="KC96" s="27" t="str">
        <f>_xlfn.IFNA(INDEX('Systemmanager - Datenassistent'!$C$9:$BW$159,MATCH($A96,Input_Lieferant!$B$9:$B$158,0),MATCH(KC$1,'Systemmanager - Datenassistent'!$C$8:$BW$8,0)),"")&amp;""</f>
        <v>2</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4">
      <c r="A97" s="27">
        <f>IF(LEN(Input_Lieferant!B104)=0,"",Input_Lieferant!B104)</f>
        <v>96</v>
      </c>
      <c r="B97" s="31"/>
      <c r="C97" s="31"/>
      <c r="D97" s="31"/>
      <c r="E97" s="31"/>
      <c r="F97" s="31"/>
      <c r="G97" s="31"/>
      <c r="H97" s="31"/>
      <c r="I97" s="31"/>
      <c r="J97" s="31"/>
      <c r="K97" s="27" t="str">
        <f>_xlfn.IFNA(INDEX(Grunddaten!$C$9:$BO$159,MATCH($A97,Input_Lieferant!$B$9:$B$158,0),MATCH(K$1,Grunddaten!$C$8:$BO$8,0)), "")&amp;""</f>
        <v>V001</v>
      </c>
      <c r="L97" s="27" t="str">
        <f t="shared" si="10"/>
        <v>M</v>
      </c>
      <c r="M97" s="27" t="str">
        <f>_xlfn.IFNA(INDEX(Grunddaten!$C$9:$BO$159,MATCH($A97,Input_Lieferant!$B$9:$B$158,0),MATCH(M$1,Grunddaten!$C$8:$BO$8,0)), "")&amp;""</f>
        <v>ZX0000100</v>
      </c>
      <c r="N97" s="31"/>
      <c r="O97" s="27" t="str">
        <f>_xlfn.IFNA(INDEX(Input_Lieferant!$D$9:$BE$158,MATCH($A97,Input_Lieferant!$B$9:$B$158,0),MATCH(O$1,Input_Lieferant!$D$8:$BE$8,0)), "")&amp;""</f>
        <v>T</v>
      </c>
      <c r="P97" s="27" t="str">
        <f>_xlfn.IFNA(INDEX(Input_Lieferant!$D$9:$BE$158,MATCH($A97,Input_Lieferant!$B$9:$B$158,0),MATCH(P$1,Input_Lieferant!$D$8:$BE$8,0)), "")&amp;""</f>
        <v>OZ</v>
      </c>
      <c r="Q97" s="31"/>
      <c r="R97" s="31"/>
      <c r="S97" s="31"/>
      <c r="T97" s="31"/>
      <c r="U97" s="31"/>
      <c r="V97" s="31"/>
      <c r="W97" s="31"/>
      <c r="X97" s="31"/>
      <c r="Y97" s="31"/>
      <c r="Z97" s="27" t="str">
        <f>_xlfn.IFNA(INDEX(Input_Lieferant!$D$9:$BE$158,MATCH($A97,Input_Lieferant!$B$9:$B$158,0),MATCH(Z$1,Input_Lieferant!$D$8:$BE$8,0)), "")&amp;""</f>
        <v>5.3</v>
      </c>
      <c r="AA97" s="31"/>
      <c r="AB97" s="27" t="str">
        <f>_xlfn.IFNA(INDEX(Input_Lieferant!$D$9:$BE$158,MATCH($A97,Input_Lieferant!$B$9:$B$158,0),MATCH(AB$1,Input_Lieferant!$D$8:$BE$8,0)),"")&amp;""</f>
        <v>PBOS</v>
      </c>
      <c r="AC97" s="31"/>
      <c r="AD97" s="31"/>
      <c r="AE97" s="27" t="str">
        <f>_xlfn.IFNA(INDEX(Input_Lieferant!$D$9:$BE$158,MATCH($A97,Input_Lieferant!$B$9:$B$158,0),MATCH(AE$1,Input_Lieferant!$D$8:$BE$8,0)), "")&amp;""</f>
        <v>3.05</v>
      </c>
      <c r="AF97" s="27" t="str">
        <f>_xlfn.IFNA(INDEX(Input_Lieferant!$D$9:$BE$158,MATCH($A97,Input_Lieferant!$B$9:$B$158,0),MATCH(AF$1,Input_Lieferant!$D$8:$BE$8,0)),"")&amp;""</f>
        <v>6.26</v>
      </c>
      <c r="AG97" s="27" t="str">
        <f>_xlfn.IFNA(INDEX(Input_Lieferant!$D$9:$BE$158,MATCH($A97,Input_Lieferant!$B$9:$B$158,0),MATCH(AG$1,Input_Lieferant!$D$8:$BE$8,0)),"")&amp;""</f>
        <v>KG</v>
      </c>
      <c r="AH97" s="31"/>
      <c r="AI97" s="31"/>
      <c r="AJ97" s="31"/>
      <c r="AK97" s="31"/>
      <c r="AL97" s="27" t="str">
        <f>_xlfn.IFNA(INDEX('Systemmanager - Datenassistent'!$C$9:$BW$159,MATCH($A97,Input_Lieferant!$B$9:$B$158,0),MATCH(AL$1,'Systemmanager - Datenassistent'!$C$8:$BW$8,0)),"")&amp;""</f>
        <v>03</v>
      </c>
      <c r="AM97" s="31"/>
      <c r="AN97" s="31"/>
      <c r="AO97" s="31"/>
      <c r="AP97" s="27" t="str">
        <f>_xlfn.IFNA(INDEX(Grunddaten!$C$9:$BO$159,MATCH($A97,Input_Lieferant!$B$9:$B$158,0),MATCH(AP$1,Grunddaten!$C$8:$BO$8,0)), "")&amp;""</f>
        <v>V5</v>
      </c>
      <c r="AQ97" s="31"/>
      <c r="AR97" s="31"/>
      <c r="AS97" s="31"/>
      <c r="AT97" s="31"/>
      <c r="AU97" s="31"/>
      <c r="AV97" s="31"/>
      <c r="AW97" s="31"/>
      <c r="AX97" s="31"/>
      <c r="AY97" s="31"/>
      <c r="AZ97" s="27" t="str">
        <f>_xlfn.IFNA(INDEX(Input_Lieferant!$D$9:$BE$158,MATCH($A97,Input_Lieferant!$B$9:$B$158,0),MATCH(AZ$1,Input_Lieferant!$D$8:$BE$8,0)),"")&amp;""</f>
        <v>1949884411935</v>
      </c>
      <c r="BA97" s="27" t="str">
        <f t="shared" si="11"/>
        <v>HE</v>
      </c>
      <c r="BB97" s="27" t="str">
        <f>TEXT(_xlfn.IFNA(INDEX(Input_Lieferant!$D$9:$BE$158,MATCH($A97,Input_Lieferant!$B$9:$B$158,0),MATCH(BB$1,Input_Lieferant!$D$8:$BE$8,0)),""), "0.000")&amp;""</f>
        <v>3.670</v>
      </c>
      <c r="BC97" s="27" t="str">
        <f>TEXT(_xlfn.IFNA(INDEX(Input_Lieferant!$D$9:$BE$158,MATCH($A97,Input_Lieferant!$B$9:$B$158,0),MATCH(BC$1,Input_Lieferant!$D$8:$BE$8,0)),""), "0.000")&amp;""</f>
        <v>9.730</v>
      </c>
      <c r="BD97" s="27" t="str">
        <f>TEXT(_xlfn.IFNA(INDEX(Input_Lieferant!$D$9:$BE$158,MATCH($A97,Input_Lieferant!$B$9:$B$158,0),MATCH(BD$1,Input_Lieferant!$D$8:$BE$8,0)),""), "0.000")&amp;""</f>
        <v>2.670</v>
      </c>
      <c r="BE97" s="27" t="str">
        <f>TEXT(_xlfn.IFNA(INDEX(Input_Lieferant!$D$9:$BE$158,MATCH($A97,Input_Lieferant!$B$9:$B$158,0),MATCH(BE$1,Input_Lieferant!$D$8:$BE$8,0)),""), "0.000")&amp;""</f>
        <v>MM</v>
      </c>
      <c r="BF97" s="27" t="str">
        <f>_xlfn.IFNA(INDEX(Grunddaten!$C$9:$BO$159,MATCH($A97,Input_Lieferant!$B$9:$B$158,0),MATCH(BF$1,Grunddaten!$C$8:$BO$8,0)), "")&amp;""</f>
        <v>0471</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4000</v>
      </c>
      <c r="BY97" s="31"/>
      <c r="BZ97" s="31"/>
      <c r="CA97" s="31"/>
      <c r="CB97" s="31"/>
      <c r="CC97" s="31"/>
      <c r="CD97" s="27" t="str">
        <f>_xlfn.IFNA(INDEX('Systemmanager - Datenassistent'!$C$9:$BW$159,MATCH($A97,Input_Lieferant!$B$9:$B$158,0),MATCH(CD$1,'Systemmanager - Datenassistent'!$C$8:$BW$8,0)),"")&amp;""</f>
        <v>EXTWG_96</v>
      </c>
      <c r="CE97" s="31"/>
      <c r="CF97" s="31"/>
      <c r="CG97" s="31"/>
      <c r="CH97" s="31"/>
      <c r="CI97" s="31"/>
      <c r="CJ97" s="31" t="str">
        <f t="shared" si="12"/>
        <v>V1</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fDsJSRriMhyWiuzEpgBmOsyGnTjRfA</v>
      </c>
      <c r="DE97" s="27" t="str">
        <f>_xlfn.IFNA(INDEX(Grunddaten!$C$9:$BO$159,MATCH($A97,Input_Lieferant!$B$9:$B$158,0),MATCH(DE$1,Grunddaten!$C$8:$BO$8,0)), "")&amp;""</f>
        <v>1000049019</v>
      </c>
      <c r="DF97" s="31"/>
      <c r="DG97" s="31"/>
      <c r="DH97" s="31"/>
      <c r="DI97" s="31"/>
      <c r="DJ97" s="27" t="str">
        <f>_xlfn.IFNA(INDEX(Input_Lieferant!$D$9:$BE$158,MATCH($A97,Input_Lieferant!$B$9:$B$158,0),MATCH(DJ$1,Input_Lieferant!$D$8:$BE$8,0)),"")&amp;""</f>
        <v>V02</v>
      </c>
      <c r="DK97" s="31"/>
      <c r="DL97" s="31"/>
      <c r="DM97" s="31"/>
      <c r="DN97" s="31"/>
      <c r="DO97" s="31"/>
      <c r="DP97" s="31"/>
      <c r="DQ97" s="31"/>
      <c r="DR97" s="27">
        <f t="shared" si="13"/>
        <v>2</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UAM</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
      </c>
      <c r="GI97" s="27" t="str">
        <f>_xlfn.IFNA(INDEX('Systemmanager - Datenassistent'!$C$9:$BW$159,MATCH($A97,Input_Lieferant!$B$9:$B$158,0),MATCH(GI$1,'Systemmanager - Datenassistent'!$C$8:$BW$8,0)),"")&amp;""</f>
        <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000000000091228245</v>
      </c>
      <c r="GO97" s="27" t="str">
        <f>_xlfn.IFNA(INDEX(Grunddaten!$C$9:$BO$159,MATCH($A97,Input_Lieferant!$B$9:$B$158,0),MATCH(GO$1,Grunddaten!$C$8:$BO$8,0)), "")&amp;""</f>
        <v/>
      </c>
      <c r="GP97" s="27" t="str">
        <f>_xlfn.IFNA(INDEX('Systemmanager - Datenassistent'!$C$9:$BW$159,MATCH($A97,Input_Lieferant!$B$9:$B$158,0),MATCH(GP$1,'Systemmanager - Datenassistent'!$C$8:$BW$8,0)),"")&amp;""</f>
        <v>R</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1</v>
      </c>
      <c r="JT97" s="27" t="str">
        <f>_xlfn.IFNA(INDEX(Grunddaten!$C$9:$BO$159,MATCH($A97,Input_Lieferant!$B$9:$B$158,0),MATCH(JT$1,Grunddaten!$C$8:$BO$8,0)), "")&amp;""</f>
        <v>N</v>
      </c>
      <c r="JU97" s="31"/>
      <c r="JV97" s="27" t="str">
        <f>_xlfn.IFNA(INDEX(Input_Lieferant!$D$9:$BE$158,MATCH($A97,Input_Lieferant!$B$9:$B$158,0),MATCH(JV$1,Input_Lieferant!$D$8:$BE$8,0)),"")&amp;""</f>
        <v>961952229</v>
      </c>
      <c r="JW97" s="31"/>
      <c r="JX97" s="31"/>
      <c r="JZ97" s="31"/>
      <c r="KA97" s="31"/>
      <c r="KB97" s="31"/>
      <c r="KC97" s="27" t="str">
        <f>_xlfn.IFNA(INDEX('Systemmanager - Datenassistent'!$C$9:$BW$159,MATCH($A97,Input_Lieferant!$B$9:$B$158,0),MATCH(KC$1,'Systemmanager - Datenassistent'!$C$8:$BW$8,0)),"")&amp;""</f>
        <v>2</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4">
      <c r="A98" s="27">
        <f>IF(LEN(Input_Lieferant!B105)=0,"",Input_Lieferant!B105)</f>
        <v>97</v>
      </c>
      <c r="B98" s="31"/>
      <c r="C98" s="31"/>
      <c r="D98" s="31"/>
      <c r="E98" s="31"/>
      <c r="F98" s="31"/>
      <c r="G98" s="31"/>
      <c r="H98" s="31"/>
      <c r="I98" s="31"/>
      <c r="J98" s="31"/>
      <c r="K98" s="27" t="str">
        <f>_xlfn.IFNA(INDEX(Grunddaten!$C$9:$BO$159,MATCH($A98,Input_Lieferant!$B$9:$B$158,0),MATCH(K$1,Grunddaten!$C$8:$BO$8,0)), "")&amp;""</f>
        <v>V003</v>
      </c>
      <c r="L98" s="27" t="str">
        <f t="shared" ref="L98:L129" si="15">IF(LEN(A98)=0,"","M")</f>
        <v>M</v>
      </c>
      <c r="M98" s="27" t="str">
        <f>_xlfn.IFNA(INDEX(Grunddaten!$C$9:$BO$159,MATCH($A98,Input_Lieferant!$B$9:$B$158,0),MATCH(M$1,Grunddaten!$C$8:$BO$8,0)), "")&amp;""</f>
        <v>ZX0000100</v>
      </c>
      <c r="N98" s="31"/>
      <c r="O98" s="27" t="str">
        <f>_xlfn.IFNA(INDEX(Input_Lieferant!$D$9:$BE$158,MATCH($A98,Input_Lieferant!$B$9:$B$158,0),MATCH(O$1,Input_Lieferant!$D$8:$BE$8,0)), "")&amp;""</f>
        <v>G</v>
      </c>
      <c r="P98" s="27" t="str">
        <f>_xlfn.IFNA(INDEX(Input_Lieferant!$D$9:$BE$158,MATCH($A98,Input_Lieferant!$B$9:$B$158,0),MATCH(P$1,Input_Lieferant!$D$8:$BE$8,0)), "")&amp;""</f>
        <v>L</v>
      </c>
      <c r="Q98" s="31"/>
      <c r="R98" s="31"/>
      <c r="S98" s="31"/>
      <c r="T98" s="31"/>
      <c r="U98" s="31"/>
      <c r="V98" s="31"/>
      <c r="W98" s="31"/>
      <c r="X98" s="31"/>
      <c r="Y98" s="31"/>
      <c r="Z98" s="27" t="str">
        <f>_xlfn.IFNA(INDEX(Input_Lieferant!$D$9:$BE$158,MATCH($A98,Input_Lieferant!$B$9:$B$158,0),MATCH(Z$1,Input_Lieferant!$D$8:$BE$8,0)), "")&amp;""</f>
        <v>2.11</v>
      </c>
      <c r="AA98" s="31"/>
      <c r="AB98" s="27" t="str">
        <f>_xlfn.IFNA(INDEX(Input_Lieferant!$D$9:$BE$158,MATCH($A98,Input_Lieferant!$B$9:$B$158,0),MATCH(AB$1,Input_Lieferant!$D$8:$BE$8,0)),"")&amp;""</f>
        <v>LUMF</v>
      </c>
      <c r="AC98" s="31"/>
      <c r="AD98" s="31"/>
      <c r="AE98" s="27" t="str">
        <f>_xlfn.IFNA(INDEX(Input_Lieferant!$D$9:$BE$158,MATCH($A98,Input_Lieferant!$B$9:$B$158,0),MATCH(AE$1,Input_Lieferant!$D$8:$BE$8,0)), "")&amp;""</f>
        <v>8.86</v>
      </c>
      <c r="AF98" s="27" t="str">
        <f>_xlfn.IFNA(INDEX(Input_Lieferant!$D$9:$BE$158,MATCH($A98,Input_Lieferant!$B$9:$B$158,0),MATCH(AF$1,Input_Lieferant!$D$8:$BE$8,0)),"")&amp;""</f>
        <v>4.84</v>
      </c>
      <c r="AG98" s="27" t="str">
        <f>_xlfn.IFNA(INDEX(Input_Lieferant!$D$9:$BE$158,MATCH($A98,Input_Lieferant!$B$9:$B$158,0),MATCH(AG$1,Input_Lieferant!$D$8:$BE$8,0)),"")&amp;""</f>
        <v>KG</v>
      </c>
      <c r="AH98" s="31"/>
      <c r="AI98" s="31"/>
      <c r="AJ98" s="31"/>
      <c r="AK98" s="31"/>
      <c r="AL98" s="27" t="str">
        <f>_xlfn.IFNA(INDEX('Systemmanager - Datenassistent'!$C$9:$BW$159,MATCH($A98,Input_Lieferant!$B$9:$B$158,0),MATCH(AL$1,'Systemmanager - Datenassistent'!$C$8:$BW$8,0)),"")&amp;""</f>
        <v>04</v>
      </c>
      <c r="AM98" s="31"/>
      <c r="AN98" s="31"/>
      <c r="AO98" s="31"/>
      <c r="AP98" s="27" t="str">
        <f>_xlfn.IFNA(INDEX(Grunddaten!$C$9:$BO$159,MATCH($A98,Input_Lieferant!$B$9:$B$158,0),MATCH(AP$1,Grunddaten!$C$8:$BO$8,0)), "")&amp;""</f>
        <v>V0</v>
      </c>
      <c r="AQ98" s="31"/>
      <c r="AR98" s="31"/>
      <c r="AS98" s="31"/>
      <c r="AT98" s="31"/>
      <c r="AU98" s="31"/>
      <c r="AV98" s="31"/>
      <c r="AW98" s="31"/>
      <c r="AX98" s="31"/>
      <c r="AY98" s="31"/>
      <c r="AZ98" s="27" t="str">
        <f>_xlfn.IFNA(INDEX(Input_Lieferant!$D$9:$BE$158,MATCH($A98,Input_Lieferant!$B$9:$B$158,0),MATCH(AZ$1,Input_Lieferant!$D$8:$BE$8,0)),"")&amp;""</f>
        <v>7455303066769</v>
      </c>
      <c r="BA98" s="27" t="str">
        <f t="shared" ref="BA98:BA129" si="16">IF(LEN(AZ98)=0, "","HE")</f>
        <v>HE</v>
      </c>
      <c r="BB98" s="27" t="str">
        <f>TEXT(_xlfn.IFNA(INDEX(Input_Lieferant!$D$9:$BE$158,MATCH($A98,Input_Lieferant!$B$9:$B$158,0),MATCH(BB$1,Input_Lieferant!$D$8:$BE$8,0)),""), "0.000")&amp;""</f>
        <v>6.660</v>
      </c>
      <c r="BC98" s="27" t="str">
        <f>TEXT(_xlfn.IFNA(INDEX(Input_Lieferant!$D$9:$BE$158,MATCH($A98,Input_Lieferant!$B$9:$B$158,0),MATCH(BC$1,Input_Lieferant!$D$8:$BE$8,0)),""), "0.000")&amp;""</f>
        <v>5.060</v>
      </c>
      <c r="BD98" s="27" t="str">
        <f>TEXT(_xlfn.IFNA(INDEX(Input_Lieferant!$D$9:$BE$158,MATCH($A98,Input_Lieferant!$B$9:$B$158,0),MATCH(BD$1,Input_Lieferant!$D$8:$BE$8,0)),""), "0.000")&amp;""</f>
        <v>6.200</v>
      </c>
      <c r="BE98" s="27" t="str">
        <f>TEXT(_xlfn.IFNA(INDEX(Input_Lieferant!$D$9:$BE$158,MATCH($A98,Input_Lieferant!$B$9:$B$158,0),MATCH(BE$1,Input_Lieferant!$D$8:$BE$8,0)),""), "0.000")&amp;""</f>
        <v>MM</v>
      </c>
      <c r="BF98" s="27" t="str">
        <f>_xlfn.IFNA(INDEX(Grunddaten!$C$9:$BO$159,MATCH($A98,Input_Lieferant!$B$9:$B$158,0),MATCH(BF$1,Grunddaten!$C$8:$BO$8,0)), "")&amp;""</f>
        <v>0713</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8000</v>
      </c>
      <c r="BY98" s="31"/>
      <c r="BZ98" s="31"/>
      <c r="CA98" s="31"/>
      <c r="CB98" s="31"/>
      <c r="CC98" s="31"/>
      <c r="CD98" s="27" t="str">
        <f>_xlfn.IFNA(INDEX('Systemmanager - Datenassistent'!$C$9:$BW$159,MATCH($A98,Input_Lieferant!$B$9:$B$158,0),MATCH(CD$1,'Systemmanager - Datenassistent'!$C$8:$BW$8,0)),"")&amp;""</f>
        <v>EXTWG_97</v>
      </c>
      <c r="CE98" s="31"/>
      <c r="CF98" s="31"/>
      <c r="CG98" s="31"/>
      <c r="CH98" s="31"/>
      <c r="CI98" s="31"/>
      <c r="CJ98" s="31" t="str">
        <f t="shared" ref="CJ98:CJ129" si="17">IF(LEN(A98)=0,"","V1")</f>
        <v>V1</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XXajQxadnWiOoQJbznaqAKilDGmknH</v>
      </c>
      <c r="DE98" s="27" t="str">
        <f>_xlfn.IFNA(INDEX(Grunddaten!$C$9:$BO$159,MATCH($A98,Input_Lieferant!$B$9:$B$158,0),MATCH(DE$1,Grunddaten!$C$8:$BO$8,0)), "")&amp;""</f>
        <v>1000055905</v>
      </c>
      <c r="DF98" s="31"/>
      <c r="DG98" s="31"/>
      <c r="DH98" s="31"/>
      <c r="DI98" s="31"/>
      <c r="DJ98" s="27" t="str">
        <f>_xlfn.IFNA(INDEX(Input_Lieferant!$D$9:$BE$158,MATCH($A98,Input_Lieferant!$B$9:$B$158,0),MATCH(DJ$1,Input_Lieferant!$D$8:$BE$8,0)),"")&amp;""</f>
        <v/>
      </c>
      <c r="DK98" s="31"/>
      <c r="DL98" s="31"/>
      <c r="DM98" s="31"/>
      <c r="DN98" s="31"/>
      <c r="DO98" s="31"/>
      <c r="DP98" s="31"/>
      <c r="DQ98" s="31"/>
      <c r="DR98" s="27">
        <f t="shared" ref="DR98:DR129" si="18">IF(LEN(A98)=0,"",2)</f>
        <v>2</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UAM</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
      </c>
      <c r="GI98" s="27" t="str">
        <f>_xlfn.IFNA(INDEX('Systemmanager - Datenassistent'!$C$9:$BW$159,MATCH($A98,Input_Lieferant!$B$9:$B$158,0),MATCH(GI$1,'Systemmanager - Datenassistent'!$C$8:$BW$8,0)),"")&amp;""</f>
        <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000000000091479525</v>
      </c>
      <c r="GO98" s="27" t="str">
        <f>_xlfn.IFNA(INDEX(Grunddaten!$C$9:$BO$159,MATCH($A98,Input_Lieferant!$B$9:$B$158,0),MATCH(GO$1,Grunddaten!$C$8:$BO$8,0)), "")&amp;""</f>
        <v/>
      </c>
      <c r="GP98" s="27" t="str">
        <f>_xlfn.IFNA(INDEX('Systemmanager - Datenassistent'!$C$9:$BW$159,MATCH($A98,Input_Lieferant!$B$9:$B$158,0),MATCH(GP$1,'Systemmanager - Datenassistent'!$C$8:$BW$8,0)),"")&amp;""</f>
        <v>R</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2</v>
      </c>
      <c r="JT98" s="27" t="str">
        <f>_xlfn.IFNA(INDEX(Grunddaten!$C$9:$BO$159,MATCH($A98,Input_Lieferant!$B$9:$B$158,0),MATCH(JT$1,Grunddaten!$C$8:$BO$8,0)), "")&amp;""</f>
        <v>N</v>
      </c>
      <c r="JU98" s="31"/>
      <c r="JV98" s="27" t="str">
        <f>_xlfn.IFNA(INDEX(Input_Lieferant!$D$9:$BE$158,MATCH($A98,Input_Lieferant!$B$9:$B$158,0),MATCH(JV$1,Input_Lieferant!$D$8:$BE$8,0)),"")&amp;""</f>
        <v>902556405</v>
      </c>
      <c r="JW98" s="31"/>
      <c r="JX98" s="31"/>
      <c r="JZ98" s="31"/>
      <c r="KA98" s="31"/>
      <c r="KB98" s="31"/>
      <c r="KC98" s="27" t="str">
        <f>_xlfn.IFNA(INDEX('Systemmanager - Datenassistent'!$C$9:$BW$159,MATCH($A98,Input_Lieferant!$B$9:$B$158,0),MATCH(KC$1,'Systemmanager - Datenassistent'!$C$8:$BW$8,0)),"")&amp;""</f>
        <v>6</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4">
      <c r="A99" s="27">
        <f>IF(LEN(Input_Lieferant!B106)=0,"",Input_Lieferant!B106)</f>
        <v>98</v>
      </c>
      <c r="B99" s="31"/>
      <c r="C99" s="31"/>
      <c r="D99" s="31"/>
      <c r="E99" s="31"/>
      <c r="F99" s="31"/>
      <c r="G99" s="31"/>
      <c r="H99" s="31"/>
      <c r="I99" s="31"/>
      <c r="J99" s="31"/>
      <c r="K99" s="27" t="str">
        <f>_xlfn.IFNA(INDEX(Grunddaten!$C$9:$BO$159,MATCH($A99,Input_Lieferant!$B$9:$B$158,0),MATCH(K$1,Grunddaten!$C$8:$BO$8,0)), "")&amp;""</f>
        <v>V016</v>
      </c>
      <c r="L99" s="27" t="str">
        <f t="shared" si="15"/>
        <v>M</v>
      </c>
      <c r="M99" s="27" t="str">
        <f>_xlfn.IFNA(INDEX(Grunddaten!$C$9:$BO$159,MATCH($A99,Input_Lieferant!$B$9:$B$158,0),MATCH(M$1,Grunddaten!$C$8:$BO$8,0)), "")&amp;""</f>
        <v>ZX0000595</v>
      </c>
      <c r="N99" s="31"/>
      <c r="O99" s="27" t="str">
        <f>_xlfn.IFNA(INDEX(Input_Lieferant!$D$9:$BE$158,MATCH($A99,Input_Lieferant!$B$9:$B$158,0),MATCH(O$1,Input_Lieferant!$D$8:$BE$8,0)), "")&amp;""</f>
        <v>PAA</v>
      </c>
      <c r="P99" s="27" t="str">
        <f>_xlfn.IFNA(INDEX(Input_Lieferant!$D$9:$BE$158,MATCH($A99,Input_Lieferant!$B$9:$B$158,0),MATCH(P$1,Input_Lieferant!$D$8:$BE$8,0)), "")&amp;""</f>
        <v>ST</v>
      </c>
      <c r="Q99" s="31"/>
      <c r="R99" s="31"/>
      <c r="S99" s="31"/>
      <c r="T99" s="31"/>
      <c r="U99" s="31"/>
      <c r="V99" s="31"/>
      <c r="W99" s="31"/>
      <c r="X99" s="31"/>
      <c r="Y99" s="31"/>
      <c r="Z99" s="27" t="str">
        <f>_xlfn.IFNA(INDEX(Input_Lieferant!$D$9:$BE$158,MATCH($A99,Input_Lieferant!$B$9:$B$158,0),MATCH(Z$1,Input_Lieferant!$D$8:$BE$8,0)), "")&amp;""</f>
        <v>4.54</v>
      </c>
      <c r="AA99" s="31"/>
      <c r="AB99" s="27" t="str">
        <f>_xlfn.IFNA(INDEX(Input_Lieferant!$D$9:$BE$158,MATCH($A99,Input_Lieferant!$B$9:$B$158,0),MATCH(AB$1,Input_Lieferant!$D$8:$BE$8,0)),"")&amp;""</f>
        <v>ZVER</v>
      </c>
      <c r="AC99" s="31"/>
      <c r="AD99" s="31"/>
      <c r="AE99" s="27" t="str">
        <f>_xlfn.IFNA(INDEX(Input_Lieferant!$D$9:$BE$158,MATCH($A99,Input_Lieferant!$B$9:$B$158,0),MATCH(AE$1,Input_Lieferant!$D$8:$BE$8,0)), "")&amp;""</f>
        <v>2.36</v>
      </c>
      <c r="AF99" s="27" t="str">
        <f>_xlfn.IFNA(INDEX(Input_Lieferant!$D$9:$BE$158,MATCH($A99,Input_Lieferant!$B$9:$B$158,0),MATCH(AF$1,Input_Lieferant!$D$8:$BE$8,0)),"")&amp;""</f>
        <v>7.02</v>
      </c>
      <c r="AG99" s="27" t="str">
        <f>_xlfn.IFNA(INDEX(Input_Lieferant!$D$9:$BE$158,MATCH($A99,Input_Lieferant!$B$9:$B$158,0),MATCH(AG$1,Input_Lieferant!$D$8:$BE$8,0)),"")&amp;""</f>
        <v>KG</v>
      </c>
      <c r="AH99" s="31"/>
      <c r="AI99" s="31"/>
      <c r="AJ99" s="31"/>
      <c r="AK99" s="31"/>
      <c r="AL99" s="27" t="str">
        <f>_xlfn.IFNA(INDEX('Systemmanager - Datenassistent'!$C$9:$BW$159,MATCH($A99,Input_Lieferant!$B$9:$B$158,0),MATCH(AL$1,'Systemmanager - Datenassistent'!$C$8:$BW$8,0)),"")&amp;""</f>
        <v>01</v>
      </c>
      <c r="AM99" s="31"/>
      <c r="AN99" s="31"/>
      <c r="AO99" s="31"/>
      <c r="AP99" s="27" t="str">
        <f>_xlfn.IFNA(INDEX(Grunddaten!$C$9:$BO$159,MATCH($A99,Input_Lieferant!$B$9:$B$158,0),MATCH(AP$1,Grunddaten!$C$8:$BO$8,0)), "")&amp;""</f>
        <v>V3</v>
      </c>
      <c r="AQ99" s="31"/>
      <c r="AR99" s="31"/>
      <c r="AS99" s="31"/>
      <c r="AT99" s="31"/>
      <c r="AU99" s="31"/>
      <c r="AV99" s="31"/>
      <c r="AW99" s="31"/>
      <c r="AX99" s="31"/>
      <c r="AY99" s="31"/>
      <c r="AZ99" s="27" t="str">
        <f>_xlfn.IFNA(INDEX(Input_Lieferant!$D$9:$BE$158,MATCH($A99,Input_Lieferant!$B$9:$B$158,0),MATCH(AZ$1,Input_Lieferant!$D$8:$BE$8,0)),"")&amp;""</f>
        <v>1844874478634</v>
      </c>
      <c r="BA99" s="27" t="str">
        <f t="shared" si="16"/>
        <v>HE</v>
      </c>
      <c r="BB99" s="27" t="str">
        <f>TEXT(_xlfn.IFNA(INDEX(Input_Lieferant!$D$9:$BE$158,MATCH($A99,Input_Lieferant!$B$9:$B$158,0),MATCH(BB$1,Input_Lieferant!$D$8:$BE$8,0)),""), "0.000")&amp;""</f>
        <v>8.050</v>
      </c>
      <c r="BC99" s="27" t="str">
        <f>TEXT(_xlfn.IFNA(INDEX(Input_Lieferant!$D$9:$BE$158,MATCH($A99,Input_Lieferant!$B$9:$B$158,0),MATCH(BC$1,Input_Lieferant!$D$8:$BE$8,0)),""), "0.000")&amp;""</f>
        <v>4.170</v>
      </c>
      <c r="BD99" s="27" t="str">
        <f>TEXT(_xlfn.IFNA(INDEX(Input_Lieferant!$D$9:$BE$158,MATCH($A99,Input_Lieferant!$B$9:$B$158,0),MATCH(BD$1,Input_Lieferant!$D$8:$BE$8,0)),""), "0.000")&amp;""</f>
        <v>8.880</v>
      </c>
      <c r="BE99" s="27" t="str">
        <f>TEXT(_xlfn.IFNA(INDEX(Input_Lieferant!$D$9:$BE$158,MATCH($A99,Input_Lieferant!$B$9:$B$158,0),MATCH(BE$1,Input_Lieferant!$D$8:$BE$8,0)),""), "0.000")&amp;""</f>
        <v>MM</v>
      </c>
      <c r="BF99" s="27" t="str">
        <f>_xlfn.IFNA(INDEX(Grunddaten!$C$9:$BO$159,MATCH($A99,Input_Lieferant!$B$9:$B$158,0),MATCH(BF$1,Grunddaten!$C$8:$BO$8,0)), "")&amp;""</f>
        <v>0876</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8000</v>
      </c>
      <c r="BY99" s="31"/>
      <c r="BZ99" s="31"/>
      <c r="CA99" s="31"/>
      <c r="CB99" s="31"/>
      <c r="CC99" s="31"/>
      <c r="CD99" s="27" t="str">
        <f>_xlfn.IFNA(INDEX('Systemmanager - Datenassistent'!$C$9:$BW$159,MATCH($A99,Input_Lieferant!$B$9:$B$158,0),MATCH(CD$1,'Systemmanager - Datenassistent'!$C$8:$BW$8,0)),"")&amp;""</f>
        <v>EXTWG_98</v>
      </c>
      <c r="CE99" s="31"/>
      <c r="CF99" s="31"/>
      <c r="CG99" s="31"/>
      <c r="CH99" s="31"/>
      <c r="CI99" s="31"/>
      <c r="CJ99" s="31" t="str">
        <f t="shared" si="17"/>
        <v>V1</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oNQOGmIUJgPAJAaUsqyhylbWiNgryT</v>
      </c>
      <c r="DE99" s="27" t="str">
        <f>_xlfn.IFNA(INDEX(Grunddaten!$C$9:$BO$159,MATCH($A99,Input_Lieferant!$B$9:$B$158,0),MATCH(DE$1,Grunddaten!$C$8:$BO$8,0)), "")&amp;""</f>
        <v>1000050942</v>
      </c>
      <c r="DF99" s="31"/>
      <c r="DG99" s="31"/>
      <c r="DH99" s="31"/>
      <c r="DI99" s="31"/>
      <c r="DJ99" s="27" t="str">
        <f>_xlfn.IFNA(INDEX(Input_Lieferant!$D$9:$BE$158,MATCH($A99,Input_Lieferant!$B$9:$B$158,0),MATCH(DJ$1,Input_Lieferant!$D$8:$BE$8,0)),"")&amp;""</f>
        <v>V03</v>
      </c>
      <c r="DK99" s="31"/>
      <c r="DL99" s="31"/>
      <c r="DM99" s="31"/>
      <c r="DN99" s="31"/>
      <c r="DO99" s="31"/>
      <c r="DP99" s="31"/>
      <c r="DQ99" s="31"/>
      <c r="DR99" s="27">
        <f t="shared" si="18"/>
        <v>2</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UAM</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
      </c>
      <c r="GI99" s="27" t="str">
        <f>_xlfn.IFNA(INDEX('Systemmanager - Datenassistent'!$C$9:$BW$159,MATCH($A99,Input_Lieferant!$B$9:$B$158,0),MATCH(GI$1,'Systemmanager - Datenassistent'!$C$8:$BW$8,0)),"")&amp;""</f>
        <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000000000059999066</v>
      </c>
      <c r="GO99" s="27" t="str">
        <f>_xlfn.IFNA(INDEX(Grunddaten!$C$9:$BO$159,MATCH($A99,Input_Lieferant!$B$9:$B$158,0),MATCH(GO$1,Grunddaten!$C$8:$BO$8,0)), "")&amp;""</f>
        <v/>
      </c>
      <c r="GP99" s="27" t="str">
        <f>_xlfn.IFNA(INDEX('Systemmanager - Datenassistent'!$C$9:$BW$159,MATCH($A99,Input_Lieferant!$B$9:$B$158,0),MATCH(GP$1,'Systemmanager - Datenassistent'!$C$8:$BW$8,0)),"")&amp;""</f>
        <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1</v>
      </c>
      <c r="JT99" s="27" t="str">
        <f>_xlfn.IFNA(INDEX(Grunddaten!$C$9:$BO$159,MATCH($A99,Input_Lieferant!$B$9:$B$158,0),MATCH(JT$1,Grunddaten!$C$8:$BO$8,0)), "")&amp;""</f>
        <v>V</v>
      </c>
      <c r="JU99" s="31"/>
      <c r="JV99" s="27" t="str">
        <f>_xlfn.IFNA(INDEX(Input_Lieferant!$D$9:$BE$158,MATCH($A99,Input_Lieferant!$B$9:$B$158,0),MATCH(JV$1,Input_Lieferant!$D$8:$BE$8,0)),"")&amp;""</f>
        <v>353336018</v>
      </c>
      <c r="JW99" s="31"/>
      <c r="JX99" s="31"/>
      <c r="JZ99" s="31"/>
      <c r="KA99" s="31"/>
      <c r="KB99" s="31"/>
      <c r="KC99" s="27" t="str">
        <f>_xlfn.IFNA(INDEX('Systemmanager - Datenassistent'!$C$9:$BW$159,MATCH($A99,Input_Lieferant!$B$9:$B$158,0),MATCH(KC$1,'Systemmanager - Datenassistent'!$C$8:$BW$8,0)),"")&amp;""</f>
        <v>0</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4">
      <c r="A100" s="27">
        <f>IF(LEN(Input_Lieferant!B107)=0,"",Input_Lieferant!B107)</f>
        <v>99</v>
      </c>
      <c r="B100" s="31"/>
      <c r="C100" s="31"/>
      <c r="D100" s="31"/>
      <c r="E100" s="31"/>
      <c r="F100" s="31"/>
      <c r="G100" s="31"/>
      <c r="H100" s="31"/>
      <c r="I100" s="31"/>
      <c r="J100" s="31"/>
      <c r="K100" s="27" t="str">
        <f>_xlfn.IFNA(INDEX(Grunddaten!$C$9:$BO$159,MATCH($A100,Input_Lieferant!$B$9:$B$158,0),MATCH(K$1,Grunddaten!$C$8:$BO$8,0)), "")&amp;""</f>
        <v>V007</v>
      </c>
      <c r="L100" s="27" t="str">
        <f t="shared" si="15"/>
        <v>M</v>
      </c>
      <c r="M100" s="27" t="str">
        <f>_xlfn.IFNA(INDEX(Grunddaten!$C$9:$BO$159,MATCH($A100,Input_Lieferant!$B$9:$B$158,0),MATCH(M$1,Grunddaten!$C$8:$BO$8,0)), "")&amp;""</f>
        <v>ZX0000640</v>
      </c>
      <c r="N100" s="31"/>
      <c r="O100" s="27" t="str">
        <f>_xlfn.IFNA(INDEX(Input_Lieferant!$D$9:$BE$158,MATCH($A100,Input_Lieferant!$B$9:$B$158,0),MATCH(O$1,Input_Lieferant!$D$8:$BE$8,0)), "")&amp;""</f>
        <v>TO</v>
      </c>
      <c r="P100" s="27" t="str">
        <f>_xlfn.IFNA(INDEX(Input_Lieferant!$D$9:$BE$158,MATCH($A100,Input_Lieferant!$B$9:$B$158,0),MATCH(P$1,Input_Lieferant!$D$8:$BE$8,0)), "")&amp;""</f>
        <v>TO</v>
      </c>
      <c r="Q100" s="31"/>
      <c r="R100" s="31"/>
      <c r="S100" s="31"/>
      <c r="T100" s="31"/>
      <c r="U100" s="31"/>
      <c r="V100" s="31"/>
      <c r="W100" s="31"/>
      <c r="X100" s="31"/>
      <c r="Y100" s="31"/>
      <c r="Z100" s="27" t="str">
        <f>_xlfn.IFNA(INDEX(Input_Lieferant!$D$9:$BE$158,MATCH($A100,Input_Lieferant!$B$9:$B$158,0),MATCH(Z$1,Input_Lieferant!$D$8:$BE$8,0)), "")&amp;""</f>
        <v>2.74</v>
      </c>
      <c r="AA100" s="31"/>
      <c r="AB100" s="27" t="str">
        <f>_xlfn.IFNA(INDEX(Input_Lieferant!$D$9:$BE$158,MATCH($A100,Input_Lieferant!$B$9:$B$158,0),MATCH(AB$1,Input_Lieferant!$D$8:$BE$8,0)),"")&amp;""</f>
        <v>GG05</v>
      </c>
      <c r="AC100" s="31"/>
      <c r="AD100" s="31"/>
      <c r="AE100" s="27" t="str">
        <f>_xlfn.IFNA(INDEX(Input_Lieferant!$D$9:$BE$158,MATCH($A100,Input_Lieferant!$B$9:$B$158,0),MATCH(AE$1,Input_Lieferant!$D$8:$BE$8,0)), "")&amp;""</f>
        <v>8.13</v>
      </c>
      <c r="AF100" s="27" t="str">
        <f>_xlfn.IFNA(INDEX(Input_Lieferant!$D$9:$BE$158,MATCH($A100,Input_Lieferant!$B$9:$B$158,0),MATCH(AF$1,Input_Lieferant!$D$8:$BE$8,0)),"")&amp;""</f>
        <v>4.08</v>
      </c>
      <c r="AG100" s="27" t="str">
        <f>_xlfn.IFNA(INDEX(Input_Lieferant!$D$9:$BE$158,MATCH($A100,Input_Lieferant!$B$9:$B$158,0),MATCH(AG$1,Input_Lieferant!$D$8:$BE$8,0)),"")&amp;""</f>
        <v>KG</v>
      </c>
      <c r="AH100" s="31"/>
      <c r="AI100" s="31"/>
      <c r="AJ100" s="31"/>
      <c r="AK100" s="31"/>
      <c r="AL100" s="27" t="str">
        <f>_xlfn.IFNA(INDEX('Systemmanager - Datenassistent'!$C$9:$BW$159,MATCH($A100,Input_Lieferant!$B$9:$B$158,0),MATCH(AL$1,'Systemmanager - Datenassistent'!$C$8:$BW$8,0)),"")&amp;""</f>
        <v>00</v>
      </c>
      <c r="AM100" s="31"/>
      <c r="AN100" s="31"/>
      <c r="AO100" s="31"/>
      <c r="AP100" s="27" t="str">
        <f>_xlfn.IFNA(INDEX(Grunddaten!$C$9:$BO$159,MATCH($A100,Input_Lieferant!$B$9:$B$158,0),MATCH(AP$1,Grunddaten!$C$8:$BO$8,0)), "")&amp;""</f>
        <v>V1</v>
      </c>
      <c r="AQ100" s="31"/>
      <c r="AR100" s="31"/>
      <c r="AS100" s="31"/>
      <c r="AT100" s="31"/>
      <c r="AU100" s="31"/>
      <c r="AV100" s="31"/>
      <c r="AW100" s="31"/>
      <c r="AX100" s="31"/>
      <c r="AY100" s="31"/>
      <c r="AZ100" s="27" t="str">
        <f>_xlfn.IFNA(INDEX(Input_Lieferant!$D$9:$BE$158,MATCH($A100,Input_Lieferant!$B$9:$B$158,0),MATCH(AZ$1,Input_Lieferant!$D$8:$BE$8,0)),"")&amp;""</f>
        <v>0725752133648</v>
      </c>
      <c r="BA100" s="27" t="str">
        <f t="shared" si="16"/>
        <v>HE</v>
      </c>
      <c r="BB100" s="27" t="str">
        <f>TEXT(_xlfn.IFNA(INDEX(Input_Lieferant!$D$9:$BE$158,MATCH($A100,Input_Lieferant!$B$9:$B$158,0),MATCH(BB$1,Input_Lieferant!$D$8:$BE$8,0)),""), "0.000")&amp;""</f>
        <v>1.480</v>
      </c>
      <c r="BC100" s="27" t="str">
        <f>TEXT(_xlfn.IFNA(INDEX(Input_Lieferant!$D$9:$BE$158,MATCH($A100,Input_Lieferant!$B$9:$B$158,0),MATCH(BC$1,Input_Lieferant!$D$8:$BE$8,0)),""), "0.000")&amp;""</f>
        <v>9.710</v>
      </c>
      <c r="BD100" s="27" t="str">
        <f>TEXT(_xlfn.IFNA(INDEX(Input_Lieferant!$D$9:$BE$158,MATCH($A100,Input_Lieferant!$B$9:$B$158,0),MATCH(BD$1,Input_Lieferant!$D$8:$BE$8,0)),""), "0.000")&amp;""</f>
        <v>8.870</v>
      </c>
      <c r="BE100" s="27" t="str">
        <f>TEXT(_xlfn.IFNA(INDEX(Input_Lieferant!$D$9:$BE$158,MATCH($A100,Input_Lieferant!$B$9:$B$158,0),MATCH(BE$1,Input_Lieferant!$D$8:$BE$8,0)),""), "0.000")&amp;""</f>
        <v>MM</v>
      </c>
      <c r="BF100" s="27" t="str">
        <f>_xlfn.IFNA(INDEX(Grunddaten!$C$9:$BO$159,MATCH($A100,Input_Lieferant!$B$9:$B$158,0),MATCH(BF$1,Grunddaten!$C$8:$BO$8,0)), "")&amp;""</f>
        <v>0500</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7000</v>
      </c>
      <c r="BY100" s="31"/>
      <c r="BZ100" s="31"/>
      <c r="CA100" s="31"/>
      <c r="CB100" s="31"/>
      <c r="CC100" s="31"/>
      <c r="CD100" s="27" t="str">
        <f>_xlfn.IFNA(INDEX('Systemmanager - Datenassistent'!$C$9:$BW$159,MATCH($A100,Input_Lieferant!$B$9:$B$158,0),MATCH(CD$1,'Systemmanager - Datenassistent'!$C$8:$BW$8,0)),"")&amp;""</f>
        <v>EXTWG_99</v>
      </c>
      <c r="CE100" s="31"/>
      <c r="CF100" s="31"/>
      <c r="CG100" s="31"/>
      <c r="CH100" s="31"/>
      <c r="CI100" s="31"/>
      <c r="CJ100" s="31" t="str">
        <f t="shared" si="17"/>
        <v>V1</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KyymFtxTGXEbiuEssinJqeAVTLLFHG</v>
      </c>
      <c r="DE100" s="27" t="str">
        <f>_xlfn.IFNA(INDEX(Grunddaten!$C$9:$BO$159,MATCH($A100,Input_Lieferant!$B$9:$B$158,0),MATCH(DE$1,Grunddaten!$C$8:$BO$8,0)), "")&amp;""</f>
        <v>1000051816</v>
      </c>
      <c r="DF100" s="31"/>
      <c r="DG100" s="31"/>
      <c r="DH100" s="31"/>
      <c r="DI100" s="31"/>
      <c r="DJ100" s="27" t="str">
        <f>_xlfn.IFNA(INDEX(Input_Lieferant!$D$9:$BE$158,MATCH($A100,Input_Lieferant!$B$9:$B$158,0),MATCH(DJ$1,Input_Lieferant!$D$8:$BE$8,0)),"")&amp;""</f>
        <v>V01</v>
      </c>
      <c r="DK100" s="31"/>
      <c r="DL100" s="31"/>
      <c r="DM100" s="31"/>
      <c r="DN100" s="31"/>
      <c r="DO100" s="31"/>
      <c r="DP100" s="31"/>
      <c r="DQ100" s="31"/>
      <c r="DR100" s="27">
        <f t="shared" si="18"/>
        <v>2</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UAM</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
      </c>
      <c r="GI100" s="27" t="str">
        <f>_xlfn.IFNA(INDEX('Systemmanager - Datenassistent'!$C$9:$BW$159,MATCH($A100,Input_Lieferant!$B$9:$B$158,0),MATCH(GI$1,'Systemmanager - Datenassistent'!$C$8:$BW$8,0)),"")&amp;""</f>
        <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000000000054431288</v>
      </c>
      <c r="GO100" s="27" t="str">
        <f>_xlfn.IFNA(INDEX(Grunddaten!$C$9:$BO$159,MATCH($A100,Input_Lieferant!$B$9:$B$158,0),MATCH(GO$1,Grunddaten!$C$8:$BO$8,0)), "")&amp;""</f>
        <v/>
      </c>
      <c r="GP100" s="27" t="str">
        <f>_xlfn.IFNA(INDEX('Systemmanager - Datenassistent'!$C$9:$BW$159,MATCH($A100,Input_Lieferant!$B$9:$B$158,0),MATCH(GP$1,'Systemmanager - Datenassistent'!$C$8:$BW$8,0)),"")&amp;""</f>
        <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2</v>
      </c>
      <c r="JT100" s="27" t="str">
        <f>_xlfn.IFNA(INDEX(Grunddaten!$C$9:$BO$159,MATCH($A100,Input_Lieferant!$B$9:$B$158,0),MATCH(JT$1,Grunddaten!$C$8:$BO$8,0)), "")&amp;""</f>
        <v>V</v>
      </c>
      <c r="JU100" s="31"/>
      <c r="JV100" s="27" t="str">
        <f>_xlfn.IFNA(INDEX(Input_Lieferant!$D$9:$BE$158,MATCH($A100,Input_Lieferant!$B$9:$B$158,0),MATCH(JV$1,Input_Lieferant!$D$8:$BE$8,0)),"")&amp;""</f>
        <v>833854285</v>
      </c>
      <c r="JW100" s="31"/>
      <c r="JX100" s="31"/>
      <c r="JZ100" s="31"/>
      <c r="KA100" s="31"/>
      <c r="KB100" s="31"/>
      <c r="KC100" s="27" t="str">
        <f>_xlfn.IFNA(INDEX('Systemmanager - Datenassistent'!$C$9:$BW$159,MATCH($A100,Input_Lieferant!$B$9:$B$158,0),MATCH(KC$1,'Systemmanager - Datenassistent'!$C$8:$BW$8,0)),"")&amp;""</f>
        <v>1</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4">
      <c r="A101" s="27">
        <f>IF(LEN(Input_Lieferant!B108)=0,"",Input_Lieferant!B108)</f>
        <v>100</v>
      </c>
      <c r="B101" s="31"/>
      <c r="C101" s="31"/>
      <c r="D101" s="31"/>
      <c r="E101" s="31"/>
      <c r="F101" s="31"/>
      <c r="G101" s="31"/>
      <c r="H101" s="31"/>
      <c r="I101" s="31"/>
      <c r="J101" s="31"/>
      <c r="K101" s="27" t="str">
        <f>_xlfn.IFNA(INDEX(Grunddaten!$C$9:$BO$159,MATCH($A101,Input_Lieferant!$B$9:$B$158,0),MATCH(K$1,Grunddaten!$C$8:$BO$8,0)), "")&amp;""</f>
        <v>V013</v>
      </c>
      <c r="L101" s="27" t="str">
        <f t="shared" si="15"/>
        <v>M</v>
      </c>
      <c r="M101" s="27" t="str">
        <f>_xlfn.IFNA(INDEX(Grunddaten!$C$9:$BO$159,MATCH($A101,Input_Lieferant!$B$9:$B$158,0),MATCH(M$1,Grunddaten!$C$8:$BO$8,0)), "")&amp;""</f>
        <v>ZX0000100</v>
      </c>
      <c r="N101" s="31"/>
      <c r="O101" s="27" t="str">
        <f>_xlfn.IFNA(INDEX(Input_Lieferant!$D$9:$BE$158,MATCH($A101,Input_Lieferant!$B$9:$B$158,0),MATCH(O$1,Input_Lieferant!$D$8:$BE$8,0)), "")&amp;""</f>
        <v>GLL</v>
      </c>
      <c r="P101" s="27" t="str">
        <f>_xlfn.IFNA(INDEX(Input_Lieferant!$D$9:$BE$158,MATCH($A101,Input_Lieferant!$B$9:$B$158,0),MATCH(P$1,Input_Lieferant!$D$8:$BE$8,0)), "")&amp;""</f>
        <v>LB</v>
      </c>
      <c r="Q101" s="31"/>
      <c r="R101" s="31"/>
      <c r="S101" s="31"/>
      <c r="T101" s="31"/>
      <c r="U101" s="31"/>
      <c r="V101" s="31"/>
      <c r="W101" s="31"/>
      <c r="X101" s="31"/>
      <c r="Y101" s="31"/>
      <c r="Z101" s="27" t="str">
        <f>_xlfn.IFNA(INDEX(Input_Lieferant!$D$9:$BE$158,MATCH($A101,Input_Lieferant!$B$9:$B$158,0),MATCH(Z$1,Input_Lieferant!$D$8:$BE$8,0)), "")&amp;""</f>
        <v>3.46</v>
      </c>
      <c r="AA101" s="31"/>
      <c r="AB101" s="27" t="str">
        <f>_xlfn.IFNA(INDEX(Input_Lieferant!$D$9:$BE$158,MATCH($A101,Input_Lieferant!$B$9:$B$158,0),MATCH(AB$1,Input_Lieferant!$D$8:$BE$8,0)),"")&amp;""</f>
        <v>ZVER</v>
      </c>
      <c r="AC101" s="31"/>
      <c r="AD101" s="31"/>
      <c r="AE101" s="27" t="str">
        <f>_xlfn.IFNA(INDEX(Input_Lieferant!$D$9:$BE$158,MATCH($A101,Input_Lieferant!$B$9:$B$158,0),MATCH(AE$1,Input_Lieferant!$D$8:$BE$8,0)), "")&amp;""</f>
        <v>3.98</v>
      </c>
      <c r="AF101" s="27" t="str">
        <f>_xlfn.IFNA(INDEX(Input_Lieferant!$D$9:$BE$158,MATCH($A101,Input_Lieferant!$B$9:$B$158,0),MATCH(AF$1,Input_Lieferant!$D$8:$BE$8,0)),"")&amp;""</f>
        <v>1.02</v>
      </c>
      <c r="AG101" s="27" t="str">
        <f>_xlfn.IFNA(INDEX(Input_Lieferant!$D$9:$BE$158,MATCH($A101,Input_Lieferant!$B$9:$B$158,0),MATCH(AG$1,Input_Lieferant!$D$8:$BE$8,0)),"")&amp;""</f>
        <v>KG</v>
      </c>
      <c r="AH101" s="31"/>
      <c r="AI101" s="31"/>
      <c r="AJ101" s="31"/>
      <c r="AK101" s="31"/>
      <c r="AL101" s="27" t="str">
        <f>_xlfn.IFNA(INDEX('Systemmanager - Datenassistent'!$C$9:$BW$159,MATCH($A101,Input_Lieferant!$B$9:$B$158,0),MATCH(AL$1,'Systemmanager - Datenassistent'!$C$8:$BW$8,0)),"")&amp;""</f>
        <v>01</v>
      </c>
      <c r="AM101" s="31"/>
      <c r="AN101" s="31"/>
      <c r="AO101" s="31"/>
      <c r="AP101" s="27" t="str">
        <f>_xlfn.IFNA(INDEX(Grunddaten!$C$9:$BO$159,MATCH($A101,Input_Lieferant!$B$9:$B$158,0),MATCH(AP$1,Grunddaten!$C$8:$BO$8,0)), "")&amp;""</f>
        <v>V8</v>
      </c>
      <c r="AQ101" s="31"/>
      <c r="AR101" s="31"/>
      <c r="AS101" s="31"/>
      <c r="AT101" s="31"/>
      <c r="AU101" s="31"/>
      <c r="AV101" s="31"/>
      <c r="AW101" s="31"/>
      <c r="AX101" s="31"/>
      <c r="AY101" s="31"/>
      <c r="AZ101" s="27" t="str">
        <f>_xlfn.IFNA(INDEX(Input_Lieferant!$D$9:$BE$158,MATCH($A101,Input_Lieferant!$B$9:$B$158,0),MATCH(AZ$1,Input_Lieferant!$D$8:$BE$8,0)),"")&amp;""</f>
        <v>9169846383510</v>
      </c>
      <c r="BA101" s="27" t="str">
        <f t="shared" si="16"/>
        <v>HE</v>
      </c>
      <c r="BB101" s="27" t="str">
        <f>TEXT(_xlfn.IFNA(INDEX(Input_Lieferant!$D$9:$BE$158,MATCH($A101,Input_Lieferant!$B$9:$B$158,0),MATCH(BB$1,Input_Lieferant!$D$8:$BE$8,0)),""), "0.000")&amp;""</f>
        <v>2.220</v>
      </c>
      <c r="BC101" s="27" t="str">
        <f>TEXT(_xlfn.IFNA(INDEX(Input_Lieferant!$D$9:$BE$158,MATCH($A101,Input_Lieferant!$B$9:$B$158,0),MATCH(BC$1,Input_Lieferant!$D$8:$BE$8,0)),""), "0.000")&amp;""</f>
        <v>9.360</v>
      </c>
      <c r="BD101" s="27" t="str">
        <f>TEXT(_xlfn.IFNA(INDEX(Input_Lieferant!$D$9:$BE$158,MATCH($A101,Input_Lieferant!$B$9:$B$158,0),MATCH(BD$1,Input_Lieferant!$D$8:$BE$8,0)),""), "0.000")&amp;""</f>
        <v>7.210</v>
      </c>
      <c r="BE101" s="27" t="str">
        <f>TEXT(_xlfn.IFNA(INDEX(Input_Lieferant!$D$9:$BE$158,MATCH($A101,Input_Lieferant!$B$9:$B$158,0),MATCH(BE$1,Input_Lieferant!$D$8:$BE$8,0)),""), "0.000")&amp;""</f>
        <v>MM</v>
      </c>
      <c r="BF101" s="27" t="str">
        <f>_xlfn.IFNA(INDEX(Grunddaten!$C$9:$BO$159,MATCH($A101,Input_Lieferant!$B$9:$B$158,0),MATCH(BF$1,Grunddaten!$C$8:$BO$8,0)), "")&amp;""</f>
        <v>0924</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7000</v>
      </c>
      <c r="BY101" s="31"/>
      <c r="BZ101" s="31"/>
      <c r="CA101" s="31"/>
      <c r="CB101" s="31"/>
      <c r="CC101" s="31"/>
      <c r="CD101" s="27" t="str">
        <f>_xlfn.IFNA(INDEX('Systemmanager - Datenassistent'!$C$9:$BW$159,MATCH($A101,Input_Lieferant!$B$9:$B$158,0),MATCH(CD$1,'Systemmanager - Datenassistent'!$C$8:$BW$8,0)),"")&amp;""</f>
        <v>EXTWG_100</v>
      </c>
      <c r="CE101" s="31"/>
      <c r="CF101" s="31"/>
      <c r="CG101" s="31"/>
      <c r="CH101" s="31"/>
      <c r="CI101" s="31"/>
      <c r="CJ101" s="31" t="str">
        <f t="shared" si="17"/>
        <v>V1</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BGQydLUneKJcQGtxAJuNdOTBKXVRtx</v>
      </c>
      <c r="DE101" s="27" t="str">
        <f>_xlfn.IFNA(INDEX(Grunddaten!$C$9:$BO$159,MATCH($A101,Input_Lieferant!$B$9:$B$158,0),MATCH(DE$1,Grunddaten!$C$8:$BO$8,0)), "")&amp;""</f>
        <v>1000056249</v>
      </c>
      <c r="DF101" s="31"/>
      <c r="DG101" s="31"/>
      <c r="DH101" s="31"/>
      <c r="DI101" s="31"/>
      <c r="DJ101" s="27" t="str">
        <f>_xlfn.IFNA(INDEX(Input_Lieferant!$D$9:$BE$158,MATCH($A101,Input_Lieferant!$B$9:$B$158,0),MATCH(DJ$1,Input_Lieferant!$D$8:$BE$8,0)),"")&amp;""</f>
        <v/>
      </c>
      <c r="DK101" s="31"/>
      <c r="DL101" s="31"/>
      <c r="DM101" s="31"/>
      <c r="DN101" s="31"/>
      <c r="DO101" s="31"/>
      <c r="DP101" s="31"/>
      <c r="DQ101" s="31"/>
      <c r="DR101" s="27">
        <f t="shared" si="18"/>
        <v>2</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UAM</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X</v>
      </c>
      <c r="GI101" s="27" t="str">
        <f>_xlfn.IFNA(INDEX('Systemmanager - Datenassistent'!$C$9:$BW$159,MATCH($A101,Input_Lieferant!$B$9:$B$158,0),MATCH(GI$1,'Systemmanager - Datenassistent'!$C$8:$BW$8,0)),"")&amp;""</f>
        <v>M</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000000000037426048</v>
      </c>
      <c r="GO101" s="27" t="str">
        <f>_xlfn.IFNA(INDEX(Grunddaten!$C$9:$BO$159,MATCH($A101,Input_Lieferant!$B$9:$B$158,0),MATCH(GO$1,Grunddaten!$C$8:$BO$8,0)), "")&amp;""</f>
        <v/>
      </c>
      <c r="GP101" s="27" t="str">
        <f>_xlfn.IFNA(INDEX('Systemmanager - Datenassistent'!$C$9:$BW$159,MATCH($A101,Input_Lieferant!$B$9:$B$158,0),MATCH(GP$1,'Systemmanager - Datenassistent'!$C$8:$BW$8,0)),"")&amp;""</f>
        <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2</v>
      </c>
      <c r="JT101" s="27" t="str">
        <f>_xlfn.IFNA(INDEX(Grunddaten!$C$9:$BO$159,MATCH($A101,Input_Lieferant!$B$9:$B$158,0),MATCH(JT$1,Grunddaten!$C$8:$BO$8,0)), "")&amp;""</f>
        <v>R</v>
      </c>
      <c r="JU101" s="31"/>
      <c r="JV101" s="27" t="str">
        <f>_xlfn.IFNA(INDEX(Input_Lieferant!$D$9:$BE$158,MATCH($A101,Input_Lieferant!$B$9:$B$158,0),MATCH(JV$1,Input_Lieferant!$D$8:$BE$8,0)),"")&amp;""</f>
        <v>282746421</v>
      </c>
      <c r="JW101" s="31"/>
      <c r="JX101" s="31"/>
      <c r="JZ101" s="31"/>
      <c r="KA101" s="31"/>
      <c r="KB101" s="31"/>
      <c r="KC101" s="27" t="str">
        <f>_xlfn.IFNA(INDEX('Systemmanager - Datenassistent'!$C$9:$BW$159,MATCH($A101,Input_Lieferant!$B$9:$B$158,0),MATCH(KC$1,'Systemmanager - Datenassistent'!$C$8:$BW$8,0)),"")&amp;""</f>
        <v>6</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4">
      <c r="A102" s="27">
        <f>IF(LEN(Input_Lieferant!B109)=0,"",Input_Lieferant!B109)</f>
        <v>101</v>
      </c>
      <c r="B102" s="31"/>
      <c r="C102" s="31"/>
      <c r="D102" s="31"/>
      <c r="E102" s="31"/>
      <c r="F102" s="31"/>
      <c r="G102" s="31"/>
      <c r="H102" s="31"/>
      <c r="I102" s="31"/>
      <c r="J102" s="31"/>
      <c r="K102" s="27" t="str">
        <f>_xlfn.IFNA(INDEX(Grunddaten!$C$9:$BO$159,MATCH($A102,Input_Lieferant!$B$9:$B$158,0),MATCH(K$1,Grunddaten!$C$8:$BO$8,0)), "")&amp;""</f>
        <v>V010</v>
      </c>
      <c r="L102" s="27" t="str">
        <f t="shared" si="15"/>
        <v>M</v>
      </c>
      <c r="M102" s="27" t="str">
        <f>_xlfn.IFNA(INDEX(Grunddaten!$C$9:$BO$159,MATCH($A102,Input_Lieferant!$B$9:$B$158,0),MATCH(M$1,Grunddaten!$C$8:$BO$8,0)), "")&amp;""</f>
        <v>ZX0000215</v>
      </c>
      <c r="N102" s="31"/>
      <c r="O102" s="27" t="str">
        <f>_xlfn.IFNA(INDEX(Input_Lieferant!$D$9:$BE$158,MATCH($A102,Input_Lieferant!$B$9:$B$158,0),MATCH(O$1,Input_Lieferant!$D$8:$BE$8,0)), "")&amp;""</f>
        <v>M2</v>
      </c>
      <c r="P102" s="27" t="str">
        <f>_xlfn.IFNA(INDEX(Input_Lieferant!$D$9:$BE$158,MATCH($A102,Input_Lieferant!$B$9:$B$158,0),MATCH(P$1,Input_Lieferant!$D$8:$BE$8,0)), "")&amp;""</f>
        <v>KG</v>
      </c>
      <c r="Q102" s="31"/>
      <c r="R102" s="31"/>
      <c r="S102" s="31"/>
      <c r="T102" s="31"/>
      <c r="U102" s="31"/>
      <c r="V102" s="31"/>
      <c r="W102" s="31"/>
      <c r="X102" s="31"/>
      <c r="Y102" s="31"/>
      <c r="Z102" s="27" t="str">
        <f>_xlfn.IFNA(INDEX(Input_Lieferant!$D$9:$BE$158,MATCH($A102,Input_Lieferant!$B$9:$B$158,0),MATCH(Z$1,Input_Lieferant!$D$8:$BE$8,0)), "")&amp;""</f>
        <v>4.21</v>
      </c>
      <c r="AA102" s="31"/>
      <c r="AB102" s="27" t="str">
        <f>_xlfn.IFNA(INDEX(Input_Lieferant!$D$9:$BE$158,MATCH($A102,Input_Lieferant!$B$9:$B$158,0),MATCH(AB$1,Input_Lieferant!$D$8:$BE$8,0)),"")&amp;""</f>
        <v>GG04</v>
      </c>
      <c r="AC102" s="31"/>
      <c r="AD102" s="31"/>
      <c r="AE102" s="27" t="str">
        <f>_xlfn.IFNA(INDEX(Input_Lieferant!$D$9:$BE$158,MATCH($A102,Input_Lieferant!$B$9:$B$158,0),MATCH(AE$1,Input_Lieferant!$D$8:$BE$8,0)), "")&amp;""</f>
        <v>1.22</v>
      </c>
      <c r="AF102" s="27" t="str">
        <f>_xlfn.IFNA(INDEX(Input_Lieferant!$D$9:$BE$158,MATCH($A102,Input_Lieferant!$B$9:$B$158,0),MATCH(AF$1,Input_Lieferant!$D$8:$BE$8,0)),"")&amp;""</f>
        <v>5.74</v>
      </c>
      <c r="AG102" s="27" t="str">
        <f>_xlfn.IFNA(INDEX(Input_Lieferant!$D$9:$BE$158,MATCH($A102,Input_Lieferant!$B$9:$B$158,0),MATCH(AG$1,Input_Lieferant!$D$8:$BE$8,0)),"")&amp;""</f>
        <v>KG</v>
      </c>
      <c r="AH102" s="31"/>
      <c r="AI102" s="31"/>
      <c r="AJ102" s="31"/>
      <c r="AK102" s="31"/>
      <c r="AL102" s="27" t="str">
        <f>_xlfn.IFNA(INDEX('Systemmanager - Datenassistent'!$C$9:$BW$159,MATCH($A102,Input_Lieferant!$B$9:$B$158,0),MATCH(AL$1,'Systemmanager - Datenassistent'!$C$8:$BW$8,0)),"")&amp;""</f>
        <v>00</v>
      </c>
      <c r="AM102" s="31"/>
      <c r="AN102" s="31"/>
      <c r="AO102" s="31"/>
      <c r="AP102" s="27" t="str">
        <f>_xlfn.IFNA(INDEX(Grunddaten!$C$9:$BO$159,MATCH($A102,Input_Lieferant!$B$9:$B$158,0),MATCH(AP$1,Grunddaten!$C$8:$BO$8,0)), "")&amp;""</f>
        <v>V5</v>
      </c>
      <c r="AQ102" s="31"/>
      <c r="AR102" s="31"/>
      <c r="AS102" s="31"/>
      <c r="AT102" s="31"/>
      <c r="AU102" s="31"/>
      <c r="AV102" s="31"/>
      <c r="AW102" s="31"/>
      <c r="AX102" s="31"/>
      <c r="AY102" s="31"/>
      <c r="AZ102" s="27" t="str">
        <f>_xlfn.IFNA(INDEX(Input_Lieferant!$D$9:$BE$158,MATCH($A102,Input_Lieferant!$B$9:$B$158,0),MATCH(AZ$1,Input_Lieferant!$D$8:$BE$8,0)),"")&amp;""</f>
        <v>7430305330608</v>
      </c>
      <c r="BA102" s="27" t="str">
        <f t="shared" si="16"/>
        <v>HE</v>
      </c>
      <c r="BB102" s="27" t="str">
        <f>TEXT(_xlfn.IFNA(INDEX(Input_Lieferant!$D$9:$BE$158,MATCH($A102,Input_Lieferant!$B$9:$B$158,0),MATCH(BB$1,Input_Lieferant!$D$8:$BE$8,0)),""), "0.000")&amp;""</f>
        <v>8.920</v>
      </c>
      <c r="BC102" s="27" t="str">
        <f>TEXT(_xlfn.IFNA(INDEX(Input_Lieferant!$D$9:$BE$158,MATCH($A102,Input_Lieferant!$B$9:$B$158,0),MATCH(BC$1,Input_Lieferant!$D$8:$BE$8,0)),""), "0.000")&amp;""</f>
        <v>7.630</v>
      </c>
      <c r="BD102" s="27" t="str">
        <f>TEXT(_xlfn.IFNA(INDEX(Input_Lieferant!$D$9:$BE$158,MATCH($A102,Input_Lieferant!$B$9:$B$158,0),MATCH(BD$1,Input_Lieferant!$D$8:$BE$8,0)),""), "0.000")&amp;""</f>
        <v>4.550</v>
      </c>
      <c r="BE102" s="27" t="str">
        <f>TEXT(_xlfn.IFNA(INDEX(Input_Lieferant!$D$9:$BE$158,MATCH($A102,Input_Lieferant!$B$9:$B$158,0),MATCH(BE$1,Input_Lieferant!$D$8:$BE$8,0)),""), "0.000")&amp;""</f>
        <v>MM</v>
      </c>
      <c r="BF102" s="27" t="str">
        <f>_xlfn.IFNA(INDEX(Grunddaten!$C$9:$BO$159,MATCH($A102,Input_Lieferant!$B$9:$B$158,0),MATCH(BF$1,Grunddaten!$C$8:$BO$8,0)), "")&amp;""</f>
        <v>0848</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1000</v>
      </c>
      <c r="BY102" s="31"/>
      <c r="BZ102" s="31"/>
      <c r="CA102" s="31"/>
      <c r="CB102" s="31"/>
      <c r="CC102" s="31"/>
      <c r="CD102" s="27" t="str">
        <f>_xlfn.IFNA(INDEX('Systemmanager - Datenassistent'!$C$9:$BW$159,MATCH($A102,Input_Lieferant!$B$9:$B$158,0),MATCH(CD$1,'Systemmanager - Datenassistent'!$C$8:$BW$8,0)),"")&amp;""</f>
        <v>EXTWG_101</v>
      </c>
      <c r="CE102" s="31"/>
      <c r="CF102" s="31"/>
      <c r="CG102" s="31"/>
      <c r="CH102" s="31"/>
      <c r="CI102" s="31"/>
      <c r="CJ102" s="31" t="str">
        <f t="shared" si="17"/>
        <v>V1</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JXqODlMjONNnqFeJASIkXVoFXtPjJE</v>
      </c>
      <c r="DE102" s="27" t="str">
        <f>_xlfn.IFNA(INDEX(Grunddaten!$C$9:$BO$159,MATCH($A102,Input_Lieferant!$B$9:$B$158,0),MATCH(DE$1,Grunddaten!$C$8:$BO$8,0)), "")&amp;""</f>
        <v>1000056554</v>
      </c>
      <c r="DF102" s="31"/>
      <c r="DG102" s="31"/>
      <c r="DH102" s="31"/>
      <c r="DI102" s="31"/>
      <c r="DJ102" s="27" t="str">
        <f>_xlfn.IFNA(INDEX(Input_Lieferant!$D$9:$BE$158,MATCH($A102,Input_Lieferant!$B$9:$B$158,0),MATCH(DJ$1,Input_Lieferant!$D$8:$BE$8,0)),"")&amp;""</f>
        <v/>
      </c>
      <c r="DK102" s="31"/>
      <c r="DL102" s="31"/>
      <c r="DM102" s="31"/>
      <c r="DN102" s="31"/>
      <c r="DO102" s="31"/>
      <c r="DP102" s="31"/>
      <c r="DQ102" s="31"/>
      <c r="DR102" s="27">
        <f t="shared" si="18"/>
        <v>2</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UAM</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X</v>
      </c>
      <c r="GI102" s="27" t="str">
        <f>_xlfn.IFNA(INDEX('Systemmanager - Datenassistent'!$C$9:$BW$159,MATCH($A102,Input_Lieferant!$B$9:$B$158,0),MATCH(GI$1,'Systemmanager - Datenassistent'!$C$8:$BW$8,0)),"")&amp;""</f>
        <v>M</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000000000047396405</v>
      </c>
      <c r="GO102" s="27" t="str">
        <f>_xlfn.IFNA(INDEX(Grunddaten!$C$9:$BO$159,MATCH($A102,Input_Lieferant!$B$9:$B$158,0),MATCH(GO$1,Grunddaten!$C$8:$BO$8,0)), "")&amp;""</f>
        <v/>
      </c>
      <c r="GP102" s="27" t="str">
        <f>_xlfn.IFNA(INDEX('Systemmanager - Datenassistent'!$C$9:$BW$159,MATCH($A102,Input_Lieferant!$B$9:$B$158,0),MATCH(GP$1,'Systemmanager - Datenassistent'!$C$8:$BW$8,0)),"")&amp;""</f>
        <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2</v>
      </c>
      <c r="JT102" s="27" t="str">
        <f>_xlfn.IFNA(INDEX(Grunddaten!$C$9:$BO$159,MATCH($A102,Input_Lieferant!$B$9:$B$158,0),MATCH(JT$1,Grunddaten!$C$8:$BO$8,0)), "")&amp;""</f>
        <v>N</v>
      </c>
      <c r="JU102" s="31"/>
      <c r="JV102" s="27" t="str">
        <f>_xlfn.IFNA(INDEX(Input_Lieferant!$D$9:$BE$158,MATCH($A102,Input_Lieferant!$B$9:$B$158,0),MATCH(JV$1,Input_Lieferant!$D$8:$BE$8,0)),"")&amp;""</f>
        <v>901248554</v>
      </c>
      <c r="JW102" s="31"/>
      <c r="JX102" s="31"/>
      <c r="JZ102" s="31"/>
      <c r="KA102" s="31"/>
      <c r="KB102" s="31"/>
      <c r="KC102" s="27" t="str">
        <f>_xlfn.IFNA(INDEX('Systemmanager - Datenassistent'!$C$9:$BW$159,MATCH($A102,Input_Lieferant!$B$9:$B$158,0),MATCH(KC$1,'Systemmanager - Datenassistent'!$C$8:$BW$8,0)),"")&amp;""</f>
        <v>1</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4">
      <c r="A103" s="27">
        <f>IF(LEN(Input_Lieferant!B110)=0,"",Input_Lieferant!B110)</f>
        <v>102</v>
      </c>
      <c r="B103" s="31"/>
      <c r="C103" s="31"/>
      <c r="D103" s="31"/>
      <c r="E103" s="31"/>
      <c r="F103" s="31"/>
      <c r="G103" s="31"/>
      <c r="H103" s="31"/>
      <c r="I103" s="31"/>
      <c r="J103" s="31"/>
      <c r="K103" s="27" t="str">
        <f>_xlfn.IFNA(INDEX(Grunddaten!$C$9:$BO$159,MATCH($A103,Input_Lieferant!$B$9:$B$158,0),MATCH(K$1,Grunddaten!$C$8:$BO$8,0)), "")&amp;""</f>
        <v>V007</v>
      </c>
      <c r="L103" s="27" t="str">
        <f t="shared" si="15"/>
        <v>M</v>
      </c>
      <c r="M103" s="27" t="str">
        <f>_xlfn.IFNA(INDEX(Grunddaten!$C$9:$BO$159,MATCH($A103,Input_Lieferant!$B$9:$B$158,0),MATCH(M$1,Grunddaten!$C$8:$BO$8,0)), "")&amp;""</f>
        <v>ZX0000215</v>
      </c>
      <c r="N103" s="31"/>
      <c r="O103" s="27" t="str">
        <f>_xlfn.IFNA(INDEX(Input_Lieferant!$D$9:$BE$158,MATCH($A103,Input_Lieferant!$B$9:$B$158,0),MATCH(O$1,Input_Lieferant!$D$8:$BE$8,0)), "")&amp;""</f>
        <v>GLL</v>
      </c>
      <c r="P103" s="27" t="str">
        <f>_xlfn.IFNA(INDEX(Input_Lieferant!$D$9:$BE$158,MATCH($A103,Input_Lieferant!$B$9:$B$158,0),MATCH(P$1,Input_Lieferant!$D$8:$BE$8,0)), "")&amp;""</f>
        <v>OZ</v>
      </c>
      <c r="Q103" s="31"/>
      <c r="R103" s="31"/>
      <c r="S103" s="31"/>
      <c r="T103" s="31"/>
      <c r="U103" s="31"/>
      <c r="V103" s="31"/>
      <c r="W103" s="31"/>
      <c r="X103" s="31"/>
      <c r="Y103" s="31"/>
      <c r="Z103" s="27" t="str">
        <f>_xlfn.IFNA(INDEX(Input_Lieferant!$D$9:$BE$158,MATCH($A103,Input_Lieferant!$B$9:$B$158,0),MATCH(Z$1,Input_Lieferant!$D$8:$BE$8,0)), "")&amp;""</f>
        <v>8.97</v>
      </c>
      <c r="AA103" s="31"/>
      <c r="AB103" s="27" t="str">
        <f>_xlfn.IFNA(INDEX(Input_Lieferant!$D$9:$BE$158,MATCH($A103,Input_Lieferant!$B$9:$B$158,0),MATCH(AB$1,Input_Lieferant!$D$8:$BE$8,0)),"")&amp;""</f>
        <v>LEER</v>
      </c>
      <c r="AC103" s="31"/>
      <c r="AD103" s="31"/>
      <c r="AE103" s="27" t="str">
        <f>_xlfn.IFNA(INDEX(Input_Lieferant!$D$9:$BE$158,MATCH($A103,Input_Lieferant!$B$9:$B$158,0),MATCH(AE$1,Input_Lieferant!$D$8:$BE$8,0)), "")&amp;""</f>
        <v>3.26</v>
      </c>
      <c r="AF103" s="27" t="str">
        <f>_xlfn.IFNA(INDEX(Input_Lieferant!$D$9:$BE$158,MATCH($A103,Input_Lieferant!$B$9:$B$158,0),MATCH(AF$1,Input_Lieferant!$D$8:$BE$8,0)),"")&amp;""</f>
        <v>4.66</v>
      </c>
      <c r="AG103" s="27" t="str">
        <f>_xlfn.IFNA(INDEX(Input_Lieferant!$D$9:$BE$158,MATCH($A103,Input_Lieferant!$B$9:$B$158,0),MATCH(AG$1,Input_Lieferant!$D$8:$BE$8,0)),"")&amp;""</f>
        <v>KG</v>
      </c>
      <c r="AH103" s="31"/>
      <c r="AI103" s="31"/>
      <c r="AJ103" s="31"/>
      <c r="AK103" s="31"/>
      <c r="AL103" s="27" t="str">
        <f>_xlfn.IFNA(INDEX('Systemmanager - Datenassistent'!$C$9:$BW$159,MATCH($A103,Input_Lieferant!$B$9:$B$158,0),MATCH(AL$1,'Systemmanager - Datenassistent'!$C$8:$BW$8,0)),"")&amp;""</f>
        <v>03</v>
      </c>
      <c r="AM103" s="31"/>
      <c r="AN103" s="31"/>
      <c r="AO103" s="31"/>
      <c r="AP103" s="27" t="str">
        <f>_xlfn.IFNA(INDEX(Grunddaten!$C$9:$BO$159,MATCH($A103,Input_Lieferant!$B$9:$B$158,0),MATCH(AP$1,Grunddaten!$C$8:$BO$8,0)), "")&amp;""</f>
        <v>V0</v>
      </c>
      <c r="AQ103" s="31"/>
      <c r="AR103" s="31"/>
      <c r="AS103" s="31"/>
      <c r="AT103" s="31"/>
      <c r="AU103" s="31"/>
      <c r="AV103" s="31"/>
      <c r="AW103" s="31"/>
      <c r="AX103" s="31"/>
      <c r="AY103" s="31"/>
      <c r="AZ103" s="27" t="str">
        <f>_xlfn.IFNA(INDEX(Input_Lieferant!$D$9:$BE$158,MATCH($A103,Input_Lieferant!$B$9:$B$158,0),MATCH(AZ$1,Input_Lieferant!$D$8:$BE$8,0)),"")&amp;""</f>
        <v>8081129671277</v>
      </c>
      <c r="BA103" s="27" t="str">
        <f t="shared" si="16"/>
        <v>HE</v>
      </c>
      <c r="BB103" s="27" t="str">
        <f>TEXT(_xlfn.IFNA(INDEX(Input_Lieferant!$D$9:$BE$158,MATCH($A103,Input_Lieferant!$B$9:$B$158,0),MATCH(BB$1,Input_Lieferant!$D$8:$BE$8,0)),""), "0.000")&amp;""</f>
        <v>6.000</v>
      </c>
      <c r="BC103" s="27" t="str">
        <f>TEXT(_xlfn.IFNA(INDEX(Input_Lieferant!$D$9:$BE$158,MATCH($A103,Input_Lieferant!$B$9:$B$158,0),MATCH(BC$1,Input_Lieferant!$D$8:$BE$8,0)),""), "0.000")&amp;""</f>
        <v>7.920</v>
      </c>
      <c r="BD103" s="27" t="str">
        <f>TEXT(_xlfn.IFNA(INDEX(Input_Lieferant!$D$9:$BE$158,MATCH($A103,Input_Lieferant!$B$9:$B$158,0),MATCH(BD$1,Input_Lieferant!$D$8:$BE$8,0)),""), "0.000")&amp;""</f>
        <v>1.860</v>
      </c>
      <c r="BE103" s="27" t="str">
        <f>TEXT(_xlfn.IFNA(INDEX(Input_Lieferant!$D$9:$BE$158,MATCH($A103,Input_Lieferant!$B$9:$B$158,0),MATCH(BE$1,Input_Lieferant!$D$8:$BE$8,0)),""), "0.000")&amp;""</f>
        <v>MM</v>
      </c>
      <c r="BF103" s="27" t="str">
        <f>_xlfn.IFNA(INDEX(Grunddaten!$C$9:$BO$159,MATCH($A103,Input_Lieferant!$B$9:$B$158,0),MATCH(BF$1,Grunddaten!$C$8:$BO$8,0)), "")&amp;""</f>
        <v>0602</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3000</v>
      </c>
      <c r="BY103" s="31"/>
      <c r="BZ103" s="31"/>
      <c r="CA103" s="31"/>
      <c r="CB103" s="31"/>
      <c r="CC103" s="31"/>
      <c r="CD103" s="27" t="str">
        <f>_xlfn.IFNA(INDEX('Systemmanager - Datenassistent'!$C$9:$BW$159,MATCH($A103,Input_Lieferant!$B$9:$B$158,0),MATCH(CD$1,'Systemmanager - Datenassistent'!$C$8:$BW$8,0)),"")&amp;""</f>
        <v>EXTWG_102</v>
      </c>
      <c r="CE103" s="31"/>
      <c r="CF103" s="31"/>
      <c r="CG103" s="31"/>
      <c r="CH103" s="31"/>
      <c r="CI103" s="31"/>
      <c r="CJ103" s="31" t="str">
        <f t="shared" si="17"/>
        <v>V1</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TpqgQOuvneohGbgoIPkGjvEFygfdnp</v>
      </c>
      <c r="DE103" s="27" t="str">
        <f>_xlfn.IFNA(INDEX(Grunddaten!$C$9:$BO$159,MATCH($A103,Input_Lieferant!$B$9:$B$158,0),MATCH(DE$1,Grunddaten!$C$8:$BO$8,0)), "")&amp;""</f>
        <v>1000056014</v>
      </c>
      <c r="DF103" s="31"/>
      <c r="DG103" s="31"/>
      <c r="DH103" s="31"/>
      <c r="DI103" s="31"/>
      <c r="DJ103" s="27" t="str">
        <f>_xlfn.IFNA(INDEX(Input_Lieferant!$D$9:$BE$158,MATCH($A103,Input_Lieferant!$B$9:$B$158,0),MATCH(DJ$1,Input_Lieferant!$D$8:$BE$8,0)),"")&amp;""</f>
        <v/>
      </c>
      <c r="DK103" s="31"/>
      <c r="DL103" s="31"/>
      <c r="DM103" s="31"/>
      <c r="DN103" s="31"/>
      <c r="DO103" s="31"/>
      <c r="DP103" s="31"/>
      <c r="DQ103" s="31"/>
      <c r="DR103" s="27">
        <f t="shared" si="18"/>
        <v>2</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UAM</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X</v>
      </c>
      <c r="GI103" s="27" t="str">
        <f>_xlfn.IFNA(INDEX('Systemmanager - Datenassistent'!$C$9:$BW$159,MATCH($A103,Input_Lieferant!$B$9:$B$158,0),MATCH(GI$1,'Systemmanager - Datenassistent'!$C$8:$BW$8,0)),"")&amp;""</f>
        <v>N</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000000000035806110</v>
      </c>
      <c r="GO103" s="27" t="str">
        <f>_xlfn.IFNA(INDEX(Grunddaten!$C$9:$BO$159,MATCH($A103,Input_Lieferant!$B$9:$B$158,0),MATCH(GO$1,Grunddaten!$C$8:$BO$8,0)), "")&amp;""</f>
        <v/>
      </c>
      <c r="GP103" s="27" t="str">
        <f>_xlfn.IFNA(INDEX('Systemmanager - Datenassistent'!$C$9:$BW$159,MATCH($A103,Input_Lieferant!$B$9:$B$158,0),MATCH(GP$1,'Systemmanager - Datenassistent'!$C$8:$BW$8,0)),"")&amp;""</f>
        <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1</v>
      </c>
      <c r="JT103" s="27" t="str">
        <f>_xlfn.IFNA(INDEX(Grunddaten!$C$9:$BO$159,MATCH($A103,Input_Lieferant!$B$9:$B$158,0),MATCH(JT$1,Grunddaten!$C$8:$BO$8,0)), "")&amp;""</f>
        <v>V</v>
      </c>
      <c r="JU103" s="31"/>
      <c r="JV103" s="27" t="str">
        <f>_xlfn.IFNA(INDEX(Input_Lieferant!$D$9:$BE$158,MATCH($A103,Input_Lieferant!$B$9:$B$158,0),MATCH(JV$1,Input_Lieferant!$D$8:$BE$8,0)),"")&amp;""</f>
        <v>522421399</v>
      </c>
      <c r="JW103" s="31"/>
      <c r="JX103" s="31"/>
      <c r="JZ103" s="31"/>
      <c r="KA103" s="31"/>
      <c r="KB103" s="31"/>
      <c r="KC103" s="27" t="str">
        <f>_xlfn.IFNA(INDEX('Systemmanager - Datenassistent'!$C$9:$BW$159,MATCH($A103,Input_Lieferant!$B$9:$B$158,0),MATCH(KC$1,'Systemmanager - Datenassistent'!$C$8:$BW$8,0)),"")&amp;""</f>
        <v>2</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4">
      <c r="A104" s="27">
        <f>IF(LEN(Input_Lieferant!B111)=0,"",Input_Lieferant!B111)</f>
        <v>103</v>
      </c>
      <c r="B104" s="31"/>
      <c r="C104" s="31"/>
      <c r="D104" s="31"/>
      <c r="E104" s="31"/>
      <c r="F104" s="31"/>
      <c r="G104" s="31"/>
      <c r="H104" s="31"/>
      <c r="I104" s="31"/>
      <c r="J104" s="31"/>
      <c r="K104" s="27" t="str">
        <f>_xlfn.IFNA(INDEX(Grunddaten!$C$9:$BO$159,MATCH($A104,Input_Lieferant!$B$9:$B$158,0),MATCH(K$1,Grunddaten!$C$8:$BO$8,0)), "")&amp;""</f>
        <v>V005</v>
      </c>
      <c r="L104" s="27" t="str">
        <f t="shared" si="15"/>
        <v>M</v>
      </c>
      <c r="M104" s="27" t="str">
        <f>_xlfn.IFNA(INDEX(Grunddaten!$C$9:$BO$159,MATCH($A104,Input_Lieferant!$B$9:$B$158,0),MATCH(M$1,Grunddaten!$C$8:$BO$8,0)), "")&amp;""</f>
        <v>ZX0000215</v>
      </c>
      <c r="N104" s="31"/>
      <c r="O104" s="27" t="str">
        <f>_xlfn.IFNA(INDEX(Input_Lieferant!$D$9:$BE$158,MATCH($A104,Input_Lieferant!$B$9:$B$158,0),MATCH(O$1,Input_Lieferant!$D$8:$BE$8,0)), "")&amp;""</f>
        <v>M2</v>
      </c>
      <c r="P104" s="27" t="str">
        <f>_xlfn.IFNA(INDEX(Input_Lieferant!$D$9:$BE$158,MATCH($A104,Input_Lieferant!$B$9:$B$158,0),MATCH(P$1,Input_Lieferant!$D$8:$BE$8,0)), "")&amp;""</f>
        <v>TO</v>
      </c>
      <c r="Q104" s="31"/>
      <c r="R104" s="31"/>
      <c r="S104" s="31"/>
      <c r="T104" s="31"/>
      <c r="U104" s="31"/>
      <c r="V104" s="31"/>
      <c r="W104" s="31"/>
      <c r="X104" s="31"/>
      <c r="Y104" s="31"/>
      <c r="Z104" s="27" t="str">
        <f>_xlfn.IFNA(INDEX(Input_Lieferant!$D$9:$BE$158,MATCH($A104,Input_Lieferant!$B$9:$B$158,0),MATCH(Z$1,Input_Lieferant!$D$8:$BE$8,0)), "")&amp;""</f>
        <v>2.7</v>
      </c>
      <c r="AA104" s="31"/>
      <c r="AB104" s="27" t="str">
        <f>_xlfn.IFNA(INDEX(Input_Lieferant!$D$9:$BE$158,MATCH($A104,Input_Lieferant!$B$9:$B$158,0),MATCH(AB$1,Input_Lieferant!$D$8:$BE$8,0)),"")&amp;""</f>
        <v>LO13</v>
      </c>
      <c r="AC104" s="31"/>
      <c r="AD104" s="31"/>
      <c r="AE104" s="27" t="str">
        <f>_xlfn.IFNA(INDEX(Input_Lieferant!$D$9:$BE$158,MATCH($A104,Input_Lieferant!$B$9:$B$158,0),MATCH(AE$1,Input_Lieferant!$D$8:$BE$8,0)), "")&amp;""</f>
        <v>9.52</v>
      </c>
      <c r="AF104" s="27" t="str">
        <f>_xlfn.IFNA(INDEX(Input_Lieferant!$D$9:$BE$158,MATCH($A104,Input_Lieferant!$B$9:$B$158,0),MATCH(AF$1,Input_Lieferant!$D$8:$BE$8,0)),"")&amp;""</f>
        <v>3.62</v>
      </c>
      <c r="AG104" s="27" t="str">
        <f>_xlfn.IFNA(INDEX(Input_Lieferant!$D$9:$BE$158,MATCH($A104,Input_Lieferant!$B$9:$B$158,0),MATCH(AG$1,Input_Lieferant!$D$8:$BE$8,0)),"")&amp;""</f>
        <v>KG</v>
      </c>
      <c r="AH104" s="31"/>
      <c r="AI104" s="31"/>
      <c r="AJ104" s="31"/>
      <c r="AK104" s="31"/>
      <c r="AL104" s="27" t="str">
        <f>_xlfn.IFNA(INDEX('Systemmanager - Datenassistent'!$C$9:$BW$159,MATCH($A104,Input_Lieferant!$B$9:$B$158,0),MATCH(AL$1,'Systemmanager - Datenassistent'!$C$8:$BW$8,0)),"")&amp;""</f>
        <v>04</v>
      </c>
      <c r="AM104" s="31"/>
      <c r="AN104" s="31"/>
      <c r="AO104" s="31"/>
      <c r="AP104" s="27" t="str">
        <f>_xlfn.IFNA(INDEX(Grunddaten!$C$9:$BO$159,MATCH($A104,Input_Lieferant!$B$9:$B$158,0),MATCH(AP$1,Grunddaten!$C$8:$BO$8,0)), "")&amp;""</f>
        <v>V1</v>
      </c>
      <c r="AQ104" s="31"/>
      <c r="AR104" s="31"/>
      <c r="AS104" s="31"/>
      <c r="AT104" s="31"/>
      <c r="AU104" s="31"/>
      <c r="AV104" s="31"/>
      <c r="AW104" s="31"/>
      <c r="AX104" s="31"/>
      <c r="AY104" s="31"/>
      <c r="AZ104" s="27" t="str">
        <f>_xlfn.IFNA(INDEX(Input_Lieferant!$D$9:$BE$158,MATCH($A104,Input_Lieferant!$B$9:$B$158,0),MATCH(AZ$1,Input_Lieferant!$D$8:$BE$8,0)),"")&amp;""</f>
        <v>2605964752201</v>
      </c>
      <c r="BA104" s="27" t="str">
        <f t="shared" si="16"/>
        <v>HE</v>
      </c>
      <c r="BB104" s="27" t="str">
        <f>TEXT(_xlfn.IFNA(INDEX(Input_Lieferant!$D$9:$BE$158,MATCH($A104,Input_Lieferant!$B$9:$B$158,0),MATCH(BB$1,Input_Lieferant!$D$8:$BE$8,0)),""), "0.000")&amp;""</f>
        <v>9.130</v>
      </c>
      <c r="BC104" s="27" t="str">
        <f>TEXT(_xlfn.IFNA(INDEX(Input_Lieferant!$D$9:$BE$158,MATCH($A104,Input_Lieferant!$B$9:$B$158,0),MATCH(BC$1,Input_Lieferant!$D$8:$BE$8,0)),""), "0.000")&amp;""</f>
        <v>9.030</v>
      </c>
      <c r="BD104" s="27" t="str">
        <f>TEXT(_xlfn.IFNA(INDEX(Input_Lieferant!$D$9:$BE$158,MATCH($A104,Input_Lieferant!$B$9:$B$158,0),MATCH(BD$1,Input_Lieferant!$D$8:$BE$8,0)),""), "0.000")&amp;""</f>
        <v>1.660</v>
      </c>
      <c r="BE104" s="27" t="str">
        <f>TEXT(_xlfn.IFNA(INDEX(Input_Lieferant!$D$9:$BE$158,MATCH($A104,Input_Lieferant!$B$9:$B$158,0),MATCH(BE$1,Input_Lieferant!$D$8:$BE$8,0)),""), "0.000")&amp;""</f>
        <v>MM</v>
      </c>
      <c r="BF104" s="27" t="str">
        <f>_xlfn.IFNA(INDEX(Grunddaten!$C$9:$BO$159,MATCH($A104,Input_Lieferant!$B$9:$B$158,0),MATCH(BF$1,Grunddaten!$C$8:$BO$8,0)), "")&amp;""</f>
        <v>0471</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9000</v>
      </c>
      <c r="BY104" s="31"/>
      <c r="BZ104" s="31"/>
      <c r="CA104" s="31"/>
      <c r="CB104" s="31"/>
      <c r="CC104" s="31"/>
      <c r="CD104" s="27" t="str">
        <f>_xlfn.IFNA(INDEX('Systemmanager - Datenassistent'!$C$9:$BW$159,MATCH($A104,Input_Lieferant!$B$9:$B$158,0),MATCH(CD$1,'Systemmanager - Datenassistent'!$C$8:$BW$8,0)),"")&amp;""</f>
        <v>EXTWG_103</v>
      </c>
      <c r="CE104" s="31"/>
      <c r="CF104" s="31"/>
      <c r="CG104" s="31"/>
      <c r="CH104" s="31"/>
      <c r="CI104" s="31"/>
      <c r="CJ104" s="31" t="str">
        <f t="shared" si="17"/>
        <v>V1</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StIzwhGEqunRJSCWuGxbIeBuvenWps</v>
      </c>
      <c r="DE104" s="27" t="str">
        <f>_xlfn.IFNA(INDEX(Grunddaten!$C$9:$BO$159,MATCH($A104,Input_Lieferant!$B$9:$B$158,0),MATCH(DE$1,Grunddaten!$C$8:$BO$8,0)), "")&amp;""</f>
        <v>1000053439</v>
      </c>
      <c r="DF104" s="31"/>
      <c r="DG104" s="31"/>
      <c r="DH104" s="31"/>
      <c r="DI104" s="31"/>
      <c r="DJ104" s="27" t="str">
        <f>_xlfn.IFNA(INDEX(Input_Lieferant!$D$9:$BE$158,MATCH($A104,Input_Lieferant!$B$9:$B$158,0),MATCH(DJ$1,Input_Lieferant!$D$8:$BE$8,0)),"")&amp;""</f>
        <v>V01</v>
      </c>
      <c r="DK104" s="31"/>
      <c r="DL104" s="31"/>
      <c r="DM104" s="31"/>
      <c r="DN104" s="31"/>
      <c r="DO104" s="31"/>
      <c r="DP104" s="31"/>
      <c r="DQ104" s="31"/>
      <c r="DR104" s="27">
        <f t="shared" si="18"/>
        <v>2</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UAM</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X</v>
      </c>
      <c r="GI104" s="27" t="str">
        <f>_xlfn.IFNA(INDEX('Systemmanager - Datenassistent'!$C$9:$BW$159,MATCH($A104,Input_Lieferant!$B$9:$B$158,0),MATCH(GI$1,'Systemmanager - Datenassistent'!$C$8:$BW$8,0)),"")&amp;""</f>
        <v>M</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000000000029531035</v>
      </c>
      <c r="GO104" s="27" t="str">
        <f>_xlfn.IFNA(INDEX(Grunddaten!$C$9:$BO$159,MATCH($A104,Input_Lieferant!$B$9:$B$158,0),MATCH(GO$1,Grunddaten!$C$8:$BO$8,0)), "")&amp;""</f>
        <v/>
      </c>
      <c r="GP104" s="27" t="str">
        <f>_xlfn.IFNA(INDEX('Systemmanager - Datenassistent'!$C$9:$BW$159,MATCH($A104,Input_Lieferant!$B$9:$B$158,0),MATCH(GP$1,'Systemmanager - Datenassistent'!$C$8:$BW$8,0)),"")&amp;""</f>
        <v>R</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2</v>
      </c>
      <c r="JT104" s="27" t="str">
        <f>_xlfn.IFNA(INDEX(Grunddaten!$C$9:$BO$159,MATCH($A104,Input_Lieferant!$B$9:$B$158,0),MATCH(JT$1,Grunddaten!$C$8:$BO$8,0)), "")&amp;""</f>
        <v>N</v>
      </c>
      <c r="JU104" s="31"/>
      <c r="JV104" s="27" t="str">
        <f>_xlfn.IFNA(INDEX(Input_Lieferant!$D$9:$BE$158,MATCH($A104,Input_Lieferant!$B$9:$B$158,0),MATCH(JV$1,Input_Lieferant!$D$8:$BE$8,0)),"")&amp;""</f>
        <v>512378982</v>
      </c>
      <c r="JW104" s="31"/>
      <c r="JX104" s="31"/>
      <c r="JZ104" s="31"/>
      <c r="KA104" s="31"/>
      <c r="KB104" s="31"/>
      <c r="KC104" s="27" t="str">
        <f>_xlfn.IFNA(INDEX('Systemmanager - Datenassistent'!$C$9:$BW$159,MATCH($A104,Input_Lieferant!$B$9:$B$158,0),MATCH(KC$1,'Systemmanager - Datenassistent'!$C$8:$BW$8,0)),"")&amp;""</f>
        <v>0</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4">
      <c r="A105" s="27">
        <f>IF(LEN(Input_Lieferant!B112)=0,"",Input_Lieferant!B112)</f>
        <v>104</v>
      </c>
      <c r="B105" s="31"/>
      <c r="C105" s="31"/>
      <c r="D105" s="31"/>
      <c r="E105" s="31"/>
      <c r="F105" s="31"/>
      <c r="G105" s="31"/>
      <c r="H105" s="31"/>
      <c r="I105" s="31"/>
      <c r="J105" s="31"/>
      <c r="K105" s="27" t="str">
        <f>_xlfn.IFNA(INDEX(Grunddaten!$C$9:$BO$159,MATCH($A105,Input_Lieferant!$B$9:$B$158,0),MATCH(K$1,Grunddaten!$C$8:$BO$8,0)), "")&amp;""</f>
        <v>V002</v>
      </c>
      <c r="L105" s="27" t="str">
        <f t="shared" si="15"/>
        <v>M</v>
      </c>
      <c r="M105" s="27" t="str">
        <f>_xlfn.IFNA(INDEX(Grunddaten!$C$9:$BO$159,MATCH($A105,Input_Lieferant!$B$9:$B$158,0),MATCH(M$1,Grunddaten!$C$8:$BO$8,0)), "")&amp;""</f>
        <v>ZX0000165</v>
      </c>
      <c r="N105" s="31"/>
      <c r="O105" s="27" t="str">
        <f>_xlfn.IFNA(INDEX(Input_Lieferant!$D$9:$BE$158,MATCH($A105,Input_Lieferant!$B$9:$B$158,0),MATCH(O$1,Input_Lieferant!$D$8:$BE$8,0)), "")&amp;""</f>
        <v>OZ</v>
      </c>
      <c r="P105" s="27" t="str">
        <f>_xlfn.IFNA(INDEX(Input_Lieferant!$D$9:$BE$158,MATCH($A105,Input_Lieferant!$B$9:$B$158,0),MATCH(P$1,Input_Lieferant!$D$8:$BE$8,0)), "")&amp;""</f>
        <v>PT</v>
      </c>
      <c r="Q105" s="31"/>
      <c r="R105" s="31"/>
      <c r="S105" s="31"/>
      <c r="T105" s="31"/>
      <c r="U105" s="31"/>
      <c r="V105" s="31"/>
      <c r="W105" s="31"/>
      <c r="X105" s="31"/>
      <c r="Y105" s="31"/>
      <c r="Z105" s="27" t="str">
        <f>_xlfn.IFNA(INDEX(Input_Lieferant!$D$9:$BE$158,MATCH($A105,Input_Lieferant!$B$9:$B$158,0),MATCH(Z$1,Input_Lieferant!$D$8:$BE$8,0)), "")&amp;""</f>
        <v>5.68</v>
      </c>
      <c r="AA105" s="31"/>
      <c r="AB105" s="27" t="str">
        <f>_xlfn.IFNA(INDEX(Input_Lieferant!$D$9:$BE$158,MATCH($A105,Input_Lieferant!$B$9:$B$158,0),MATCH(AB$1,Input_Lieferant!$D$8:$BE$8,0)),"")&amp;""</f>
        <v>WMPP</v>
      </c>
      <c r="AC105" s="31"/>
      <c r="AD105" s="31"/>
      <c r="AE105" s="27" t="str">
        <f>_xlfn.IFNA(INDEX(Input_Lieferant!$D$9:$BE$158,MATCH($A105,Input_Lieferant!$B$9:$B$158,0),MATCH(AE$1,Input_Lieferant!$D$8:$BE$8,0)), "")&amp;""</f>
        <v>3.54</v>
      </c>
      <c r="AF105" s="27" t="str">
        <f>_xlfn.IFNA(INDEX(Input_Lieferant!$D$9:$BE$158,MATCH($A105,Input_Lieferant!$B$9:$B$158,0),MATCH(AF$1,Input_Lieferant!$D$8:$BE$8,0)),"")&amp;""</f>
        <v>1.69</v>
      </c>
      <c r="AG105" s="27" t="str">
        <f>_xlfn.IFNA(INDEX(Input_Lieferant!$D$9:$BE$158,MATCH($A105,Input_Lieferant!$B$9:$B$158,0),MATCH(AG$1,Input_Lieferant!$D$8:$BE$8,0)),"")&amp;""</f>
        <v>KG</v>
      </c>
      <c r="AH105" s="31"/>
      <c r="AI105" s="31"/>
      <c r="AJ105" s="31"/>
      <c r="AK105" s="31"/>
      <c r="AL105" s="27" t="str">
        <f>_xlfn.IFNA(INDEX('Systemmanager - Datenassistent'!$C$9:$BW$159,MATCH($A105,Input_Lieferant!$B$9:$B$158,0),MATCH(AL$1,'Systemmanager - Datenassistent'!$C$8:$BW$8,0)),"")&amp;""</f>
        <v>01</v>
      </c>
      <c r="AM105" s="31"/>
      <c r="AN105" s="31"/>
      <c r="AO105" s="31"/>
      <c r="AP105" s="27" t="str">
        <f>_xlfn.IFNA(INDEX(Grunddaten!$C$9:$BO$159,MATCH($A105,Input_Lieferant!$B$9:$B$158,0),MATCH(AP$1,Grunddaten!$C$8:$BO$8,0)), "")&amp;""</f>
        <v>V4</v>
      </c>
      <c r="AQ105" s="31"/>
      <c r="AR105" s="31"/>
      <c r="AS105" s="31"/>
      <c r="AT105" s="31"/>
      <c r="AU105" s="31"/>
      <c r="AV105" s="31"/>
      <c r="AW105" s="31"/>
      <c r="AX105" s="31"/>
      <c r="AY105" s="31"/>
      <c r="AZ105" s="27" t="str">
        <f>_xlfn.IFNA(INDEX(Input_Lieferant!$D$9:$BE$158,MATCH($A105,Input_Lieferant!$B$9:$B$158,0),MATCH(AZ$1,Input_Lieferant!$D$8:$BE$8,0)),"")&amp;""</f>
        <v>0573884920286</v>
      </c>
      <c r="BA105" s="27" t="str">
        <f t="shared" si="16"/>
        <v>HE</v>
      </c>
      <c r="BB105" s="27" t="str">
        <f>TEXT(_xlfn.IFNA(INDEX(Input_Lieferant!$D$9:$BE$158,MATCH($A105,Input_Lieferant!$B$9:$B$158,0),MATCH(BB$1,Input_Lieferant!$D$8:$BE$8,0)),""), "0.000")&amp;""</f>
        <v>9.750</v>
      </c>
      <c r="BC105" s="27" t="str">
        <f>TEXT(_xlfn.IFNA(INDEX(Input_Lieferant!$D$9:$BE$158,MATCH($A105,Input_Lieferant!$B$9:$B$158,0),MATCH(BC$1,Input_Lieferant!$D$8:$BE$8,0)),""), "0.000")&amp;""</f>
        <v>4.220</v>
      </c>
      <c r="BD105" s="27" t="str">
        <f>TEXT(_xlfn.IFNA(INDEX(Input_Lieferant!$D$9:$BE$158,MATCH($A105,Input_Lieferant!$B$9:$B$158,0),MATCH(BD$1,Input_Lieferant!$D$8:$BE$8,0)),""), "0.000")&amp;""</f>
        <v>1.500</v>
      </c>
      <c r="BE105" s="27" t="str">
        <f>TEXT(_xlfn.IFNA(INDEX(Input_Lieferant!$D$9:$BE$158,MATCH($A105,Input_Lieferant!$B$9:$B$158,0),MATCH(BE$1,Input_Lieferant!$D$8:$BE$8,0)),""), "0.000")&amp;""</f>
        <v>MM</v>
      </c>
      <c r="BF105" s="27" t="str">
        <f>_xlfn.IFNA(INDEX(Grunddaten!$C$9:$BO$159,MATCH($A105,Input_Lieferant!$B$9:$B$158,0),MATCH(BF$1,Grunddaten!$C$8:$BO$8,0)), "")&amp;""</f>
        <v>0826</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1000</v>
      </c>
      <c r="BY105" s="31"/>
      <c r="BZ105" s="31"/>
      <c r="CA105" s="31"/>
      <c r="CB105" s="31"/>
      <c r="CC105" s="31"/>
      <c r="CD105" s="27" t="str">
        <f>_xlfn.IFNA(INDEX('Systemmanager - Datenassistent'!$C$9:$BW$159,MATCH($A105,Input_Lieferant!$B$9:$B$158,0),MATCH(CD$1,'Systemmanager - Datenassistent'!$C$8:$BW$8,0)),"")&amp;""</f>
        <v>EXTWG_104</v>
      </c>
      <c r="CE105" s="31"/>
      <c r="CF105" s="31"/>
      <c r="CG105" s="31"/>
      <c r="CH105" s="31"/>
      <c r="CI105" s="31"/>
      <c r="CJ105" s="31" t="str">
        <f t="shared" si="17"/>
        <v>V1</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lSUPRLjfhOjmlxjbbxquvbzhySXxGN</v>
      </c>
      <c r="DE105" s="27" t="str">
        <f>_xlfn.IFNA(INDEX(Grunddaten!$C$9:$BO$159,MATCH($A105,Input_Lieferant!$B$9:$B$158,0),MATCH(DE$1,Grunddaten!$C$8:$BO$8,0)), "")&amp;""</f>
        <v>1000052067</v>
      </c>
      <c r="DF105" s="31"/>
      <c r="DG105" s="31"/>
      <c r="DH105" s="31"/>
      <c r="DI105" s="31"/>
      <c r="DJ105" s="27" t="str">
        <f>_xlfn.IFNA(INDEX(Input_Lieferant!$D$9:$BE$158,MATCH($A105,Input_Lieferant!$B$9:$B$158,0),MATCH(DJ$1,Input_Lieferant!$D$8:$BE$8,0)),"")&amp;""</f>
        <v>V02</v>
      </c>
      <c r="DK105" s="31"/>
      <c r="DL105" s="31"/>
      <c r="DM105" s="31"/>
      <c r="DN105" s="31"/>
      <c r="DO105" s="31"/>
      <c r="DP105" s="31"/>
      <c r="DQ105" s="31"/>
      <c r="DR105" s="27">
        <f t="shared" si="18"/>
        <v>2</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UAM</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
      </c>
      <c r="GI105" s="27" t="str">
        <f>_xlfn.IFNA(INDEX('Systemmanager - Datenassistent'!$C$9:$BW$159,MATCH($A105,Input_Lieferant!$B$9:$B$158,0),MATCH(GI$1,'Systemmanager - Datenassistent'!$C$8:$BW$8,0)),"")&amp;""</f>
        <v>M</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000000000079852353</v>
      </c>
      <c r="GO105" s="27" t="str">
        <f>_xlfn.IFNA(INDEX(Grunddaten!$C$9:$BO$159,MATCH($A105,Input_Lieferant!$B$9:$B$158,0),MATCH(GO$1,Grunddaten!$C$8:$BO$8,0)), "")&amp;""</f>
        <v/>
      </c>
      <c r="GP105" s="27" t="str">
        <f>_xlfn.IFNA(INDEX('Systemmanager - Datenassistent'!$C$9:$BW$159,MATCH($A105,Input_Lieferant!$B$9:$B$158,0),MATCH(GP$1,'Systemmanager - Datenassistent'!$C$8:$BW$8,0)),"")&amp;""</f>
        <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1</v>
      </c>
      <c r="JT105" s="27" t="str">
        <f>_xlfn.IFNA(INDEX(Grunddaten!$C$9:$BO$159,MATCH($A105,Input_Lieferant!$B$9:$B$158,0),MATCH(JT$1,Grunddaten!$C$8:$BO$8,0)), "")&amp;""</f>
        <v>R</v>
      </c>
      <c r="JU105" s="31"/>
      <c r="JV105" s="27" t="str">
        <f>_xlfn.IFNA(INDEX(Input_Lieferant!$D$9:$BE$158,MATCH($A105,Input_Lieferant!$B$9:$B$158,0),MATCH(JV$1,Input_Lieferant!$D$8:$BE$8,0)),"")&amp;""</f>
        <v>964161214</v>
      </c>
      <c r="JW105" s="31"/>
      <c r="JX105" s="31"/>
      <c r="JZ105" s="31"/>
      <c r="KA105" s="31"/>
      <c r="KB105" s="31"/>
      <c r="KC105" s="27" t="str">
        <f>_xlfn.IFNA(INDEX('Systemmanager - Datenassistent'!$C$9:$BW$159,MATCH($A105,Input_Lieferant!$B$9:$B$158,0),MATCH(KC$1,'Systemmanager - Datenassistent'!$C$8:$BW$8,0)),"")&amp;""</f>
        <v>1</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4">
      <c r="A106" s="27">
        <f>IF(LEN(Input_Lieferant!B113)=0,"",Input_Lieferant!B113)</f>
        <v>105</v>
      </c>
      <c r="B106" s="31"/>
      <c r="C106" s="31"/>
      <c r="D106" s="31"/>
      <c r="E106" s="31"/>
      <c r="F106" s="31"/>
      <c r="G106" s="31"/>
      <c r="H106" s="31"/>
      <c r="I106" s="31"/>
      <c r="J106" s="31"/>
      <c r="K106" s="27" t="str">
        <f>_xlfn.IFNA(INDEX(Grunddaten!$C$9:$BO$159,MATCH($A106,Input_Lieferant!$B$9:$B$158,0),MATCH(K$1,Grunddaten!$C$8:$BO$8,0)), "")&amp;""</f>
        <v>V001</v>
      </c>
      <c r="L106" s="27" t="str">
        <f t="shared" si="15"/>
        <v>M</v>
      </c>
      <c r="M106" s="27" t="str">
        <f>_xlfn.IFNA(INDEX(Grunddaten!$C$9:$BO$159,MATCH($A106,Input_Lieferant!$B$9:$B$158,0),MATCH(M$1,Grunddaten!$C$8:$BO$8,0)), "")&amp;""</f>
        <v>ZX0000235</v>
      </c>
      <c r="N106" s="31"/>
      <c r="O106" s="27" t="str">
        <f>_xlfn.IFNA(INDEX(Input_Lieferant!$D$9:$BE$158,MATCH($A106,Input_Lieferant!$B$9:$B$158,0),MATCH(O$1,Input_Lieferant!$D$8:$BE$8,0)), "")&amp;""</f>
        <v>PAA</v>
      </c>
      <c r="P106" s="27" t="str">
        <f>_xlfn.IFNA(INDEX(Input_Lieferant!$D$9:$BE$158,MATCH($A106,Input_Lieferant!$B$9:$B$158,0),MATCH(P$1,Input_Lieferant!$D$8:$BE$8,0)), "")&amp;""</f>
        <v>PAA</v>
      </c>
      <c r="Q106" s="31"/>
      <c r="R106" s="31"/>
      <c r="S106" s="31"/>
      <c r="T106" s="31"/>
      <c r="U106" s="31"/>
      <c r="V106" s="31"/>
      <c r="W106" s="31"/>
      <c r="X106" s="31"/>
      <c r="Y106" s="31"/>
      <c r="Z106" s="27" t="str">
        <f>_xlfn.IFNA(INDEX(Input_Lieferant!$D$9:$BE$158,MATCH($A106,Input_Lieferant!$B$9:$B$158,0),MATCH(Z$1,Input_Lieferant!$D$8:$BE$8,0)), "")&amp;""</f>
        <v>2.07</v>
      </c>
      <c r="AA106" s="31"/>
      <c r="AB106" s="27" t="str">
        <f>_xlfn.IFNA(INDEX(Input_Lieferant!$D$9:$BE$158,MATCH($A106,Input_Lieferant!$B$9:$B$158,0),MATCH(AB$1,Input_Lieferant!$D$8:$BE$8,0)),"")&amp;""</f>
        <v>ZVER</v>
      </c>
      <c r="AC106" s="31"/>
      <c r="AD106" s="31"/>
      <c r="AE106" s="27" t="str">
        <f>_xlfn.IFNA(INDEX(Input_Lieferant!$D$9:$BE$158,MATCH($A106,Input_Lieferant!$B$9:$B$158,0),MATCH(AE$1,Input_Lieferant!$D$8:$BE$8,0)), "")&amp;""</f>
        <v>1.92</v>
      </c>
      <c r="AF106" s="27" t="str">
        <f>_xlfn.IFNA(INDEX(Input_Lieferant!$D$9:$BE$158,MATCH($A106,Input_Lieferant!$B$9:$B$158,0),MATCH(AF$1,Input_Lieferant!$D$8:$BE$8,0)),"")&amp;""</f>
        <v>7.77</v>
      </c>
      <c r="AG106" s="27" t="str">
        <f>_xlfn.IFNA(INDEX(Input_Lieferant!$D$9:$BE$158,MATCH($A106,Input_Lieferant!$B$9:$B$158,0),MATCH(AG$1,Input_Lieferant!$D$8:$BE$8,0)),"")&amp;""</f>
        <v>KG</v>
      </c>
      <c r="AH106" s="31"/>
      <c r="AI106" s="31"/>
      <c r="AJ106" s="31"/>
      <c r="AK106" s="31"/>
      <c r="AL106" s="27" t="str">
        <f>_xlfn.IFNA(INDEX('Systemmanager - Datenassistent'!$C$9:$BW$159,MATCH($A106,Input_Lieferant!$B$9:$B$158,0),MATCH(AL$1,'Systemmanager - Datenassistent'!$C$8:$BW$8,0)),"")&amp;""</f>
        <v>03</v>
      </c>
      <c r="AM106" s="31"/>
      <c r="AN106" s="31"/>
      <c r="AO106" s="31"/>
      <c r="AP106" s="27" t="str">
        <f>_xlfn.IFNA(INDEX(Grunddaten!$C$9:$BO$159,MATCH($A106,Input_Lieferant!$B$9:$B$158,0),MATCH(AP$1,Grunddaten!$C$8:$BO$8,0)), "")&amp;""</f>
        <v>V7</v>
      </c>
      <c r="AQ106" s="31"/>
      <c r="AR106" s="31"/>
      <c r="AS106" s="31"/>
      <c r="AT106" s="31"/>
      <c r="AU106" s="31"/>
      <c r="AV106" s="31"/>
      <c r="AW106" s="31"/>
      <c r="AX106" s="31"/>
      <c r="AY106" s="31"/>
      <c r="AZ106" s="27" t="str">
        <f>_xlfn.IFNA(INDEX(Input_Lieferant!$D$9:$BE$158,MATCH($A106,Input_Lieferant!$B$9:$B$158,0),MATCH(AZ$1,Input_Lieferant!$D$8:$BE$8,0)),"")&amp;""</f>
        <v>8125188329029</v>
      </c>
      <c r="BA106" s="27" t="str">
        <f t="shared" si="16"/>
        <v>HE</v>
      </c>
      <c r="BB106" s="27" t="str">
        <f>TEXT(_xlfn.IFNA(INDEX(Input_Lieferant!$D$9:$BE$158,MATCH($A106,Input_Lieferant!$B$9:$B$158,0),MATCH(BB$1,Input_Lieferant!$D$8:$BE$8,0)),""), "0.000")&amp;""</f>
        <v>4.100</v>
      </c>
      <c r="BC106" s="27" t="str">
        <f>TEXT(_xlfn.IFNA(INDEX(Input_Lieferant!$D$9:$BE$158,MATCH($A106,Input_Lieferant!$B$9:$B$158,0),MATCH(BC$1,Input_Lieferant!$D$8:$BE$8,0)),""), "0.000")&amp;""</f>
        <v>7.420</v>
      </c>
      <c r="BD106" s="27" t="str">
        <f>TEXT(_xlfn.IFNA(INDEX(Input_Lieferant!$D$9:$BE$158,MATCH($A106,Input_Lieferant!$B$9:$B$158,0),MATCH(BD$1,Input_Lieferant!$D$8:$BE$8,0)),""), "0.000")&amp;""</f>
        <v>8.460</v>
      </c>
      <c r="BE106" s="27" t="str">
        <f>TEXT(_xlfn.IFNA(INDEX(Input_Lieferant!$D$9:$BE$158,MATCH($A106,Input_Lieferant!$B$9:$B$158,0),MATCH(BE$1,Input_Lieferant!$D$8:$BE$8,0)),""), "0.000")&amp;""</f>
        <v>MM</v>
      </c>
      <c r="BF106" s="27" t="str">
        <f>_xlfn.IFNA(INDEX(Grunddaten!$C$9:$BO$159,MATCH($A106,Input_Lieferant!$B$9:$B$158,0),MATCH(BF$1,Grunddaten!$C$8:$BO$8,0)), "")&amp;""</f>
        <v>0194</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7000</v>
      </c>
      <c r="BY106" s="31"/>
      <c r="BZ106" s="31"/>
      <c r="CA106" s="31"/>
      <c r="CB106" s="31"/>
      <c r="CC106" s="31"/>
      <c r="CD106" s="27" t="str">
        <f>_xlfn.IFNA(INDEX('Systemmanager - Datenassistent'!$C$9:$BW$159,MATCH($A106,Input_Lieferant!$B$9:$B$158,0),MATCH(CD$1,'Systemmanager - Datenassistent'!$C$8:$BW$8,0)),"")&amp;""</f>
        <v>EXTWG_105</v>
      </c>
      <c r="CE106" s="31"/>
      <c r="CF106" s="31"/>
      <c r="CG106" s="31"/>
      <c r="CH106" s="31"/>
      <c r="CI106" s="31"/>
      <c r="CJ106" s="31" t="str">
        <f t="shared" si="17"/>
        <v>V1</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OihguXucpbDMXhodMtEAxhqQykcMIC</v>
      </c>
      <c r="DE106" s="27" t="str">
        <f>_xlfn.IFNA(INDEX(Grunddaten!$C$9:$BO$159,MATCH($A106,Input_Lieferant!$B$9:$B$158,0),MATCH(DE$1,Grunddaten!$C$8:$BO$8,0)), "")&amp;""</f>
        <v>1000055982</v>
      </c>
      <c r="DF106" s="31"/>
      <c r="DG106" s="31"/>
      <c r="DH106" s="31"/>
      <c r="DI106" s="31"/>
      <c r="DJ106" s="27" t="str">
        <f>_xlfn.IFNA(INDEX(Input_Lieferant!$D$9:$BE$158,MATCH($A106,Input_Lieferant!$B$9:$B$158,0),MATCH(DJ$1,Input_Lieferant!$D$8:$BE$8,0)),"")&amp;""</f>
        <v>V02</v>
      </c>
      <c r="DK106" s="31"/>
      <c r="DL106" s="31"/>
      <c r="DM106" s="31"/>
      <c r="DN106" s="31"/>
      <c r="DO106" s="31"/>
      <c r="DP106" s="31"/>
      <c r="DQ106" s="31"/>
      <c r="DR106" s="27">
        <f t="shared" si="18"/>
        <v>2</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UAM</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X</v>
      </c>
      <c r="GI106" s="27" t="str">
        <f>_xlfn.IFNA(INDEX('Systemmanager - Datenassistent'!$C$9:$BW$159,MATCH($A106,Input_Lieferant!$B$9:$B$158,0),MATCH(GI$1,'Systemmanager - Datenassistent'!$C$8:$BW$8,0)),"")&amp;""</f>
        <v>M</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000000000045044320</v>
      </c>
      <c r="GO106" s="27" t="str">
        <f>_xlfn.IFNA(INDEX(Grunddaten!$C$9:$BO$159,MATCH($A106,Input_Lieferant!$B$9:$B$158,0),MATCH(GO$1,Grunddaten!$C$8:$BO$8,0)), "")&amp;""</f>
        <v/>
      </c>
      <c r="GP106" s="27" t="str">
        <f>_xlfn.IFNA(INDEX('Systemmanager - Datenassistent'!$C$9:$BW$159,MATCH($A106,Input_Lieferant!$B$9:$B$158,0),MATCH(GP$1,'Systemmanager - Datenassistent'!$C$8:$BW$8,0)),"")&amp;""</f>
        <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2</v>
      </c>
      <c r="JT106" s="27" t="str">
        <f>_xlfn.IFNA(INDEX(Grunddaten!$C$9:$BO$159,MATCH($A106,Input_Lieferant!$B$9:$B$158,0),MATCH(JT$1,Grunddaten!$C$8:$BO$8,0)), "")&amp;""</f>
        <v>N</v>
      </c>
      <c r="JU106" s="31"/>
      <c r="JV106" s="27" t="str">
        <f>_xlfn.IFNA(INDEX(Input_Lieferant!$D$9:$BE$158,MATCH($A106,Input_Lieferant!$B$9:$B$158,0),MATCH(JV$1,Input_Lieferant!$D$8:$BE$8,0)),"")&amp;""</f>
        <v>736167917</v>
      </c>
      <c r="JW106" s="31"/>
      <c r="JX106" s="31"/>
      <c r="JZ106" s="31"/>
      <c r="KA106" s="31"/>
      <c r="KB106" s="31"/>
      <c r="KC106" s="27" t="str">
        <f>_xlfn.IFNA(INDEX('Systemmanager - Datenassistent'!$C$9:$BW$159,MATCH($A106,Input_Lieferant!$B$9:$B$158,0),MATCH(KC$1,'Systemmanager - Datenassistent'!$C$8:$BW$8,0)),"")&amp;""</f>
        <v>6</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4">
      <c r="A107" s="27">
        <f>IF(LEN(Input_Lieferant!B114)=0,"",Input_Lieferant!B114)</f>
        <v>106</v>
      </c>
      <c r="B107" s="31"/>
      <c r="C107" s="31"/>
      <c r="D107" s="31"/>
      <c r="E107" s="31"/>
      <c r="F107" s="31"/>
      <c r="G107" s="31"/>
      <c r="H107" s="31"/>
      <c r="I107" s="31"/>
      <c r="J107" s="31"/>
      <c r="K107" s="27" t="str">
        <f>_xlfn.IFNA(INDEX(Grunddaten!$C$9:$BO$159,MATCH($A107,Input_Lieferant!$B$9:$B$158,0),MATCH(K$1,Grunddaten!$C$8:$BO$8,0)), "")&amp;""</f>
        <v>V003</v>
      </c>
      <c r="L107" s="27" t="str">
        <f t="shared" si="15"/>
        <v>M</v>
      </c>
      <c r="M107" s="27" t="str">
        <f>_xlfn.IFNA(INDEX(Grunddaten!$C$9:$BO$159,MATCH($A107,Input_Lieferant!$B$9:$B$158,0),MATCH(M$1,Grunddaten!$C$8:$BO$8,0)), "")&amp;""</f>
        <v>ZX0000245</v>
      </c>
      <c r="N107" s="31"/>
      <c r="O107" s="27" t="str">
        <f>_xlfn.IFNA(INDEX(Input_Lieferant!$D$9:$BE$158,MATCH($A107,Input_Lieferant!$B$9:$B$158,0),MATCH(O$1,Input_Lieferant!$D$8:$BE$8,0)), "")&amp;""</f>
        <v>PT</v>
      </c>
      <c r="P107" s="27" t="str">
        <f>_xlfn.IFNA(INDEX(Input_Lieferant!$D$9:$BE$158,MATCH($A107,Input_Lieferant!$B$9:$B$158,0),MATCH(P$1,Input_Lieferant!$D$8:$BE$8,0)), "")&amp;""</f>
        <v>LE</v>
      </c>
      <c r="Q107" s="31"/>
      <c r="R107" s="31"/>
      <c r="S107" s="31"/>
      <c r="T107" s="31"/>
      <c r="U107" s="31"/>
      <c r="V107" s="31"/>
      <c r="W107" s="31"/>
      <c r="X107" s="31"/>
      <c r="Y107" s="31"/>
      <c r="Z107" s="27" t="str">
        <f>_xlfn.IFNA(INDEX(Input_Lieferant!$D$9:$BE$158,MATCH($A107,Input_Lieferant!$B$9:$B$158,0),MATCH(Z$1,Input_Lieferant!$D$8:$BE$8,0)), "")&amp;""</f>
        <v>1.08</v>
      </c>
      <c r="AA107" s="31"/>
      <c r="AB107" s="27" t="str">
        <f>_xlfn.IFNA(INDEX(Input_Lieferant!$D$9:$BE$158,MATCH($A107,Input_Lieferant!$B$9:$B$158,0),MATCH(AB$1,Input_Lieferant!$D$8:$BE$8,0)),"")&amp;""</f>
        <v>VMS0</v>
      </c>
      <c r="AC107" s="31"/>
      <c r="AD107" s="31"/>
      <c r="AE107" s="27" t="str">
        <f>_xlfn.IFNA(INDEX(Input_Lieferant!$D$9:$BE$158,MATCH($A107,Input_Lieferant!$B$9:$B$158,0),MATCH(AE$1,Input_Lieferant!$D$8:$BE$8,0)), "")&amp;""</f>
        <v>3.86</v>
      </c>
      <c r="AF107" s="27" t="str">
        <f>_xlfn.IFNA(INDEX(Input_Lieferant!$D$9:$BE$158,MATCH($A107,Input_Lieferant!$B$9:$B$158,0),MATCH(AF$1,Input_Lieferant!$D$8:$BE$8,0)),"")&amp;""</f>
        <v>3.19</v>
      </c>
      <c r="AG107" s="27" t="str">
        <f>_xlfn.IFNA(INDEX(Input_Lieferant!$D$9:$BE$158,MATCH($A107,Input_Lieferant!$B$9:$B$158,0),MATCH(AG$1,Input_Lieferant!$D$8:$BE$8,0)),"")&amp;""</f>
        <v>KG</v>
      </c>
      <c r="AH107" s="31"/>
      <c r="AI107" s="31"/>
      <c r="AJ107" s="31"/>
      <c r="AK107" s="31"/>
      <c r="AL107" s="27" t="str">
        <f>_xlfn.IFNA(INDEX('Systemmanager - Datenassistent'!$C$9:$BW$159,MATCH($A107,Input_Lieferant!$B$9:$B$158,0),MATCH(AL$1,'Systemmanager - Datenassistent'!$C$8:$BW$8,0)),"")&amp;""</f>
        <v>01</v>
      </c>
      <c r="AM107" s="31"/>
      <c r="AN107" s="31"/>
      <c r="AO107" s="31"/>
      <c r="AP107" s="27" t="str">
        <f>_xlfn.IFNA(INDEX(Grunddaten!$C$9:$BO$159,MATCH($A107,Input_Lieferant!$B$9:$B$158,0),MATCH(AP$1,Grunddaten!$C$8:$BO$8,0)), "")&amp;""</f>
        <v>V7</v>
      </c>
      <c r="AQ107" s="31"/>
      <c r="AR107" s="31"/>
      <c r="AS107" s="31"/>
      <c r="AT107" s="31"/>
      <c r="AU107" s="31"/>
      <c r="AV107" s="31"/>
      <c r="AW107" s="31"/>
      <c r="AX107" s="31"/>
      <c r="AY107" s="31"/>
      <c r="AZ107" s="27" t="str">
        <f>_xlfn.IFNA(INDEX(Input_Lieferant!$D$9:$BE$158,MATCH($A107,Input_Lieferant!$B$9:$B$158,0),MATCH(AZ$1,Input_Lieferant!$D$8:$BE$8,0)),"")&amp;""</f>
        <v>4396709893013</v>
      </c>
      <c r="BA107" s="27" t="str">
        <f t="shared" si="16"/>
        <v>HE</v>
      </c>
      <c r="BB107" s="27" t="str">
        <f>TEXT(_xlfn.IFNA(INDEX(Input_Lieferant!$D$9:$BE$158,MATCH($A107,Input_Lieferant!$B$9:$B$158,0),MATCH(BB$1,Input_Lieferant!$D$8:$BE$8,0)),""), "0.000")&amp;""</f>
        <v>9.330</v>
      </c>
      <c r="BC107" s="27" t="str">
        <f>TEXT(_xlfn.IFNA(INDEX(Input_Lieferant!$D$9:$BE$158,MATCH($A107,Input_Lieferant!$B$9:$B$158,0),MATCH(BC$1,Input_Lieferant!$D$8:$BE$8,0)),""), "0.000")&amp;""</f>
        <v>7.970</v>
      </c>
      <c r="BD107" s="27" t="str">
        <f>TEXT(_xlfn.IFNA(INDEX(Input_Lieferant!$D$9:$BE$158,MATCH($A107,Input_Lieferant!$B$9:$B$158,0),MATCH(BD$1,Input_Lieferant!$D$8:$BE$8,0)),""), "0.000")&amp;""</f>
        <v>4.320</v>
      </c>
      <c r="BE107" s="27" t="str">
        <f>TEXT(_xlfn.IFNA(INDEX(Input_Lieferant!$D$9:$BE$158,MATCH($A107,Input_Lieferant!$B$9:$B$158,0),MATCH(BE$1,Input_Lieferant!$D$8:$BE$8,0)),""), "0.000")&amp;""</f>
        <v>MM</v>
      </c>
      <c r="BF107" s="27" t="str">
        <f>_xlfn.IFNA(INDEX(Grunddaten!$C$9:$BO$159,MATCH($A107,Input_Lieferant!$B$9:$B$158,0),MATCH(BF$1,Grunddaten!$C$8:$BO$8,0)), "")&amp;""</f>
        <v>0780</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8000</v>
      </c>
      <c r="BY107" s="31"/>
      <c r="BZ107" s="31"/>
      <c r="CA107" s="31"/>
      <c r="CB107" s="31"/>
      <c r="CC107" s="31"/>
      <c r="CD107" s="27" t="str">
        <f>_xlfn.IFNA(INDEX('Systemmanager - Datenassistent'!$C$9:$BW$159,MATCH($A107,Input_Lieferant!$B$9:$B$158,0),MATCH(CD$1,'Systemmanager - Datenassistent'!$C$8:$BW$8,0)),"")&amp;""</f>
        <v>EXTWG_106</v>
      </c>
      <c r="CE107" s="31"/>
      <c r="CF107" s="31"/>
      <c r="CG107" s="31"/>
      <c r="CH107" s="31"/>
      <c r="CI107" s="31"/>
      <c r="CJ107" s="31" t="str">
        <f t="shared" si="17"/>
        <v>V1</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VUNVQSePMqoARrXHMNvbblKWjGmKzX</v>
      </c>
      <c r="DE107" s="27" t="str">
        <f>_xlfn.IFNA(INDEX(Grunddaten!$C$9:$BO$159,MATCH($A107,Input_Lieferant!$B$9:$B$158,0),MATCH(DE$1,Grunddaten!$C$8:$BO$8,0)), "")&amp;""</f>
        <v>1000052540</v>
      </c>
      <c r="DF107" s="31"/>
      <c r="DG107" s="31"/>
      <c r="DH107" s="31"/>
      <c r="DI107" s="31"/>
      <c r="DJ107" s="27" t="str">
        <f>_xlfn.IFNA(INDEX(Input_Lieferant!$D$9:$BE$158,MATCH($A107,Input_Lieferant!$B$9:$B$158,0),MATCH(DJ$1,Input_Lieferant!$D$8:$BE$8,0)),"")&amp;""</f>
        <v>V01</v>
      </c>
      <c r="DK107" s="31"/>
      <c r="DL107" s="31"/>
      <c r="DM107" s="31"/>
      <c r="DN107" s="31"/>
      <c r="DO107" s="31"/>
      <c r="DP107" s="31"/>
      <c r="DQ107" s="31"/>
      <c r="DR107" s="27">
        <f t="shared" si="18"/>
        <v>2</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UAM</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X</v>
      </c>
      <c r="GI107" s="27" t="str">
        <f>_xlfn.IFNA(INDEX('Systemmanager - Datenassistent'!$C$9:$BW$159,MATCH($A107,Input_Lieferant!$B$9:$B$158,0),MATCH(GI$1,'Systemmanager - Datenassistent'!$C$8:$BW$8,0)),"")&amp;""</f>
        <v>N</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000000000064546744</v>
      </c>
      <c r="GO107" s="27" t="str">
        <f>_xlfn.IFNA(INDEX(Grunddaten!$C$9:$BO$159,MATCH($A107,Input_Lieferant!$B$9:$B$158,0),MATCH(GO$1,Grunddaten!$C$8:$BO$8,0)), "")&amp;""</f>
        <v/>
      </c>
      <c r="GP107" s="27" t="str">
        <f>_xlfn.IFNA(INDEX('Systemmanager - Datenassistent'!$C$9:$BW$159,MATCH($A107,Input_Lieferant!$B$9:$B$158,0),MATCH(GP$1,'Systemmanager - Datenassistent'!$C$8:$BW$8,0)),"")&amp;""</f>
        <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1</v>
      </c>
      <c r="JT107" s="27" t="str">
        <f>_xlfn.IFNA(INDEX(Grunddaten!$C$9:$BO$159,MATCH($A107,Input_Lieferant!$B$9:$B$158,0),MATCH(JT$1,Grunddaten!$C$8:$BO$8,0)), "")&amp;""</f>
        <v>N</v>
      </c>
      <c r="JU107" s="31"/>
      <c r="JV107" s="27" t="str">
        <f>_xlfn.IFNA(INDEX(Input_Lieferant!$D$9:$BE$158,MATCH($A107,Input_Lieferant!$B$9:$B$158,0),MATCH(JV$1,Input_Lieferant!$D$8:$BE$8,0)),"")&amp;""</f>
        <v>969739933</v>
      </c>
      <c r="JW107" s="31"/>
      <c r="JX107" s="31"/>
      <c r="JZ107" s="31"/>
      <c r="KA107" s="31"/>
      <c r="KB107" s="31"/>
      <c r="KC107" s="27" t="str">
        <f>_xlfn.IFNA(INDEX('Systemmanager - Datenassistent'!$C$9:$BW$159,MATCH($A107,Input_Lieferant!$B$9:$B$158,0),MATCH(KC$1,'Systemmanager - Datenassistent'!$C$8:$BW$8,0)),"")&amp;""</f>
        <v>1</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4">
      <c r="A108" s="27">
        <f>IF(LEN(Input_Lieferant!B115)=0,"",Input_Lieferant!B115)</f>
        <v>107</v>
      </c>
      <c r="B108" s="31"/>
      <c r="C108" s="31"/>
      <c r="D108" s="31"/>
      <c r="E108" s="31"/>
      <c r="F108" s="31"/>
      <c r="G108" s="31"/>
      <c r="H108" s="31"/>
      <c r="I108" s="31"/>
      <c r="J108" s="31"/>
      <c r="K108" s="27" t="str">
        <f>_xlfn.IFNA(INDEX(Grunddaten!$C$9:$BO$159,MATCH($A108,Input_Lieferant!$B$9:$B$158,0),MATCH(K$1,Grunddaten!$C$8:$BO$8,0)), "")&amp;""</f>
        <v>V008</v>
      </c>
      <c r="L108" s="27" t="str">
        <f t="shared" si="15"/>
        <v>M</v>
      </c>
      <c r="M108" s="27" t="str">
        <f>_xlfn.IFNA(INDEX(Grunddaten!$C$9:$BO$159,MATCH($A108,Input_Lieferant!$B$9:$B$158,0),MATCH(M$1,Grunddaten!$C$8:$BO$8,0)), "")&amp;""</f>
        <v>ZX0000640</v>
      </c>
      <c r="N108" s="31"/>
      <c r="O108" s="27" t="str">
        <f>_xlfn.IFNA(INDEX(Input_Lieferant!$D$9:$BE$158,MATCH($A108,Input_Lieferant!$B$9:$B$158,0),MATCH(O$1,Input_Lieferant!$D$8:$BE$8,0)), "")&amp;""</f>
        <v>T</v>
      </c>
      <c r="P108" s="27" t="str">
        <f>_xlfn.IFNA(INDEX(Input_Lieferant!$D$9:$BE$158,MATCH($A108,Input_Lieferant!$B$9:$B$158,0),MATCH(P$1,Input_Lieferant!$D$8:$BE$8,0)), "")&amp;""</f>
        <v>CCM</v>
      </c>
      <c r="Q108" s="31"/>
      <c r="R108" s="31"/>
      <c r="S108" s="31"/>
      <c r="T108" s="31"/>
      <c r="U108" s="31"/>
      <c r="V108" s="31"/>
      <c r="W108" s="31"/>
      <c r="X108" s="31"/>
      <c r="Y108" s="31"/>
      <c r="Z108" s="27" t="str">
        <f>_xlfn.IFNA(INDEX(Input_Lieferant!$D$9:$BE$158,MATCH($A108,Input_Lieferant!$B$9:$B$158,0),MATCH(Z$1,Input_Lieferant!$D$8:$BE$8,0)), "")&amp;""</f>
        <v>8.71</v>
      </c>
      <c r="AA108" s="31"/>
      <c r="AB108" s="27" t="str">
        <f>_xlfn.IFNA(INDEX(Input_Lieferant!$D$9:$BE$158,MATCH($A108,Input_Lieferant!$B$9:$B$158,0),MATCH(AB$1,Input_Lieferant!$D$8:$BE$8,0)),"")&amp;""</f>
        <v>LO09</v>
      </c>
      <c r="AC108" s="31"/>
      <c r="AD108" s="31"/>
      <c r="AE108" s="27" t="str">
        <f>_xlfn.IFNA(INDEX(Input_Lieferant!$D$9:$BE$158,MATCH($A108,Input_Lieferant!$B$9:$B$158,0),MATCH(AE$1,Input_Lieferant!$D$8:$BE$8,0)), "")&amp;""</f>
        <v>5.73</v>
      </c>
      <c r="AF108" s="27" t="str">
        <f>_xlfn.IFNA(INDEX(Input_Lieferant!$D$9:$BE$158,MATCH($A108,Input_Lieferant!$B$9:$B$158,0),MATCH(AF$1,Input_Lieferant!$D$8:$BE$8,0)),"")&amp;""</f>
        <v>8.29</v>
      </c>
      <c r="AG108" s="27" t="str">
        <f>_xlfn.IFNA(INDEX(Input_Lieferant!$D$9:$BE$158,MATCH($A108,Input_Lieferant!$B$9:$B$158,0),MATCH(AG$1,Input_Lieferant!$D$8:$BE$8,0)),"")&amp;""</f>
        <v>KG</v>
      </c>
      <c r="AH108" s="31"/>
      <c r="AI108" s="31"/>
      <c r="AJ108" s="31"/>
      <c r="AK108" s="31"/>
      <c r="AL108" s="27" t="str">
        <f>_xlfn.IFNA(INDEX('Systemmanager - Datenassistent'!$C$9:$BW$159,MATCH($A108,Input_Lieferant!$B$9:$B$158,0),MATCH(AL$1,'Systemmanager - Datenassistent'!$C$8:$BW$8,0)),"")&amp;""</f>
        <v>01</v>
      </c>
      <c r="AM108" s="31"/>
      <c r="AN108" s="31"/>
      <c r="AO108" s="31"/>
      <c r="AP108" s="27" t="str">
        <f>_xlfn.IFNA(INDEX(Grunddaten!$C$9:$BO$159,MATCH($A108,Input_Lieferant!$B$9:$B$158,0),MATCH(AP$1,Grunddaten!$C$8:$BO$8,0)), "")&amp;""</f>
        <v>V3</v>
      </c>
      <c r="AQ108" s="31"/>
      <c r="AR108" s="31"/>
      <c r="AS108" s="31"/>
      <c r="AT108" s="31"/>
      <c r="AU108" s="31"/>
      <c r="AV108" s="31"/>
      <c r="AW108" s="31"/>
      <c r="AX108" s="31"/>
      <c r="AY108" s="31"/>
      <c r="AZ108" s="27" t="str">
        <f>_xlfn.IFNA(INDEX(Input_Lieferant!$D$9:$BE$158,MATCH($A108,Input_Lieferant!$B$9:$B$158,0),MATCH(AZ$1,Input_Lieferant!$D$8:$BE$8,0)),"")&amp;""</f>
        <v>6054965952011</v>
      </c>
      <c r="BA108" s="27" t="str">
        <f t="shared" si="16"/>
        <v>HE</v>
      </c>
      <c r="BB108" s="27" t="str">
        <f>TEXT(_xlfn.IFNA(INDEX(Input_Lieferant!$D$9:$BE$158,MATCH($A108,Input_Lieferant!$B$9:$B$158,0),MATCH(BB$1,Input_Lieferant!$D$8:$BE$8,0)),""), "0.000")&amp;""</f>
        <v>5.850</v>
      </c>
      <c r="BC108" s="27" t="str">
        <f>TEXT(_xlfn.IFNA(INDEX(Input_Lieferant!$D$9:$BE$158,MATCH($A108,Input_Lieferant!$B$9:$B$158,0),MATCH(BC$1,Input_Lieferant!$D$8:$BE$8,0)),""), "0.000")&amp;""</f>
        <v>7.880</v>
      </c>
      <c r="BD108" s="27" t="str">
        <f>TEXT(_xlfn.IFNA(INDEX(Input_Lieferant!$D$9:$BE$158,MATCH($A108,Input_Lieferant!$B$9:$B$158,0),MATCH(BD$1,Input_Lieferant!$D$8:$BE$8,0)),""), "0.000")&amp;""</f>
        <v>7.940</v>
      </c>
      <c r="BE108" s="27" t="str">
        <f>TEXT(_xlfn.IFNA(INDEX(Input_Lieferant!$D$9:$BE$158,MATCH($A108,Input_Lieferant!$B$9:$B$158,0),MATCH(BE$1,Input_Lieferant!$D$8:$BE$8,0)),""), "0.000")&amp;""</f>
        <v>MM</v>
      </c>
      <c r="BF108" s="27" t="str">
        <f>_xlfn.IFNA(INDEX(Grunddaten!$C$9:$BO$159,MATCH($A108,Input_Lieferant!$B$9:$B$158,0),MATCH(BF$1,Grunddaten!$C$8:$BO$8,0)), "")&amp;""</f>
        <v>0941</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5000</v>
      </c>
      <c r="BY108" s="31"/>
      <c r="BZ108" s="31"/>
      <c r="CA108" s="31"/>
      <c r="CB108" s="31"/>
      <c r="CC108" s="31"/>
      <c r="CD108" s="27" t="str">
        <f>_xlfn.IFNA(INDEX('Systemmanager - Datenassistent'!$C$9:$BW$159,MATCH($A108,Input_Lieferant!$B$9:$B$158,0),MATCH(CD$1,'Systemmanager - Datenassistent'!$C$8:$BW$8,0)),"")&amp;""</f>
        <v>EXTWG_107</v>
      </c>
      <c r="CE108" s="31"/>
      <c r="CF108" s="31"/>
      <c r="CG108" s="31"/>
      <c r="CH108" s="31"/>
      <c r="CI108" s="31"/>
      <c r="CJ108" s="31" t="str">
        <f t="shared" si="17"/>
        <v>V1</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OdfzpWFctTdNgzjLEKwqFLOXIJSAwF</v>
      </c>
      <c r="DE108" s="27" t="str">
        <f>_xlfn.IFNA(INDEX(Grunddaten!$C$9:$BO$159,MATCH($A108,Input_Lieferant!$B$9:$B$158,0),MATCH(DE$1,Grunddaten!$C$8:$BO$8,0)), "")&amp;""</f>
        <v>1000058182</v>
      </c>
      <c r="DF108" s="31"/>
      <c r="DG108" s="31"/>
      <c r="DH108" s="31"/>
      <c r="DI108" s="31"/>
      <c r="DJ108" s="27" t="str">
        <f>_xlfn.IFNA(INDEX(Input_Lieferant!$D$9:$BE$158,MATCH($A108,Input_Lieferant!$B$9:$B$158,0),MATCH(DJ$1,Input_Lieferant!$D$8:$BE$8,0)),"")&amp;""</f>
        <v>V03</v>
      </c>
      <c r="DK108" s="31"/>
      <c r="DL108" s="31"/>
      <c r="DM108" s="31"/>
      <c r="DN108" s="31"/>
      <c r="DO108" s="31"/>
      <c r="DP108" s="31"/>
      <c r="DQ108" s="31"/>
      <c r="DR108" s="27">
        <f t="shared" si="18"/>
        <v>2</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UAM</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
      </c>
      <c r="GI108" s="27" t="str">
        <f>_xlfn.IFNA(INDEX('Systemmanager - Datenassistent'!$C$9:$BW$159,MATCH($A108,Input_Lieferant!$B$9:$B$158,0),MATCH(GI$1,'Systemmanager - Datenassistent'!$C$8:$BW$8,0)),"")&amp;""</f>
        <v>M</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000000000022256586</v>
      </c>
      <c r="GO108" s="27" t="str">
        <f>_xlfn.IFNA(INDEX(Grunddaten!$C$9:$BO$159,MATCH($A108,Input_Lieferant!$B$9:$B$158,0),MATCH(GO$1,Grunddaten!$C$8:$BO$8,0)), "")&amp;""</f>
        <v/>
      </c>
      <c r="GP108" s="27" t="str">
        <f>_xlfn.IFNA(INDEX('Systemmanager - Datenassistent'!$C$9:$BW$159,MATCH($A108,Input_Lieferant!$B$9:$B$158,0),MATCH(GP$1,'Systemmanager - Datenassistent'!$C$8:$BW$8,0)),"")&amp;""</f>
        <v>R</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2</v>
      </c>
      <c r="JT108" s="27" t="str">
        <f>_xlfn.IFNA(INDEX(Grunddaten!$C$9:$BO$159,MATCH($A108,Input_Lieferant!$B$9:$B$158,0),MATCH(JT$1,Grunddaten!$C$8:$BO$8,0)), "")&amp;""</f>
        <v>R</v>
      </c>
      <c r="JU108" s="31"/>
      <c r="JV108" s="27" t="str">
        <f>_xlfn.IFNA(INDEX(Input_Lieferant!$D$9:$BE$158,MATCH($A108,Input_Lieferant!$B$9:$B$158,0),MATCH(JV$1,Input_Lieferant!$D$8:$BE$8,0)),"")&amp;""</f>
        <v>471267455</v>
      </c>
      <c r="JW108" s="31"/>
      <c r="JX108" s="31"/>
      <c r="JZ108" s="31"/>
      <c r="KA108" s="31"/>
      <c r="KB108" s="31"/>
      <c r="KC108" s="27" t="str">
        <f>_xlfn.IFNA(INDEX('Systemmanager - Datenassistent'!$C$9:$BW$159,MATCH($A108,Input_Lieferant!$B$9:$B$158,0),MATCH(KC$1,'Systemmanager - Datenassistent'!$C$8:$BW$8,0)),"")&amp;""</f>
        <v>6</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4">
      <c r="A109" s="27">
        <f>IF(LEN(Input_Lieferant!B116)=0,"",Input_Lieferant!B116)</f>
        <v>108</v>
      </c>
      <c r="B109" s="31"/>
      <c r="C109" s="31"/>
      <c r="D109" s="31"/>
      <c r="E109" s="31"/>
      <c r="F109" s="31"/>
      <c r="G109" s="31"/>
      <c r="H109" s="31"/>
      <c r="I109" s="31"/>
      <c r="J109" s="31"/>
      <c r="K109" s="27" t="str">
        <f>_xlfn.IFNA(INDEX(Grunddaten!$C$9:$BO$159,MATCH($A109,Input_Lieferant!$B$9:$B$158,0),MATCH(K$1,Grunddaten!$C$8:$BO$8,0)), "")&amp;""</f>
        <v>V002</v>
      </c>
      <c r="L109" s="27" t="str">
        <f t="shared" si="15"/>
        <v>M</v>
      </c>
      <c r="M109" s="27" t="str">
        <f>_xlfn.IFNA(INDEX(Grunddaten!$C$9:$BO$159,MATCH($A109,Input_Lieferant!$B$9:$B$158,0),MATCH(M$1,Grunddaten!$C$8:$BO$8,0)), "")&amp;""</f>
        <v>ZX0000595</v>
      </c>
      <c r="N109" s="31"/>
      <c r="O109" s="27" t="str">
        <f>_xlfn.IFNA(INDEX(Input_Lieferant!$D$9:$BE$158,MATCH($A109,Input_Lieferant!$B$9:$B$158,0),MATCH(O$1,Input_Lieferant!$D$8:$BE$8,0)), "")&amp;""</f>
        <v>PT</v>
      </c>
      <c r="P109" s="27" t="str">
        <f>_xlfn.IFNA(INDEX(Input_Lieferant!$D$9:$BE$158,MATCH($A109,Input_Lieferant!$B$9:$B$158,0),MATCH(P$1,Input_Lieferant!$D$8:$BE$8,0)), "")&amp;""</f>
        <v>LE</v>
      </c>
      <c r="Q109" s="31"/>
      <c r="R109" s="31"/>
      <c r="S109" s="31"/>
      <c r="T109" s="31"/>
      <c r="U109" s="31"/>
      <c r="V109" s="31"/>
      <c r="W109" s="31"/>
      <c r="X109" s="31"/>
      <c r="Y109" s="31"/>
      <c r="Z109" s="27" t="str">
        <f>_xlfn.IFNA(INDEX(Input_Lieferant!$D$9:$BE$158,MATCH($A109,Input_Lieferant!$B$9:$B$158,0),MATCH(Z$1,Input_Lieferant!$D$8:$BE$8,0)), "")&amp;""</f>
        <v>2.11</v>
      </c>
      <c r="AA109" s="31"/>
      <c r="AB109" s="27" t="str">
        <f>_xlfn.IFNA(INDEX(Input_Lieferant!$D$9:$BE$158,MATCH($A109,Input_Lieferant!$B$9:$B$158,0),MATCH(AB$1,Input_Lieferant!$D$8:$BE$8,0)),"")&amp;""</f>
        <v>BANC</v>
      </c>
      <c r="AC109" s="31"/>
      <c r="AD109" s="31"/>
      <c r="AE109" s="27" t="str">
        <f>_xlfn.IFNA(INDEX(Input_Lieferant!$D$9:$BE$158,MATCH($A109,Input_Lieferant!$B$9:$B$158,0),MATCH(AE$1,Input_Lieferant!$D$8:$BE$8,0)), "")&amp;""</f>
        <v>6.09</v>
      </c>
      <c r="AF109" s="27" t="str">
        <f>_xlfn.IFNA(INDEX(Input_Lieferant!$D$9:$BE$158,MATCH($A109,Input_Lieferant!$B$9:$B$158,0),MATCH(AF$1,Input_Lieferant!$D$8:$BE$8,0)),"")&amp;""</f>
        <v>6.37</v>
      </c>
      <c r="AG109" s="27" t="str">
        <f>_xlfn.IFNA(INDEX(Input_Lieferant!$D$9:$BE$158,MATCH($A109,Input_Lieferant!$B$9:$B$158,0),MATCH(AG$1,Input_Lieferant!$D$8:$BE$8,0)),"")&amp;""</f>
        <v>KG</v>
      </c>
      <c r="AH109" s="31"/>
      <c r="AI109" s="31"/>
      <c r="AJ109" s="31"/>
      <c r="AK109" s="31"/>
      <c r="AL109" s="27" t="str">
        <f>_xlfn.IFNA(INDEX('Systemmanager - Datenassistent'!$C$9:$BW$159,MATCH($A109,Input_Lieferant!$B$9:$B$158,0),MATCH(AL$1,'Systemmanager - Datenassistent'!$C$8:$BW$8,0)),"")&amp;""</f>
        <v>04</v>
      </c>
      <c r="AM109" s="31"/>
      <c r="AN109" s="31"/>
      <c r="AO109" s="31"/>
      <c r="AP109" s="27" t="str">
        <f>_xlfn.IFNA(INDEX(Grunddaten!$C$9:$BO$159,MATCH($A109,Input_Lieferant!$B$9:$B$158,0),MATCH(AP$1,Grunddaten!$C$8:$BO$8,0)), "")&amp;""</f>
        <v>V8</v>
      </c>
      <c r="AQ109" s="31"/>
      <c r="AR109" s="31"/>
      <c r="AS109" s="31"/>
      <c r="AT109" s="31"/>
      <c r="AU109" s="31"/>
      <c r="AV109" s="31"/>
      <c r="AW109" s="31"/>
      <c r="AX109" s="31"/>
      <c r="AY109" s="31"/>
      <c r="AZ109" s="27" t="str">
        <f>_xlfn.IFNA(INDEX(Input_Lieferant!$D$9:$BE$158,MATCH($A109,Input_Lieferant!$B$9:$B$158,0),MATCH(AZ$1,Input_Lieferant!$D$8:$BE$8,0)),"")&amp;""</f>
        <v>1065855262938</v>
      </c>
      <c r="BA109" s="27" t="str">
        <f t="shared" si="16"/>
        <v>HE</v>
      </c>
      <c r="BB109" s="27" t="str">
        <f>TEXT(_xlfn.IFNA(INDEX(Input_Lieferant!$D$9:$BE$158,MATCH($A109,Input_Lieferant!$B$9:$B$158,0),MATCH(BB$1,Input_Lieferant!$D$8:$BE$8,0)),""), "0.000")&amp;""</f>
        <v>1.420</v>
      </c>
      <c r="BC109" s="27" t="str">
        <f>TEXT(_xlfn.IFNA(INDEX(Input_Lieferant!$D$9:$BE$158,MATCH($A109,Input_Lieferant!$B$9:$B$158,0),MATCH(BC$1,Input_Lieferant!$D$8:$BE$8,0)),""), "0.000")&amp;""</f>
        <v>2.020</v>
      </c>
      <c r="BD109" s="27" t="str">
        <f>TEXT(_xlfn.IFNA(INDEX(Input_Lieferant!$D$9:$BE$158,MATCH($A109,Input_Lieferant!$B$9:$B$158,0),MATCH(BD$1,Input_Lieferant!$D$8:$BE$8,0)),""), "0.000")&amp;""</f>
        <v>6.730</v>
      </c>
      <c r="BE109" s="27" t="str">
        <f>TEXT(_xlfn.IFNA(INDEX(Input_Lieferant!$D$9:$BE$158,MATCH($A109,Input_Lieferant!$B$9:$B$158,0),MATCH(BE$1,Input_Lieferant!$D$8:$BE$8,0)),""), "0.000")&amp;""</f>
        <v>MM</v>
      </c>
      <c r="BF109" s="27" t="str">
        <f>_xlfn.IFNA(INDEX(Grunddaten!$C$9:$BO$159,MATCH($A109,Input_Lieferant!$B$9:$B$158,0),MATCH(BF$1,Grunddaten!$C$8:$BO$8,0)), "")&amp;""</f>
        <v>0181</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4000</v>
      </c>
      <c r="BY109" s="31"/>
      <c r="BZ109" s="31"/>
      <c r="CA109" s="31"/>
      <c r="CB109" s="31"/>
      <c r="CC109" s="31"/>
      <c r="CD109" s="27" t="str">
        <f>_xlfn.IFNA(INDEX('Systemmanager - Datenassistent'!$C$9:$BW$159,MATCH($A109,Input_Lieferant!$B$9:$B$158,0),MATCH(CD$1,'Systemmanager - Datenassistent'!$C$8:$BW$8,0)),"")&amp;""</f>
        <v>EXTWG_108</v>
      </c>
      <c r="CE109" s="31"/>
      <c r="CF109" s="31"/>
      <c r="CG109" s="31"/>
      <c r="CH109" s="31"/>
      <c r="CI109" s="31"/>
      <c r="CJ109" s="31" t="str">
        <f t="shared" si="17"/>
        <v>V1</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XxCnaGXTPWBzeKFazlEEOcWysNqoVR</v>
      </c>
      <c r="DE109" s="27" t="str">
        <f>_xlfn.IFNA(INDEX(Grunddaten!$C$9:$BO$159,MATCH($A109,Input_Lieferant!$B$9:$B$158,0),MATCH(DE$1,Grunddaten!$C$8:$BO$8,0)), "")&amp;""</f>
        <v>1000052340</v>
      </c>
      <c r="DF109" s="31"/>
      <c r="DG109" s="31"/>
      <c r="DH109" s="31"/>
      <c r="DI109" s="31"/>
      <c r="DJ109" s="27" t="str">
        <f>_xlfn.IFNA(INDEX(Input_Lieferant!$D$9:$BE$158,MATCH($A109,Input_Lieferant!$B$9:$B$158,0),MATCH(DJ$1,Input_Lieferant!$D$8:$BE$8,0)),"")&amp;""</f>
        <v>V01</v>
      </c>
      <c r="DK109" s="31"/>
      <c r="DL109" s="31"/>
      <c r="DM109" s="31"/>
      <c r="DN109" s="31"/>
      <c r="DO109" s="31"/>
      <c r="DP109" s="31"/>
      <c r="DQ109" s="31"/>
      <c r="DR109" s="27">
        <f t="shared" si="18"/>
        <v>2</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UAM</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
      </c>
      <c r="GI109" s="27" t="str">
        <f>_xlfn.IFNA(INDEX('Systemmanager - Datenassistent'!$C$9:$BW$159,MATCH($A109,Input_Lieferant!$B$9:$B$158,0),MATCH(GI$1,'Systemmanager - Datenassistent'!$C$8:$BW$8,0)),"")&amp;""</f>
        <v>M</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000000000066606500</v>
      </c>
      <c r="GO109" s="27" t="str">
        <f>_xlfn.IFNA(INDEX(Grunddaten!$C$9:$BO$159,MATCH($A109,Input_Lieferant!$B$9:$B$158,0),MATCH(GO$1,Grunddaten!$C$8:$BO$8,0)), "")&amp;""</f>
        <v/>
      </c>
      <c r="GP109" s="27" t="str">
        <f>_xlfn.IFNA(INDEX('Systemmanager - Datenassistent'!$C$9:$BW$159,MATCH($A109,Input_Lieferant!$B$9:$B$158,0),MATCH(GP$1,'Systemmanager - Datenassistent'!$C$8:$BW$8,0)),"")&amp;""</f>
        <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1</v>
      </c>
      <c r="JT109" s="27" t="str">
        <f>_xlfn.IFNA(INDEX(Grunddaten!$C$9:$BO$159,MATCH($A109,Input_Lieferant!$B$9:$B$158,0),MATCH(JT$1,Grunddaten!$C$8:$BO$8,0)), "")&amp;""</f>
        <v>N</v>
      </c>
      <c r="JU109" s="31"/>
      <c r="JV109" s="27" t="str">
        <f>_xlfn.IFNA(INDEX(Input_Lieferant!$D$9:$BE$158,MATCH($A109,Input_Lieferant!$B$9:$B$158,0),MATCH(JV$1,Input_Lieferant!$D$8:$BE$8,0)),"")&amp;""</f>
        <v>773461983</v>
      </c>
      <c r="JW109" s="31"/>
      <c r="JX109" s="31"/>
      <c r="JZ109" s="31"/>
      <c r="KA109" s="31"/>
      <c r="KB109" s="31"/>
      <c r="KC109" s="27" t="str">
        <f>_xlfn.IFNA(INDEX('Systemmanager - Datenassistent'!$C$9:$BW$159,MATCH($A109,Input_Lieferant!$B$9:$B$158,0),MATCH(KC$1,'Systemmanager - Datenassistent'!$C$8:$BW$8,0)),"")&amp;""</f>
        <v>1</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4">
      <c r="A110" s="27">
        <f>IF(LEN(Input_Lieferant!B117)=0,"",Input_Lieferant!B117)</f>
        <v>109</v>
      </c>
      <c r="B110" s="31"/>
      <c r="C110" s="31"/>
      <c r="D110" s="31"/>
      <c r="E110" s="31"/>
      <c r="F110" s="31"/>
      <c r="G110" s="31"/>
      <c r="H110" s="31"/>
      <c r="I110" s="31"/>
      <c r="J110" s="31"/>
      <c r="K110" s="27" t="str">
        <f>_xlfn.IFNA(INDEX(Grunddaten!$C$9:$BO$159,MATCH($A110,Input_Lieferant!$B$9:$B$158,0),MATCH(K$1,Grunddaten!$C$8:$BO$8,0)), "")&amp;""</f>
        <v>V002</v>
      </c>
      <c r="L110" s="27" t="str">
        <f t="shared" si="15"/>
        <v>M</v>
      </c>
      <c r="M110" s="27" t="str">
        <f>_xlfn.IFNA(INDEX(Grunddaten!$C$9:$BO$159,MATCH($A110,Input_Lieferant!$B$9:$B$158,0),MATCH(M$1,Grunddaten!$C$8:$BO$8,0)), "")&amp;""</f>
        <v>ZX0000155</v>
      </c>
      <c r="N110" s="31"/>
      <c r="O110" s="27" t="str">
        <f>_xlfn.IFNA(INDEX(Input_Lieferant!$D$9:$BE$158,MATCH($A110,Input_Lieferant!$B$9:$B$158,0),MATCH(O$1,Input_Lieferant!$D$8:$BE$8,0)), "")&amp;""</f>
        <v>CDM</v>
      </c>
      <c r="P110" s="27" t="str">
        <f>_xlfn.IFNA(INDEX(Input_Lieferant!$D$9:$BE$158,MATCH($A110,Input_Lieferant!$B$9:$B$158,0),MATCH(P$1,Input_Lieferant!$D$8:$BE$8,0)), "")&amp;""</f>
        <v>L</v>
      </c>
      <c r="Q110" s="31"/>
      <c r="R110" s="31"/>
      <c r="S110" s="31"/>
      <c r="T110" s="31"/>
      <c r="U110" s="31"/>
      <c r="V110" s="31"/>
      <c r="W110" s="31"/>
      <c r="X110" s="31"/>
      <c r="Y110" s="31"/>
      <c r="Z110" s="27" t="str">
        <f>_xlfn.IFNA(INDEX(Input_Lieferant!$D$9:$BE$158,MATCH($A110,Input_Lieferant!$B$9:$B$158,0),MATCH(Z$1,Input_Lieferant!$D$8:$BE$8,0)), "")&amp;""</f>
        <v>6.17</v>
      </c>
      <c r="AA110" s="31"/>
      <c r="AB110" s="27" t="str">
        <f>_xlfn.IFNA(INDEX(Input_Lieferant!$D$9:$BE$158,MATCH($A110,Input_Lieferant!$B$9:$B$158,0),MATCH(AB$1,Input_Lieferant!$D$8:$BE$8,0)),"")&amp;""</f>
        <v>LO14</v>
      </c>
      <c r="AC110" s="31"/>
      <c r="AD110" s="31"/>
      <c r="AE110" s="27" t="str">
        <f>_xlfn.IFNA(INDEX(Input_Lieferant!$D$9:$BE$158,MATCH($A110,Input_Lieferant!$B$9:$B$158,0),MATCH(AE$1,Input_Lieferant!$D$8:$BE$8,0)), "")&amp;""</f>
        <v>7.92</v>
      </c>
      <c r="AF110" s="27" t="str">
        <f>_xlfn.IFNA(INDEX(Input_Lieferant!$D$9:$BE$158,MATCH($A110,Input_Lieferant!$B$9:$B$158,0),MATCH(AF$1,Input_Lieferant!$D$8:$BE$8,0)),"")&amp;""</f>
        <v>5.18</v>
      </c>
      <c r="AG110" s="27" t="str">
        <f>_xlfn.IFNA(INDEX(Input_Lieferant!$D$9:$BE$158,MATCH($A110,Input_Lieferant!$B$9:$B$158,0),MATCH(AG$1,Input_Lieferant!$D$8:$BE$8,0)),"")&amp;""</f>
        <v>KG</v>
      </c>
      <c r="AH110" s="31"/>
      <c r="AI110" s="31"/>
      <c r="AJ110" s="31"/>
      <c r="AK110" s="31"/>
      <c r="AL110" s="27" t="str">
        <f>_xlfn.IFNA(INDEX('Systemmanager - Datenassistent'!$C$9:$BW$159,MATCH($A110,Input_Lieferant!$B$9:$B$158,0),MATCH(AL$1,'Systemmanager - Datenassistent'!$C$8:$BW$8,0)),"")&amp;""</f>
        <v>00</v>
      </c>
      <c r="AM110" s="31"/>
      <c r="AN110" s="31"/>
      <c r="AO110" s="31"/>
      <c r="AP110" s="27" t="str">
        <f>_xlfn.IFNA(INDEX(Grunddaten!$C$9:$BO$159,MATCH($A110,Input_Lieferant!$B$9:$B$158,0),MATCH(AP$1,Grunddaten!$C$8:$BO$8,0)), "")&amp;""</f>
        <v>V2</v>
      </c>
      <c r="AQ110" s="31"/>
      <c r="AR110" s="31"/>
      <c r="AS110" s="31"/>
      <c r="AT110" s="31"/>
      <c r="AU110" s="31"/>
      <c r="AV110" s="31"/>
      <c r="AW110" s="31"/>
      <c r="AX110" s="31"/>
      <c r="AY110" s="31"/>
      <c r="AZ110" s="27" t="str">
        <f>_xlfn.IFNA(INDEX(Input_Lieferant!$D$9:$BE$158,MATCH($A110,Input_Lieferant!$B$9:$B$158,0),MATCH(AZ$1,Input_Lieferant!$D$8:$BE$8,0)),"")&amp;""</f>
        <v>1587692679047</v>
      </c>
      <c r="BA110" s="27" t="str">
        <f t="shared" si="16"/>
        <v>HE</v>
      </c>
      <c r="BB110" s="27" t="str">
        <f>TEXT(_xlfn.IFNA(INDEX(Input_Lieferant!$D$9:$BE$158,MATCH($A110,Input_Lieferant!$B$9:$B$158,0),MATCH(BB$1,Input_Lieferant!$D$8:$BE$8,0)),""), "0.000")&amp;""</f>
        <v>3.040</v>
      </c>
      <c r="BC110" s="27" t="str">
        <f>TEXT(_xlfn.IFNA(INDEX(Input_Lieferant!$D$9:$BE$158,MATCH($A110,Input_Lieferant!$B$9:$B$158,0),MATCH(BC$1,Input_Lieferant!$D$8:$BE$8,0)),""), "0.000")&amp;""</f>
        <v>3.320</v>
      </c>
      <c r="BD110" s="27" t="str">
        <f>TEXT(_xlfn.IFNA(INDEX(Input_Lieferant!$D$9:$BE$158,MATCH($A110,Input_Lieferant!$B$9:$B$158,0),MATCH(BD$1,Input_Lieferant!$D$8:$BE$8,0)),""), "0.000")&amp;""</f>
        <v>4.190</v>
      </c>
      <c r="BE110" s="27" t="str">
        <f>TEXT(_xlfn.IFNA(INDEX(Input_Lieferant!$D$9:$BE$158,MATCH($A110,Input_Lieferant!$B$9:$B$158,0),MATCH(BE$1,Input_Lieferant!$D$8:$BE$8,0)),""), "0.000")&amp;""</f>
        <v>MM</v>
      </c>
      <c r="BF110" s="27" t="str">
        <f>_xlfn.IFNA(INDEX(Grunddaten!$C$9:$BO$159,MATCH($A110,Input_Lieferant!$B$9:$B$158,0),MATCH(BF$1,Grunddaten!$C$8:$BO$8,0)), "")&amp;""</f>
        <v>0172</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8000</v>
      </c>
      <c r="BY110" s="31"/>
      <c r="BZ110" s="31"/>
      <c r="CA110" s="31"/>
      <c r="CB110" s="31"/>
      <c r="CC110" s="31"/>
      <c r="CD110" s="27" t="str">
        <f>_xlfn.IFNA(INDEX('Systemmanager - Datenassistent'!$C$9:$BW$159,MATCH($A110,Input_Lieferant!$B$9:$B$158,0),MATCH(CD$1,'Systemmanager - Datenassistent'!$C$8:$BW$8,0)),"")&amp;""</f>
        <v>EXTWG_109</v>
      </c>
      <c r="CE110" s="31"/>
      <c r="CF110" s="31"/>
      <c r="CG110" s="31"/>
      <c r="CH110" s="31"/>
      <c r="CI110" s="31"/>
      <c r="CJ110" s="31" t="str">
        <f t="shared" si="17"/>
        <v>V1</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EjMbRdpvvyergfgdfoNILDTNruepSL</v>
      </c>
      <c r="DE110" s="27" t="str">
        <f>_xlfn.IFNA(INDEX(Grunddaten!$C$9:$BO$159,MATCH($A110,Input_Lieferant!$B$9:$B$158,0),MATCH(DE$1,Grunddaten!$C$8:$BO$8,0)), "")&amp;""</f>
        <v>1000051830</v>
      </c>
      <c r="DF110" s="31"/>
      <c r="DG110" s="31"/>
      <c r="DH110" s="31"/>
      <c r="DI110" s="31"/>
      <c r="DJ110" s="27" t="str">
        <f>_xlfn.IFNA(INDEX(Input_Lieferant!$D$9:$BE$158,MATCH($A110,Input_Lieferant!$B$9:$B$158,0),MATCH(DJ$1,Input_Lieferant!$D$8:$BE$8,0)),"")&amp;""</f>
        <v>V02</v>
      </c>
      <c r="DK110" s="31"/>
      <c r="DL110" s="31"/>
      <c r="DM110" s="31"/>
      <c r="DN110" s="31"/>
      <c r="DO110" s="31"/>
      <c r="DP110" s="31"/>
      <c r="DQ110" s="31"/>
      <c r="DR110" s="27">
        <f t="shared" si="18"/>
        <v>2</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UAM</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X</v>
      </c>
      <c r="GI110" s="27" t="str">
        <f>_xlfn.IFNA(INDEX('Systemmanager - Datenassistent'!$C$9:$BW$159,MATCH($A110,Input_Lieferant!$B$9:$B$158,0),MATCH(GI$1,'Systemmanager - Datenassistent'!$C$8:$BW$8,0)),"")&amp;""</f>
        <v>M</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000000000047508777</v>
      </c>
      <c r="GO110" s="27" t="str">
        <f>_xlfn.IFNA(INDEX(Grunddaten!$C$9:$BO$159,MATCH($A110,Input_Lieferant!$B$9:$B$158,0),MATCH(GO$1,Grunddaten!$C$8:$BO$8,0)), "")&amp;""</f>
        <v/>
      </c>
      <c r="GP110" s="27" t="str">
        <f>_xlfn.IFNA(INDEX('Systemmanager - Datenassistent'!$C$9:$BW$159,MATCH($A110,Input_Lieferant!$B$9:$B$158,0),MATCH(GP$1,'Systemmanager - Datenassistent'!$C$8:$BW$8,0)),"")&amp;""</f>
        <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1</v>
      </c>
      <c r="JT110" s="27" t="str">
        <f>_xlfn.IFNA(INDEX(Grunddaten!$C$9:$BO$159,MATCH($A110,Input_Lieferant!$B$9:$B$158,0),MATCH(JT$1,Grunddaten!$C$8:$BO$8,0)), "")&amp;""</f>
        <v>R</v>
      </c>
      <c r="JU110" s="31"/>
      <c r="JV110" s="27" t="str">
        <f>_xlfn.IFNA(INDEX(Input_Lieferant!$D$9:$BE$158,MATCH($A110,Input_Lieferant!$B$9:$B$158,0),MATCH(JV$1,Input_Lieferant!$D$8:$BE$8,0)),"")&amp;""</f>
        <v>879956260</v>
      </c>
      <c r="JW110" s="31"/>
      <c r="JX110" s="31"/>
      <c r="JZ110" s="31"/>
      <c r="KA110" s="31"/>
      <c r="KB110" s="31"/>
      <c r="KC110" s="27" t="str">
        <f>_xlfn.IFNA(INDEX('Systemmanager - Datenassistent'!$C$9:$BW$159,MATCH($A110,Input_Lieferant!$B$9:$B$158,0),MATCH(KC$1,'Systemmanager - Datenassistent'!$C$8:$BW$8,0)),"")&amp;""</f>
        <v>0</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4">
      <c r="A111" s="27">
        <f>IF(LEN(Input_Lieferant!B118)=0,"",Input_Lieferant!B118)</f>
        <v>110</v>
      </c>
      <c r="B111" s="31"/>
      <c r="C111" s="31"/>
      <c r="D111" s="31"/>
      <c r="E111" s="31"/>
      <c r="F111" s="31"/>
      <c r="G111" s="31"/>
      <c r="H111" s="31"/>
      <c r="I111" s="31"/>
      <c r="J111" s="31"/>
      <c r="K111" s="27" t="str">
        <f>_xlfn.IFNA(INDEX(Grunddaten!$C$9:$BO$159,MATCH($A111,Input_Lieferant!$B$9:$B$158,0),MATCH(K$1,Grunddaten!$C$8:$BO$8,0)), "")&amp;""</f>
        <v>V012</v>
      </c>
      <c r="L111" s="27" t="str">
        <f t="shared" si="15"/>
        <v>M</v>
      </c>
      <c r="M111" s="27" t="str">
        <f>_xlfn.IFNA(INDEX(Grunddaten!$C$9:$BO$159,MATCH($A111,Input_Lieferant!$B$9:$B$158,0),MATCH(M$1,Grunddaten!$C$8:$BO$8,0)), "")&amp;""</f>
        <v>ZX0000285</v>
      </c>
      <c r="N111" s="31"/>
      <c r="O111" s="27" t="str">
        <f>_xlfn.IFNA(INDEX(Input_Lieferant!$D$9:$BE$158,MATCH($A111,Input_Lieferant!$B$9:$B$158,0),MATCH(O$1,Input_Lieferant!$D$8:$BE$8,0)), "")&amp;""</f>
        <v>G</v>
      </c>
      <c r="P111" s="27" t="str">
        <f>_xlfn.IFNA(INDEX(Input_Lieferant!$D$9:$BE$158,MATCH($A111,Input_Lieferant!$B$9:$B$158,0),MATCH(P$1,Input_Lieferant!$D$8:$BE$8,0)), "")&amp;""</f>
        <v>CM</v>
      </c>
      <c r="Q111" s="31"/>
      <c r="R111" s="31"/>
      <c r="S111" s="31"/>
      <c r="T111" s="31"/>
      <c r="U111" s="31"/>
      <c r="V111" s="31"/>
      <c r="W111" s="31"/>
      <c r="X111" s="31"/>
      <c r="Y111" s="31"/>
      <c r="Z111" s="27" t="str">
        <f>_xlfn.IFNA(INDEX(Input_Lieferant!$D$9:$BE$158,MATCH($A111,Input_Lieferant!$B$9:$B$158,0),MATCH(Z$1,Input_Lieferant!$D$8:$BE$8,0)), "")&amp;""</f>
        <v>5.35</v>
      </c>
      <c r="AA111" s="31"/>
      <c r="AB111" s="27" t="str">
        <f>_xlfn.IFNA(INDEX(Input_Lieferant!$D$9:$BE$158,MATCH($A111,Input_Lieferant!$B$9:$B$158,0),MATCH(AB$1,Input_Lieferant!$D$8:$BE$8,0)),"")&amp;""</f>
        <v>LUMF</v>
      </c>
      <c r="AC111" s="31"/>
      <c r="AD111" s="31"/>
      <c r="AE111" s="27" t="str">
        <f>_xlfn.IFNA(INDEX(Input_Lieferant!$D$9:$BE$158,MATCH($A111,Input_Lieferant!$B$9:$B$158,0),MATCH(AE$1,Input_Lieferant!$D$8:$BE$8,0)), "")&amp;""</f>
        <v>9.77</v>
      </c>
      <c r="AF111" s="27" t="str">
        <f>_xlfn.IFNA(INDEX(Input_Lieferant!$D$9:$BE$158,MATCH($A111,Input_Lieferant!$B$9:$B$158,0),MATCH(AF$1,Input_Lieferant!$D$8:$BE$8,0)),"")&amp;""</f>
        <v>6.18</v>
      </c>
      <c r="AG111" s="27" t="str">
        <f>_xlfn.IFNA(INDEX(Input_Lieferant!$D$9:$BE$158,MATCH($A111,Input_Lieferant!$B$9:$B$158,0),MATCH(AG$1,Input_Lieferant!$D$8:$BE$8,0)),"")&amp;""</f>
        <v>KG</v>
      </c>
      <c r="AH111" s="31"/>
      <c r="AI111" s="31"/>
      <c r="AJ111" s="31"/>
      <c r="AK111" s="31"/>
      <c r="AL111" s="27" t="str">
        <f>_xlfn.IFNA(INDEX('Systemmanager - Datenassistent'!$C$9:$BW$159,MATCH($A111,Input_Lieferant!$B$9:$B$158,0),MATCH(AL$1,'Systemmanager - Datenassistent'!$C$8:$BW$8,0)),"")&amp;""</f>
        <v>04</v>
      </c>
      <c r="AM111" s="31"/>
      <c r="AN111" s="31"/>
      <c r="AO111" s="31"/>
      <c r="AP111" s="27" t="str">
        <f>_xlfn.IFNA(INDEX(Grunddaten!$C$9:$BO$159,MATCH($A111,Input_Lieferant!$B$9:$B$158,0),MATCH(AP$1,Grunddaten!$C$8:$BO$8,0)), "")&amp;""</f>
        <v>V3</v>
      </c>
      <c r="AQ111" s="31"/>
      <c r="AR111" s="31"/>
      <c r="AS111" s="31"/>
      <c r="AT111" s="31"/>
      <c r="AU111" s="31"/>
      <c r="AV111" s="31"/>
      <c r="AW111" s="31"/>
      <c r="AX111" s="31"/>
      <c r="AY111" s="31"/>
      <c r="AZ111" s="27" t="str">
        <f>_xlfn.IFNA(INDEX(Input_Lieferant!$D$9:$BE$158,MATCH($A111,Input_Lieferant!$B$9:$B$158,0),MATCH(AZ$1,Input_Lieferant!$D$8:$BE$8,0)),"")&amp;""</f>
        <v>7510784318769</v>
      </c>
      <c r="BA111" s="27" t="str">
        <f t="shared" si="16"/>
        <v>HE</v>
      </c>
      <c r="BB111" s="27" t="str">
        <f>TEXT(_xlfn.IFNA(INDEX(Input_Lieferant!$D$9:$BE$158,MATCH($A111,Input_Lieferant!$B$9:$B$158,0),MATCH(BB$1,Input_Lieferant!$D$8:$BE$8,0)),""), "0.000")&amp;""</f>
        <v>5.390</v>
      </c>
      <c r="BC111" s="27" t="str">
        <f>TEXT(_xlfn.IFNA(INDEX(Input_Lieferant!$D$9:$BE$158,MATCH($A111,Input_Lieferant!$B$9:$B$158,0),MATCH(BC$1,Input_Lieferant!$D$8:$BE$8,0)),""), "0.000")&amp;""</f>
        <v>8.870</v>
      </c>
      <c r="BD111" s="27" t="str">
        <f>TEXT(_xlfn.IFNA(INDEX(Input_Lieferant!$D$9:$BE$158,MATCH($A111,Input_Lieferant!$B$9:$B$158,0),MATCH(BD$1,Input_Lieferant!$D$8:$BE$8,0)),""), "0.000")&amp;""</f>
        <v>4.440</v>
      </c>
      <c r="BE111" s="27" t="str">
        <f>TEXT(_xlfn.IFNA(INDEX(Input_Lieferant!$D$9:$BE$158,MATCH($A111,Input_Lieferant!$B$9:$B$158,0),MATCH(BE$1,Input_Lieferant!$D$8:$BE$8,0)),""), "0.000")&amp;""</f>
        <v>MM</v>
      </c>
      <c r="BF111" s="27" t="str">
        <f>_xlfn.IFNA(INDEX(Grunddaten!$C$9:$BO$159,MATCH($A111,Input_Lieferant!$B$9:$B$158,0),MATCH(BF$1,Grunddaten!$C$8:$BO$8,0)), "")&amp;""</f>
        <v>0851</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5000</v>
      </c>
      <c r="BY111" s="31"/>
      <c r="BZ111" s="31"/>
      <c r="CA111" s="31"/>
      <c r="CB111" s="31"/>
      <c r="CC111" s="31"/>
      <c r="CD111" s="27" t="str">
        <f>_xlfn.IFNA(INDEX('Systemmanager - Datenassistent'!$C$9:$BW$159,MATCH($A111,Input_Lieferant!$B$9:$B$158,0),MATCH(CD$1,'Systemmanager - Datenassistent'!$C$8:$BW$8,0)),"")&amp;""</f>
        <v>EXTWG_110</v>
      </c>
      <c r="CE111" s="31"/>
      <c r="CF111" s="31"/>
      <c r="CG111" s="31"/>
      <c r="CH111" s="31"/>
      <c r="CI111" s="31"/>
      <c r="CJ111" s="31" t="str">
        <f t="shared" si="17"/>
        <v>V1</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MBtRyeitPyJpJwxHAtwOzgCqMEjzGm</v>
      </c>
      <c r="DE111" s="27" t="str">
        <f>_xlfn.IFNA(INDEX(Grunddaten!$C$9:$BO$159,MATCH($A111,Input_Lieferant!$B$9:$B$158,0),MATCH(DE$1,Grunddaten!$C$8:$BO$8,0)), "")&amp;""</f>
        <v>1000000372</v>
      </c>
      <c r="DF111" s="31"/>
      <c r="DG111" s="31"/>
      <c r="DH111" s="31"/>
      <c r="DI111" s="31"/>
      <c r="DJ111" s="27" t="str">
        <f>_xlfn.IFNA(INDEX(Input_Lieferant!$D$9:$BE$158,MATCH($A111,Input_Lieferant!$B$9:$B$158,0),MATCH(DJ$1,Input_Lieferant!$D$8:$BE$8,0)),"")&amp;""</f>
        <v>V01</v>
      </c>
      <c r="DK111" s="31"/>
      <c r="DL111" s="31"/>
      <c r="DM111" s="31"/>
      <c r="DN111" s="31"/>
      <c r="DO111" s="31"/>
      <c r="DP111" s="31"/>
      <c r="DQ111" s="31"/>
      <c r="DR111" s="27">
        <f t="shared" si="18"/>
        <v>2</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UAM</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
      </c>
      <c r="GI111" s="27" t="str">
        <f>_xlfn.IFNA(INDEX('Systemmanager - Datenassistent'!$C$9:$BW$159,MATCH($A111,Input_Lieferant!$B$9:$B$158,0),MATCH(GI$1,'Systemmanager - Datenassistent'!$C$8:$BW$8,0)),"")&amp;""</f>
        <v>M</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000000000013724830</v>
      </c>
      <c r="GO111" s="27" t="str">
        <f>_xlfn.IFNA(INDEX(Grunddaten!$C$9:$BO$159,MATCH($A111,Input_Lieferant!$B$9:$B$158,0),MATCH(GO$1,Grunddaten!$C$8:$BO$8,0)), "")&amp;""</f>
        <v/>
      </c>
      <c r="GP111" s="27" t="str">
        <f>_xlfn.IFNA(INDEX('Systemmanager - Datenassistent'!$C$9:$BW$159,MATCH($A111,Input_Lieferant!$B$9:$B$158,0),MATCH(GP$1,'Systemmanager - Datenassistent'!$C$8:$BW$8,0)),"")&amp;""</f>
        <v>R</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1</v>
      </c>
      <c r="JT111" s="27" t="str">
        <f>_xlfn.IFNA(INDEX(Grunddaten!$C$9:$BO$159,MATCH($A111,Input_Lieferant!$B$9:$B$158,0),MATCH(JT$1,Grunddaten!$C$8:$BO$8,0)), "")&amp;""</f>
        <v>V</v>
      </c>
      <c r="JU111" s="31"/>
      <c r="JV111" s="27" t="str">
        <f>_xlfn.IFNA(INDEX(Input_Lieferant!$D$9:$BE$158,MATCH($A111,Input_Lieferant!$B$9:$B$158,0),MATCH(JV$1,Input_Lieferant!$D$8:$BE$8,0)),"")&amp;""</f>
        <v>496053316</v>
      </c>
      <c r="JW111" s="31"/>
      <c r="JX111" s="31"/>
      <c r="JZ111" s="31"/>
      <c r="KA111" s="31"/>
      <c r="KB111" s="31"/>
      <c r="KC111" s="27" t="str">
        <f>_xlfn.IFNA(INDEX('Systemmanager - Datenassistent'!$C$9:$BW$159,MATCH($A111,Input_Lieferant!$B$9:$B$158,0),MATCH(KC$1,'Systemmanager - Datenassistent'!$C$8:$BW$8,0)),"")&amp;""</f>
        <v>0</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4">
      <c r="A112" s="27">
        <f>IF(LEN(Input_Lieferant!B119)=0,"",Input_Lieferant!B119)</f>
        <v>111</v>
      </c>
      <c r="B112" s="31"/>
      <c r="C112" s="31"/>
      <c r="D112" s="31"/>
      <c r="E112" s="31"/>
      <c r="F112" s="31"/>
      <c r="G112" s="31"/>
      <c r="H112" s="31"/>
      <c r="I112" s="31"/>
      <c r="J112" s="31"/>
      <c r="K112" s="27" t="str">
        <f>_xlfn.IFNA(INDEX(Grunddaten!$C$9:$BO$159,MATCH($A112,Input_Lieferant!$B$9:$B$158,0),MATCH(K$1,Grunddaten!$C$8:$BO$8,0)), "")&amp;""</f>
        <v>V007</v>
      </c>
      <c r="L112" s="27" t="str">
        <f t="shared" si="15"/>
        <v>M</v>
      </c>
      <c r="M112" s="27" t="str">
        <f>_xlfn.IFNA(INDEX(Grunddaten!$C$9:$BO$159,MATCH($A112,Input_Lieferant!$B$9:$B$158,0),MATCH(M$1,Grunddaten!$C$8:$BO$8,0)), "")&amp;""</f>
        <v>ZX0000640</v>
      </c>
      <c r="N112" s="31"/>
      <c r="O112" s="27" t="str">
        <f>_xlfn.IFNA(INDEX(Input_Lieferant!$D$9:$BE$158,MATCH($A112,Input_Lieferant!$B$9:$B$158,0),MATCH(O$1,Input_Lieferant!$D$8:$BE$8,0)), "")&amp;""</f>
        <v>M2</v>
      </c>
      <c r="P112" s="27" t="str">
        <f>_xlfn.IFNA(INDEX(Input_Lieferant!$D$9:$BE$158,MATCH($A112,Input_Lieferant!$B$9:$B$158,0),MATCH(P$1,Input_Lieferant!$D$8:$BE$8,0)), "")&amp;""</f>
        <v>OZ</v>
      </c>
      <c r="Q112" s="31"/>
      <c r="R112" s="31"/>
      <c r="S112" s="31"/>
      <c r="T112" s="31"/>
      <c r="U112" s="31"/>
      <c r="V112" s="31"/>
      <c r="W112" s="31"/>
      <c r="X112" s="31"/>
      <c r="Y112" s="31"/>
      <c r="Z112" s="27" t="str">
        <f>_xlfn.IFNA(INDEX(Input_Lieferant!$D$9:$BE$158,MATCH($A112,Input_Lieferant!$B$9:$B$158,0),MATCH(Z$1,Input_Lieferant!$D$8:$BE$8,0)), "")&amp;""</f>
        <v>6.76</v>
      </c>
      <c r="AA112" s="31"/>
      <c r="AB112" s="27" t="str">
        <f>_xlfn.IFNA(INDEX(Input_Lieferant!$D$9:$BE$158,MATCH($A112,Input_Lieferant!$B$9:$B$158,0),MATCH(AB$1,Input_Lieferant!$D$8:$BE$8,0)),"")&amp;""</f>
        <v>SRVE</v>
      </c>
      <c r="AC112" s="31"/>
      <c r="AD112" s="31"/>
      <c r="AE112" s="27" t="str">
        <f>_xlfn.IFNA(INDEX(Input_Lieferant!$D$9:$BE$158,MATCH($A112,Input_Lieferant!$B$9:$B$158,0),MATCH(AE$1,Input_Lieferant!$D$8:$BE$8,0)), "")&amp;""</f>
        <v>9.63</v>
      </c>
      <c r="AF112" s="27" t="str">
        <f>_xlfn.IFNA(INDEX(Input_Lieferant!$D$9:$BE$158,MATCH($A112,Input_Lieferant!$B$9:$B$158,0),MATCH(AF$1,Input_Lieferant!$D$8:$BE$8,0)),"")&amp;""</f>
        <v>6.08</v>
      </c>
      <c r="AG112" s="27" t="str">
        <f>_xlfn.IFNA(INDEX(Input_Lieferant!$D$9:$BE$158,MATCH($A112,Input_Lieferant!$B$9:$B$158,0),MATCH(AG$1,Input_Lieferant!$D$8:$BE$8,0)),"")&amp;""</f>
        <v>KG</v>
      </c>
      <c r="AH112" s="31"/>
      <c r="AI112" s="31"/>
      <c r="AJ112" s="31"/>
      <c r="AK112" s="31"/>
      <c r="AL112" s="27" t="str">
        <f>_xlfn.IFNA(INDEX('Systemmanager - Datenassistent'!$C$9:$BW$159,MATCH($A112,Input_Lieferant!$B$9:$B$158,0),MATCH(AL$1,'Systemmanager - Datenassistent'!$C$8:$BW$8,0)),"")&amp;""</f>
        <v>03</v>
      </c>
      <c r="AM112" s="31"/>
      <c r="AN112" s="31"/>
      <c r="AO112" s="31"/>
      <c r="AP112" s="27" t="str">
        <f>_xlfn.IFNA(INDEX(Grunddaten!$C$9:$BO$159,MATCH($A112,Input_Lieferant!$B$9:$B$158,0),MATCH(AP$1,Grunddaten!$C$8:$BO$8,0)), "")&amp;""</f>
        <v>V0</v>
      </c>
      <c r="AQ112" s="31"/>
      <c r="AR112" s="31"/>
      <c r="AS112" s="31"/>
      <c r="AT112" s="31"/>
      <c r="AU112" s="31"/>
      <c r="AV112" s="31"/>
      <c r="AW112" s="31"/>
      <c r="AX112" s="31"/>
      <c r="AY112" s="31"/>
      <c r="AZ112" s="27" t="str">
        <f>_xlfn.IFNA(INDEX(Input_Lieferant!$D$9:$BE$158,MATCH($A112,Input_Lieferant!$B$9:$B$158,0),MATCH(AZ$1,Input_Lieferant!$D$8:$BE$8,0)),"")&amp;""</f>
        <v>4915156451986</v>
      </c>
      <c r="BA112" s="27" t="str">
        <f t="shared" si="16"/>
        <v>HE</v>
      </c>
      <c r="BB112" s="27" t="str">
        <f>TEXT(_xlfn.IFNA(INDEX(Input_Lieferant!$D$9:$BE$158,MATCH($A112,Input_Lieferant!$B$9:$B$158,0),MATCH(BB$1,Input_Lieferant!$D$8:$BE$8,0)),""), "0.000")&amp;""</f>
        <v>5.230</v>
      </c>
      <c r="BC112" s="27" t="str">
        <f>TEXT(_xlfn.IFNA(INDEX(Input_Lieferant!$D$9:$BE$158,MATCH($A112,Input_Lieferant!$B$9:$B$158,0),MATCH(BC$1,Input_Lieferant!$D$8:$BE$8,0)),""), "0.000")&amp;""</f>
        <v>5.540</v>
      </c>
      <c r="BD112" s="27" t="str">
        <f>TEXT(_xlfn.IFNA(INDEX(Input_Lieferant!$D$9:$BE$158,MATCH($A112,Input_Lieferant!$B$9:$B$158,0),MATCH(BD$1,Input_Lieferant!$D$8:$BE$8,0)),""), "0.000")&amp;""</f>
        <v>3.890</v>
      </c>
      <c r="BE112" s="27" t="str">
        <f>TEXT(_xlfn.IFNA(INDEX(Input_Lieferant!$D$9:$BE$158,MATCH($A112,Input_Lieferant!$B$9:$B$158,0),MATCH(BE$1,Input_Lieferant!$D$8:$BE$8,0)),""), "0.000")&amp;""</f>
        <v>MM</v>
      </c>
      <c r="BF112" s="27" t="str">
        <f>_xlfn.IFNA(INDEX(Grunddaten!$C$9:$BO$159,MATCH($A112,Input_Lieferant!$B$9:$B$158,0),MATCH(BF$1,Grunddaten!$C$8:$BO$8,0)), "")&amp;""</f>
        <v>0826</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9000</v>
      </c>
      <c r="BY112" s="31"/>
      <c r="BZ112" s="31"/>
      <c r="CA112" s="31"/>
      <c r="CB112" s="31"/>
      <c r="CC112" s="31"/>
      <c r="CD112" s="27" t="str">
        <f>_xlfn.IFNA(INDEX('Systemmanager - Datenassistent'!$C$9:$BW$159,MATCH($A112,Input_Lieferant!$B$9:$B$158,0),MATCH(CD$1,'Systemmanager - Datenassistent'!$C$8:$BW$8,0)),"")&amp;""</f>
        <v>EXTWG_111</v>
      </c>
      <c r="CE112" s="31"/>
      <c r="CF112" s="31"/>
      <c r="CG112" s="31"/>
      <c r="CH112" s="31"/>
      <c r="CI112" s="31"/>
      <c r="CJ112" s="31" t="str">
        <f t="shared" si="17"/>
        <v>V1</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CsJcKNmolsTocVfvareDhQpuXLMesG</v>
      </c>
      <c r="DE112" s="27" t="str">
        <f>_xlfn.IFNA(INDEX(Grunddaten!$C$9:$BO$159,MATCH($A112,Input_Lieferant!$B$9:$B$158,0),MATCH(DE$1,Grunddaten!$C$8:$BO$8,0)), "")&amp;""</f>
        <v>1000046504</v>
      </c>
      <c r="DF112" s="31"/>
      <c r="DG112" s="31"/>
      <c r="DH112" s="31"/>
      <c r="DI112" s="31"/>
      <c r="DJ112" s="27" t="str">
        <f>_xlfn.IFNA(INDEX(Input_Lieferant!$D$9:$BE$158,MATCH($A112,Input_Lieferant!$B$9:$B$158,0),MATCH(DJ$1,Input_Lieferant!$D$8:$BE$8,0)),"")&amp;""</f>
        <v>V03</v>
      </c>
      <c r="DK112" s="31"/>
      <c r="DL112" s="31"/>
      <c r="DM112" s="31"/>
      <c r="DN112" s="31"/>
      <c r="DO112" s="31"/>
      <c r="DP112" s="31"/>
      <c r="DQ112" s="31"/>
      <c r="DR112" s="27">
        <f t="shared" si="18"/>
        <v>2</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UAM</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
      </c>
      <c r="GI112" s="27" t="str">
        <f>_xlfn.IFNA(INDEX('Systemmanager - Datenassistent'!$C$9:$BW$159,MATCH($A112,Input_Lieferant!$B$9:$B$158,0),MATCH(GI$1,'Systemmanager - Datenassistent'!$C$8:$BW$8,0)),"")&amp;""</f>
        <v>N</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000000000027912749</v>
      </c>
      <c r="GO112" s="27" t="str">
        <f>_xlfn.IFNA(INDEX(Grunddaten!$C$9:$BO$159,MATCH($A112,Input_Lieferant!$B$9:$B$158,0),MATCH(GO$1,Grunddaten!$C$8:$BO$8,0)), "")&amp;""</f>
        <v/>
      </c>
      <c r="GP112" s="27" t="str">
        <f>_xlfn.IFNA(INDEX('Systemmanager - Datenassistent'!$C$9:$BW$159,MATCH($A112,Input_Lieferant!$B$9:$B$158,0),MATCH(GP$1,'Systemmanager - Datenassistent'!$C$8:$BW$8,0)),"")&amp;""</f>
        <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2</v>
      </c>
      <c r="JT112" s="27" t="str">
        <f>_xlfn.IFNA(INDEX(Grunddaten!$C$9:$BO$159,MATCH($A112,Input_Lieferant!$B$9:$B$158,0),MATCH(JT$1,Grunddaten!$C$8:$BO$8,0)), "")&amp;""</f>
        <v>V</v>
      </c>
      <c r="JU112" s="31"/>
      <c r="JV112" s="27" t="str">
        <f>_xlfn.IFNA(INDEX(Input_Lieferant!$D$9:$BE$158,MATCH($A112,Input_Lieferant!$B$9:$B$158,0),MATCH(JV$1,Input_Lieferant!$D$8:$BE$8,0)),"")&amp;""</f>
        <v>547087279</v>
      </c>
      <c r="JW112" s="31"/>
      <c r="JX112" s="31"/>
      <c r="JZ112" s="31"/>
      <c r="KA112" s="31"/>
      <c r="KB112" s="31"/>
      <c r="KC112" s="27" t="str">
        <f>_xlfn.IFNA(INDEX('Systemmanager - Datenassistent'!$C$9:$BW$159,MATCH($A112,Input_Lieferant!$B$9:$B$158,0),MATCH(KC$1,'Systemmanager - Datenassistent'!$C$8:$BW$8,0)),"")&amp;""</f>
        <v>6</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4">
      <c r="A113" s="27">
        <f>IF(LEN(Input_Lieferant!B120)=0,"",Input_Lieferant!B120)</f>
        <v>112</v>
      </c>
      <c r="B113" s="31"/>
      <c r="C113" s="31"/>
      <c r="D113" s="31"/>
      <c r="E113" s="31"/>
      <c r="F113" s="31"/>
      <c r="G113" s="31"/>
      <c r="H113" s="31"/>
      <c r="I113" s="31"/>
      <c r="J113" s="31"/>
      <c r="K113" s="27" t="str">
        <f>_xlfn.IFNA(INDEX(Grunddaten!$C$9:$BO$159,MATCH($A113,Input_Lieferant!$B$9:$B$158,0),MATCH(K$1,Grunddaten!$C$8:$BO$8,0)), "")&amp;""</f>
        <v>V012</v>
      </c>
      <c r="L113" s="27" t="str">
        <f t="shared" si="15"/>
        <v>M</v>
      </c>
      <c r="M113" s="27" t="str">
        <f>_xlfn.IFNA(INDEX(Grunddaten!$C$9:$BO$159,MATCH($A113,Input_Lieferant!$B$9:$B$158,0),MATCH(M$1,Grunddaten!$C$8:$BO$8,0)), "")&amp;""</f>
        <v>ZX0000405</v>
      </c>
      <c r="N113" s="31"/>
      <c r="O113" s="27" t="str">
        <f>_xlfn.IFNA(INDEX(Input_Lieferant!$D$9:$BE$158,MATCH($A113,Input_Lieferant!$B$9:$B$158,0),MATCH(O$1,Input_Lieferant!$D$8:$BE$8,0)), "")&amp;""</f>
        <v>LE</v>
      </c>
      <c r="P113" s="27" t="str">
        <f>_xlfn.IFNA(INDEX(Input_Lieferant!$D$9:$BE$158,MATCH($A113,Input_Lieferant!$B$9:$B$158,0),MATCH(P$1,Input_Lieferant!$D$8:$BE$8,0)), "")&amp;""</f>
        <v>OZ</v>
      </c>
      <c r="Q113" s="31"/>
      <c r="R113" s="31"/>
      <c r="S113" s="31"/>
      <c r="T113" s="31"/>
      <c r="U113" s="31"/>
      <c r="V113" s="31"/>
      <c r="W113" s="31"/>
      <c r="X113" s="31"/>
      <c r="Y113" s="31"/>
      <c r="Z113" s="27" t="str">
        <f>_xlfn.IFNA(INDEX(Input_Lieferant!$D$9:$BE$158,MATCH($A113,Input_Lieferant!$B$9:$B$158,0),MATCH(Z$1,Input_Lieferant!$D$8:$BE$8,0)), "")&amp;""</f>
        <v>3.86</v>
      </c>
      <c r="AA113" s="31"/>
      <c r="AB113" s="27" t="str">
        <f>_xlfn.IFNA(INDEX(Input_Lieferant!$D$9:$BE$158,MATCH($A113,Input_Lieferant!$B$9:$B$158,0),MATCH(AB$1,Input_Lieferant!$D$8:$BE$8,0)),"")&amp;""</f>
        <v>BANC</v>
      </c>
      <c r="AC113" s="31"/>
      <c r="AD113" s="31"/>
      <c r="AE113" s="27" t="str">
        <f>_xlfn.IFNA(INDEX(Input_Lieferant!$D$9:$BE$158,MATCH($A113,Input_Lieferant!$B$9:$B$158,0),MATCH(AE$1,Input_Lieferant!$D$8:$BE$8,0)), "")&amp;""</f>
        <v>1.52</v>
      </c>
      <c r="AF113" s="27" t="str">
        <f>_xlfn.IFNA(INDEX(Input_Lieferant!$D$9:$BE$158,MATCH($A113,Input_Lieferant!$B$9:$B$158,0),MATCH(AF$1,Input_Lieferant!$D$8:$BE$8,0)),"")&amp;""</f>
        <v>2.18</v>
      </c>
      <c r="AG113" s="27" t="str">
        <f>_xlfn.IFNA(INDEX(Input_Lieferant!$D$9:$BE$158,MATCH($A113,Input_Lieferant!$B$9:$B$158,0),MATCH(AG$1,Input_Lieferant!$D$8:$BE$8,0)),"")&amp;""</f>
        <v>KG</v>
      </c>
      <c r="AH113" s="31"/>
      <c r="AI113" s="31"/>
      <c r="AJ113" s="31"/>
      <c r="AK113" s="31"/>
      <c r="AL113" s="27" t="str">
        <f>_xlfn.IFNA(INDEX('Systemmanager - Datenassistent'!$C$9:$BW$159,MATCH($A113,Input_Lieferant!$B$9:$B$158,0),MATCH(AL$1,'Systemmanager - Datenassistent'!$C$8:$BW$8,0)),"")&amp;""</f>
        <v>00</v>
      </c>
      <c r="AM113" s="31"/>
      <c r="AN113" s="31"/>
      <c r="AO113" s="31"/>
      <c r="AP113" s="27" t="str">
        <f>_xlfn.IFNA(INDEX(Grunddaten!$C$9:$BO$159,MATCH($A113,Input_Lieferant!$B$9:$B$158,0),MATCH(AP$1,Grunddaten!$C$8:$BO$8,0)), "")&amp;""</f>
        <v>V0</v>
      </c>
      <c r="AQ113" s="31"/>
      <c r="AR113" s="31"/>
      <c r="AS113" s="31"/>
      <c r="AT113" s="31"/>
      <c r="AU113" s="31"/>
      <c r="AV113" s="31"/>
      <c r="AW113" s="31"/>
      <c r="AX113" s="31"/>
      <c r="AY113" s="31"/>
      <c r="AZ113" s="27" t="str">
        <f>_xlfn.IFNA(INDEX(Input_Lieferant!$D$9:$BE$158,MATCH($A113,Input_Lieferant!$B$9:$B$158,0),MATCH(AZ$1,Input_Lieferant!$D$8:$BE$8,0)),"")&amp;""</f>
        <v>6310364361294</v>
      </c>
      <c r="BA113" s="27" t="str">
        <f t="shared" si="16"/>
        <v>HE</v>
      </c>
      <c r="BB113" s="27" t="str">
        <f>TEXT(_xlfn.IFNA(INDEX(Input_Lieferant!$D$9:$BE$158,MATCH($A113,Input_Lieferant!$B$9:$B$158,0),MATCH(BB$1,Input_Lieferant!$D$8:$BE$8,0)),""), "0.000")&amp;""</f>
        <v>6.900</v>
      </c>
      <c r="BC113" s="27" t="str">
        <f>TEXT(_xlfn.IFNA(INDEX(Input_Lieferant!$D$9:$BE$158,MATCH($A113,Input_Lieferant!$B$9:$B$158,0),MATCH(BC$1,Input_Lieferant!$D$8:$BE$8,0)),""), "0.000")&amp;""</f>
        <v>8.440</v>
      </c>
      <c r="BD113" s="27" t="str">
        <f>TEXT(_xlfn.IFNA(INDEX(Input_Lieferant!$D$9:$BE$158,MATCH($A113,Input_Lieferant!$B$9:$B$158,0),MATCH(BD$1,Input_Lieferant!$D$8:$BE$8,0)),""), "0.000")&amp;""</f>
        <v>1.890</v>
      </c>
      <c r="BE113" s="27" t="str">
        <f>TEXT(_xlfn.IFNA(INDEX(Input_Lieferant!$D$9:$BE$158,MATCH($A113,Input_Lieferant!$B$9:$B$158,0),MATCH(BE$1,Input_Lieferant!$D$8:$BE$8,0)),""), "0.000")&amp;""</f>
        <v>MM</v>
      </c>
      <c r="BF113" s="27" t="str">
        <f>_xlfn.IFNA(INDEX(Grunddaten!$C$9:$BO$159,MATCH($A113,Input_Lieferant!$B$9:$B$158,0),MATCH(BF$1,Grunddaten!$C$8:$BO$8,0)), "")&amp;""</f>
        <v>0135</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4000</v>
      </c>
      <c r="BY113" s="31"/>
      <c r="BZ113" s="31"/>
      <c r="CA113" s="31"/>
      <c r="CB113" s="31"/>
      <c r="CC113" s="31"/>
      <c r="CD113" s="27" t="str">
        <f>_xlfn.IFNA(INDEX('Systemmanager - Datenassistent'!$C$9:$BW$159,MATCH($A113,Input_Lieferant!$B$9:$B$158,0),MATCH(CD$1,'Systemmanager - Datenassistent'!$C$8:$BW$8,0)),"")&amp;""</f>
        <v>EXTWG_112</v>
      </c>
      <c r="CE113" s="31"/>
      <c r="CF113" s="31"/>
      <c r="CG113" s="31"/>
      <c r="CH113" s="31"/>
      <c r="CI113" s="31"/>
      <c r="CJ113" s="31" t="str">
        <f t="shared" si="17"/>
        <v>V1</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OgSvutUjHtwOagrfTjobaKRDWjOwzo</v>
      </c>
      <c r="DE113" s="27" t="str">
        <f>_xlfn.IFNA(INDEX(Grunddaten!$C$9:$BO$159,MATCH($A113,Input_Lieferant!$B$9:$B$158,0),MATCH(DE$1,Grunddaten!$C$8:$BO$8,0)), "")&amp;""</f>
        <v>1000058764</v>
      </c>
      <c r="DF113" s="31"/>
      <c r="DG113" s="31"/>
      <c r="DH113" s="31"/>
      <c r="DI113" s="31"/>
      <c r="DJ113" s="27" t="str">
        <f>_xlfn.IFNA(INDEX(Input_Lieferant!$D$9:$BE$158,MATCH($A113,Input_Lieferant!$B$9:$B$158,0),MATCH(DJ$1,Input_Lieferant!$D$8:$BE$8,0)),"")&amp;""</f>
        <v>V02</v>
      </c>
      <c r="DK113" s="31"/>
      <c r="DL113" s="31"/>
      <c r="DM113" s="31"/>
      <c r="DN113" s="31"/>
      <c r="DO113" s="31"/>
      <c r="DP113" s="31"/>
      <c r="DQ113" s="31"/>
      <c r="DR113" s="27">
        <f t="shared" si="18"/>
        <v>2</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UAM</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
      </c>
      <c r="GI113" s="27" t="str">
        <f>_xlfn.IFNA(INDEX('Systemmanager - Datenassistent'!$C$9:$BW$159,MATCH($A113,Input_Lieferant!$B$9:$B$158,0),MATCH(GI$1,'Systemmanager - Datenassistent'!$C$8:$BW$8,0)),"")&amp;""</f>
        <v>N</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000000000061875932</v>
      </c>
      <c r="GO113" s="27" t="str">
        <f>_xlfn.IFNA(INDEX(Grunddaten!$C$9:$BO$159,MATCH($A113,Input_Lieferant!$B$9:$B$158,0),MATCH(GO$1,Grunddaten!$C$8:$BO$8,0)), "")&amp;""</f>
        <v/>
      </c>
      <c r="GP113" s="27" t="str">
        <f>_xlfn.IFNA(INDEX('Systemmanager - Datenassistent'!$C$9:$BW$159,MATCH($A113,Input_Lieferant!$B$9:$B$158,0),MATCH(GP$1,'Systemmanager - Datenassistent'!$C$8:$BW$8,0)),"")&amp;""</f>
        <v>R</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2</v>
      </c>
      <c r="JT113" s="27" t="str">
        <f>_xlfn.IFNA(INDEX(Grunddaten!$C$9:$BO$159,MATCH($A113,Input_Lieferant!$B$9:$B$158,0),MATCH(JT$1,Grunddaten!$C$8:$BO$8,0)), "")&amp;""</f>
        <v>V</v>
      </c>
      <c r="JU113" s="31"/>
      <c r="JV113" s="27" t="str">
        <f>_xlfn.IFNA(INDEX(Input_Lieferant!$D$9:$BE$158,MATCH($A113,Input_Lieferant!$B$9:$B$158,0),MATCH(JV$1,Input_Lieferant!$D$8:$BE$8,0)),"")&amp;""</f>
        <v>774891507</v>
      </c>
      <c r="JW113" s="31"/>
      <c r="JX113" s="31"/>
      <c r="JZ113" s="31"/>
      <c r="KA113" s="31"/>
      <c r="KB113" s="31"/>
      <c r="KC113" s="27" t="str">
        <f>_xlfn.IFNA(INDEX('Systemmanager - Datenassistent'!$C$9:$BW$159,MATCH($A113,Input_Lieferant!$B$9:$B$158,0),MATCH(KC$1,'Systemmanager - Datenassistent'!$C$8:$BW$8,0)),"")&amp;""</f>
        <v>2</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4">
      <c r="A114" s="27">
        <f>IF(LEN(Input_Lieferant!B121)=0,"",Input_Lieferant!B121)</f>
        <v>113</v>
      </c>
      <c r="B114" s="31"/>
      <c r="C114" s="31"/>
      <c r="D114" s="31"/>
      <c r="E114" s="31"/>
      <c r="F114" s="31"/>
      <c r="G114" s="31"/>
      <c r="H114" s="31"/>
      <c r="I114" s="31"/>
      <c r="J114" s="31"/>
      <c r="K114" s="27" t="str">
        <f>_xlfn.IFNA(INDEX(Grunddaten!$C$9:$BO$159,MATCH($A114,Input_Lieferant!$B$9:$B$158,0),MATCH(K$1,Grunddaten!$C$8:$BO$8,0)), "")&amp;""</f>
        <v>V010</v>
      </c>
      <c r="L114" s="27" t="str">
        <f t="shared" si="15"/>
        <v>M</v>
      </c>
      <c r="M114" s="27" t="str">
        <f>_xlfn.IFNA(INDEX(Grunddaten!$C$9:$BO$159,MATCH($A114,Input_Lieferant!$B$9:$B$158,0),MATCH(M$1,Grunddaten!$C$8:$BO$8,0)), "")&amp;""</f>
        <v>ZX0000245</v>
      </c>
      <c r="N114" s="31"/>
      <c r="O114" s="27" t="str">
        <f>_xlfn.IFNA(INDEX(Input_Lieferant!$D$9:$BE$158,MATCH($A114,Input_Lieferant!$B$9:$B$158,0),MATCH(O$1,Input_Lieferant!$D$8:$BE$8,0)), "")&amp;""</f>
        <v>TO</v>
      </c>
      <c r="P114" s="27" t="str">
        <f>_xlfn.IFNA(INDEX(Input_Lieferant!$D$9:$BE$158,MATCH($A114,Input_Lieferant!$B$9:$B$158,0),MATCH(P$1,Input_Lieferant!$D$8:$BE$8,0)), "")&amp;""</f>
        <v>M2</v>
      </c>
      <c r="Q114" s="31"/>
      <c r="R114" s="31"/>
      <c r="S114" s="31"/>
      <c r="T114" s="31"/>
      <c r="U114" s="31"/>
      <c r="V114" s="31"/>
      <c r="W114" s="31"/>
      <c r="X114" s="31"/>
      <c r="Y114" s="31"/>
      <c r="Z114" s="27" t="str">
        <f>_xlfn.IFNA(INDEX(Input_Lieferant!$D$9:$BE$158,MATCH($A114,Input_Lieferant!$B$9:$B$158,0),MATCH(Z$1,Input_Lieferant!$D$8:$BE$8,0)), "")&amp;""</f>
        <v>3.03</v>
      </c>
      <c r="AA114" s="31"/>
      <c r="AB114" s="27" t="str">
        <f>_xlfn.IFNA(INDEX(Input_Lieferant!$D$9:$BE$158,MATCH($A114,Input_Lieferant!$B$9:$B$158,0),MATCH(AB$1,Input_Lieferant!$D$8:$BE$8,0)),"")&amp;""</f>
        <v>GG01</v>
      </c>
      <c r="AC114" s="31"/>
      <c r="AD114" s="31"/>
      <c r="AE114" s="27" t="str">
        <f>_xlfn.IFNA(INDEX(Input_Lieferant!$D$9:$BE$158,MATCH($A114,Input_Lieferant!$B$9:$B$158,0),MATCH(AE$1,Input_Lieferant!$D$8:$BE$8,0)), "")&amp;""</f>
        <v>1.01</v>
      </c>
      <c r="AF114" s="27" t="str">
        <f>_xlfn.IFNA(INDEX(Input_Lieferant!$D$9:$BE$158,MATCH($A114,Input_Lieferant!$B$9:$B$158,0),MATCH(AF$1,Input_Lieferant!$D$8:$BE$8,0)),"")&amp;""</f>
        <v>5.49</v>
      </c>
      <c r="AG114" s="27" t="str">
        <f>_xlfn.IFNA(INDEX(Input_Lieferant!$D$9:$BE$158,MATCH($A114,Input_Lieferant!$B$9:$B$158,0),MATCH(AG$1,Input_Lieferant!$D$8:$BE$8,0)),"")&amp;""</f>
        <v>KG</v>
      </c>
      <c r="AH114" s="31"/>
      <c r="AI114" s="31"/>
      <c r="AJ114" s="31"/>
      <c r="AK114" s="31"/>
      <c r="AL114" s="27" t="str">
        <f>_xlfn.IFNA(INDEX('Systemmanager - Datenassistent'!$C$9:$BW$159,MATCH($A114,Input_Lieferant!$B$9:$B$158,0),MATCH(AL$1,'Systemmanager - Datenassistent'!$C$8:$BW$8,0)),"")&amp;""</f>
        <v>02</v>
      </c>
      <c r="AM114" s="31"/>
      <c r="AN114" s="31"/>
      <c r="AO114" s="31"/>
      <c r="AP114" s="27" t="str">
        <f>_xlfn.IFNA(INDEX(Grunddaten!$C$9:$BO$159,MATCH($A114,Input_Lieferant!$B$9:$B$158,0),MATCH(AP$1,Grunddaten!$C$8:$BO$8,0)), "")&amp;""</f>
        <v>V2</v>
      </c>
      <c r="AQ114" s="31"/>
      <c r="AR114" s="31"/>
      <c r="AS114" s="31"/>
      <c r="AT114" s="31"/>
      <c r="AU114" s="31"/>
      <c r="AV114" s="31"/>
      <c r="AW114" s="31"/>
      <c r="AX114" s="31"/>
      <c r="AY114" s="31"/>
      <c r="AZ114" s="27" t="str">
        <f>_xlfn.IFNA(INDEX(Input_Lieferant!$D$9:$BE$158,MATCH($A114,Input_Lieferant!$B$9:$B$158,0),MATCH(AZ$1,Input_Lieferant!$D$8:$BE$8,0)),"")&amp;""</f>
        <v>5167305652371</v>
      </c>
      <c r="BA114" s="27" t="str">
        <f t="shared" si="16"/>
        <v>HE</v>
      </c>
      <c r="BB114" s="27" t="str">
        <f>TEXT(_xlfn.IFNA(INDEX(Input_Lieferant!$D$9:$BE$158,MATCH($A114,Input_Lieferant!$B$9:$B$158,0),MATCH(BB$1,Input_Lieferant!$D$8:$BE$8,0)),""), "0.000")&amp;""</f>
        <v>7.100</v>
      </c>
      <c r="BC114" s="27" t="str">
        <f>TEXT(_xlfn.IFNA(INDEX(Input_Lieferant!$D$9:$BE$158,MATCH($A114,Input_Lieferant!$B$9:$B$158,0),MATCH(BC$1,Input_Lieferant!$D$8:$BE$8,0)),""), "0.000")&amp;""</f>
        <v>8.640</v>
      </c>
      <c r="BD114" s="27" t="str">
        <f>TEXT(_xlfn.IFNA(INDEX(Input_Lieferant!$D$9:$BE$158,MATCH($A114,Input_Lieferant!$B$9:$B$158,0),MATCH(BD$1,Input_Lieferant!$D$8:$BE$8,0)),""), "0.000")&amp;""</f>
        <v>2.190</v>
      </c>
      <c r="BE114" s="27" t="str">
        <f>TEXT(_xlfn.IFNA(INDEX(Input_Lieferant!$D$9:$BE$158,MATCH($A114,Input_Lieferant!$B$9:$B$158,0),MATCH(BE$1,Input_Lieferant!$D$8:$BE$8,0)),""), "0.000")&amp;""</f>
        <v>MM</v>
      </c>
      <c r="BF114" s="27" t="str">
        <f>_xlfn.IFNA(INDEX(Grunddaten!$C$9:$BO$159,MATCH($A114,Input_Lieferant!$B$9:$B$158,0),MATCH(BF$1,Grunddaten!$C$8:$BO$8,0)), "")&amp;""</f>
        <v>0400</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1000</v>
      </c>
      <c r="BY114" s="31"/>
      <c r="BZ114" s="31"/>
      <c r="CA114" s="31"/>
      <c r="CB114" s="31"/>
      <c r="CC114" s="31"/>
      <c r="CD114" s="27" t="str">
        <f>_xlfn.IFNA(INDEX('Systemmanager - Datenassistent'!$C$9:$BW$159,MATCH($A114,Input_Lieferant!$B$9:$B$158,0),MATCH(CD$1,'Systemmanager - Datenassistent'!$C$8:$BW$8,0)),"")&amp;""</f>
        <v>EXTWG_113</v>
      </c>
      <c r="CE114" s="31"/>
      <c r="CF114" s="31"/>
      <c r="CG114" s="31"/>
      <c r="CH114" s="31"/>
      <c r="CI114" s="31"/>
      <c r="CJ114" s="31" t="str">
        <f t="shared" si="17"/>
        <v>V1</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UmCFekPXWqsJqUiWSNxdXKgkJvvcfJ</v>
      </c>
      <c r="DE114" s="27" t="str">
        <f>_xlfn.IFNA(INDEX(Grunddaten!$C$9:$BO$159,MATCH($A114,Input_Lieferant!$B$9:$B$158,0),MATCH(DE$1,Grunddaten!$C$8:$BO$8,0)), "")&amp;""</f>
        <v>1000047437</v>
      </c>
      <c r="DF114" s="31"/>
      <c r="DG114" s="31"/>
      <c r="DH114" s="31"/>
      <c r="DI114" s="31"/>
      <c r="DJ114" s="27" t="str">
        <f>_xlfn.IFNA(INDEX(Input_Lieferant!$D$9:$BE$158,MATCH($A114,Input_Lieferant!$B$9:$B$158,0),MATCH(DJ$1,Input_Lieferant!$D$8:$BE$8,0)),"")&amp;""</f>
        <v>V02</v>
      </c>
      <c r="DK114" s="31"/>
      <c r="DL114" s="31"/>
      <c r="DM114" s="31"/>
      <c r="DN114" s="31"/>
      <c r="DO114" s="31"/>
      <c r="DP114" s="31"/>
      <c r="DQ114" s="31"/>
      <c r="DR114" s="27">
        <f t="shared" si="18"/>
        <v>2</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UAM</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X</v>
      </c>
      <c r="GI114" s="27" t="str">
        <f>_xlfn.IFNA(INDEX('Systemmanager - Datenassistent'!$C$9:$BW$159,MATCH($A114,Input_Lieferant!$B$9:$B$158,0),MATCH(GI$1,'Systemmanager - Datenassistent'!$C$8:$BW$8,0)),"")&amp;""</f>
        <v>M</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000000000054985886</v>
      </c>
      <c r="GO114" s="27" t="str">
        <f>_xlfn.IFNA(INDEX(Grunddaten!$C$9:$BO$159,MATCH($A114,Input_Lieferant!$B$9:$B$158,0),MATCH(GO$1,Grunddaten!$C$8:$BO$8,0)), "")&amp;""</f>
        <v/>
      </c>
      <c r="GP114" s="27" t="str">
        <f>_xlfn.IFNA(INDEX('Systemmanager - Datenassistent'!$C$9:$BW$159,MATCH($A114,Input_Lieferant!$B$9:$B$158,0),MATCH(GP$1,'Systemmanager - Datenassistent'!$C$8:$BW$8,0)),"")&amp;""</f>
        <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2</v>
      </c>
      <c r="JT114" s="27" t="str">
        <f>_xlfn.IFNA(INDEX(Grunddaten!$C$9:$BO$159,MATCH($A114,Input_Lieferant!$B$9:$B$158,0),MATCH(JT$1,Grunddaten!$C$8:$BO$8,0)), "")&amp;""</f>
        <v>N</v>
      </c>
      <c r="JU114" s="31"/>
      <c r="JV114" s="27" t="str">
        <f>_xlfn.IFNA(INDEX(Input_Lieferant!$D$9:$BE$158,MATCH($A114,Input_Lieferant!$B$9:$B$158,0),MATCH(JV$1,Input_Lieferant!$D$8:$BE$8,0)),"")&amp;""</f>
        <v>273205872</v>
      </c>
      <c r="JW114" s="31"/>
      <c r="JX114" s="31"/>
      <c r="JZ114" s="31"/>
      <c r="KA114" s="31"/>
      <c r="KB114" s="31"/>
      <c r="KC114" s="27" t="str">
        <f>_xlfn.IFNA(INDEX('Systemmanager - Datenassistent'!$C$9:$BW$159,MATCH($A114,Input_Lieferant!$B$9:$B$158,0),MATCH(KC$1,'Systemmanager - Datenassistent'!$C$8:$BW$8,0)),"")&amp;""</f>
        <v>6</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4">
      <c r="A115" s="27">
        <f>IF(LEN(Input_Lieferant!B122)=0,"",Input_Lieferant!B122)</f>
        <v>114</v>
      </c>
      <c r="B115" s="31"/>
      <c r="C115" s="31"/>
      <c r="D115" s="31"/>
      <c r="E115" s="31"/>
      <c r="F115" s="31"/>
      <c r="G115" s="31"/>
      <c r="H115" s="31"/>
      <c r="I115" s="31"/>
      <c r="J115" s="31"/>
      <c r="K115" s="27" t="str">
        <f>_xlfn.IFNA(INDEX(Grunddaten!$C$9:$BO$159,MATCH($A115,Input_Lieferant!$B$9:$B$158,0),MATCH(K$1,Grunddaten!$C$8:$BO$8,0)), "")&amp;""</f>
        <v>V012</v>
      </c>
      <c r="L115" s="27" t="str">
        <f t="shared" si="15"/>
        <v>M</v>
      </c>
      <c r="M115" s="27" t="str">
        <f>_xlfn.IFNA(INDEX(Grunddaten!$C$9:$BO$159,MATCH($A115,Input_Lieferant!$B$9:$B$158,0),MATCH(M$1,Grunddaten!$C$8:$BO$8,0)), "")&amp;""</f>
        <v>ZX0000285</v>
      </c>
      <c r="N115" s="31"/>
      <c r="O115" s="27" t="str">
        <f>_xlfn.IFNA(INDEX(Input_Lieferant!$D$9:$BE$158,MATCH($A115,Input_Lieferant!$B$9:$B$158,0),MATCH(O$1,Input_Lieferant!$D$8:$BE$8,0)), "")&amp;""</f>
        <v>ML</v>
      </c>
      <c r="P115" s="27" t="str">
        <f>_xlfn.IFNA(INDEX(Input_Lieferant!$D$9:$BE$158,MATCH($A115,Input_Lieferant!$B$9:$B$158,0),MATCH(P$1,Input_Lieferant!$D$8:$BE$8,0)), "")&amp;""</f>
        <v>L</v>
      </c>
      <c r="Q115" s="31"/>
      <c r="R115" s="31"/>
      <c r="S115" s="31"/>
      <c r="T115" s="31"/>
      <c r="U115" s="31"/>
      <c r="V115" s="31"/>
      <c r="W115" s="31"/>
      <c r="X115" s="31"/>
      <c r="Y115" s="31"/>
      <c r="Z115" s="27" t="str">
        <f>_xlfn.IFNA(INDEX(Input_Lieferant!$D$9:$BE$158,MATCH($A115,Input_Lieferant!$B$9:$B$158,0),MATCH(Z$1,Input_Lieferant!$D$8:$BE$8,0)), "")&amp;""</f>
        <v>7.8</v>
      </c>
      <c r="AA115" s="31"/>
      <c r="AB115" s="27" t="str">
        <f>_xlfn.IFNA(INDEX(Input_Lieferant!$D$9:$BE$158,MATCH($A115,Input_Lieferant!$B$9:$B$158,0),MATCH(AB$1,Input_Lieferant!$D$8:$BE$8,0)),"")&amp;""</f>
        <v>GG05</v>
      </c>
      <c r="AC115" s="31"/>
      <c r="AD115" s="31"/>
      <c r="AE115" s="27" t="str">
        <f>_xlfn.IFNA(INDEX(Input_Lieferant!$D$9:$BE$158,MATCH($A115,Input_Lieferant!$B$9:$B$158,0),MATCH(AE$1,Input_Lieferant!$D$8:$BE$8,0)), "")&amp;""</f>
        <v>7.38</v>
      </c>
      <c r="AF115" s="27" t="str">
        <f>_xlfn.IFNA(INDEX(Input_Lieferant!$D$9:$BE$158,MATCH($A115,Input_Lieferant!$B$9:$B$158,0),MATCH(AF$1,Input_Lieferant!$D$8:$BE$8,0)),"")&amp;""</f>
        <v>3.55</v>
      </c>
      <c r="AG115" s="27" t="str">
        <f>_xlfn.IFNA(INDEX(Input_Lieferant!$D$9:$BE$158,MATCH($A115,Input_Lieferant!$B$9:$B$158,0),MATCH(AG$1,Input_Lieferant!$D$8:$BE$8,0)),"")&amp;""</f>
        <v>KG</v>
      </c>
      <c r="AH115" s="31"/>
      <c r="AI115" s="31"/>
      <c r="AJ115" s="31"/>
      <c r="AK115" s="31"/>
      <c r="AL115" s="27" t="str">
        <f>_xlfn.IFNA(INDEX('Systemmanager - Datenassistent'!$C$9:$BW$159,MATCH($A115,Input_Lieferant!$B$9:$B$158,0),MATCH(AL$1,'Systemmanager - Datenassistent'!$C$8:$BW$8,0)),"")&amp;""</f>
        <v>04</v>
      </c>
      <c r="AM115" s="31"/>
      <c r="AN115" s="31"/>
      <c r="AO115" s="31"/>
      <c r="AP115" s="27" t="str">
        <f>_xlfn.IFNA(INDEX(Grunddaten!$C$9:$BO$159,MATCH($A115,Input_Lieferant!$B$9:$B$158,0),MATCH(AP$1,Grunddaten!$C$8:$BO$8,0)), "")&amp;""</f>
        <v>V8</v>
      </c>
      <c r="AQ115" s="31"/>
      <c r="AR115" s="31"/>
      <c r="AS115" s="31"/>
      <c r="AT115" s="31"/>
      <c r="AU115" s="31"/>
      <c r="AV115" s="31"/>
      <c r="AW115" s="31"/>
      <c r="AX115" s="31"/>
      <c r="AY115" s="31"/>
      <c r="AZ115" s="27" t="str">
        <f>_xlfn.IFNA(INDEX(Input_Lieferant!$D$9:$BE$158,MATCH($A115,Input_Lieferant!$B$9:$B$158,0),MATCH(AZ$1,Input_Lieferant!$D$8:$BE$8,0)),"")&amp;""</f>
        <v>8624085913860</v>
      </c>
      <c r="BA115" s="27" t="str">
        <f t="shared" si="16"/>
        <v>HE</v>
      </c>
      <c r="BB115" s="27" t="str">
        <f>TEXT(_xlfn.IFNA(INDEX(Input_Lieferant!$D$9:$BE$158,MATCH($A115,Input_Lieferant!$B$9:$B$158,0),MATCH(BB$1,Input_Lieferant!$D$8:$BE$8,0)),""), "0.000")&amp;""</f>
        <v>6.030</v>
      </c>
      <c r="BC115" s="27" t="str">
        <f>TEXT(_xlfn.IFNA(INDEX(Input_Lieferant!$D$9:$BE$158,MATCH($A115,Input_Lieferant!$B$9:$B$158,0),MATCH(BC$1,Input_Lieferant!$D$8:$BE$8,0)),""), "0.000")&amp;""</f>
        <v>1.040</v>
      </c>
      <c r="BD115" s="27" t="str">
        <f>TEXT(_xlfn.IFNA(INDEX(Input_Lieferant!$D$9:$BE$158,MATCH($A115,Input_Lieferant!$B$9:$B$158,0),MATCH(BD$1,Input_Lieferant!$D$8:$BE$8,0)),""), "0.000")&amp;""</f>
        <v>1.410</v>
      </c>
      <c r="BE115" s="27" t="str">
        <f>TEXT(_xlfn.IFNA(INDEX(Input_Lieferant!$D$9:$BE$158,MATCH($A115,Input_Lieferant!$B$9:$B$158,0),MATCH(BE$1,Input_Lieferant!$D$8:$BE$8,0)),""), "0.000")&amp;""</f>
        <v>MM</v>
      </c>
      <c r="BF115" s="27" t="str">
        <f>_xlfn.IFNA(INDEX(Grunddaten!$C$9:$BO$159,MATCH($A115,Input_Lieferant!$B$9:$B$158,0),MATCH(BF$1,Grunddaten!$C$8:$BO$8,0)), "")&amp;""</f>
        <v>0453</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8000</v>
      </c>
      <c r="BY115" s="31"/>
      <c r="BZ115" s="31"/>
      <c r="CA115" s="31"/>
      <c r="CB115" s="31"/>
      <c r="CC115" s="31"/>
      <c r="CD115" s="27" t="str">
        <f>_xlfn.IFNA(INDEX('Systemmanager - Datenassistent'!$C$9:$BW$159,MATCH($A115,Input_Lieferant!$B$9:$B$158,0),MATCH(CD$1,'Systemmanager - Datenassistent'!$C$8:$BW$8,0)),"")&amp;""</f>
        <v>EXTWG_114</v>
      </c>
      <c r="CE115" s="31"/>
      <c r="CF115" s="31"/>
      <c r="CG115" s="31"/>
      <c r="CH115" s="31"/>
      <c r="CI115" s="31"/>
      <c r="CJ115" s="31" t="str">
        <f t="shared" si="17"/>
        <v>V1</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nMSFImByzqcVLeceFaFClxhuTwQNvU</v>
      </c>
      <c r="DE115" s="27" t="str">
        <f>_xlfn.IFNA(INDEX(Grunddaten!$C$9:$BO$159,MATCH($A115,Input_Lieferant!$B$9:$B$158,0),MATCH(DE$1,Grunddaten!$C$8:$BO$8,0)), "")&amp;""</f>
        <v>1000047437</v>
      </c>
      <c r="DF115" s="31"/>
      <c r="DG115" s="31"/>
      <c r="DH115" s="31"/>
      <c r="DI115" s="31"/>
      <c r="DJ115" s="27" t="str">
        <f>_xlfn.IFNA(INDEX(Input_Lieferant!$D$9:$BE$158,MATCH($A115,Input_Lieferant!$B$9:$B$158,0),MATCH(DJ$1,Input_Lieferant!$D$8:$BE$8,0)),"")&amp;""</f>
        <v>V03</v>
      </c>
      <c r="DK115" s="31"/>
      <c r="DL115" s="31"/>
      <c r="DM115" s="31"/>
      <c r="DN115" s="31"/>
      <c r="DO115" s="31"/>
      <c r="DP115" s="31"/>
      <c r="DQ115" s="31"/>
      <c r="DR115" s="27">
        <f t="shared" si="18"/>
        <v>2</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UAM</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X</v>
      </c>
      <c r="GI115" s="27" t="str">
        <f>_xlfn.IFNA(INDEX('Systemmanager - Datenassistent'!$C$9:$BW$159,MATCH($A115,Input_Lieferant!$B$9:$B$158,0),MATCH(GI$1,'Systemmanager - Datenassistent'!$C$8:$BW$8,0)),"")&amp;""</f>
        <v>N</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000000000095126957</v>
      </c>
      <c r="GO115" s="27" t="str">
        <f>_xlfn.IFNA(INDEX(Grunddaten!$C$9:$BO$159,MATCH($A115,Input_Lieferant!$B$9:$B$158,0),MATCH(GO$1,Grunddaten!$C$8:$BO$8,0)), "")&amp;""</f>
        <v/>
      </c>
      <c r="GP115" s="27" t="str">
        <f>_xlfn.IFNA(INDEX('Systemmanager - Datenassistent'!$C$9:$BW$159,MATCH($A115,Input_Lieferant!$B$9:$B$158,0),MATCH(GP$1,'Systemmanager - Datenassistent'!$C$8:$BW$8,0)),"")&amp;""</f>
        <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2</v>
      </c>
      <c r="JT115" s="27" t="str">
        <f>_xlfn.IFNA(INDEX(Grunddaten!$C$9:$BO$159,MATCH($A115,Input_Lieferant!$B$9:$B$158,0),MATCH(JT$1,Grunddaten!$C$8:$BO$8,0)), "")&amp;""</f>
        <v>V</v>
      </c>
      <c r="JU115" s="31"/>
      <c r="JV115" s="27" t="str">
        <f>_xlfn.IFNA(INDEX(Input_Lieferant!$D$9:$BE$158,MATCH($A115,Input_Lieferant!$B$9:$B$158,0),MATCH(JV$1,Input_Lieferant!$D$8:$BE$8,0)),"")&amp;""</f>
        <v>914175288</v>
      </c>
      <c r="JW115" s="31"/>
      <c r="JX115" s="31"/>
      <c r="JZ115" s="31"/>
      <c r="KA115" s="31"/>
      <c r="KB115" s="31"/>
      <c r="KC115" s="27" t="str">
        <f>_xlfn.IFNA(INDEX('Systemmanager - Datenassistent'!$C$9:$BW$159,MATCH($A115,Input_Lieferant!$B$9:$B$158,0),MATCH(KC$1,'Systemmanager - Datenassistent'!$C$8:$BW$8,0)),"")&amp;""</f>
        <v>6</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4">
      <c r="A116" s="27">
        <f>IF(LEN(Input_Lieferant!B123)=0,"",Input_Lieferant!B123)</f>
        <v>115</v>
      </c>
      <c r="B116" s="31"/>
      <c r="C116" s="31"/>
      <c r="D116" s="31"/>
      <c r="E116" s="31"/>
      <c r="F116" s="31"/>
      <c r="G116" s="31"/>
      <c r="H116" s="31"/>
      <c r="I116" s="31"/>
      <c r="J116" s="31"/>
      <c r="K116" s="27" t="str">
        <f>_xlfn.IFNA(INDEX(Grunddaten!$C$9:$BO$159,MATCH($A116,Input_Lieferant!$B$9:$B$158,0),MATCH(K$1,Grunddaten!$C$8:$BO$8,0)), "")&amp;""</f>
        <v>V009</v>
      </c>
      <c r="L116" s="27" t="str">
        <f t="shared" si="15"/>
        <v>M</v>
      </c>
      <c r="M116" s="27" t="str">
        <f>_xlfn.IFNA(INDEX(Grunddaten!$C$9:$BO$159,MATCH($A116,Input_Lieferant!$B$9:$B$158,0),MATCH(M$1,Grunddaten!$C$8:$BO$8,0)), "")&amp;""</f>
        <v>ZX0000100</v>
      </c>
      <c r="N116" s="31"/>
      <c r="O116" s="27" t="str">
        <f>_xlfn.IFNA(INDEX(Input_Lieferant!$D$9:$BE$158,MATCH($A116,Input_Lieferant!$B$9:$B$158,0),MATCH(O$1,Input_Lieferant!$D$8:$BE$8,0)), "")&amp;""</f>
        <v>LB</v>
      </c>
      <c r="P116" s="27" t="str">
        <f>_xlfn.IFNA(INDEX(Input_Lieferant!$D$9:$BE$158,MATCH($A116,Input_Lieferant!$B$9:$B$158,0),MATCH(P$1,Input_Lieferant!$D$8:$BE$8,0)), "")&amp;""</f>
        <v>L</v>
      </c>
      <c r="Q116" s="31"/>
      <c r="R116" s="31"/>
      <c r="S116" s="31"/>
      <c r="T116" s="31"/>
      <c r="U116" s="31"/>
      <c r="V116" s="31"/>
      <c r="W116" s="31"/>
      <c r="X116" s="31"/>
      <c r="Y116" s="31"/>
      <c r="Z116" s="27" t="str">
        <f>_xlfn.IFNA(INDEX(Input_Lieferant!$D$9:$BE$158,MATCH($A116,Input_Lieferant!$B$9:$B$158,0),MATCH(Z$1,Input_Lieferant!$D$8:$BE$8,0)), "")&amp;""</f>
        <v>7.12</v>
      </c>
      <c r="AA116" s="31"/>
      <c r="AB116" s="27" t="str">
        <f>_xlfn.IFNA(INDEX(Input_Lieferant!$D$9:$BE$158,MATCH($A116,Input_Lieferant!$B$9:$B$158,0),MATCH(AB$1,Input_Lieferant!$D$8:$BE$8,0)),"")&amp;""</f>
        <v>LO01</v>
      </c>
      <c r="AC116" s="31"/>
      <c r="AD116" s="31"/>
      <c r="AE116" s="27" t="str">
        <f>_xlfn.IFNA(INDEX(Input_Lieferant!$D$9:$BE$158,MATCH($A116,Input_Lieferant!$B$9:$B$158,0),MATCH(AE$1,Input_Lieferant!$D$8:$BE$8,0)), "")&amp;""</f>
        <v>9.94</v>
      </c>
      <c r="AF116" s="27" t="str">
        <f>_xlfn.IFNA(INDEX(Input_Lieferant!$D$9:$BE$158,MATCH($A116,Input_Lieferant!$B$9:$B$158,0),MATCH(AF$1,Input_Lieferant!$D$8:$BE$8,0)),"")&amp;""</f>
        <v>1.86</v>
      </c>
      <c r="AG116" s="27" t="str">
        <f>_xlfn.IFNA(INDEX(Input_Lieferant!$D$9:$BE$158,MATCH($A116,Input_Lieferant!$B$9:$B$158,0),MATCH(AG$1,Input_Lieferant!$D$8:$BE$8,0)),"")&amp;""</f>
        <v>KG</v>
      </c>
      <c r="AH116" s="31"/>
      <c r="AI116" s="31"/>
      <c r="AJ116" s="31"/>
      <c r="AK116" s="31"/>
      <c r="AL116" s="27" t="str">
        <f>_xlfn.IFNA(INDEX('Systemmanager - Datenassistent'!$C$9:$BW$159,MATCH($A116,Input_Lieferant!$B$9:$B$158,0),MATCH(AL$1,'Systemmanager - Datenassistent'!$C$8:$BW$8,0)),"")&amp;""</f>
        <v>00</v>
      </c>
      <c r="AM116" s="31"/>
      <c r="AN116" s="31"/>
      <c r="AO116" s="31"/>
      <c r="AP116" s="27" t="str">
        <f>_xlfn.IFNA(INDEX(Grunddaten!$C$9:$BO$159,MATCH($A116,Input_Lieferant!$B$9:$B$158,0),MATCH(AP$1,Grunddaten!$C$8:$BO$8,0)), "")&amp;""</f>
        <v>V2</v>
      </c>
      <c r="AQ116" s="31"/>
      <c r="AR116" s="31"/>
      <c r="AS116" s="31"/>
      <c r="AT116" s="31"/>
      <c r="AU116" s="31"/>
      <c r="AV116" s="31"/>
      <c r="AW116" s="31"/>
      <c r="AX116" s="31"/>
      <c r="AY116" s="31"/>
      <c r="AZ116" s="27" t="str">
        <f>_xlfn.IFNA(INDEX(Input_Lieferant!$D$9:$BE$158,MATCH($A116,Input_Lieferant!$B$9:$B$158,0),MATCH(AZ$1,Input_Lieferant!$D$8:$BE$8,0)),"")&amp;""</f>
        <v>0664681398189</v>
      </c>
      <c r="BA116" s="27" t="str">
        <f t="shared" si="16"/>
        <v>HE</v>
      </c>
      <c r="BB116" s="27" t="str">
        <f>TEXT(_xlfn.IFNA(INDEX(Input_Lieferant!$D$9:$BE$158,MATCH($A116,Input_Lieferant!$B$9:$B$158,0),MATCH(BB$1,Input_Lieferant!$D$8:$BE$8,0)),""), "0.000")&amp;""</f>
        <v>1.260</v>
      </c>
      <c r="BC116" s="27" t="str">
        <f>TEXT(_xlfn.IFNA(INDEX(Input_Lieferant!$D$9:$BE$158,MATCH($A116,Input_Lieferant!$B$9:$B$158,0),MATCH(BC$1,Input_Lieferant!$D$8:$BE$8,0)),""), "0.000")&amp;""</f>
        <v>3.260</v>
      </c>
      <c r="BD116" s="27" t="str">
        <f>TEXT(_xlfn.IFNA(INDEX(Input_Lieferant!$D$9:$BE$158,MATCH($A116,Input_Lieferant!$B$9:$B$158,0),MATCH(BD$1,Input_Lieferant!$D$8:$BE$8,0)),""), "0.000")&amp;""</f>
        <v>7.710</v>
      </c>
      <c r="BE116" s="27" t="str">
        <f>TEXT(_xlfn.IFNA(INDEX(Input_Lieferant!$D$9:$BE$158,MATCH($A116,Input_Lieferant!$B$9:$B$158,0),MATCH(BE$1,Input_Lieferant!$D$8:$BE$8,0)),""), "0.000")&amp;""</f>
        <v>MM</v>
      </c>
      <c r="BF116" s="27" t="str">
        <f>_xlfn.IFNA(INDEX(Grunddaten!$C$9:$BO$159,MATCH($A116,Input_Lieferant!$B$9:$B$158,0),MATCH(BF$1,Grunddaten!$C$8:$BO$8,0)), "")&amp;""</f>
        <v>0790</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3000</v>
      </c>
      <c r="BY116" s="31"/>
      <c r="BZ116" s="31"/>
      <c r="CA116" s="31"/>
      <c r="CB116" s="31"/>
      <c r="CC116" s="31"/>
      <c r="CD116" s="27" t="str">
        <f>_xlfn.IFNA(INDEX('Systemmanager - Datenassistent'!$C$9:$BW$159,MATCH($A116,Input_Lieferant!$B$9:$B$158,0),MATCH(CD$1,'Systemmanager - Datenassistent'!$C$8:$BW$8,0)),"")&amp;""</f>
        <v>EXTWG_115</v>
      </c>
      <c r="CE116" s="31"/>
      <c r="CF116" s="31"/>
      <c r="CG116" s="31"/>
      <c r="CH116" s="31"/>
      <c r="CI116" s="31"/>
      <c r="CJ116" s="31" t="str">
        <f t="shared" si="17"/>
        <v>V1</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FVBrBzyssnGLrHNmjEJGVhrRLRXzog</v>
      </c>
      <c r="DE116" s="27" t="str">
        <f>_xlfn.IFNA(INDEX(Grunddaten!$C$9:$BO$159,MATCH($A116,Input_Lieferant!$B$9:$B$158,0),MATCH(DE$1,Grunddaten!$C$8:$BO$8,0)), "")&amp;""</f>
        <v>1000054943</v>
      </c>
      <c r="DF116" s="31"/>
      <c r="DG116" s="31"/>
      <c r="DH116" s="31"/>
      <c r="DI116" s="31"/>
      <c r="DJ116" s="27" t="str">
        <f>_xlfn.IFNA(INDEX(Input_Lieferant!$D$9:$BE$158,MATCH($A116,Input_Lieferant!$B$9:$B$158,0),MATCH(DJ$1,Input_Lieferant!$D$8:$BE$8,0)),"")&amp;""</f>
        <v>V03</v>
      </c>
      <c r="DK116" s="31"/>
      <c r="DL116" s="31"/>
      <c r="DM116" s="31"/>
      <c r="DN116" s="31"/>
      <c r="DO116" s="31"/>
      <c r="DP116" s="31"/>
      <c r="DQ116" s="31"/>
      <c r="DR116" s="27">
        <f t="shared" si="18"/>
        <v>2</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UAM</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X</v>
      </c>
      <c r="GI116" s="27" t="str">
        <f>_xlfn.IFNA(INDEX('Systemmanager - Datenassistent'!$C$9:$BW$159,MATCH($A116,Input_Lieferant!$B$9:$B$158,0),MATCH(GI$1,'Systemmanager - Datenassistent'!$C$8:$BW$8,0)),"")&amp;""</f>
        <v>M</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000000000070996825</v>
      </c>
      <c r="GO116" s="27" t="str">
        <f>_xlfn.IFNA(INDEX(Grunddaten!$C$9:$BO$159,MATCH($A116,Input_Lieferant!$B$9:$B$158,0),MATCH(GO$1,Grunddaten!$C$8:$BO$8,0)), "")&amp;""</f>
        <v/>
      </c>
      <c r="GP116" s="27" t="str">
        <f>_xlfn.IFNA(INDEX('Systemmanager - Datenassistent'!$C$9:$BW$159,MATCH($A116,Input_Lieferant!$B$9:$B$158,0),MATCH(GP$1,'Systemmanager - Datenassistent'!$C$8:$BW$8,0)),"")&amp;""</f>
        <v>R</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2</v>
      </c>
      <c r="JT116" s="27" t="str">
        <f>_xlfn.IFNA(INDEX(Grunddaten!$C$9:$BO$159,MATCH($A116,Input_Lieferant!$B$9:$B$158,0),MATCH(JT$1,Grunddaten!$C$8:$BO$8,0)), "")&amp;""</f>
        <v>N</v>
      </c>
      <c r="JU116" s="31"/>
      <c r="JV116" s="27" t="str">
        <f>_xlfn.IFNA(INDEX(Input_Lieferant!$D$9:$BE$158,MATCH($A116,Input_Lieferant!$B$9:$B$158,0),MATCH(JV$1,Input_Lieferant!$D$8:$BE$8,0)),"")&amp;""</f>
        <v>498994819</v>
      </c>
      <c r="JW116" s="31"/>
      <c r="JX116" s="31"/>
      <c r="JZ116" s="31"/>
      <c r="KA116" s="31"/>
      <c r="KB116" s="31"/>
      <c r="KC116" s="27" t="str">
        <f>_xlfn.IFNA(INDEX('Systemmanager - Datenassistent'!$C$9:$BW$159,MATCH($A116,Input_Lieferant!$B$9:$B$158,0),MATCH(KC$1,'Systemmanager - Datenassistent'!$C$8:$BW$8,0)),"")&amp;""</f>
        <v>0</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4">
      <c r="A117" s="27">
        <f>IF(LEN(Input_Lieferant!B124)=0,"",Input_Lieferant!B124)</f>
        <v>116</v>
      </c>
      <c r="B117" s="31"/>
      <c r="C117" s="31"/>
      <c r="D117" s="31"/>
      <c r="E117" s="31"/>
      <c r="F117" s="31"/>
      <c r="G117" s="31"/>
      <c r="H117" s="31"/>
      <c r="I117" s="31"/>
      <c r="J117" s="31"/>
      <c r="K117" s="27" t="str">
        <f>_xlfn.IFNA(INDEX(Grunddaten!$C$9:$BO$159,MATCH($A117,Input_Lieferant!$B$9:$B$158,0),MATCH(K$1,Grunddaten!$C$8:$BO$8,0)), "")&amp;""</f>
        <v>V010</v>
      </c>
      <c r="L117" s="27" t="str">
        <f t="shared" si="15"/>
        <v>M</v>
      </c>
      <c r="M117" s="27" t="str">
        <f>_xlfn.IFNA(INDEX(Grunddaten!$C$9:$BO$159,MATCH($A117,Input_Lieferant!$B$9:$B$158,0),MATCH(M$1,Grunddaten!$C$8:$BO$8,0)), "")&amp;""</f>
        <v>ZX0000235</v>
      </c>
      <c r="N117" s="31"/>
      <c r="O117" s="27" t="str">
        <f>_xlfn.IFNA(INDEX(Input_Lieferant!$D$9:$BE$158,MATCH($A117,Input_Lieferant!$B$9:$B$158,0),MATCH(O$1,Input_Lieferant!$D$8:$BE$8,0)), "")&amp;""</f>
        <v>DM2</v>
      </c>
      <c r="P117" s="27" t="str">
        <f>_xlfn.IFNA(INDEX(Input_Lieferant!$D$9:$BE$158,MATCH($A117,Input_Lieferant!$B$9:$B$158,0),MATCH(P$1,Input_Lieferant!$D$8:$BE$8,0)), "")&amp;""</f>
        <v>MG</v>
      </c>
      <c r="Q117" s="31"/>
      <c r="R117" s="31"/>
      <c r="S117" s="31"/>
      <c r="T117" s="31"/>
      <c r="U117" s="31"/>
      <c r="V117" s="31"/>
      <c r="W117" s="31"/>
      <c r="X117" s="31"/>
      <c r="Y117" s="31"/>
      <c r="Z117" s="27" t="str">
        <f>_xlfn.IFNA(INDEX(Input_Lieferant!$D$9:$BE$158,MATCH($A117,Input_Lieferant!$B$9:$B$158,0),MATCH(Z$1,Input_Lieferant!$D$8:$BE$8,0)), "")&amp;""</f>
        <v>4.6</v>
      </c>
      <c r="AA117" s="31"/>
      <c r="AB117" s="27" t="str">
        <f>_xlfn.IFNA(INDEX(Input_Lieferant!$D$9:$BE$158,MATCH($A117,Input_Lieferant!$B$9:$B$158,0),MATCH(AB$1,Input_Lieferant!$D$8:$BE$8,0)),"")&amp;""</f>
        <v>ALES</v>
      </c>
      <c r="AC117" s="31"/>
      <c r="AD117" s="31"/>
      <c r="AE117" s="27" t="str">
        <f>_xlfn.IFNA(INDEX(Input_Lieferant!$D$9:$BE$158,MATCH($A117,Input_Lieferant!$B$9:$B$158,0),MATCH(AE$1,Input_Lieferant!$D$8:$BE$8,0)), "")&amp;""</f>
        <v>5.76</v>
      </c>
      <c r="AF117" s="27" t="str">
        <f>_xlfn.IFNA(INDEX(Input_Lieferant!$D$9:$BE$158,MATCH($A117,Input_Lieferant!$B$9:$B$158,0),MATCH(AF$1,Input_Lieferant!$D$8:$BE$8,0)),"")&amp;""</f>
        <v>1.2</v>
      </c>
      <c r="AG117" s="27" t="str">
        <f>_xlfn.IFNA(INDEX(Input_Lieferant!$D$9:$BE$158,MATCH($A117,Input_Lieferant!$B$9:$B$158,0),MATCH(AG$1,Input_Lieferant!$D$8:$BE$8,0)),"")&amp;""</f>
        <v>KG</v>
      </c>
      <c r="AH117" s="31"/>
      <c r="AI117" s="31"/>
      <c r="AJ117" s="31"/>
      <c r="AK117" s="31"/>
      <c r="AL117" s="27" t="str">
        <f>_xlfn.IFNA(INDEX('Systemmanager - Datenassistent'!$C$9:$BW$159,MATCH($A117,Input_Lieferant!$B$9:$B$158,0),MATCH(AL$1,'Systemmanager - Datenassistent'!$C$8:$BW$8,0)),"")&amp;""</f>
        <v>04</v>
      </c>
      <c r="AM117" s="31"/>
      <c r="AN117" s="31"/>
      <c r="AO117" s="31"/>
      <c r="AP117" s="27" t="str">
        <f>_xlfn.IFNA(INDEX(Grunddaten!$C$9:$BO$159,MATCH($A117,Input_Lieferant!$B$9:$B$158,0),MATCH(AP$1,Grunddaten!$C$8:$BO$8,0)), "")&amp;""</f>
        <v>V7</v>
      </c>
      <c r="AQ117" s="31"/>
      <c r="AR117" s="31"/>
      <c r="AS117" s="31"/>
      <c r="AT117" s="31"/>
      <c r="AU117" s="31"/>
      <c r="AV117" s="31"/>
      <c r="AW117" s="31"/>
      <c r="AX117" s="31"/>
      <c r="AY117" s="31"/>
      <c r="AZ117" s="27" t="str">
        <f>_xlfn.IFNA(INDEX(Input_Lieferant!$D$9:$BE$158,MATCH($A117,Input_Lieferant!$B$9:$B$158,0),MATCH(AZ$1,Input_Lieferant!$D$8:$BE$8,0)),"")&amp;""</f>
        <v>5654646816450</v>
      </c>
      <c r="BA117" s="27" t="str">
        <f t="shared" si="16"/>
        <v>HE</v>
      </c>
      <c r="BB117" s="27" t="str">
        <f>TEXT(_xlfn.IFNA(INDEX(Input_Lieferant!$D$9:$BE$158,MATCH($A117,Input_Lieferant!$B$9:$B$158,0),MATCH(BB$1,Input_Lieferant!$D$8:$BE$8,0)),""), "0.000")&amp;""</f>
        <v>6.350</v>
      </c>
      <c r="BC117" s="27" t="str">
        <f>TEXT(_xlfn.IFNA(INDEX(Input_Lieferant!$D$9:$BE$158,MATCH($A117,Input_Lieferant!$B$9:$B$158,0),MATCH(BC$1,Input_Lieferant!$D$8:$BE$8,0)),""), "0.000")&amp;""</f>
        <v>5.790</v>
      </c>
      <c r="BD117" s="27" t="str">
        <f>TEXT(_xlfn.IFNA(INDEX(Input_Lieferant!$D$9:$BE$158,MATCH($A117,Input_Lieferant!$B$9:$B$158,0),MATCH(BD$1,Input_Lieferant!$D$8:$BE$8,0)),""), "0.000")&amp;""</f>
        <v>9.590</v>
      </c>
      <c r="BE117" s="27" t="str">
        <f>TEXT(_xlfn.IFNA(INDEX(Input_Lieferant!$D$9:$BE$158,MATCH($A117,Input_Lieferant!$B$9:$B$158,0),MATCH(BE$1,Input_Lieferant!$D$8:$BE$8,0)),""), "0.000")&amp;""</f>
        <v>MM</v>
      </c>
      <c r="BF117" s="27" t="str">
        <f>_xlfn.IFNA(INDEX(Grunddaten!$C$9:$BO$159,MATCH($A117,Input_Lieferant!$B$9:$B$158,0),MATCH(BF$1,Grunddaten!$C$8:$BO$8,0)), "")&amp;""</f>
        <v>0851</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5000</v>
      </c>
      <c r="BY117" s="31"/>
      <c r="BZ117" s="31"/>
      <c r="CA117" s="31"/>
      <c r="CB117" s="31"/>
      <c r="CC117" s="31"/>
      <c r="CD117" s="27" t="str">
        <f>_xlfn.IFNA(INDEX('Systemmanager - Datenassistent'!$C$9:$BW$159,MATCH($A117,Input_Lieferant!$B$9:$B$158,0),MATCH(CD$1,'Systemmanager - Datenassistent'!$C$8:$BW$8,0)),"")&amp;""</f>
        <v>EXTWG_116</v>
      </c>
      <c r="CE117" s="31"/>
      <c r="CF117" s="31"/>
      <c r="CG117" s="31"/>
      <c r="CH117" s="31"/>
      <c r="CI117" s="31"/>
      <c r="CJ117" s="31" t="str">
        <f t="shared" si="17"/>
        <v>V1</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RIqvnKqtyVoBkBuiiEeMJOzjzmKKGt</v>
      </c>
      <c r="DE117" s="27" t="str">
        <f>_xlfn.IFNA(INDEX(Grunddaten!$C$9:$BO$159,MATCH($A117,Input_Lieferant!$B$9:$B$158,0),MATCH(DE$1,Grunddaten!$C$8:$BO$8,0)), "")&amp;""</f>
        <v>1000056372</v>
      </c>
      <c r="DF117" s="31"/>
      <c r="DG117" s="31"/>
      <c r="DH117" s="31"/>
      <c r="DI117" s="31"/>
      <c r="DJ117" s="27" t="str">
        <f>_xlfn.IFNA(INDEX(Input_Lieferant!$D$9:$BE$158,MATCH($A117,Input_Lieferant!$B$9:$B$158,0),MATCH(DJ$1,Input_Lieferant!$D$8:$BE$8,0)),"")&amp;""</f>
        <v>V03</v>
      </c>
      <c r="DK117" s="31"/>
      <c r="DL117" s="31"/>
      <c r="DM117" s="31"/>
      <c r="DN117" s="31"/>
      <c r="DO117" s="31"/>
      <c r="DP117" s="31"/>
      <c r="DQ117" s="31"/>
      <c r="DR117" s="27">
        <f t="shared" si="18"/>
        <v>2</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UAM</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X</v>
      </c>
      <c r="GI117" s="27" t="str">
        <f>_xlfn.IFNA(INDEX('Systemmanager - Datenassistent'!$C$9:$BW$159,MATCH($A117,Input_Lieferant!$B$9:$B$158,0),MATCH(GI$1,'Systemmanager - Datenassistent'!$C$8:$BW$8,0)),"")&amp;""</f>
        <v>N</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000000000039653845</v>
      </c>
      <c r="GO117" s="27" t="str">
        <f>_xlfn.IFNA(INDEX(Grunddaten!$C$9:$BO$159,MATCH($A117,Input_Lieferant!$B$9:$B$158,0),MATCH(GO$1,Grunddaten!$C$8:$BO$8,0)), "")&amp;""</f>
        <v/>
      </c>
      <c r="GP117" s="27" t="str">
        <f>_xlfn.IFNA(INDEX('Systemmanager - Datenassistent'!$C$9:$BW$159,MATCH($A117,Input_Lieferant!$B$9:$B$158,0),MATCH(GP$1,'Systemmanager - Datenassistent'!$C$8:$BW$8,0)),"")&amp;""</f>
        <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1</v>
      </c>
      <c r="JT117" s="27" t="str">
        <f>_xlfn.IFNA(INDEX(Grunddaten!$C$9:$BO$159,MATCH($A117,Input_Lieferant!$B$9:$B$158,0),MATCH(JT$1,Grunddaten!$C$8:$BO$8,0)), "")&amp;""</f>
        <v>N</v>
      </c>
      <c r="JU117" s="31"/>
      <c r="JV117" s="27" t="str">
        <f>_xlfn.IFNA(INDEX(Input_Lieferant!$D$9:$BE$158,MATCH($A117,Input_Lieferant!$B$9:$B$158,0),MATCH(JV$1,Input_Lieferant!$D$8:$BE$8,0)),"")&amp;""</f>
        <v>102488068</v>
      </c>
      <c r="JW117" s="31"/>
      <c r="JX117" s="31"/>
      <c r="JZ117" s="31"/>
      <c r="KA117" s="31"/>
      <c r="KB117" s="31"/>
      <c r="KC117" s="27" t="str">
        <f>_xlfn.IFNA(INDEX('Systemmanager - Datenassistent'!$C$9:$BW$159,MATCH($A117,Input_Lieferant!$B$9:$B$158,0),MATCH(KC$1,'Systemmanager - Datenassistent'!$C$8:$BW$8,0)),"")&amp;""</f>
        <v>2</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4">
      <c r="A118" s="27">
        <f>IF(LEN(Input_Lieferant!B125)=0,"",Input_Lieferant!B125)</f>
        <v>117</v>
      </c>
      <c r="B118" s="31"/>
      <c r="C118" s="31"/>
      <c r="D118" s="31"/>
      <c r="E118" s="31"/>
      <c r="F118" s="31"/>
      <c r="G118" s="31"/>
      <c r="H118" s="31"/>
      <c r="I118" s="31"/>
      <c r="J118" s="31"/>
      <c r="K118" s="27" t="str">
        <f>_xlfn.IFNA(INDEX(Grunddaten!$C$9:$BO$159,MATCH($A118,Input_Lieferant!$B$9:$B$158,0),MATCH(K$1,Grunddaten!$C$8:$BO$8,0)), "")&amp;""</f>
        <v>V003</v>
      </c>
      <c r="L118" s="27" t="str">
        <f t="shared" si="15"/>
        <v>M</v>
      </c>
      <c r="M118" s="27" t="str">
        <f>_xlfn.IFNA(INDEX(Grunddaten!$C$9:$BO$159,MATCH($A118,Input_Lieferant!$B$9:$B$158,0),MATCH(M$1,Grunddaten!$C$8:$BO$8,0)), "")&amp;""</f>
        <v>ZX0000240</v>
      </c>
      <c r="N118" s="31"/>
      <c r="O118" s="27" t="str">
        <f>_xlfn.IFNA(INDEX(Input_Lieferant!$D$9:$BE$158,MATCH($A118,Input_Lieferant!$B$9:$B$158,0),MATCH(O$1,Input_Lieferant!$D$8:$BE$8,0)), "")&amp;""</f>
        <v>GLI</v>
      </c>
      <c r="P118" s="27" t="str">
        <f>_xlfn.IFNA(INDEX(Input_Lieferant!$D$9:$BE$158,MATCH($A118,Input_Lieferant!$B$9:$B$158,0),MATCH(P$1,Input_Lieferant!$D$8:$BE$8,0)), "")&amp;""</f>
        <v>LE</v>
      </c>
      <c r="Q118" s="31"/>
      <c r="R118" s="31"/>
      <c r="S118" s="31"/>
      <c r="T118" s="31"/>
      <c r="U118" s="31"/>
      <c r="V118" s="31"/>
      <c r="W118" s="31"/>
      <c r="X118" s="31"/>
      <c r="Y118" s="31"/>
      <c r="Z118" s="27" t="str">
        <f>_xlfn.IFNA(INDEX(Input_Lieferant!$D$9:$BE$158,MATCH($A118,Input_Lieferant!$B$9:$B$158,0),MATCH(Z$1,Input_Lieferant!$D$8:$BE$8,0)), "")&amp;""</f>
        <v>7.71</v>
      </c>
      <c r="AA118" s="31"/>
      <c r="AB118" s="27" t="str">
        <f>_xlfn.IFNA(INDEX(Input_Lieferant!$D$9:$BE$158,MATCH($A118,Input_Lieferant!$B$9:$B$158,0),MATCH(AB$1,Input_Lieferant!$D$8:$BE$8,0)),"")&amp;""</f>
        <v>LO16</v>
      </c>
      <c r="AC118" s="31"/>
      <c r="AD118" s="31"/>
      <c r="AE118" s="27" t="str">
        <f>_xlfn.IFNA(INDEX(Input_Lieferant!$D$9:$BE$158,MATCH($A118,Input_Lieferant!$B$9:$B$158,0),MATCH(AE$1,Input_Lieferant!$D$8:$BE$8,0)), "")&amp;""</f>
        <v>2.16</v>
      </c>
      <c r="AF118" s="27" t="str">
        <f>_xlfn.IFNA(INDEX(Input_Lieferant!$D$9:$BE$158,MATCH($A118,Input_Lieferant!$B$9:$B$158,0),MATCH(AF$1,Input_Lieferant!$D$8:$BE$8,0)),"")&amp;""</f>
        <v>8.46</v>
      </c>
      <c r="AG118" s="27" t="str">
        <f>_xlfn.IFNA(INDEX(Input_Lieferant!$D$9:$BE$158,MATCH($A118,Input_Lieferant!$B$9:$B$158,0),MATCH(AG$1,Input_Lieferant!$D$8:$BE$8,0)),"")&amp;""</f>
        <v>KG</v>
      </c>
      <c r="AH118" s="31"/>
      <c r="AI118" s="31"/>
      <c r="AJ118" s="31"/>
      <c r="AK118" s="31"/>
      <c r="AL118" s="27" t="str">
        <f>_xlfn.IFNA(INDEX('Systemmanager - Datenassistent'!$C$9:$BW$159,MATCH($A118,Input_Lieferant!$B$9:$B$158,0),MATCH(AL$1,'Systemmanager - Datenassistent'!$C$8:$BW$8,0)),"")&amp;""</f>
        <v>04</v>
      </c>
      <c r="AM118" s="31"/>
      <c r="AN118" s="31"/>
      <c r="AO118" s="31"/>
      <c r="AP118" s="27" t="str">
        <f>_xlfn.IFNA(INDEX(Grunddaten!$C$9:$BO$159,MATCH($A118,Input_Lieferant!$B$9:$B$158,0),MATCH(AP$1,Grunddaten!$C$8:$BO$8,0)), "")&amp;""</f>
        <v>V4</v>
      </c>
      <c r="AQ118" s="31"/>
      <c r="AR118" s="31"/>
      <c r="AS118" s="31"/>
      <c r="AT118" s="31"/>
      <c r="AU118" s="31"/>
      <c r="AV118" s="31"/>
      <c r="AW118" s="31"/>
      <c r="AX118" s="31"/>
      <c r="AY118" s="31"/>
      <c r="AZ118" s="27" t="str">
        <f>_xlfn.IFNA(INDEX(Input_Lieferant!$D$9:$BE$158,MATCH($A118,Input_Lieferant!$B$9:$B$158,0),MATCH(AZ$1,Input_Lieferant!$D$8:$BE$8,0)),"")&amp;""</f>
        <v>0937206198739</v>
      </c>
      <c r="BA118" s="27" t="str">
        <f t="shared" si="16"/>
        <v>HE</v>
      </c>
      <c r="BB118" s="27" t="str">
        <f>TEXT(_xlfn.IFNA(INDEX(Input_Lieferant!$D$9:$BE$158,MATCH($A118,Input_Lieferant!$B$9:$B$158,0),MATCH(BB$1,Input_Lieferant!$D$8:$BE$8,0)),""), "0.000")&amp;""</f>
        <v>4.710</v>
      </c>
      <c r="BC118" s="27" t="str">
        <f>TEXT(_xlfn.IFNA(INDEX(Input_Lieferant!$D$9:$BE$158,MATCH($A118,Input_Lieferant!$B$9:$B$158,0),MATCH(BC$1,Input_Lieferant!$D$8:$BE$8,0)),""), "0.000")&amp;""</f>
        <v>9.600</v>
      </c>
      <c r="BD118" s="27" t="str">
        <f>TEXT(_xlfn.IFNA(INDEX(Input_Lieferant!$D$9:$BE$158,MATCH($A118,Input_Lieferant!$B$9:$B$158,0),MATCH(BD$1,Input_Lieferant!$D$8:$BE$8,0)),""), "0.000")&amp;""</f>
        <v>6.750</v>
      </c>
      <c r="BE118" s="27" t="str">
        <f>TEXT(_xlfn.IFNA(INDEX(Input_Lieferant!$D$9:$BE$158,MATCH($A118,Input_Lieferant!$B$9:$B$158,0),MATCH(BE$1,Input_Lieferant!$D$8:$BE$8,0)),""), "0.000")&amp;""</f>
        <v>MM</v>
      </c>
      <c r="BF118" s="27" t="str">
        <f>_xlfn.IFNA(INDEX(Grunddaten!$C$9:$BO$159,MATCH($A118,Input_Lieferant!$B$9:$B$158,0),MATCH(BF$1,Grunddaten!$C$8:$BO$8,0)), "")&amp;""</f>
        <v>0185</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9000</v>
      </c>
      <c r="BY118" s="31"/>
      <c r="BZ118" s="31"/>
      <c r="CA118" s="31"/>
      <c r="CB118" s="31"/>
      <c r="CC118" s="31"/>
      <c r="CD118" s="27" t="str">
        <f>_xlfn.IFNA(INDEX('Systemmanager - Datenassistent'!$C$9:$BW$159,MATCH($A118,Input_Lieferant!$B$9:$B$158,0),MATCH(CD$1,'Systemmanager - Datenassistent'!$C$8:$BW$8,0)),"")&amp;""</f>
        <v>EXTWG_117</v>
      </c>
      <c r="CE118" s="31"/>
      <c r="CF118" s="31"/>
      <c r="CG118" s="31"/>
      <c r="CH118" s="31"/>
      <c r="CI118" s="31"/>
      <c r="CJ118" s="31" t="str">
        <f t="shared" si="17"/>
        <v>V1</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mFHuSPdItUhEOttBcjRHAmBpuhMXfj</v>
      </c>
      <c r="DE118" s="27" t="str">
        <f>_xlfn.IFNA(INDEX(Grunddaten!$C$9:$BO$159,MATCH($A118,Input_Lieferant!$B$9:$B$158,0),MATCH(DE$1,Grunddaten!$C$8:$BO$8,0)), "")&amp;""</f>
        <v>1000047926</v>
      </c>
      <c r="DF118" s="31"/>
      <c r="DG118" s="31"/>
      <c r="DH118" s="31"/>
      <c r="DI118" s="31"/>
      <c r="DJ118" s="27" t="str">
        <f>_xlfn.IFNA(INDEX(Input_Lieferant!$D$9:$BE$158,MATCH($A118,Input_Lieferant!$B$9:$B$158,0),MATCH(DJ$1,Input_Lieferant!$D$8:$BE$8,0)),"")&amp;""</f>
        <v>V03</v>
      </c>
      <c r="DK118" s="31"/>
      <c r="DL118" s="31"/>
      <c r="DM118" s="31"/>
      <c r="DN118" s="31"/>
      <c r="DO118" s="31"/>
      <c r="DP118" s="31"/>
      <c r="DQ118" s="31"/>
      <c r="DR118" s="27">
        <f t="shared" si="18"/>
        <v>2</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UAM</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
      </c>
      <c r="GI118" s="27" t="str">
        <f>_xlfn.IFNA(INDEX('Systemmanager - Datenassistent'!$C$9:$BW$159,MATCH($A118,Input_Lieferant!$B$9:$B$158,0),MATCH(GI$1,'Systemmanager - Datenassistent'!$C$8:$BW$8,0)),"")&amp;""</f>
        <v>N</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000000000029171093</v>
      </c>
      <c r="GO118" s="27" t="str">
        <f>_xlfn.IFNA(INDEX(Grunddaten!$C$9:$BO$159,MATCH($A118,Input_Lieferant!$B$9:$B$158,0),MATCH(GO$1,Grunddaten!$C$8:$BO$8,0)), "")&amp;""</f>
        <v/>
      </c>
      <c r="GP118" s="27" t="str">
        <f>_xlfn.IFNA(INDEX('Systemmanager - Datenassistent'!$C$9:$BW$159,MATCH($A118,Input_Lieferant!$B$9:$B$158,0),MATCH(GP$1,'Systemmanager - Datenassistent'!$C$8:$BW$8,0)),"")&amp;""</f>
        <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1</v>
      </c>
      <c r="JT118" s="27" t="str">
        <f>_xlfn.IFNA(INDEX(Grunddaten!$C$9:$BO$159,MATCH($A118,Input_Lieferant!$B$9:$B$158,0),MATCH(JT$1,Grunddaten!$C$8:$BO$8,0)), "")&amp;""</f>
        <v>R</v>
      </c>
      <c r="JU118" s="31"/>
      <c r="JV118" s="27" t="str">
        <f>_xlfn.IFNA(INDEX(Input_Lieferant!$D$9:$BE$158,MATCH($A118,Input_Lieferant!$B$9:$B$158,0),MATCH(JV$1,Input_Lieferant!$D$8:$BE$8,0)),"")&amp;""</f>
        <v>422048368</v>
      </c>
      <c r="JW118" s="31"/>
      <c r="JX118" s="31"/>
      <c r="JZ118" s="31"/>
      <c r="KA118" s="31"/>
      <c r="KB118" s="31"/>
      <c r="KC118" s="27" t="str">
        <f>_xlfn.IFNA(INDEX('Systemmanager - Datenassistent'!$C$9:$BW$159,MATCH($A118,Input_Lieferant!$B$9:$B$158,0),MATCH(KC$1,'Systemmanager - Datenassistent'!$C$8:$BW$8,0)),"")&amp;""</f>
        <v>1</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4">
      <c r="A119" s="27">
        <f>IF(LEN(Input_Lieferant!B126)=0,"",Input_Lieferant!B126)</f>
        <v>118</v>
      </c>
      <c r="B119" s="31"/>
      <c r="C119" s="31"/>
      <c r="D119" s="31"/>
      <c r="E119" s="31"/>
      <c r="F119" s="31"/>
      <c r="G119" s="31"/>
      <c r="H119" s="31"/>
      <c r="I119" s="31"/>
      <c r="J119" s="31"/>
      <c r="K119" s="27" t="str">
        <f>_xlfn.IFNA(INDEX(Grunddaten!$C$9:$BO$159,MATCH($A119,Input_Lieferant!$B$9:$B$158,0),MATCH(K$1,Grunddaten!$C$8:$BO$8,0)), "")&amp;""</f>
        <v>V013</v>
      </c>
      <c r="L119" s="27" t="str">
        <f t="shared" si="15"/>
        <v>M</v>
      </c>
      <c r="M119" s="27" t="str">
        <f>_xlfn.IFNA(INDEX(Grunddaten!$C$9:$BO$159,MATCH($A119,Input_Lieferant!$B$9:$B$158,0),MATCH(M$1,Grunddaten!$C$8:$BO$8,0)), "")&amp;""</f>
        <v>ZX0000235</v>
      </c>
      <c r="N119" s="31"/>
      <c r="O119" s="27" t="str">
        <f>_xlfn.IFNA(INDEX(Input_Lieferant!$D$9:$BE$158,MATCH($A119,Input_Lieferant!$B$9:$B$158,0),MATCH(O$1,Input_Lieferant!$D$8:$BE$8,0)), "")&amp;""</f>
        <v>M3</v>
      </c>
      <c r="P119" s="27" t="str">
        <f>_xlfn.IFNA(INDEX(Input_Lieferant!$D$9:$BE$158,MATCH($A119,Input_Lieferant!$B$9:$B$158,0),MATCH(P$1,Input_Lieferant!$D$8:$BE$8,0)), "")&amp;""</f>
        <v>LB</v>
      </c>
      <c r="Q119" s="31"/>
      <c r="R119" s="31"/>
      <c r="S119" s="31"/>
      <c r="T119" s="31"/>
      <c r="U119" s="31"/>
      <c r="V119" s="31"/>
      <c r="W119" s="31"/>
      <c r="X119" s="31"/>
      <c r="Y119" s="31"/>
      <c r="Z119" s="27" t="str">
        <f>_xlfn.IFNA(INDEX(Input_Lieferant!$D$9:$BE$158,MATCH($A119,Input_Lieferant!$B$9:$B$158,0),MATCH(Z$1,Input_Lieferant!$D$8:$BE$8,0)), "")&amp;""</f>
        <v>5.57</v>
      </c>
      <c r="AA119" s="31"/>
      <c r="AB119" s="27" t="str">
        <f>_xlfn.IFNA(INDEX(Input_Lieferant!$D$9:$BE$158,MATCH($A119,Input_Lieferant!$B$9:$B$158,0),MATCH(AB$1,Input_Lieferant!$D$8:$BE$8,0)),"")&amp;""</f>
        <v>PRSV</v>
      </c>
      <c r="AC119" s="31"/>
      <c r="AD119" s="31"/>
      <c r="AE119" s="27" t="str">
        <f>_xlfn.IFNA(INDEX(Input_Lieferant!$D$9:$BE$158,MATCH($A119,Input_Lieferant!$B$9:$B$158,0),MATCH(AE$1,Input_Lieferant!$D$8:$BE$8,0)), "")&amp;""</f>
        <v>8.86</v>
      </c>
      <c r="AF119" s="27" t="str">
        <f>_xlfn.IFNA(INDEX(Input_Lieferant!$D$9:$BE$158,MATCH($A119,Input_Lieferant!$B$9:$B$158,0),MATCH(AF$1,Input_Lieferant!$D$8:$BE$8,0)),"")&amp;""</f>
        <v>8.21</v>
      </c>
      <c r="AG119" s="27" t="str">
        <f>_xlfn.IFNA(INDEX(Input_Lieferant!$D$9:$BE$158,MATCH($A119,Input_Lieferant!$B$9:$B$158,0),MATCH(AG$1,Input_Lieferant!$D$8:$BE$8,0)),"")&amp;""</f>
        <v>KG</v>
      </c>
      <c r="AH119" s="31"/>
      <c r="AI119" s="31"/>
      <c r="AJ119" s="31"/>
      <c r="AK119" s="31"/>
      <c r="AL119" s="27" t="str">
        <f>_xlfn.IFNA(INDEX('Systemmanager - Datenassistent'!$C$9:$BW$159,MATCH($A119,Input_Lieferant!$B$9:$B$158,0),MATCH(AL$1,'Systemmanager - Datenassistent'!$C$8:$BW$8,0)),"")&amp;""</f>
        <v>02</v>
      </c>
      <c r="AM119" s="31"/>
      <c r="AN119" s="31"/>
      <c r="AO119" s="31"/>
      <c r="AP119" s="27" t="str">
        <f>_xlfn.IFNA(INDEX(Grunddaten!$C$9:$BO$159,MATCH($A119,Input_Lieferant!$B$9:$B$158,0),MATCH(AP$1,Grunddaten!$C$8:$BO$8,0)), "")&amp;""</f>
        <v>V8</v>
      </c>
      <c r="AQ119" s="31"/>
      <c r="AR119" s="31"/>
      <c r="AS119" s="31"/>
      <c r="AT119" s="31"/>
      <c r="AU119" s="31"/>
      <c r="AV119" s="31"/>
      <c r="AW119" s="31"/>
      <c r="AX119" s="31"/>
      <c r="AY119" s="31"/>
      <c r="AZ119" s="27" t="str">
        <f>_xlfn.IFNA(INDEX(Input_Lieferant!$D$9:$BE$158,MATCH($A119,Input_Lieferant!$B$9:$B$158,0),MATCH(AZ$1,Input_Lieferant!$D$8:$BE$8,0)),"")&amp;""</f>
        <v>7525370241856</v>
      </c>
      <c r="BA119" s="27" t="str">
        <f t="shared" si="16"/>
        <v>HE</v>
      </c>
      <c r="BB119" s="27" t="str">
        <f>TEXT(_xlfn.IFNA(INDEX(Input_Lieferant!$D$9:$BE$158,MATCH($A119,Input_Lieferant!$B$9:$B$158,0),MATCH(BB$1,Input_Lieferant!$D$8:$BE$8,0)),""), "0.000")&amp;""</f>
        <v>4.670</v>
      </c>
      <c r="BC119" s="27" t="str">
        <f>TEXT(_xlfn.IFNA(INDEX(Input_Lieferant!$D$9:$BE$158,MATCH($A119,Input_Lieferant!$B$9:$B$158,0),MATCH(BC$1,Input_Lieferant!$D$8:$BE$8,0)),""), "0.000")&amp;""</f>
        <v>2.210</v>
      </c>
      <c r="BD119" s="27" t="str">
        <f>TEXT(_xlfn.IFNA(INDEX(Input_Lieferant!$D$9:$BE$158,MATCH($A119,Input_Lieferant!$B$9:$B$158,0),MATCH(BD$1,Input_Lieferant!$D$8:$BE$8,0)),""), "0.000")&amp;""</f>
        <v>7.810</v>
      </c>
      <c r="BE119" s="27" t="str">
        <f>TEXT(_xlfn.IFNA(INDEX(Input_Lieferant!$D$9:$BE$158,MATCH($A119,Input_Lieferant!$B$9:$B$158,0),MATCH(BE$1,Input_Lieferant!$D$8:$BE$8,0)),""), "0.000")&amp;""</f>
        <v>MM</v>
      </c>
      <c r="BF119" s="27" t="str">
        <f>_xlfn.IFNA(INDEX(Grunddaten!$C$9:$BO$159,MATCH($A119,Input_Lieferant!$B$9:$B$158,0),MATCH(BF$1,Grunddaten!$C$8:$BO$8,0)), "")&amp;""</f>
        <v>0436</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8000</v>
      </c>
      <c r="BY119" s="31"/>
      <c r="BZ119" s="31"/>
      <c r="CA119" s="31"/>
      <c r="CB119" s="31"/>
      <c r="CC119" s="31"/>
      <c r="CD119" s="27" t="str">
        <f>_xlfn.IFNA(INDEX('Systemmanager - Datenassistent'!$C$9:$BW$159,MATCH($A119,Input_Lieferant!$B$9:$B$158,0),MATCH(CD$1,'Systemmanager - Datenassistent'!$C$8:$BW$8,0)),"")&amp;""</f>
        <v>EXTWG_118</v>
      </c>
      <c r="CE119" s="31"/>
      <c r="CF119" s="31"/>
      <c r="CG119" s="31"/>
      <c r="CH119" s="31"/>
      <c r="CI119" s="31"/>
      <c r="CJ119" s="31" t="str">
        <f t="shared" si="17"/>
        <v>V1</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JMJQWgDCUtHVxfTBLGmWxxXRDRjFRh</v>
      </c>
      <c r="DE119" s="27" t="str">
        <f>_xlfn.IFNA(INDEX(Grunddaten!$C$9:$BO$159,MATCH($A119,Input_Lieferant!$B$9:$B$158,0),MATCH(DE$1,Grunddaten!$C$8:$BO$8,0)), "")&amp;""</f>
        <v>1000050516</v>
      </c>
      <c r="DF119" s="31"/>
      <c r="DG119" s="31"/>
      <c r="DH119" s="31"/>
      <c r="DI119" s="31"/>
      <c r="DJ119" s="27" t="str">
        <f>_xlfn.IFNA(INDEX(Input_Lieferant!$D$9:$BE$158,MATCH($A119,Input_Lieferant!$B$9:$B$158,0),MATCH(DJ$1,Input_Lieferant!$D$8:$BE$8,0)),"")&amp;""</f>
        <v>V02</v>
      </c>
      <c r="DK119" s="31"/>
      <c r="DL119" s="31"/>
      <c r="DM119" s="31"/>
      <c r="DN119" s="31"/>
      <c r="DO119" s="31"/>
      <c r="DP119" s="31"/>
      <c r="DQ119" s="31"/>
      <c r="DR119" s="27">
        <f t="shared" si="18"/>
        <v>2</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UAM</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X</v>
      </c>
      <c r="GI119" s="27" t="str">
        <f>_xlfn.IFNA(INDEX('Systemmanager - Datenassistent'!$C$9:$BW$159,MATCH($A119,Input_Lieferant!$B$9:$B$158,0),MATCH(GI$1,'Systemmanager - Datenassistent'!$C$8:$BW$8,0)),"")&amp;""</f>
        <v>N</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000000000086872837</v>
      </c>
      <c r="GO119" s="27" t="str">
        <f>_xlfn.IFNA(INDEX(Grunddaten!$C$9:$BO$159,MATCH($A119,Input_Lieferant!$B$9:$B$158,0),MATCH(GO$1,Grunddaten!$C$8:$BO$8,0)), "")&amp;""</f>
        <v/>
      </c>
      <c r="GP119" s="27" t="str">
        <f>_xlfn.IFNA(INDEX('Systemmanager - Datenassistent'!$C$9:$BW$159,MATCH($A119,Input_Lieferant!$B$9:$B$158,0),MATCH(GP$1,'Systemmanager - Datenassistent'!$C$8:$BW$8,0)),"")&amp;""</f>
        <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1</v>
      </c>
      <c r="JT119" s="27" t="str">
        <f>_xlfn.IFNA(INDEX(Grunddaten!$C$9:$BO$159,MATCH($A119,Input_Lieferant!$B$9:$B$158,0),MATCH(JT$1,Grunddaten!$C$8:$BO$8,0)), "")&amp;""</f>
        <v>R</v>
      </c>
      <c r="JU119" s="31"/>
      <c r="JV119" s="27" t="str">
        <f>_xlfn.IFNA(INDEX(Input_Lieferant!$D$9:$BE$158,MATCH($A119,Input_Lieferant!$B$9:$B$158,0),MATCH(JV$1,Input_Lieferant!$D$8:$BE$8,0)),"")&amp;""</f>
        <v>162121724</v>
      </c>
      <c r="JW119" s="31"/>
      <c r="JX119" s="31"/>
      <c r="JZ119" s="31"/>
      <c r="KA119" s="31"/>
      <c r="KB119" s="31"/>
      <c r="KC119" s="27" t="str">
        <f>_xlfn.IFNA(INDEX('Systemmanager - Datenassistent'!$C$9:$BW$159,MATCH($A119,Input_Lieferant!$B$9:$B$158,0),MATCH(KC$1,'Systemmanager - Datenassistent'!$C$8:$BW$8,0)),"")&amp;""</f>
        <v>6</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4">
      <c r="A120" s="27">
        <f>IF(LEN(Input_Lieferant!B127)=0,"",Input_Lieferant!B127)</f>
        <v>119</v>
      </c>
      <c r="B120" s="31"/>
      <c r="C120" s="31"/>
      <c r="D120" s="31"/>
      <c r="E120" s="31"/>
      <c r="F120" s="31"/>
      <c r="G120" s="31"/>
      <c r="H120" s="31"/>
      <c r="I120" s="31"/>
      <c r="J120" s="31"/>
      <c r="K120" s="27" t="str">
        <f>_xlfn.IFNA(INDEX(Grunddaten!$C$9:$BO$159,MATCH($A120,Input_Lieferant!$B$9:$B$158,0),MATCH(K$1,Grunddaten!$C$8:$BO$8,0)), "")&amp;""</f>
        <v>V001</v>
      </c>
      <c r="L120" s="27" t="str">
        <f t="shared" si="15"/>
        <v>M</v>
      </c>
      <c r="M120" s="27" t="str">
        <f>_xlfn.IFNA(INDEX(Grunddaten!$C$9:$BO$159,MATCH($A120,Input_Lieferant!$B$9:$B$158,0),MATCH(M$1,Grunddaten!$C$8:$BO$8,0)), "")&amp;""</f>
        <v>ZX0000215</v>
      </c>
      <c r="N120" s="31"/>
      <c r="O120" s="27" t="str">
        <f>_xlfn.IFNA(INDEX(Input_Lieferant!$D$9:$BE$158,MATCH($A120,Input_Lieferant!$B$9:$B$158,0),MATCH(O$1,Input_Lieferant!$D$8:$BE$8,0)), "")&amp;""</f>
        <v>T</v>
      </c>
      <c r="P120" s="27" t="str">
        <f>_xlfn.IFNA(INDEX(Input_Lieferant!$D$9:$BE$158,MATCH($A120,Input_Lieferant!$B$9:$B$158,0),MATCH(P$1,Input_Lieferant!$D$8:$BE$8,0)), "")&amp;""</f>
        <v>T</v>
      </c>
      <c r="Q120" s="31"/>
      <c r="R120" s="31"/>
      <c r="S120" s="31"/>
      <c r="T120" s="31"/>
      <c r="U120" s="31"/>
      <c r="V120" s="31"/>
      <c r="W120" s="31"/>
      <c r="X120" s="31"/>
      <c r="Y120" s="31"/>
      <c r="Z120" s="27" t="str">
        <f>_xlfn.IFNA(INDEX(Input_Lieferant!$D$9:$BE$158,MATCH($A120,Input_Lieferant!$B$9:$B$158,0),MATCH(Z$1,Input_Lieferant!$D$8:$BE$8,0)), "")&amp;""</f>
        <v>2.48</v>
      </c>
      <c r="AA120" s="31"/>
      <c r="AB120" s="27" t="str">
        <f>_xlfn.IFNA(INDEX(Input_Lieferant!$D$9:$BE$158,MATCH($A120,Input_Lieferant!$B$9:$B$158,0),MATCH(AB$1,Input_Lieferant!$D$8:$BE$8,0)),"")&amp;""</f>
        <v>LO02</v>
      </c>
      <c r="AC120" s="31"/>
      <c r="AD120" s="31"/>
      <c r="AE120" s="27" t="str">
        <f>_xlfn.IFNA(INDEX(Input_Lieferant!$D$9:$BE$158,MATCH($A120,Input_Lieferant!$B$9:$B$158,0),MATCH(AE$1,Input_Lieferant!$D$8:$BE$8,0)), "")&amp;""</f>
        <v>1.89</v>
      </c>
      <c r="AF120" s="27" t="str">
        <f>_xlfn.IFNA(INDEX(Input_Lieferant!$D$9:$BE$158,MATCH($A120,Input_Lieferant!$B$9:$B$158,0),MATCH(AF$1,Input_Lieferant!$D$8:$BE$8,0)),"")&amp;""</f>
        <v>7.6</v>
      </c>
      <c r="AG120" s="27" t="str">
        <f>_xlfn.IFNA(INDEX(Input_Lieferant!$D$9:$BE$158,MATCH($A120,Input_Lieferant!$B$9:$B$158,0),MATCH(AG$1,Input_Lieferant!$D$8:$BE$8,0)),"")&amp;""</f>
        <v>KG</v>
      </c>
      <c r="AH120" s="31"/>
      <c r="AI120" s="31"/>
      <c r="AJ120" s="31"/>
      <c r="AK120" s="31"/>
      <c r="AL120" s="27" t="str">
        <f>_xlfn.IFNA(INDEX('Systemmanager - Datenassistent'!$C$9:$BW$159,MATCH($A120,Input_Lieferant!$B$9:$B$158,0),MATCH(AL$1,'Systemmanager - Datenassistent'!$C$8:$BW$8,0)),"")&amp;""</f>
        <v>00</v>
      </c>
      <c r="AM120" s="31"/>
      <c r="AN120" s="31"/>
      <c r="AO120" s="31"/>
      <c r="AP120" s="27" t="str">
        <f>_xlfn.IFNA(INDEX(Grunddaten!$C$9:$BO$159,MATCH($A120,Input_Lieferant!$B$9:$B$158,0),MATCH(AP$1,Grunddaten!$C$8:$BO$8,0)), "")&amp;""</f>
        <v>V6</v>
      </c>
      <c r="AQ120" s="31"/>
      <c r="AR120" s="31"/>
      <c r="AS120" s="31"/>
      <c r="AT120" s="31"/>
      <c r="AU120" s="31"/>
      <c r="AV120" s="31"/>
      <c r="AW120" s="31"/>
      <c r="AX120" s="31"/>
      <c r="AY120" s="31"/>
      <c r="AZ120" s="27" t="str">
        <f>_xlfn.IFNA(INDEX(Input_Lieferant!$D$9:$BE$158,MATCH($A120,Input_Lieferant!$B$9:$B$158,0),MATCH(AZ$1,Input_Lieferant!$D$8:$BE$8,0)),"")&amp;""</f>
        <v>2978472401565</v>
      </c>
      <c r="BA120" s="27" t="str">
        <f t="shared" si="16"/>
        <v>HE</v>
      </c>
      <c r="BB120" s="27" t="str">
        <f>TEXT(_xlfn.IFNA(INDEX(Input_Lieferant!$D$9:$BE$158,MATCH($A120,Input_Lieferant!$B$9:$B$158,0),MATCH(BB$1,Input_Lieferant!$D$8:$BE$8,0)),""), "0.000")&amp;""</f>
        <v>7.410</v>
      </c>
      <c r="BC120" s="27" t="str">
        <f>TEXT(_xlfn.IFNA(INDEX(Input_Lieferant!$D$9:$BE$158,MATCH($A120,Input_Lieferant!$B$9:$B$158,0),MATCH(BC$1,Input_Lieferant!$D$8:$BE$8,0)),""), "0.000")&amp;""</f>
        <v>7.090</v>
      </c>
      <c r="BD120" s="27" t="str">
        <f>TEXT(_xlfn.IFNA(INDEX(Input_Lieferant!$D$9:$BE$158,MATCH($A120,Input_Lieferant!$B$9:$B$158,0),MATCH(BD$1,Input_Lieferant!$D$8:$BE$8,0)),""), "0.000")&amp;""</f>
        <v>6.990</v>
      </c>
      <c r="BE120" s="27" t="str">
        <f>TEXT(_xlfn.IFNA(INDEX(Input_Lieferant!$D$9:$BE$158,MATCH($A120,Input_Lieferant!$B$9:$B$158,0),MATCH(BE$1,Input_Lieferant!$D$8:$BE$8,0)),""), "0.000")&amp;""</f>
        <v>MM</v>
      </c>
      <c r="BF120" s="27" t="str">
        <f>_xlfn.IFNA(INDEX(Grunddaten!$C$9:$BO$159,MATCH($A120,Input_Lieferant!$B$9:$B$158,0),MATCH(BF$1,Grunddaten!$C$8:$BO$8,0)), "")&amp;""</f>
        <v>0832</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5000</v>
      </c>
      <c r="BY120" s="31"/>
      <c r="BZ120" s="31"/>
      <c r="CA120" s="31"/>
      <c r="CB120" s="31"/>
      <c r="CC120" s="31"/>
      <c r="CD120" s="27" t="str">
        <f>_xlfn.IFNA(INDEX('Systemmanager - Datenassistent'!$C$9:$BW$159,MATCH($A120,Input_Lieferant!$B$9:$B$158,0),MATCH(CD$1,'Systemmanager - Datenassistent'!$C$8:$BW$8,0)),"")&amp;""</f>
        <v>EXTWG_119</v>
      </c>
      <c r="CE120" s="31"/>
      <c r="CF120" s="31"/>
      <c r="CG120" s="31"/>
      <c r="CH120" s="31"/>
      <c r="CI120" s="31"/>
      <c r="CJ120" s="31" t="str">
        <f t="shared" si="17"/>
        <v>V1</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xsfuMCgVNGPzwPWkDxSPNyjNcLuUhR</v>
      </c>
      <c r="DE120" s="27" t="str">
        <f>_xlfn.IFNA(INDEX(Grunddaten!$C$9:$BO$159,MATCH($A120,Input_Lieferant!$B$9:$B$158,0),MATCH(DE$1,Grunddaten!$C$8:$BO$8,0)), "")&amp;""</f>
        <v>1000058425</v>
      </c>
      <c r="DF120" s="31"/>
      <c r="DG120" s="31"/>
      <c r="DH120" s="31"/>
      <c r="DI120" s="31"/>
      <c r="DJ120" s="27" t="str">
        <f>_xlfn.IFNA(INDEX(Input_Lieferant!$D$9:$BE$158,MATCH($A120,Input_Lieferant!$B$9:$B$158,0),MATCH(DJ$1,Input_Lieferant!$D$8:$BE$8,0)),"")&amp;""</f>
        <v>V02</v>
      </c>
      <c r="DK120" s="31"/>
      <c r="DL120" s="31"/>
      <c r="DM120" s="31"/>
      <c r="DN120" s="31"/>
      <c r="DO120" s="31"/>
      <c r="DP120" s="31"/>
      <c r="DQ120" s="31"/>
      <c r="DR120" s="27">
        <f t="shared" si="18"/>
        <v>2</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UAM</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X</v>
      </c>
      <c r="GI120" s="27" t="str">
        <f>_xlfn.IFNA(INDEX('Systemmanager - Datenassistent'!$C$9:$BW$159,MATCH($A120,Input_Lieferant!$B$9:$B$158,0),MATCH(GI$1,'Systemmanager - Datenassistent'!$C$8:$BW$8,0)),"")&amp;""</f>
        <v>N</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000000000084037404</v>
      </c>
      <c r="GO120" s="27" t="str">
        <f>_xlfn.IFNA(INDEX(Grunddaten!$C$9:$BO$159,MATCH($A120,Input_Lieferant!$B$9:$B$158,0),MATCH(GO$1,Grunddaten!$C$8:$BO$8,0)), "")&amp;""</f>
        <v/>
      </c>
      <c r="GP120" s="27" t="str">
        <f>_xlfn.IFNA(INDEX('Systemmanager - Datenassistent'!$C$9:$BW$159,MATCH($A120,Input_Lieferant!$B$9:$B$158,0),MATCH(GP$1,'Systemmanager - Datenassistent'!$C$8:$BW$8,0)),"")&amp;""</f>
        <v>R</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1</v>
      </c>
      <c r="JT120" s="27" t="str">
        <f>_xlfn.IFNA(INDEX(Grunddaten!$C$9:$BO$159,MATCH($A120,Input_Lieferant!$B$9:$B$158,0),MATCH(JT$1,Grunddaten!$C$8:$BO$8,0)), "")&amp;""</f>
        <v>N</v>
      </c>
      <c r="JU120" s="31"/>
      <c r="JV120" s="27" t="str">
        <f>_xlfn.IFNA(INDEX(Input_Lieferant!$D$9:$BE$158,MATCH($A120,Input_Lieferant!$B$9:$B$158,0),MATCH(JV$1,Input_Lieferant!$D$8:$BE$8,0)),"")&amp;""</f>
        <v>511343469</v>
      </c>
      <c r="JW120" s="31"/>
      <c r="JX120" s="31"/>
      <c r="JZ120" s="31"/>
      <c r="KA120" s="31"/>
      <c r="KB120" s="31"/>
      <c r="KC120" s="27" t="str">
        <f>_xlfn.IFNA(INDEX('Systemmanager - Datenassistent'!$C$9:$BW$159,MATCH($A120,Input_Lieferant!$B$9:$B$158,0),MATCH(KC$1,'Systemmanager - Datenassistent'!$C$8:$BW$8,0)),"")&amp;""</f>
        <v>6</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4">
      <c r="A121" s="27">
        <f>IF(LEN(Input_Lieferant!B128)=0,"",Input_Lieferant!B128)</f>
        <v>120</v>
      </c>
      <c r="B121" s="31"/>
      <c r="C121" s="31"/>
      <c r="D121" s="31"/>
      <c r="E121" s="31"/>
      <c r="F121" s="31"/>
      <c r="G121" s="31"/>
      <c r="H121" s="31"/>
      <c r="I121" s="31"/>
      <c r="J121" s="31"/>
      <c r="K121" s="27" t="str">
        <f>_xlfn.IFNA(INDEX(Grunddaten!$C$9:$BO$159,MATCH($A121,Input_Lieferant!$B$9:$B$158,0),MATCH(K$1,Grunddaten!$C$8:$BO$8,0)), "")&amp;""</f>
        <v>V015</v>
      </c>
      <c r="L121" s="27" t="str">
        <f t="shared" si="15"/>
        <v>M</v>
      </c>
      <c r="M121" s="27" t="str">
        <f>_xlfn.IFNA(INDEX(Grunddaten!$C$9:$BO$159,MATCH($A121,Input_Lieferant!$B$9:$B$158,0),MATCH(M$1,Grunddaten!$C$8:$BO$8,0)), "")&amp;""</f>
        <v>ZX0000215</v>
      </c>
      <c r="N121" s="31"/>
      <c r="O121" s="27" t="str">
        <f>_xlfn.IFNA(INDEX(Input_Lieferant!$D$9:$BE$158,MATCH($A121,Input_Lieferant!$B$9:$B$158,0),MATCH(O$1,Input_Lieferant!$D$8:$BE$8,0)), "")&amp;""</f>
        <v>M2</v>
      </c>
      <c r="P121" s="27" t="str">
        <f>_xlfn.IFNA(INDEX(Input_Lieferant!$D$9:$BE$158,MATCH($A121,Input_Lieferant!$B$9:$B$158,0),MATCH(P$1,Input_Lieferant!$D$8:$BE$8,0)), "")&amp;""</f>
        <v>G</v>
      </c>
      <c r="Q121" s="31"/>
      <c r="R121" s="31"/>
      <c r="S121" s="31"/>
      <c r="T121" s="31"/>
      <c r="U121" s="31"/>
      <c r="V121" s="31"/>
      <c r="W121" s="31"/>
      <c r="X121" s="31"/>
      <c r="Y121" s="31"/>
      <c r="Z121" s="27" t="str">
        <f>_xlfn.IFNA(INDEX(Input_Lieferant!$D$9:$BE$158,MATCH($A121,Input_Lieferant!$B$9:$B$158,0),MATCH(Z$1,Input_Lieferant!$D$8:$BE$8,0)), "")&amp;""</f>
        <v>4.81</v>
      </c>
      <c r="AA121" s="31"/>
      <c r="AB121" s="27" t="str">
        <f>_xlfn.IFNA(INDEX(Input_Lieferant!$D$9:$BE$158,MATCH($A121,Input_Lieferant!$B$9:$B$158,0),MATCH(AB$1,Input_Lieferant!$D$8:$BE$8,0)),"")&amp;""</f>
        <v>LO06</v>
      </c>
      <c r="AC121" s="31"/>
      <c r="AD121" s="31"/>
      <c r="AE121" s="27" t="str">
        <f>_xlfn.IFNA(INDEX(Input_Lieferant!$D$9:$BE$158,MATCH($A121,Input_Lieferant!$B$9:$B$158,0),MATCH(AE$1,Input_Lieferant!$D$8:$BE$8,0)), "")&amp;""</f>
        <v>7.18</v>
      </c>
      <c r="AF121" s="27" t="str">
        <f>_xlfn.IFNA(INDEX(Input_Lieferant!$D$9:$BE$158,MATCH($A121,Input_Lieferant!$B$9:$B$158,0),MATCH(AF$1,Input_Lieferant!$D$8:$BE$8,0)),"")&amp;""</f>
        <v>2.59</v>
      </c>
      <c r="AG121" s="27" t="str">
        <f>_xlfn.IFNA(INDEX(Input_Lieferant!$D$9:$BE$158,MATCH($A121,Input_Lieferant!$B$9:$B$158,0),MATCH(AG$1,Input_Lieferant!$D$8:$BE$8,0)),"")&amp;""</f>
        <v>KG</v>
      </c>
      <c r="AH121" s="31"/>
      <c r="AI121" s="31"/>
      <c r="AJ121" s="31"/>
      <c r="AK121" s="31"/>
      <c r="AL121" s="27" t="str">
        <f>_xlfn.IFNA(INDEX('Systemmanager - Datenassistent'!$C$9:$BW$159,MATCH($A121,Input_Lieferant!$B$9:$B$158,0),MATCH(AL$1,'Systemmanager - Datenassistent'!$C$8:$BW$8,0)),"")&amp;""</f>
        <v>03</v>
      </c>
      <c r="AM121" s="31"/>
      <c r="AN121" s="31"/>
      <c r="AO121" s="31"/>
      <c r="AP121" s="27" t="str">
        <f>_xlfn.IFNA(INDEX(Grunddaten!$C$9:$BO$159,MATCH($A121,Input_Lieferant!$B$9:$B$158,0),MATCH(AP$1,Grunddaten!$C$8:$BO$8,0)), "")&amp;""</f>
        <v>V3</v>
      </c>
      <c r="AQ121" s="31"/>
      <c r="AR121" s="31"/>
      <c r="AS121" s="31"/>
      <c r="AT121" s="31"/>
      <c r="AU121" s="31"/>
      <c r="AV121" s="31"/>
      <c r="AW121" s="31"/>
      <c r="AX121" s="31"/>
      <c r="AY121" s="31"/>
      <c r="AZ121" s="27" t="str">
        <f>_xlfn.IFNA(INDEX(Input_Lieferant!$D$9:$BE$158,MATCH($A121,Input_Lieferant!$B$9:$B$158,0),MATCH(AZ$1,Input_Lieferant!$D$8:$BE$8,0)),"")&amp;""</f>
        <v>8245702179599</v>
      </c>
      <c r="BA121" s="27" t="str">
        <f t="shared" si="16"/>
        <v>HE</v>
      </c>
      <c r="BB121" s="27" t="str">
        <f>TEXT(_xlfn.IFNA(INDEX(Input_Lieferant!$D$9:$BE$158,MATCH($A121,Input_Lieferant!$B$9:$B$158,0),MATCH(BB$1,Input_Lieferant!$D$8:$BE$8,0)),""), "0.000")&amp;""</f>
        <v>8.610</v>
      </c>
      <c r="BC121" s="27" t="str">
        <f>TEXT(_xlfn.IFNA(INDEX(Input_Lieferant!$D$9:$BE$158,MATCH($A121,Input_Lieferant!$B$9:$B$158,0),MATCH(BC$1,Input_Lieferant!$D$8:$BE$8,0)),""), "0.000")&amp;""</f>
        <v>1.440</v>
      </c>
      <c r="BD121" s="27" t="str">
        <f>TEXT(_xlfn.IFNA(INDEX(Input_Lieferant!$D$9:$BE$158,MATCH($A121,Input_Lieferant!$B$9:$B$158,0),MATCH(BD$1,Input_Lieferant!$D$8:$BE$8,0)),""), "0.000")&amp;""</f>
        <v>3.170</v>
      </c>
      <c r="BE121" s="27" t="str">
        <f>TEXT(_xlfn.IFNA(INDEX(Input_Lieferant!$D$9:$BE$158,MATCH($A121,Input_Lieferant!$B$9:$B$158,0),MATCH(BE$1,Input_Lieferant!$D$8:$BE$8,0)),""), "0.000")&amp;""</f>
        <v>MM</v>
      </c>
      <c r="BF121" s="27" t="str">
        <f>_xlfn.IFNA(INDEX(Grunddaten!$C$9:$BO$159,MATCH($A121,Input_Lieferant!$B$9:$B$158,0),MATCH(BF$1,Grunddaten!$C$8:$BO$8,0)), "")&amp;""</f>
        <v>0419</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5000</v>
      </c>
      <c r="BY121" s="31"/>
      <c r="BZ121" s="31"/>
      <c r="CA121" s="31"/>
      <c r="CB121" s="31"/>
      <c r="CC121" s="31"/>
      <c r="CD121" s="27" t="str">
        <f>_xlfn.IFNA(INDEX('Systemmanager - Datenassistent'!$C$9:$BW$159,MATCH($A121,Input_Lieferant!$B$9:$B$158,0),MATCH(CD$1,'Systemmanager - Datenassistent'!$C$8:$BW$8,0)),"")&amp;""</f>
        <v>EXTWG_120</v>
      </c>
      <c r="CE121" s="31"/>
      <c r="CF121" s="31"/>
      <c r="CG121" s="31"/>
      <c r="CH121" s="31"/>
      <c r="CI121" s="31"/>
      <c r="CJ121" s="31" t="str">
        <f t="shared" si="17"/>
        <v>V1</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NBabStymnTzdQATmPdEIKcxCNvrbco</v>
      </c>
      <c r="DE121" s="27" t="str">
        <f>_xlfn.IFNA(INDEX(Grunddaten!$C$9:$BO$159,MATCH($A121,Input_Lieferant!$B$9:$B$158,0),MATCH(DE$1,Grunddaten!$C$8:$BO$8,0)), "")&amp;""</f>
        <v>1000045887</v>
      </c>
      <c r="DF121" s="31"/>
      <c r="DG121" s="31"/>
      <c r="DH121" s="31"/>
      <c r="DI121" s="31"/>
      <c r="DJ121" s="27" t="str">
        <f>_xlfn.IFNA(INDEX(Input_Lieferant!$D$9:$BE$158,MATCH($A121,Input_Lieferant!$B$9:$B$158,0),MATCH(DJ$1,Input_Lieferant!$D$8:$BE$8,0)),"")&amp;""</f>
        <v>V03</v>
      </c>
      <c r="DK121" s="31"/>
      <c r="DL121" s="31"/>
      <c r="DM121" s="31"/>
      <c r="DN121" s="31"/>
      <c r="DO121" s="31"/>
      <c r="DP121" s="31"/>
      <c r="DQ121" s="31"/>
      <c r="DR121" s="27">
        <f t="shared" si="18"/>
        <v>2</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UAM</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
      </c>
      <c r="GI121" s="27" t="str">
        <f>_xlfn.IFNA(INDEX('Systemmanager - Datenassistent'!$C$9:$BW$159,MATCH($A121,Input_Lieferant!$B$9:$B$158,0),MATCH(GI$1,'Systemmanager - Datenassistent'!$C$8:$BW$8,0)),"")&amp;""</f>
        <v>M</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000000000081418777</v>
      </c>
      <c r="GO121" s="27" t="str">
        <f>_xlfn.IFNA(INDEX(Grunddaten!$C$9:$BO$159,MATCH($A121,Input_Lieferant!$B$9:$B$158,0),MATCH(GO$1,Grunddaten!$C$8:$BO$8,0)), "")&amp;""</f>
        <v/>
      </c>
      <c r="GP121" s="27" t="str">
        <f>_xlfn.IFNA(INDEX('Systemmanager - Datenassistent'!$C$9:$BW$159,MATCH($A121,Input_Lieferant!$B$9:$B$158,0),MATCH(GP$1,'Systemmanager - Datenassistent'!$C$8:$BW$8,0)),"")&amp;""</f>
        <v>R</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1</v>
      </c>
      <c r="JT121" s="27" t="str">
        <f>_xlfn.IFNA(INDEX(Grunddaten!$C$9:$BO$159,MATCH($A121,Input_Lieferant!$B$9:$B$158,0),MATCH(JT$1,Grunddaten!$C$8:$BO$8,0)), "")&amp;""</f>
        <v>V</v>
      </c>
      <c r="JU121" s="31"/>
      <c r="JV121" s="27" t="str">
        <f>_xlfn.IFNA(INDEX(Input_Lieferant!$D$9:$BE$158,MATCH($A121,Input_Lieferant!$B$9:$B$158,0),MATCH(JV$1,Input_Lieferant!$D$8:$BE$8,0)),"")&amp;""</f>
        <v>986889037</v>
      </c>
      <c r="JW121" s="31"/>
      <c r="JX121" s="31"/>
      <c r="JZ121" s="31"/>
      <c r="KA121" s="31"/>
      <c r="KB121" s="31"/>
      <c r="KC121" s="27" t="str">
        <f>_xlfn.IFNA(INDEX('Systemmanager - Datenassistent'!$C$9:$BW$159,MATCH($A121,Input_Lieferant!$B$9:$B$158,0),MATCH(KC$1,'Systemmanager - Datenassistent'!$C$8:$BW$8,0)),"")&amp;""</f>
        <v>6</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4">
      <c r="A122" s="27">
        <f>IF(LEN(Input_Lieferant!B129)=0,"",Input_Lieferant!B129)</f>
        <v>121</v>
      </c>
      <c r="B122" s="31"/>
      <c r="C122" s="31"/>
      <c r="D122" s="31"/>
      <c r="E122" s="31"/>
      <c r="F122" s="31"/>
      <c r="G122" s="31"/>
      <c r="H122" s="31"/>
      <c r="I122" s="31"/>
      <c r="J122" s="31"/>
      <c r="K122" s="27" t="str">
        <f>_xlfn.IFNA(INDEX(Grunddaten!$C$9:$BO$159,MATCH($A122,Input_Lieferant!$B$9:$B$158,0),MATCH(K$1,Grunddaten!$C$8:$BO$8,0)), "")&amp;""</f>
        <v>V009</v>
      </c>
      <c r="L122" s="27" t="str">
        <f t="shared" si="15"/>
        <v>M</v>
      </c>
      <c r="M122" s="27" t="str">
        <f>_xlfn.IFNA(INDEX(Grunddaten!$C$9:$BO$159,MATCH($A122,Input_Lieferant!$B$9:$B$158,0),MATCH(M$1,Grunddaten!$C$8:$BO$8,0)), "")&amp;""</f>
        <v>ZX0000130</v>
      </c>
      <c r="N122" s="31"/>
      <c r="O122" s="27" t="str">
        <f>_xlfn.IFNA(INDEX(Input_Lieferant!$D$9:$BE$158,MATCH($A122,Input_Lieferant!$B$9:$B$158,0),MATCH(O$1,Input_Lieferant!$D$8:$BE$8,0)), "")&amp;""</f>
        <v>CCM</v>
      </c>
      <c r="P122" s="27" t="str">
        <f>_xlfn.IFNA(INDEX(Input_Lieferant!$D$9:$BE$158,MATCH($A122,Input_Lieferant!$B$9:$B$158,0),MATCH(P$1,Input_Lieferant!$D$8:$BE$8,0)), "")&amp;""</f>
        <v>MM</v>
      </c>
      <c r="Q122" s="31"/>
      <c r="R122" s="31"/>
      <c r="S122" s="31"/>
      <c r="T122" s="31"/>
      <c r="U122" s="31"/>
      <c r="V122" s="31"/>
      <c r="W122" s="31"/>
      <c r="X122" s="31"/>
      <c r="Y122" s="31"/>
      <c r="Z122" s="27" t="str">
        <f>_xlfn.IFNA(INDEX(Input_Lieferant!$D$9:$BE$158,MATCH($A122,Input_Lieferant!$B$9:$B$158,0),MATCH(Z$1,Input_Lieferant!$D$8:$BE$8,0)), "")&amp;""</f>
        <v>3.48</v>
      </c>
      <c r="AA122" s="31"/>
      <c r="AB122" s="27" t="str">
        <f>_xlfn.IFNA(INDEX(Input_Lieferant!$D$9:$BE$158,MATCH($A122,Input_Lieferant!$B$9:$B$158,0),MATCH(AB$1,Input_Lieferant!$D$8:$BE$8,0)),"")&amp;""</f>
        <v>VOLL</v>
      </c>
      <c r="AC122" s="31"/>
      <c r="AD122" s="31"/>
      <c r="AE122" s="27" t="str">
        <f>_xlfn.IFNA(INDEX(Input_Lieferant!$D$9:$BE$158,MATCH($A122,Input_Lieferant!$B$9:$B$158,0),MATCH(AE$1,Input_Lieferant!$D$8:$BE$8,0)), "")&amp;""</f>
        <v>1.84</v>
      </c>
      <c r="AF122" s="27" t="str">
        <f>_xlfn.IFNA(INDEX(Input_Lieferant!$D$9:$BE$158,MATCH($A122,Input_Lieferant!$B$9:$B$158,0),MATCH(AF$1,Input_Lieferant!$D$8:$BE$8,0)),"")&amp;""</f>
        <v>5.74</v>
      </c>
      <c r="AG122" s="27" t="str">
        <f>_xlfn.IFNA(INDEX(Input_Lieferant!$D$9:$BE$158,MATCH($A122,Input_Lieferant!$B$9:$B$158,0),MATCH(AG$1,Input_Lieferant!$D$8:$BE$8,0)),"")&amp;""</f>
        <v>KG</v>
      </c>
      <c r="AH122" s="31"/>
      <c r="AI122" s="31"/>
      <c r="AJ122" s="31"/>
      <c r="AK122" s="31"/>
      <c r="AL122" s="27" t="str">
        <f>_xlfn.IFNA(INDEX('Systemmanager - Datenassistent'!$C$9:$BW$159,MATCH($A122,Input_Lieferant!$B$9:$B$158,0),MATCH(AL$1,'Systemmanager - Datenassistent'!$C$8:$BW$8,0)),"")&amp;""</f>
        <v>01</v>
      </c>
      <c r="AM122" s="31"/>
      <c r="AN122" s="31"/>
      <c r="AO122" s="31"/>
      <c r="AP122" s="27" t="str">
        <f>_xlfn.IFNA(INDEX(Grunddaten!$C$9:$BO$159,MATCH($A122,Input_Lieferant!$B$9:$B$158,0),MATCH(AP$1,Grunddaten!$C$8:$BO$8,0)), "")&amp;""</f>
        <v>V0</v>
      </c>
      <c r="AQ122" s="31"/>
      <c r="AR122" s="31"/>
      <c r="AS122" s="31"/>
      <c r="AT122" s="31"/>
      <c r="AU122" s="31"/>
      <c r="AV122" s="31"/>
      <c r="AW122" s="31"/>
      <c r="AX122" s="31"/>
      <c r="AY122" s="31"/>
      <c r="AZ122" s="27" t="str">
        <f>_xlfn.IFNA(INDEX(Input_Lieferant!$D$9:$BE$158,MATCH($A122,Input_Lieferant!$B$9:$B$158,0),MATCH(AZ$1,Input_Lieferant!$D$8:$BE$8,0)),"")&amp;""</f>
        <v>1318800456951</v>
      </c>
      <c r="BA122" s="27" t="str">
        <f t="shared" si="16"/>
        <v>HE</v>
      </c>
      <c r="BB122" s="27" t="str">
        <f>TEXT(_xlfn.IFNA(INDEX(Input_Lieferant!$D$9:$BE$158,MATCH($A122,Input_Lieferant!$B$9:$B$158,0),MATCH(BB$1,Input_Lieferant!$D$8:$BE$8,0)),""), "0.000")&amp;""</f>
        <v>7.280</v>
      </c>
      <c r="BC122" s="27" t="str">
        <f>TEXT(_xlfn.IFNA(INDEX(Input_Lieferant!$D$9:$BE$158,MATCH($A122,Input_Lieferant!$B$9:$B$158,0),MATCH(BC$1,Input_Lieferant!$D$8:$BE$8,0)),""), "0.000")&amp;""</f>
        <v>9.020</v>
      </c>
      <c r="BD122" s="27" t="str">
        <f>TEXT(_xlfn.IFNA(INDEX(Input_Lieferant!$D$9:$BE$158,MATCH($A122,Input_Lieferant!$B$9:$B$158,0),MATCH(BD$1,Input_Lieferant!$D$8:$BE$8,0)),""), "0.000")&amp;""</f>
        <v>3.010</v>
      </c>
      <c r="BE122" s="27" t="str">
        <f>TEXT(_xlfn.IFNA(INDEX(Input_Lieferant!$D$9:$BE$158,MATCH($A122,Input_Lieferant!$B$9:$B$158,0),MATCH(BE$1,Input_Lieferant!$D$8:$BE$8,0)),""), "0.000")&amp;""</f>
        <v>MM</v>
      </c>
      <c r="BF122" s="27" t="str">
        <f>_xlfn.IFNA(INDEX(Grunddaten!$C$9:$BO$159,MATCH($A122,Input_Lieferant!$B$9:$B$158,0),MATCH(BF$1,Grunddaten!$C$8:$BO$8,0)), "")&amp;""</f>
        <v>0353</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8000</v>
      </c>
      <c r="BY122" s="31"/>
      <c r="BZ122" s="31"/>
      <c r="CA122" s="31"/>
      <c r="CB122" s="31"/>
      <c r="CC122" s="31"/>
      <c r="CD122" s="27" t="str">
        <f>_xlfn.IFNA(INDEX('Systemmanager - Datenassistent'!$C$9:$BW$159,MATCH($A122,Input_Lieferant!$B$9:$B$158,0),MATCH(CD$1,'Systemmanager - Datenassistent'!$C$8:$BW$8,0)),"")&amp;""</f>
        <v>EXTWG_121</v>
      </c>
      <c r="CE122" s="31"/>
      <c r="CF122" s="31"/>
      <c r="CG122" s="31"/>
      <c r="CH122" s="31"/>
      <c r="CI122" s="31"/>
      <c r="CJ122" s="31" t="str">
        <f t="shared" si="17"/>
        <v>V1</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VzkTzqueIOfGFMVeOOCPAgJynVEvHR</v>
      </c>
      <c r="DE122" s="27" t="str">
        <f>_xlfn.IFNA(INDEX(Grunddaten!$C$9:$BO$159,MATCH($A122,Input_Lieferant!$B$9:$B$158,0),MATCH(DE$1,Grunddaten!$C$8:$BO$8,0)), "")&amp;""</f>
        <v>1000058832</v>
      </c>
      <c r="DF122" s="31"/>
      <c r="DG122" s="31"/>
      <c r="DH122" s="31"/>
      <c r="DI122" s="31"/>
      <c r="DJ122" s="27" t="str">
        <f>_xlfn.IFNA(INDEX(Input_Lieferant!$D$9:$BE$158,MATCH($A122,Input_Lieferant!$B$9:$B$158,0),MATCH(DJ$1,Input_Lieferant!$D$8:$BE$8,0)),"")&amp;""</f>
        <v>V01</v>
      </c>
      <c r="DK122" s="31"/>
      <c r="DL122" s="31"/>
      <c r="DM122" s="31"/>
      <c r="DN122" s="31"/>
      <c r="DO122" s="31"/>
      <c r="DP122" s="31"/>
      <c r="DQ122" s="31"/>
      <c r="DR122" s="27">
        <f t="shared" si="18"/>
        <v>2</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UAM</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X</v>
      </c>
      <c r="GI122" s="27" t="str">
        <f>_xlfn.IFNA(INDEX('Systemmanager - Datenassistent'!$C$9:$BW$159,MATCH($A122,Input_Lieferant!$B$9:$B$158,0),MATCH(GI$1,'Systemmanager - Datenassistent'!$C$8:$BW$8,0)),"")&amp;""</f>
        <v>N</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000000000048009660</v>
      </c>
      <c r="GO122" s="27" t="str">
        <f>_xlfn.IFNA(INDEX(Grunddaten!$C$9:$BO$159,MATCH($A122,Input_Lieferant!$B$9:$B$158,0),MATCH(GO$1,Grunddaten!$C$8:$BO$8,0)), "")&amp;""</f>
        <v/>
      </c>
      <c r="GP122" s="27" t="str">
        <f>_xlfn.IFNA(INDEX('Systemmanager - Datenassistent'!$C$9:$BW$159,MATCH($A122,Input_Lieferant!$B$9:$B$158,0),MATCH(GP$1,'Systemmanager - Datenassistent'!$C$8:$BW$8,0)),"")&amp;""</f>
        <v>R</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1</v>
      </c>
      <c r="JT122" s="27" t="str">
        <f>_xlfn.IFNA(INDEX(Grunddaten!$C$9:$BO$159,MATCH($A122,Input_Lieferant!$B$9:$B$158,0),MATCH(JT$1,Grunddaten!$C$8:$BO$8,0)), "")&amp;""</f>
        <v>V</v>
      </c>
      <c r="JU122" s="31"/>
      <c r="JV122" s="27" t="str">
        <f>_xlfn.IFNA(INDEX(Input_Lieferant!$D$9:$BE$158,MATCH($A122,Input_Lieferant!$B$9:$B$158,0),MATCH(JV$1,Input_Lieferant!$D$8:$BE$8,0)),"")&amp;""</f>
        <v>461173657</v>
      </c>
      <c r="JW122" s="31"/>
      <c r="JX122" s="31"/>
      <c r="JZ122" s="31"/>
      <c r="KA122" s="31"/>
      <c r="KB122" s="31"/>
      <c r="KC122" s="27" t="str">
        <f>_xlfn.IFNA(INDEX('Systemmanager - Datenassistent'!$C$9:$BW$159,MATCH($A122,Input_Lieferant!$B$9:$B$158,0),MATCH(KC$1,'Systemmanager - Datenassistent'!$C$8:$BW$8,0)),"")&amp;""</f>
        <v>0</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4">
      <c r="A123" s="27">
        <f>IF(LEN(Input_Lieferant!B130)=0,"",Input_Lieferant!B130)</f>
        <v>122</v>
      </c>
      <c r="B123" s="31"/>
      <c r="C123" s="31"/>
      <c r="D123" s="31"/>
      <c r="E123" s="31"/>
      <c r="F123" s="31"/>
      <c r="G123" s="31"/>
      <c r="H123" s="31"/>
      <c r="I123" s="31"/>
      <c r="J123" s="31"/>
      <c r="K123" s="27" t="str">
        <f>_xlfn.IFNA(INDEX(Grunddaten!$C$9:$BO$159,MATCH($A123,Input_Lieferant!$B$9:$B$158,0),MATCH(K$1,Grunddaten!$C$8:$BO$8,0)), "")&amp;""</f>
        <v>V099</v>
      </c>
      <c r="L123" s="27" t="str">
        <f t="shared" si="15"/>
        <v>M</v>
      </c>
      <c r="M123" s="27" t="str">
        <f>_xlfn.IFNA(INDEX(Grunddaten!$C$9:$BO$159,MATCH($A123,Input_Lieferant!$B$9:$B$158,0),MATCH(M$1,Grunddaten!$C$8:$BO$8,0)), "")&amp;""</f>
        <v>ZX0000280</v>
      </c>
      <c r="N123" s="31"/>
      <c r="O123" s="27" t="str">
        <f>_xlfn.IFNA(INDEX(Input_Lieferant!$D$9:$BE$158,MATCH($A123,Input_Lieferant!$B$9:$B$158,0),MATCH(O$1,Input_Lieferant!$D$8:$BE$8,0)), "")&amp;""</f>
        <v>DM2</v>
      </c>
      <c r="P123" s="27" t="str">
        <f>_xlfn.IFNA(INDEX(Input_Lieferant!$D$9:$BE$158,MATCH($A123,Input_Lieferant!$B$9:$B$158,0),MATCH(P$1,Input_Lieferant!$D$8:$BE$8,0)), "")&amp;""</f>
        <v>CDM</v>
      </c>
      <c r="Q123" s="31"/>
      <c r="R123" s="31"/>
      <c r="S123" s="31"/>
      <c r="T123" s="31"/>
      <c r="U123" s="31"/>
      <c r="V123" s="31"/>
      <c r="W123" s="31"/>
      <c r="X123" s="31"/>
      <c r="Y123" s="31"/>
      <c r="Z123" s="27" t="str">
        <f>_xlfn.IFNA(INDEX(Input_Lieferant!$D$9:$BE$158,MATCH($A123,Input_Lieferant!$B$9:$B$158,0),MATCH(Z$1,Input_Lieferant!$D$8:$BE$8,0)), "")&amp;""</f>
        <v>1.25</v>
      </c>
      <c r="AA123" s="31"/>
      <c r="AB123" s="27" t="str">
        <f>_xlfn.IFNA(INDEX(Input_Lieferant!$D$9:$BE$158,MATCH($A123,Input_Lieferant!$B$9:$B$158,0),MATCH(AB$1,Input_Lieferant!$D$8:$BE$8,0)),"")&amp;""</f>
        <v>BANS</v>
      </c>
      <c r="AC123" s="31"/>
      <c r="AD123" s="31"/>
      <c r="AE123" s="27" t="str">
        <f>_xlfn.IFNA(INDEX(Input_Lieferant!$D$9:$BE$158,MATCH($A123,Input_Lieferant!$B$9:$B$158,0),MATCH(AE$1,Input_Lieferant!$D$8:$BE$8,0)), "")&amp;""</f>
        <v>4.3</v>
      </c>
      <c r="AF123" s="27" t="str">
        <f>_xlfn.IFNA(INDEX(Input_Lieferant!$D$9:$BE$158,MATCH($A123,Input_Lieferant!$B$9:$B$158,0),MATCH(AF$1,Input_Lieferant!$D$8:$BE$8,0)),"")&amp;""</f>
        <v>4.73</v>
      </c>
      <c r="AG123" s="27" t="str">
        <f>_xlfn.IFNA(INDEX(Input_Lieferant!$D$9:$BE$158,MATCH($A123,Input_Lieferant!$B$9:$B$158,0),MATCH(AG$1,Input_Lieferant!$D$8:$BE$8,0)),"")&amp;""</f>
        <v>KG</v>
      </c>
      <c r="AH123" s="31"/>
      <c r="AI123" s="31"/>
      <c r="AJ123" s="31"/>
      <c r="AK123" s="31"/>
      <c r="AL123" s="27" t="str">
        <f>_xlfn.IFNA(INDEX('Systemmanager - Datenassistent'!$C$9:$BW$159,MATCH($A123,Input_Lieferant!$B$9:$B$158,0),MATCH(AL$1,'Systemmanager - Datenassistent'!$C$8:$BW$8,0)),"")&amp;""</f>
        <v>00</v>
      </c>
      <c r="AM123" s="31"/>
      <c r="AN123" s="31"/>
      <c r="AO123" s="31"/>
      <c r="AP123" s="27" t="str">
        <f>_xlfn.IFNA(INDEX(Grunddaten!$C$9:$BO$159,MATCH($A123,Input_Lieferant!$B$9:$B$158,0),MATCH(AP$1,Grunddaten!$C$8:$BO$8,0)), "")&amp;""</f>
        <v>V4</v>
      </c>
      <c r="AQ123" s="31"/>
      <c r="AR123" s="31"/>
      <c r="AS123" s="31"/>
      <c r="AT123" s="31"/>
      <c r="AU123" s="31"/>
      <c r="AV123" s="31"/>
      <c r="AW123" s="31"/>
      <c r="AX123" s="31"/>
      <c r="AY123" s="31"/>
      <c r="AZ123" s="27" t="str">
        <f>_xlfn.IFNA(INDEX(Input_Lieferant!$D$9:$BE$158,MATCH($A123,Input_Lieferant!$B$9:$B$158,0),MATCH(AZ$1,Input_Lieferant!$D$8:$BE$8,0)),"")&amp;""</f>
        <v>0900175046386</v>
      </c>
      <c r="BA123" s="27" t="str">
        <f t="shared" si="16"/>
        <v>HE</v>
      </c>
      <c r="BB123" s="27" t="str">
        <f>TEXT(_xlfn.IFNA(INDEX(Input_Lieferant!$D$9:$BE$158,MATCH($A123,Input_Lieferant!$B$9:$B$158,0),MATCH(BB$1,Input_Lieferant!$D$8:$BE$8,0)),""), "0.000")&amp;""</f>
        <v>2.450</v>
      </c>
      <c r="BC123" s="27" t="str">
        <f>TEXT(_xlfn.IFNA(INDEX(Input_Lieferant!$D$9:$BE$158,MATCH($A123,Input_Lieferant!$B$9:$B$158,0),MATCH(BC$1,Input_Lieferant!$D$8:$BE$8,0)),""), "0.000")&amp;""</f>
        <v>6.990</v>
      </c>
      <c r="BD123" s="27" t="str">
        <f>TEXT(_xlfn.IFNA(INDEX(Input_Lieferant!$D$9:$BE$158,MATCH($A123,Input_Lieferant!$B$9:$B$158,0),MATCH(BD$1,Input_Lieferant!$D$8:$BE$8,0)),""), "0.000")&amp;""</f>
        <v>8.060</v>
      </c>
      <c r="BE123" s="27" t="str">
        <f>TEXT(_xlfn.IFNA(INDEX(Input_Lieferant!$D$9:$BE$158,MATCH($A123,Input_Lieferant!$B$9:$B$158,0),MATCH(BE$1,Input_Lieferant!$D$8:$BE$8,0)),""), "0.000")&amp;""</f>
        <v>MM</v>
      </c>
      <c r="BF123" s="27" t="str">
        <f>_xlfn.IFNA(INDEX(Grunddaten!$C$9:$BO$159,MATCH($A123,Input_Lieferant!$B$9:$B$158,0),MATCH(BF$1,Grunddaten!$C$8:$BO$8,0)), "")&amp;""</f>
        <v>0382</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8000</v>
      </c>
      <c r="BY123" s="31"/>
      <c r="BZ123" s="31"/>
      <c r="CA123" s="31"/>
      <c r="CB123" s="31"/>
      <c r="CC123" s="31"/>
      <c r="CD123" s="27" t="str">
        <f>_xlfn.IFNA(INDEX('Systemmanager - Datenassistent'!$C$9:$BW$159,MATCH($A123,Input_Lieferant!$B$9:$B$158,0),MATCH(CD$1,'Systemmanager - Datenassistent'!$C$8:$BW$8,0)),"")&amp;""</f>
        <v>EXTWG_122</v>
      </c>
      <c r="CE123" s="31"/>
      <c r="CF123" s="31"/>
      <c r="CG123" s="31"/>
      <c r="CH123" s="31"/>
      <c r="CI123" s="31"/>
      <c r="CJ123" s="31" t="str">
        <f t="shared" si="17"/>
        <v>V1</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LPLFnAursTyzwITHjVDDEQPWLCETNB</v>
      </c>
      <c r="DE123" s="27" t="str">
        <f>_xlfn.IFNA(INDEX(Grunddaten!$C$9:$BO$159,MATCH($A123,Input_Lieferant!$B$9:$B$158,0),MATCH(DE$1,Grunddaten!$C$8:$BO$8,0)), "")&amp;""</f>
        <v>1000051398</v>
      </c>
      <c r="DF123" s="31"/>
      <c r="DG123" s="31"/>
      <c r="DH123" s="31"/>
      <c r="DI123" s="31"/>
      <c r="DJ123" s="27" t="str">
        <f>_xlfn.IFNA(INDEX(Input_Lieferant!$D$9:$BE$158,MATCH($A123,Input_Lieferant!$B$9:$B$158,0),MATCH(DJ$1,Input_Lieferant!$D$8:$BE$8,0)),"")&amp;""</f>
        <v>V02</v>
      </c>
      <c r="DK123" s="31"/>
      <c r="DL123" s="31"/>
      <c r="DM123" s="31"/>
      <c r="DN123" s="31"/>
      <c r="DO123" s="31"/>
      <c r="DP123" s="31"/>
      <c r="DQ123" s="31"/>
      <c r="DR123" s="27">
        <f t="shared" si="18"/>
        <v>2</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UAM</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X</v>
      </c>
      <c r="GI123" s="27" t="str">
        <f>_xlfn.IFNA(INDEX('Systemmanager - Datenassistent'!$C$9:$BW$159,MATCH($A123,Input_Lieferant!$B$9:$B$158,0),MATCH(GI$1,'Systemmanager - Datenassistent'!$C$8:$BW$8,0)),"")&amp;""</f>
        <v>N</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000000000093461962</v>
      </c>
      <c r="GO123" s="27" t="str">
        <f>_xlfn.IFNA(INDEX(Grunddaten!$C$9:$BO$159,MATCH($A123,Input_Lieferant!$B$9:$B$158,0),MATCH(GO$1,Grunddaten!$C$8:$BO$8,0)), "")&amp;""</f>
        <v/>
      </c>
      <c r="GP123" s="27" t="str">
        <f>_xlfn.IFNA(INDEX('Systemmanager - Datenassistent'!$C$9:$BW$159,MATCH($A123,Input_Lieferant!$B$9:$B$158,0),MATCH(GP$1,'Systemmanager - Datenassistent'!$C$8:$BW$8,0)),"")&amp;""</f>
        <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2</v>
      </c>
      <c r="JT123" s="27" t="str">
        <f>_xlfn.IFNA(INDEX(Grunddaten!$C$9:$BO$159,MATCH($A123,Input_Lieferant!$B$9:$B$158,0),MATCH(JT$1,Grunddaten!$C$8:$BO$8,0)), "")&amp;""</f>
        <v>N</v>
      </c>
      <c r="JU123" s="31"/>
      <c r="JV123" s="27" t="str">
        <f>_xlfn.IFNA(INDEX(Input_Lieferant!$D$9:$BE$158,MATCH($A123,Input_Lieferant!$B$9:$B$158,0),MATCH(JV$1,Input_Lieferant!$D$8:$BE$8,0)),"")&amp;""</f>
        <v>836905326</v>
      </c>
      <c r="JW123" s="31"/>
      <c r="JX123" s="31"/>
      <c r="JZ123" s="31"/>
      <c r="KA123" s="31"/>
      <c r="KB123" s="31"/>
      <c r="KC123" s="27" t="str">
        <f>_xlfn.IFNA(INDEX('Systemmanager - Datenassistent'!$C$9:$BW$159,MATCH($A123,Input_Lieferant!$B$9:$B$158,0),MATCH(KC$1,'Systemmanager - Datenassistent'!$C$8:$BW$8,0)),"")&amp;""</f>
        <v>1</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4">
      <c r="A124" s="27">
        <f>IF(LEN(Input_Lieferant!B131)=0,"",Input_Lieferant!B131)</f>
        <v>123</v>
      </c>
      <c r="B124" s="31"/>
      <c r="C124" s="31"/>
      <c r="D124" s="31"/>
      <c r="E124" s="31"/>
      <c r="F124" s="31"/>
      <c r="G124" s="31"/>
      <c r="H124" s="31"/>
      <c r="I124" s="31"/>
      <c r="J124" s="31"/>
      <c r="K124" s="27" t="str">
        <f>_xlfn.IFNA(INDEX(Grunddaten!$C$9:$BO$159,MATCH($A124,Input_Lieferant!$B$9:$B$158,0),MATCH(K$1,Grunddaten!$C$8:$BO$8,0)), "")&amp;""</f>
        <v>V011</v>
      </c>
      <c r="L124" s="27" t="str">
        <f t="shared" si="15"/>
        <v>M</v>
      </c>
      <c r="M124" s="27" t="str">
        <f>_xlfn.IFNA(INDEX(Grunddaten!$C$9:$BO$159,MATCH($A124,Input_Lieferant!$B$9:$B$158,0),MATCH(M$1,Grunddaten!$C$8:$BO$8,0)), "")&amp;""</f>
        <v>ZX0000130</v>
      </c>
      <c r="N124" s="31"/>
      <c r="O124" s="27" t="str">
        <f>_xlfn.IFNA(INDEX(Input_Lieferant!$D$9:$BE$158,MATCH($A124,Input_Lieferant!$B$9:$B$158,0),MATCH(O$1,Input_Lieferant!$D$8:$BE$8,0)), "")&amp;""</f>
        <v>G</v>
      </c>
      <c r="P124" s="27" t="str">
        <f>_xlfn.IFNA(INDEX(Input_Lieferant!$D$9:$BE$158,MATCH($A124,Input_Lieferant!$B$9:$B$158,0),MATCH(P$1,Input_Lieferant!$D$8:$BE$8,0)), "")&amp;""</f>
        <v>M</v>
      </c>
      <c r="Q124" s="31"/>
      <c r="R124" s="31"/>
      <c r="S124" s="31"/>
      <c r="T124" s="31"/>
      <c r="U124" s="31"/>
      <c r="V124" s="31"/>
      <c r="W124" s="31"/>
      <c r="X124" s="31"/>
      <c r="Y124" s="31"/>
      <c r="Z124" s="27" t="str">
        <f>_xlfn.IFNA(INDEX(Input_Lieferant!$D$9:$BE$158,MATCH($A124,Input_Lieferant!$B$9:$B$158,0),MATCH(Z$1,Input_Lieferant!$D$8:$BE$8,0)), "")&amp;""</f>
        <v>7.68</v>
      </c>
      <c r="AA124" s="31"/>
      <c r="AB124" s="27" t="str">
        <f>_xlfn.IFNA(INDEX(Input_Lieferant!$D$9:$BE$158,MATCH($A124,Input_Lieferant!$B$9:$B$158,0),MATCH(AB$1,Input_Lieferant!$D$8:$BE$8,0)),"")&amp;""</f>
        <v>ZVER</v>
      </c>
      <c r="AC124" s="31"/>
      <c r="AD124" s="31"/>
      <c r="AE124" s="27" t="str">
        <f>_xlfn.IFNA(INDEX(Input_Lieferant!$D$9:$BE$158,MATCH($A124,Input_Lieferant!$B$9:$B$158,0),MATCH(AE$1,Input_Lieferant!$D$8:$BE$8,0)), "")&amp;""</f>
        <v>5.25</v>
      </c>
      <c r="AF124" s="27" t="str">
        <f>_xlfn.IFNA(INDEX(Input_Lieferant!$D$9:$BE$158,MATCH($A124,Input_Lieferant!$B$9:$B$158,0),MATCH(AF$1,Input_Lieferant!$D$8:$BE$8,0)),"")&amp;""</f>
        <v>8.03</v>
      </c>
      <c r="AG124" s="27" t="str">
        <f>_xlfn.IFNA(INDEX(Input_Lieferant!$D$9:$BE$158,MATCH($A124,Input_Lieferant!$B$9:$B$158,0),MATCH(AG$1,Input_Lieferant!$D$8:$BE$8,0)),"")&amp;""</f>
        <v>KG</v>
      </c>
      <c r="AH124" s="31"/>
      <c r="AI124" s="31"/>
      <c r="AJ124" s="31"/>
      <c r="AK124" s="31"/>
      <c r="AL124" s="27" t="str">
        <f>_xlfn.IFNA(INDEX('Systemmanager - Datenassistent'!$C$9:$BW$159,MATCH($A124,Input_Lieferant!$B$9:$B$158,0),MATCH(AL$1,'Systemmanager - Datenassistent'!$C$8:$BW$8,0)),"")&amp;""</f>
        <v>03</v>
      </c>
      <c r="AM124" s="31"/>
      <c r="AN124" s="31"/>
      <c r="AO124" s="31"/>
      <c r="AP124" s="27" t="str">
        <f>_xlfn.IFNA(INDEX(Grunddaten!$C$9:$BO$159,MATCH($A124,Input_Lieferant!$B$9:$B$158,0),MATCH(AP$1,Grunddaten!$C$8:$BO$8,0)), "")&amp;""</f>
        <v>V4</v>
      </c>
      <c r="AQ124" s="31"/>
      <c r="AR124" s="31"/>
      <c r="AS124" s="31"/>
      <c r="AT124" s="31"/>
      <c r="AU124" s="31"/>
      <c r="AV124" s="31"/>
      <c r="AW124" s="31"/>
      <c r="AX124" s="31"/>
      <c r="AY124" s="31"/>
      <c r="AZ124" s="27" t="str">
        <f>_xlfn.IFNA(INDEX(Input_Lieferant!$D$9:$BE$158,MATCH($A124,Input_Lieferant!$B$9:$B$158,0),MATCH(AZ$1,Input_Lieferant!$D$8:$BE$8,0)),"")&amp;""</f>
        <v>2582498286247</v>
      </c>
      <c r="BA124" s="27" t="str">
        <f t="shared" si="16"/>
        <v>HE</v>
      </c>
      <c r="BB124" s="27" t="str">
        <f>TEXT(_xlfn.IFNA(INDEX(Input_Lieferant!$D$9:$BE$158,MATCH($A124,Input_Lieferant!$B$9:$B$158,0),MATCH(BB$1,Input_Lieferant!$D$8:$BE$8,0)),""), "0.000")&amp;""</f>
        <v>9.090</v>
      </c>
      <c r="BC124" s="27" t="str">
        <f>TEXT(_xlfn.IFNA(INDEX(Input_Lieferant!$D$9:$BE$158,MATCH($A124,Input_Lieferant!$B$9:$B$158,0),MATCH(BC$1,Input_Lieferant!$D$8:$BE$8,0)),""), "0.000")&amp;""</f>
        <v>9.880</v>
      </c>
      <c r="BD124" s="27" t="str">
        <f>TEXT(_xlfn.IFNA(INDEX(Input_Lieferant!$D$9:$BE$158,MATCH($A124,Input_Lieferant!$B$9:$B$158,0),MATCH(BD$1,Input_Lieferant!$D$8:$BE$8,0)),""), "0.000")&amp;""</f>
        <v>5.640</v>
      </c>
      <c r="BE124" s="27" t="str">
        <f>TEXT(_xlfn.IFNA(INDEX(Input_Lieferant!$D$9:$BE$158,MATCH($A124,Input_Lieferant!$B$9:$B$158,0),MATCH(BE$1,Input_Lieferant!$D$8:$BE$8,0)),""), "0.000")&amp;""</f>
        <v>MM</v>
      </c>
      <c r="BF124" s="27" t="str">
        <f>_xlfn.IFNA(INDEX(Grunddaten!$C$9:$BO$159,MATCH($A124,Input_Lieferant!$B$9:$B$158,0),MATCH(BF$1,Grunddaten!$C$8:$BO$8,0)), "")&amp;""</f>
        <v>0172</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9000</v>
      </c>
      <c r="BY124" s="31"/>
      <c r="BZ124" s="31"/>
      <c r="CA124" s="31"/>
      <c r="CB124" s="31"/>
      <c r="CC124" s="31"/>
      <c r="CD124" s="27" t="str">
        <f>_xlfn.IFNA(INDEX('Systemmanager - Datenassistent'!$C$9:$BW$159,MATCH($A124,Input_Lieferant!$B$9:$B$158,0),MATCH(CD$1,'Systemmanager - Datenassistent'!$C$8:$BW$8,0)),"")&amp;""</f>
        <v>EXTWG_123</v>
      </c>
      <c r="CE124" s="31"/>
      <c r="CF124" s="31"/>
      <c r="CG124" s="31"/>
      <c r="CH124" s="31"/>
      <c r="CI124" s="31"/>
      <c r="CJ124" s="31" t="str">
        <f t="shared" si="17"/>
        <v>V1</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zyvsVQKGvlaEWsmXMIITVQEnwHKldq</v>
      </c>
      <c r="DE124" s="27" t="str">
        <f>_xlfn.IFNA(INDEX(Grunddaten!$C$9:$BO$159,MATCH($A124,Input_Lieferant!$B$9:$B$158,0),MATCH(DE$1,Grunddaten!$C$8:$BO$8,0)), "")&amp;""</f>
        <v>1000058938</v>
      </c>
      <c r="DF124" s="31"/>
      <c r="DG124" s="31"/>
      <c r="DH124" s="31"/>
      <c r="DI124" s="31"/>
      <c r="DJ124" s="27" t="str">
        <f>_xlfn.IFNA(INDEX(Input_Lieferant!$D$9:$BE$158,MATCH($A124,Input_Lieferant!$B$9:$B$158,0),MATCH(DJ$1,Input_Lieferant!$D$8:$BE$8,0)),"")&amp;""</f>
        <v>V01</v>
      </c>
      <c r="DK124" s="31"/>
      <c r="DL124" s="31"/>
      <c r="DM124" s="31"/>
      <c r="DN124" s="31"/>
      <c r="DO124" s="31"/>
      <c r="DP124" s="31"/>
      <c r="DQ124" s="31"/>
      <c r="DR124" s="27">
        <f t="shared" si="18"/>
        <v>2</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UAM</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X</v>
      </c>
      <c r="GI124" s="27" t="str">
        <f>_xlfn.IFNA(INDEX('Systemmanager - Datenassistent'!$C$9:$BW$159,MATCH($A124,Input_Lieferant!$B$9:$B$158,0),MATCH(GI$1,'Systemmanager - Datenassistent'!$C$8:$BW$8,0)),"")&amp;""</f>
        <v>N</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000000000051329139</v>
      </c>
      <c r="GO124" s="27" t="str">
        <f>_xlfn.IFNA(INDEX(Grunddaten!$C$9:$BO$159,MATCH($A124,Input_Lieferant!$B$9:$B$158,0),MATCH(GO$1,Grunddaten!$C$8:$BO$8,0)), "")&amp;""</f>
        <v/>
      </c>
      <c r="GP124" s="27" t="str">
        <f>_xlfn.IFNA(INDEX('Systemmanager - Datenassistent'!$C$9:$BW$159,MATCH($A124,Input_Lieferant!$B$9:$B$158,0),MATCH(GP$1,'Systemmanager - Datenassistent'!$C$8:$BW$8,0)),"")&amp;""</f>
        <v>R</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2</v>
      </c>
      <c r="JT124" s="27" t="str">
        <f>_xlfn.IFNA(INDEX(Grunddaten!$C$9:$BO$159,MATCH($A124,Input_Lieferant!$B$9:$B$158,0),MATCH(JT$1,Grunddaten!$C$8:$BO$8,0)), "")&amp;""</f>
        <v>V</v>
      </c>
      <c r="JU124" s="31"/>
      <c r="JV124" s="27" t="str">
        <f>_xlfn.IFNA(INDEX(Input_Lieferant!$D$9:$BE$158,MATCH($A124,Input_Lieferant!$B$9:$B$158,0),MATCH(JV$1,Input_Lieferant!$D$8:$BE$8,0)),"")&amp;""</f>
        <v>824655206</v>
      </c>
      <c r="JW124" s="31"/>
      <c r="JX124" s="31"/>
      <c r="JZ124" s="31"/>
      <c r="KA124" s="31"/>
      <c r="KB124" s="31"/>
      <c r="KC124" s="27" t="str">
        <f>_xlfn.IFNA(INDEX('Systemmanager - Datenassistent'!$C$9:$BW$159,MATCH($A124,Input_Lieferant!$B$9:$B$158,0),MATCH(KC$1,'Systemmanager - Datenassistent'!$C$8:$BW$8,0)),"")&amp;""</f>
        <v>2</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4">
      <c r="A125" s="27">
        <f>IF(LEN(Input_Lieferant!B132)=0,"",Input_Lieferant!B132)</f>
        <v>124</v>
      </c>
      <c r="B125" s="31"/>
      <c r="C125" s="31"/>
      <c r="D125" s="31"/>
      <c r="E125" s="31"/>
      <c r="F125" s="31"/>
      <c r="G125" s="31"/>
      <c r="H125" s="31"/>
      <c r="I125" s="31"/>
      <c r="J125" s="31"/>
      <c r="K125" s="27" t="str">
        <f>_xlfn.IFNA(INDEX(Grunddaten!$C$9:$BO$159,MATCH($A125,Input_Lieferant!$B$9:$B$158,0),MATCH(K$1,Grunddaten!$C$8:$BO$8,0)), "")&amp;""</f>
        <v>V016</v>
      </c>
      <c r="L125" s="27" t="str">
        <f t="shared" si="15"/>
        <v>M</v>
      </c>
      <c r="M125" s="27" t="str">
        <f>_xlfn.IFNA(INDEX(Grunddaten!$C$9:$BO$159,MATCH($A125,Input_Lieferant!$B$9:$B$158,0),MATCH(M$1,Grunddaten!$C$8:$BO$8,0)), "")&amp;""</f>
        <v>ZX0000275</v>
      </c>
      <c r="N125" s="31"/>
      <c r="O125" s="27" t="str">
        <f>_xlfn.IFNA(INDEX(Input_Lieferant!$D$9:$BE$158,MATCH($A125,Input_Lieferant!$B$9:$B$158,0),MATCH(O$1,Input_Lieferant!$D$8:$BE$8,0)), "")&amp;""</f>
        <v>TO</v>
      </c>
      <c r="P125" s="27" t="str">
        <f>_xlfn.IFNA(INDEX(Input_Lieferant!$D$9:$BE$158,MATCH($A125,Input_Lieferant!$B$9:$B$158,0),MATCH(P$1,Input_Lieferant!$D$8:$BE$8,0)), "")&amp;""</f>
        <v>TO</v>
      </c>
      <c r="Q125" s="31"/>
      <c r="R125" s="31"/>
      <c r="S125" s="31"/>
      <c r="T125" s="31"/>
      <c r="U125" s="31"/>
      <c r="V125" s="31"/>
      <c r="W125" s="31"/>
      <c r="X125" s="31"/>
      <c r="Y125" s="31"/>
      <c r="Z125" s="27" t="str">
        <f>_xlfn.IFNA(INDEX(Input_Lieferant!$D$9:$BE$158,MATCH($A125,Input_Lieferant!$B$9:$B$158,0),MATCH(Z$1,Input_Lieferant!$D$8:$BE$8,0)), "")&amp;""</f>
        <v>1.45</v>
      </c>
      <c r="AA125" s="31"/>
      <c r="AB125" s="27" t="str">
        <f>_xlfn.IFNA(INDEX(Input_Lieferant!$D$9:$BE$158,MATCH($A125,Input_Lieferant!$B$9:$B$158,0),MATCH(AB$1,Input_Lieferant!$D$8:$BE$8,0)),"")&amp;""</f>
        <v>NORM</v>
      </c>
      <c r="AC125" s="31"/>
      <c r="AD125" s="31"/>
      <c r="AE125" s="27" t="str">
        <f>_xlfn.IFNA(INDEX(Input_Lieferant!$D$9:$BE$158,MATCH($A125,Input_Lieferant!$B$9:$B$158,0),MATCH(AE$1,Input_Lieferant!$D$8:$BE$8,0)), "")&amp;""</f>
        <v>7.13</v>
      </c>
      <c r="AF125" s="27" t="str">
        <f>_xlfn.IFNA(INDEX(Input_Lieferant!$D$9:$BE$158,MATCH($A125,Input_Lieferant!$B$9:$B$158,0),MATCH(AF$1,Input_Lieferant!$D$8:$BE$8,0)),"")&amp;""</f>
        <v>4.96</v>
      </c>
      <c r="AG125" s="27" t="str">
        <f>_xlfn.IFNA(INDEX(Input_Lieferant!$D$9:$BE$158,MATCH($A125,Input_Lieferant!$B$9:$B$158,0),MATCH(AG$1,Input_Lieferant!$D$8:$BE$8,0)),"")&amp;""</f>
        <v>KG</v>
      </c>
      <c r="AH125" s="31"/>
      <c r="AI125" s="31"/>
      <c r="AJ125" s="31"/>
      <c r="AK125" s="31"/>
      <c r="AL125" s="27" t="str">
        <f>_xlfn.IFNA(INDEX('Systemmanager - Datenassistent'!$C$9:$BW$159,MATCH($A125,Input_Lieferant!$B$9:$B$158,0),MATCH(AL$1,'Systemmanager - Datenassistent'!$C$8:$BW$8,0)),"")&amp;""</f>
        <v>04</v>
      </c>
      <c r="AM125" s="31"/>
      <c r="AN125" s="31"/>
      <c r="AO125" s="31"/>
      <c r="AP125" s="27" t="str">
        <f>_xlfn.IFNA(INDEX(Grunddaten!$C$9:$BO$159,MATCH($A125,Input_Lieferant!$B$9:$B$158,0),MATCH(AP$1,Grunddaten!$C$8:$BO$8,0)), "")&amp;""</f>
        <v>V5</v>
      </c>
      <c r="AQ125" s="31"/>
      <c r="AR125" s="31"/>
      <c r="AS125" s="31"/>
      <c r="AT125" s="31"/>
      <c r="AU125" s="31"/>
      <c r="AV125" s="31"/>
      <c r="AW125" s="31"/>
      <c r="AX125" s="31"/>
      <c r="AY125" s="31"/>
      <c r="AZ125" s="27" t="str">
        <f>_xlfn.IFNA(INDEX(Input_Lieferant!$D$9:$BE$158,MATCH($A125,Input_Lieferant!$B$9:$B$158,0),MATCH(AZ$1,Input_Lieferant!$D$8:$BE$8,0)),"")&amp;""</f>
        <v>0108160886610</v>
      </c>
      <c r="BA125" s="27" t="str">
        <f t="shared" si="16"/>
        <v>HE</v>
      </c>
      <c r="BB125" s="27" t="str">
        <f>TEXT(_xlfn.IFNA(INDEX(Input_Lieferant!$D$9:$BE$158,MATCH($A125,Input_Lieferant!$B$9:$B$158,0),MATCH(BB$1,Input_Lieferant!$D$8:$BE$8,0)),""), "0.000")&amp;""</f>
        <v>2.730</v>
      </c>
      <c r="BC125" s="27" t="str">
        <f>TEXT(_xlfn.IFNA(INDEX(Input_Lieferant!$D$9:$BE$158,MATCH($A125,Input_Lieferant!$B$9:$B$158,0),MATCH(BC$1,Input_Lieferant!$D$8:$BE$8,0)),""), "0.000")&amp;""</f>
        <v>9.850</v>
      </c>
      <c r="BD125" s="27" t="str">
        <f>TEXT(_xlfn.IFNA(INDEX(Input_Lieferant!$D$9:$BE$158,MATCH($A125,Input_Lieferant!$B$9:$B$158,0),MATCH(BD$1,Input_Lieferant!$D$8:$BE$8,0)),""), "0.000")&amp;""</f>
        <v>9.290</v>
      </c>
      <c r="BE125" s="27" t="str">
        <f>TEXT(_xlfn.IFNA(INDEX(Input_Lieferant!$D$9:$BE$158,MATCH($A125,Input_Lieferant!$B$9:$B$158,0),MATCH(BE$1,Input_Lieferant!$D$8:$BE$8,0)),""), "0.000")&amp;""</f>
        <v>MM</v>
      </c>
      <c r="BF125" s="27" t="str">
        <f>_xlfn.IFNA(INDEX(Grunddaten!$C$9:$BO$159,MATCH($A125,Input_Lieferant!$B$9:$B$158,0),MATCH(BF$1,Grunddaten!$C$8:$BO$8,0)), "")&amp;""</f>
        <v>0691</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1000</v>
      </c>
      <c r="BY125" s="31"/>
      <c r="BZ125" s="31"/>
      <c r="CA125" s="31"/>
      <c r="CB125" s="31"/>
      <c r="CC125" s="31"/>
      <c r="CD125" s="27" t="str">
        <f>_xlfn.IFNA(INDEX('Systemmanager - Datenassistent'!$C$9:$BW$159,MATCH($A125,Input_Lieferant!$B$9:$B$158,0),MATCH(CD$1,'Systemmanager - Datenassistent'!$C$8:$BW$8,0)),"")&amp;""</f>
        <v>EXTWG_124</v>
      </c>
      <c r="CE125" s="31"/>
      <c r="CF125" s="31"/>
      <c r="CG125" s="31"/>
      <c r="CH125" s="31"/>
      <c r="CI125" s="31"/>
      <c r="CJ125" s="31" t="str">
        <f t="shared" si="17"/>
        <v>V1</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VvSQmJACIOCobLlgDCcqJVSkpBcjjE</v>
      </c>
      <c r="DE125" s="27" t="str">
        <f>_xlfn.IFNA(INDEX(Grunddaten!$C$9:$BO$159,MATCH($A125,Input_Lieferant!$B$9:$B$158,0),MATCH(DE$1,Grunddaten!$C$8:$BO$8,0)), "")&amp;""</f>
        <v>1000058930</v>
      </c>
      <c r="DF125" s="31"/>
      <c r="DG125" s="31"/>
      <c r="DH125" s="31"/>
      <c r="DI125" s="31"/>
      <c r="DJ125" s="27" t="str">
        <f>_xlfn.IFNA(INDEX(Input_Lieferant!$D$9:$BE$158,MATCH($A125,Input_Lieferant!$B$9:$B$158,0),MATCH(DJ$1,Input_Lieferant!$D$8:$BE$8,0)),"")&amp;""</f>
        <v>V01</v>
      </c>
      <c r="DK125" s="31"/>
      <c r="DL125" s="31"/>
      <c r="DM125" s="31"/>
      <c r="DN125" s="31"/>
      <c r="DO125" s="31"/>
      <c r="DP125" s="31"/>
      <c r="DQ125" s="31"/>
      <c r="DR125" s="27">
        <f t="shared" si="18"/>
        <v>2</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UAM</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
      </c>
      <c r="GI125" s="27" t="str">
        <f>_xlfn.IFNA(INDEX('Systemmanager - Datenassistent'!$C$9:$BW$159,MATCH($A125,Input_Lieferant!$B$9:$B$158,0),MATCH(GI$1,'Systemmanager - Datenassistent'!$C$8:$BW$8,0)),"")&amp;""</f>
        <v>N</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000000000078159902</v>
      </c>
      <c r="GO125" s="27" t="str">
        <f>_xlfn.IFNA(INDEX(Grunddaten!$C$9:$BO$159,MATCH($A125,Input_Lieferant!$B$9:$B$158,0),MATCH(GO$1,Grunddaten!$C$8:$BO$8,0)), "")&amp;""</f>
        <v/>
      </c>
      <c r="GP125" s="27" t="str">
        <f>_xlfn.IFNA(INDEX('Systemmanager - Datenassistent'!$C$9:$BW$159,MATCH($A125,Input_Lieferant!$B$9:$B$158,0),MATCH(GP$1,'Systemmanager - Datenassistent'!$C$8:$BW$8,0)),"")&amp;""</f>
        <v>R</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2</v>
      </c>
      <c r="JT125" s="27" t="str">
        <f>_xlfn.IFNA(INDEX(Grunddaten!$C$9:$BO$159,MATCH($A125,Input_Lieferant!$B$9:$B$158,0),MATCH(JT$1,Grunddaten!$C$8:$BO$8,0)), "")&amp;""</f>
        <v>N</v>
      </c>
      <c r="JU125" s="31"/>
      <c r="JV125" s="27" t="str">
        <f>_xlfn.IFNA(INDEX(Input_Lieferant!$D$9:$BE$158,MATCH($A125,Input_Lieferant!$B$9:$B$158,0),MATCH(JV$1,Input_Lieferant!$D$8:$BE$8,0)),"")&amp;""</f>
        <v>797607081</v>
      </c>
      <c r="JW125" s="31"/>
      <c r="JX125" s="31"/>
      <c r="JZ125" s="31"/>
      <c r="KA125" s="31"/>
      <c r="KB125" s="31"/>
      <c r="KC125" s="27" t="str">
        <f>_xlfn.IFNA(INDEX('Systemmanager - Datenassistent'!$C$9:$BW$159,MATCH($A125,Input_Lieferant!$B$9:$B$158,0),MATCH(KC$1,'Systemmanager - Datenassistent'!$C$8:$BW$8,0)),"")&amp;""</f>
        <v>6</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4">
      <c r="A126" s="27">
        <f>IF(LEN(Input_Lieferant!B133)=0,"",Input_Lieferant!B133)</f>
        <v>125</v>
      </c>
      <c r="B126" s="31"/>
      <c r="C126" s="31"/>
      <c r="D126" s="31"/>
      <c r="E126" s="31"/>
      <c r="F126" s="31"/>
      <c r="G126" s="31"/>
      <c r="H126" s="31"/>
      <c r="I126" s="31"/>
      <c r="J126" s="31"/>
      <c r="K126" s="27" t="str">
        <f>_xlfn.IFNA(INDEX(Grunddaten!$C$9:$BO$159,MATCH($A126,Input_Lieferant!$B$9:$B$158,0),MATCH(K$1,Grunddaten!$C$8:$BO$8,0)), "")&amp;""</f>
        <v>V099</v>
      </c>
      <c r="L126" s="27" t="str">
        <f t="shared" si="15"/>
        <v>M</v>
      </c>
      <c r="M126" s="27" t="str">
        <f>_xlfn.IFNA(INDEX(Grunddaten!$C$9:$BO$159,MATCH($A126,Input_Lieferant!$B$9:$B$158,0),MATCH(M$1,Grunddaten!$C$8:$BO$8,0)), "")&amp;""</f>
        <v>ZX0000240</v>
      </c>
      <c r="N126" s="31"/>
      <c r="O126" s="27" t="str">
        <f>_xlfn.IFNA(INDEX(Input_Lieferant!$D$9:$BE$158,MATCH($A126,Input_Lieferant!$B$9:$B$158,0),MATCH(O$1,Input_Lieferant!$D$8:$BE$8,0)), "")&amp;""</f>
        <v>TO</v>
      </c>
      <c r="P126" s="27" t="str">
        <f>_xlfn.IFNA(INDEX(Input_Lieferant!$D$9:$BE$158,MATCH($A126,Input_Lieferant!$B$9:$B$158,0),MATCH(P$1,Input_Lieferant!$D$8:$BE$8,0)), "")&amp;""</f>
        <v>MG</v>
      </c>
      <c r="Q126" s="31"/>
      <c r="R126" s="31"/>
      <c r="S126" s="31"/>
      <c r="T126" s="31"/>
      <c r="U126" s="31"/>
      <c r="V126" s="31"/>
      <c r="W126" s="31"/>
      <c r="X126" s="31"/>
      <c r="Y126" s="31"/>
      <c r="Z126" s="27" t="str">
        <f>_xlfn.IFNA(INDEX(Input_Lieferant!$D$9:$BE$158,MATCH($A126,Input_Lieferant!$B$9:$B$158,0),MATCH(Z$1,Input_Lieferant!$D$8:$BE$8,0)), "")&amp;""</f>
        <v>2.65</v>
      </c>
      <c r="AA126" s="31"/>
      <c r="AB126" s="27" t="str">
        <f>_xlfn.IFNA(INDEX(Input_Lieferant!$D$9:$BE$158,MATCH($A126,Input_Lieferant!$B$9:$B$158,0),MATCH(AB$1,Input_Lieferant!$D$8:$BE$8,0)),"")&amp;""</f>
        <v>LEIH</v>
      </c>
      <c r="AC126" s="31"/>
      <c r="AD126" s="31"/>
      <c r="AE126" s="27" t="str">
        <f>_xlfn.IFNA(INDEX(Input_Lieferant!$D$9:$BE$158,MATCH($A126,Input_Lieferant!$B$9:$B$158,0),MATCH(AE$1,Input_Lieferant!$D$8:$BE$8,0)), "")&amp;""</f>
        <v>7.74</v>
      </c>
      <c r="AF126" s="27" t="str">
        <f>_xlfn.IFNA(INDEX(Input_Lieferant!$D$9:$BE$158,MATCH($A126,Input_Lieferant!$B$9:$B$158,0),MATCH(AF$1,Input_Lieferant!$D$8:$BE$8,0)),"")&amp;""</f>
        <v>9.96</v>
      </c>
      <c r="AG126" s="27" t="str">
        <f>_xlfn.IFNA(INDEX(Input_Lieferant!$D$9:$BE$158,MATCH($A126,Input_Lieferant!$B$9:$B$158,0),MATCH(AG$1,Input_Lieferant!$D$8:$BE$8,0)),"")&amp;""</f>
        <v>KG</v>
      </c>
      <c r="AH126" s="31"/>
      <c r="AI126" s="31"/>
      <c r="AJ126" s="31"/>
      <c r="AK126" s="31"/>
      <c r="AL126" s="27" t="str">
        <f>_xlfn.IFNA(INDEX('Systemmanager - Datenassistent'!$C$9:$BW$159,MATCH($A126,Input_Lieferant!$B$9:$B$158,0),MATCH(AL$1,'Systemmanager - Datenassistent'!$C$8:$BW$8,0)),"")&amp;""</f>
        <v>02</v>
      </c>
      <c r="AM126" s="31"/>
      <c r="AN126" s="31"/>
      <c r="AO126" s="31"/>
      <c r="AP126" s="27" t="str">
        <f>_xlfn.IFNA(INDEX(Grunddaten!$C$9:$BO$159,MATCH($A126,Input_Lieferant!$B$9:$B$158,0),MATCH(AP$1,Grunddaten!$C$8:$BO$8,0)), "")&amp;""</f>
        <v>V0</v>
      </c>
      <c r="AQ126" s="31"/>
      <c r="AR126" s="31"/>
      <c r="AS126" s="31"/>
      <c r="AT126" s="31"/>
      <c r="AU126" s="31"/>
      <c r="AV126" s="31"/>
      <c r="AW126" s="31"/>
      <c r="AX126" s="31"/>
      <c r="AY126" s="31"/>
      <c r="AZ126" s="27" t="str">
        <f>_xlfn.IFNA(INDEX(Input_Lieferant!$D$9:$BE$158,MATCH($A126,Input_Lieferant!$B$9:$B$158,0),MATCH(AZ$1,Input_Lieferant!$D$8:$BE$8,0)),"")&amp;""</f>
        <v>8387915734222</v>
      </c>
      <c r="BA126" s="27" t="str">
        <f t="shared" si="16"/>
        <v>HE</v>
      </c>
      <c r="BB126" s="27" t="str">
        <f>TEXT(_xlfn.IFNA(INDEX(Input_Lieferant!$D$9:$BE$158,MATCH($A126,Input_Lieferant!$B$9:$B$158,0),MATCH(BB$1,Input_Lieferant!$D$8:$BE$8,0)),""), "0.000")&amp;""</f>
        <v>1.420</v>
      </c>
      <c r="BC126" s="27" t="str">
        <f>TEXT(_xlfn.IFNA(INDEX(Input_Lieferant!$D$9:$BE$158,MATCH($A126,Input_Lieferant!$B$9:$B$158,0),MATCH(BC$1,Input_Lieferant!$D$8:$BE$8,0)),""), "0.000")&amp;""</f>
        <v>8.810</v>
      </c>
      <c r="BD126" s="27" t="str">
        <f>TEXT(_xlfn.IFNA(INDEX(Input_Lieferant!$D$9:$BE$158,MATCH($A126,Input_Lieferant!$B$9:$B$158,0),MATCH(BD$1,Input_Lieferant!$D$8:$BE$8,0)),""), "0.000")&amp;""</f>
        <v>7.540</v>
      </c>
      <c r="BE126" s="27" t="str">
        <f>TEXT(_xlfn.IFNA(INDEX(Input_Lieferant!$D$9:$BE$158,MATCH($A126,Input_Lieferant!$B$9:$B$158,0),MATCH(BE$1,Input_Lieferant!$D$8:$BE$8,0)),""), "0.000")&amp;""</f>
        <v>MM</v>
      </c>
      <c r="BF126" s="27" t="str">
        <f>_xlfn.IFNA(INDEX(Grunddaten!$C$9:$BO$159,MATCH($A126,Input_Lieferant!$B$9:$B$158,0),MATCH(BF$1,Grunddaten!$C$8:$BO$8,0)), "")&amp;""</f>
        <v>0759</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8000</v>
      </c>
      <c r="BY126" s="31"/>
      <c r="BZ126" s="31"/>
      <c r="CA126" s="31"/>
      <c r="CB126" s="31"/>
      <c r="CC126" s="31"/>
      <c r="CD126" s="27" t="str">
        <f>_xlfn.IFNA(INDEX('Systemmanager - Datenassistent'!$C$9:$BW$159,MATCH($A126,Input_Lieferant!$B$9:$B$158,0),MATCH(CD$1,'Systemmanager - Datenassistent'!$C$8:$BW$8,0)),"")&amp;""</f>
        <v>EXTWG_125</v>
      </c>
      <c r="CE126" s="31"/>
      <c r="CF126" s="31"/>
      <c r="CG126" s="31"/>
      <c r="CH126" s="31"/>
      <c r="CI126" s="31"/>
      <c r="CJ126" s="31" t="str">
        <f t="shared" si="17"/>
        <v>V1</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emwgVgkwbhFAmRiAHLQBKuUASIDyoy</v>
      </c>
      <c r="DE126" s="27" t="str">
        <f>_xlfn.IFNA(INDEX(Grunddaten!$C$9:$BO$159,MATCH($A126,Input_Lieferant!$B$9:$B$158,0),MATCH(DE$1,Grunddaten!$C$8:$BO$8,0)), "")&amp;""</f>
        <v>1000041105</v>
      </c>
      <c r="DF126" s="31"/>
      <c r="DG126" s="31"/>
      <c r="DH126" s="31"/>
      <c r="DI126" s="31"/>
      <c r="DJ126" s="27" t="str">
        <f>_xlfn.IFNA(INDEX(Input_Lieferant!$D$9:$BE$158,MATCH($A126,Input_Lieferant!$B$9:$B$158,0),MATCH(DJ$1,Input_Lieferant!$D$8:$BE$8,0)),"")&amp;""</f>
        <v>V03</v>
      </c>
      <c r="DK126" s="31"/>
      <c r="DL126" s="31"/>
      <c r="DM126" s="31"/>
      <c r="DN126" s="31"/>
      <c r="DO126" s="31"/>
      <c r="DP126" s="31"/>
      <c r="DQ126" s="31"/>
      <c r="DR126" s="27">
        <f t="shared" si="18"/>
        <v>2</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UAM</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X</v>
      </c>
      <c r="GI126" s="27" t="str">
        <f>_xlfn.IFNA(INDEX('Systemmanager - Datenassistent'!$C$9:$BW$159,MATCH($A126,Input_Lieferant!$B$9:$B$158,0),MATCH(GI$1,'Systemmanager - Datenassistent'!$C$8:$BW$8,0)),"")&amp;""</f>
        <v>M</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000000000028956142</v>
      </c>
      <c r="GO126" s="27" t="str">
        <f>_xlfn.IFNA(INDEX(Grunddaten!$C$9:$BO$159,MATCH($A126,Input_Lieferant!$B$9:$B$158,0),MATCH(GO$1,Grunddaten!$C$8:$BO$8,0)), "")&amp;""</f>
        <v/>
      </c>
      <c r="GP126" s="27" t="str">
        <f>_xlfn.IFNA(INDEX('Systemmanager - Datenassistent'!$C$9:$BW$159,MATCH($A126,Input_Lieferant!$B$9:$B$158,0),MATCH(GP$1,'Systemmanager - Datenassistent'!$C$8:$BW$8,0)),"")&amp;""</f>
        <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2</v>
      </c>
      <c r="JT126" s="27" t="str">
        <f>_xlfn.IFNA(INDEX(Grunddaten!$C$9:$BO$159,MATCH($A126,Input_Lieferant!$B$9:$B$158,0),MATCH(JT$1,Grunddaten!$C$8:$BO$8,0)), "")&amp;""</f>
        <v>R</v>
      </c>
      <c r="JU126" s="31"/>
      <c r="JV126" s="27" t="str">
        <f>_xlfn.IFNA(INDEX(Input_Lieferant!$D$9:$BE$158,MATCH($A126,Input_Lieferant!$B$9:$B$158,0),MATCH(JV$1,Input_Lieferant!$D$8:$BE$8,0)),"")&amp;""</f>
        <v>311318352</v>
      </c>
      <c r="JW126" s="31"/>
      <c r="JX126" s="31"/>
      <c r="JZ126" s="31"/>
      <c r="KA126" s="31"/>
      <c r="KB126" s="31"/>
      <c r="KC126" s="27" t="str">
        <f>_xlfn.IFNA(INDEX('Systemmanager - Datenassistent'!$C$9:$BW$159,MATCH($A126,Input_Lieferant!$B$9:$B$158,0),MATCH(KC$1,'Systemmanager - Datenassistent'!$C$8:$BW$8,0)),"")&amp;""</f>
        <v>0</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4">
      <c r="A127" s="27">
        <f>IF(LEN(Input_Lieferant!B134)=0,"",Input_Lieferant!B134)</f>
        <v>126</v>
      </c>
      <c r="B127" s="31"/>
      <c r="C127" s="31"/>
      <c r="D127" s="31"/>
      <c r="E127" s="31"/>
      <c r="F127" s="31"/>
      <c r="G127" s="31"/>
      <c r="H127" s="31"/>
      <c r="I127" s="31"/>
      <c r="J127" s="31"/>
      <c r="K127" s="27" t="str">
        <f>_xlfn.IFNA(INDEX(Grunddaten!$C$9:$BO$159,MATCH($A127,Input_Lieferant!$B$9:$B$158,0),MATCH(K$1,Grunddaten!$C$8:$BO$8,0)), "")&amp;""</f>
        <v>V007</v>
      </c>
      <c r="L127" s="27" t="str">
        <f t="shared" si="15"/>
        <v>M</v>
      </c>
      <c r="M127" s="27" t="str">
        <f>_xlfn.IFNA(INDEX(Grunddaten!$C$9:$BO$159,MATCH($A127,Input_Lieferant!$B$9:$B$158,0),MATCH(M$1,Grunddaten!$C$8:$BO$8,0)), "")&amp;""</f>
        <v>ZX0000215</v>
      </c>
      <c r="N127" s="31"/>
      <c r="O127" s="27" t="str">
        <f>_xlfn.IFNA(INDEX(Input_Lieferant!$D$9:$BE$158,MATCH($A127,Input_Lieferant!$B$9:$B$158,0),MATCH(O$1,Input_Lieferant!$D$8:$BE$8,0)), "")&amp;""</f>
        <v>LE</v>
      </c>
      <c r="P127" s="27" t="str">
        <f>_xlfn.IFNA(INDEX(Input_Lieferant!$D$9:$BE$158,MATCH($A127,Input_Lieferant!$B$9:$B$158,0),MATCH(P$1,Input_Lieferant!$D$8:$BE$8,0)), "")&amp;""</f>
        <v>ST</v>
      </c>
      <c r="Q127" s="31"/>
      <c r="R127" s="31"/>
      <c r="S127" s="31"/>
      <c r="T127" s="31"/>
      <c r="U127" s="31"/>
      <c r="V127" s="31"/>
      <c r="W127" s="31"/>
      <c r="X127" s="31"/>
      <c r="Y127" s="31"/>
      <c r="Z127" s="27" t="str">
        <f>_xlfn.IFNA(INDEX(Input_Lieferant!$D$9:$BE$158,MATCH($A127,Input_Lieferant!$B$9:$B$158,0),MATCH(Z$1,Input_Lieferant!$D$8:$BE$8,0)), "")&amp;""</f>
        <v>3.33</v>
      </c>
      <c r="AA127" s="31"/>
      <c r="AB127" s="27" t="str">
        <f>_xlfn.IFNA(INDEX(Input_Lieferant!$D$9:$BE$158,MATCH($A127,Input_Lieferant!$B$9:$B$158,0),MATCH(AB$1,Input_Lieferant!$D$8:$BE$8,0)),"")&amp;""</f>
        <v>SRVP</v>
      </c>
      <c r="AC127" s="31"/>
      <c r="AD127" s="31"/>
      <c r="AE127" s="27" t="str">
        <f>_xlfn.IFNA(INDEX(Input_Lieferant!$D$9:$BE$158,MATCH($A127,Input_Lieferant!$B$9:$B$158,0),MATCH(AE$1,Input_Lieferant!$D$8:$BE$8,0)), "")&amp;""</f>
        <v>9.01</v>
      </c>
      <c r="AF127" s="27" t="str">
        <f>_xlfn.IFNA(INDEX(Input_Lieferant!$D$9:$BE$158,MATCH($A127,Input_Lieferant!$B$9:$B$158,0),MATCH(AF$1,Input_Lieferant!$D$8:$BE$8,0)),"")&amp;""</f>
        <v>2.66</v>
      </c>
      <c r="AG127" s="27" t="str">
        <f>_xlfn.IFNA(INDEX(Input_Lieferant!$D$9:$BE$158,MATCH($A127,Input_Lieferant!$B$9:$B$158,0),MATCH(AG$1,Input_Lieferant!$D$8:$BE$8,0)),"")&amp;""</f>
        <v>KG</v>
      </c>
      <c r="AH127" s="31"/>
      <c r="AI127" s="31"/>
      <c r="AJ127" s="31"/>
      <c r="AK127" s="31"/>
      <c r="AL127" s="27" t="str">
        <f>_xlfn.IFNA(INDEX('Systemmanager - Datenassistent'!$C$9:$BW$159,MATCH($A127,Input_Lieferant!$B$9:$B$158,0),MATCH(AL$1,'Systemmanager - Datenassistent'!$C$8:$BW$8,0)),"")&amp;""</f>
        <v>03</v>
      </c>
      <c r="AM127" s="31"/>
      <c r="AN127" s="31"/>
      <c r="AO127" s="31"/>
      <c r="AP127" s="27" t="str">
        <f>_xlfn.IFNA(INDEX(Grunddaten!$C$9:$BO$159,MATCH($A127,Input_Lieferant!$B$9:$B$158,0),MATCH(AP$1,Grunddaten!$C$8:$BO$8,0)), "")&amp;""</f>
        <v>V8</v>
      </c>
      <c r="AQ127" s="31"/>
      <c r="AR127" s="31"/>
      <c r="AS127" s="31"/>
      <c r="AT127" s="31"/>
      <c r="AU127" s="31"/>
      <c r="AV127" s="31"/>
      <c r="AW127" s="31"/>
      <c r="AX127" s="31"/>
      <c r="AY127" s="31"/>
      <c r="AZ127" s="27" t="str">
        <f>_xlfn.IFNA(INDEX(Input_Lieferant!$D$9:$BE$158,MATCH($A127,Input_Lieferant!$B$9:$B$158,0),MATCH(AZ$1,Input_Lieferant!$D$8:$BE$8,0)),"")&amp;""</f>
        <v>3774269817140</v>
      </c>
      <c r="BA127" s="27" t="str">
        <f t="shared" si="16"/>
        <v>HE</v>
      </c>
      <c r="BB127" s="27" t="str">
        <f>TEXT(_xlfn.IFNA(INDEX(Input_Lieferant!$D$9:$BE$158,MATCH($A127,Input_Lieferant!$B$9:$B$158,0),MATCH(BB$1,Input_Lieferant!$D$8:$BE$8,0)),""), "0.000")&amp;""</f>
        <v>5.810</v>
      </c>
      <c r="BC127" s="27" t="str">
        <f>TEXT(_xlfn.IFNA(INDEX(Input_Lieferant!$D$9:$BE$158,MATCH($A127,Input_Lieferant!$B$9:$B$158,0),MATCH(BC$1,Input_Lieferant!$D$8:$BE$8,0)),""), "0.000")&amp;""</f>
        <v>5.060</v>
      </c>
      <c r="BD127" s="27" t="str">
        <f>TEXT(_xlfn.IFNA(INDEX(Input_Lieferant!$D$9:$BE$158,MATCH($A127,Input_Lieferant!$B$9:$B$158,0),MATCH(BD$1,Input_Lieferant!$D$8:$BE$8,0)),""), "0.000")&amp;""</f>
        <v>9.510</v>
      </c>
      <c r="BE127" s="27" t="str">
        <f>TEXT(_xlfn.IFNA(INDEX(Input_Lieferant!$D$9:$BE$158,MATCH($A127,Input_Lieferant!$B$9:$B$158,0),MATCH(BE$1,Input_Lieferant!$D$8:$BE$8,0)),""), "0.000")&amp;""</f>
        <v>MM</v>
      </c>
      <c r="BF127" s="27" t="str">
        <f>_xlfn.IFNA(INDEX(Grunddaten!$C$9:$BO$159,MATCH($A127,Input_Lieferant!$B$9:$B$158,0),MATCH(BF$1,Grunddaten!$C$8:$BO$8,0)), "")&amp;""</f>
        <v>0681</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7000</v>
      </c>
      <c r="BY127" s="31"/>
      <c r="BZ127" s="31"/>
      <c r="CA127" s="31"/>
      <c r="CB127" s="31"/>
      <c r="CC127" s="31"/>
      <c r="CD127" s="27" t="str">
        <f>_xlfn.IFNA(INDEX('Systemmanager - Datenassistent'!$C$9:$BW$159,MATCH($A127,Input_Lieferant!$B$9:$B$158,0),MATCH(CD$1,'Systemmanager - Datenassistent'!$C$8:$BW$8,0)),"")&amp;""</f>
        <v>EXTWG_126</v>
      </c>
      <c r="CE127" s="31"/>
      <c r="CF127" s="31"/>
      <c r="CG127" s="31"/>
      <c r="CH127" s="31"/>
      <c r="CI127" s="31"/>
      <c r="CJ127" s="31" t="str">
        <f t="shared" si="17"/>
        <v>V1</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oHLVtSgRfccVurxdyORXtDJbWbBsqQ</v>
      </c>
      <c r="DE127" s="27" t="str">
        <f>_xlfn.IFNA(INDEX(Grunddaten!$C$9:$BO$159,MATCH($A127,Input_Lieferant!$B$9:$B$158,0),MATCH(DE$1,Grunddaten!$C$8:$BO$8,0)), "")&amp;""</f>
        <v>1000046034</v>
      </c>
      <c r="DF127" s="31"/>
      <c r="DG127" s="31"/>
      <c r="DH127" s="31"/>
      <c r="DI127" s="31"/>
      <c r="DJ127" s="27" t="str">
        <f>_xlfn.IFNA(INDEX(Input_Lieferant!$D$9:$BE$158,MATCH($A127,Input_Lieferant!$B$9:$B$158,0),MATCH(DJ$1,Input_Lieferant!$D$8:$BE$8,0)),"")&amp;""</f>
        <v>V01</v>
      </c>
      <c r="DK127" s="31"/>
      <c r="DL127" s="31"/>
      <c r="DM127" s="31"/>
      <c r="DN127" s="31"/>
      <c r="DO127" s="31"/>
      <c r="DP127" s="31"/>
      <c r="DQ127" s="31"/>
      <c r="DR127" s="27">
        <f t="shared" si="18"/>
        <v>2</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UAM</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X</v>
      </c>
      <c r="GI127" s="27" t="str">
        <f>_xlfn.IFNA(INDEX('Systemmanager - Datenassistent'!$C$9:$BW$159,MATCH($A127,Input_Lieferant!$B$9:$B$158,0),MATCH(GI$1,'Systemmanager - Datenassistent'!$C$8:$BW$8,0)),"")&amp;""</f>
        <v>M</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000000000057007803</v>
      </c>
      <c r="GO127" s="27" t="str">
        <f>_xlfn.IFNA(INDEX(Grunddaten!$C$9:$BO$159,MATCH($A127,Input_Lieferant!$B$9:$B$158,0),MATCH(GO$1,Grunddaten!$C$8:$BO$8,0)), "")&amp;""</f>
        <v/>
      </c>
      <c r="GP127" s="27" t="str">
        <f>_xlfn.IFNA(INDEX('Systemmanager - Datenassistent'!$C$9:$BW$159,MATCH($A127,Input_Lieferant!$B$9:$B$158,0),MATCH(GP$1,'Systemmanager - Datenassistent'!$C$8:$BW$8,0)),"")&amp;""</f>
        <v>R</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2</v>
      </c>
      <c r="JT127" s="27" t="str">
        <f>_xlfn.IFNA(INDEX(Grunddaten!$C$9:$BO$159,MATCH($A127,Input_Lieferant!$B$9:$B$158,0),MATCH(JT$1,Grunddaten!$C$8:$BO$8,0)), "")&amp;""</f>
        <v>V</v>
      </c>
      <c r="JU127" s="31"/>
      <c r="JV127" s="27" t="str">
        <f>_xlfn.IFNA(INDEX(Input_Lieferant!$D$9:$BE$158,MATCH($A127,Input_Lieferant!$B$9:$B$158,0),MATCH(JV$1,Input_Lieferant!$D$8:$BE$8,0)),"")&amp;""</f>
        <v>759735311</v>
      </c>
      <c r="JW127" s="31"/>
      <c r="JX127" s="31"/>
      <c r="JZ127" s="31"/>
      <c r="KA127" s="31"/>
      <c r="KB127" s="31"/>
      <c r="KC127" s="27" t="str">
        <f>_xlfn.IFNA(INDEX('Systemmanager - Datenassistent'!$C$9:$BW$159,MATCH($A127,Input_Lieferant!$B$9:$B$158,0),MATCH(KC$1,'Systemmanager - Datenassistent'!$C$8:$BW$8,0)),"")&amp;""</f>
        <v>0</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4">
      <c r="A128" s="27">
        <f>IF(LEN(Input_Lieferant!B135)=0,"",Input_Lieferant!B135)</f>
        <v>127</v>
      </c>
      <c r="B128" s="31"/>
      <c r="C128" s="31"/>
      <c r="D128" s="31"/>
      <c r="E128" s="31"/>
      <c r="F128" s="31"/>
      <c r="G128" s="31"/>
      <c r="H128" s="31"/>
      <c r="I128" s="31"/>
      <c r="J128" s="31"/>
      <c r="K128" s="27" t="str">
        <f>_xlfn.IFNA(INDEX(Grunddaten!$C$9:$BO$159,MATCH($A128,Input_Lieferant!$B$9:$B$158,0),MATCH(K$1,Grunddaten!$C$8:$BO$8,0)), "")&amp;""</f>
        <v>V017</v>
      </c>
      <c r="L128" s="27" t="str">
        <f t="shared" si="15"/>
        <v>M</v>
      </c>
      <c r="M128" s="27" t="str">
        <f>_xlfn.IFNA(INDEX(Grunddaten!$C$9:$BO$159,MATCH($A128,Input_Lieferant!$B$9:$B$158,0),MATCH(M$1,Grunddaten!$C$8:$BO$8,0)), "")&amp;""</f>
        <v>ZX0000130</v>
      </c>
      <c r="N128" s="31"/>
      <c r="O128" s="27" t="str">
        <f>_xlfn.IFNA(INDEX(Input_Lieferant!$D$9:$BE$158,MATCH($A128,Input_Lieferant!$B$9:$B$158,0),MATCH(O$1,Input_Lieferant!$D$8:$BE$8,0)), "")&amp;""</f>
        <v>STD</v>
      </c>
      <c r="P128" s="27" t="str">
        <f>_xlfn.IFNA(INDEX(Input_Lieferant!$D$9:$BE$158,MATCH($A128,Input_Lieferant!$B$9:$B$158,0),MATCH(P$1,Input_Lieferant!$D$8:$BE$8,0)), "")&amp;""</f>
        <v>M2</v>
      </c>
      <c r="Q128" s="31"/>
      <c r="R128" s="31"/>
      <c r="S128" s="31"/>
      <c r="T128" s="31"/>
      <c r="U128" s="31"/>
      <c r="V128" s="31"/>
      <c r="W128" s="31"/>
      <c r="X128" s="31"/>
      <c r="Y128" s="31"/>
      <c r="Z128" s="27" t="str">
        <f>_xlfn.IFNA(INDEX(Input_Lieferant!$D$9:$BE$158,MATCH($A128,Input_Lieferant!$B$9:$B$158,0),MATCH(Z$1,Input_Lieferant!$D$8:$BE$8,0)), "")&amp;""</f>
        <v>3.12</v>
      </c>
      <c r="AA128" s="31"/>
      <c r="AB128" s="27" t="str">
        <f>_xlfn.IFNA(INDEX(Input_Lieferant!$D$9:$BE$158,MATCH($A128,Input_Lieferant!$B$9:$B$158,0),MATCH(AB$1,Input_Lieferant!$D$8:$BE$8,0)),"")&amp;""</f>
        <v>PBOS</v>
      </c>
      <c r="AC128" s="31"/>
      <c r="AD128" s="31"/>
      <c r="AE128" s="27" t="str">
        <f>_xlfn.IFNA(INDEX(Input_Lieferant!$D$9:$BE$158,MATCH($A128,Input_Lieferant!$B$9:$B$158,0),MATCH(AE$1,Input_Lieferant!$D$8:$BE$8,0)), "")&amp;""</f>
        <v>7.49</v>
      </c>
      <c r="AF128" s="27" t="str">
        <f>_xlfn.IFNA(INDEX(Input_Lieferant!$D$9:$BE$158,MATCH($A128,Input_Lieferant!$B$9:$B$158,0),MATCH(AF$1,Input_Lieferant!$D$8:$BE$8,0)),"")&amp;""</f>
        <v>4.63</v>
      </c>
      <c r="AG128" s="27" t="str">
        <f>_xlfn.IFNA(INDEX(Input_Lieferant!$D$9:$BE$158,MATCH($A128,Input_Lieferant!$B$9:$B$158,0),MATCH(AG$1,Input_Lieferant!$D$8:$BE$8,0)),"")&amp;""</f>
        <v>KG</v>
      </c>
      <c r="AH128" s="31"/>
      <c r="AI128" s="31"/>
      <c r="AJ128" s="31"/>
      <c r="AK128" s="31"/>
      <c r="AL128" s="27" t="str">
        <f>_xlfn.IFNA(INDEX('Systemmanager - Datenassistent'!$C$9:$BW$159,MATCH($A128,Input_Lieferant!$B$9:$B$158,0),MATCH(AL$1,'Systemmanager - Datenassistent'!$C$8:$BW$8,0)),"")&amp;""</f>
        <v>02</v>
      </c>
      <c r="AM128" s="31"/>
      <c r="AN128" s="31"/>
      <c r="AO128" s="31"/>
      <c r="AP128" s="27" t="str">
        <f>_xlfn.IFNA(INDEX(Grunddaten!$C$9:$BO$159,MATCH($A128,Input_Lieferant!$B$9:$B$158,0),MATCH(AP$1,Grunddaten!$C$8:$BO$8,0)), "")&amp;""</f>
        <v>V5</v>
      </c>
      <c r="AQ128" s="31"/>
      <c r="AR128" s="31"/>
      <c r="AS128" s="31"/>
      <c r="AT128" s="31"/>
      <c r="AU128" s="31"/>
      <c r="AV128" s="31"/>
      <c r="AW128" s="31"/>
      <c r="AX128" s="31"/>
      <c r="AY128" s="31"/>
      <c r="AZ128" s="27" t="str">
        <f>_xlfn.IFNA(INDEX(Input_Lieferant!$D$9:$BE$158,MATCH($A128,Input_Lieferant!$B$9:$B$158,0),MATCH(AZ$1,Input_Lieferant!$D$8:$BE$8,0)),"")&amp;""</f>
        <v>8883472389494</v>
      </c>
      <c r="BA128" s="27" t="str">
        <f t="shared" si="16"/>
        <v>HE</v>
      </c>
      <c r="BB128" s="27" t="str">
        <f>TEXT(_xlfn.IFNA(INDEX(Input_Lieferant!$D$9:$BE$158,MATCH($A128,Input_Lieferant!$B$9:$B$158,0),MATCH(BB$1,Input_Lieferant!$D$8:$BE$8,0)),""), "0.000")&amp;""</f>
        <v>1.050</v>
      </c>
      <c r="BC128" s="27" t="str">
        <f>TEXT(_xlfn.IFNA(INDEX(Input_Lieferant!$D$9:$BE$158,MATCH($A128,Input_Lieferant!$B$9:$B$158,0),MATCH(BC$1,Input_Lieferant!$D$8:$BE$8,0)),""), "0.000")&amp;""</f>
        <v>2.620</v>
      </c>
      <c r="BD128" s="27" t="str">
        <f>TEXT(_xlfn.IFNA(INDEX(Input_Lieferant!$D$9:$BE$158,MATCH($A128,Input_Lieferant!$B$9:$B$158,0),MATCH(BD$1,Input_Lieferant!$D$8:$BE$8,0)),""), "0.000")&amp;""</f>
        <v>6.590</v>
      </c>
      <c r="BE128" s="27" t="str">
        <f>TEXT(_xlfn.IFNA(INDEX(Input_Lieferant!$D$9:$BE$158,MATCH($A128,Input_Lieferant!$B$9:$B$158,0),MATCH(BE$1,Input_Lieferant!$D$8:$BE$8,0)),""), "0.000")&amp;""</f>
        <v>MM</v>
      </c>
      <c r="BF128" s="27" t="str">
        <f>_xlfn.IFNA(INDEX(Grunddaten!$C$9:$BO$159,MATCH($A128,Input_Lieferant!$B$9:$B$158,0),MATCH(BF$1,Grunddaten!$C$8:$BO$8,0)), "")&amp;""</f>
        <v>0876</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1000</v>
      </c>
      <c r="BY128" s="31"/>
      <c r="BZ128" s="31"/>
      <c r="CA128" s="31"/>
      <c r="CB128" s="31"/>
      <c r="CC128" s="31"/>
      <c r="CD128" s="27" t="str">
        <f>_xlfn.IFNA(INDEX('Systemmanager - Datenassistent'!$C$9:$BW$159,MATCH($A128,Input_Lieferant!$B$9:$B$158,0),MATCH(CD$1,'Systemmanager - Datenassistent'!$C$8:$BW$8,0)),"")&amp;""</f>
        <v>EXTWG_127</v>
      </c>
      <c r="CE128" s="31"/>
      <c r="CF128" s="31"/>
      <c r="CG128" s="31"/>
      <c r="CH128" s="31"/>
      <c r="CI128" s="31"/>
      <c r="CJ128" s="31" t="str">
        <f t="shared" si="17"/>
        <v>V1</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dJFvBVGgczszXCsoXbnEMqaEIoIgWn</v>
      </c>
      <c r="DE128" s="27" t="str">
        <f>_xlfn.IFNA(INDEX(Grunddaten!$C$9:$BO$159,MATCH($A128,Input_Lieferant!$B$9:$B$158,0),MATCH(DE$1,Grunddaten!$C$8:$BO$8,0)), "")&amp;""</f>
        <v>1000056294</v>
      </c>
      <c r="DF128" s="31"/>
      <c r="DG128" s="31"/>
      <c r="DH128" s="31"/>
      <c r="DI128" s="31"/>
      <c r="DJ128" s="27" t="str">
        <f>_xlfn.IFNA(INDEX(Input_Lieferant!$D$9:$BE$158,MATCH($A128,Input_Lieferant!$B$9:$B$158,0),MATCH(DJ$1,Input_Lieferant!$D$8:$BE$8,0)),"")&amp;""</f>
        <v/>
      </c>
      <c r="DK128" s="31"/>
      <c r="DL128" s="31"/>
      <c r="DM128" s="31"/>
      <c r="DN128" s="31"/>
      <c r="DO128" s="31"/>
      <c r="DP128" s="31"/>
      <c r="DQ128" s="31"/>
      <c r="DR128" s="27">
        <f t="shared" si="18"/>
        <v>2</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UAM</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
      </c>
      <c r="GI128" s="27" t="str">
        <f>_xlfn.IFNA(INDEX('Systemmanager - Datenassistent'!$C$9:$BW$159,MATCH($A128,Input_Lieferant!$B$9:$B$158,0),MATCH(GI$1,'Systemmanager - Datenassistent'!$C$8:$BW$8,0)),"")&amp;""</f>
        <v>M</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000000000059395597</v>
      </c>
      <c r="GO128" s="27" t="str">
        <f>_xlfn.IFNA(INDEX(Grunddaten!$C$9:$BO$159,MATCH($A128,Input_Lieferant!$B$9:$B$158,0),MATCH(GO$1,Grunddaten!$C$8:$BO$8,0)), "")&amp;""</f>
        <v/>
      </c>
      <c r="GP128" s="27" t="str">
        <f>_xlfn.IFNA(INDEX('Systemmanager - Datenassistent'!$C$9:$BW$159,MATCH($A128,Input_Lieferant!$B$9:$B$158,0),MATCH(GP$1,'Systemmanager - Datenassistent'!$C$8:$BW$8,0)),"")&amp;""</f>
        <v>R</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2</v>
      </c>
      <c r="JT128" s="27" t="str">
        <f>_xlfn.IFNA(INDEX(Grunddaten!$C$9:$BO$159,MATCH($A128,Input_Lieferant!$B$9:$B$158,0),MATCH(JT$1,Grunddaten!$C$8:$BO$8,0)), "")&amp;""</f>
        <v>R</v>
      </c>
      <c r="JU128" s="31"/>
      <c r="JV128" s="27" t="str">
        <f>_xlfn.IFNA(INDEX(Input_Lieferant!$D$9:$BE$158,MATCH($A128,Input_Lieferant!$B$9:$B$158,0),MATCH(JV$1,Input_Lieferant!$D$8:$BE$8,0)),"")&amp;""</f>
        <v>528581004</v>
      </c>
      <c r="JW128" s="31"/>
      <c r="JX128" s="31"/>
      <c r="JZ128" s="31"/>
      <c r="KA128" s="31"/>
      <c r="KB128" s="31"/>
      <c r="KC128" s="27" t="str">
        <f>_xlfn.IFNA(INDEX('Systemmanager - Datenassistent'!$C$9:$BW$159,MATCH($A128,Input_Lieferant!$B$9:$B$158,0),MATCH(KC$1,'Systemmanager - Datenassistent'!$C$8:$BW$8,0)),"")&amp;""</f>
        <v>1</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4">
      <c r="A129" s="27">
        <f>IF(LEN(Input_Lieferant!B136)=0,"",Input_Lieferant!B136)</f>
        <v>128</v>
      </c>
      <c r="B129" s="31"/>
      <c r="C129" s="31"/>
      <c r="D129" s="31"/>
      <c r="E129" s="31"/>
      <c r="F129" s="31"/>
      <c r="G129" s="31"/>
      <c r="H129" s="31"/>
      <c r="I129" s="31"/>
      <c r="J129" s="31"/>
      <c r="K129" s="27" t="str">
        <f>_xlfn.IFNA(INDEX(Grunddaten!$C$9:$BO$159,MATCH($A129,Input_Lieferant!$B$9:$B$158,0),MATCH(K$1,Grunddaten!$C$8:$BO$8,0)), "")&amp;""</f>
        <v>V005</v>
      </c>
      <c r="L129" s="27" t="str">
        <f t="shared" si="15"/>
        <v>M</v>
      </c>
      <c r="M129" s="27" t="str">
        <f>_xlfn.IFNA(INDEX(Grunddaten!$C$9:$BO$159,MATCH($A129,Input_Lieferant!$B$9:$B$158,0),MATCH(M$1,Grunddaten!$C$8:$BO$8,0)), "")&amp;""</f>
        <v>ZX0000275</v>
      </c>
      <c r="N129" s="31"/>
      <c r="O129" s="27" t="str">
        <f>_xlfn.IFNA(INDEX(Input_Lieferant!$D$9:$BE$158,MATCH($A129,Input_Lieferant!$B$9:$B$158,0),MATCH(O$1,Input_Lieferant!$D$8:$BE$8,0)), "")&amp;""</f>
        <v>OZ</v>
      </c>
      <c r="P129" s="27" t="str">
        <f>_xlfn.IFNA(INDEX(Input_Lieferant!$D$9:$BE$158,MATCH($A129,Input_Lieferant!$B$9:$B$158,0),MATCH(P$1,Input_Lieferant!$D$8:$BE$8,0)), "")&amp;""</f>
        <v>ST</v>
      </c>
      <c r="Q129" s="31"/>
      <c r="R129" s="31"/>
      <c r="S129" s="31"/>
      <c r="T129" s="31"/>
      <c r="U129" s="31"/>
      <c r="V129" s="31"/>
      <c r="W129" s="31"/>
      <c r="X129" s="31"/>
      <c r="Y129" s="31"/>
      <c r="Z129" s="27" t="str">
        <f>_xlfn.IFNA(INDEX(Input_Lieferant!$D$9:$BE$158,MATCH($A129,Input_Lieferant!$B$9:$B$158,0),MATCH(Z$1,Input_Lieferant!$D$8:$BE$8,0)), "")&amp;""</f>
        <v>5.12</v>
      </c>
      <c r="AA129" s="31"/>
      <c r="AB129" s="27" t="str">
        <f>_xlfn.IFNA(INDEX(Input_Lieferant!$D$9:$BE$158,MATCH($A129,Input_Lieferant!$B$9:$B$158,0),MATCH(AB$1,Input_Lieferant!$D$8:$BE$8,0)),"")&amp;""</f>
        <v>SRVP</v>
      </c>
      <c r="AC129" s="31"/>
      <c r="AD129" s="31"/>
      <c r="AE129" s="27" t="str">
        <f>_xlfn.IFNA(INDEX(Input_Lieferant!$D$9:$BE$158,MATCH($A129,Input_Lieferant!$B$9:$B$158,0),MATCH(AE$1,Input_Lieferant!$D$8:$BE$8,0)), "")&amp;""</f>
        <v>6.78</v>
      </c>
      <c r="AF129" s="27" t="str">
        <f>_xlfn.IFNA(INDEX(Input_Lieferant!$D$9:$BE$158,MATCH($A129,Input_Lieferant!$B$9:$B$158,0),MATCH(AF$1,Input_Lieferant!$D$8:$BE$8,0)),"")&amp;""</f>
        <v>2.99</v>
      </c>
      <c r="AG129" s="27" t="str">
        <f>_xlfn.IFNA(INDEX(Input_Lieferant!$D$9:$BE$158,MATCH($A129,Input_Lieferant!$B$9:$B$158,0),MATCH(AG$1,Input_Lieferant!$D$8:$BE$8,0)),"")&amp;""</f>
        <v>KG</v>
      </c>
      <c r="AH129" s="31"/>
      <c r="AI129" s="31"/>
      <c r="AJ129" s="31"/>
      <c r="AK129" s="31"/>
      <c r="AL129" s="27" t="str">
        <f>_xlfn.IFNA(INDEX('Systemmanager - Datenassistent'!$C$9:$BW$159,MATCH($A129,Input_Lieferant!$B$9:$B$158,0),MATCH(AL$1,'Systemmanager - Datenassistent'!$C$8:$BW$8,0)),"")&amp;""</f>
        <v>03</v>
      </c>
      <c r="AM129" s="31"/>
      <c r="AN129" s="31"/>
      <c r="AO129" s="31"/>
      <c r="AP129" s="27" t="str">
        <f>_xlfn.IFNA(INDEX(Grunddaten!$C$9:$BO$159,MATCH($A129,Input_Lieferant!$B$9:$B$158,0),MATCH(AP$1,Grunddaten!$C$8:$BO$8,0)), "")&amp;""</f>
        <v>V5</v>
      </c>
      <c r="AQ129" s="31"/>
      <c r="AR129" s="31"/>
      <c r="AS129" s="31"/>
      <c r="AT129" s="31"/>
      <c r="AU129" s="31"/>
      <c r="AV129" s="31"/>
      <c r="AW129" s="31"/>
      <c r="AX129" s="31"/>
      <c r="AY129" s="31"/>
      <c r="AZ129" s="27" t="str">
        <f>_xlfn.IFNA(INDEX(Input_Lieferant!$D$9:$BE$158,MATCH($A129,Input_Lieferant!$B$9:$B$158,0),MATCH(AZ$1,Input_Lieferant!$D$8:$BE$8,0)),"")&amp;""</f>
        <v>4812869230177</v>
      </c>
      <c r="BA129" s="27" t="str">
        <f t="shared" si="16"/>
        <v>HE</v>
      </c>
      <c r="BB129" s="27" t="str">
        <f>TEXT(_xlfn.IFNA(INDEX(Input_Lieferant!$D$9:$BE$158,MATCH($A129,Input_Lieferant!$B$9:$B$158,0),MATCH(BB$1,Input_Lieferant!$D$8:$BE$8,0)),""), "0.000")&amp;""</f>
        <v>7.220</v>
      </c>
      <c r="BC129" s="27" t="str">
        <f>TEXT(_xlfn.IFNA(INDEX(Input_Lieferant!$D$9:$BE$158,MATCH($A129,Input_Lieferant!$B$9:$B$158,0),MATCH(BC$1,Input_Lieferant!$D$8:$BE$8,0)),""), "0.000")&amp;""</f>
        <v>3.030</v>
      </c>
      <c r="BD129" s="27" t="str">
        <f>TEXT(_xlfn.IFNA(INDEX(Input_Lieferant!$D$9:$BE$158,MATCH($A129,Input_Lieferant!$B$9:$B$158,0),MATCH(BD$1,Input_Lieferant!$D$8:$BE$8,0)),""), "0.000")&amp;""</f>
        <v>5.560</v>
      </c>
      <c r="BE129" s="27" t="str">
        <f>TEXT(_xlfn.IFNA(INDEX(Input_Lieferant!$D$9:$BE$158,MATCH($A129,Input_Lieferant!$B$9:$B$158,0),MATCH(BE$1,Input_Lieferant!$D$8:$BE$8,0)),""), "0.000")&amp;""</f>
        <v>MM</v>
      </c>
      <c r="BF129" s="27" t="str">
        <f>_xlfn.IFNA(INDEX(Grunddaten!$C$9:$BO$159,MATCH($A129,Input_Lieferant!$B$9:$B$158,0),MATCH(BF$1,Grunddaten!$C$8:$BO$8,0)), "")&amp;""</f>
        <v>0384</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1000</v>
      </c>
      <c r="BY129" s="31"/>
      <c r="BZ129" s="31"/>
      <c r="CA129" s="31"/>
      <c r="CB129" s="31"/>
      <c r="CC129" s="31"/>
      <c r="CD129" s="27" t="str">
        <f>_xlfn.IFNA(INDEX('Systemmanager - Datenassistent'!$C$9:$BW$159,MATCH($A129,Input_Lieferant!$B$9:$B$158,0),MATCH(CD$1,'Systemmanager - Datenassistent'!$C$8:$BW$8,0)),"")&amp;""</f>
        <v>EXTWG_128</v>
      </c>
      <c r="CE129" s="31"/>
      <c r="CF129" s="31"/>
      <c r="CG129" s="31"/>
      <c r="CH129" s="31"/>
      <c r="CI129" s="31"/>
      <c r="CJ129" s="31" t="str">
        <f t="shared" si="17"/>
        <v>V1</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mfXqvLxOihwyDoGpWcDaztTQmqviWs</v>
      </c>
      <c r="DE129" s="27" t="str">
        <f>_xlfn.IFNA(INDEX(Grunddaten!$C$9:$BO$159,MATCH($A129,Input_Lieferant!$B$9:$B$158,0),MATCH(DE$1,Grunddaten!$C$8:$BO$8,0)), "")&amp;""</f>
        <v>1000054228</v>
      </c>
      <c r="DF129" s="31"/>
      <c r="DG129" s="31"/>
      <c r="DH129" s="31"/>
      <c r="DI129" s="31"/>
      <c r="DJ129" s="27" t="str">
        <f>_xlfn.IFNA(INDEX(Input_Lieferant!$D$9:$BE$158,MATCH($A129,Input_Lieferant!$B$9:$B$158,0),MATCH(DJ$1,Input_Lieferant!$D$8:$BE$8,0)),"")&amp;""</f>
        <v/>
      </c>
      <c r="DK129" s="31"/>
      <c r="DL129" s="31"/>
      <c r="DM129" s="31"/>
      <c r="DN129" s="31"/>
      <c r="DO129" s="31"/>
      <c r="DP129" s="31"/>
      <c r="DQ129" s="31"/>
      <c r="DR129" s="27">
        <f t="shared" si="18"/>
        <v>2</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UAM</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X</v>
      </c>
      <c r="GI129" s="27" t="str">
        <f>_xlfn.IFNA(INDEX('Systemmanager - Datenassistent'!$C$9:$BW$159,MATCH($A129,Input_Lieferant!$B$9:$B$158,0),MATCH(GI$1,'Systemmanager - Datenassistent'!$C$8:$BW$8,0)),"")&amp;""</f>
        <v>M</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000000000059043357</v>
      </c>
      <c r="GO129" s="27" t="str">
        <f>_xlfn.IFNA(INDEX(Grunddaten!$C$9:$BO$159,MATCH($A129,Input_Lieferant!$B$9:$B$158,0),MATCH(GO$1,Grunddaten!$C$8:$BO$8,0)), "")&amp;""</f>
        <v/>
      </c>
      <c r="GP129" s="27" t="str">
        <f>_xlfn.IFNA(INDEX('Systemmanager - Datenassistent'!$C$9:$BW$159,MATCH($A129,Input_Lieferant!$B$9:$B$158,0),MATCH(GP$1,'Systemmanager - Datenassistent'!$C$8:$BW$8,0)),"")&amp;""</f>
        <v>R</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1</v>
      </c>
      <c r="JT129" s="27" t="str">
        <f>_xlfn.IFNA(INDEX(Grunddaten!$C$9:$BO$159,MATCH($A129,Input_Lieferant!$B$9:$B$158,0),MATCH(JT$1,Grunddaten!$C$8:$BO$8,0)), "")&amp;""</f>
        <v>N</v>
      </c>
      <c r="JU129" s="31"/>
      <c r="JV129" s="27" t="str">
        <f>_xlfn.IFNA(INDEX(Input_Lieferant!$D$9:$BE$158,MATCH($A129,Input_Lieferant!$B$9:$B$158,0),MATCH(JV$1,Input_Lieferant!$D$8:$BE$8,0)),"")&amp;""</f>
        <v>244711275</v>
      </c>
      <c r="JW129" s="31"/>
      <c r="JX129" s="31"/>
      <c r="JZ129" s="31"/>
      <c r="KA129" s="31"/>
      <c r="KB129" s="31"/>
      <c r="KC129" s="27" t="str">
        <f>_xlfn.IFNA(INDEX('Systemmanager - Datenassistent'!$C$9:$BW$159,MATCH($A129,Input_Lieferant!$B$9:$B$158,0),MATCH(KC$1,'Systemmanager - Datenassistent'!$C$8:$BW$8,0)),"")&amp;""</f>
        <v>6</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4">
      <c r="A130" s="27">
        <f>IF(LEN(Input_Lieferant!B137)=0,"",Input_Lieferant!B137)</f>
        <v>129</v>
      </c>
      <c r="B130" s="31"/>
      <c r="C130" s="31"/>
      <c r="D130" s="31"/>
      <c r="E130" s="31"/>
      <c r="F130" s="31"/>
      <c r="G130" s="31"/>
      <c r="H130" s="31"/>
      <c r="I130" s="31"/>
      <c r="J130" s="31"/>
      <c r="K130" s="27" t="str">
        <f>_xlfn.IFNA(INDEX(Grunddaten!$C$9:$BO$159,MATCH($A130,Input_Lieferant!$B$9:$B$158,0),MATCH(K$1,Grunddaten!$C$8:$BO$8,0)), "")&amp;""</f>
        <v>V016</v>
      </c>
      <c r="L130" s="27" t="str">
        <f t="shared" ref="L130:L151" si="20">IF(LEN(A130)=0,"","M")</f>
        <v>M</v>
      </c>
      <c r="M130" s="27" t="str">
        <f>_xlfn.IFNA(INDEX(Grunddaten!$C$9:$BO$159,MATCH($A130,Input_Lieferant!$B$9:$B$158,0),MATCH(M$1,Grunddaten!$C$8:$BO$8,0)), "")&amp;""</f>
        <v>ZX0000280</v>
      </c>
      <c r="N130" s="31"/>
      <c r="O130" s="27" t="str">
        <f>_xlfn.IFNA(INDEX(Input_Lieferant!$D$9:$BE$158,MATCH($A130,Input_Lieferant!$B$9:$B$158,0),MATCH(O$1,Input_Lieferant!$D$8:$BE$8,0)), "")&amp;""</f>
        <v>M</v>
      </c>
      <c r="P130" s="27" t="str">
        <f>_xlfn.IFNA(INDEX(Input_Lieferant!$D$9:$BE$158,MATCH($A130,Input_Lieferant!$B$9:$B$158,0),MATCH(P$1,Input_Lieferant!$D$8:$BE$8,0)), "")&amp;""</f>
        <v>MG</v>
      </c>
      <c r="Q130" s="31"/>
      <c r="R130" s="31"/>
      <c r="S130" s="31"/>
      <c r="T130" s="31"/>
      <c r="U130" s="31"/>
      <c r="V130" s="31"/>
      <c r="W130" s="31"/>
      <c r="X130" s="31"/>
      <c r="Y130" s="31"/>
      <c r="Z130" s="27" t="str">
        <f>_xlfn.IFNA(INDEX(Input_Lieferant!$D$9:$BE$158,MATCH($A130,Input_Lieferant!$B$9:$B$158,0),MATCH(Z$1,Input_Lieferant!$D$8:$BE$8,0)), "")&amp;""</f>
        <v>8.79</v>
      </c>
      <c r="AA130" s="31"/>
      <c r="AB130" s="27" t="str">
        <f>_xlfn.IFNA(INDEX(Input_Lieferant!$D$9:$BE$158,MATCH($A130,Input_Lieferant!$B$9:$B$158,0),MATCH(AB$1,Input_Lieferant!$D$8:$BE$8,0)),"")&amp;""</f>
        <v>NLAG</v>
      </c>
      <c r="AC130" s="31"/>
      <c r="AD130" s="31"/>
      <c r="AE130" s="27" t="str">
        <f>_xlfn.IFNA(INDEX(Input_Lieferant!$D$9:$BE$158,MATCH($A130,Input_Lieferant!$B$9:$B$158,0),MATCH(AE$1,Input_Lieferant!$D$8:$BE$8,0)), "")&amp;""</f>
        <v>8.91</v>
      </c>
      <c r="AF130" s="27" t="str">
        <f>_xlfn.IFNA(INDEX(Input_Lieferant!$D$9:$BE$158,MATCH($A130,Input_Lieferant!$B$9:$B$158,0),MATCH(AF$1,Input_Lieferant!$D$8:$BE$8,0)),"")&amp;""</f>
        <v>2.43</v>
      </c>
      <c r="AG130" s="27" t="str">
        <f>_xlfn.IFNA(INDEX(Input_Lieferant!$D$9:$BE$158,MATCH($A130,Input_Lieferant!$B$9:$B$158,0),MATCH(AG$1,Input_Lieferant!$D$8:$BE$8,0)),"")&amp;""</f>
        <v>KG</v>
      </c>
      <c r="AH130" s="31"/>
      <c r="AI130" s="31"/>
      <c r="AJ130" s="31"/>
      <c r="AK130" s="31"/>
      <c r="AL130" s="27" t="str">
        <f>_xlfn.IFNA(INDEX('Systemmanager - Datenassistent'!$C$9:$BW$159,MATCH($A130,Input_Lieferant!$B$9:$B$158,0),MATCH(AL$1,'Systemmanager - Datenassistent'!$C$8:$BW$8,0)),"")&amp;""</f>
        <v>03</v>
      </c>
      <c r="AM130" s="31"/>
      <c r="AN130" s="31"/>
      <c r="AO130" s="31"/>
      <c r="AP130" s="27" t="str">
        <f>_xlfn.IFNA(INDEX(Grunddaten!$C$9:$BO$159,MATCH($A130,Input_Lieferant!$B$9:$B$158,0),MATCH(AP$1,Grunddaten!$C$8:$BO$8,0)), "")&amp;""</f>
        <v>V6</v>
      </c>
      <c r="AQ130" s="31"/>
      <c r="AR130" s="31"/>
      <c r="AS130" s="31"/>
      <c r="AT130" s="31"/>
      <c r="AU130" s="31"/>
      <c r="AV130" s="31"/>
      <c r="AW130" s="31"/>
      <c r="AX130" s="31"/>
      <c r="AY130" s="31"/>
      <c r="AZ130" s="27" t="str">
        <f>_xlfn.IFNA(INDEX(Input_Lieferant!$D$9:$BE$158,MATCH($A130,Input_Lieferant!$B$9:$B$158,0),MATCH(AZ$1,Input_Lieferant!$D$8:$BE$8,0)),"")&amp;""</f>
        <v>5219929654729</v>
      </c>
      <c r="BA130" s="27" t="str">
        <f t="shared" ref="BA130:BA151" si="21">IF(LEN(AZ130)=0, "","HE")</f>
        <v>HE</v>
      </c>
      <c r="BB130" s="27" t="str">
        <f>TEXT(_xlfn.IFNA(INDEX(Input_Lieferant!$D$9:$BE$158,MATCH($A130,Input_Lieferant!$B$9:$B$158,0),MATCH(BB$1,Input_Lieferant!$D$8:$BE$8,0)),""), "0.000")&amp;""</f>
        <v>3.270</v>
      </c>
      <c r="BC130" s="27" t="str">
        <f>TEXT(_xlfn.IFNA(INDEX(Input_Lieferant!$D$9:$BE$158,MATCH($A130,Input_Lieferant!$B$9:$B$158,0),MATCH(BC$1,Input_Lieferant!$D$8:$BE$8,0)),""), "0.000")&amp;""</f>
        <v>8.540</v>
      </c>
      <c r="BD130" s="27" t="str">
        <f>TEXT(_xlfn.IFNA(INDEX(Input_Lieferant!$D$9:$BE$158,MATCH($A130,Input_Lieferant!$B$9:$B$158,0),MATCH(BD$1,Input_Lieferant!$D$8:$BE$8,0)),""), "0.000")&amp;""</f>
        <v>7.960</v>
      </c>
      <c r="BE130" s="27" t="str">
        <f>TEXT(_xlfn.IFNA(INDEX(Input_Lieferant!$D$9:$BE$158,MATCH($A130,Input_Lieferant!$B$9:$B$158,0),MATCH(BE$1,Input_Lieferant!$D$8:$BE$8,0)),""), "0.000")&amp;""</f>
        <v>MM</v>
      </c>
      <c r="BF130" s="27" t="str">
        <f>_xlfn.IFNA(INDEX(Grunddaten!$C$9:$BO$159,MATCH($A130,Input_Lieferant!$B$9:$B$158,0),MATCH(BF$1,Grunddaten!$C$8:$BO$8,0)), "")&amp;""</f>
        <v>0794</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4000</v>
      </c>
      <c r="BY130" s="31"/>
      <c r="BZ130" s="31"/>
      <c r="CA130" s="31"/>
      <c r="CB130" s="31"/>
      <c r="CC130" s="31"/>
      <c r="CD130" s="27" t="str">
        <f>_xlfn.IFNA(INDEX('Systemmanager - Datenassistent'!$C$9:$BW$159,MATCH($A130,Input_Lieferant!$B$9:$B$158,0),MATCH(CD$1,'Systemmanager - Datenassistent'!$C$8:$BW$8,0)),"")&amp;""</f>
        <v>EXTWG_129</v>
      </c>
      <c r="CE130" s="31"/>
      <c r="CF130" s="31"/>
      <c r="CG130" s="31"/>
      <c r="CH130" s="31"/>
      <c r="CI130" s="31"/>
      <c r="CJ130" s="31" t="str">
        <f t="shared" ref="CJ130:CJ151" si="22">IF(LEN(A130)=0,"","V1")</f>
        <v>V1</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pSVUNdROatFftUPdlKVosEJLakjbBE</v>
      </c>
      <c r="DE130" s="27" t="str">
        <f>_xlfn.IFNA(INDEX(Grunddaten!$C$9:$BO$159,MATCH($A130,Input_Lieferant!$B$9:$B$158,0),MATCH(DE$1,Grunddaten!$C$8:$BO$8,0)), "")&amp;""</f>
        <v>1000042775</v>
      </c>
      <c r="DF130" s="31"/>
      <c r="DG130" s="31"/>
      <c r="DH130" s="31"/>
      <c r="DI130" s="31"/>
      <c r="DJ130" s="27" t="str">
        <f>_xlfn.IFNA(INDEX(Input_Lieferant!$D$9:$BE$158,MATCH($A130,Input_Lieferant!$B$9:$B$158,0),MATCH(DJ$1,Input_Lieferant!$D$8:$BE$8,0)),"")&amp;""</f>
        <v>V02</v>
      </c>
      <c r="DK130" s="31"/>
      <c r="DL130" s="31"/>
      <c r="DM130" s="31"/>
      <c r="DN130" s="31"/>
      <c r="DO130" s="31"/>
      <c r="DP130" s="31"/>
      <c r="DQ130" s="31"/>
      <c r="DR130" s="27">
        <f t="shared" ref="DR130:DR151" si="23">IF(LEN(A130)=0,"",2)</f>
        <v>2</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UAM</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
      </c>
      <c r="GI130" s="27" t="str">
        <f>_xlfn.IFNA(INDEX('Systemmanager - Datenassistent'!$C$9:$BW$159,MATCH($A130,Input_Lieferant!$B$9:$B$158,0),MATCH(GI$1,'Systemmanager - Datenassistent'!$C$8:$BW$8,0)),"")&amp;""</f>
        <v>M</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000000000088684660</v>
      </c>
      <c r="GO130" s="27" t="str">
        <f>_xlfn.IFNA(INDEX(Grunddaten!$C$9:$BO$159,MATCH($A130,Input_Lieferant!$B$9:$B$158,0),MATCH(GO$1,Grunddaten!$C$8:$BO$8,0)), "")&amp;""</f>
        <v/>
      </c>
      <c r="GP130" s="27" t="str">
        <f>_xlfn.IFNA(INDEX('Systemmanager - Datenassistent'!$C$9:$BW$159,MATCH($A130,Input_Lieferant!$B$9:$B$158,0),MATCH(GP$1,'Systemmanager - Datenassistent'!$C$8:$BW$8,0)),"")&amp;""</f>
        <v>R</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2</v>
      </c>
      <c r="JT130" s="27" t="str">
        <f>_xlfn.IFNA(INDEX(Grunddaten!$C$9:$BO$159,MATCH($A130,Input_Lieferant!$B$9:$B$158,0),MATCH(JT$1,Grunddaten!$C$8:$BO$8,0)), "")&amp;""</f>
        <v>N</v>
      </c>
      <c r="JU130" s="31"/>
      <c r="JV130" s="27" t="str">
        <f>_xlfn.IFNA(INDEX(Input_Lieferant!$D$9:$BE$158,MATCH($A130,Input_Lieferant!$B$9:$B$158,0),MATCH(JV$1,Input_Lieferant!$D$8:$BE$8,0)),"")&amp;""</f>
        <v>367375178</v>
      </c>
      <c r="JW130" s="31"/>
      <c r="JX130" s="31"/>
      <c r="JZ130" s="31"/>
      <c r="KA130" s="31"/>
      <c r="KB130" s="31"/>
      <c r="KC130" s="27" t="str">
        <f>_xlfn.IFNA(INDEX('Systemmanager - Datenassistent'!$C$9:$BW$159,MATCH($A130,Input_Lieferant!$B$9:$B$158,0),MATCH(KC$1,'Systemmanager - Datenassistent'!$C$8:$BW$8,0)),"")&amp;""</f>
        <v>2</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4">
      <c r="A131" s="27">
        <f>IF(LEN(Input_Lieferant!B138)=0,"",Input_Lieferant!B138)</f>
        <v>130</v>
      </c>
      <c r="B131" s="31"/>
      <c r="C131" s="31"/>
      <c r="D131" s="31"/>
      <c r="E131" s="31"/>
      <c r="F131" s="31"/>
      <c r="G131" s="31"/>
      <c r="H131" s="31"/>
      <c r="I131" s="31"/>
      <c r="J131" s="31"/>
      <c r="K131" s="27" t="str">
        <f>_xlfn.IFNA(INDEX(Grunddaten!$C$9:$BO$159,MATCH($A131,Input_Lieferant!$B$9:$B$158,0),MATCH(K$1,Grunddaten!$C$8:$BO$8,0)), "")&amp;""</f>
        <v>V015</v>
      </c>
      <c r="L131" s="27" t="str">
        <f t="shared" si="20"/>
        <v>M</v>
      </c>
      <c r="M131" s="27" t="str">
        <f>_xlfn.IFNA(INDEX(Grunddaten!$C$9:$BO$159,MATCH($A131,Input_Lieferant!$B$9:$B$158,0),MATCH(M$1,Grunddaten!$C$8:$BO$8,0)), "")&amp;""</f>
        <v>ZX0000285</v>
      </c>
      <c r="N131" s="31"/>
      <c r="O131" s="27" t="str">
        <f>_xlfn.IFNA(INDEX(Input_Lieferant!$D$9:$BE$158,MATCH($A131,Input_Lieferant!$B$9:$B$158,0),MATCH(O$1,Input_Lieferant!$D$8:$BE$8,0)), "")&amp;""</f>
        <v>CM</v>
      </c>
      <c r="P131" s="27" t="str">
        <f>_xlfn.IFNA(INDEX(Input_Lieferant!$D$9:$BE$158,MATCH($A131,Input_Lieferant!$B$9:$B$158,0),MATCH(P$1,Input_Lieferant!$D$8:$BE$8,0)), "")&amp;""</f>
        <v>T</v>
      </c>
      <c r="Q131" s="31"/>
      <c r="R131" s="31"/>
      <c r="S131" s="31"/>
      <c r="T131" s="31"/>
      <c r="U131" s="31"/>
      <c r="V131" s="31"/>
      <c r="W131" s="31"/>
      <c r="X131" s="31"/>
      <c r="Y131" s="31"/>
      <c r="Z131" s="27" t="str">
        <f>_xlfn.IFNA(INDEX(Input_Lieferant!$D$9:$BE$158,MATCH($A131,Input_Lieferant!$B$9:$B$158,0),MATCH(Z$1,Input_Lieferant!$D$8:$BE$8,0)), "")&amp;""</f>
        <v>6.85</v>
      </c>
      <c r="AA131" s="31"/>
      <c r="AB131" s="27" t="str">
        <f>_xlfn.IFNA(INDEX(Input_Lieferant!$D$9:$BE$158,MATCH($A131,Input_Lieferant!$B$9:$B$158,0),MATCH(AB$1,Input_Lieferant!$D$8:$BE$8,0)),"")&amp;""</f>
        <v>LEIS</v>
      </c>
      <c r="AC131" s="31"/>
      <c r="AD131" s="31"/>
      <c r="AE131" s="27" t="str">
        <f>_xlfn.IFNA(INDEX(Input_Lieferant!$D$9:$BE$158,MATCH($A131,Input_Lieferant!$B$9:$B$158,0),MATCH(AE$1,Input_Lieferant!$D$8:$BE$8,0)), "")&amp;""</f>
        <v>6.87</v>
      </c>
      <c r="AF131" s="27" t="str">
        <f>_xlfn.IFNA(INDEX(Input_Lieferant!$D$9:$BE$158,MATCH($A131,Input_Lieferant!$B$9:$B$158,0),MATCH(AF$1,Input_Lieferant!$D$8:$BE$8,0)),"")&amp;""</f>
        <v>4.31</v>
      </c>
      <c r="AG131" s="27" t="str">
        <f>_xlfn.IFNA(INDEX(Input_Lieferant!$D$9:$BE$158,MATCH($A131,Input_Lieferant!$B$9:$B$158,0),MATCH(AG$1,Input_Lieferant!$D$8:$BE$8,0)),"")&amp;""</f>
        <v>KG</v>
      </c>
      <c r="AH131" s="31"/>
      <c r="AI131" s="31"/>
      <c r="AJ131" s="31"/>
      <c r="AK131" s="31"/>
      <c r="AL131" s="27" t="str">
        <f>_xlfn.IFNA(INDEX('Systemmanager - Datenassistent'!$C$9:$BW$159,MATCH($A131,Input_Lieferant!$B$9:$B$158,0),MATCH(AL$1,'Systemmanager - Datenassistent'!$C$8:$BW$8,0)),"")&amp;""</f>
        <v>01</v>
      </c>
      <c r="AM131" s="31"/>
      <c r="AN131" s="31"/>
      <c r="AO131" s="31"/>
      <c r="AP131" s="27" t="str">
        <f>_xlfn.IFNA(INDEX(Grunddaten!$C$9:$BO$159,MATCH($A131,Input_Lieferant!$B$9:$B$158,0),MATCH(AP$1,Grunddaten!$C$8:$BO$8,0)), "")&amp;""</f>
        <v>V1</v>
      </c>
      <c r="AQ131" s="31"/>
      <c r="AR131" s="31"/>
      <c r="AS131" s="31"/>
      <c r="AT131" s="31"/>
      <c r="AU131" s="31"/>
      <c r="AV131" s="31"/>
      <c r="AW131" s="31"/>
      <c r="AX131" s="31"/>
      <c r="AY131" s="31"/>
      <c r="AZ131" s="27" t="str">
        <f>_xlfn.IFNA(INDEX(Input_Lieferant!$D$9:$BE$158,MATCH($A131,Input_Lieferant!$B$9:$B$158,0),MATCH(AZ$1,Input_Lieferant!$D$8:$BE$8,0)),"")&amp;""</f>
        <v>5275006517297</v>
      </c>
      <c r="BA131" s="27" t="str">
        <f t="shared" si="21"/>
        <v>HE</v>
      </c>
      <c r="BB131" s="27" t="str">
        <f>TEXT(_xlfn.IFNA(INDEX(Input_Lieferant!$D$9:$BE$158,MATCH($A131,Input_Lieferant!$B$9:$B$158,0),MATCH(BB$1,Input_Lieferant!$D$8:$BE$8,0)),""), "0.000")&amp;""</f>
        <v>3.840</v>
      </c>
      <c r="BC131" s="27" t="str">
        <f>TEXT(_xlfn.IFNA(INDEX(Input_Lieferant!$D$9:$BE$158,MATCH($A131,Input_Lieferant!$B$9:$B$158,0),MATCH(BC$1,Input_Lieferant!$D$8:$BE$8,0)),""), "0.000")&amp;""</f>
        <v>7.520</v>
      </c>
      <c r="BD131" s="27" t="str">
        <f>TEXT(_xlfn.IFNA(INDEX(Input_Lieferant!$D$9:$BE$158,MATCH($A131,Input_Lieferant!$B$9:$B$158,0),MATCH(BD$1,Input_Lieferant!$D$8:$BE$8,0)),""), "0.000")&amp;""</f>
        <v>6.170</v>
      </c>
      <c r="BE131" s="27" t="str">
        <f>TEXT(_xlfn.IFNA(INDEX(Input_Lieferant!$D$9:$BE$158,MATCH($A131,Input_Lieferant!$B$9:$B$158,0),MATCH(BE$1,Input_Lieferant!$D$8:$BE$8,0)),""), "0.000")&amp;""</f>
        <v>MM</v>
      </c>
      <c r="BF131" s="27" t="str">
        <f>_xlfn.IFNA(INDEX(Grunddaten!$C$9:$BO$159,MATCH($A131,Input_Lieferant!$B$9:$B$158,0),MATCH(BF$1,Grunddaten!$C$8:$BO$8,0)), "")&amp;""</f>
        <v>0691</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3000</v>
      </c>
      <c r="BY131" s="31"/>
      <c r="BZ131" s="31"/>
      <c r="CA131" s="31"/>
      <c r="CB131" s="31"/>
      <c r="CC131" s="31"/>
      <c r="CD131" s="27" t="str">
        <f>_xlfn.IFNA(INDEX('Systemmanager - Datenassistent'!$C$9:$BW$159,MATCH($A131,Input_Lieferant!$B$9:$B$158,0),MATCH(CD$1,'Systemmanager - Datenassistent'!$C$8:$BW$8,0)),"")&amp;""</f>
        <v>EXTWG_130</v>
      </c>
      <c r="CE131" s="31"/>
      <c r="CF131" s="31"/>
      <c r="CG131" s="31"/>
      <c r="CH131" s="31"/>
      <c r="CI131" s="31"/>
      <c r="CJ131" s="31" t="str">
        <f t="shared" si="22"/>
        <v>V1</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TVrsTwvsFbfikWxFeNtMwCBemQgpVm</v>
      </c>
      <c r="DE131" s="27" t="str">
        <f>_xlfn.IFNA(INDEX(Grunddaten!$C$9:$BO$159,MATCH($A131,Input_Lieferant!$B$9:$B$158,0),MATCH(DE$1,Grunddaten!$C$8:$BO$8,0)), "")&amp;""</f>
        <v>1000054294</v>
      </c>
      <c r="DF131" s="31"/>
      <c r="DG131" s="31"/>
      <c r="DH131" s="31"/>
      <c r="DI131" s="31"/>
      <c r="DJ131" s="27" t="str">
        <f>_xlfn.IFNA(INDEX(Input_Lieferant!$D$9:$BE$158,MATCH($A131,Input_Lieferant!$B$9:$B$158,0),MATCH(DJ$1,Input_Lieferant!$D$8:$BE$8,0)),"")&amp;""</f>
        <v>V03</v>
      </c>
      <c r="DK131" s="31"/>
      <c r="DL131" s="31"/>
      <c r="DM131" s="31"/>
      <c r="DN131" s="31"/>
      <c r="DO131" s="31"/>
      <c r="DP131" s="31"/>
      <c r="DQ131" s="31"/>
      <c r="DR131" s="27">
        <f t="shared" si="23"/>
        <v>2</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UAM</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
      </c>
      <c r="GI131" s="27" t="str">
        <f>_xlfn.IFNA(INDEX('Systemmanager - Datenassistent'!$C$9:$BW$159,MATCH($A131,Input_Lieferant!$B$9:$B$158,0),MATCH(GI$1,'Systemmanager - Datenassistent'!$C$8:$BW$8,0)),"")&amp;""</f>
        <v>N</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000000000055074009</v>
      </c>
      <c r="GO131" s="27" t="str">
        <f>_xlfn.IFNA(INDEX(Grunddaten!$C$9:$BO$159,MATCH($A131,Input_Lieferant!$B$9:$B$158,0),MATCH(GO$1,Grunddaten!$C$8:$BO$8,0)), "")&amp;""</f>
        <v/>
      </c>
      <c r="GP131" s="27" t="str">
        <f>_xlfn.IFNA(INDEX('Systemmanager - Datenassistent'!$C$9:$BW$159,MATCH($A131,Input_Lieferant!$B$9:$B$158,0),MATCH(GP$1,'Systemmanager - Datenassistent'!$C$8:$BW$8,0)),"")&amp;""</f>
        <v>R</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2</v>
      </c>
      <c r="JT131" s="27" t="str">
        <f>_xlfn.IFNA(INDEX(Grunddaten!$C$9:$BO$159,MATCH($A131,Input_Lieferant!$B$9:$B$158,0),MATCH(JT$1,Grunddaten!$C$8:$BO$8,0)), "")&amp;""</f>
        <v>V</v>
      </c>
      <c r="JU131" s="31"/>
      <c r="JV131" s="27" t="str">
        <f>_xlfn.IFNA(INDEX(Input_Lieferant!$D$9:$BE$158,MATCH($A131,Input_Lieferant!$B$9:$B$158,0),MATCH(JV$1,Input_Lieferant!$D$8:$BE$8,0)),"")&amp;""</f>
        <v>197339742</v>
      </c>
      <c r="JW131" s="31"/>
      <c r="JX131" s="31"/>
      <c r="JZ131" s="31"/>
      <c r="KA131" s="31"/>
      <c r="KB131" s="31"/>
      <c r="KC131" s="27" t="str">
        <f>_xlfn.IFNA(INDEX('Systemmanager - Datenassistent'!$C$9:$BW$159,MATCH($A131,Input_Lieferant!$B$9:$B$158,0),MATCH(KC$1,'Systemmanager - Datenassistent'!$C$8:$BW$8,0)),"")&amp;""</f>
        <v>2</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4">
      <c r="A132" s="27">
        <f>IF(LEN(Input_Lieferant!B139)=0,"",Input_Lieferant!B139)</f>
        <v>131</v>
      </c>
      <c r="B132" s="31"/>
      <c r="C132" s="31"/>
      <c r="D132" s="31"/>
      <c r="E132" s="31"/>
      <c r="F132" s="31"/>
      <c r="G132" s="31"/>
      <c r="H132" s="31"/>
      <c r="I132" s="31"/>
      <c r="J132" s="31"/>
      <c r="K132" s="27" t="str">
        <f>_xlfn.IFNA(INDEX(Grunddaten!$C$9:$BO$159,MATCH($A132,Input_Lieferant!$B$9:$B$158,0),MATCH(K$1,Grunddaten!$C$8:$BO$8,0)), "")&amp;""</f>
        <v>V008</v>
      </c>
      <c r="L132" s="27" t="str">
        <f t="shared" si="20"/>
        <v>M</v>
      </c>
      <c r="M132" s="27" t="str">
        <f>_xlfn.IFNA(INDEX(Grunddaten!$C$9:$BO$159,MATCH($A132,Input_Lieferant!$B$9:$B$158,0),MATCH(M$1,Grunddaten!$C$8:$BO$8,0)), "")&amp;""</f>
        <v>ZX0000280</v>
      </c>
      <c r="N132" s="31"/>
      <c r="O132" s="27" t="str">
        <f>_xlfn.IFNA(INDEX(Input_Lieferant!$D$9:$BE$158,MATCH($A132,Input_Lieferant!$B$9:$B$158,0),MATCH(O$1,Input_Lieferant!$D$8:$BE$8,0)), "")&amp;""</f>
        <v>OZ</v>
      </c>
      <c r="P132" s="27" t="str">
        <f>_xlfn.IFNA(INDEX(Input_Lieferant!$D$9:$BE$158,MATCH($A132,Input_Lieferant!$B$9:$B$158,0),MATCH(P$1,Input_Lieferant!$D$8:$BE$8,0)), "")&amp;""</f>
        <v>PAA</v>
      </c>
      <c r="Q132" s="31"/>
      <c r="R132" s="31"/>
      <c r="S132" s="31"/>
      <c r="T132" s="31"/>
      <c r="U132" s="31"/>
      <c r="V132" s="31"/>
      <c r="W132" s="31"/>
      <c r="X132" s="31"/>
      <c r="Y132" s="31"/>
      <c r="Z132" s="27" t="str">
        <f>_xlfn.IFNA(INDEX(Input_Lieferant!$D$9:$BE$158,MATCH($A132,Input_Lieferant!$B$9:$B$158,0),MATCH(Z$1,Input_Lieferant!$D$8:$BE$8,0)), "")&amp;""</f>
        <v>2.13</v>
      </c>
      <c r="AA132" s="31"/>
      <c r="AB132" s="27" t="str">
        <f>_xlfn.IFNA(INDEX(Input_Lieferant!$D$9:$BE$158,MATCH($A132,Input_Lieferant!$B$9:$B$158,0),MATCH(AB$1,Input_Lieferant!$D$8:$BE$8,0)),"")&amp;""</f>
        <v>LO09</v>
      </c>
      <c r="AC132" s="31"/>
      <c r="AD132" s="31"/>
      <c r="AE132" s="27" t="str">
        <f>_xlfn.IFNA(INDEX(Input_Lieferant!$D$9:$BE$158,MATCH($A132,Input_Lieferant!$B$9:$B$158,0),MATCH(AE$1,Input_Lieferant!$D$8:$BE$8,0)), "")&amp;""</f>
        <v>8.99</v>
      </c>
      <c r="AF132" s="27" t="str">
        <f>_xlfn.IFNA(INDEX(Input_Lieferant!$D$9:$BE$158,MATCH($A132,Input_Lieferant!$B$9:$B$158,0),MATCH(AF$1,Input_Lieferant!$D$8:$BE$8,0)),"")&amp;""</f>
        <v>4.64</v>
      </c>
      <c r="AG132" s="27" t="str">
        <f>_xlfn.IFNA(INDEX(Input_Lieferant!$D$9:$BE$158,MATCH($A132,Input_Lieferant!$B$9:$B$158,0),MATCH(AG$1,Input_Lieferant!$D$8:$BE$8,0)),"")&amp;""</f>
        <v>KG</v>
      </c>
      <c r="AH132" s="31"/>
      <c r="AI132" s="31"/>
      <c r="AJ132" s="31"/>
      <c r="AK132" s="31"/>
      <c r="AL132" s="27" t="str">
        <f>_xlfn.IFNA(INDEX('Systemmanager - Datenassistent'!$C$9:$BW$159,MATCH($A132,Input_Lieferant!$B$9:$B$158,0),MATCH(AL$1,'Systemmanager - Datenassistent'!$C$8:$BW$8,0)),"")&amp;""</f>
        <v>03</v>
      </c>
      <c r="AM132" s="31"/>
      <c r="AN132" s="31"/>
      <c r="AO132" s="31"/>
      <c r="AP132" s="27" t="str">
        <f>_xlfn.IFNA(INDEX(Grunddaten!$C$9:$BO$159,MATCH($A132,Input_Lieferant!$B$9:$B$158,0),MATCH(AP$1,Grunddaten!$C$8:$BO$8,0)), "")&amp;""</f>
        <v>V7</v>
      </c>
      <c r="AQ132" s="31"/>
      <c r="AR132" s="31"/>
      <c r="AS132" s="31"/>
      <c r="AT132" s="31"/>
      <c r="AU132" s="31"/>
      <c r="AV132" s="31"/>
      <c r="AW132" s="31"/>
      <c r="AX132" s="31"/>
      <c r="AY132" s="31"/>
      <c r="AZ132" s="27" t="str">
        <f>_xlfn.IFNA(INDEX(Input_Lieferant!$D$9:$BE$158,MATCH($A132,Input_Lieferant!$B$9:$B$158,0),MATCH(AZ$1,Input_Lieferant!$D$8:$BE$8,0)),"")&amp;""</f>
        <v>3657783400230</v>
      </c>
      <c r="BA132" s="27" t="str">
        <f t="shared" si="21"/>
        <v>HE</v>
      </c>
      <c r="BB132" s="27" t="str">
        <f>TEXT(_xlfn.IFNA(INDEX(Input_Lieferant!$D$9:$BE$158,MATCH($A132,Input_Lieferant!$B$9:$B$158,0),MATCH(BB$1,Input_Lieferant!$D$8:$BE$8,0)),""), "0.000")&amp;""</f>
        <v>3.110</v>
      </c>
      <c r="BC132" s="27" t="str">
        <f>TEXT(_xlfn.IFNA(INDEX(Input_Lieferant!$D$9:$BE$158,MATCH($A132,Input_Lieferant!$B$9:$B$158,0),MATCH(BC$1,Input_Lieferant!$D$8:$BE$8,0)),""), "0.000")&amp;""</f>
        <v>2.650</v>
      </c>
      <c r="BD132" s="27" t="str">
        <f>TEXT(_xlfn.IFNA(INDEX(Input_Lieferant!$D$9:$BE$158,MATCH($A132,Input_Lieferant!$B$9:$B$158,0),MATCH(BD$1,Input_Lieferant!$D$8:$BE$8,0)),""), "0.000")&amp;""</f>
        <v>4.280</v>
      </c>
      <c r="BE132" s="27" t="str">
        <f>TEXT(_xlfn.IFNA(INDEX(Input_Lieferant!$D$9:$BE$158,MATCH($A132,Input_Lieferant!$B$9:$B$158,0),MATCH(BE$1,Input_Lieferant!$D$8:$BE$8,0)),""), "0.000")&amp;""</f>
        <v>MM</v>
      </c>
      <c r="BF132" s="27" t="str">
        <f>_xlfn.IFNA(INDEX(Grunddaten!$C$9:$BO$159,MATCH($A132,Input_Lieferant!$B$9:$B$158,0),MATCH(BF$1,Grunddaten!$C$8:$BO$8,0)), "")&amp;""</f>
        <v>0899</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6000</v>
      </c>
      <c r="BY132" s="31"/>
      <c r="BZ132" s="31"/>
      <c r="CA132" s="31"/>
      <c r="CB132" s="31"/>
      <c r="CC132" s="31"/>
      <c r="CD132" s="27" t="str">
        <f>_xlfn.IFNA(INDEX('Systemmanager - Datenassistent'!$C$9:$BW$159,MATCH($A132,Input_Lieferant!$B$9:$B$158,0),MATCH(CD$1,'Systemmanager - Datenassistent'!$C$8:$BW$8,0)),"")&amp;""</f>
        <v>EXTWG_131</v>
      </c>
      <c r="CE132" s="31"/>
      <c r="CF132" s="31"/>
      <c r="CG132" s="31"/>
      <c r="CH132" s="31"/>
      <c r="CI132" s="31"/>
      <c r="CJ132" s="31" t="str">
        <f t="shared" si="22"/>
        <v>V1</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kFCTWFtRnGIgMKzbAWEBgIuNWFdbVl</v>
      </c>
      <c r="DE132" s="27" t="str">
        <f>_xlfn.IFNA(INDEX(Grunddaten!$C$9:$BO$159,MATCH($A132,Input_Lieferant!$B$9:$B$158,0),MATCH(DE$1,Grunddaten!$C$8:$BO$8,0)), "")&amp;""</f>
        <v>1000055985</v>
      </c>
      <c r="DF132" s="31"/>
      <c r="DG132" s="31"/>
      <c r="DH132" s="31"/>
      <c r="DI132" s="31"/>
      <c r="DJ132" s="27" t="str">
        <f>_xlfn.IFNA(INDEX(Input_Lieferant!$D$9:$BE$158,MATCH($A132,Input_Lieferant!$B$9:$B$158,0),MATCH(DJ$1,Input_Lieferant!$D$8:$BE$8,0)),"")&amp;""</f>
        <v>V03</v>
      </c>
      <c r="DK132" s="31"/>
      <c r="DL132" s="31"/>
      <c r="DM132" s="31"/>
      <c r="DN132" s="31"/>
      <c r="DO132" s="31"/>
      <c r="DP132" s="31"/>
      <c r="DQ132" s="31"/>
      <c r="DR132" s="27">
        <f t="shared" si="23"/>
        <v>2</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UAM</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X</v>
      </c>
      <c r="GI132" s="27" t="str">
        <f>_xlfn.IFNA(INDEX('Systemmanager - Datenassistent'!$C$9:$BW$159,MATCH($A132,Input_Lieferant!$B$9:$B$158,0),MATCH(GI$1,'Systemmanager - Datenassistent'!$C$8:$BW$8,0)),"")&amp;""</f>
        <v>N</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000000000037209569</v>
      </c>
      <c r="GO132" s="27" t="str">
        <f>_xlfn.IFNA(INDEX(Grunddaten!$C$9:$BO$159,MATCH($A132,Input_Lieferant!$B$9:$B$158,0),MATCH(GO$1,Grunddaten!$C$8:$BO$8,0)), "")&amp;""</f>
        <v/>
      </c>
      <c r="GP132" s="27" t="str">
        <f>_xlfn.IFNA(INDEX('Systemmanager - Datenassistent'!$C$9:$BW$159,MATCH($A132,Input_Lieferant!$B$9:$B$158,0),MATCH(GP$1,'Systemmanager - Datenassistent'!$C$8:$BW$8,0)),"")&amp;""</f>
        <v>R</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2</v>
      </c>
      <c r="JT132" s="27" t="str">
        <f>_xlfn.IFNA(INDEX(Grunddaten!$C$9:$BO$159,MATCH($A132,Input_Lieferant!$B$9:$B$158,0),MATCH(JT$1,Grunddaten!$C$8:$BO$8,0)), "")&amp;""</f>
        <v>N</v>
      </c>
      <c r="JU132" s="31"/>
      <c r="JV132" s="27" t="str">
        <f>_xlfn.IFNA(INDEX(Input_Lieferant!$D$9:$BE$158,MATCH($A132,Input_Lieferant!$B$9:$B$158,0),MATCH(JV$1,Input_Lieferant!$D$8:$BE$8,0)),"")&amp;""</f>
        <v>863401974</v>
      </c>
      <c r="JW132" s="31"/>
      <c r="JX132" s="31"/>
      <c r="JZ132" s="31"/>
      <c r="KA132" s="31"/>
      <c r="KB132" s="31"/>
      <c r="KC132" s="27" t="str">
        <f>_xlfn.IFNA(INDEX('Systemmanager - Datenassistent'!$C$9:$BW$159,MATCH($A132,Input_Lieferant!$B$9:$B$158,0),MATCH(KC$1,'Systemmanager - Datenassistent'!$C$8:$BW$8,0)),"")&amp;""</f>
        <v>1</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4">
      <c r="A133" s="27">
        <f>IF(LEN(Input_Lieferant!B140)=0,"",Input_Lieferant!B140)</f>
        <v>132</v>
      </c>
      <c r="B133" s="31"/>
      <c r="C133" s="31"/>
      <c r="D133" s="31"/>
      <c r="E133" s="31"/>
      <c r="F133" s="31"/>
      <c r="G133" s="31"/>
      <c r="H133" s="31"/>
      <c r="I133" s="31"/>
      <c r="J133" s="31"/>
      <c r="K133" s="27" t="str">
        <f>_xlfn.IFNA(INDEX(Grunddaten!$C$9:$BO$159,MATCH($A133,Input_Lieferant!$B$9:$B$158,0),MATCH(K$1,Grunddaten!$C$8:$BO$8,0)), "")&amp;""</f>
        <v>V001</v>
      </c>
      <c r="L133" s="27" t="str">
        <f t="shared" si="20"/>
        <v>M</v>
      </c>
      <c r="M133" s="27" t="str">
        <f>_xlfn.IFNA(INDEX(Grunddaten!$C$9:$BO$159,MATCH($A133,Input_Lieferant!$B$9:$B$158,0),MATCH(M$1,Grunddaten!$C$8:$BO$8,0)), "")&amp;""</f>
        <v>ZX0000290</v>
      </c>
      <c r="N133" s="31"/>
      <c r="O133" s="27" t="str">
        <f>_xlfn.IFNA(INDEX(Input_Lieferant!$D$9:$BE$158,MATCH($A133,Input_Lieferant!$B$9:$B$158,0),MATCH(O$1,Input_Lieferant!$D$8:$BE$8,0)), "")&amp;""</f>
        <v>CM</v>
      </c>
      <c r="P133" s="27" t="str">
        <f>_xlfn.IFNA(INDEX(Input_Lieferant!$D$9:$BE$158,MATCH($A133,Input_Lieferant!$B$9:$B$158,0),MATCH(P$1,Input_Lieferant!$D$8:$BE$8,0)), "")&amp;""</f>
        <v>L</v>
      </c>
      <c r="Q133" s="31"/>
      <c r="R133" s="31"/>
      <c r="S133" s="31"/>
      <c r="T133" s="31"/>
      <c r="U133" s="31"/>
      <c r="V133" s="31"/>
      <c r="W133" s="31"/>
      <c r="X133" s="31"/>
      <c r="Y133" s="31"/>
      <c r="Z133" s="27" t="str">
        <f>_xlfn.IFNA(INDEX(Input_Lieferant!$D$9:$BE$158,MATCH($A133,Input_Lieferant!$B$9:$B$158,0),MATCH(Z$1,Input_Lieferant!$D$8:$BE$8,0)), "")&amp;""</f>
        <v>4.15</v>
      </c>
      <c r="AA133" s="31"/>
      <c r="AB133" s="27" t="str">
        <f>_xlfn.IFNA(INDEX(Input_Lieferant!$D$9:$BE$158,MATCH($A133,Input_Lieferant!$B$9:$B$158,0),MATCH(AB$1,Input_Lieferant!$D$8:$BE$8,0)),"")&amp;""</f>
        <v>LO03</v>
      </c>
      <c r="AC133" s="31"/>
      <c r="AD133" s="31"/>
      <c r="AE133" s="27" t="str">
        <f>_xlfn.IFNA(INDEX(Input_Lieferant!$D$9:$BE$158,MATCH($A133,Input_Lieferant!$B$9:$B$158,0),MATCH(AE$1,Input_Lieferant!$D$8:$BE$8,0)), "")&amp;""</f>
        <v>3.61</v>
      </c>
      <c r="AF133" s="27" t="str">
        <f>_xlfn.IFNA(INDEX(Input_Lieferant!$D$9:$BE$158,MATCH($A133,Input_Lieferant!$B$9:$B$158,0),MATCH(AF$1,Input_Lieferant!$D$8:$BE$8,0)),"")&amp;""</f>
        <v>9.96</v>
      </c>
      <c r="AG133" s="27" t="str">
        <f>_xlfn.IFNA(INDEX(Input_Lieferant!$D$9:$BE$158,MATCH($A133,Input_Lieferant!$B$9:$B$158,0),MATCH(AG$1,Input_Lieferant!$D$8:$BE$8,0)),"")&amp;""</f>
        <v>KG</v>
      </c>
      <c r="AH133" s="31"/>
      <c r="AI133" s="31"/>
      <c r="AJ133" s="31"/>
      <c r="AK133" s="31"/>
      <c r="AL133" s="27" t="str">
        <f>_xlfn.IFNA(INDEX('Systemmanager - Datenassistent'!$C$9:$BW$159,MATCH($A133,Input_Lieferant!$B$9:$B$158,0),MATCH(AL$1,'Systemmanager - Datenassistent'!$C$8:$BW$8,0)),"")&amp;""</f>
        <v>01</v>
      </c>
      <c r="AM133" s="31"/>
      <c r="AN133" s="31"/>
      <c r="AO133" s="31"/>
      <c r="AP133" s="27" t="str">
        <f>_xlfn.IFNA(INDEX(Grunddaten!$C$9:$BO$159,MATCH($A133,Input_Lieferant!$B$9:$B$158,0),MATCH(AP$1,Grunddaten!$C$8:$BO$8,0)), "")&amp;""</f>
        <v>V1</v>
      </c>
      <c r="AQ133" s="31"/>
      <c r="AR133" s="31"/>
      <c r="AS133" s="31"/>
      <c r="AT133" s="31"/>
      <c r="AU133" s="31"/>
      <c r="AV133" s="31"/>
      <c r="AW133" s="31"/>
      <c r="AX133" s="31"/>
      <c r="AY133" s="31"/>
      <c r="AZ133" s="27" t="str">
        <f>_xlfn.IFNA(INDEX(Input_Lieferant!$D$9:$BE$158,MATCH($A133,Input_Lieferant!$B$9:$B$158,0),MATCH(AZ$1,Input_Lieferant!$D$8:$BE$8,0)),"")&amp;""</f>
        <v>9425826553859</v>
      </c>
      <c r="BA133" s="27" t="str">
        <f t="shared" si="21"/>
        <v>HE</v>
      </c>
      <c r="BB133" s="27" t="str">
        <f>TEXT(_xlfn.IFNA(INDEX(Input_Lieferant!$D$9:$BE$158,MATCH($A133,Input_Lieferant!$B$9:$B$158,0),MATCH(BB$1,Input_Lieferant!$D$8:$BE$8,0)),""), "0.000")&amp;""</f>
        <v>5.710</v>
      </c>
      <c r="BC133" s="27" t="str">
        <f>TEXT(_xlfn.IFNA(INDEX(Input_Lieferant!$D$9:$BE$158,MATCH($A133,Input_Lieferant!$B$9:$B$158,0),MATCH(BC$1,Input_Lieferant!$D$8:$BE$8,0)),""), "0.000")&amp;""</f>
        <v>2.300</v>
      </c>
      <c r="BD133" s="27" t="str">
        <f>TEXT(_xlfn.IFNA(INDEX(Input_Lieferant!$D$9:$BE$158,MATCH($A133,Input_Lieferant!$B$9:$B$158,0),MATCH(BD$1,Input_Lieferant!$D$8:$BE$8,0)),""), "0.000")&amp;""</f>
        <v>8.360</v>
      </c>
      <c r="BE133" s="27" t="str">
        <f>TEXT(_xlfn.IFNA(INDEX(Input_Lieferant!$D$9:$BE$158,MATCH($A133,Input_Lieferant!$B$9:$B$158,0),MATCH(BE$1,Input_Lieferant!$D$8:$BE$8,0)),""), "0.000")&amp;""</f>
        <v>MM</v>
      </c>
      <c r="BF133" s="27" t="str">
        <f>_xlfn.IFNA(INDEX(Grunddaten!$C$9:$BO$159,MATCH($A133,Input_Lieferant!$B$9:$B$158,0),MATCH(BF$1,Grunddaten!$C$8:$BO$8,0)), "")&amp;""</f>
        <v>0629</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9000</v>
      </c>
      <c r="BY133" s="31"/>
      <c r="BZ133" s="31"/>
      <c r="CA133" s="31"/>
      <c r="CB133" s="31"/>
      <c r="CC133" s="31"/>
      <c r="CD133" s="27" t="str">
        <f>_xlfn.IFNA(INDEX('Systemmanager - Datenassistent'!$C$9:$BW$159,MATCH($A133,Input_Lieferant!$B$9:$B$158,0),MATCH(CD$1,'Systemmanager - Datenassistent'!$C$8:$BW$8,0)),"")&amp;""</f>
        <v>EXTWG_132</v>
      </c>
      <c r="CE133" s="31"/>
      <c r="CF133" s="31"/>
      <c r="CG133" s="31"/>
      <c r="CH133" s="31"/>
      <c r="CI133" s="31"/>
      <c r="CJ133" s="31" t="str">
        <f t="shared" si="22"/>
        <v>V1</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cdnsawFVdgntrspNCViPklrUMKRPBb</v>
      </c>
      <c r="DE133" s="27" t="str">
        <f>_xlfn.IFNA(INDEX(Grunddaten!$C$9:$BO$159,MATCH($A133,Input_Lieferant!$B$9:$B$158,0),MATCH(DE$1,Grunddaten!$C$8:$BO$8,0)), "")&amp;""</f>
        <v>1000051127</v>
      </c>
      <c r="DF133" s="31"/>
      <c r="DG133" s="31"/>
      <c r="DH133" s="31"/>
      <c r="DI133" s="31"/>
      <c r="DJ133" s="27" t="str">
        <f>_xlfn.IFNA(INDEX(Input_Lieferant!$D$9:$BE$158,MATCH($A133,Input_Lieferant!$B$9:$B$158,0),MATCH(DJ$1,Input_Lieferant!$D$8:$BE$8,0)),"")&amp;""</f>
        <v/>
      </c>
      <c r="DK133" s="31"/>
      <c r="DL133" s="31"/>
      <c r="DM133" s="31"/>
      <c r="DN133" s="31"/>
      <c r="DO133" s="31"/>
      <c r="DP133" s="31"/>
      <c r="DQ133" s="31"/>
      <c r="DR133" s="27">
        <f t="shared" si="23"/>
        <v>2</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UAM</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X</v>
      </c>
      <c r="GI133" s="27" t="str">
        <f>_xlfn.IFNA(INDEX('Systemmanager - Datenassistent'!$C$9:$BW$159,MATCH($A133,Input_Lieferant!$B$9:$B$158,0),MATCH(GI$1,'Systemmanager - Datenassistent'!$C$8:$BW$8,0)),"")&amp;""</f>
        <v>M</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000000000058279218</v>
      </c>
      <c r="GO133" s="27" t="str">
        <f>_xlfn.IFNA(INDEX(Grunddaten!$C$9:$BO$159,MATCH($A133,Input_Lieferant!$B$9:$B$158,0),MATCH(GO$1,Grunddaten!$C$8:$BO$8,0)), "")&amp;""</f>
        <v/>
      </c>
      <c r="GP133" s="27" t="str">
        <f>_xlfn.IFNA(INDEX('Systemmanager - Datenassistent'!$C$9:$BW$159,MATCH($A133,Input_Lieferant!$B$9:$B$158,0),MATCH(GP$1,'Systemmanager - Datenassistent'!$C$8:$BW$8,0)),"")&amp;""</f>
        <v>R</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2</v>
      </c>
      <c r="JT133" s="27" t="str">
        <f>_xlfn.IFNA(INDEX(Grunddaten!$C$9:$BO$159,MATCH($A133,Input_Lieferant!$B$9:$B$158,0),MATCH(JT$1,Grunddaten!$C$8:$BO$8,0)), "")&amp;""</f>
        <v>R</v>
      </c>
      <c r="JU133" s="31"/>
      <c r="JV133" s="27" t="str">
        <f>_xlfn.IFNA(INDEX(Input_Lieferant!$D$9:$BE$158,MATCH($A133,Input_Lieferant!$B$9:$B$158,0),MATCH(JV$1,Input_Lieferant!$D$8:$BE$8,0)),"")&amp;""</f>
        <v>353724444</v>
      </c>
      <c r="JW133" s="31"/>
      <c r="JX133" s="31"/>
      <c r="JZ133" s="31"/>
      <c r="KA133" s="31"/>
      <c r="KB133" s="31"/>
      <c r="KC133" s="27" t="str">
        <f>_xlfn.IFNA(INDEX('Systemmanager - Datenassistent'!$C$9:$BW$159,MATCH($A133,Input_Lieferant!$B$9:$B$158,0),MATCH(KC$1,'Systemmanager - Datenassistent'!$C$8:$BW$8,0)),"")&amp;""</f>
        <v>2</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4">
      <c r="A134" s="27">
        <f>IF(LEN(Input_Lieferant!B141)=0,"",Input_Lieferant!B141)</f>
        <v>133</v>
      </c>
      <c r="B134" s="31"/>
      <c r="C134" s="31"/>
      <c r="D134" s="31"/>
      <c r="E134" s="31"/>
      <c r="F134" s="31"/>
      <c r="G134" s="31"/>
      <c r="H134" s="31"/>
      <c r="I134" s="31"/>
      <c r="J134" s="31"/>
      <c r="K134" s="27" t="str">
        <f>_xlfn.IFNA(INDEX(Grunddaten!$C$9:$BO$159,MATCH($A134,Input_Lieferant!$B$9:$B$158,0),MATCH(K$1,Grunddaten!$C$8:$BO$8,0)), "")&amp;""</f>
        <v>V009</v>
      </c>
      <c r="L134" s="27" t="str">
        <f t="shared" si="20"/>
        <v>M</v>
      </c>
      <c r="M134" s="27" t="str">
        <f>_xlfn.IFNA(INDEX(Grunddaten!$C$9:$BO$159,MATCH($A134,Input_Lieferant!$B$9:$B$158,0),MATCH(M$1,Grunddaten!$C$8:$BO$8,0)), "")&amp;""</f>
        <v>ZX0000235</v>
      </c>
      <c r="N134" s="31"/>
      <c r="O134" s="27" t="str">
        <f>_xlfn.IFNA(INDEX(Input_Lieferant!$D$9:$BE$158,MATCH($A134,Input_Lieferant!$B$9:$B$158,0),MATCH(O$1,Input_Lieferant!$D$8:$BE$8,0)), "")&amp;""</f>
        <v>CM</v>
      </c>
      <c r="P134" s="27" t="str">
        <f>_xlfn.IFNA(INDEX(Input_Lieferant!$D$9:$BE$158,MATCH($A134,Input_Lieferant!$B$9:$B$158,0),MATCH(P$1,Input_Lieferant!$D$8:$BE$8,0)), "")&amp;""</f>
        <v>ML</v>
      </c>
      <c r="Q134" s="31"/>
      <c r="R134" s="31"/>
      <c r="S134" s="31"/>
      <c r="T134" s="31"/>
      <c r="U134" s="31"/>
      <c r="V134" s="31"/>
      <c r="W134" s="31"/>
      <c r="X134" s="31"/>
      <c r="Y134" s="31"/>
      <c r="Z134" s="27" t="str">
        <f>_xlfn.IFNA(INDEX(Input_Lieferant!$D$9:$BE$158,MATCH($A134,Input_Lieferant!$B$9:$B$158,0),MATCH(Z$1,Input_Lieferant!$D$8:$BE$8,0)), "")&amp;""</f>
        <v>7.21</v>
      </c>
      <c r="AA134" s="31"/>
      <c r="AB134" s="27" t="str">
        <f>_xlfn.IFNA(INDEX(Input_Lieferant!$D$9:$BE$158,MATCH($A134,Input_Lieferant!$B$9:$B$158,0),MATCH(AB$1,Input_Lieferant!$D$8:$BE$8,0)),"")&amp;""</f>
        <v>ERLA</v>
      </c>
      <c r="AC134" s="31"/>
      <c r="AD134" s="31"/>
      <c r="AE134" s="27" t="str">
        <f>_xlfn.IFNA(INDEX(Input_Lieferant!$D$9:$BE$158,MATCH($A134,Input_Lieferant!$B$9:$B$158,0),MATCH(AE$1,Input_Lieferant!$D$8:$BE$8,0)), "")&amp;""</f>
        <v>6.34</v>
      </c>
      <c r="AF134" s="27" t="str">
        <f>_xlfn.IFNA(INDEX(Input_Lieferant!$D$9:$BE$158,MATCH($A134,Input_Lieferant!$B$9:$B$158,0),MATCH(AF$1,Input_Lieferant!$D$8:$BE$8,0)),"")&amp;""</f>
        <v>8.89</v>
      </c>
      <c r="AG134" s="27" t="str">
        <f>_xlfn.IFNA(INDEX(Input_Lieferant!$D$9:$BE$158,MATCH($A134,Input_Lieferant!$B$9:$B$158,0),MATCH(AG$1,Input_Lieferant!$D$8:$BE$8,0)),"")&amp;""</f>
        <v>KG</v>
      </c>
      <c r="AH134" s="31"/>
      <c r="AI134" s="31"/>
      <c r="AJ134" s="31"/>
      <c r="AK134" s="31"/>
      <c r="AL134" s="27" t="str">
        <f>_xlfn.IFNA(INDEX('Systemmanager - Datenassistent'!$C$9:$BW$159,MATCH($A134,Input_Lieferant!$B$9:$B$158,0),MATCH(AL$1,'Systemmanager - Datenassistent'!$C$8:$BW$8,0)),"")&amp;""</f>
        <v>04</v>
      </c>
      <c r="AM134" s="31"/>
      <c r="AN134" s="31"/>
      <c r="AO134" s="31"/>
      <c r="AP134" s="27" t="str">
        <f>_xlfn.IFNA(INDEX(Grunddaten!$C$9:$BO$159,MATCH($A134,Input_Lieferant!$B$9:$B$158,0),MATCH(AP$1,Grunddaten!$C$8:$BO$8,0)), "")&amp;""</f>
        <v>V0</v>
      </c>
      <c r="AQ134" s="31"/>
      <c r="AR134" s="31"/>
      <c r="AS134" s="31"/>
      <c r="AT134" s="31"/>
      <c r="AU134" s="31"/>
      <c r="AV134" s="31"/>
      <c r="AW134" s="31"/>
      <c r="AX134" s="31"/>
      <c r="AY134" s="31"/>
      <c r="AZ134" s="27" t="str">
        <f>_xlfn.IFNA(INDEX(Input_Lieferant!$D$9:$BE$158,MATCH($A134,Input_Lieferant!$B$9:$B$158,0),MATCH(AZ$1,Input_Lieferant!$D$8:$BE$8,0)),"")&amp;""</f>
        <v>8613886056843</v>
      </c>
      <c r="BA134" s="27" t="str">
        <f t="shared" si="21"/>
        <v>HE</v>
      </c>
      <c r="BB134" s="27" t="str">
        <f>TEXT(_xlfn.IFNA(INDEX(Input_Lieferant!$D$9:$BE$158,MATCH($A134,Input_Lieferant!$B$9:$B$158,0),MATCH(BB$1,Input_Lieferant!$D$8:$BE$8,0)),""), "0.000")&amp;""</f>
        <v>6.460</v>
      </c>
      <c r="BC134" s="27" t="str">
        <f>TEXT(_xlfn.IFNA(INDEX(Input_Lieferant!$D$9:$BE$158,MATCH($A134,Input_Lieferant!$B$9:$B$158,0),MATCH(BC$1,Input_Lieferant!$D$8:$BE$8,0)),""), "0.000")&amp;""</f>
        <v>5.950</v>
      </c>
      <c r="BD134" s="27" t="str">
        <f>TEXT(_xlfn.IFNA(INDEX(Input_Lieferant!$D$9:$BE$158,MATCH($A134,Input_Lieferant!$B$9:$B$158,0),MATCH(BD$1,Input_Lieferant!$D$8:$BE$8,0)),""), "0.000")&amp;""</f>
        <v>9.210</v>
      </c>
      <c r="BE134" s="27" t="str">
        <f>TEXT(_xlfn.IFNA(INDEX(Input_Lieferant!$D$9:$BE$158,MATCH($A134,Input_Lieferant!$B$9:$B$158,0),MATCH(BE$1,Input_Lieferant!$D$8:$BE$8,0)),""), "0.000")&amp;""</f>
        <v>MM</v>
      </c>
      <c r="BF134" s="27" t="str">
        <f>_xlfn.IFNA(INDEX(Grunddaten!$C$9:$BO$159,MATCH($A134,Input_Lieferant!$B$9:$B$158,0),MATCH(BF$1,Grunddaten!$C$8:$BO$8,0)), "")&amp;""</f>
        <v>0159</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7000</v>
      </c>
      <c r="BY134" s="31"/>
      <c r="BZ134" s="31"/>
      <c r="CA134" s="31"/>
      <c r="CB134" s="31"/>
      <c r="CC134" s="31"/>
      <c r="CD134" s="27" t="str">
        <f>_xlfn.IFNA(INDEX('Systemmanager - Datenassistent'!$C$9:$BW$159,MATCH($A134,Input_Lieferant!$B$9:$B$158,0),MATCH(CD$1,'Systemmanager - Datenassistent'!$C$8:$BW$8,0)),"")&amp;""</f>
        <v>EXTWG_133</v>
      </c>
      <c r="CE134" s="31"/>
      <c r="CF134" s="31"/>
      <c r="CG134" s="31"/>
      <c r="CH134" s="31"/>
      <c r="CI134" s="31"/>
      <c r="CJ134" s="31" t="str">
        <f t="shared" si="22"/>
        <v>V1</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sbDHUTkTqLwvjEFMLihVcizjUNlgLV</v>
      </c>
      <c r="DE134" s="27" t="str">
        <f>_xlfn.IFNA(INDEX(Grunddaten!$C$9:$BO$159,MATCH($A134,Input_Lieferant!$B$9:$B$158,0),MATCH(DE$1,Grunddaten!$C$8:$BO$8,0)), "")&amp;""</f>
        <v>1000048936</v>
      </c>
      <c r="DF134" s="31"/>
      <c r="DG134" s="31"/>
      <c r="DH134" s="31"/>
      <c r="DI134" s="31"/>
      <c r="DJ134" s="27" t="str">
        <f>_xlfn.IFNA(INDEX(Input_Lieferant!$D$9:$BE$158,MATCH($A134,Input_Lieferant!$B$9:$B$158,0),MATCH(DJ$1,Input_Lieferant!$D$8:$BE$8,0)),"")&amp;""</f>
        <v/>
      </c>
      <c r="DK134" s="31"/>
      <c r="DL134" s="31"/>
      <c r="DM134" s="31"/>
      <c r="DN134" s="31"/>
      <c r="DO134" s="31"/>
      <c r="DP134" s="31"/>
      <c r="DQ134" s="31"/>
      <c r="DR134" s="27">
        <f t="shared" si="23"/>
        <v>2</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UAM</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X</v>
      </c>
      <c r="GI134" s="27" t="str">
        <f>_xlfn.IFNA(INDEX('Systemmanager - Datenassistent'!$C$9:$BW$159,MATCH($A134,Input_Lieferant!$B$9:$B$158,0),MATCH(GI$1,'Systemmanager - Datenassistent'!$C$8:$BW$8,0)),"")&amp;""</f>
        <v>N</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000000000086557479</v>
      </c>
      <c r="GO134" s="27" t="str">
        <f>_xlfn.IFNA(INDEX(Grunddaten!$C$9:$BO$159,MATCH($A134,Input_Lieferant!$B$9:$B$158,0),MATCH(GO$1,Grunddaten!$C$8:$BO$8,0)), "")&amp;""</f>
        <v/>
      </c>
      <c r="GP134" s="27" t="str">
        <f>_xlfn.IFNA(INDEX('Systemmanager - Datenassistent'!$C$9:$BW$159,MATCH($A134,Input_Lieferant!$B$9:$B$158,0),MATCH(GP$1,'Systemmanager - Datenassistent'!$C$8:$BW$8,0)),"")&amp;""</f>
        <v>R</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2</v>
      </c>
      <c r="JT134" s="27" t="str">
        <f>_xlfn.IFNA(INDEX(Grunddaten!$C$9:$BO$159,MATCH($A134,Input_Lieferant!$B$9:$B$158,0),MATCH(JT$1,Grunddaten!$C$8:$BO$8,0)), "")&amp;""</f>
        <v>N</v>
      </c>
      <c r="JU134" s="31"/>
      <c r="JV134" s="27" t="str">
        <f>_xlfn.IFNA(INDEX(Input_Lieferant!$D$9:$BE$158,MATCH($A134,Input_Lieferant!$B$9:$B$158,0),MATCH(JV$1,Input_Lieferant!$D$8:$BE$8,0)),"")&amp;""</f>
        <v>486963961</v>
      </c>
      <c r="JW134" s="31"/>
      <c r="JX134" s="31"/>
      <c r="JZ134" s="31"/>
      <c r="KA134" s="31"/>
      <c r="KB134" s="31"/>
      <c r="KC134" s="27" t="str">
        <f>_xlfn.IFNA(INDEX('Systemmanager - Datenassistent'!$C$9:$BW$159,MATCH($A134,Input_Lieferant!$B$9:$B$158,0),MATCH(KC$1,'Systemmanager - Datenassistent'!$C$8:$BW$8,0)),"")&amp;""</f>
        <v>2</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4">
      <c r="A135" s="27">
        <f>IF(LEN(Input_Lieferant!B142)=0,"",Input_Lieferant!B142)</f>
        <v>134</v>
      </c>
      <c r="B135" s="31"/>
      <c r="C135" s="31"/>
      <c r="D135" s="31"/>
      <c r="E135" s="31"/>
      <c r="F135" s="31"/>
      <c r="G135" s="31"/>
      <c r="H135" s="31"/>
      <c r="I135" s="31"/>
      <c r="J135" s="31"/>
      <c r="K135" s="27" t="str">
        <f>_xlfn.IFNA(INDEX(Grunddaten!$C$9:$BO$159,MATCH($A135,Input_Lieferant!$B$9:$B$158,0),MATCH(K$1,Grunddaten!$C$8:$BO$8,0)), "")&amp;""</f>
        <v>V001</v>
      </c>
      <c r="L135" s="27" t="str">
        <f t="shared" si="20"/>
        <v>M</v>
      </c>
      <c r="M135" s="27" t="str">
        <f>_xlfn.IFNA(INDEX(Grunddaten!$C$9:$BO$159,MATCH($A135,Input_Lieferant!$B$9:$B$158,0),MATCH(M$1,Grunddaten!$C$8:$BO$8,0)), "")&amp;""</f>
        <v>ZX0000235</v>
      </c>
      <c r="N135" s="31"/>
      <c r="O135" s="27" t="str">
        <f>_xlfn.IFNA(INDEX(Input_Lieferant!$D$9:$BE$158,MATCH($A135,Input_Lieferant!$B$9:$B$158,0),MATCH(O$1,Input_Lieferant!$D$8:$BE$8,0)), "")&amp;""</f>
        <v>L</v>
      </c>
      <c r="P135" s="27" t="str">
        <f>_xlfn.IFNA(INDEX(Input_Lieferant!$D$9:$BE$158,MATCH($A135,Input_Lieferant!$B$9:$B$158,0),MATCH(P$1,Input_Lieferant!$D$8:$BE$8,0)), "")&amp;""</f>
        <v>L</v>
      </c>
      <c r="Q135" s="31"/>
      <c r="R135" s="31"/>
      <c r="S135" s="31"/>
      <c r="T135" s="31"/>
      <c r="U135" s="31"/>
      <c r="V135" s="31"/>
      <c r="W135" s="31"/>
      <c r="X135" s="31"/>
      <c r="Y135" s="31"/>
      <c r="Z135" s="27" t="str">
        <f>_xlfn.IFNA(INDEX(Input_Lieferant!$D$9:$BE$158,MATCH($A135,Input_Lieferant!$B$9:$B$158,0),MATCH(Z$1,Input_Lieferant!$D$8:$BE$8,0)), "")&amp;""</f>
        <v>1.09</v>
      </c>
      <c r="AA135" s="31"/>
      <c r="AB135" s="27" t="str">
        <f>_xlfn.IFNA(INDEX(Input_Lieferant!$D$9:$BE$158,MATCH($A135,Input_Lieferant!$B$9:$B$158,0),MATCH(AB$1,Input_Lieferant!$D$8:$BE$8,0)),"")&amp;""</f>
        <v>PRRP</v>
      </c>
      <c r="AC135" s="31"/>
      <c r="AD135" s="31"/>
      <c r="AE135" s="27" t="str">
        <f>_xlfn.IFNA(INDEX(Input_Lieferant!$D$9:$BE$158,MATCH($A135,Input_Lieferant!$B$9:$B$158,0),MATCH(AE$1,Input_Lieferant!$D$8:$BE$8,0)), "")&amp;""</f>
        <v>9.1</v>
      </c>
      <c r="AF135" s="27" t="str">
        <f>_xlfn.IFNA(INDEX(Input_Lieferant!$D$9:$BE$158,MATCH($A135,Input_Lieferant!$B$9:$B$158,0),MATCH(AF$1,Input_Lieferant!$D$8:$BE$8,0)),"")&amp;""</f>
        <v>2.21</v>
      </c>
      <c r="AG135" s="27" t="str">
        <f>_xlfn.IFNA(INDEX(Input_Lieferant!$D$9:$BE$158,MATCH($A135,Input_Lieferant!$B$9:$B$158,0),MATCH(AG$1,Input_Lieferant!$D$8:$BE$8,0)),"")&amp;""</f>
        <v>KG</v>
      </c>
      <c r="AH135" s="31"/>
      <c r="AI135" s="31"/>
      <c r="AJ135" s="31"/>
      <c r="AK135" s="31"/>
      <c r="AL135" s="27" t="str">
        <f>_xlfn.IFNA(INDEX('Systemmanager - Datenassistent'!$C$9:$BW$159,MATCH($A135,Input_Lieferant!$B$9:$B$158,0),MATCH(AL$1,'Systemmanager - Datenassistent'!$C$8:$BW$8,0)),"")&amp;""</f>
        <v>03</v>
      </c>
      <c r="AM135" s="31"/>
      <c r="AN135" s="31"/>
      <c r="AO135" s="31"/>
      <c r="AP135" s="27" t="str">
        <f>_xlfn.IFNA(INDEX(Grunddaten!$C$9:$BO$159,MATCH($A135,Input_Lieferant!$B$9:$B$158,0),MATCH(AP$1,Grunddaten!$C$8:$BO$8,0)), "")&amp;""</f>
        <v>V7</v>
      </c>
      <c r="AQ135" s="31"/>
      <c r="AR135" s="31"/>
      <c r="AS135" s="31"/>
      <c r="AT135" s="31"/>
      <c r="AU135" s="31"/>
      <c r="AV135" s="31"/>
      <c r="AW135" s="31"/>
      <c r="AX135" s="31"/>
      <c r="AY135" s="31"/>
      <c r="AZ135" s="27" t="str">
        <f>_xlfn.IFNA(INDEX(Input_Lieferant!$D$9:$BE$158,MATCH($A135,Input_Lieferant!$B$9:$B$158,0),MATCH(AZ$1,Input_Lieferant!$D$8:$BE$8,0)),"")&amp;""</f>
        <v>4258385443520</v>
      </c>
      <c r="BA135" s="27" t="str">
        <f t="shared" si="21"/>
        <v>HE</v>
      </c>
      <c r="BB135" s="27" t="str">
        <f>TEXT(_xlfn.IFNA(INDEX(Input_Lieferant!$D$9:$BE$158,MATCH($A135,Input_Lieferant!$B$9:$B$158,0),MATCH(BB$1,Input_Lieferant!$D$8:$BE$8,0)),""), "0.000")&amp;""</f>
        <v>4.940</v>
      </c>
      <c r="BC135" s="27" t="str">
        <f>TEXT(_xlfn.IFNA(INDEX(Input_Lieferant!$D$9:$BE$158,MATCH($A135,Input_Lieferant!$B$9:$B$158,0),MATCH(BC$1,Input_Lieferant!$D$8:$BE$8,0)),""), "0.000")&amp;""</f>
        <v>9.270</v>
      </c>
      <c r="BD135" s="27" t="str">
        <f>TEXT(_xlfn.IFNA(INDEX(Input_Lieferant!$D$9:$BE$158,MATCH($A135,Input_Lieferant!$B$9:$B$158,0),MATCH(BD$1,Input_Lieferant!$D$8:$BE$8,0)),""), "0.000")&amp;""</f>
        <v>6.730</v>
      </c>
      <c r="BE135" s="27" t="str">
        <f>TEXT(_xlfn.IFNA(INDEX(Input_Lieferant!$D$9:$BE$158,MATCH($A135,Input_Lieferant!$B$9:$B$158,0),MATCH(BE$1,Input_Lieferant!$D$8:$BE$8,0)),""), "0.000")&amp;""</f>
        <v>MM</v>
      </c>
      <c r="BF135" s="27" t="str">
        <f>_xlfn.IFNA(INDEX(Grunddaten!$C$9:$BO$159,MATCH($A135,Input_Lieferant!$B$9:$B$158,0),MATCH(BF$1,Grunddaten!$C$8:$BO$8,0)), "")&amp;""</f>
        <v>0784</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4000</v>
      </c>
      <c r="BY135" s="31"/>
      <c r="BZ135" s="31"/>
      <c r="CA135" s="31"/>
      <c r="CB135" s="31"/>
      <c r="CC135" s="31"/>
      <c r="CD135" s="27" t="str">
        <f>_xlfn.IFNA(INDEX('Systemmanager - Datenassistent'!$C$9:$BW$159,MATCH($A135,Input_Lieferant!$B$9:$B$158,0),MATCH(CD$1,'Systemmanager - Datenassistent'!$C$8:$BW$8,0)),"")&amp;""</f>
        <v>EXTWG_134</v>
      </c>
      <c r="CE135" s="31"/>
      <c r="CF135" s="31"/>
      <c r="CG135" s="31"/>
      <c r="CH135" s="31"/>
      <c r="CI135" s="31"/>
      <c r="CJ135" s="31" t="str">
        <f t="shared" si="22"/>
        <v>V1</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taTwhwppQgAcSnjbQhliBidrJUhyUt</v>
      </c>
      <c r="DE135" s="27" t="str">
        <f>_xlfn.IFNA(INDEX(Grunddaten!$C$9:$BO$159,MATCH($A135,Input_Lieferant!$B$9:$B$158,0),MATCH(DE$1,Grunddaten!$C$8:$BO$8,0)), "")&amp;""</f>
        <v>1000057256</v>
      </c>
      <c r="DF135" s="31"/>
      <c r="DG135" s="31"/>
      <c r="DH135" s="31"/>
      <c r="DI135" s="31"/>
      <c r="DJ135" s="27" t="str">
        <f>_xlfn.IFNA(INDEX(Input_Lieferant!$D$9:$BE$158,MATCH($A135,Input_Lieferant!$B$9:$B$158,0),MATCH(DJ$1,Input_Lieferant!$D$8:$BE$8,0)),"")&amp;""</f>
        <v>V01</v>
      </c>
      <c r="DK135" s="31"/>
      <c r="DL135" s="31"/>
      <c r="DM135" s="31"/>
      <c r="DN135" s="31"/>
      <c r="DO135" s="31"/>
      <c r="DP135" s="31"/>
      <c r="DQ135" s="31"/>
      <c r="DR135" s="27">
        <f t="shared" si="23"/>
        <v>2</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UAM</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
      </c>
      <c r="GI135" s="27" t="str">
        <f>_xlfn.IFNA(INDEX('Systemmanager - Datenassistent'!$C$9:$BW$159,MATCH($A135,Input_Lieferant!$B$9:$B$158,0),MATCH(GI$1,'Systemmanager - Datenassistent'!$C$8:$BW$8,0)),"")&amp;""</f>
        <v>M</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000000000096317265</v>
      </c>
      <c r="GO135" s="27" t="str">
        <f>_xlfn.IFNA(INDEX(Grunddaten!$C$9:$BO$159,MATCH($A135,Input_Lieferant!$B$9:$B$158,0),MATCH(GO$1,Grunddaten!$C$8:$BO$8,0)), "")&amp;""</f>
        <v/>
      </c>
      <c r="GP135" s="27" t="str">
        <f>_xlfn.IFNA(INDEX('Systemmanager - Datenassistent'!$C$9:$BW$159,MATCH($A135,Input_Lieferant!$B$9:$B$158,0),MATCH(GP$1,'Systemmanager - Datenassistent'!$C$8:$BW$8,0)),"")&amp;""</f>
        <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1</v>
      </c>
      <c r="JT135" s="27" t="str">
        <f>_xlfn.IFNA(INDEX(Grunddaten!$C$9:$BO$159,MATCH($A135,Input_Lieferant!$B$9:$B$158,0),MATCH(JT$1,Grunddaten!$C$8:$BO$8,0)), "")&amp;""</f>
        <v>N</v>
      </c>
      <c r="JU135" s="31"/>
      <c r="JV135" s="27" t="str">
        <f>_xlfn.IFNA(INDEX(Input_Lieferant!$D$9:$BE$158,MATCH($A135,Input_Lieferant!$B$9:$B$158,0),MATCH(JV$1,Input_Lieferant!$D$8:$BE$8,0)),"")&amp;""</f>
        <v>877575155</v>
      </c>
      <c r="JW135" s="31"/>
      <c r="JX135" s="31"/>
      <c r="JZ135" s="31"/>
      <c r="KA135" s="31"/>
      <c r="KB135" s="31"/>
      <c r="KC135" s="27" t="str">
        <f>_xlfn.IFNA(INDEX('Systemmanager - Datenassistent'!$C$9:$BW$159,MATCH($A135,Input_Lieferant!$B$9:$B$158,0),MATCH(KC$1,'Systemmanager - Datenassistent'!$C$8:$BW$8,0)),"")&amp;""</f>
        <v>2</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4">
      <c r="A136" s="27">
        <f>IF(LEN(Input_Lieferant!B143)=0,"",Input_Lieferant!B143)</f>
        <v>135</v>
      </c>
      <c r="B136" s="31"/>
      <c r="C136" s="31"/>
      <c r="D136" s="31"/>
      <c r="E136" s="31"/>
      <c r="F136" s="31"/>
      <c r="G136" s="31"/>
      <c r="H136" s="31"/>
      <c r="I136" s="31"/>
      <c r="J136" s="31"/>
      <c r="K136" s="27" t="str">
        <f>_xlfn.IFNA(INDEX(Grunddaten!$C$9:$BO$159,MATCH($A136,Input_Lieferant!$B$9:$B$158,0),MATCH(K$1,Grunddaten!$C$8:$BO$8,0)), "")&amp;""</f>
        <v>V012</v>
      </c>
      <c r="L136" s="27" t="str">
        <f t="shared" si="20"/>
        <v>M</v>
      </c>
      <c r="M136" s="27" t="str">
        <f>_xlfn.IFNA(INDEX(Grunddaten!$C$9:$BO$159,MATCH($A136,Input_Lieferant!$B$9:$B$158,0),MATCH(M$1,Grunddaten!$C$8:$BO$8,0)), "")&amp;""</f>
        <v>ZX0000285</v>
      </c>
      <c r="N136" s="31"/>
      <c r="O136" s="27" t="str">
        <f>_xlfn.IFNA(INDEX(Input_Lieferant!$D$9:$BE$158,MATCH($A136,Input_Lieferant!$B$9:$B$158,0),MATCH(O$1,Input_Lieferant!$D$8:$BE$8,0)), "")&amp;""</f>
        <v>CM</v>
      </c>
      <c r="P136" s="27" t="str">
        <f>_xlfn.IFNA(INDEX(Input_Lieferant!$D$9:$BE$158,MATCH($A136,Input_Lieferant!$B$9:$B$158,0),MATCH(P$1,Input_Lieferant!$D$8:$BE$8,0)), "")&amp;""</f>
        <v>OZ</v>
      </c>
      <c r="Q136" s="31"/>
      <c r="R136" s="31"/>
      <c r="S136" s="31"/>
      <c r="T136" s="31"/>
      <c r="U136" s="31"/>
      <c r="V136" s="31"/>
      <c r="W136" s="31"/>
      <c r="X136" s="31"/>
      <c r="Y136" s="31"/>
      <c r="Z136" s="27" t="str">
        <f>_xlfn.IFNA(INDEX(Input_Lieferant!$D$9:$BE$158,MATCH($A136,Input_Lieferant!$B$9:$B$158,0),MATCH(Z$1,Input_Lieferant!$D$8:$BE$8,0)), "")&amp;""</f>
        <v>6.53</v>
      </c>
      <c r="AA136" s="31"/>
      <c r="AB136" s="27" t="str">
        <f>_xlfn.IFNA(INDEX(Input_Lieferant!$D$9:$BE$158,MATCH($A136,Input_Lieferant!$B$9:$B$158,0),MATCH(AB$1,Input_Lieferant!$D$8:$BE$8,0)),"")&amp;""</f>
        <v>LEIC</v>
      </c>
      <c r="AC136" s="31"/>
      <c r="AD136" s="31"/>
      <c r="AE136" s="27" t="str">
        <f>_xlfn.IFNA(INDEX(Input_Lieferant!$D$9:$BE$158,MATCH($A136,Input_Lieferant!$B$9:$B$158,0),MATCH(AE$1,Input_Lieferant!$D$8:$BE$8,0)), "")&amp;""</f>
        <v>1.44</v>
      </c>
      <c r="AF136" s="27" t="str">
        <f>_xlfn.IFNA(INDEX(Input_Lieferant!$D$9:$BE$158,MATCH($A136,Input_Lieferant!$B$9:$B$158,0),MATCH(AF$1,Input_Lieferant!$D$8:$BE$8,0)),"")&amp;""</f>
        <v>3.84</v>
      </c>
      <c r="AG136" s="27" t="str">
        <f>_xlfn.IFNA(INDEX(Input_Lieferant!$D$9:$BE$158,MATCH($A136,Input_Lieferant!$B$9:$B$158,0),MATCH(AG$1,Input_Lieferant!$D$8:$BE$8,0)),"")&amp;""</f>
        <v>KG</v>
      </c>
      <c r="AH136" s="31"/>
      <c r="AI136" s="31"/>
      <c r="AJ136" s="31"/>
      <c r="AK136" s="31"/>
      <c r="AL136" s="27" t="str">
        <f>_xlfn.IFNA(INDEX('Systemmanager - Datenassistent'!$C$9:$BW$159,MATCH($A136,Input_Lieferant!$B$9:$B$158,0),MATCH(AL$1,'Systemmanager - Datenassistent'!$C$8:$BW$8,0)),"")&amp;""</f>
        <v>03</v>
      </c>
      <c r="AM136" s="31"/>
      <c r="AN136" s="31"/>
      <c r="AO136" s="31"/>
      <c r="AP136" s="27" t="str">
        <f>_xlfn.IFNA(INDEX(Grunddaten!$C$9:$BO$159,MATCH($A136,Input_Lieferant!$B$9:$B$158,0),MATCH(AP$1,Grunddaten!$C$8:$BO$8,0)), "")&amp;""</f>
        <v>V2</v>
      </c>
      <c r="AQ136" s="31"/>
      <c r="AR136" s="31"/>
      <c r="AS136" s="31"/>
      <c r="AT136" s="31"/>
      <c r="AU136" s="31"/>
      <c r="AV136" s="31"/>
      <c r="AW136" s="31"/>
      <c r="AX136" s="31"/>
      <c r="AY136" s="31"/>
      <c r="AZ136" s="27" t="str">
        <f>_xlfn.IFNA(INDEX(Input_Lieferant!$D$9:$BE$158,MATCH($A136,Input_Lieferant!$B$9:$B$158,0),MATCH(AZ$1,Input_Lieferant!$D$8:$BE$8,0)),"")&amp;""</f>
        <v>8428109397072</v>
      </c>
      <c r="BA136" s="27" t="str">
        <f t="shared" si="21"/>
        <v>HE</v>
      </c>
      <c r="BB136" s="27" t="str">
        <f>TEXT(_xlfn.IFNA(INDEX(Input_Lieferant!$D$9:$BE$158,MATCH($A136,Input_Lieferant!$B$9:$B$158,0),MATCH(BB$1,Input_Lieferant!$D$8:$BE$8,0)),""), "0.000")&amp;""</f>
        <v>7.530</v>
      </c>
      <c r="BC136" s="27" t="str">
        <f>TEXT(_xlfn.IFNA(INDEX(Input_Lieferant!$D$9:$BE$158,MATCH($A136,Input_Lieferant!$B$9:$B$158,0),MATCH(BC$1,Input_Lieferant!$D$8:$BE$8,0)),""), "0.000")&amp;""</f>
        <v>8.800</v>
      </c>
      <c r="BD136" s="27" t="str">
        <f>TEXT(_xlfn.IFNA(INDEX(Input_Lieferant!$D$9:$BE$158,MATCH($A136,Input_Lieferant!$B$9:$B$158,0),MATCH(BD$1,Input_Lieferant!$D$8:$BE$8,0)),""), "0.000")&amp;""</f>
        <v>9.350</v>
      </c>
      <c r="BE136" s="27" t="str">
        <f>TEXT(_xlfn.IFNA(INDEX(Input_Lieferant!$D$9:$BE$158,MATCH($A136,Input_Lieferant!$B$9:$B$158,0),MATCH(BE$1,Input_Lieferant!$D$8:$BE$8,0)),""), "0.000")&amp;""</f>
        <v>MM</v>
      </c>
      <c r="BF136" s="27" t="str">
        <f>_xlfn.IFNA(INDEX(Grunddaten!$C$9:$BO$159,MATCH($A136,Input_Lieferant!$B$9:$B$158,0),MATCH(BF$1,Grunddaten!$C$8:$BO$8,0)), "")&amp;""</f>
        <v>0166</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1000</v>
      </c>
      <c r="BY136" s="31"/>
      <c r="BZ136" s="31"/>
      <c r="CA136" s="31"/>
      <c r="CB136" s="31"/>
      <c r="CC136" s="31"/>
      <c r="CD136" s="27" t="str">
        <f>_xlfn.IFNA(INDEX('Systemmanager - Datenassistent'!$C$9:$BW$159,MATCH($A136,Input_Lieferant!$B$9:$B$158,0),MATCH(CD$1,'Systemmanager - Datenassistent'!$C$8:$BW$8,0)),"")&amp;""</f>
        <v>EXTWG_135</v>
      </c>
      <c r="CE136" s="31"/>
      <c r="CF136" s="31"/>
      <c r="CG136" s="31"/>
      <c r="CH136" s="31"/>
      <c r="CI136" s="31"/>
      <c r="CJ136" s="31" t="str">
        <f t="shared" si="22"/>
        <v>V1</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pTuuUwCzwVjdmPdrRzTOWivMhVMDFs</v>
      </c>
      <c r="DE136" s="27" t="str">
        <f>_xlfn.IFNA(INDEX(Grunddaten!$C$9:$BO$159,MATCH($A136,Input_Lieferant!$B$9:$B$158,0),MATCH(DE$1,Grunddaten!$C$8:$BO$8,0)), "")&amp;""</f>
        <v>1000058262</v>
      </c>
      <c r="DF136" s="31"/>
      <c r="DG136" s="31"/>
      <c r="DH136" s="31"/>
      <c r="DI136" s="31"/>
      <c r="DJ136" s="27" t="str">
        <f>_xlfn.IFNA(INDEX(Input_Lieferant!$D$9:$BE$158,MATCH($A136,Input_Lieferant!$B$9:$B$158,0),MATCH(DJ$1,Input_Lieferant!$D$8:$BE$8,0)),"")&amp;""</f>
        <v>V02</v>
      </c>
      <c r="DK136" s="31"/>
      <c r="DL136" s="31"/>
      <c r="DM136" s="31"/>
      <c r="DN136" s="31"/>
      <c r="DO136" s="31"/>
      <c r="DP136" s="31"/>
      <c r="DQ136" s="31"/>
      <c r="DR136" s="27">
        <f t="shared" si="23"/>
        <v>2</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UAM</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
      </c>
      <c r="GI136" s="27" t="str">
        <f>_xlfn.IFNA(INDEX('Systemmanager - Datenassistent'!$C$9:$BW$159,MATCH($A136,Input_Lieferant!$B$9:$B$158,0),MATCH(GI$1,'Systemmanager - Datenassistent'!$C$8:$BW$8,0)),"")&amp;""</f>
        <v>M</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000000000061245647</v>
      </c>
      <c r="GO136" s="27" t="str">
        <f>_xlfn.IFNA(INDEX(Grunddaten!$C$9:$BO$159,MATCH($A136,Input_Lieferant!$B$9:$B$158,0),MATCH(GO$1,Grunddaten!$C$8:$BO$8,0)), "")&amp;""</f>
        <v/>
      </c>
      <c r="GP136" s="27" t="str">
        <f>_xlfn.IFNA(INDEX('Systemmanager - Datenassistent'!$C$9:$BW$159,MATCH($A136,Input_Lieferant!$B$9:$B$158,0),MATCH(GP$1,'Systemmanager - Datenassistent'!$C$8:$BW$8,0)),"")&amp;""</f>
        <v>R</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1</v>
      </c>
      <c r="JT136" s="27" t="str">
        <f>_xlfn.IFNA(INDEX(Grunddaten!$C$9:$BO$159,MATCH($A136,Input_Lieferant!$B$9:$B$158,0),MATCH(JT$1,Grunddaten!$C$8:$BO$8,0)), "")&amp;""</f>
        <v>R</v>
      </c>
      <c r="JU136" s="31"/>
      <c r="JV136" s="27" t="str">
        <f>_xlfn.IFNA(INDEX(Input_Lieferant!$D$9:$BE$158,MATCH($A136,Input_Lieferant!$B$9:$B$158,0),MATCH(JV$1,Input_Lieferant!$D$8:$BE$8,0)),"")&amp;""</f>
        <v>969169190</v>
      </c>
      <c r="JW136" s="31"/>
      <c r="JX136" s="31"/>
      <c r="JZ136" s="31"/>
      <c r="KA136" s="31"/>
      <c r="KB136" s="31"/>
      <c r="KC136" s="27" t="str">
        <f>_xlfn.IFNA(INDEX('Systemmanager - Datenassistent'!$C$9:$BW$159,MATCH($A136,Input_Lieferant!$B$9:$B$158,0),MATCH(KC$1,'Systemmanager - Datenassistent'!$C$8:$BW$8,0)),"")&amp;""</f>
        <v>0</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4">
      <c r="A137" s="27">
        <f>IF(LEN(Input_Lieferant!B144)=0,"",Input_Lieferant!B144)</f>
        <v>136</v>
      </c>
      <c r="B137" s="31"/>
      <c r="C137" s="31"/>
      <c r="D137" s="31"/>
      <c r="E137" s="31"/>
      <c r="F137" s="31"/>
      <c r="G137" s="31"/>
      <c r="H137" s="31"/>
      <c r="I137" s="31"/>
      <c r="J137" s="31"/>
      <c r="K137" s="27" t="str">
        <f>_xlfn.IFNA(INDEX(Grunddaten!$C$9:$BO$159,MATCH($A137,Input_Lieferant!$B$9:$B$158,0),MATCH(K$1,Grunddaten!$C$8:$BO$8,0)), "")&amp;""</f>
        <v>V005</v>
      </c>
      <c r="L137" s="27" t="str">
        <f t="shared" si="20"/>
        <v>M</v>
      </c>
      <c r="M137" s="27" t="str">
        <f>_xlfn.IFNA(INDEX(Grunddaten!$C$9:$BO$159,MATCH($A137,Input_Lieferant!$B$9:$B$158,0),MATCH(M$1,Grunddaten!$C$8:$BO$8,0)), "")&amp;""</f>
        <v>ZX0000405</v>
      </c>
      <c r="N137" s="31"/>
      <c r="O137" s="27" t="str">
        <f>_xlfn.IFNA(INDEX(Input_Lieferant!$D$9:$BE$158,MATCH($A137,Input_Lieferant!$B$9:$B$158,0),MATCH(O$1,Input_Lieferant!$D$8:$BE$8,0)), "")&amp;""</f>
        <v>M</v>
      </c>
      <c r="P137" s="27" t="str">
        <f>_xlfn.IFNA(INDEX(Input_Lieferant!$D$9:$BE$158,MATCH($A137,Input_Lieferant!$B$9:$B$158,0),MATCH(P$1,Input_Lieferant!$D$8:$BE$8,0)), "")&amp;""</f>
        <v>MG</v>
      </c>
      <c r="Q137" s="31"/>
      <c r="R137" s="31"/>
      <c r="S137" s="31"/>
      <c r="T137" s="31"/>
      <c r="U137" s="31"/>
      <c r="V137" s="31"/>
      <c r="W137" s="31"/>
      <c r="X137" s="31"/>
      <c r="Y137" s="31"/>
      <c r="Z137" s="27" t="str">
        <f>_xlfn.IFNA(INDEX(Input_Lieferant!$D$9:$BE$158,MATCH($A137,Input_Lieferant!$B$9:$B$158,0),MATCH(Z$1,Input_Lieferant!$D$8:$BE$8,0)), "")&amp;""</f>
        <v>1</v>
      </c>
      <c r="AA137" s="31"/>
      <c r="AB137" s="27" t="str">
        <f>_xlfn.IFNA(INDEX(Input_Lieferant!$D$9:$BE$158,MATCH($A137,Input_Lieferant!$B$9:$B$158,0),MATCH(AB$1,Input_Lieferant!$D$8:$BE$8,0)),"")&amp;""</f>
        <v>ZVER</v>
      </c>
      <c r="AC137" s="31"/>
      <c r="AD137" s="31"/>
      <c r="AE137" s="27" t="str">
        <f>_xlfn.IFNA(INDEX(Input_Lieferant!$D$9:$BE$158,MATCH($A137,Input_Lieferant!$B$9:$B$158,0),MATCH(AE$1,Input_Lieferant!$D$8:$BE$8,0)), "")&amp;""</f>
        <v>3.78</v>
      </c>
      <c r="AF137" s="27" t="str">
        <f>_xlfn.IFNA(INDEX(Input_Lieferant!$D$9:$BE$158,MATCH($A137,Input_Lieferant!$B$9:$B$158,0),MATCH(AF$1,Input_Lieferant!$D$8:$BE$8,0)),"")&amp;""</f>
        <v>2.09</v>
      </c>
      <c r="AG137" s="27" t="str">
        <f>_xlfn.IFNA(INDEX(Input_Lieferant!$D$9:$BE$158,MATCH($A137,Input_Lieferant!$B$9:$B$158,0),MATCH(AG$1,Input_Lieferant!$D$8:$BE$8,0)),"")&amp;""</f>
        <v>KG</v>
      </c>
      <c r="AH137" s="31"/>
      <c r="AI137" s="31"/>
      <c r="AJ137" s="31"/>
      <c r="AK137" s="31"/>
      <c r="AL137" s="27" t="str">
        <f>_xlfn.IFNA(INDEX('Systemmanager - Datenassistent'!$C$9:$BW$159,MATCH($A137,Input_Lieferant!$B$9:$B$158,0),MATCH(AL$1,'Systemmanager - Datenassistent'!$C$8:$BW$8,0)),"")&amp;""</f>
        <v>03</v>
      </c>
      <c r="AM137" s="31"/>
      <c r="AN137" s="31"/>
      <c r="AO137" s="31"/>
      <c r="AP137" s="27" t="str">
        <f>_xlfn.IFNA(INDEX(Grunddaten!$C$9:$BO$159,MATCH($A137,Input_Lieferant!$B$9:$B$158,0),MATCH(AP$1,Grunddaten!$C$8:$BO$8,0)), "")&amp;""</f>
        <v>V2</v>
      </c>
      <c r="AQ137" s="31"/>
      <c r="AR137" s="31"/>
      <c r="AS137" s="31"/>
      <c r="AT137" s="31"/>
      <c r="AU137" s="31"/>
      <c r="AV137" s="31"/>
      <c r="AW137" s="31"/>
      <c r="AX137" s="31"/>
      <c r="AY137" s="31"/>
      <c r="AZ137" s="27" t="str">
        <f>_xlfn.IFNA(INDEX(Input_Lieferant!$D$9:$BE$158,MATCH($A137,Input_Lieferant!$B$9:$B$158,0),MATCH(AZ$1,Input_Lieferant!$D$8:$BE$8,0)),"")&amp;""</f>
        <v>3461335259809</v>
      </c>
      <c r="BA137" s="27" t="str">
        <f t="shared" si="21"/>
        <v>HE</v>
      </c>
      <c r="BB137" s="27" t="str">
        <f>TEXT(_xlfn.IFNA(INDEX(Input_Lieferant!$D$9:$BE$158,MATCH($A137,Input_Lieferant!$B$9:$B$158,0),MATCH(BB$1,Input_Lieferant!$D$8:$BE$8,0)),""), "0.000")&amp;""</f>
        <v>1.510</v>
      </c>
      <c r="BC137" s="27" t="str">
        <f>TEXT(_xlfn.IFNA(INDEX(Input_Lieferant!$D$9:$BE$158,MATCH($A137,Input_Lieferant!$B$9:$B$158,0),MATCH(BC$1,Input_Lieferant!$D$8:$BE$8,0)),""), "0.000")&amp;""</f>
        <v>2.940</v>
      </c>
      <c r="BD137" s="27" t="str">
        <f>TEXT(_xlfn.IFNA(INDEX(Input_Lieferant!$D$9:$BE$158,MATCH($A137,Input_Lieferant!$B$9:$B$158,0),MATCH(BD$1,Input_Lieferant!$D$8:$BE$8,0)),""), "0.000")&amp;""</f>
        <v>9.080</v>
      </c>
      <c r="BE137" s="27" t="str">
        <f>TEXT(_xlfn.IFNA(INDEX(Input_Lieferant!$D$9:$BE$158,MATCH($A137,Input_Lieferant!$B$9:$B$158,0),MATCH(BE$1,Input_Lieferant!$D$8:$BE$8,0)),""), "0.000")&amp;""</f>
        <v>MM</v>
      </c>
      <c r="BF137" s="27" t="str">
        <f>_xlfn.IFNA(INDEX(Grunddaten!$C$9:$BO$159,MATCH($A137,Input_Lieferant!$B$9:$B$158,0),MATCH(BF$1,Grunddaten!$C$8:$BO$8,0)), "")&amp;""</f>
        <v>0898</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8000</v>
      </c>
      <c r="BY137" s="31"/>
      <c r="BZ137" s="31"/>
      <c r="CA137" s="31"/>
      <c r="CB137" s="31"/>
      <c r="CC137" s="31"/>
      <c r="CD137" s="27" t="str">
        <f>_xlfn.IFNA(INDEX('Systemmanager - Datenassistent'!$C$9:$BW$159,MATCH($A137,Input_Lieferant!$B$9:$B$158,0),MATCH(CD$1,'Systemmanager - Datenassistent'!$C$8:$BW$8,0)),"")&amp;""</f>
        <v>EXTWG_136</v>
      </c>
      <c r="CE137" s="31"/>
      <c r="CF137" s="31"/>
      <c r="CG137" s="31"/>
      <c r="CH137" s="31"/>
      <c r="CI137" s="31"/>
      <c r="CJ137" s="31" t="str">
        <f t="shared" si="22"/>
        <v>V1</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XLEMwcaNOUeAQXTaAcNkUfHqsVPHSe</v>
      </c>
      <c r="DE137" s="27" t="str">
        <f>_xlfn.IFNA(INDEX(Grunddaten!$C$9:$BO$159,MATCH($A137,Input_Lieferant!$B$9:$B$158,0),MATCH(DE$1,Grunddaten!$C$8:$BO$8,0)), "")&amp;""</f>
        <v>1000052076</v>
      </c>
      <c r="DF137" s="31"/>
      <c r="DG137" s="31"/>
      <c r="DH137" s="31"/>
      <c r="DI137" s="31"/>
      <c r="DJ137" s="27" t="str">
        <f>_xlfn.IFNA(INDEX(Input_Lieferant!$D$9:$BE$158,MATCH($A137,Input_Lieferant!$B$9:$B$158,0),MATCH(DJ$1,Input_Lieferant!$D$8:$BE$8,0)),"")&amp;""</f>
        <v>V01</v>
      </c>
      <c r="DK137" s="31"/>
      <c r="DL137" s="31"/>
      <c r="DM137" s="31"/>
      <c r="DN137" s="31"/>
      <c r="DO137" s="31"/>
      <c r="DP137" s="31"/>
      <c r="DQ137" s="31"/>
      <c r="DR137" s="27">
        <f t="shared" si="23"/>
        <v>2</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UAM</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X</v>
      </c>
      <c r="GI137" s="27" t="str">
        <f>_xlfn.IFNA(INDEX('Systemmanager - Datenassistent'!$C$9:$BW$159,MATCH($A137,Input_Lieferant!$B$9:$B$158,0),MATCH(GI$1,'Systemmanager - Datenassistent'!$C$8:$BW$8,0)),"")&amp;""</f>
        <v>N</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000000000052483619</v>
      </c>
      <c r="GO137" s="27" t="str">
        <f>_xlfn.IFNA(INDEX(Grunddaten!$C$9:$BO$159,MATCH($A137,Input_Lieferant!$B$9:$B$158,0),MATCH(GO$1,Grunddaten!$C$8:$BO$8,0)), "")&amp;""</f>
        <v/>
      </c>
      <c r="GP137" s="27" t="str">
        <f>_xlfn.IFNA(INDEX('Systemmanager - Datenassistent'!$C$9:$BW$159,MATCH($A137,Input_Lieferant!$B$9:$B$158,0),MATCH(GP$1,'Systemmanager - Datenassistent'!$C$8:$BW$8,0)),"")&amp;""</f>
        <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2</v>
      </c>
      <c r="JT137" s="27" t="str">
        <f>_xlfn.IFNA(INDEX(Grunddaten!$C$9:$BO$159,MATCH($A137,Input_Lieferant!$B$9:$B$158,0),MATCH(JT$1,Grunddaten!$C$8:$BO$8,0)), "")&amp;""</f>
        <v>V</v>
      </c>
      <c r="JU137" s="31"/>
      <c r="JV137" s="27" t="str">
        <f>_xlfn.IFNA(INDEX(Input_Lieferant!$D$9:$BE$158,MATCH($A137,Input_Lieferant!$B$9:$B$158,0),MATCH(JV$1,Input_Lieferant!$D$8:$BE$8,0)),"")&amp;""</f>
        <v>584969660</v>
      </c>
      <c r="JW137" s="31"/>
      <c r="JX137" s="31"/>
      <c r="JZ137" s="31"/>
      <c r="KA137" s="31"/>
      <c r="KB137" s="31"/>
      <c r="KC137" s="27" t="str">
        <f>_xlfn.IFNA(INDEX('Systemmanager - Datenassistent'!$C$9:$BW$159,MATCH($A137,Input_Lieferant!$B$9:$B$158,0),MATCH(KC$1,'Systemmanager - Datenassistent'!$C$8:$BW$8,0)),"")&amp;""</f>
        <v>1</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4">
      <c r="A138" s="27">
        <f>IF(LEN(Input_Lieferant!B145)=0,"",Input_Lieferant!B145)</f>
        <v>137</v>
      </c>
      <c r="B138" s="31"/>
      <c r="C138" s="31"/>
      <c r="D138" s="31"/>
      <c r="E138" s="31"/>
      <c r="F138" s="31"/>
      <c r="G138" s="31"/>
      <c r="H138" s="31"/>
      <c r="I138" s="31"/>
      <c r="J138" s="31"/>
      <c r="K138" s="27" t="str">
        <f>_xlfn.IFNA(INDEX(Grunddaten!$C$9:$BO$159,MATCH($A138,Input_Lieferant!$B$9:$B$158,0),MATCH(K$1,Grunddaten!$C$8:$BO$8,0)), "")&amp;""</f>
        <v>V002</v>
      </c>
      <c r="L138" s="27" t="str">
        <f t="shared" si="20"/>
        <v>M</v>
      </c>
      <c r="M138" s="27" t="str">
        <f>_xlfn.IFNA(INDEX(Grunddaten!$C$9:$BO$159,MATCH($A138,Input_Lieferant!$B$9:$B$158,0),MATCH(M$1,Grunddaten!$C$8:$BO$8,0)), "")&amp;""</f>
        <v>ZX0000165</v>
      </c>
      <c r="N138" s="31"/>
      <c r="O138" s="27" t="str">
        <f>_xlfn.IFNA(INDEX(Input_Lieferant!$D$9:$BE$158,MATCH($A138,Input_Lieferant!$B$9:$B$158,0),MATCH(O$1,Input_Lieferant!$D$8:$BE$8,0)), "")&amp;""</f>
        <v>DM2</v>
      </c>
      <c r="P138" s="27" t="str">
        <f>_xlfn.IFNA(INDEX(Input_Lieferant!$D$9:$BE$158,MATCH($A138,Input_Lieferant!$B$9:$B$158,0),MATCH(P$1,Input_Lieferant!$D$8:$BE$8,0)), "")&amp;""</f>
        <v>LB</v>
      </c>
      <c r="Q138" s="31"/>
      <c r="R138" s="31"/>
      <c r="S138" s="31"/>
      <c r="T138" s="31"/>
      <c r="U138" s="31"/>
      <c r="V138" s="31"/>
      <c r="W138" s="31"/>
      <c r="X138" s="31"/>
      <c r="Y138" s="31"/>
      <c r="Z138" s="27" t="str">
        <f>_xlfn.IFNA(INDEX(Input_Lieferant!$D$9:$BE$158,MATCH($A138,Input_Lieferant!$B$9:$B$158,0),MATCH(Z$1,Input_Lieferant!$D$8:$BE$8,0)), "")&amp;""</f>
        <v>6.68</v>
      </c>
      <c r="AA138" s="31"/>
      <c r="AB138" s="27" t="str">
        <f>_xlfn.IFNA(INDEX(Input_Lieferant!$D$9:$BE$158,MATCH($A138,Input_Lieferant!$B$9:$B$158,0),MATCH(AB$1,Input_Lieferant!$D$8:$BE$8,0)),"")&amp;""</f>
        <v>LO09</v>
      </c>
      <c r="AC138" s="31"/>
      <c r="AD138" s="31"/>
      <c r="AE138" s="27" t="str">
        <f>_xlfn.IFNA(INDEX(Input_Lieferant!$D$9:$BE$158,MATCH($A138,Input_Lieferant!$B$9:$B$158,0),MATCH(AE$1,Input_Lieferant!$D$8:$BE$8,0)), "")&amp;""</f>
        <v>9.34</v>
      </c>
      <c r="AF138" s="27" t="str">
        <f>_xlfn.IFNA(INDEX(Input_Lieferant!$D$9:$BE$158,MATCH($A138,Input_Lieferant!$B$9:$B$158,0),MATCH(AF$1,Input_Lieferant!$D$8:$BE$8,0)),"")&amp;""</f>
        <v>7.29</v>
      </c>
      <c r="AG138" s="27" t="str">
        <f>_xlfn.IFNA(INDEX(Input_Lieferant!$D$9:$BE$158,MATCH($A138,Input_Lieferant!$B$9:$B$158,0),MATCH(AG$1,Input_Lieferant!$D$8:$BE$8,0)),"")&amp;""</f>
        <v>KG</v>
      </c>
      <c r="AH138" s="31"/>
      <c r="AI138" s="31"/>
      <c r="AJ138" s="31"/>
      <c r="AK138" s="31"/>
      <c r="AL138" s="27" t="str">
        <f>_xlfn.IFNA(INDEX('Systemmanager - Datenassistent'!$C$9:$BW$159,MATCH($A138,Input_Lieferant!$B$9:$B$158,0),MATCH(AL$1,'Systemmanager - Datenassistent'!$C$8:$BW$8,0)),"")&amp;""</f>
        <v>02</v>
      </c>
      <c r="AM138" s="31"/>
      <c r="AN138" s="31"/>
      <c r="AO138" s="31"/>
      <c r="AP138" s="27" t="str">
        <f>_xlfn.IFNA(INDEX(Grunddaten!$C$9:$BO$159,MATCH($A138,Input_Lieferant!$B$9:$B$158,0),MATCH(AP$1,Grunddaten!$C$8:$BO$8,0)), "")&amp;""</f>
        <v>V5</v>
      </c>
      <c r="AQ138" s="31"/>
      <c r="AR138" s="31"/>
      <c r="AS138" s="31"/>
      <c r="AT138" s="31"/>
      <c r="AU138" s="31"/>
      <c r="AV138" s="31"/>
      <c r="AW138" s="31"/>
      <c r="AX138" s="31"/>
      <c r="AY138" s="31"/>
      <c r="AZ138" s="27" t="str">
        <f>_xlfn.IFNA(INDEX(Input_Lieferant!$D$9:$BE$158,MATCH($A138,Input_Lieferant!$B$9:$B$158,0),MATCH(AZ$1,Input_Lieferant!$D$8:$BE$8,0)),"")&amp;""</f>
        <v>2036666334493</v>
      </c>
      <c r="BA138" s="27" t="str">
        <f t="shared" si="21"/>
        <v>HE</v>
      </c>
      <c r="BB138" s="27" t="str">
        <f>TEXT(_xlfn.IFNA(INDEX(Input_Lieferant!$D$9:$BE$158,MATCH($A138,Input_Lieferant!$B$9:$B$158,0),MATCH(BB$1,Input_Lieferant!$D$8:$BE$8,0)),""), "0.000")&amp;""</f>
        <v>4.390</v>
      </c>
      <c r="BC138" s="27" t="str">
        <f>TEXT(_xlfn.IFNA(INDEX(Input_Lieferant!$D$9:$BE$158,MATCH($A138,Input_Lieferant!$B$9:$B$158,0),MATCH(BC$1,Input_Lieferant!$D$8:$BE$8,0)),""), "0.000")&amp;""</f>
        <v>2.870</v>
      </c>
      <c r="BD138" s="27" t="str">
        <f>TEXT(_xlfn.IFNA(INDEX(Input_Lieferant!$D$9:$BE$158,MATCH($A138,Input_Lieferant!$B$9:$B$158,0),MATCH(BD$1,Input_Lieferant!$D$8:$BE$8,0)),""), "0.000")&amp;""</f>
        <v>9.560</v>
      </c>
      <c r="BE138" s="27" t="str">
        <f>TEXT(_xlfn.IFNA(INDEX(Input_Lieferant!$D$9:$BE$158,MATCH($A138,Input_Lieferant!$B$9:$B$158,0),MATCH(BE$1,Input_Lieferant!$D$8:$BE$8,0)),""), "0.000")&amp;""</f>
        <v>MM</v>
      </c>
      <c r="BF138" s="27" t="str">
        <f>_xlfn.IFNA(INDEX(Grunddaten!$C$9:$BO$159,MATCH($A138,Input_Lieferant!$B$9:$B$158,0),MATCH(BF$1,Grunddaten!$C$8:$BO$8,0)), "")&amp;""</f>
        <v>0350</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5000</v>
      </c>
      <c r="BY138" s="31"/>
      <c r="BZ138" s="31"/>
      <c r="CA138" s="31"/>
      <c r="CB138" s="31"/>
      <c r="CC138" s="31"/>
      <c r="CD138" s="27" t="str">
        <f>_xlfn.IFNA(INDEX('Systemmanager - Datenassistent'!$C$9:$BW$159,MATCH($A138,Input_Lieferant!$B$9:$B$158,0),MATCH(CD$1,'Systemmanager - Datenassistent'!$C$8:$BW$8,0)),"")&amp;""</f>
        <v>EXTWG_137</v>
      </c>
      <c r="CE138" s="31"/>
      <c r="CF138" s="31"/>
      <c r="CG138" s="31"/>
      <c r="CH138" s="31"/>
      <c r="CI138" s="31"/>
      <c r="CJ138" s="31" t="str">
        <f t="shared" si="22"/>
        <v>V1</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mvbrfAxjqnQrGuLqhxxpUoEdnbPCzB</v>
      </c>
      <c r="DE138" s="27" t="str">
        <f>_xlfn.IFNA(INDEX(Grunddaten!$C$9:$BO$159,MATCH($A138,Input_Lieferant!$B$9:$B$158,0),MATCH(DE$1,Grunddaten!$C$8:$BO$8,0)), "")&amp;""</f>
        <v>1000055513</v>
      </c>
      <c r="DF138" s="31"/>
      <c r="DG138" s="31"/>
      <c r="DH138" s="31"/>
      <c r="DI138" s="31"/>
      <c r="DJ138" s="27" t="str">
        <f>_xlfn.IFNA(INDEX(Input_Lieferant!$D$9:$BE$158,MATCH($A138,Input_Lieferant!$B$9:$B$158,0),MATCH(DJ$1,Input_Lieferant!$D$8:$BE$8,0)),"")&amp;""</f>
        <v>V03</v>
      </c>
      <c r="DK138" s="31"/>
      <c r="DL138" s="31"/>
      <c r="DM138" s="31"/>
      <c r="DN138" s="31"/>
      <c r="DO138" s="31"/>
      <c r="DP138" s="31"/>
      <c r="DQ138" s="31"/>
      <c r="DR138" s="27">
        <f t="shared" si="23"/>
        <v>2</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UAM</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X</v>
      </c>
      <c r="GI138" s="27" t="str">
        <f>_xlfn.IFNA(INDEX('Systemmanager - Datenassistent'!$C$9:$BW$159,MATCH($A138,Input_Lieferant!$B$9:$B$158,0),MATCH(GI$1,'Systemmanager - Datenassistent'!$C$8:$BW$8,0)),"")&amp;""</f>
        <v>N</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000000000097762074</v>
      </c>
      <c r="GO138" s="27" t="str">
        <f>_xlfn.IFNA(INDEX(Grunddaten!$C$9:$BO$159,MATCH($A138,Input_Lieferant!$B$9:$B$158,0),MATCH(GO$1,Grunddaten!$C$8:$BO$8,0)), "")&amp;""</f>
        <v/>
      </c>
      <c r="GP138" s="27" t="str">
        <f>_xlfn.IFNA(INDEX('Systemmanager - Datenassistent'!$C$9:$BW$159,MATCH($A138,Input_Lieferant!$B$9:$B$158,0),MATCH(GP$1,'Systemmanager - Datenassistent'!$C$8:$BW$8,0)),"")&amp;""</f>
        <v>R</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2</v>
      </c>
      <c r="JT138" s="27" t="str">
        <f>_xlfn.IFNA(INDEX(Grunddaten!$C$9:$BO$159,MATCH($A138,Input_Lieferant!$B$9:$B$158,0),MATCH(JT$1,Grunddaten!$C$8:$BO$8,0)), "")&amp;""</f>
        <v>V</v>
      </c>
      <c r="JU138" s="31"/>
      <c r="JV138" s="27" t="str">
        <f>_xlfn.IFNA(INDEX(Input_Lieferant!$D$9:$BE$158,MATCH($A138,Input_Lieferant!$B$9:$B$158,0),MATCH(JV$1,Input_Lieferant!$D$8:$BE$8,0)),"")&amp;""</f>
        <v>867898605</v>
      </c>
      <c r="JW138" s="31"/>
      <c r="JX138" s="31"/>
      <c r="JZ138" s="31"/>
      <c r="KA138" s="31"/>
      <c r="KB138" s="31"/>
      <c r="KC138" s="27" t="str">
        <f>_xlfn.IFNA(INDEX('Systemmanager - Datenassistent'!$C$9:$BW$159,MATCH($A138,Input_Lieferant!$B$9:$B$158,0),MATCH(KC$1,'Systemmanager - Datenassistent'!$C$8:$BW$8,0)),"")&amp;""</f>
        <v>0</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4">
      <c r="A139" s="27">
        <f>IF(LEN(Input_Lieferant!B146)=0,"",Input_Lieferant!B146)</f>
        <v>138</v>
      </c>
      <c r="B139" s="31"/>
      <c r="C139" s="31"/>
      <c r="D139" s="31"/>
      <c r="E139" s="31"/>
      <c r="F139" s="31"/>
      <c r="G139" s="31"/>
      <c r="H139" s="31"/>
      <c r="I139" s="31"/>
      <c r="J139" s="31"/>
      <c r="K139" s="27" t="str">
        <f>_xlfn.IFNA(INDEX(Grunddaten!$C$9:$BO$159,MATCH($A139,Input_Lieferant!$B$9:$B$158,0),MATCH(K$1,Grunddaten!$C$8:$BO$8,0)), "")&amp;""</f>
        <v>V001</v>
      </c>
      <c r="L139" s="27" t="str">
        <f t="shared" si="20"/>
        <v>M</v>
      </c>
      <c r="M139" s="27" t="str">
        <f>_xlfn.IFNA(INDEX(Grunddaten!$C$9:$BO$159,MATCH($A139,Input_Lieferant!$B$9:$B$158,0),MATCH(M$1,Grunddaten!$C$8:$BO$8,0)), "")&amp;""</f>
        <v>ZX0000245</v>
      </c>
      <c r="N139" s="31"/>
      <c r="O139" s="27" t="str">
        <f>_xlfn.IFNA(INDEX(Input_Lieferant!$D$9:$BE$158,MATCH($A139,Input_Lieferant!$B$9:$B$158,0),MATCH(O$1,Input_Lieferant!$D$8:$BE$8,0)), "")&amp;""</f>
        <v>LB</v>
      </c>
      <c r="P139" s="27" t="str">
        <f>_xlfn.IFNA(INDEX(Input_Lieferant!$D$9:$BE$158,MATCH($A139,Input_Lieferant!$B$9:$B$158,0),MATCH(P$1,Input_Lieferant!$D$8:$BE$8,0)), "")&amp;""</f>
        <v>MM</v>
      </c>
      <c r="Q139" s="31"/>
      <c r="R139" s="31"/>
      <c r="S139" s="31"/>
      <c r="T139" s="31"/>
      <c r="U139" s="31"/>
      <c r="V139" s="31"/>
      <c r="W139" s="31"/>
      <c r="X139" s="31"/>
      <c r="Y139" s="31"/>
      <c r="Z139" s="27" t="str">
        <f>_xlfn.IFNA(INDEX(Input_Lieferant!$D$9:$BE$158,MATCH($A139,Input_Lieferant!$B$9:$B$158,0),MATCH(Z$1,Input_Lieferant!$D$8:$BE$8,0)), "")&amp;""</f>
        <v>2.25</v>
      </c>
      <c r="AA139" s="31"/>
      <c r="AB139" s="27" t="str">
        <f>_xlfn.IFNA(INDEX(Input_Lieferant!$D$9:$BE$158,MATCH($A139,Input_Lieferant!$B$9:$B$158,0),MATCH(AB$1,Input_Lieferant!$D$8:$BE$8,0)),"")&amp;""</f>
        <v>LEIS</v>
      </c>
      <c r="AC139" s="31"/>
      <c r="AD139" s="31"/>
      <c r="AE139" s="27" t="str">
        <f>_xlfn.IFNA(INDEX(Input_Lieferant!$D$9:$BE$158,MATCH($A139,Input_Lieferant!$B$9:$B$158,0),MATCH(AE$1,Input_Lieferant!$D$8:$BE$8,0)), "")&amp;""</f>
        <v>4.05</v>
      </c>
      <c r="AF139" s="27" t="str">
        <f>_xlfn.IFNA(INDEX(Input_Lieferant!$D$9:$BE$158,MATCH($A139,Input_Lieferant!$B$9:$B$158,0),MATCH(AF$1,Input_Lieferant!$D$8:$BE$8,0)),"")&amp;""</f>
        <v>7.83</v>
      </c>
      <c r="AG139" s="27" t="str">
        <f>_xlfn.IFNA(INDEX(Input_Lieferant!$D$9:$BE$158,MATCH($A139,Input_Lieferant!$B$9:$B$158,0),MATCH(AG$1,Input_Lieferant!$D$8:$BE$8,0)),"")&amp;""</f>
        <v>KG</v>
      </c>
      <c r="AH139" s="31"/>
      <c r="AI139" s="31"/>
      <c r="AJ139" s="31"/>
      <c r="AK139" s="31"/>
      <c r="AL139" s="27" t="str">
        <f>_xlfn.IFNA(INDEX('Systemmanager - Datenassistent'!$C$9:$BW$159,MATCH($A139,Input_Lieferant!$B$9:$B$158,0),MATCH(AL$1,'Systemmanager - Datenassistent'!$C$8:$BW$8,0)),"")&amp;""</f>
        <v>02</v>
      </c>
      <c r="AM139" s="31"/>
      <c r="AN139" s="31"/>
      <c r="AO139" s="31"/>
      <c r="AP139" s="27" t="str">
        <f>_xlfn.IFNA(INDEX(Grunddaten!$C$9:$BO$159,MATCH($A139,Input_Lieferant!$B$9:$B$158,0),MATCH(AP$1,Grunddaten!$C$8:$BO$8,0)), "")&amp;""</f>
        <v>V0</v>
      </c>
      <c r="AQ139" s="31"/>
      <c r="AR139" s="31"/>
      <c r="AS139" s="31"/>
      <c r="AT139" s="31"/>
      <c r="AU139" s="31"/>
      <c r="AV139" s="31"/>
      <c r="AW139" s="31"/>
      <c r="AX139" s="31"/>
      <c r="AY139" s="31"/>
      <c r="AZ139" s="27" t="str">
        <f>_xlfn.IFNA(INDEX(Input_Lieferant!$D$9:$BE$158,MATCH($A139,Input_Lieferant!$B$9:$B$158,0),MATCH(AZ$1,Input_Lieferant!$D$8:$BE$8,0)),"")&amp;""</f>
        <v>6691070446227</v>
      </c>
      <c r="BA139" s="27" t="str">
        <f t="shared" si="21"/>
        <v>HE</v>
      </c>
      <c r="BB139" s="27" t="str">
        <f>TEXT(_xlfn.IFNA(INDEX(Input_Lieferant!$D$9:$BE$158,MATCH($A139,Input_Lieferant!$B$9:$B$158,0),MATCH(BB$1,Input_Lieferant!$D$8:$BE$8,0)),""), "0.000")&amp;""</f>
        <v>1.600</v>
      </c>
      <c r="BC139" s="27" t="str">
        <f>TEXT(_xlfn.IFNA(INDEX(Input_Lieferant!$D$9:$BE$158,MATCH($A139,Input_Lieferant!$B$9:$B$158,0),MATCH(BC$1,Input_Lieferant!$D$8:$BE$8,0)),""), "0.000")&amp;""</f>
        <v>1.260</v>
      </c>
      <c r="BD139" s="27" t="str">
        <f>TEXT(_xlfn.IFNA(INDEX(Input_Lieferant!$D$9:$BE$158,MATCH($A139,Input_Lieferant!$B$9:$B$158,0),MATCH(BD$1,Input_Lieferant!$D$8:$BE$8,0)),""), "0.000")&amp;""</f>
        <v>8.150</v>
      </c>
      <c r="BE139" s="27" t="str">
        <f>TEXT(_xlfn.IFNA(INDEX(Input_Lieferant!$D$9:$BE$158,MATCH($A139,Input_Lieferant!$B$9:$B$158,0),MATCH(BE$1,Input_Lieferant!$D$8:$BE$8,0)),""), "0.000")&amp;""</f>
        <v>MM</v>
      </c>
      <c r="BF139" s="27" t="str">
        <f>_xlfn.IFNA(INDEX(Grunddaten!$C$9:$BO$159,MATCH($A139,Input_Lieferant!$B$9:$B$158,0),MATCH(BF$1,Grunddaten!$C$8:$BO$8,0)), "")&amp;""</f>
        <v>0305</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9000</v>
      </c>
      <c r="BY139" s="31"/>
      <c r="BZ139" s="31"/>
      <c r="CA139" s="31"/>
      <c r="CB139" s="31"/>
      <c r="CC139" s="31"/>
      <c r="CD139" s="27" t="str">
        <f>_xlfn.IFNA(INDEX('Systemmanager - Datenassistent'!$C$9:$BW$159,MATCH($A139,Input_Lieferant!$B$9:$B$158,0),MATCH(CD$1,'Systemmanager - Datenassistent'!$C$8:$BW$8,0)),"")&amp;""</f>
        <v>EXTWG_138</v>
      </c>
      <c r="CE139" s="31"/>
      <c r="CF139" s="31"/>
      <c r="CG139" s="31"/>
      <c r="CH139" s="31"/>
      <c r="CI139" s="31"/>
      <c r="CJ139" s="31" t="str">
        <f t="shared" si="22"/>
        <v>V1</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HMJiqKTQFEeGPABUjkawoVjjORzfNL</v>
      </c>
      <c r="DE139" s="27" t="str">
        <f>_xlfn.IFNA(INDEX(Grunddaten!$C$9:$BO$159,MATCH($A139,Input_Lieferant!$B$9:$B$158,0),MATCH(DE$1,Grunddaten!$C$8:$BO$8,0)), "")&amp;""</f>
        <v>1000049123</v>
      </c>
      <c r="DF139" s="31"/>
      <c r="DG139" s="31"/>
      <c r="DH139" s="31"/>
      <c r="DI139" s="31"/>
      <c r="DJ139" s="27" t="str">
        <f>_xlfn.IFNA(INDEX(Input_Lieferant!$D$9:$BE$158,MATCH($A139,Input_Lieferant!$B$9:$B$158,0),MATCH(DJ$1,Input_Lieferant!$D$8:$BE$8,0)),"")&amp;""</f>
        <v/>
      </c>
      <c r="DK139" s="31"/>
      <c r="DL139" s="31"/>
      <c r="DM139" s="31"/>
      <c r="DN139" s="31"/>
      <c r="DO139" s="31"/>
      <c r="DP139" s="31"/>
      <c r="DQ139" s="31"/>
      <c r="DR139" s="27">
        <f t="shared" si="23"/>
        <v>2</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UAM</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
      </c>
      <c r="GI139" s="27" t="str">
        <f>_xlfn.IFNA(INDEX('Systemmanager - Datenassistent'!$C$9:$BW$159,MATCH($A139,Input_Lieferant!$B$9:$B$158,0),MATCH(GI$1,'Systemmanager - Datenassistent'!$C$8:$BW$8,0)),"")&amp;""</f>
        <v>M</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000000000026282855</v>
      </c>
      <c r="GO139" s="27" t="str">
        <f>_xlfn.IFNA(INDEX(Grunddaten!$C$9:$BO$159,MATCH($A139,Input_Lieferant!$B$9:$B$158,0),MATCH(GO$1,Grunddaten!$C$8:$BO$8,0)), "")&amp;""</f>
        <v/>
      </c>
      <c r="GP139" s="27" t="str">
        <f>_xlfn.IFNA(INDEX('Systemmanager - Datenassistent'!$C$9:$BW$159,MATCH($A139,Input_Lieferant!$B$9:$B$158,0),MATCH(GP$1,'Systemmanager - Datenassistent'!$C$8:$BW$8,0)),"")&amp;""</f>
        <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2</v>
      </c>
      <c r="JT139" s="27" t="str">
        <f>_xlfn.IFNA(INDEX(Grunddaten!$C$9:$BO$159,MATCH($A139,Input_Lieferant!$B$9:$B$158,0),MATCH(JT$1,Grunddaten!$C$8:$BO$8,0)), "")&amp;""</f>
        <v>R</v>
      </c>
      <c r="JU139" s="31"/>
      <c r="JV139" s="27" t="str">
        <f>_xlfn.IFNA(INDEX(Input_Lieferant!$D$9:$BE$158,MATCH($A139,Input_Lieferant!$B$9:$B$158,0),MATCH(JV$1,Input_Lieferant!$D$8:$BE$8,0)),"")&amp;""</f>
        <v>442222580</v>
      </c>
      <c r="JW139" s="31"/>
      <c r="JX139" s="31"/>
      <c r="JZ139" s="31"/>
      <c r="KA139" s="31"/>
      <c r="KB139" s="31"/>
      <c r="KC139" s="27" t="str">
        <f>_xlfn.IFNA(INDEX('Systemmanager - Datenassistent'!$C$9:$BW$159,MATCH($A139,Input_Lieferant!$B$9:$B$158,0),MATCH(KC$1,'Systemmanager - Datenassistent'!$C$8:$BW$8,0)),"")&amp;""</f>
        <v>2</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4">
      <c r="A140" s="27">
        <f>IF(LEN(Input_Lieferant!B147)=0,"",Input_Lieferant!B147)</f>
        <v>139</v>
      </c>
      <c r="B140" s="31"/>
      <c r="C140" s="31"/>
      <c r="D140" s="31"/>
      <c r="E140" s="31"/>
      <c r="F140" s="31"/>
      <c r="G140" s="31"/>
      <c r="H140" s="31"/>
      <c r="I140" s="31"/>
      <c r="J140" s="31"/>
      <c r="K140" s="27" t="str">
        <f>_xlfn.IFNA(INDEX(Grunddaten!$C$9:$BO$159,MATCH($A140,Input_Lieferant!$B$9:$B$158,0),MATCH(K$1,Grunddaten!$C$8:$BO$8,0)), "")&amp;""</f>
        <v>V012</v>
      </c>
      <c r="L140" s="27" t="str">
        <f t="shared" si="20"/>
        <v>M</v>
      </c>
      <c r="M140" s="27" t="str">
        <f>_xlfn.IFNA(INDEX(Grunddaten!$C$9:$BO$159,MATCH($A140,Input_Lieferant!$B$9:$B$158,0),MATCH(M$1,Grunddaten!$C$8:$BO$8,0)), "")&amp;""</f>
        <v>ZX0000155</v>
      </c>
      <c r="N140" s="31"/>
      <c r="O140" s="27" t="str">
        <f>_xlfn.IFNA(INDEX(Input_Lieferant!$D$9:$BE$158,MATCH($A140,Input_Lieferant!$B$9:$B$158,0),MATCH(O$1,Input_Lieferant!$D$8:$BE$8,0)), "")&amp;""</f>
        <v>M2</v>
      </c>
      <c r="P140" s="27" t="str">
        <f>_xlfn.IFNA(INDEX(Input_Lieferant!$D$9:$BE$158,MATCH($A140,Input_Lieferant!$B$9:$B$158,0),MATCH(P$1,Input_Lieferant!$D$8:$BE$8,0)), "")&amp;""</f>
        <v>T</v>
      </c>
      <c r="Q140" s="31"/>
      <c r="R140" s="31"/>
      <c r="S140" s="31"/>
      <c r="T140" s="31"/>
      <c r="U140" s="31"/>
      <c r="V140" s="31"/>
      <c r="W140" s="31"/>
      <c r="X140" s="31"/>
      <c r="Y140" s="31"/>
      <c r="Z140" s="27" t="str">
        <f>_xlfn.IFNA(INDEX(Input_Lieferant!$D$9:$BE$158,MATCH($A140,Input_Lieferant!$B$9:$B$158,0),MATCH(Z$1,Input_Lieferant!$D$8:$BE$8,0)), "")&amp;""</f>
        <v>1.85</v>
      </c>
      <c r="AA140" s="31"/>
      <c r="AB140" s="27" t="str">
        <f>_xlfn.IFNA(INDEX(Input_Lieferant!$D$9:$BE$158,MATCH($A140,Input_Lieferant!$B$9:$B$158,0),MATCH(AB$1,Input_Lieferant!$D$8:$BE$8,0)),"")&amp;""</f>
        <v>SRVM</v>
      </c>
      <c r="AC140" s="31"/>
      <c r="AD140" s="31"/>
      <c r="AE140" s="27" t="str">
        <f>_xlfn.IFNA(INDEX(Input_Lieferant!$D$9:$BE$158,MATCH($A140,Input_Lieferant!$B$9:$B$158,0),MATCH(AE$1,Input_Lieferant!$D$8:$BE$8,0)), "")&amp;""</f>
        <v>2.32</v>
      </c>
      <c r="AF140" s="27" t="str">
        <f>_xlfn.IFNA(INDEX(Input_Lieferant!$D$9:$BE$158,MATCH($A140,Input_Lieferant!$B$9:$B$158,0),MATCH(AF$1,Input_Lieferant!$D$8:$BE$8,0)),"")&amp;""</f>
        <v>8.61</v>
      </c>
      <c r="AG140" s="27" t="str">
        <f>_xlfn.IFNA(INDEX(Input_Lieferant!$D$9:$BE$158,MATCH($A140,Input_Lieferant!$B$9:$B$158,0),MATCH(AG$1,Input_Lieferant!$D$8:$BE$8,0)),"")&amp;""</f>
        <v>KG</v>
      </c>
      <c r="AH140" s="31"/>
      <c r="AI140" s="31"/>
      <c r="AJ140" s="31"/>
      <c r="AK140" s="31"/>
      <c r="AL140" s="27" t="str">
        <f>_xlfn.IFNA(INDEX('Systemmanager - Datenassistent'!$C$9:$BW$159,MATCH($A140,Input_Lieferant!$B$9:$B$158,0),MATCH(AL$1,'Systemmanager - Datenassistent'!$C$8:$BW$8,0)),"")&amp;""</f>
        <v>01</v>
      </c>
      <c r="AM140" s="31"/>
      <c r="AN140" s="31"/>
      <c r="AO140" s="31"/>
      <c r="AP140" s="27" t="str">
        <f>_xlfn.IFNA(INDEX(Grunddaten!$C$9:$BO$159,MATCH($A140,Input_Lieferant!$B$9:$B$158,0),MATCH(AP$1,Grunddaten!$C$8:$BO$8,0)), "")&amp;""</f>
        <v>V8</v>
      </c>
      <c r="AQ140" s="31"/>
      <c r="AR140" s="31"/>
      <c r="AS140" s="31"/>
      <c r="AT140" s="31"/>
      <c r="AU140" s="31"/>
      <c r="AV140" s="31"/>
      <c r="AW140" s="31"/>
      <c r="AX140" s="31"/>
      <c r="AY140" s="31"/>
      <c r="AZ140" s="27" t="str">
        <f>_xlfn.IFNA(INDEX(Input_Lieferant!$D$9:$BE$158,MATCH($A140,Input_Lieferant!$B$9:$B$158,0),MATCH(AZ$1,Input_Lieferant!$D$8:$BE$8,0)),"")&amp;""</f>
        <v>0143879695162</v>
      </c>
      <c r="BA140" s="27" t="str">
        <f t="shared" si="21"/>
        <v>HE</v>
      </c>
      <c r="BB140" s="27" t="str">
        <f>TEXT(_xlfn.IFNA(INDEX(Input_Lieferant!$D$9:$BE$158,MATCH($A140,Input_Lieferant!$B$9:$B$158,0),MATCH(BB$1,Input_Lieferant!$D$8:$BE$8,0)),""), "0.000")&amp;""</f>
        <v>6.430</v>
      </c>
      <c r="BC140" s="27" t="str">
        <f>TEXT(_xlfn.IFNA(INDEX(Input_Lieferant!$D$9:$BE$158,MATCH($A140,Input_Lieferant!$B$9:$B$158,0),MATCH(BC$1,Input_Lieferant!$D$8:$BE$8,0)),""), "0.000")&amp;""</f>
        <v>5.260</v>
      </c>
      <c r="BD140" s="27" t="str">
        <f>TEXT(_xlfn.IFNA(INDEX(Input_Lieferant!$D$9:$BE$158,MATCH($A140,Input_Lieferant!$B$9:$B$158,0),MATCH(BD$1,Input_Lieferant!$D$8:$BE$8,0)),""), "0.000")&amp;""</f>
        <v>9.690</v>
      </c>
      <c r="BE140" s="27" t="str">
        <f>TEXT(_xlfn.IFNA(INDEX(Input_Lieferant!$D$9:$BE$158,MATCH($A140,Input_Lieferant!$B$9:$B$158,0),MATCH(BE$1,Input_Lieferant!$D$8:$BE$8,0)),""), "0.000")&amp;""</f>
        <v>MM</v>
      </c>
      <c r="BF140" s="27" t="str">
        <f>_xlfn.IFNA(INDEX(Grunddaten!$C$9:$BO$159,MATCH($A140,Input_Lieferant!$B$9:$B$158,0),MATCH(BF$1,Grunddaten!$C$8:$BO$8,0)), "")&amp;""</f>
        <v>0466</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3000</v>
      </c>
      <c r="BY140" s="31"/>
      <c r="BZ140" s="31"/>
      <c r="CA140" s="31"/>
      <c r="CB140" s="31"/>
      <c r="CC140" s="31"/>
      <c r="CD140" s="27" t="str">
        <f>_xlfn.IFNA(INDEX('Systemmanager - Datenassistent'!$C$9:$BW$159,MATCH($A140,Input_Lieferant!$B$9:$B$158,0),MATCH(CD$1,'Systemmanager - Datenassistent'!$C$8:$BW$8,0)),"")&amp;""</f>
        <v>EXTWG_139</v>
      </c>
      <c r="CE140" s="31"/>
      <c r="CF140" s="31"/>
      <c r="CG140" s="31"/>
      <c r="CH140" s="31"/>
      <c r="CI140" s="31"/>
      <c r="CJ140" s="31" t="str">
        <f t="shared" si="22"/>
        <v>V1</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orFQhFRaIhciMuNGPJtgTybmLhnneR</v>
      </c>
      <c r="DE140" s="27" t="str">
        <f>_xlfn.IFNA(INDEX(Grunddaten!$C$9:$BO$159,MATCH($A140,Input_Lieferant!$B$9:$B$158,0),MATCH(DE$1,Grunddaten!$C$8:$BO$8,0)), "")&amp;""</f>
        <v>1000001246</v>
      </c>
      <c r="DF140" s="31"/>
      <c r="DG140" s="31"/>
      <c r="DH140" s="31"/>
      <c r="DI140" s="31"/>
      <c r="DJ140" s="27" t="str">
        <f>_xlfn.IFNA(INDEX(Input_Lieferant!$D$9:$BE$158,MATCH($A140,Input_Lieferant!$B$9:$B$158,0),MATCH(DJ$1,Input_Lieferant!$D$8:$BE$8,0)),"")&amp;""</f>
        <v>V01</v>
      </c>
      <c r="DK140" s="31"/>
      <c r="DL140" s="31"/>
      <c r="DM140" s="31"/>
      <c r="DN140" s="31"/>
      <c r="DO140" s="31"/>
      <c r="DP140" s="31"/>
      <c r="DQ140" s="31"/>
      <c r="DR140" s="27">
        <f t="shared" si="23"/>
        <v>2</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UAM</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
      </c>
      <c r="GI140" s="27" t="str">
        <f>_xlfn.IFNA(INDEX('Systemmanager - Datenassistent'!$C$9:$BW$159,MATCH($A140,Input_Lieferant!$B$9:$B$158,0),MATCH(GI$1,'Systemmanager - Datenassistent'!$C$8:$BW$8,0)),"")&amp;""</f>
        <v>M</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000000000054989589</v>
      </c>
      <c r="GO140" s="27" t="str">
        <f>_xlfn.IFNA(INDEX(Grunddaten!$C$9:$BO$159,MATCH($A140,Input_Lieferant!$B$9:$B$158,0),MATCH(GO$1,Grunddaten!$C$8:$BO$8,0)), "")&amp;""</f>
        <v/>
      </c>
      <c r="GP140" s="27" t="str">
        <f>_xlfn.IFNA(INDEX('Systemmanager - Datenassistent'!$C$9:$BW$159,MATCH($A140,Input_Lieferant!$B$9:$B$158,0),MATCH(GP$1,'Systemmanager - Datenassistent'!$C$8:$BW$8,0)),"")&amp;""</f>
        <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1</v>
      </c>
      <c r="JT140" s="27" t="str">
        <f>_xlfn.IFNA(INDEX(Grunddaten!$C$9:$BO$159,MATCH($A140,Input_Lieferant!$B$9:$B$158,0),MATCH(JT$1,Grunddaten!$C$8:$BO$8,0)), "")&amp;""</f>
        <v>N</v>
      </c>
      <c r="JU140" s="31"/>
      <c r="JV140" s="27" t="str">
        <f>_xlfn.IFNA(INDEX(Input_Lieferant!$D$9:$BE$158,MATCH($A140,Input_Lieferant!$B$9:$B$158,0),MATCH(JV$1,Input_Lieferant!$D$8:$BE$8,0)),"")&amp;""</f>
        <v>821957299</v>
      </c>
      <c r="JW140" s="31"/>
      <c r="JX140" s="31"/>
      <c r="JZ140" s="31"/>
      <c r="KA140" s="31"/>
      <c r="KB140" s="31"/>
      <c r="KC140" s="27" t="str">
        <f>_xlfn.IFNA(INDEX('Systemmanager - Datenassistent'!$C$9:$BW$159,MATCH($A140,Input_Lieferant!$B$9:$B$158,0),MATCH(KC$1,'Systemmanager - Datenassistent'!$C$8:$BW$8,0)),"")&amp;""</f>
        <v>1</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4">
      <c r="A141" s="27">
        <f>IF(LEN(Input_Lieferant!B148)=0,"",Input_Lieferant!B148)</f>
        <v>140</v>
      </c>
      <c r="B141" s="31"/>
      <c r="C141" s="31"/>
      <c r="D141" s="31"/>
      <c r="E141" s="31"/>
      <c r="F141" s="31"/>
      <c r="G141" s="31"/>
      <c r="H141" s="31"/>
      <c r="I141" s="31"/>
      <c r="J141" s="31"/>
      <c r="K141" s="27" t="str">
        <f>_xlfn.IFNA(INDEX(Grunddaten!$C$9:$BO$159,MATCH($A141,Input_Lieferant!$B$9:$B$158,0),MATCH(K$1,Grunddaten!$C$8:$BO$8,0)), "")&amp;""</f>
        <v>V011</v>
      </c>
      <c r="L141" s="27" t="str">
        <f t="shared" si="20"/>
        <v>M</v>
      </c>
      <c r="M141" s="27" t="str">
        <f>_xlfn.IFNA(INDEX(Grunddaten!$C$9:$BO$159,MATCH($A141,Input_Lieferant!$B$9:$B$158,0),MATCH(M$1,Grunddaten!$C$8:$BO$8,0)), "")&amp;""</f>
        <v>ZX0000640</v>
      </c>
      <c r="N141" s="31"/>
      <c r="O141" s="27" t="str">
        <f>_xlfn.IFNA(INDEX(Input_Lieferant!$D$9:$BE$158,MATCH($A141,Input_Lieferant!$B$9:$B$158,0),MATCH(O$1,Input_Lieferant!$D$8:$BE$8,0)), "")&amp;""</f>
        <v>GLL</v>
      </c>
      <c r="P141" s="27" t="str">
        <f>_xlfn.IFNA(INDEX(Input_Lieferant!$D$9:$BE$158,MATCH($A141,Input_Lieferant!$B$9:$B$158,0),MATCH(P$1,Input_Lieferant!$D$8:$BE$8,0)), "")&amp;""</f>
        <v>G</v>
      </c>
      <c r="Q141" s="31"/>
      <c r="R141" s="31"/>
      <c r="S141" s="31"/>
      <c r="T141" s="31"/>
      <c r="U141" s="31"/>
      <c r="V141" s="31"/>
      <c r="W141" s="31"/>
      <c r="X141" s="31"/>
      <c r="Y141" s="31"/>
      <c r="Z141" s="27" t="str">
        <f>_xlfn.IFNA(INDEX(Input_Lieferant!$D$9:$BE$158,MATCH($A141,Input_Lieferant!$B$9:$B$158,0),MATCH(Z$1,Input_Lieferant!$D$8:$BE$8,0)), "")&amp;""</f>
        <v>2.5</v>
      </c>
      <c r="AA141" s="31"/>
      <c r="AB141" s="27" t="str">
        <f>_xlfn.IFNA(INDEX(Input_Lieferant!$D$9:$BE$158,MATCH($A141,Input_Lieferant!$B$9:$B$158,0),MATCH(AB$1,Input_Lieferant!$D$8:$BE$8,0)),"")&amp;""</f>
        <v>GG02</v>
      </c>
      <c r="AC141" s="31"/>
      <c r="AD141" s="31"/>
      <c r="AE141" s="27" t="str">
        <f>_xlfn.IFNA(INDEX(Input_Lieferant!$D$9:$BE$158,MATCH($A141,Input_Lieferant!$B$9:$B$158,0),MATCH(AE$1,Input_Lieferant!$D$8:$BE$8,0)), "")&amp;""</f>
        <v>9.95</v>
      </c>
      <c r="AF141" s="27" t="str">
        <f>_xlfn.IFNA(INDEX(Input_Lieferant!$D$9:$BE$158,MATCH($A141,Input_Lieferant!$B$9:$B$158,0),MATCH(AF$1,Input_Lieferant!$D$8:$BE$8,0)),"")&amp;""</f>
        <v>8.95</v>
      </c>
      <c r="AG141" s="27" t="str">
        <f>_xlfn.IFNA(INDEX(Input_Lieferant!$D$9:$BE$158,MATCH($A141,Input_Lieferant!$B$9:$B$158,0),MATCH(AG$1,Input_Lieferant!$D$8:$BE$8,0)),"")&amp;""</f>
        <v>KG</v>
      </c>
      <c r="AH141" s="31"/>
      <c r="AI141" s="31"/>
      <c r="AJ141" s="31"/>
      <c r="AK141" s="31"/>
      <c r="AL141" s="27" t="str">
        <f>_xlfn.IFNA(INDEX('Systemmanager - Datenassistent'!$C$9:$BW$159,MATCH($A141,Input_Lieferant!$B$9:$B$158,0),MATCH(AL$1,'Systemmanager - Datenassistent'!$C$8:$BW$8,0)),"")&amp;""</f>
        <v>00</v>
      </c>
      <c r="AM141" s="31"/>
      <c r="AN141" s="31"/>
      <c r="AO141" s="31"/>
      <c r="AP141" s="27" t="str">
        <f>_xlfn.IFNA(INDEX(Grunddaten!$C$9:$BO$159,MATCH($A141,Input_Lieferant!$B$9:$B$158,0),MATCH(AP$1,Grunddaten!$C$8:$BO$8,0)), "")&amp;""</f>
        <v>V0</v>
      </c>
      <c r="AQ141" s="31"/>
      <c r="AR141" s="31"/>
      <c r="AS141" s="31"/>
      <c r="AT141" s="31"/>
      <c r="AU141" s="31"/>
      <c r="AV141" s="31"/>
      <c r="AW141" s="31"/>
      <c r="AX141" s="31"/>
      <c r="AY141" s="31"/>
      <c r="AZ141" s="27" t="str">
        <f>_xlfn.IFNA(INDEX(Input_Lieferant!$D$9:$BE$158,MATCH($A141,Input_Lieferant!$B$9:$B$158,0),MATCH(AZ$1,Input_Lieferant!$D$8:$BE$8,0)),"")&amp;""</f>
        <v>3691016631270</v>
      </c>
      <c r="BA141" s="27" t="str">
        <f t="shared" si="21"/>
        <v>HE</v>
      </c>
      <c r="BB141" s="27" t="str">
        <f>TEXT(_xlfn.IFNA(INDEX(Input_Lieferant!$D$9:$BE$158,MATCH($A141,Input_Lieferant!$B$9:$B$158,0),MATCH(BB$1,Input_Lieferant!$D$8:$BE$8,0)),""), "0.000")&amp;""</f>
        <v>7.900</v>
      </c>
      <c r="BC141" s="27" t="str">
        <f>TEXT(_xlfn.IFNA(INDEX(Input_Lieferant!$D$9:$BE$158,MATCH($A141,Input_Lieferant!$B$9:$B$158,0),MATCH(BC$1,Input_Lieferant!$D$8:$BE$8,0)),""), "0.000")&amp;""</f>
        <v>6.030</v>
      </c>
      <c r="BD141" s="27" t="str">
        <f>TEXT(_xlfn.IFNA(INDEX(Input_Lieferant!$D$9:$BE$158,MATCH($A141,Input_Lieferant!$B$9:$B$158,0),MATCH(BD$1,Input_Lieferant!$D$8:$BE$8,0)),""), "0.000")&amp;""</f>
        <v>3.150</v>
      </c>
      <c r="BE141" s="27" t="str">
        <f>TEXT(_xlfn.IFNA(INDEX(Input_Lieferant!$D$9:$BE$158,MATCH($A141,Input_Lieferant!$B$9:$B$158,0),MATCH(BE$1,Input_Lieferant!$D$8:$BE$8,0)),""), "0.000")&amp;""</f>
        <v>MM</v>
      </c>
      <c r="BF141" s="27" t="str">
        <f>_xlfn.IFNA(INDEX(Grunddaten!$C$9:$BO$159,MATCH($A141,Input_Lieferant!$B$9:$B$158,0),MATCH(BF$1,Grunddaten!$C$8:$BO$8,0)), "")&amp;""</f>
        <v>0214</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5000</v>
      </c>
      <c r="BY141" s="31"/>
      <c r="BZ141" s="31"/>
      <c r="CA141" s="31"/>
      <c r="CB141" s="31"/>
      <c r="CC141" s="31"/>
      <c r="CD141" s="27" t="str">
        <f>_xlfn.IFNA(INDEX('Systemmanager - Datenassistent'!$C$9:$BW$159,MATCH($A141,Input_Lieferant!$B$9:$B$158,0),MATCH(CD$1,'Systemmanager - Datenassistent'!$C$8:$BW$8,0)),"")&amp;""</f>
        <v>EXTWG_140</v>
      </c>
      <c r="CE141" s="31"/>
      <c r="CF141" s="31"/>
      <c r="CG141" s="31"/>
      <c r="CH141" s="31"/>
      <c r="CI141" s="31"/>
      <c r="CJ141" s="31" t="str">
        <f t="shared" si="22"/>
        <v>V1</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UniAgjhrNjAhDuwnbiufxRuEideSIw</v>
      </c>
      <c r="DE141" s="27" t="str">
        <f>_xlfn.IFNA(INDEX(Grunddaten!$C$9:$BO$159,MATCH($A141,Input_Lieferant!$B$9:$B$158,0),MATCH(DE$1,Grunddaten!$C$8:$BO$8,0)), "")&amp;""</f>
        <v>1000048033</v>
      </c>
      <c r="DF141" s="31"/>
      <c r="DG141" s="31"/>
      <c r="DH141" s="31"/>
      <c r="DI141" s="31"/>
      <c r="DJ141" s="27" t="str">
        <f>_xlfn.IFNA(INDEX(Input_Lieferant!$D$9:$BE$158,MATCH($A141,Input_Lieferant!$B$9:$B$158,0),MATCH(DJ$1,Input_Lieferant!$D$8:$BE$8,0)),"")&amp;""</f>
        <v>V03</v>
      </c>
      <c r="DK141" s="31"/>
      <c r="DL141" s="31"/>
      <c r="DM141" s="31"/>
      <c r="DN141" s="31"/>
      <c r="DO141" s="31"/>
      <c r="DP141" s="31"/>
      <c r="DQ141" s="31"/>
      <c r="DR141" s="27">
        <f t="shared" si="23"/>
        <v>2</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UAM</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
      </c>
      <c r="GI141" s="27" t="str">
        <f>_xlfn.IFNA(INDEX('Systemmanager - Datenassistent'!$C$9:$BW$159,MATCH($A141,Input_Lieferant!$B$9:$B$158,0),MATCH(GI$1,'Systemmanager - Datenassistent'!$C$8:$BW$8,0)),"")&amp;""</f>
        <v>M</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000000000089136002</v>
      </c>
      <c r="GO141" s="27" t="str">
        <f>_xlfn.IFNA(INDEX(Grunddaten!$C$9:$BO$159,MATCH($A141,Input_Lieferant!$B$9:$B$158,0),MATCH(GO$1,Grunddaten!$C$8:$BO$8,0)), "")&amp;""</f>
        <v/>
      </c>
      <c r="GP141" s="27" t="str">
        <f>_xlfn.IFNA(INDEX('Systemmanager - Datenassistent'!$C$9:$BW$159,MATCH($A141,Input_Lieferant!$B$9:$B$158,0),MATCH(GP$1,'Systemmanager - Datenassistent'!$C$8:$BW$8,0)),"")&amp;""</f>
        <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1</v>
      </c>
      <c r="JT141" s="27" t="str">
        <f>_xlfn.IFNA(INDEX(Grunddaten!$C$9:$BO$159,MATCH($A141,Input_Lieferant!$B$9:$B$158,0),MATCH(JT$1,Grunddaten!$C$8:$BO$8,0)), "")&amp;""</f>
        <v>R</v>
      </c>
      <c r="JU141" s="31"/>
      <c r="JV141" s="27" t="str">
        <f>_xlfn.IFNA(INDEX(Input_Lieferant!$D$9:$BE$158,MATCH($A141,Input_Lieferant!$B$9:$B$158,0),MATCH(JV$1,Input_Lieferant!$D$8:$BE$8,0)),"")&amp;""</f>
        <v>779174961</v>
      </c>
      <c r="JW141" s="31"/>
      <c r="JX141" s="31"/>
      <c r="JZ141" s="31"/>
      <c r="KA141" s="31"/>
      <c r="KB141" s="31"/>
      <c r="KC141" s="27" t="str">
        <f>_xlfn.IFNA(INDEX('Systemmanager - Datenassistent'!$C$9:$BW$159,MATCH($A141,Input_Lieferant!$B$9:$B$158,0),MATCH(KC$1,'Systemmanager - Datenassistent'!$C$8:$BW$8,0)),"")&amp;""</f>
        <v>2</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4">
      <c r="A142" s="27">
        <f>IF(LEN(Input_Lieferant!B149)=0,"",Input_Lieferant!B149)</f>
        <v>141</v>
      </c>
      <c r="B142" s="31"/>
      <c r="C142" s="31"/>
      <c r="D142" s="31"/>
      <c r="E142" s="31"/>
      <c r="F142" s="31"/>
      <c r="G142" s="31"/>
      <c r="H142" s="31"/>
      <c r="I142" s="31"/>
      <c r="J142" s="31"/>
      <c r="K142" s="27" t="str">
        <f>_xlfn.IFNA(INDEX(Grunddaten!$C$9:$BO$159,MATCH($A142,Input_Lieferant!$B$9:$B$158,0),MATCH(K$1,Grunddaten!$C$8:$BO$8,0)), "")&amp;""</f>
        <v>V016</v>
      </c>
      <c r="L142" s="27" t="str">
        <f t="shared" si="20"/>
        <v>M</v>
      </c>
      <c r="M142" s="27" t="str">
        <f>_xlfn.IFNA(INDEX(Grunddaten!$C$9:$BO$159,MATCH($A142,Input_Lieferant!$B$9:$B$158,0),MATCH(M$1,Grunddaten!$C$8:$BO$8,0)), "")&amp;""</f>
        <v>ZX0000235</v>
      </c>
      <c r="N142" s="31"/>
      <c r="O142" s="27" t="str">
        <f>_xlfn.IFNA(INDEX(Input_Lieferant!$D$9:$BE$158,MATCH($A142,Input_Lieferant!$B$9:$B$158,0),MATCH(O$1,Input_Lieferant!$D$8:$BE$8,0)), "")&amp;""</f>
        <v>ML</v>
      </c>
      <c r="P142" s="27" t="str">
        <f>_xlfn.IFNA(INDEX(Input_Lieferant!$D$9:$BE$158,MATCH($A142,Input_Lieferant!$B$9:$B$158,0),MATCH(P$1,Input_Lieferant!$D$8:$BE$8,0)), "")&amp;""</f>
        <v>CCM</v>
      </c>
      <c r="Q142" s="31"/>
      <c r="R142" s="31"/>
      <c r="S142" s="31"/>
      <c r="T142" s="31"/>
      <c r="U142" s="31"/>
      <c r="V142" s="31"/>
      <c r="W142" s="31"/>
      <c r="X142" s="31"/>
      <c r="Y142" s="31"/>
      <c r="Z142" s="27" t="str">
        <f>_xlfn.IFNA(INDEX(Input_Lieferant!$D$9:$BE$158,MATCH($A142,Input_Lieferant!$B$9:$B$158,0),MATCH(Z$1,Input_Lieferant!$D$8:$BE$8,0)), "")&amp;""</f>
        <v>9.58</v>
      </c>
      <c r="AA142" s="31"/>
      <c r="AB142" s="27" t="str">
        <f>_xlfn.IFNA(INDEX(Input_Lieferant!$D$9:$BE$158,MATCH($A142,Input_Lieferant!$B$9:$B$158,0),MATCH(AB$1,Input_Lieferant!$D$8:$BE$8,0)),"")&amp;""</f>
        <v>SRVE</v>
      </c>
      <c r="AC142" s="31"/>
      <c r="AD142" s="31"/>
      <c r="AE142" s="27" t="str">
        <f>_xlfn.IFNA(INDEX(Input_Lieferant!$D$9:$BE$158,MATCH($A142,Input_Lieferant!$B$9:$B$158,0),MATCH(AE$1,Input_Lieferant!$D$8:$BE$8,0)), "")&amp;""</f>
        <v>1.24</v>
      </c>
      <c r="AF142" s="27" t="str">
        <f>_xlfn.IFNA(INDEX(Input_Lieferant!$D$9:$BE$158,MATCH($A142,Input_Lieferant!$B$9:$B$158,0),MATCH(AF$1,Input_Lieferant!$D$8:$BE$8,0)),"")&amp;""</f>
        <v>5.44</v>
      </c>
      <c r="AG142" s="27" t="str">
        <f>_xlfn.IFNA(INDEX(Input_Lieferant!$D$9:$BE$158,MATCH($A142,Input_Lieferant!$B$9:$B$158,0),MATCH(AG$1,Input_Lieferant!$D$8:$BE$8,0)),"")&amp;""</f>
        <v>KG</v>
      </c>
      <c r="AH142" s="31"/>
      <c r="AI142" s="31"/>
      <c r="AJ142" s="31"/>
      <c r="AK142" s="31"/>
      <c r="AL142" s="27" t="str">
        <f>_xlfn.IFNA(INDEX('Systemmanager - Datenassistent'!$C$9:$BW$159,MATCH($A142,Input_Lieferant!$B$9:$B$158,0),MATCH(AL$1,'Systemmanager - Datenassistent'!$C$8:$BW$8,0)),"")&amp;""</f>
        <v>04</v>
      </c>
      <c r="AM142" s="31"/>
      <c r="AN142" s="31"/>
      <c r="AO142" s="31"/>
      <c r="AP142" s="27" t="str">
        <f>_xlfn.IFNA(INDEX(Grunddaten!$C$9:$BO$159,MATCH($A142,Input_Lieferant!$B$9:$B$158,0),MATCH(AP$1,Grunddaten!$C$8:$BO$8,0)), "")&amp;""</f>
        <v>V6</v>
      </c>
      <c r="AQ142" s="31"/>
      <c r="AR142" s="31"/>
      <c r="AS142" s="31"/>
      <c r="AT142" s="31"/>
      <c r="AU142" s="31"/>
      <c r="AV142" s="31"/>
      <c r="AW142" s="31"/>
      <c r="AX142" s="31"/>
      <c r="AY142" s="31"/>
      <c r="AZ142" s="27" t="str">
        <f>_xlfn.IFNA(INDEX(Input_Lieferant!$D$9:$BE$158,MATCH($A142,Input_Lieferant!$B$9:$B$158,0),MATCH(AZ$1,Input_Lieferant!$D$8:$BE$8,0)),"")&amp;""</f>
        <v>5480839365078</v>
      </c>
      <c r="BA142" s="27" t="str">
        <f t="shared" si="21"/>
        <v>HE</v>
      </c>
      <c r="BB142" s="27" t="str">
        <f>TEXT(_xlfn.IFNA(INDEX(Input_Lieferant!$D$9:$BE$158,MATCH($A142,Input_Lieferant!$B$9:$B$158,0),MATCH(BB$1,Input_Lieferant!$D$8:$BE$8,0)),""), "0.000")&amp;""</f>
        <v>3.260</v>
      </c>
      <c r="BC142" s="27" t="str">
        <f>TEXT(_xlfn.IFNA(INDEX(Input_Lieferant!$D$9:$BE$158,MATCH($A142,Input_Lieferant!$B$9:$B$158,0),MATCH(BC$1,Input_Lieferant!$D$8:$BE$8,0)),""), "0.000")&amp;""</f>
        <v>8.870</v>
      </c>
      <c r="BD142" s="27" t="str">
        <f>TEXT(_xlfn.IFNA(INDEX(Input_Lieferant!$D$9:$BE$158,MATCH($A142,Input_Lieferant!$B$9:$B$158,0),MATCH(BD$1,Input_Lieferant!$D$8:$BE$8,0)),""), "0.000")&amp;""</f>
        <v>2.270</v>
      </c>
      <c r="BE142" s="27" t="str">
        <f>TEXT(_xlfn.IFNA(INDEX(Input_Lieferant!$D$9:$BE$158,MATCH($A142,Input_Lieferant!$B$9:$B$158,0),MATCH(BE$1,Input_Lieferant!$D$8:$BE$8,0)),""), "0.000")&amp;""</f>
        <v>MM</v>
      </c>
      <c r="BF142" s="27" t="str">
        <f>_xlfn.IFNA(INDEX(Grunddaten!$C$9:$BO$159,MATCH($A142,Input_Lieferant!$B$9:$B$158,0),MATCH(BF$1,Grunddaten!$C$8:$BO$8,0)), "")&amp;""</f>
        <v>0172</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6000</v>
      </c>
      <c r="BY142" s="31"/>
      <c r="BZ142" s="31"/>
      <c r="CA142" s="31"/>
      <c r="CB142" s="31"/>
      <c r="CC142" s="31"/>
      <c r="CD142" s="27" t="str">
        <f>_xlfn.IFNA(INDEX('Systemmanager - Datenassistent'!$C$9:$BW$159,MATCH($A142,Input_Lieferant!$B$9:$B$158,0),MATCH(CD$1,'Systemmanager - Datenassistent'!$C$8:$BW$8,0)),"")&amp;""</f>
        <v>EXTWG_141</v>
      </c>
      <c r="CE142" s="31"/>
      <c r="CF142" s="31"/>
      <c r="CG142" s="31"/>
      <c r="CH142" s="31"/>
      <c r="CI142" s="31"/>
      <c r="CJ142" s="31" t="str">
        <f t="shared" si="22"/>
        <v>V1</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qmPyAwBpVjmQMijDCMHOWJioNntJTn</v>
      </c>
      <c r="DE142" s="27" t="str">
        <f>_xlfn.IFNA(INDEX(Grunddaten!$C$9:$BO$159,MATCH($A142,Input_Lieferant!$B$9:$B$158,0),MATCH(DE$1,Grunddaten!$C$8:$BO$8,0)), "")&amp;""</f>
        <v>1000056836</v>
      </c>
      <c r="DF142" s="31"/>
      <c r="DG142" s="31"/>
      <c r="DH142" s="31"/>
      <c r="DI142" s="31"/>
      <c r="DJ142" s="27" t="str">
        <f>_xlfn.IFNA(INDEX(Input_Lieferant!$D$9:$BE$158,MATCH($A142,Input_Lieferant!$B$9:$B$158,0),MATCH(DJ$1,Input_Lieferant!$D$8:$BE$8,0)),"")&amp;""</f>
        <v>V02</v>
      </c>
      <c r="DK142" s="31"/>
      <c r="DL142" s="31"/>
      <c r="DM142" s="31"/>
      <c r="DN142" s="31"/>
      <c r="DO142" s="31"/>
      <c r="DP142" s="31"/>
      <c r="DQ142" s="31"/>
      <c r="DR142" s="27">
        <f t="shared" si="23"/>
        <v>2</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UAM</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
      </c>
      <c r="GI142" s="27" t="str">
        <f>_xlfn.IFNA(INDEX('Systemmanager - Datenassistent'!$C$9:$BW$159,MATCH($A142,Input_Lieferant!$B$9:$B$158,0),MATCH(GI$1,'Systemmanager - Datenassistent'!$C$8:$BW$8,0)),"")&amp;""</f>
        <v>M</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000000000093597859</v>
      </c>
      <c r="GO142" s="27" t="str">
        <f>_xlfn.IFNA(INDEX(Grunddaten!$C$9:$BO$159,MATCH($A142,Input_Lieferant!$B$9:$B$158,0),MATCH(GO$1,Grunddaten!$C$8:$BO$8,0)), "")&amp;""</f>
        <v/>
      </c>
      <c r="GP142" s="27" t="str">
        <f>_xlfn.IFNA(INDEX('Systemmanager - Datenassistent'!$C$9:$BW$159,MATCH($A142,Input_Lieferant!$B$9:$B$158,0),MATCH(GP$1,'Systemmanager - Datenassistent'!$C$8:$BW$8,0)),"")&amp;""</f>
        <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2</v>
      </c>
      <c r="JT142" s="27" t="str">
        <f>_xlfn.IFNA(INDEX(Grunddaten!$C$9:$BO$159,MATCH($A142,Input_Lieferant!$B$9:$B$158,0),MATCH(JT$1,Grunddaten!$C$8:$BO$8,0)), "")&amp;""</f>
        <v>R</v>
      </c>
      <c r="JU142" s="31"/>
      <c r="JV142" s="27" t="str">
        <f>_xlfn.IFNA(INDEX(Input_Lieferant!$D$9:$BE$158,MATCH($A142,Input_Lieferant!$B$9:$B$158,0),MATCH(JV$1,Input_Lieferant!$D$8:$BE$8,0)),"")&amp;""</f>
        <v>389782257</v>
      </c>
      <c r="JW142" s="31"/>
      <c r="JX142" s="31"/>
      <c r="JZ142" s="31"/>
      <c r="KA142" s="31"/>
      <c r="KB142" s="31"/>
      <c r="KC142" s="27" t="str">
        <f>_xlfn.IFNA(INDEX('Systemmanager - Datenassistent'!$C$9:$BW$159,MATCH($A142,Input_Lieferant!$B$9:$B$158,0),MATCH(KC$1,'Systemmanager - Datenassistent'!$C$8:$BW$8,0)),"")&amp;""</f>
        <v>2</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4">
      <c r="A143" s="27">
        <f>IF(LEN(Input_Lieferant!B150)=0,"",Input_Lieferant!B150)</f>
        <v>142</v>
      </c>
      <c r="B143" s="31"/>
      <c r="C143" s="31"/>
      <c r="D143" s="31"/>
      <c r="E143" s="31"/>
      <c r="F143" s="31"/>
      <c r="G143" s="31"/>
      <c r="H143" s="31"/>
      <c r="I143" s="31"/>
      <c r="J143" s="31"/>
      <c r="K143" s="27" t="str">
        <f>_xlfn.IFNA(INDEX(Grunddaten!$C$9:$BO$159,MATCH($A143,Input_Lieferant!$B$9:$B$158,0),MATCH(K$1,Grunddaten!$C$8:$BO$8,0)), "")&amp;""</f>
        <v>V010</v>
      </c>
      <c r="L143" s="27" t="str">
        <f t="shared" si="20"/>
        <v>M</v>
      </c>
      <c r="M143" s="27" t="str">
        <f>_xlfn.IFNA(INDEX(Grunddaten!$C$9:$BO$159,MATCH($A143,Input_Lieferant!$B$9:$B$158,0),MATCH(M$1,Grunddaten!$C$8:$BO$8,0)), "")&amp;""</f>
        <v>ZX0000100</v>
      </c>
      <c r="N143" s="31"/>
      <c r="O143" s="27" t="str">
        <f>_xlfn.IFNA(INDEX(Input_Lieferant!$D$9:$BE$158,MATCH($A143,Input_Lieferant!$B$9:$B$158,0),MATCH(O$1,Input_Lieferant!$D$8:$BE$8,0)), "")&amp;""</f>
        <v>M</v>
      </c>
      <c r="P143" s="27" t="str">
        <f>_xlfn.IFNA(INDEX(Input_Lieferant!$D$9:$BE$158,MATCH($A143,Input_Lieferant!$B$9:$B$158,0),MATCH(P$1,Input_Lieferant!$D$8:$BE$8,0)), "")&amp;""</f>
        <v>ST</v>
      </c>
      <c r="Q143" s="31"/>
      <c r="R143" s="31"/>
      <c r="S143" s="31"/>
      <c r="T143" s="31"/>
      <c r="U143" s="31"/>
      <c r="V143" s="31"/>
      <c r="W143" s="31"/>
      <c r="X143" s="31"/>
      <c r="Y143" s="31"/>
      <c r="Z143" s="27" t="str">
        <f>_xlfn.IFNA(INDEX(Input_Lieferant!$D$9:$BE$158,MATCH($A143,Input_Lieferant!$B$9:$B$158,0),MATCH(Z$1,Input_Lieferant!$D$8:$BE$8,0)), "")&amp;""</f>
        <v>4.26</v>
      </c>
      <c r="AA143" s="31"/>
      <c r="AB143" s="27" t="str">
        <f>_xlfn.IFNA(INDEX(Input_Lieferant!$D$9:$BE$158,MATCH($A143,Input_Lieferant!$B$9:$B$158,0),MATCH(AB$1,Input_Lieferant!$D$8:$BE$8,0)),"")&amp;""</f>
        <v>LO09</v>
      </c>
      <c r="AC143" s="31"/>
      <c r="AD143" s="31"/>
      <c r="AE143" s="27" t="str">
        <f>_xlfn.IFNA(INDEX(Input_Lieferant!$D$9:$BE$158,MATCH($A143,Input_Lieferant!$B$9:$B$158,0),MATCH(AE$1,Input_Lieferant!$D$8:$BE$8,0)), "")&amp;""</f>
        <v>9.24</v>
      </c>
      <c r="AF143" s="27" t="str">
        <f>_xlfn.IFNA(INDEX(Input_Lieferant!$D$9:$BE$158,MATCH($A143,Input_Lieferant!$B$9:$B$158,0),MATCH(AF$1,Input_Lieferant!$D$8:$BE$8,0)),"")&amp;""</f>
        <v>3.58</v>
      </c>
      <c r="AG143" s="27" t="str">
        <f>_xlfn.IFNA(INDEX(Input_Lieferant!$D$9:$BE$158,MATCH($A143,Input_Lieferant!$B$9:$B$158,0),MATCH(AG$1,Input_Lieferant!$D$8:$BE$8,0)),"")&amp;""</f>
        <v>KG</v>
      </c>
      <c r="AH143" s="31"/>
      <c r="AI143" s="31"/>
      <c r="AJ143" s="31"/>
      <c r="AK143" s="31"/>
      <c r="AL143" s="27" t="str">
        <f>_xlfn.IFNA(INDEX('Systemmanager - Datenassistent'!$C$9:$BW$159,MATCH($A143,Input_Lieferant!$B$9:$B$158,0),MATCH(AL$1,'Systemmanager - Datenassistent'!$C$8:$BW$8,0)),"")&amp;""</f>
        <v>03</v>
      </c>
      <c r="AM143" s="31"/>
      <c r="AN143" s="31"/>
      <c r="AO143" s="31"/>
      <c r="AP143" s="27" t="str">
        <f>_xlfn.IFNA(INDEX(Grunddaten!$C$9:$BO$159,MATCH($A143,Input_Lieferant!$B$9:$B$158,0),MATCH(AP$1,Grunddaten!$C$8:$BO$8,0)), "")&amp;""</f>
        <v>V7</v>
      </c>
      <c r="AQ143" s="31"/>
      <c r="AR143" s="31"/>
      <c r="AS143" s="31"/>
      <c r="AT143" s="31"/>
      <c r="AU143" s="31"/>
      <c r="AV143" s="31"/>
      <c r="AW143" s="31"/>
      <c r="AX143" s="31"/>
      <c r="AY143" s="31"/>
      <c r="AZ143" s="27" t="str">
        <f>_xlfn.IFNA(INDEX(Input_Lieferant!$D$9:$BE$158,MATCH($A143,Input_Lieferant!$B$9:$B$158,0),MATCH(AZ$1,Input_Lieferant!$D$8:$BE$8,0)),"")&amp;""</f>
        <v>1873976711971</v>
      </c>
      <c r="BA143" s="27" t="str">
        <f t="shared" si="21"/>
        <v>HE</v>
      </c>
      <c r="BB143" s="27" t="str">
        <f>TEXT(_xlfn.IFNA(INDEX(Input_Lieferant!$D$9:$BE$158,MATCH($A143,Input_Lieferant!$B$9:$B$158,0),MATCH(BB$1,Input_Lieferant!$D$8:$BE$8,0)),""), "0.000")&amp;""</f>
        <v>1.310</v>
      </c>
      <c r="BC143" s="27" t="str">
        <f>TEXT(_xlfn.IFNA(INDEX(Input_Lieferant!$D$9:$BE$158,MATCH($A143,Input_Lieferant!$B$9:$B$158,0),MATCH(BC$1,Input_Lieferant!$D$8:$BE$8,0)),""), "0.000")&amp;""</f>
        <v>9.640</v>
      </c>
      <c r="BD143" s="27" t="str">
        <f>TEXT(_xlfn.IFNA(INDEX(Input_Lieferant!$D$9:$BE$158,MATCH($A143,Input_Lieferant!$B$9:$B$158,0),MATCH(BD$1,Input_Lieferant!$D$8:$BE$8,0)),""), "0.000")&amp;""</f>
        <v>8.620</v>
      </c>
      <c r="BE143" s="27" t="str">
        <f>TEXT(_xlfn.IFNA(INDEX(Input_Lieferant!$D$9:$BE$158,MATCH($A143,Input_Lieferant!$B$9:$B$158,0),MATCH(BE$1,Input_Lieferant!$D$8:$BE$8,0)),""), "0.000")&amp;""</f>
        <v>MM</v>
      </c>
      <c r="BF143" s="27" t="str">
        <f>_xlfn.IFNA(INDEX(Grunddaten!$C$9:$BO$159,MATCH($A143,Input_Lieferant!$B$9:$B$158,0),MATCH(BF$1,Grunddaten!$C$8:$BO$8,0)), "")&amp;""</f>
        <v>0423</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1000</v>
      </c>
      <c r="BY143" s="31"/>
      <c r="BZ143" s="31"/>
      <c r="CA143" s="31"/>
      <c r="CB143" s="31"/>
      <c r="CC143" s="31"/>
      <c r="CD143" s="27" t="str">
        <f>_xlfn.IFNA(INDEX('Systemmanager - Datenassistent'!$C$9:$BW$159,MATCH($A143,Input_Lieferant!$B$9:$B$158,0),MATCH(CD$1,'Systemmanager - Datenassistent'!$C$8:$BW$8,0)),"")&amp;""</f>
        <v>EXTWG_142</v>
      </c>
      <c r="CE143" s="31"/>
      <c r="CF143" s="31"/>
      <c r="CG143" s="31"/>
      <c r="CH143" s="31"/>
      <c r="CI143" s="31"/>
      <c r="CJ143" s="31" t="str">
        <f t="shared" si="22"/>
        <v>V1</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WVBCNOXbQaGJmcjPytiGniQDdiDLLB</v>
      </c>
      <c r="DE143" s="27" t="str">
        <f>_xlfn.IFNA(INDEX(Grunddaten!$C$9:$BO$159,MATCH($A143,Input_Lieferant!$B$9:$B$158,0),MATCH(DE$1,Grunddaten!$C$8:$BO$8,0)), "")&amp;""</f>
        <v>1000055115</v>
      </c>
      <c r="DF143" s="31"/>
      <c r="DG143" s="31"/>
      <c r="DH143" s="31"/>
      <c r="DI143" s="31"/>
      <c r="DJ143" s="27" t="str">
        <f>_xlfn.IFNA(INDEX(Input_Lieferant!$D$9:$BE$158,MATCH($A143,Input_Lieferant!$B$9:$B$158,0),MATCH(DJ$1,Input_Lieferant!$D$8:$BE$8,0)),"")&amp;""</f>
        <v>V01</v>
      </c>
      <c r="DK143" s="31"/>
      <c r="DL143" s="31"/>
      <c r="DM143" s="31"/>
      <c r="DN143" s="31"/>
      <c r="DO143" s="31"/>
      <c r="DP143" s="31"/>
      <c r="DQ143" s="31"/>
      <c r="DR143" s="27">
        <f t="shared" si="23"/>
        <v>2</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UAM</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X</v>
      </c>
      <c r="GI143" s="27" t="str">
        <f>_xlfn.IFNA(INDEX('Systemmanager - Datenassistent'!$C$9:$BW$159,MATCH($A143,Input_Lieferant!$B$9:$B$158,0),MATCH(GI$1,'Systemmanager - Datenassistent'!$C$8:$BW$8,0)),"")&amp;""</f>
        <v>M</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000000000043142723</v>
      </c>
      <c r="GO143" s="27" t="str">
        <f>_xlfn.IFNA(INDEX(Grunddaten!$C$9:$BO$159,MATCH($A143,Input_Lieferant!$B$9:$B$158,0),MATCH(GO$1,Grunddaten!$C$8:$BO$8,0)), "")&amp;""</f>
        <v/>
      </c>
      <c r="GP143" s="27" t="str">
        <f>_xlfn.IFNA(INDEX('Systemmanager - Datenassistent'!$C$9:$BW$159,MATCH($A143,Input_Lieferant!$B$9:$B$158,0),MATCH(GP$1,'Systemmanager - Datenassistent'!$C$8:$BW$8,0)),"")&amp;""</f>
        <v>R</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2</v>
      </c>
      <c r="JT143" s="27" t="str">
        <f>_xlfn.IFNA(INDEX(Grunddaten!$C$9:$BO$159,MATCH($A143,Input_Lieferant!$B$9:$B$158,0),MATCH(JT$1,Grunddaten!$C$8:$BO$8,0)), "")&amp;""</f>
        <v>N</v>
      </c>
      <c r="JU143" s="31"/>
      <c r="JV143" s="27" t="str">
        <f>_xlfn.IFNA(INDEX(Input_Lieferant!$D$9:$BE$158,MATCH($A143,Input_Lieferant!$B$9:$B$158,0),MATCH(JV$1,Input_Lieferant!$D$8:$BE$8,0)),"")&amp;""</f>
        <v>792907922</v>
      </c>
      <c r="JW143" s="31"/>
      <c r="JX143" s="31"/>
      <c r="JZ143" s="31"/>
      <c r="KA143" s="31"/>
      <c r="KB143" s="31"/>
      <c r="KC143" s="27" t="str">
        <f>_xlfn.IFNA(INDEX('Systemmanager - Datenassistent'!$C$9:$BW$159,MATCH($A143,Input_Lieferant!$B$9:$B$158,0),MATCH(KC$1,'Systemmanager - Datenassistent'!$C$8:$BW$8,0)),"")&amp;""</f>
        <v>1</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4">
      <c r="A144" s="27">
        <f>IF(LEN(Input_Lieferant!B151)=0,"",Input_Lieferant!B151)</f>
        <v>143</v>
      </c>
      <c r="B144" s="31"/>
      <c r="C144" s="31"/>
      <c r="D144" s="31"/>
      <c r="E144" s="31"/>
      <c r="F144" s="31"/>
      <c r="G144" s="31"/>
      <c r="H144" s="31"/>
      <c r="I144" s="31"/>
      <c r="J144" s="31"/>
      <c r="K144" s="27" t="str">
        <f>_xlfn.IFNA(INDEX(Grunddaten!$C$9:$BO$159,MATCH($A144,Input_Lieferant!$B$9:$B$158,0),MATCH(K$1,Grunddaten!$C$8:$BO$8,0)), "")&amp;""</f>
        <v>V001</v>
      </c>
      <c r="L144" s="27" t="str">
        <f t="shared" si="20"/>
        <v>M</v>
      </c>
      <c r="M144" s="27" t="str">
        <f>_xlfn.IFNA(INDEX(Grunddaten!$C$9:$BO$159,MATCH($A144,Input_Lieferant!$B$9:$B$158,0),MATCH(M$1,Grunddaten!$C$8:$BO$8,0)), "")&amp;""</f>
        <v>ZX0000285</v>
      </c>
      <c r="N144" s="31"/>
      <c r="O144" s="27" t="str">
        <f>_xlfn.IFNA(INDEX(Input_Lieferant!$D$9:$BE$158,MATCH($A144,Input_Lieferant!$B$9:$B$158,0),MATCH(O$1,Input_Lieferant!$D$8:$BE$8,0)), "")&amp;""</f>
        <v>OZ</v>
      </c>
      <c r="P144" s="27" t="str">
        <f>_xlfn.IFNA(INDEX(Input_Lieferant!$D$9:$BE$158,MATCH($A144,Input_Lieferant!$B$9:$B$158,0),MATCH(P$1,Input_Lieferant!$D$8:$BE$8,0)), "")&amp;""</f>
        <v>G</v>
      </c>
      <c r="Q144" s="31"/>
      <c r="R144" s="31"/>
      <c r="S144" s="31"/>
      <c r="T144" s="31"/>
      <c r="U144" s="31"/>
      <c r="V144" s="31"/>
      <c r="W144" s="31"/>
      <c r="X144" s="31"/>
      <c r="Y144" s="31"/>
      <c r="Z144" s="27" t="str">
        <f>_xlfn.IFNA(INDEX(Input_Lieferant!$D$9:$BE$158,MATCH($A144,Input_Lieferant!$B$9:$B$158,0),MATCH(Z$1,Input_Lieferant!$D$8:$BE$8,0)), "")&amp;""</f>
        <v>3.88</v>
      </c>
      <c r="AA144" s="31"/>
      <c r="AB144" s="27" t="str">
        <f>_xlfn.IFNA(INDEX(Input_Lieferant!$D$9:$BE$158,MATCH($A144,Input_Lieferant!$B$9:$B$158,0),MATCH(AB$1,Input_Lieferant!$D$8:$BE$8,0)),"")&amp;""</f>
        <v>BANS</v>
      </c>
      <c r="AC144" s="31"/>
      <c r="AD144" s="31"/>
      <c r="AE144" s="27" t="str">
        <f>_xlfn.IFNA(INDEX(Input_Lieferant!$D$9:$BE$158,MATCH($A144,Input_Lieferant!$B$9:$B$158,0),MATCH(AE$1,Input_Lieferant!$D$8:$BE$8,0)), "")&amp;""</f>
        <v>8.03</v>
      </c>
      <c r="AF144" s="27" t="str">
        <f>_xlfn.IFNA(INDEX(Input_Lieferant!$D$9:$BE$158,MATCH($A144,Input_Lieferant!$B$9:$B$158,0),MATCH(AF$1,Input_Lieferant!$D$8:$BE$8,0)),"")&amp;""</f>
        <v>1.69</v>
      </c>
      <c r="AG144" s="27" t="str">
        <f>_xlfn.IFNA(INDEX(Input_Lieferant!$D$9:$BE$158,MATCH($A144,Input_Lieferant!$B$9:$B$158,0),MATCH(AG$1,Input_Lieferant!$D$8:$BE$8,0)),"")&amp;""</f>
        <v>KG</v>
      </c>
      <c r="AH144" s="31"/>
      <c r="AI144" s="31"/>
      <c r="AJ144" s="31"/>
      <c r="AK144" s="31"/>
      <c r="AL144" s="27" t="str">
        <f>_xlfn.IFNA(INDEX('Systemmanager - Datenassistent'!$C$9:$BW$159,MATCH($A144,Input_Lieferant!$B$9:$B$158,0),MATCH(AL$1,'Systemmanager - Datenassistent'!$C$8:$BW$8,0)),"")&amp;""</f>
        <v>03</v>
      </c>
      <c r="AM144" s="31"/>
      <c r="AN144" s="31"/>
      <c r="AO144" s="31"/>
      <c r="AP144" s="27" t="str">
        <f>_xlfn.IFNA(INDEX(Grunddaten!$C$9:$BO$159,MATCH($A144,Input_Lieferant!$B$9:$B$158,0),MATCH(AP$1,Grunddaten!$C$8:$BO$8,0)), "")&amp;""</f>
        <v>V8</v>
      </c>
      <c r="AQ144" s="31"/>
      <c r="AR144" s="31"/>
      <c r="AS144" s="31"/>
      <c r="AT144" s="31"/>
      <c r="AU144" s="31"/>
      <c r="AV144" s="31"/>
      <c r="AW144" s="31"/>
      <c r="AX144" s="31"/>
      <c r="AY144" s="31"/>
      <c r="AZ144" s="27" t="str">
        <f>_xlfn.IFNA(INDEX(Input_Lieferant!$D$9:$BE$158,MATCH($A144,Input_Lieferant!$B$9:$B$158,0),MATCH(AZ$1,Input_Lieferant!$D$8:$BE$8,0)),"")&amp;""</f>
        <v>4227851382991</v>
      </c>
      <c r="BA144" s="27" t="str">
        <f t="shared" si="21"/>
        <v>HE</v>
      </c>
      <c r="BB144" s="27" t="str">
        <f>TEXT(_xlfn.IFNA(INDEX(Input_Lieferant!$D$9:$BE$158,MATCH($A144,Input_Lieferant!$B$9:$B$158,0),MATCH(BB$1,Input_Lieferant!$D$8:$BE$8,0)),""), "0.000")&amp;""</f>
        <v>6.720</v>
      </c>
      <c r="BC144" s="27" t="str">
        <f>TEXT(_xlfn.IFNA(INDEX(Input_Lieferant!$D$9:$BE$158,MATCH($A144,Input_Lieferant!$B$9:$B$158,0),MATCH(BC$1,Input_Lieferant!$D$8:$BE$8,0)),""), "0.000")&amp;""</f>
        <v>8.780</v>
      </c>
      <c r="BD144" s="27" t="str">
        <f>TEXT(_xlfn.IFNA(INDEX(Input_Lieferant!$D$9:$BE$158,MATCH($A144,Input_Lieferant!$B$9:$B$158,0),MATCH(BD$1,Input_Lieferant!$D$8:$BE$8,0)),""), "0.000")&amp;""</f>
        <v>3.160</v>
      </c>
      <c r="BE144" s="27" t="str">
        <f>TEXT(_xlfn.IFNA(INDEX(Input_Lieferant!$D$9:$BE$158,MATCH($A144,Input_Lieferant!$B$9:$B$158,0),MATCH(BE$1,Input_Lieferant!$D$8:$BE$8,0)),""), "0.000")&amp;""</f>
        <v>MM</v>
      </c>
      <c r="BF144" s="27" t="str">
        <f>_xlfn.IFNA(INDEX(Grunddaten!$C$9:$BO$159,MATCH($A144,Input_Lieferant!$B$9:$B$158,0),MATCH(BF$1,Grunddaten!$C$8:$BO$8,0)), "")&amp;""</f>
        <v>0629</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1000</v>
      </c>
      <c r="BY144" s="31"/>
      <c r="BZ144" s="31"/>
      <c r="CA144" s="31"/>
      <c r="CB144" s="31"/>
      <c r="CC144" s="31"/>
      <c r="CD144" s="27" t="str">
        <f>_xlfn.IFNA(INDEX('Systemmanager - Datenassistent'!$C$9:$BW$159,MATCH($A144,Input_Lieferant!$B$9:$B$158,0),MATCH(CD$1,'Systemmanager - Datenassistent'!$C$8:$BW$8,0)),"")&amp;""</f>
        <v>EXTWG_143</v>
      </c>
      <c r="CE144" s="31"/>
      <c r="CF144" s="31"/>
      <c r="CG144" s="31"/>
      <c r="CH144" s="31"/>
      <c r="CI144" s="31"/>
      <c r="CJ144" s="31" t="str">
        <f t="shared" si="22"/>
        <v>V1</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WskqOmKMlUIKFlxnvyBlPQppKchdMn</v>
      </c>
      <c r="DE144" s="27" t="str">
        <f>_xlfn.IFNA(INDEX(Grunddaten!$C$9:$BO$159,MATCH($A144,Input_Lieferant!$B$9:$B$158,0),MATCH(DE$1,Grunddaten!$C$8:$BO$8,0)), "")&amp;""</f>
        <v>1000030913</v>
      </c>
      <c r="DF144" s="31"/>
      <c r="DG144" s="31"/>
      <c r="DH144" s="31"/>
      <c r="DI144" s="31"/>
      <c r="DJ144" s="27" t="str">
        <f>_xlfn.IFNA(INDEX(Input_Lieferant!$D$9:$BE$158,MATCH($A144,Input_Lieferant!$B$9:$B$158,0),MATCH(DJ$1,Input_Lieferant!$D$8:$BE$8,0)),"")&amp;""</f>
        <v>V03</v>
      </c>
      <c r="DK144" s="31"/>
      <c r="DL144" s="31"/>
      <c r="DM144" s="31"/>
      <c r="DN144" s="31"/>
      <c r="DO144" s="31"/>
      <c r="DP144" s="31"/>
      <c r="DQ144" s="31"/>
      <c r="DR144" s="27">
        <f t="shared" si="23"/>
        <v>2</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UAM</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
      </c>
      <c r="GI144" s="27" t="str">
        <f>_xlfn.IFNA(INDEX('Systemmanager - Datenassistent'!$C$9:$BW$159,MATCH($A144,Input_Lieferant!$B$9:$B$158,0),MATCH(GI$1,'Systemmanager - Datenassistent'!$C$8:$BW$8,0)),"")&amp;""</f>
        <v>M</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000000000064583573</v>
      </c>
      <c r="GO144" s="27" t="str">
        <f>_xlfn.IFNA(INDEX(Grunddaten!$C$9:$BO$159,MATCH($A144,Input_Lieferant!$B$9:$B$158,0),MATCH(GO$1,Grunddaten!$C$8:$BO$8,0)), "")&amp;""</f>
        <v/>
      </c>
      <c r="GP144" s="27" t="str">
        <f>_xlfn.IFNA(INDEX('Systemmanager - Datenassistent'!$C$9:$BW$159,MATCH($A144,Input_Lieferant!$B$9:$B$158,0),MATCH(GP$1,'Systemmanager - Datenassistent'!$C$8:$BW$8,0)),"")&amp;""</f>
        <v>R</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2</v>
      </c>
      <c r="JT144" s="27" t="str">
        <f>_xlfn.IFNA(INDEX(Grunddaten!$C$9:$BO$159,MATCH($A144,Input_Lieferant!$B$9:$B$158,0),MATCH(JT$1,Grunddaten!$C$8:$BO$8,0)), "")&amp;""</f>
        <v>N</v>
      </c>
      <c r="JU144" s="31"/>
      <c r="JV144" s="27" t="str">
        <f>_xlfn.IFNA(INDEX(Input_Lieferant!$D$9:$BE$158,MATCH($A144,Input_Lieferant!$B$9:$B$158,0),MATCH(JV$1,Input_Lieferant!$D$8:$BE$8,0)),"")&amp;""</f>
        <v>823015354</v>
      </c>
      <c r="JW144" s="31"/>
      <c r="JX144" s="31"/>
      <c r="JZ144" s="31"/>
      <c r="KA144" s="31"/>
      <c r="KB144" s="31"/>
      <c r="KC144" s="27" t="str">
        <f>_xlfn.IFNA(INDEX('Systemmanager - Datenassistent'!$C$9:$BW$159,MATCH($A144,Input_Lieferant!$B$9:$B$158,0),MATCH(KC$1,'Systemmanager - Datenassistent'!$C$8:$BW$8,0)),"")&amp;""</f>
        <v>2</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4">
      <c r="A145" s="27">
        <f>IF(LEN(Input_Lieferant!B152)=0,"",Input_Lieferant!B152)</f>
        <v>144</v>
      </c>
      <c r="B145" s="31"/>
      <c r="C145" s="31"/>
      <c r="D145" s="31"/>
      <c r="E145" s="31"/>
      <c r="F145" s="31"/>
      <c r="G145" s="31"/>
      <c r="H145" s="31"/>
      <c r="I145" s="31"/>
      <c r="J145" s="31"/>
      <c r="K145" s="27" t="str">
        <f>_xlfn.IFNA(INDEX(Grunddaten!$C$9:$BO$159,MATCH($A145,Input_Lieferant!$B$9:$B$158,0),MATCH(K$1,Grunddaten!$C$8:$BO$8,0)), "")&amp;""</f>
        <v>V014</v>
      </c>
      <c r="L145" s="27" t="str">
        <f t="shared" si="20"/>
        <v>M</v>
      </c>
      <c r="M145" s="27" t="str">
        <f>_xlfn.IFNA(INDEX(Grunddaten!$C$9:$BO$159,MATCH($A145,Input_Lieferant!$B$9:$B$158,0),MATCH(M$1,Grunddaten!$C$8:$BO$8,0)), "")&amp;""</f>
        <v>ZX0000405</v>
      </c>
      <c r="N145" s="31"/>
      <c r="O145" s="27" t="str">
        <f>_xlfn.IFNA(INDEX(Input_Lieferant!$D$9:$BE$158,MATCH($A145,Input_Lieferant!$B$9:$B$158,0),MATCH(O$1,Input_Lieferant!$D$8:$BE$8,0)), "")&amp;""</f>
        <v>MM</v>
      </c>
      <c r="P145" s="27" t="str">
        <f>_xlfn.IFNA(INDEX(Input_Lieferant!$D$9:$BE$158,MATCH($A145,Input_Lieferant!$B$9:$B$158,0),MATCH(P$1,Input_Lieferant!$D$8:$BE$8,0)), "")&amp;""</f>
        <v>CCM</v>
      </c>
      <c r="Q145" s="31"/>
      <c r="R145" s="31"/>
      <c r="S145" s="31"/>
      <c r="T145" s="31"/>
      <c r="U145" s="31"/>
      <c r="V145" s="31"/>
      <c r="W145" s="31"/>
      <c r="X145" s="31"/>
      <c r="Y145" s="31"/>
      <c r="Z145" s="27" t="str">
        <f>_xlfn.IFNA(INDEX(Input_Lieferant!$D$9:$BE$158,MATCH($A145,Input_Lieferant!$B$9:$B$158,0),MATCH(Z$1,Input_Lieferant!$D$8:$BE$8,0)), "")&amp;""</f>
        <v>7.97</v>
      </c>
      <c r="AA145" s="31"/>
      <c r="AB145" s="27" t="str">
        <f>_xlfn.IFNA(INDEX(Input_Lieferant!$D$9:$BE$158,MATCH($A145,Input_Lieferant!$B$9:$B$158,0),MATCH(AB$1,Input_Lieferant!$D$8:$BE$8,0)),"")&amp;""</f>
        <v>LO11</v>
      </c>
      <c r="AC145" s="31"/>
      <c r="AD145" s="31"/>
      <c r="AE145" s="27" t="str">
        <f>_xlfn.IFNA(INDEX(Input_Lieferant!$D$9:$BE$158,MATCH($A145,Input_Lieferant!$B$9:$B$158,0),MATCH(AE$1,Input_Lieferant!$D$8:$BE$8,0)), "")&amp;""</f>
        <v>7.93</v>
      </c>
      <c r="AF145" s="27" t="str">
        <f>_xlfn.IFNA(INDEX(Input_Lieferant!$D$9:$BE$158,MATCH($A145,Input_Lieferant!$B$9:$B$158,0),MATCH(AF$1,Input_Lieferant!$D$8:$BE$8,0)),"")&amp;""</f>
        <v>9.32</v>
      </c>
      <c r="AG145" s="27" t="str">
        <f>_xlfn.IFNA(INDEX(Input_Lieferant!$D$9:$BE$158,MATCH($A145,Input_Lieferant!$B$9:$B$158,0),MATCH(AG$1,Input_Lieferant!$D$8:$BE$8,0)),"")&amp;""</f>
        <v>KG</v>
      </c>
      <c r="AH145" s="31"/>
      <c r="AI145" s="31"/>
      <c r="AJ145" s="31"/>
      <c r="AK145" s="31"/>
      <c r="AL145" s="27" t="str">
        <f>_xlfn.IFNA(INDEX('Systemmanager - Datenassistent'!$C$9:$BW$159,MATCH($A145,Input_Lieferant!$B$9:$B$158,0),MATCH(AL$1,'Systemmanager - Datenassistent'!$C$8:$BW$8,0)),"")&amp;""</f>
        <v>04</v>
      </c>
      <c r="AM145" s="31"/>
      <c r="AN145" s="31"/>
      <c r="AO145" s="31"/>
      <c r="AP145" s="27" t="str">
        <f>_xlfn.IFNA(INDEX(Grunddaten!$C$9:$BO$159,MATCH($A145,Input_Lieferant!$B$9:$B$158,0),MATCH(AP$1,Grunddaten!$C$8:$BO$8,0)), "")&amp;""</f>
        <v>V6</v>
      </c>
      <c r="AQ145" s="31"/>
      <c r="AR145" s="31"/>
      <c r="AS145" s="31"/>
      <c r="AT145" s="31"/>
      <c r="AU145" s="31"/>
      <c r="AV145" s="31"/>
      <c r="AW145" s="31"/>
      <c r="AX145" s="31"/>
      <c r="AY145" s="31"/>
      <c r="AZ145" s="27" t="str">
        <f>_xlfn.IFNA(INDEX(Input_Lieferant!$D$9:$BE$158,MATCH($A145,Input_Lieferant!$B$9:$B$158,0),MATCH(AZ$1,Input_Lieferant!$D$8:$BE$8,0)),"")&amp;""</f>
        <v>3959723169838</v>
      </c>
      <c r="BA145" s="27" t="str">
        <f t="shared" si="21"/>
        <v>HE</v>
      </c>
      <c r="BB145" s="27" t="str">
        <f>TEXT(_xlfn.IFNA(INDEX(Input_Lieferant!$D$9:$BE$158,MATCH($A145,Input_Lieferant!$B$9:$B$158,0),MATCH(BB$1,Input_Lieferant!$D$8:$BE$8,0)),""), "0.000")&amp;""</f>
        <v>4.860</v>
      </c>
      <c r="BC145" s="27" t="str">
        <f>TEXT(_xlfn.IFNA(INDEX(Input_Lieferant!$D$9:$BE$158,MATCH($A145,Input_Lieferant!$B$9:$B$158,0),MATCH(BC$1,Input_Lieferant!$D$8:$BE$8,0)),""), "0.000")&amp;""</f>
        <v>6.300</v>
      </c>
      <c r="BD145" s="27" t="str">
        <f>TEXT(_xlfn.IFNA(INDEX(Input_Lieferant!$D$9:$BE$158,MATCH($A145,Input_Lieferant!$B$9:$B$158,0),MATCH(BD$1,Input_Lieferant!$D$8:$BE$8,0)),""), "0.000")&amp;""</f>
        <v>1.560</v>
      </c>
      <c r="BE145" s="27" t="str">
        <f>TEXT(_xlfn.IFNA(INDEX(Input_Lieferant!$D$9:$BE$158,MATCH($A145,Input_Lieferant!$B$9:$B$158,0),MATCH(BE$1,Input_Lieferant!$D$8:$BE$8,0)),""), "0.000")&amp;""</f>
        <v>MM</v>
      </c>
      <c r="BF145" s="27" t="str">
        <f>_xlfn.IFNA(INDEX(Grunddaten!$C$9:$BO$159,MATCH($A145,Input_Lieferant!$B$9:$B$158,0),MATCH(BF$1,Grunddaten!$C$8:$BO$8,0)), "")&amp;""</f>
        <v>0471</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8000</v>
      </c>
      <c r="BY145" s="31"/>
      <c r="BZ145" s="31"/>
      <c r="CA145" s="31"/>
      <c r="CB145" s="31"/>
      <c r="CC145" s="31"/>
      <c r="CD145" s="27" t="str">
        <f>_xlfn.IFNA(INDEX('Systemmanager - Datenassistent'!$C$9:$BW$159,MATCH($A145,Input_Lieferant!$B$9:$B$158,0),MATCH(CD$1,'Systemmanager - Datenassistent'!$C$8:$BW$8,0)),"")&amp;""</f>
        <v>EXTWG_144</v>
      </c>
      <c r="CE145" s="31"/>
      <c r="CF145" s="31"/>
      <c r="CG145" s="31"/>
      <c r="CH145" s="31"/>
      <c r="CI145" s="31"/>
      <c r="CJ145" s="31" t="str">
        <f t="shared" si="22"/>
        <v>V1</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JLduQAzBvdgPCFcNSKjxxMtoBtUtVF</v>
      </c>
      <c r="DE145" s="27" t="str">
        <f>_xlfn.IFNA(INDEX(Grunddaten!$C$9:$BO$159,MATCH($A145,Input_Lieferant!$B$9:$B$158,0),MATCH(DE$1,Grunddaten!$C$8:$BO$8,0)), "")&amp;""</f>
        <v>1000055456</v>
      </c>
      <c r="DF145" s="31"/>
      <c r="DG145" s="31"/>
      <c r="DH145" s="31"/>
      <c r="DI145" s="31"/>
      <c r="DJ145" s="27" t="str">
        <f>_xlfn.IFNA(INDEX(Input_Lieferant!$D$9:$BE$158,MATCH($A145,Input_Lieferant!$B$9:$B$158,0),MATCH(DJ$1,Input_Lieferant!$D$8:$BE$8,0)),"")&amp;""</f>
        <v>V03</v>
      </c>
      <c r="DK145" s="31"/>
      <c r="DL145" s="31"/>
      <c r="DM145" s="31"/>
      <c r="DN145" s="31"/>
      <c r="DO145" s="31"/>
      <c r="DP145" s="31"/>
      <c r="DQ145" s="31"/>
      <c r="DR145" s="27">
        <f t="shared" si="23"/>
        <v>2</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UAM</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X</v>
      </c>
      <c r="GI145" s="27" t="str">
        <f>_xlfn.IFNA(INDEX('Systemmanager - Datenassistent'!$C$9:$BW$159,MATCH($A145,Input_Lieferant!$B$9:$B$158,0),MATCH(GI$1,'Systemmanager - Datenassistent'!$C$8:$BW$8,0)),"")&amp;""</f>
        <v>N</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000000000081358741</v>
      </c>
      <c r="GO145" s="27" t="str">
        <f>_xlfn.IFNA(INDEX(Grunddaten!$C$9:$BO$159,MATCH($A145,Input_Lieferant!$B$9:$B$158,0),MATCH(GO$1,Grunddaten!$C$8:$BO$8,0)), "")&amp;""</f>
        <v/>
      </c>
      <c r="GP145" s="27" t="str">
        <f>_xlfn.IFNA(INDEX('Systemmanager - Datenassistent'!$C$9:$BW$159,MATCH($A145,Input_Lieferant!$B$9:$B$158,0),MATCH(GP$1,'Systemmanager - Datenassistent'!$C$8:$BW$8,0)),"")&amp;""</f>
        <v>R</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2</v>
      </c>
      <c r="JT145" s="27" t="str">
        <f>_xlfn.IFNA(INDEX(Grunddaten!$C$9:$BO$159,MATCH($A145,Input_Lieferant!$B$9:$B$158,0),MATCH(JT$1,Grunddaten!$C$8:$BO$8,0)), "")&amp;""</f>
        <v>N</v>
      </c>
      <c r="JU145" s="31"/>
      <c r="JV145" s="27" t="str">
        <f>_xlfn.IFNA(INDEX(Input_Lieferant!$D$9:$BE$158,MATCH($A145,Input_Lieferant!$B$9:$B$158,0),MATCH(JV$1,Input_Lieferant!$D$8:$BE$8,0)),"")&amp;""</f>
        <v>452548214</v>
      </c>
      <c r="JW145" s="31"/>
      <c r="JX145" s="31"/>
      <c r="JZ145" s="31"/>
      <c r="KA145" s="31"/>
      <c r="KB145" s="31"/>
      <c r="KC145" s="27" t="str">
        <f>_xlfn.IFNA(INDEX('Systemmanager - Datenassistent'!$C$9:$BW$159,MATCH($A145,Input_Lieferant!$B$9:$B$158,0),MATCH(KC$1,'Systemmanager - Datenassistent'!$C$8:$BW$8,0)),"")&amp;""</f>
        <v>1</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4">
      <c r="A146" s="27">
        <f>IF(LEN(Input_Lieferant!B153)=0,"",Input_Lieferant!B153)</f>
        <v>145</v>
      </c>
      <c r="B146" s="31"/>
      <c r="C146" s="31"/>
      <c r="D146" s="31"/>
      <c r="E146" s="31"/>
      <c r="F146" s="31"/>
      <c r="G146" s="31"/>
      <c r="H146" s="31"/>
      <c r="I146" s="31"/>
      <c r="J146" s="31"/>
      <c r="K146" s="27" t="str">
        <f>_xlfn.IFNA(INDEX(Grunddaten!$C$9:$BO$159,MATCH($A146,Input_Lieferant!$B$9:$B$158,0),MATCH(K$1,Grunddaten!$C$8:$BO$8,0)), "")&amp;""</f>
        <v>V014</v>
      </c>
      <c r="L146" s="27" t="str">
        <f t="shared" si="20"/>
        <v>M</v>
      </c>
      <c r="M146" s="27" t="str">
        <f>_xlfn.IFNA(INDEX(Grunddaten!$C$9:$BO$159,MATCH($A146,Input_Lieferant!$B$9:$B$158,0),MATCH(M$1,Grunddaten!$C$8:$BO$8,0)), "")&amp;""</f>
        <v>ZX0000280</v>
      </c>
      <c r="N146" s="31"/>
      <c r="O146" s="27" t="str">
        <f>_xlfn.IFNA(INDEX(Input_Lieferant!$D$9:$BE$158,MATCH($A146,Input_Lieferant!$B$9:$B$158,0),MATCH(O$1,Input_Lieferant!$D$8:$BE$8,0)), "")&amp;""</f>
        <v>MM</v>
      </c>
      <c r="P146" s="27" t="str">
        <f>_xlfn.IFNA(INDEX(Input_Lieferant!$D$9:$BE$158,MATCH($A146,Input_Lieferant!$B$9:$B$158,0),MATCH(P$1,Input_Lieferant!$D$8:$BE$8,0)), "")&amp;""</f>
        <v>M3</v>
      </c>
      <c r="Q146" s="31"/>
      <c r="R146" s="31"/>
      <c r="S146" s="31"/>
      <c r="T146" s="31"/>
      <c r="U146" s="31"/>
      <c r="V146" s="31"/>
      <c r="W146" s="31"/>
      <c r="X146" s="31"/>
      <c r="Y146" s="31"/>
      <c r="Z146" s="27" t="str">
        <f>_xlfn.IFNA(INDEX(Input_Lieferant!$D$9:$BE$158,MATCH($A146,Input_Lieferant!$B$9:$B$158,0),MATCH(Z$1,Input_Lieferant!$D$8:$BE$8,0)), "")&amp;""</f>
        <v>6</v>
      </c>
      <c r="AA146" s="31"/>
      <c r="AB146" s="27" t="str">
        <f>_xlfn.IFNA(INDEX(Input_Lieferant!$D$9:$BE$158,MATCH($A146,Input_Lieferant!$B$9:$B$158,0),MATCH(AB$1,Input_Lieferant!$D$8:$BE$8,0)),"")&amp;""</f>
        <v>ERLB</v>
      </c>
      <c r="AC146" s="31"/>
      <c r="AD146" s="31"/>
      <c r="AE146" s="27" t="str">
        <f>_xlfn.IFNA(INDEX(Input_Lieferant!$D$9:$BE$158,MATCH($A146,Input_Lieferant!$B$9:$B$158,0),MATCH(AE$1,Input_Lieferant!$D$8:$BE$8,0)), "")&amp;""</f>
        <v>7.57</v>
      </c>
      <c r="AF146" s="27" t="str">
        <f>_xlfn.IFNA(INDEX(Input_Lieferant!$D$9:$BE$158,MATCH($A146,Input_Lieferant!$B$9:$B$158,0),MATCH(AF$1,Input_Lieferant!$D$8:$BE$8,0)),"")&amp;""</f>
        <v>2.64</v>
      </c>
      <c r="AG146" s="27" t="str">
        <f>_xlfn.IFNA(INDEX(Input_Lieferant!$D$9:$BE$158,MATCH($A146,Input_Lieferant!$B$9:$B$158,0),MATCH(AG$1,Input_Lieferant!$D$8:$BE$8,0)),"")&amp;""</f>
        <v>KG</v>
      </c>
      <c r="AH146" s="31"/>
      <c r="AI146" s="31"/>
      <c r="AJ146" s="31"/>
      <c r="AK146" s="31"/>
      <c r="AL146" s="27" t="str">
        <f>_xlfn.IFNA(INDEX('Systemmanager - Datenassistent'!$C$9:$BW$159,MATCH($A146,Input_Lieferant!$B$9:$B$158,0),MATCH(AL$1,'Systemmanager - Datenassistent'!$C$8:$BW$8,0)),"")&amp;""</f>
        <v>00</v>
      </c>
      <c r="AM146" s="31"/>
      <c r="AN146" s="31"/>
      <c r="AO146" s="31"/>
      <c r="AP146" s="27" t="str">
        <f>_xlfn.IFNA(INDEX(Grunddaten!$C$9:$BO$159,MATCH($A146,Input_Lieferant!$B$9:$B$158,0),MATCH(AP$1,Grunddaten!$C$8:$BO$8,0)), "")&amp;""</f>
        <v>V7</v>
      </c>
      <c r="AQ146" s="31"/>
      <c r="AR146" s="31"/>
      <c r="AS146" s="31"/>
      <c r="AT146" s="31"/>
      <c r="AU146" s="31"/>
      <c r="AV146" s="31"/>
      <c r="AW146" s="31"/>
      <c r="AX146" s="31"/>
      <c r="AY146" s="31"/>
      <c r="AZ146" s="27" t="str">
        <f>_xlfn.IFNA(INDEX(Input_Lieferant!$D$9:$BE$158,MATCH($A146,Input_Lieferant!$B$9:$B$158,0),MATCH(AZ$1,Input_Lieferant!$D$8:$BE$8,0)),"")&amp;""</f>
        <v>7720380265166</v>
      </c>
      <c r="BA146" s="27" t="str">
        <f t="shared" si="21"/>
        <v>HE</v>
      </c>
      <c r="BB146" s="27" t="str">
        <f>TEXT(_xlfn.IFNA(INDEX(Input_Lieferant!$D$9:$BE$158,MATCH($A146,Input_Lieferant!$B$9:$B$158,0),MATCH(BB$1,Input_Lieferant!$D$8:$BE$8,0)),""), "0.000")&amp;""</f>
        <v>4.230</v>
      </c>
      <c r="BC146" s="27" t="str">
        <f>TEXT(_xlfn.IFNA(INDEX(Input_Lieferant!$D$9:$BE$158,MATCH($A146,Input_Lieferant!$B$9:$B$158,0),MATCH(BC$1,Input_Lieferant!$D$8:$BE$8,0)),""), "0.000")&amp;""</f>
        <v>3.790</v>
      </c>
      <c r="BD146" s="27" t="str">
        <f>TEXT(_xlfn.IFNA(INDEX(Input_Lieferant!$D$9:$BE$158,MATCH($A146,Input_Lieferant!$B$9:$B$158,0),MATCH(BD$1,Input_Lieferant!$D$8:$BE$8,0)),""), "0.000")&amp;""</f>
        <v>7.110</v>
      </c>
      <c r="BE146" s="27" t="str">
        <f>TEXT(_xlfn.IFNA(INDEX(Input_Lieferant!$D$9:$BE$158,MATCH($A146,Input_Lieferant!$B$9:$B$158,0),MATCH(BE$1,Input_Lieferant!$D$8:$BE$8,0)),""), "0.000")&amp;""</f>
        <v>MM</v>
      </c>
      <c r="BF146" s="27" t="str">
        <f>_xlfn.IFNA(INDEX(Grunddaten!$C$9:$BO$159,MATCH($A146,Input_Lieferant!$B$9:$B$158,0),MATCH(BF$1,Grunddaten!$C$8:$BO$8,0)), "")&amp;""</f>
        <v>0956</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7000</v>
      </c>
      <c r="BY146" s="31"/>
      <c r="BZ146" s="31"/>
      <c r="CA146" s="31"/>
      <c r="CB146" s="31"/>
      <c r="CC146" s="31"/>
      <c r="CD146" s="27" t="str">
        <f>_xlfn.IFNA(INDEX('Systemmanager - Datenassistent'!$C$9:$BW$159,MATCH($A146,Input_Lieferant!$B$9:$B$158,0),MATCH(CD$1,'Systemmanager - Datenassistent'!$C$8:$BW$8,0)),"")&amp;""</f>
        <v>EXTWG_145</v>
      </c>
      <c r="CE146" s="31"/>
      <c r="CF146" s="31"/>
      <c r="CG146" s="31"/>
      <c r="CH146" s="31"/>
      <c r="CI146" s="31"/>
      <c r="CJ146" s="31" t="str">
        <f t="shared" si="22"/>
        <v>V1</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fywMATpQWpLJdgWCEGJUyUkqjmUzMg</v>
      </c>
      <c r="DE146" s="27" t="str">
        <f>_xlfn.IFNA(INDEX(Grunddaten!$C$9:$BO$159,MATCH($A146,Input_Lieferant!$B$9:$B$158,0),MATCH(DE$1,Grunddaten!$C$8:$BO$8,0)), "")&amp;""</f>
        <v>1000056925</v>
      </c>
      <c r="DF146" s="31"/>
      <c r="DG146" s="31"/>
      <c r="DH146" s="31"/>
      <c r="DI146" s="31"/>
      <c r="DJ146" s="27" t="str">
        <f>_xlfn.IFNA(INDEX(Input_Lieferant!$D$9:$BE$158,MATCH($A146,Input_Lieferant!$B$9:$B$158,0),MATCH(DJ$1,Input_Lieferant!$D$8:$BE$8,0)),"")&amp;""</f>
        <v/>
      </c>
      <c r="DK146" s="31"/>
      <c r="DL146" s="31"/>
      <c r="DM146" s="31"/>
      <c r="DN146" s="31"/>
      <c r="DO146" s="31"/>
      <c r="DP146" s="31"/>
      <c r="DQ146" s="31"/>
      <c r="DR146" s="27">
        <f t="shared" si="23"/>
        <v>2</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UAM</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X</v>
      </c>
      <c r="GI146" s="27" t="str">
        <f>_xlfn.IFNA(INDEX('Systemmanager - Datenassistent'!$C$9:$BW$159,MATCH($A146,Input_Lieferant!$B$9:$B$158,0),MATCH(GI$1,'Systemmanager - Datenassistent'!$C$8:$BW$8,0)),"")&amp;""</f>
        <v>N</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000000000044886310</v>
      </c>
      <c r="GO146" s="27" t="str">
        <f>_xlfn.IFNA(INDEX(Grunddaten!$C$9:$BO$159,MATCH($A146,Input_Lieferant!$B$9:$B$158,0),MATCH(GO$1,Grunddaten!$C$8:$BO$8,0)), "")&amp;""</f>
        <v/>
      </c>
      <c r="GP146" s="27" t="str">
        <f>_xlfn.IFNA(INDEX('Systemmanager - Datenassistent'!$C$9:$BW$159,MATCH($A146,Input_Lieferant!$B$9:$B$158,0),MATCH(GP$1,'Systemmanager - Datenassistent'!$C$8:$BW$8,0)),"")&amp;""</f>
        <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1</v>
      </c>
      <c r="JT146" s="27" t="str">
        <f>_xlfn.IFNA(INDEX(Grunddaten!$C$9:$BO$159,MATCH($A146,Input_Lieferant!$B$9:$B$158,0),MATCH(JT$1,Grunddaten!$C$8:$BO$8,0)), "")&amp;""</f>
        <v>R</v>
      </c>
      <c r="JU146" s="31"/>
      <c r="JV146" s="27" t="str">
        <f>_xlfn.IFNA(INDEX(Input_Lieferant!$D$9:$BE$158,MATCH($A146,Input_Lieferant!$B$9:$B$158,0),MATCH(JV$1,Input_Lieferant!$D$8:$BE$8,0)),"")&amp;""</f>
        <v>833593695</v>
      </c>
      <c r="JW146" s="31"/>
      <c r="JX146" s="31"/>
      <c r="JZ146" s="31"/>
      <c r="KA146" s="31"/>
      <c r="KB146" s="31"/>
      <c r="KC146" s="27" t="str">
        <f>_xlfn.IFNA(INDEX('Systemmanager - Datenassistent'!$C$9:$BW$159,MATCH($A146,Input_Lieferant!$B$9:$B$158,0),MATCH(KC$1,'Systemmanager - Datenassistent'!$C$8:$BW$8,0)),"")&amp;""</f>
        <v>2</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4">
      <c r="A147" s="27">
        <f>IF(LEN(Input_Lieferant!B154)=0,"",Input_Lieferant!B154)</f>
        <v>146</v>
      </c>
      <c r="B147" s="31"/>
      <c r="C147" s="31"/>
      <c r="D147" s="31"/>
      <c r="E147" s="31"/>
      <c r="F147" s="31"/>
      <c r="G147" s="31"/>
      <c r="H147" s="31"/>
      <c r="I147" s="31"/>
      <c r="J147" s="31"/>
      <c r="K147" s="27" t="str">
        <f>_xlfn.IFNA(INDEX(Grunddaten!$C$9:$BO$159,MATCH($A147,Input_Lieferant!$B$9:$B$158,0),MATCH(K$1,Grunddaten!$C$8:$BO$8,0)), "")&amp;""</f>
        <v>V011</v>
      </c>
      <c r="L147" s="27" t="str">
        <f t="shared" si="20"/>
        <v>M</v>
      </c>
      <c r="M147" s="27" t="str">
        <f>_xlfn.IFNA(INDEX(Grunddaten!$C$9:$BO$159,MATCH($A147,Input_Lieferant!$B$9:$B$158,0),MATCH(M$1,Grunddaten!$C$8:$BO$8,0)), "")&amp;""</f>
        <v>ZX0000285</v>
      </c>
      <c r="N147" s="31"/>
      <c r="O147" s="27" t="str">
        <f>_xlfn.IFNA(INDEX(Input_Lieferant!$D$9:$BE$158,MATCH($A147,Input_Lieferant!$B$9:$B$158,0),MATCH(O$1,Input_Lieferant!$D$8:$BE$8,0)), "")&amp;""</f>
        <v>MG</v>
      </c>
      <c r="P147" s="27" t="str">
        <f>_xlfn.IFNA(INDEX(Input_Lieferant!$D$9:$BE$158,MATCH($A147,Input_Lieferant!$B$9:$B$158,0),MATCH(P$1,Input_Lieferant!$D$8:$BE$8,0)), "")&amp;""</f>
        <v>CCM</v>
      </c>
      <c r="Q147" s="31"/>
      <c r="R147" s="31"/>
      <c r="S147" s="31"/>
      <c r="T147" s="31"/>
      <c r="U147" s="31"/>
      <c r="V147" s="31"/>
      <c r="W147" s="31"/>
      <c r="X147" s="31"/>
      <c r="Y147" s="31"/>
      <c r="Z147" s="27" t="str">
        <f>_xlfn.IFNA(INDEX(Input_Lieferant!$D$9:$BE$158,MATCH($A147,Input_Lieferant!$B$9:$B$158,0),MATCH(Z$1,Input_Lieferant!$D$8:$BE$8,0)), "")&amp;""</f>
        <v>8.16</v>
      </c>
      <c r="AA147" s="31"/>
      <c r="AB147" s="27" t="str">
        <f>_xlfn.IFNA(INDEX(Input_Lieferant!$D$9:$BE$158,MATCH($A147,Input_Lieferant!$B$9:$B$158,0),MATCH(AB$1,Input_Lieferant!$D$8:$BE$8,0)),"")&amp;""</f>
        <v>SRVE</v>
      </c>
      <c r="AC147" s="31"/>
      <c r="AD147" s="31"/>
      <c r="AE147" s="27" t="str">
        <f>_xlfn.IFNA(INDEX(Input_Lieferant!$D$9:$BE$158,MATCH($A147,Input_Lieferant!$B$9:$B$158,0),MATCH(AE$1,Input_Lieferant!$D$8:$BE$8,0)), "")&amp;""</f>
        <v>1.88</v>
      </c>
      <c r="AF147" s="27" t="str">
        <f>_xlfn.IFNA(INDEX(Input_Lieferant!$D$9:$BE$158,MATCH($A147,Input_Lieferant!$B$9:$B$158,0),MATCH(AF$1,Input_Lieferant!$D$8:$BE$8,0)),"")&amp;""</f>
        <v>4.2</v>
      </c>
      <c r="AG147" s="27" t="str">
        <f>_xlfn.IFNA(INDEX(Input_Lieferant!$D$9:$BE$158,MATCH($A147,Input_Lieferant!$B$9:$B$158,0),MATCH(AG$1,Input_Lieferant!$D$8:$BE$8,0)),"")&amp;""</f>
        <v>KG</v>
      </c>
      <c r="AH147" s="31"/>
      <c r="AI147" s="31"/>
      <c r="AJ147" s="31"/>
      <c r="AK147" s="31"/>
      <c r="AL147" s="27" t="str">
        <f>_xlfn.IFNA(INDEX('Systemmanager - Datenassistent'!$C$9:$BW$159,MATCH($A147,Input_Lieferant!$B$9:$B$158,0),MATCH(AL$1,'Systemmanager - Datenassistent'!$C$8:$BW$8,0)),"")&amp;""</f>
        <v>04</v>
      </c>
      <c r="AM147" s="31"/>
      <c r="AN147" s="31"/>
      <c r="AO147" s="31"/>
      <c r="AP147" s="27" t="str">
        <f>_xlfn.IFNA(INDEX(Grunddaten!$C$9:$BO$159,MATCH($A147,Input_Lieferant!$B$9:$B$158,0),MATCH(AP$1,Grunddaten!$C$8:$BO$8,0)), "")&amp;""</f>
        <v>V2</v>
      </c>
      <c r="AQ147" s="31"/>
      <c r="AR147" s="31"/>
      <c r="AS147" s="31"/>
      <c r="AT147" s="31"/>
      <c r="AU147" s="31"/>
      <c r="AV147" s="31"/>
      <c r="AW147" s="31"/>
      <c r="AX147" s="31"/>
      <c r="AY147" s="31"/>
      <c r="AZ147" s="27" t="str">
        <f>_xlfn.IFNA(INDEX(Input_Lieferant!$D$9:$BE$158,MATCH($A147,Input_Lieferant!$B$9:$B$158,0),MATCH(AZ$1,Input_Lieferant!$D$8:$BE$8,0)),"")&amp;""</f>
        <v>8019895406593</v>
      </c>
      <c r="BA147" s="27" t="str">
        <f t="shared" si="21"/>
        <v>HE</v>
      </c>
      <c r="BB147" s="27" t="str">
        <f>TEXT(_xlfn.IFNA(INDEX(Input_Lieferant!$D$9:$BE$158,MATCH($A147,Input_Lieferant!$B$9:$B$158,0),MATCH(BB$1,Input_Lieferant!$D$8:$BE$8,0)),""), "0.000")&amp;""</f>
        <v>8.770</v>
      </c>
      <c r="BC147" s="27" t="str">
        <f>TEXT(_xlfn.IFNA(INDEX(Input_Lieferant!$D$9:$BE$158,MATCH($A147,Input_Lieferant!$B$9:$B$158,0),MATCH(BC$1,Input_Lieferant!$D$8:$BE$8,0)),""), "0.000")&amp;""</f>
        <v>7.980</v>
      </c>
      <c r="BD147" s="27" t="str">
        <f>TEXT(_xlfn.IFNA(INDEX(Input_Lieferant!$D$9:$BE$158,MATCH($A147,Input_Lieferant!$B$9:$B$158,0),MATCH(BD$1,Input_Lieferant!$D$8:$BE$8,0)),""), "0.000")&amp;""</f>
        <v>7.660</v>
      </c>
      <c r="BE147" s="27" t="str">
        <f>TEXT(_xlfn.IFNA(INDEX(Input_Lieferant!$D$9:$BE$158,MATCH($A147,Input_Lieferant!$B$9:$B$158,0),MATCH(BE$1,Input_Lieferant!$D$8:$BE$8,0)),""), "0.000")&amp;""</f>
        <v>MM</v>
      </c>
      <c r="BF147" s="27" t="str">
        <f>_xlfn.IFNA(INDEX(Grunddaten!$C$9:$BO$159,MATCH($A147,Input_Lieferant!$B$9:$B$158,0),MATCH(BF$1,Grunddaten!$C$8:$BO$8,0)), "")&amp;""</f>
        <v>0166</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5000</v>
      </c>
      <c r="BY147" s="31"/>
      <c r="BZ147" s="31"/>
      <c r="CA147" s="31"/>
      <c r="CB147" s="31"/>
      <c r="CC147" s="31"/>
      <c r="CD147" s="27" t="str">
        <f>_xlfn.IFNA(INDEX('Systemmanager - Datenassistent'!$C$9:$BW$159,MATCH($A147,Input_Lieferant!$B$9:$B$158,0),MATCH(CD$1,'Systemmanager - Datenassistent'!$C$8:$BW$8,0)),"")&amp;""</f>
        <v>EXTWG_146</v>
      </c>
      <c r="CE147" s="31"/>
      <c r="CF147" s="31"/>
      <c r="CG147" s="31"/>
      <c r="CH147" s="31"/>
      <c r="CI147" s="31"/>
      <c r="CJ147" s="31" t="str">
        <f t="shared" si="22"/>
        <v>V1</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WdCASbvaNCatoEIpRVWFyuvHzdcMAu</v>
      </c>
      <c r="DE147" s="27" t="str">
        <f>_xlfn.IFNA(INDEX(Grunddaten!$C$9:$BO$159,MATCH($A147,Input_Lieferant!$B$9:$B$158,0),MATCH(DE$1,Grunddaten!$C$8:$BO$8,0)), "")&amp;""</f>
        <v>1000055534</v>
      </c>
      <c r="DF147" s="31"/>
      <c r="DG147" s="31"/>
      <c r="DH147" s="31"/>
      <c r="DI147" s="31"/>
      <c r="DJ147" s="27" t="str">
        <f>_xlfn.IFNA(INDEX(Input_Lieferant!$D$9:$BE$158,MATCH($A147,Input_Lieferant!$B$9:$B$158,0),MATCH(DJ$1,Input_Lieferant!$D$8:$BE$8,0)),"")&amp;""</f>
        <v/>
      </c>
      <c r="DK147" s="31"/>
      <c r="DL147" s="31"/>
      <c r="DM147" s="31"/>
      <c r="DN147" s="31"/>
      <c r="DO147" s="31"/>
      <c r="DP147" s="31"/>
      <c r="DQ147" s="31"/>
      <c r="DR147" s="27">
        <f t="shared" si="23"/>
        <v>2</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UAM</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X</v>
      </c>
      <c r="GI147" s="27" t="str">
        <f>_xlfn.IFNA(INDEX('Systemmanager - Datenassistent'!$C$9:$BW$159,MATCH($A147,Input_Lieferant!$B$9:$B$158,0),MATCH(GI$1,'Systemmanager - Datenassistent'!$C$8:$BW$8,0)),"")&amp;""</f>
        <v>M</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000000000086038337</v>
      </c>
      <c r="GO147" s="27" t="str">
        <f>_xlfn.IFNA(INDEX(Grunddaten!$C$9:$BO$159,MATCH($A147,Input_Lieferant!$B$9:$B$158,0),MATCH(GO$1,Grunddaten!$C$8:$BO$8,0)), "")&amp;""</f>
        <v/>
      </c>
      <c r="GP147" s="27" t="str">
        <f>_xlfn.IFNA(INDEX('Systemmanager - Datenassistent'!$C$9:$BW$159,MATCH($A147,Input_Lieferant!$B$9:$B$158,0),MATCH(GP$1,'Systemmanager - Datenassistent'!$C$8:$BW$8,0)),"")&amp;""</f>
        <v>R</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1</v>
      </c>
      <c r="JT147" s="27" t="str">
        <f>_xlfn.IFNA(INDEX(Grunddaten!$C$9:$BO$159,MATCH($A147,Input_Lieferant!$B$9:$B$158,0),MATCH(JT$1,Grunddaten!$C$8:$BO$8,0)), "")&amp;""</f>
        <v>R</v>
      </c>
      <c r="JU147" s="31"/>
      <c r="JV147" s="27" t="str">
        <f>_xlfn.IFNA(INDEX(Input_Lieferant!$D$9:$BE$158,MATCH($A147,Input_Lieferant!$B$9:$B$158,0),MATCH(JV$1,Input_Lieferant!$D$8:$BE$8,0)),"")&amp;""</f>
        <v>751788804</v>
      </c>
      <c r="JW147" s="31"/>
      <c r="JX147" s="31"/>
      <c r="JZ147" s="31"/>
      <c r="KA147" s="31"/>
      <c r="KB147" s="31"/>
      <c r="KC147" s="27" t="str">
        <f>_xlfn.IFNA(INDEX('Systemmanager - Datenassistent'!$C$9:$BW$159,MATCH($A147,Input_Lieferant!$B$9:$B$158,0),MATCH(KC$1,'Systemmanager - Datenassistent'!$C$8:$BW$8,0)),"")&amp;""</f>
        <v>1</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4">
      <c r="A148" s="27">
        <f>IF(LEN(Input_Lieferant!B155)=0,"",Input_Lieferant!B155)</f>
        <v>147</v>
      </c>
      <c r="B148" s="31"/>
      <c r="C148" s="31"/>
      <c r="D148" s="31"/>
      <c r="E148" s="31"/>
      <c r="F148" s="31"/>
      <c r="G148" s="31"/>
      <c r="H148" s="31"/>
      <c r="I148" s="31"/>
      <c r="J148" s="31"/>
      <c r="K148" s="27" t="str">
        <f>_xlfn.IFNA(INDEX(Grunddaten!$C$9:$BO$159,MATCH($A148,Input_Lieferant!$B$9:$B$158,0),MATCH(K$1,Grunddaten!$C$8:$BO$8,0)), "")&amp;""</f>
        <v>V099</v>
      </c>
      <c r="L148" s="27" t="str">
        <f t="shared" si="20"/>
        <v>M</v>
      </c>
      <c r="M148" s="27" t="str">
        <f>_xlfn.IFNA(INDEX(Grunddaten!$C$9:$BO$159,MATCH($A148,Input_Lieferant!$B$9:$B$158,0),MATCH(M$1,Grunddaten!$C$8:$BO$8,0)), "")&amp;""</f>
        <v>ZX0000130</v>
      </c>
      <c r="N148" s="31"/>
      <c r="O148" s="27" t="str">
        <f>_xlfn.IFNA(INDEX(Input_Lieferant!$D$9:$BE$158,MATCH($A148,Input_Lieferant!$B$9:$B$158,0),MATCH(O$1,Input_Lieferant!$D$8:$BE$8,0)), "")&amp;""</f>
        <v>M</v>
      </c>
      <c r="P148" s="27" t="str">
        <f>_xlfn.IFNA(INDEX(Input_Lieferant!$D$9:$BE$158,MATCH($A148,Input_Lieferant!$B$9:$B$158,0),MATCH(P$1,Input_Lieferant!$D$8:$BE$8,0)), "")&amp;""</f>
        <v>M</v>
      </c>
      <c r="Q148" s="31"/>
      <c r="R148" s="31"/>
      <c r="S148" s="31"/>
      <c r="T148" s="31"/>
      <c r="U148" s="31"/>
      <c r="V148" s="31"/>
      <c r="W148" s="31"/>
      <c r="X148" s="31"/>
      <c r="Y148" s="31"/>
      <c r="Z148" s="27" t="str">
        <f>_xlfn.IFNA(INDEX(Input_Lieferant!$D$9:$BE$158,MATCH($A148,Input_Lieferant!$B$9:$B$158,0),MATCH(Z$1,Input_Lieferant!$D$8:$BE$8,0)), "")&amp;""</f>
        <v>4.05</v>
      </c>
      <c r="AA148" s="31"/>
      <c r="AB148" s="27" t="str">
        <f>_xlfn.IFNA(INDEX(Input_Lieferant!$D$9:$BE$158,MATCH($A148,Input_Lieferant!$B$9:$B$158,0),MATCH(AB$1,Input_Lieferant!$D$8:$BE$8,0)),"")&amp;""</f>
        <v>LO18</v>
      </c>
      <c r="AC148" s="31"/>
      <c r="AD148" s="31"/>
      <c r="AE148" s="27" t="str">
        <f>_xlfn.IFNA(INDEX(Input_Lieferant!$D$9:$BE$158,MATCH($A148,Input_Lieferant!$B$9:$B$158,0),MATCH(AE$1,Input_Lieferant!$D$8:$BE$8,0)), "")&amp;""</f>
        <v>4.28</v>
      </c>
      <c r="AF148" s="27" t="str">
        <f>_xlfn.IFNA(INDEX(Input_Lieferant!$D$9:$BE$158,MATCH($A148,Input_Lieferant!$B$9:$B$158,0),MATCH(AF$1,Input_Lieferant!$D$8:$BE$8,0)),"")&amp;""</f>
        <v>7.74</v>
      </c>
      <c r="AG148" s="27" t="str">
        <f>_xlfn.IFNA(INDEX(Input_Lieferant!$D$9:$BE$158,MATCH($A148,Input_Lieferant!$B$9:$B$158,0),MATCH(AG$1,Input_Lieferant!$D$8:$BE$8,0)),"")&amp;""</f>
        <v>KG</v>
      </c>
      <c r="AH148" s="31"/>
      <c r="AI148" s="31"/>
      <c r="AJ148" s="31"/>
      <c r="AK148" s="31"/>
      <c r="AL148" s="27" t="str">
        <f>_xlfn.IFNA(INDEX('Systemmanager - Datenassistent'!$C$9:$BW$159,MATCH($A148,Input_Lieferant!$B$9:$B$158,0),MATCH(AL$1,'Systemmanager - Datenassistent'!$C$8:$BW$8,0)),"")&amp;""</f>
        <v>00</v>
      </c>
      <c r="AM148" s="31"/>
      <c r="AN148" s="31"/>
      <c r="AO148" s="31"/>
      <c r="AP148" s="27" t="str">
        <f>_xlfn.IFNA(INDEX(Grunddaten!$C$9:$BO$159,MATCH($A148,Input_Lieferant!$B$9:$B$158,0),MATCH(AP$1,Grunddaten!$C$8:$BO$8,0)), "")&amp;""</f>
        <v>V1</v>
      </c>
      <c r="AQ148" s="31"/>
      <c r="AR148" s="31"/>
      <c r="AS148" s="31"/>
      <c r="AT148" s="31"/>
      <c r="AU148" s="31"/>
      <c r="AV148" s="31"/>
      <c r="AW148" s="31"/>
      <c r="AX148" s="31"/>
      <c r="AY148" s="31"/>
      <c r="AZ148" s="27" t="str">
        <f>_xlfn.IFNA(INDEX(Input_Lieferant!$D$9:$BE$158,MATCH($A148,Input_Lieferant!$B$9:$B$158,0),MATCH(AZ$1,Input_Lieferant!$D$8:$BE$8,0)),"")&amp;""</f>
        <v>1078678692092</v>
      </c>
      <c r="BA148" s="27" t="str">
        <f t="shared" si="21"/>
        <v>HE</v>
      </c>
      <c r="BB148" s="27" t="str">
        <f>TEXT(_xlfn.IFNA(INDEX(Input_Lieferant!$D$9:$BE$158,MATCH($A148,Input_Lieferant!$B$9:$B$158,0),MATCH(BB$1,Input_Lieferant!$D$8:$BE$8,0)),""), "0.000")&amp;""</f>
        <v>4.900</v>
      </c>
      <c r="BC148" s="27" t="str">
        <f>TEXT(_xlfn.IFNA(INDEX(Input_Lieferant!$D$9:$BE$158,MATCH($A148,Input_Lieferant!$B$9:$B$158,0),MATCH(BC$1,Input_Lieferant!$D$8:$BE$8,0)),""), "0.000")&amp;""</f>
        <v>1.070</v>
      </c>
      <c r="BD148" s="27" t="str">
        <f>TEXT(_xlfn.IFNA(INDEX(Input_Lieferant!$D$9:$BE$158,MATCH($A148,Input_Lieferant!$B$9:$B$158,0),MATCH(BD$1,Input_Lieferant!$D$8:$BE$8,0)),""), "0.000")&amp;""</f>
        <v>9.480</v>
      </c>
      <c r="BE148" s="27" t="str">
        <f>TEXT(_xlfn.IFNA(INDEX(Input_Lieferant!$D$9:$BE$158,MATCH($A148,Input_Lieferant!$B$9:$B$158,0),MATCH(BE$1,Input_Lieferant!$D$8:$BE$8,0)),""), "0.000")&amp;""</f>
        <v>MM</v>
      </c>
      <c r="BF148" s="27" t="str">
        <f>_xlfn.IFNA(INDEX(Grunddaten!$C$9:$BO$159,MATCH($A148,Input_Lieferant!$B$9:$B$158,0),MATCH(BF$1,Grunddaten!$C$8:$BO$8,0)), "")&amp;""</f>
        <v>0513</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9000</v>
      </c>
      <c r="BY148" s="31"/>
      <c r="BZ148" s="31"/>
      <c r="CA148" s="31"/>
      <c r="CB148" s="31"/>
      <c r="CC148" s="31"/>
      <c r="CD148" s="27" t="str">
        <f>_xlfn.IFNA(INDEX('Systemmanager - Datenassistent'!$C$9:$BW$159,MATCH($A148,Input_Lieferant!$B$9:$B$158,0),MATCH(CD$1,'Systemmanager - Datenassistent'!$C$8:$BW$8,0)),"")&amp;""</f>
        <v>EXTWG_147</v>
      </c>
      <c r="CE148" s="31"/>
      <c r="CF148" s="31"/>
      <c r="CG148" s="31"/>
      <c r="CH148" s="31"/>
      <c r="CI148" s="31"/>
      <c r="CJ148" s="31" t="str">
        <f t="shared" si="22"/>
        <v>V1</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nmEucgkxnxQbFHdxhqmUbgzVimyUqQ</v>
      </c>
      <c r="DE148" s="27" t="str">
        <f>_xlfn.IFNA(INDEX(Grunddaten!$C$9:$BO$159,MATCH($A148,Input_Lieferant!$B$9:$B$158,0),MATCH(DE$1,Grunddaten!$C$8:$BO$8,0)), "")&amp;""</f>
        <v>1000006823</v>
      </c>
      <c r="DF148" s="31"/>
      <c r="DG148" s="31"/>
      <c r="DH148" s="31"/>
      <c r="DI148" s="31"/>
      <c r="DJ148" s="27" t="str">
        <f>_xlfn.IFNA(INDEX(Input_Lieferant!$D$9:$BE$158,MATCH($A148,Input_Lieferant!$B$9:$B$158,0),MATCH(DJ$1,Input_Lieferant!$D$8:$BE$8,0)),"")&amp;""</f>
        <v>V03</v>
      </c>
      <c r="DK148" s="31"/>
      <c r="DL148" s="31"/>
      <c r="DM148" s="31"/>
      <c r="DN148" s="31"/>
      <c r="DO148" s="31"/>
      <c r="DP148" s="31"/>
      <c r="DQ148" s="31"/>
      <c r="DR148" s="27">
        <f t="shared" si="23"/>
        <v>2</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UAM</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X</v>
      </c>
      <c r="GI148" s="27" t="str">
        <f>_xlfn.IFNA(INDEX('Systemmanager - Datenassistent'!$C$9:$BW$159,MATCH($A148,Input_Lieferant!$B$9:$B$158,0),MATCH(GI$1,'Systemmanager - Datenassistent'!$C$8:$BW$8,0)),"")&amp;""</f>
        <v>N</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000000000090523504</v>
      </c>
      <c r="GO148" s="27" t="str">
        <f>_xlfn.IFNA(INDEX(Grunddaten!$C$9:$BO$159,MATCH($A148,Input_Lieferant!$B$9:$B$158,0),MATCH(GO$1,Grunddaten!$C$8:$BO$8,0)), "")&amp;""</f>
        <v/>
      </c>
      <c r="GP148" s="27" t="str">
        <f>_xlfn.IFNA(INDEX('Systemmanager - Datenassistent'!$C$9:$BW$159,MATCH($A148,Input_Lieferant!$B$9:$B$158,0),MATCH(GP$1,'Systemmanager - Datenassistent'!$C$8:$BW$8,0)),"")&amp;""</f>
        <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1</v>
      </c>
      <c r="JT148" s="27" t="str">
        <f>_xlfn.IFNA(INDEX(Grunddaten!$C$9:$BO$159,MATCH($A148,Input_Lieferant!$B$9:$B$158,0),MATCH(JT$1,Grunddaten!$C$8:$BO$8,0)), "")&amp;""</f>
        <v>R</v>
      </c>
      <c r="JU148" s="31"/>
      <c r="JV148" s="27" t="str">
        <f>_xlfn.IFNA(INDEX(Input_Lieferant!$D$9:$BE$158,MATCH($A148,Input_Lieferant!$B$9:$B$158,0),MATCH(JV$1,Input_Lieferant!$D$8:$BE$8,0)),"")&amp;""</f>
        <v>883561114</v>
      </c>
      <c r="JW148" s="31"/>
      <c r="JX148" s="31"/>
      <c r="JZ148" s="31"/>
      <c r="KA148" s="31"/>
      <c r="KB148" s="31"/>
      <c r="KC148" s="27" t="str">
        <f>_xlfn.IFNA(INDEX('Systemmanager - Datenassistent'!$C$9:$BW$159,MATCH($A148,Input_Lieferant!$B$9:$B$158,0),MATCH(KC$1,'Systemmanager - Datenassistent'!$C$8:$BW$8,0)),"")&amp;""</f>
        <v>0</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4">
      <c r="A149" s="27">
        <f>IF(LEN(Input_Lieferant!B156)=0,"",Input_Lieferant!B156)</f>
        <v>148</v>
      </c>
      <c r="B149" s="31"/>
      <c r="C149" s="31"/>
      <c r="D149" s="31"/>
      <c r="E149" s="31"/>
      <c r="F149" s="31"/>
      <c r="G149" s="31"/>
      <c r="H149" s="31"/>
      <c r="I149" s="31"/>
      <c r="J149" s="31"/>
      <c r="K149" s="27" t="str">
        <f>_xlfn.IFNA(INDEX(Grunddaten!$C$9:$BO$159,MATCH($A149,Input_Lieferant!$B$9:$B$158,0),MATCH(K$1,Grunddaten!$C$8:$BO$8,0)), "")&amp;""</f>
        <v>V017</v>
      </c>
      <c r="L149" s="27" t="str">
        <f t="shared" si="20"/>
        <v>M</v>
      </c>
      <c r="M149" s="27" t="str">
        <f>_xlfn.IFNA(INDEX(Grunddaten!$C$9:$BO$159,MATCH($A149,Input_Lieferant!$B$9:$B$158,0),MATCH(M$1,Grunddaten!$C$8:$BO$8,0)), "")&amp;""</f>
        <v>ZX0000245</v>
      </c>
      <c r="N149" s="31"/>
      <c r="O149" s="27" t="str">
        <f>_xlfn.IFNA(INDEX(Input_Lieferant!$D$9:$BE$158,MATCH($A149,Input_Lieferant!$B$9:$B$158,0),MATCH(O$1,Input_Lieferant!$D$8:$BE$8,0)), "")&amp;""</f>
        <v>CM2</v>
      </c>
      <c r="P149" s="27" t="str">
        <f>_xlfn.IFNA(INDEX(Input_Lieferant!$D$9:$BE$158,MATCH($A149,Input_Lieferant!$B$9:$B$158,0),MATCH(P$1,Input_Lieferant!$D$8:$BE$8,0)), "")&amp;""</f>
        <v>DM2</v>
      </c>
      <c r="Q149" s="31"/>
      <c r="R149" s="31"/>
      <c r="S149" s="31"/>
      <c r="T149" s="31"/>
      <c r="U149" s="31"/>
      <c r="V149" s="31"/>
      <c r="W149" s="31"/>
      <c r="X149" s="31"/>
      <c r="Y149" s="31"/>
      <c r="Z149" s="27" t="str">
        <f>_xlfn.IFNA(INDEX(Input_Lieferant!$D$9:$BE$158,MATCH($A149,Input_Lieferant!$B$9:$B$158,0),MATCH(Z$1,Input_Lieferant!$D$8:$BE$8,0)), "")&amp;""</f>
        <v>8.92</v>
      </c>
      <c r="AA149" s="31"/>
      <c r="AB149" s="27" t="str">
        <f>_xlfn.IFNA(INDEX(Input_Lieferant!$D$9:$BE$158,MATCH($A149,Input_Lieferant!$B$9:$B$158,0),MATCH(AB$1,Input_Lieferant!$D$8:$BE$8,0)),"")&amp;""</f>
        <v>ERLB</v>
      </c>
      <c r="AC149" s="31"/>
      <c r="AD149" s="31"/>
      <c r="AE149" s="27" t="str">
        <f>_xlfn.IFNA(INDEX(Input_Lieferant!$D$9:$BE$158,MATCH($A149,Input_Lieferant!$B$9:$B$158,0),MATCH(AE$1,Input_Lieferant!$D$8:$BE$8,0)), "")&amp;""</f>
        <v>1.95</v>
      </c>
      <c r="AF149" s="27" t="str">
        <f>_xlfn.IFNA(INDEX(Input_Lieferant!$D$9:$BE$158,MATCH($A149,Input_Lieferant!$B$9:$B$158,0),MATCH(AF$1,Input_Lieferant!$D$8:$BE$8,0)),"")&amp;""</f>
        <v>6.13</v>
      </c>
      <c r="AG149" s="27" t="str">
        <f>_xlfn.IFNA(INDEX(Input_Lieferant!$D$9:$BE$158,MATCH($A149,Input_Lieferant!$B$9:$B$158,0),MATCH(AG$1,Input_Lieferant!$D$8:$BE$8,0)),"")&amp;""</f>
        <v>KG</v>
      </c>
      <c r="AH149" s="31"/>
      <c r="AI149" s="31"/>
      <c r="AJ149" s="31"/>
      <c r="AK149" s="31"/>
      <c r="AL149" s="27" t="str">
        <f>_xlfn.IFNA(INDEX('Systemmanager - Datenassistent'!$C$9:$BW$159,MATCH($A149,Input_Lieferant!$B$9:$B$158,0),MATCH(AL$1,'Systemmanager - Datenassistent'!$C$8:$BW$8,0)),"")&amp;""</f>
        <v>00</v>
      </c>
      <c r="AM149" s="31"/>
      <c r="AN149" s="31"/>
      <c r="AO149" s="31"/>
      <c r="AP149" s="27" t="str">
        <f>_xlfn.IFNA(INDEX(Grunddaten!$C$9:$BO$159,MATCH($A149,Input_Lieferant!$B$9:$B$158,0),MATCH(AP$1,Grunddaten!$C$8:$BO$8,0)), "")&amp;""</f>
        <v>V2</v>
      </c>
      <c r="AQ149" s="31"/>
      <c r="AR149" s="31"/>
      <c r="AS149" s="31"/>
      <c r="AT149" s="31"/>
      <c r="AU149" s="31"/>
      <c r="AV149" s="31"/>
      <c r="AW149" s="31"/>
      <c r="AX149" s="31"/>
      <c r="AY149" s="31"/>
      <c r="AZ149" s="27" t="str">
        <f>_xlfn.IFNA(INDEX(Input_Lieferant!$D$9:$BE$158,MATCH($A149,Input_Lieferant!$B$9:$B$158,0),MATCH(AZ$1,Input_Lieferant!$D$8:$BE$8,0)),"")&amp;""</f>
        <v>2871239808765</v>
      </c>
      <c r="BA149" s="27" t="str">
        <f t="shared" si="21"/>
        <v>HE</v>
      </c>
      <c r="BB149" s="27" t="str">
        <f>TEXT(_xlfn.IFNA(INDEX(Input_Lieferant!$D$9:$BE$158,MATCH($A149,Input_Lieferant!$B$9:$B$158,0),MATCH(BB$1,Input_Lieferant!$D$8:$BE$8,0)),""), "0.000")&amp;""</f>
        <v>9.060</v>
      </c>
      <c r="BC149" s="27" t="str">
        <f>TEXT(_xlfn.IFNA(INDEX(Input_Lieferant!$D$9:$BE$158,MATCH($A149,Input_Lieferant!$B$9:$B$158,0),MATCH(BC$1,Input_Lieferant!$D$8:$BE$8,0)),""), "0.000")&amp;""</f>
        <v>7.250</v>
      </c>
      <c r="BD149" s="27" t="str">
        <f>TEXT(_xlfn.IFNA(INDEX(Input_Lieferant!$D$9:$BE$158,MATCH($A149,Input_Lieferant!$B$9:$B$158,0),MATCH(BD$1,Input_Lieferant!$D$8:$BE$8,0)),""), "0.000")&amp;""</f>
        <v>6.540</v>
      </c>
      <c r="BE149" s="27" t="str">
        <f>TEXT(_xlfn.IFNA(INDEX(Input_Lieferant!$D$9:$BE$158,MATCH($A149,Input_Lieferant!$B$9:$B$158,0),MATCH(BE$1,Input_Lieferant!$D$8:$BE$8,0)),""), "0.000")&amp;""</f>
        <v>MM</v>
      </c>
      <c r="BF149" s="27" t="str">
        <f>_xlfn.IFNA(INDEX(Grunddaten!$C$9:$BO$159,MATCH($A149,Input_Lieferant!$B$9:$B$158,0),MATCH(BF$1,Grunddaten!$C$8:$BO$8,0)), "")&amp;""</f>
        <v>0350</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6000</v>
      </c>
      <c r="BY149" s="31"/>
      <c r="BZ149" s="31"/>
      <c r="CA149" s="31"/>
      <c r="CB149" s="31"/>
      <c r="CC149" s="31"/>
      <c r="CD149" s="27" t="str">
        <f>_xlfn.IFNA(INDEX('Systemmanager - Datenassistent'!$C$9:$BW$159,MATCH($A149,Input_Lieferant!$B$9:$B$158,0),MATCH(CD$1,'Systemmanager - Datenassistent'!$C$8:$BW$8,0)),"")&amp;""</f>
        <v>EXTWG_148</v>
      </c>
      <c r="CE149" s="31"/>
      <c r="CF149" s="31"/>
      <c r="CG149" s="31"/>
      <c r="CH149" s="31"/>
      <c r="CI149" s="31"/>
      <c r="CJ149" s="31" t="str">
        <f t="shared" si="22"/>
        <v>V1</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vkPXjkHhBtwfypLsBHnBtuwLuokhzi</v>
      </c>
      <c r="DE149" s="27" t="str">
        <f>_xlfn.IFNA(INDEX(Grunddaten!$C$9:$BO$159,MATCH($A149,Input_Lieferant!$B$9:$B$158,0),MATCH(DE$1,Grunddaten!$C$8:$BO$8,0)), "")&amp;""</f>
        <v>1000047306</v>
      </c>
      <c r="DF149" s="31"/>
      <c r="DG149" s="31"/>
      <c r="DH149" s="31"/>
      <c r="DI149" s="31"/>
      <c r="DJ149" s="27" t="str">
        <f>_xlfn.IFNA(INDEX(Input_Lieferant!$D$9:$BE$158,MATCH($A149,Input_Lieferant!$B$9:$B$158,0),MATCH(DJ$1,Input_Lieferant!$D$8:$BE$8,0)),"")&amp;""</f>
        <v>V02</v>
      </c>
      <c r="DK149" s="31"/>
      <c r="DL149" s="31"/>
      <c r="DM149" s="31"/>
      <c r="DN149" s="31"/>
      <c r="DO149" s="31"/>
      <c r="DP149" s="31"/>
      <c r="DQ149" s="31"/>
      <c r="DR149" s="27">
        <f t="shared" si="23"/>
        <v>2</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UAM</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
      </c>
      <c r="GI149" s="27" t="str">
        <f>_xlfn.IFNA(INDEX('Systemmanager - Datenassistent'!$C$9:$BW$159,MATCH($A149,Input_Lieferant!$B$9:$B$158,0),MATCH(GI$1,'Systemmanager - Datenassistent'!$C$8:$BW$8,0)),"")&amp;""</f>
        <v>M</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000000000091934493</v>
      </c>
      <c r="GO149" s="27" t="str">
        <f>_xlfn.IFNA(INDEX(Grunddaten!$C$9:$BO$159,MATCH($A149,Input_Lieferant!$B$9:$B$158,0),MATCH(GO$1,Grunddaten!$C$8:$BO$8,0)), "")&amp;""</f>
        <v/>
      </c>
      <c r="GP149" s="27" t="str">
        <f>_xlfn.IFNA(INDEX('Systemmanager - Datenassistent'!$C$9:$BW$159,MATCH($A149,Input_Lieferant!$B$9:$B$158,0),MATCH(GP$1,'Systemmanager - Datenassistent'!$C$8:$BW$8,0)),"")&amp;""</f>
        <v>R</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1</v>
      </c>
      <c r="JT149" s="27" t="str">
        <f>_xlfn.IFNA(INDEX(Grunddaten!$C$9:$BO$159,MATCH($A149,Input_Lieferant!$B$9:$B$158,0),MATCH(JT$1,Grunddaten!$C$8:$BO$8,0)), "")&amp;""</f>
        <v>V</v>
      </c>
      <c r="JU149" s="31"/>
      <c r="JV149" s="27" t="str">
        <f>_xlfn.IFNA(INDEX(Input_Lieferant!$D$9:$BE$158,MATCH($A149,Input_Lieferant!$B$9:$B$158,0),MATCH(JV$1,Input_Lieferant!$D$8:$BE$8,0)),"")&amp;""</f>
        <v>657033069</v>
      </c>
      <c r="JW149" s="31"/>
      <c r="JX149" s="31"/>
      <c r="JZ149" s="31"/>
      <c r="KA149" s="31"/>
      <c r="KB149" s="31"/>
      <c r="KC149" s="27" t="str">
        <f>_xlfn.IFNA(INDEX('Systemmanager - Datenassistent'!$C$9:$BW$159,MATCH($A149,Input_Lieferant!$B$9:$B$158,0),MATCH(KC$1,'Systemmanager - Datenassistent'!$C$8:$BW$8,0)),"")&amp;""</f>
        <v>2</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4">
      <c r="A150" s="27">
        <f>IF(LEN(Input_Lieferant!B157)=0,"",Input_Lieferant!B157)</f>
        <v>149</v>
      </c>
      <c r="B150" s="31"/>
      <c r="C150" s="31"/>
      <c r="D150" s="31"/>
      <c r="E150" s="31"/>
      <c r="F150" s="31"/>
      <c r="G150" s="31"/>
      <c r="H150" s="31"/>
      <c r="I150" s="31"/>
      <c r="J150" s="31"/>
      <c r="K150" s="27" t="str">
        <f>_xlfn.IFNA(INDEX(Grunddaten!$C$9:$BO$159,MATCH($A150,Input_Lieferant!$B$9:$B$158,0),MATCH(K$1,Grunddaten!$C$8:$BO$8,0)), "")&amp;""</f>
        <v>V008</v>
      </c>
      <c r="L150" s="27" t="str">
        <f t="shared" si="20"/>
        <v>M</v>
      </c>
      <c r="M150" s="27" t="str">
        <f>_xlfn.IFNA(INDEX(Grunddaten!$C$9:$BO$159,MATCH($A150,Input_Lieferant!$B$9:$B$158,0),MATCH(M$1,Grunddaten!$C$8:$BO$8,0)), "")&amp;""</f>
        <v>ZX0000640</v>
      </c>
      <c r="N150" s="31"/>
      <c r="O150" s="27" t="str">
        <f>_xlfn.IFNA(INDEX(Input_Lieferant!$D$9:$BE$158,MATCH($A150,Input_Lieferant!$B$9:$B$158,0),MATCH(O$1,Input_Lieferant!$D$8:$BE$8,0)), "")&amp;""</f>
        <v>CM2</v>
      </c>
      <c r="P150" s="27" t="str">
        <f>_xlfn.IFNA(INDEX(Input_Lieferant!$D$9:$BE$158,MATCH($A150,Input_Lieferant!$B$9:$B$158,0),MATCH(P$1,Input_Lieferant!$D$8:$BE$8,0)), "")&amp;""</f>
        <v>TO</v>
      </c>
      <c r="Q150" s="31"/>
      <c r="R150" s="31"/>
      <c r="S150" s="31"/>
      <c r="T150" s="31"/>
      <c r="U150" s="31"/>
      <c r="V150" s="31"/>
      <c r="W150" s="31"/>
      <c r="X150" s="31"/>
      <c r="Y150" s="31"/>
      <c r="Z150" s="27" t="str">
        <f>_xlfn.IFNA(INDEX(Input_Lieferant!$D$9:$BE$158,MATCH($A150,Input_Lieferant!$B$9:$B$158,0),MATCH(Z$1,Input_Lieferant!$D$8:$BE$8,0)), "")&amp;""</f>
        <v>7.07</v>
      </c>
      <c r="AA150" s="31"/>
      <c r="AB150" s="27" t="str">
        <f>_xlfn.IFNA(INDEX(Input_Lieferant!$D$9:$BE$158,MATCH($A150,Input_Lieferant!$B$9:$B$158,0),MATCH(AB$1,Input_Lieferant!$D$8:$BE$8,0)),"")&amp;""</f>
        <v>ZVER</v>
      </c>
      <c r="AC150" s="31"/>
      <c r="AD150" s="31"/>
      <c r="AE150" s="27" t="str">
        <f>_xlfn.IFNA(INDEX(Input_Lieferant!$D$9:$BE$158,MATCH($A150,Input_Lieferant!$B$9:$B$158,0),MATCH(AE$1,Input_Lieferant!$D$8:$BE$8,0)), "")&amp;""</f>
        <v>9.25</v>
      </c>
      <c r="AF150" s="27" t="str">
        <f>_xlfn.IFNA(INDEX(Input_Lieferant!$D$9:$BE$158,MATCH($A150,Input_Lieferant!$B$9:$B$158,0),MATCH(AF$1,Input_Lieferant!$D$8:$BE$8,0)),"")&amp;""</f>
        <v>5.38</v>
      </c>
      <c r="AG150" s="27" t="str">
        <f>_xlfn.IFNA(INDEX(Input_Lieferant!$D$9:$BE$158,MATCH($A150,Input_Lieferant!$B$9:$B$158,0),MATCH(AG$1,Input_Lieferant!$D$8:$BE$8,0)),"")&amp;""</f>
        <v>KG</v>
      </c>
      <c r="AH150" s="31"/>
      <c r="AI150" s="31"/>
      <c r="AJ150" s="31"/>
      <c r="AK150" s="31"/>
      <c r="AL150" s="27" t="str">
        <f>_xlfn.IFNA(INDEX('Systemmanager - Datenassistent'!$C$9:$BW$159,MATCH($A150,Input_Lieferant!$B$9:$B$158,0),MATCH(AL$1,'Systemmanager - Datenassistent'!$C$8:$BW$8,0)),"")&amp;""</f>
        <v>01</v>
      </c>
      <c r="AM150" s="31"/>
      <c r="AN150" s="31"/>
      <c r="AO150" s="31"/>
      <c r="AP150" s="27" t="str">
        <f>_xlfn.IFNA(INDEX(Grunddaten!$C$9:$BO$159,MATCH($A150,Input_Lieferant!$B$9:$B$158,0),MATCH(AP$1,Grunddaten!$C$8:$BO$8,0)), "")&amp;""</f>
        <v>V2</v>
      </c>
      <c r="AQ150" s="31"/>
      <c r="AR150" s="31"/>
      <c r="AS150" s="31"/>
      <c r="AT150" s="31"/>
      <c r="AU150" s="31"/>
      <c r="AV150" s="31"/>
      <c r="AW150" s="31"/>
      <c r="AX150" s="31"/>
      <c r="AY150" s="31"/>
      <c r="AZ150" s="27" t="str">
        <f>_xlfn.IFNA(INDEX(Input_Lieferant!$D$9:$BE$158,MATCH($A150,Input_Lieferant!$B$9:$B$158,0),MATCH(AZ$1,Input_Lieferant!$D$8:$BE$8,0)),"")&amp;""</f>
        <v>8946591928413</v>
      </c>
      <c r="BA150" s="27" t="str">
        <f t="shared" si="21"/>
        <v>HE</v>
      </c>
      <c r="BB150" s="27" t="str">
        <f>TEXT(_xlfn.IFNA(INDEX(Input_Lieferant!$D$9:$BE$158,MATCH($A150,Input_Lieferant!$B$9:$B$158,0),MATCH(BB$1,Input_Lieferant!$D$8:$BE$8,0)),""), "0.000")&amp;""</f>
        <v>2.240</v>
      </c>
      <c r="BC150" s="27" t="str">
        <f>TEXT(_xlfn.IFNA(INDEX(Input_Lieferant!$D$9:$BE$158,MATCH($A150,Input_Lieferant!$B$9:$B$158,0),MATCH(BC$1,Input_Lieferant!$D$8:$BE$8,0)),""), "0.000")&amp;""</f>
        <v>7.040</v>
      </c>
      <c r="BD150" s="27" t="str">
        <f>TEXT(_xlfn.IFNA(INDEX(Input_Lieferant!$D$9:$BE$158,MATCH($A150,Input_Lieferant!$B$9:$B$158,0),MATCH(BD$1,Input_Lieferant!$D$8:$BE$8,0)),""), "0.000")&amp;""</f>
        <v>2.890</v>
      </c>
      <c r="BE150" s="27" t="str">
        <f>TEXT(_xlfn.IFNA(INDEX(Input_Lieferant!$D$9:$BE$158,MATCH($A150,Input_Lieferant!$B$9:$B$158,0),MATCH(BE$1,Input_Lieferant!$D$8:$BE$8,0)),""), "0.000")&amp;""</f>
        <v>MM</v>
      </c>
      <c r="BF150" s="27" t="str">
        <f>_xlfn.IFNA(INDEX(Grunddaten!$C$9:$BO$159,MATCH($A150,Input_Lieferant!$B$9:$B$158,0),MATCH(BF$1,Grunddaten!$C$8:$BO$8,0)), "")&amp;""</f>
        <v>0665</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5000</v>
      </c>
      <c r="BY150" s="31"/>
      <c r="BZ150" s="31"/>
      <c r="CA150" s="31"/>
      <c r="CB150" s="31"/>
      <c r="CC150" s="31"/>
      <c r="CD150" s="27" t="str">
        <f>_xlfn.IFNA(INDEX('Systemmanager - Datenassistent'!$C$9:$BW$159,MATCH($A150,Input_Lieferant!$B$9:$B$158,0),MATCH(CD$1,'Systemmanager - Datenassistent'!$C$8:$BW$8,0)),"")&amp;""</f>
        <v>EXTWG_149</v>
      </c>
      <c r="CE150" s="31"/>
      <c r="CF150" s="31"/>
      <c r="CG150" s="31"/>
      <c r="CH150" s="31"/>
      <c r="CI150" s="31"/>
      <c r="CJ150" s="31" t="str">
        <f t="shared" si="22"/>
        <v>V1</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inqPUTPHlNhAqsAstCmhdxlVOCTdbB</v>
      </c>
      <c r="DE150" s="27" t="str">
        <f>_xlfn.IFNA(INDEX(Grunddaten!$C$9:$BO$159,MATCH($A150,Input_Lieferant!$B$9:$B$158,0),MATCH(DE$1,Grunddaten!$C$8:$BO$8,0)), "")&amp;""</f>
        <v>1000056773</v>
      </c>
      <c r="DF150" s="31"/>
      <c r="DG150" s="31"/>
      <c r="DH150" s="31"/>
      <c r="DI150" s="31"/>
      <c r="DJ150" s="27" t="str">
        <f>_xlfn.IFNA(INDEX(Input_Lieferant!$D$9:$BE$158,MATCH($A150,Input_Lieferant!$B$9:$B$158,0),MATCH(DJ$1,Input_Lieferant!$D$8:$BE$8,0)),"")&amp;""</f>
        <v>V01</v>
      </c>
      <c r="DK150" s="31"/>
      <c r="DL150" s="31"/>
      <c r="DM150" s="31"/>
      <c r="DN150" s="31"/>
      <c r="DO150" s="31"/>
      <c r="DP150" s="31"/>
      <c r="DQ150" s="31"/>
      <c r="DR150" s="27">
        <f t="shared" si="23"/>
        <v>2</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UAM</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X</v>
      </c>
      <c r="GI150" s="27" t="str">
        <f>_xlfn.IFNA(INDEX('Systemmanager - Datenassistent'!$C$9:$BW$159,MATCH($A150,Input_Lieferant!$B$9:$B$158,0),MATCH(GI$1,'Systemmanager - Datenassistent'!$C$8:$BW$8,0)),"")&amp;""</f>
        <v>N</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000000000065119752</v>
      </c>
      <c r="GO150" s="27" t="str">
        <f>_xlfn.IFNA(INDEX(Grunddaten!$C$9:$BO$159,MATCH($A150,Input_Lieferant!$B$9:$B$158,0),MATCH(GO$1,Grunddaten!$C$8:$BO$8,0)), "")&amp;""</f>
        <v/>
      </c>
      <c r="GP150" s="27" t="str">
        <f>_xlfn.IFNA(INDEX('Systemmanager - Datenassistent'!$C$9:$BW$159,MATCH($A150,Input_Lieferant!$B$9:$B$158,0),MATCH(GP$1,'Systemmanager - Datenassistent'!$C$8:$BW$8,0)),"")&amp;""</f>
        <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2</v>
      </c>
      <c r="JT150" s="27" t="str">
        <f>_xlfn.IFNA(INDEX(Grunddaten!$C$9:$BO$159,MATCH($A150,Input_Lieferant!$B$9:$B$158,0),MATCH(JT$1,Grunddaten!$C$8:$BO$8,0)), "")&amp;""</f>
        <v>N</v>
      </c>
      <c r="JU150" s="31"/>
      <c r="JV150" s="27" t="str">
        <f>_xlfn.IFNA(INDEX(Input_Lieferant!$D$9:$BE$158,MATCH($A150,Input_Lieferant!$B$9:$B$158,0),MATCH(JV$1,Input_Lieferant!$D$8:$BE$8,0)),"")&amp;""</f>
        <v>292929476</v>
      </c>
      <c r="JW150" s="31"/>
      <c r="JX150" s="31"/>
      <c r="JZ150" s="31"/>
      <c r="KA150" s="31"/>
      <c r="KB150" s="31"/>
      <c r="KC150" s="27" t="str">
        <f>_xlfn.IFNA(INDEX('Systemmanager - Datenassistent'!$C$9:$BW$159,MATCH($A150,Input_Lieferant!$B$9:$B$158,0),MATCH(KC$1,'Systemmanager - Datenassistent'!$C$8:$BW$8,0)),"")&amp;""</f>
        <v>6</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4">
      <c r="A151" s="27">
        <f>IF(LEN(Input_Lieferant!B158)=0,"",Input_Lieferant!B158)</f>
        <v>150</v>
      </c>
      <c r="B151" s="31"/>
      <c r="C151" s="31"/>
      <c r="D151" s="31"/>
      <c r="E151" s="31"/>
      <c r="F151" s="31"/>
      <c r="G151" s="31"/>
      <c r="H151" s="31"/>
      <c r="I151" s="31"/>
      <c r="J151" s="31"/>
      <c r="K151" s="27" t="str">
        <f>_xlfn.IFNA(INDEX(Grunddaten!$C$9:$BO$159,MATCH($A151,Input_Lieferant!$B$9:$B$158,0),MATCH(K$1,Grunddaten!$C$8:$BO$8,0)), "")&amp;""</f>
        <v>V099</v>
      </c>
      <c r="L151" s="27" t="str">
        <f t="shared" si="20"/>
        <v>M</v>
      </c>
      <c r="M151" s="27" t="str">
        <f>_xlfn.IFNA(INDEX(Grunddaten!$C$9:$BO$159,MATCH($A151,Input_Lieferant!$B$9:$B$158,0),MATCH(M$1,Grunddaten!$C$8:$BO$8,0)), "")&amp;""</f>
        <v>ZX0000280</v>
      </c>
      <c r="N151" s="31"/>
      <c r="O151" s="27" t="str">
        <f>_xlfn.IFNA(INDEX(Input_Lieferant!$D$9:$BE$158,MATCH($A151,Input_Lieferant!$B$9:$B$158,0),MATCH(O$1,Input_Lieferant!$D$8:$BE$8,0)), "")&amp;""</f>
        <v>M</v>
      </c>
      <c r="P151" s="27" t="str">
        <f>_xlfn.IFNA(INDEX(Input_Lieferant!$D$9:$BE$158,MATCH($A151,Input_Lieferant!$B$9:$B$158,0),MATCH(P$1,Input_Lieferant!$D$8:$BE$8,0)), "")&amp;""</f>
        <v>STD</v>
      </c>
      <c r="Q151" s="31"/>
      <c r="R151" s="31"/>
      <c r="S151" s="31"/>
      <c r="T151" s="31"/>
      <c r="U151" s="31"/>
      <c r="V151" s="31"/>
      <c r="W151" s="31"/>
      <c r="X151" s="31"/>
      <c r="Y151" s="31"/>
      <c r="Z151" s="27" t="str">
        <f>_xlfn.IFNA(INDEX(Input_Lieferant!$D$9:$BE$158,MATCH($A151,Input_Lieferant!$B$9:$B$158,0),MATCH(Z$1,Input_Lieferant!$D$8:$BE$8,0)), "")&amp;""</f>
        <v>9.64</v>
      </c>
      <c r="AA151" s="31"/>
      <c r="AB151" s="27" t="str">
        <f>_xlfn.IFNA(INDEX(Input_Lieferant!$D$9:$BE$158,MATCH($A151,Input_Lieferant!$B$9:$B$158,0),MATCH(AB$1,Input_Lieferant!$D$8:$BE$8,0)),"")&amp;""</f>
        <v>ALEN</v>
      </c>
      <c r="AC151" s="31"/>
      <c r="AD151" s="31"/>
      <c r="AE151" s="27" t="str">
        <f>_xlfn.IFNA(INDEX(Input_Lieferant!$D$9:$BE$158,MATCH($A151,Input_Lieferant!$B$9:$B$158,0),MATCH(AE$1,Input_Lieferant!$D$8:$BE$8,0)), "")&amp;""</f>
        <v>6.28</v>
      </c>
      <c r="AF151" s="27" t="str">
        <f>_xlfn.IFNA(INDEX(Input_Lieferant!$D$9:$BE$158,MATCH($A151,Input_Lieferant!$B$9:$B$158,0),MATCH(AF$1,Input_Lieferant!$D$8:$BE$8,0)),"")&amp;""</f>
        <v>8.6</v>
      </c>
      <c r="AG151" s="27" t="str">
        <f>_xlfn.IFNA(INDEX(Input_Lieferant!$D$9:$BE$158,MATCH($A151,Input_Lieferant!$B$9:$B$158,0),MATCH(AG$1,Input_Lieferant!$D$8:$BE$8,0)),"")&amp;""</f>
        <v>KG</v>
      </c>
      <c r="AH151" s="31"/>
      <c r="AI151" s="31"/>
      <c r="AJ151" s="31"/>
      <c r="AK151" s="31"/>
      <c r="AL151" s="27" t="str">
        <f>_xlfn.IFNA(INDEX('Systemmanager - Datenassistent'!$C$9:$BW$159,MATCH($A151,Input_Lieferant!$B$9:$B$158,0),MATCH(AL$1,'Systemmanager - Datenassistent'!$C$8:$BW$8,0)),"")&amp;""</f>
        <v>02</v>
      </c>
      <c r="AM151" s="31"/>
      <c r="AN151" s="31"/>
      <c r="AO151" s="31"/>
      <c r="AP151" s="27" t="str">
        <f>_xlfn.IFNA(INDEX(Grunddaten!$C$9:$BO$159,MATCH($A151,Input_Lieferant!$B$9:$B$158,0),MATCH(AP$1,Grunddaten!$C$8:$BO$8,0)), "")&amp;""</f>
        <v>V7</v>
      </c>
      <c r="AQ151" s="31"/>
      <c r="AR151" s="31"/>
      <c r="AS151" s="31"/>
      <c r="AT151" s="31"/>
      <c r="AU151" s="31"/>
      <c r="AV151" s="31"/>
      <c r="AW151" s="31"/>
      <c r="AX151" s="31"/>
      <c r="AY151" s="31"/>
      <c r="AZ151" s="27" t="str">
        <f>_xlfn.IFNA(INDEX(Input_Lieferant!$D$9:$BE$158,MATCH($A151,Input_Lieferant!$B$9:$B$158,0),MATCH(AZ$1,Input_Lieferant!$D$8:$BE$8,0)),"")&amp;""</f>
        <v>6385211355590</v>
      </c>
      <c r="BA151" s="27" t="str">
        <f t="shared" si="21"/>
        <v>HE</v>
      </c>
      <c r="BB151" s="27" t="str">
        <f>TEXT(_xlfn.IFNA(INDEX(Input_Lieferant!$D$9:$BE$158,MATCH($A151,Input_Lieferant!$B$9:$B$158,0),MATCH(BB$1,Input_Lieferant!$D$8:$BE$8,0)),""), "0.000")&amp;""</f>
        <v>2.900</v>
      </c>
      <c r="BC151" s="27" t="str">
        <f>TEXT(_xlfn.IFNA(INDEX(Input_Lieferant!$D$9:$BE$158,MATCH($A151,Input_Lieferant!$B$9:$B$158,0),MATCH(BC$1,Input_Lieferant!$D$8:$BE$8,0)),""), "0.000")&amp;""</f>
        <v>3.830</v>
      </c>
      <c r="BD151" s="27" t="str">
        <f>TEXT(_xlfn.IFNA(INDEX(Input_Lieferant!$D$9:$BE$158,MATCH($A151,Input_Lieferant!$B$9:$B$158,0),MATCH(BD$1,Input_Lieferant!$D$8:$BE$8,0)),""), "0.000")&amp;""</f>
        <v>6.970</v>
      </c>
      <c r="BE151" s="27" t="str">
        <f>TEXT(_xlfn.IFNA(INDEX(Input_Lieferant!$D$9:$BE$158,MATCH($A151,Input_Lieferant!$B$9:$B$158,0),MATCH(BE$1,Input_Lieferant!$D$8:$BE$8,0)),""), "0.000")&amp;""</f>
        <v>MM</v>
      </c>
      <c r="BF151" s="27" t="str">
        <f>_xlfn.IFNA(INDEX(Grunddaten!$C$9:$BO$159,MATCH($A151,Input_Lieferant!$B$9:$B$158,0),MATCH(BF$1,Grunddaten!$C$8:$BO$8,0)), "")&amp;""</f>
        <v>0713</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4000</v>
      </c>
      <c r="BY151" s="31"/>
      <c r="BZ151" s="31"/>
      <c r="CA151" s="31"/>
      <c r="CB151" s="31"/>
      <c r="CC151" s="31"/>
      <c r="CD151" s="27" t="str">
        <f>_xlfn.IFNA(INDEX('Systemmanager - Datenassistent'!$C$9:$BW$159,MATCH($A151,Input_Lieferant!$B$9:$B$158,0),MATCH(CD$1,'Systemmanager - Datenassistent'!$C$8:$BW$8,0)),"")&amp;""</f>
        <v>EXTWG_150</v>
      </c>
      <c r="CE151" s="31"/>
      <c r="CF151" s="31"/>
      <c r="CG151" s="31"/>
      <c r="CH151" s="31"/>
      <c r="CI151" s="31"/>
      <c r="CJ151" s="31" t="str">
        <f t="shared" si="22"/>
        <v>V1</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GQXxjJdgPMyIaeylllKshydsjFJXpf</v>
      </c>
      <c r="DE151" s="27" t="str">
        <f>_xlfn.IFNA(INDEX(Grunddaten!$C$9:$BO$159,MATCH($A151,Input_Lieferant!$B$9:$B$158,0),MATCH(DE$1,Grunddaten!$C$8:$BO$8,0)), "")&amp;""</f>
        <v>1000030106</v>
      </c>
      <c r="DF151" s="31"/>
      <c r="DG151" s="31"/>
      <c r="DH151" s="31"/>
      <c r="DI151" s="31"/>
      <c r="DJ151" s="27" t="str">
        <f>_xlfn.IFNA(INDEX(Input_Lieferant!$D$9:$BE$158,MATCH($A151,Input_Lieferant!$B$9:$B$158,0),MATCH(DJ$1,Input_Lieferant!$D$8:$BE$8,0)),"")&amp;""</f>
        <v>V02</v>
      </c>
      <c r="DK151" s="31"/>
      <c r="DL151" s="31"/>
      <c r="DM151" s="31"/>
      <c r="DN151" s="31"/>
      <c r="DO151" s="31"/>
      <c r="DP151" s="31"/>
      <c r="DQ151" s="31"/>
      <c r="DR151" s="27">
        <f t="shared" si="23"/>
        <v>2</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UAM</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X</v>
      </c>
      <c r="GI151" s="27" t="str">
        <f>_xlfn.IFNA(INDEX('Systemmanager - Datenassistent'!$C$9:$BW$159,MATCH($A151,Input_Lieferant!$B$9:$B$158,0),MATCH(GI$1,'Systemmanager - Datenassistent'!$C$8:$BW$8,0)),"")&amp;""</f>
        <v>N</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000000000085731450</v>
      </c>
      <c r="GO151" s="27" t="str">
        <f>_xlfn.IFNA(INDEX(Grunddaten!$C$9:$BO$159,MATCH($A151,Input_Lieferant!$B$9:$B$158,0),MATCH(GO$1,Grunddaten!$C$8:$BO$8,0)), "")&amp;""</f>
        <v/>
      </c>
      <c r="GP151" s="27" t="str">
        <f>_xlfn.IFNA(INDEX('Systemmanager - Datenassistent'!$C$9:$BW$159,MATCH($A151,Input_Lieferant!$B$9:$B$158,0),MATCH(GP$1,'Systemmanager - Datenassistent'!$C$8:$BW$8,0)),"")&amp;""</f>
        <v>R</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1</v>
      </c>
      <c r="JT151" s="27" t="str">
        <f>_xlfn.IFNA(INDEX(Grunddaten!$C$9:$BO$159,MATCH($A151,Input_Lieferant!$B$9:$B$158,0),MATCH(JT$1,Grunddaten!$C$8:$BO$8,0)), "")&amp;""</f>
        <v>R</v>
      </c>
      <c r="JU151" s="31"/>
      <c r="JV151" s="27" t="str">
        <f>_xlfn.IFNA(INDEX(Input_Lieferant!$D$9:$BE$158,MATCH($A151,Input_Lieferant!$B$9:$B$158,0),MATCH(JV$1,Input_Lieferant!$D$8:$BE$8,0)),"")&amp;""</f>
        <v>847816932</v>
      </c>
      <c r="JW151" s="31"/>
      <c r="JX151" s="31"/>
      <c r="JZ151" s="31"/>
      <c r="KA151" s="31"/>
      <c r="KB151" s="31"/>
      <c r="KC151" s="27" t="str">
        <f>_xlfn.IFNA(INDEX('Systemmanager - Datenassistent'!$C$9:$BW$159,MATCH($A151,Input_Lieferant!$B$9:$B$158,0),MATCH(KC$1,'Systemmanager - Datenassistent'!$C$8:$BW$8,0)),"")&amp;""</f>
        <v>1</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defaultColWidth="9.3046875" defaultRowHeight="14.6" x14ac:dyDescent="0.4"/>
  <cols>
    <col min="1" max="2" width="10" style="28" hidden="1" customWidth="1"/>
    <col min="3" max="5" width="9.3046875" style="28"/>
    <col min="6" max="7" width="0" style="28" hidden="1" customWidth="1"/>
    <col min="8" max="16384" width="9.3046875" style="27"/>
  </cols>
  <sheetData>
    <row r="1" spans="1:7" hidden="1" x14ac:dyDescent="0.4">
      <c r="A1" s="31"/>
      <c r="B1" s="31"/>
      <c r="C1" s="31"/>
      <c r="D1" s="31"/>
      <c r="E1" s="27" t="s">
        <v>30640</v>
      </c>
      <c r="F1" s="31"/>
      <c r="G1" s="31"/>
    </row>
    <row r="2" spans="1:7" hidden="1" x14ac:dyDescent="0.4">
      <c r="A2" s="31"/>
      <c r="B2" s="31"/>
      <c r="C2" s="31"/>
      <c r="D2" s="31"/>
      <c r="E2" s="27" t="s">
        <v>91</v>
      </c>
      <c r="F2" s="31"/>
      <c r="G2" s="31"/>
    </row>
    <row r="3" spans="1:7" hidden="1" x14ac:dyDescent="0.4">
      <c r="A3" s="31"/>
      <c r="B3" s="31"/>
      <c r="C3" s="31"/>
      <c r="D3" s="31"/>
      <c r="E3" s="27" t="s">
        <v>84</v>
      </c>
      <c r="F3" s="31"/>
      <c r="G3" s="31"/>
    </row>
    <row r="4" spans="1:7" x14ac:dyDescent="0.4">
      <c r="A4" s="157" t="s">
        <v>30943</v>
      </c>
      <c r="B4" s="153" t="s">
        <v>56</v>
      </c>
      <c r="C4" s="156" t="s">
        <v>1</v>
      </c>
      <c r="D4" s="156" t="s">
        <v>0</v>
      </c>
      <c r="E4" s="155" t="s">
        <v>25</v>
      </c>
      <c r="F4" s="154" t="s">
        <v>57</v>
      </c>
      <c r="G4" s="153" t="s">
        <v>52</v>
      </c>
    </row>
    <row r="5" spans="1:7" x14ac:dyDescent="0.4">
      <c r="A5" s="31"/>
      <c r="B5" s="31"/>
      <c r="C5" s="27">
        <f>IF(Input_Lieferant!B9="","",Input_Lieferant!B9)</f>
        <v>1</v>
      </c>
      <c r="D5" s="27" t="str">
        <f>IF(C5&lt;&gt;"","D","")</f>
        <v>D</v>
      </c>
      <c r="E5" s="27" t="str">
        <f>_xlfn.IFNA(INDEX(Input_Lieferant!$D$9:$BE$158,MATCH($C5,Input_Lieferant!$B$9:$B$158,0),MATCH($E$3,Input_Lieferant!$D$8:$BE$8,0)),"")</f>
        <v>WKttVQXbyjNOIqSACpkyEURgkFNqRF</v>
      </c>
      <c r="F5" s="31"/>
      <c r="G5" s="31"/>
    </row>
    <row r="6" spans="1:7" x14ac:dyDescent="0.4">
      <c r="A6" s="31"/>
      <c r="B6" s="31"/>
      <c r="C6" s="27">
        <f>IF(Input_Lieferant!B9="","",Input_Lieferant!B9)</f>
        <v>1</v>
      </c>
      <c r="D6" s="27" t="str">
        <f>IF(C6&lt;&gt;"","F","")</f>
        <v>F</v>
      </c>
      <c r="E6" s="27" t="str">
        <f>_xlfn.IFNA(INDEX(Input_Lieferant!$D$9:$BE$158,MATCH($C6,Input_Lieferant!$B$9:$B$158,0),MATCH($E$2,Input_Lieferant!$D$8:$BE$8,0)),"")</f>
        <v>TMejBjfXCLsdMCKzpxcChCwcUCEKcy</v>
      </c>
      <c r="F6" s="31"/>
      <c r="G6" s="31"/>
    </row>
    <row r="7" spans="1:7" x14ac:dyDescent="0.4">
      <c r="A7" s="31"/>
      <c r="B7" s="31"/>
      <c r="C7" s="27">
        <f>IF(Input_Lieferant!B9="","",Input_Lieferant!B9)</f>
        <v>1</v>
      </c>
      <c r="D7" s="27" t="str">
        <f>IF(C7&lt;&gt;"","E","")</f>
        <v>E</v>
      </c>
      <c r="E7" s="27" t="str">
        <f>_xlfn.IFNA(INDEX(Input_Lieferant!$D$9:$BE$158,MATCH($C7,Input_Lieferant!$B$9:$B$158,0),MATCH($E$1,Input_Lieferant!$D$8:$BE$8,0)),"")</f>
        <v>nulPJKJcFKDFFkJUnhcFXgWTELecKX</v>
      </c>
      <c r="F7" s="31"/>
      <c r="G7" s="31"/>
    </row>
    <row r="8" spans="1:7" x14ac:dyDescent="0.4">
      <c r="A8" s="31"/>
      <c r="B8" s="31"/>
      <c r="C8" s="27">
        <f>IFERROR(IF(AND(C5=C6, C6=C7),IF(C5+1&gt;MATCH(0,Input_Lieferant!$B$9:$B$158,-1),"",C5+1),C5),"")</f>
        <v>2</v>
      </c>
      <c r="D8" s="27" t="str">
        <f t="shared" ref="D8:D71" si="0">IF(C8&lt;&gt;"",D5,"")</f>
        <v>D</v>
      </c>
      <c r="E8" s="27" t="str">
        <f>_xlfn.IFNA(INDEX(Input_Lieferant!$D$9:$BE$158,MATCH($C8,Input_Lieferant!$B$9:$B$158,0),MATCH($E$3,Input_Lieferant!$D$8:$BE$8,0)),"")</f>
        <v>pOAQJjLOVNpeBtDkkpefEgnwWwnMaE</v>
      </c>
      <c r="F8" s="31"/>
      <c r="G8" s="31"/>
    </row>
    <row r="9" spans="1:7" x14ac:dyDescent="0.4">
      <c r="A9" s="31"/>
      <c r="B9" s="31"/>
      <c r="C9" s="27">
        <f>IFERROR(IF(AND(C5=C6, C6=C7),IF(C6+1&gt;MATCH(0,Input_Lieferant!$B$9:$B$158,-1),"",C6+1),C6),"")</f>
        <v>2</v>
      </c>
      <c r="D9" s="27" t="str">
        <f t="shared" si="0"/>
        <v>F</v>
      </c>
      <c r="E9" s="27" t="str">
        <f>_xlfn.IFNA(INDEX(Input_Lieferant!$D$9:$BE$158,MATCH($C9,Input_Lieferant!$B$9:$B$158,0),MATCH($E$2,Input_Lieferant!$D$8:$BE$8,0)),"")</f>
        <v>XtXoRBlMCeMfVgUqwksxguiUuSfBai</v>
      </c>
      <c r="F9" s="31"/>
      <c r="G9" s="31"/>
    </row>
    <row r="10" spans="1:7" x14ac:dyDescent="0.4">
      <c r="A10" s="31"/>
      <c r="B10" s="31"/>
      <c r="C10" s="27">
        <f>IFERROR(IF(AND(C5=C6, C6=C7),IF(C7+1&gt;MATCH(0,Input_Lieferant!$B$9:$B$158,-1),"",C7+1),C7),"")</f>
        <v>2</v>
      </c>
      <c r="D10" s="27" t="str">
        <f t="shared" si="0"/>
        <v>E</v>
      </c>
      <c r="E10" s="27" t="str">
        <f>_xlfn.IFNA(INDEX(Input_Lieferant!$D$9:$BE$158,MATCH($C10,Input_Lieferant!$B$9:$B$158,0),MATCH($E$1,Input_Lieferant!$D$8:$BE$8,0)),"")</f>
        <v>OCeJveDJVrCdiTgKSGqBCIRjTaPtqR</v>
      </c>
      <c r="F10" s="31"/>
      <c r="G10" s="31"/>
    </row>
    <row r="11" spans="1:7" x14ac:dyDescent="0.4">
      <c r="A11" s="31"/>
      <c r="B11" s="31"/>
      <c r="C11" s="27">
        <f>IFERROR(IF(AND(C8=C9, C9=C10),IF(C8+1&gt;MATCH(0,Input_Lieferant!$B$9:$B$158,-1),"",C8+1),C8),"")</f>
        <v>3</v>
      </c>
      <c r="D11" s="27" t="str">
        <f t="shared" si="0"/>
        <v>D</v>
      </c>
      <c r="E11" s="27" t="str">
        <f>_xlfn.IFNA(INDEX(Input_Lieferant!$D$9:$BE$158,MATCH($C11,Input_Lieferant!$B$9:$B$158,0),MATCH($E$3,Input_Lieferant!$D$8:$BE$8,0)),"")</f>
        <v>FkdauOPpoFsFCzPdTouMkHtHgfWwKV</v>
      </c>
      <c r="F11" s="31"/>
      <c r="G11" s="31"/>
    </row>
    <row r="12" spans="1:7" x14ac:dyDescent="0.4">
      <c r="A12" s="31"/>
      <c r="B12" s="31"/>
      <c r="C12" s="27">
        <f>IFERROR(IF(AND(C8=C9, C9=C10),IF(C9+1&gt;MATCH(0,Input_Lieferant!$B$9:$B$158,-1),"",C9+1),C9),"")</f>
        <v>3</v>
      </c>
      <c r="D12" s="27" t="str">
        <f t="shared" si="0"/>
        <v>F</v>
      </c>
      <c r="E12" s="27" t="str">
        <f>_xlfn.IFNA(INDEX(Input_Lieferant!$D$9:$BE$158,MATCH($C12,Input_Lieferant!$B$9:$B$158,0),MATCH($E$2,Input_Lieferant!$D$8:$BE$8,0)),"")</f>
        <v>jbpKHLRUWGHaATQAOIomxstHURjkif</v>
      </c>
      <c r="F12" s="31"/>
      <c r="G12" s="31"/>
    </row>
    <row r="13" spans="1:7" x14ac:dyDescent="0.4">
      <c r="A13" s="31"/>
      <c r="B13" s="31"/>
      <c r="C13" s="27">
        <f>IFERROR(IF(AND(C8=C9, C9=C10),IF(C10+1&gt;MATCH(0,Input_Lieferant!$B$9:$B$158,-1),"",C10+1),C10),"")</f>
        <v>3</v>
      </c>
      <c r="D13" s="27" t="str">
        <f t="shared" si="0"/>
        <v>E</v>
      </c>
      <c r="E13" s="27" t="str">
        <f>_xlfn.IFNA(INDEX(Input_Lieferant!$D$9:$BE$158,MATCH($C13,Input_Lieferant!$B$9:$B$158,0),MATCH($E$1,Input_Lieferant!$D$8:$BE$8,0)),"")</f>
        <v>xgidhoEUFrqnKxhBSPyfpFnQHFFCjz</v>
      </c>
      <c r="F13" s="31"/>
      <c r="G13" s="31"/>
    </row>
    <row r="14" spans="1:7" x14ac:dyDescent="0.4">
      <c r="A14" s="31"/>
      <c r="B14" s="31"/>
      <c r="C14" s="27">
        <f>IFERROR(IF(AND(C11=C12, C12=C13),IF(C11+1&gt;MATCH(0,Input_Lieferant!$B$9:$B$158,-1),"",C11+1),C11),"")</f>
        <v>4</v>
      </c>
      <c r="D14" s="27" t="str">
        <f t="shared" si="0"/>
        <v>D</v>
      </c>
      <c r="E14" s="27" t="str">
        <f>_xlfn.IFNA(INDEX(Input_Lieferant!$D$9:$BE$158,MATCH($C14,Input_Lieferant!$B$9:$B$158,0),MATCH($E$3,Input_Lieferant!$D$8:$BE$8,0)),"")</f>
        <v>zxFGPBEmfJxGLhfdGjjpyEsFuJGSjs</v>
      </c>
      <c r="F14" s="31"/>
      <c r="G14" s="31"/>
    </row>
    <row r="15" spans="1:7" x14ac:dyDescent="0.4">
      <c r="A15" s="31"/>
      <c r="B15" s="31"/>
      <c r="C15" s="27">
        <f>IFERROR(IF(AND(C11=C12, C12=C13),IF(C12+1&gt;MATCH(0,Input_Lieferant!$B$9:$B$158,-1),"",C12+1),C12),"")</f>
        <v>4</v>
      </c>
      <c r="D15" s="27" t="str">
        <f t="shared" si="0"/>
        <v>F</v>
      </c>
      <c r="E15" s="27" t="str">
        <f>_xlfn.IFNA(INDEX(Input_Lieferant!$D$9:$BE$158,MATCH($C15,Input_Lieferant!$B$9:$B$158,0),MATCH($E$2,Input_Lieferant!$D$8:$BE$8,0)),"")</f>
        <v>LKcCBDAJNIPjUXEConCEwPJhnsFEjt</v>
      </c>
      <c r="F15" s="31"/>
      <c r="G15" s="31"/>
    </row>
    <row r="16" spans="1:7" x14ac:dyDescent="0.4">
      <c r="A16" s="31"/>
      <c r="B16" s="31"/>
      <c r="C16" s="27">
        <f>IFERROR(IF(AND(C11=C12, C12=C13),IF(C13+1&gt;MATCH(0,Input_Lieferant!$B$9:$B$158,-1),"",C13+1),C13),"")</f>
        <v>4</v>
      </c>
      <c r="D16" s="27" t="str">
        <f t="shared" si="0"/>
        <v>E</v>
      </c>
      <c r="E16" s="27" t="str">
        <f>_xlfn.IFNA(INDEX(Input_Lieferant!$D$9:$BE$158,MATCH($C16,Input_Lieferant!$B$9:$B$158,0),MATCH($E$1,Input_Lieferant!$D$8:$BE$8,0)),"")</f>
        <v>NukCbEKakzSzCqeUKUScbvblHQyLyK</v>
      </c>
      <c r="F16" s="31"/>
      <c r="G16" s="31"/>
    </row>
    <row r="17" spans="1:7" x14ac:dyDescent="0.4">
      <c r="A17" s="31"/>
      <c r="B17" s="31"/>
      <c r="C17" s="27">
        <f>IFERROR(IF(AND(C14=C15, C15=C16),IF(C14+1&gt;MATCH(0,Input_Lieferant!$B$9:$B$158,-1),"",C14+1),C14),"")</f>
        <v>5</v>
      </c>
      <c r="D17" s="27" t="str">
        <f t="shared" si="0"/>
        <v>D</v>
      </c>
      <c r="E17" s="27" t="str">
        <f>_xlfn.IFNA(INDEX(Input_Lieferant!$D$9:$BE$158,MATCH($C17,Input_Lieferant!$B$9:$B$158,0),MATCH($E$3,Input_Lieferant!$D$8:$BE$8,0)),"")</f>
        <v>JbPagJmVKldjwixvkDtuFqtsIgNUnl</v>
      </c>
      <c r="F17" s="31"/>
      <c r="G17" s="31"/>
    </row>
    <row r="18" spans="1:7" x14ac:dyDescent="0.4">
      <c r="A18" s="31"/>
      <c r="B18" s="31"/>
      <c r="C18" s="27">
        <f>IFERROR(IF(AND(C14=C15, C15=C16),IF(C15+1&gt;MATCH(0,Input_Lieferant!$B$9:$B$158,-1),"",C15+1),C15),"")</f>
        <v>5</v>
      </c>
      <c r="D18" s="27" t="str">
        <f t="shared" si="0"/>
        <v>F</v>
      </c>
      <c r="E18" s="27" t="str">
        <f>_xlfn.IFNA(INDEX(Input_Lieferant!$D$9:$BE$158,MATCH($C18,Input_Lieferant!$B$9:$B$158,0),MATCH($E$2,Input_Lieferant!$D$8:$BE$8,0)),"")</f>
        <v>RXLJDfVMxeXBephBklQDFQwbAezVTt</v>
      </c>
      <c r="F18" s="31"/>
      <c r="G18" s="31"/>
    </row>
    <row r="19" spans="1:7" x14ac:dyDescent="0.4">
      <c r="A19" s="31"/>
      <c r="B19" s="31"/>
      <c r="C19" s="27">
        <f>IFERROR(IF(AND(C14=C15, C15=C16),IF(C16+1&gt;MATCH(0,Input_Lieferant!$B$9:$B$158,-1),"",C16+1),C16),"")</f>
        <v>5</v>
      </c>
      <c r="D19" s="27" t="str">
        <f t="shared" si="0"/>
        <v>E</v>
      </c>
      <c r="E19" s="27" t="str">
        <f>_xlfn.IFNA(INDEX(Input_Lieferant!$D$9:$BE$158,MATCH($C19,Input_Lieferant!$B$9:$B$158,0),MATCH($E$1,Input_Lieferant!$D$8:$BE$8,0)),"")</f>
        <v>MVKWlHRxaigxGuMHqoyajkeqTxqAQp</v>
      </c>
      <c r="F19" s="31"/>
      <c r="G19" s="31"/>
    </row>
    <row r="20" spans="1:7" x14ac:dyDescent="0.4">
      <c r="A20" s="31"/>
      <c r="B20" s="31"/>
      <c r="C20" s="27">
        <f>IFERROR(IF(AND(C17=C18, C18=C19),IF(C17+1&gt;MATCH(0,Input_Lieferant!$B$9:$B$158,-1),"",C17+1),C17),"")</f>
        <v>6</v>
      </c>
      <c r="D20" s="27" t="str">
        <f t="shared" si="0"/>
        <v>D</v>
      </c>
      <c r="E20" s="27" t="str">
        <f>_xlfn.IFNA(INDEX(Input_Lieferant!$D$9:$BE$158,MATCH($C20,Input_Lieferant!$B$9:$B$158,0),MATCH($E$3,Input_Lieferant!$D$8:$BE$8,0)),"")</f>
        <v>FfLuGBDsnGHEHXzlQpVueDwmdHkcNf</v>
      </c>
      <c r="F20" s="31"/>
      <c r="G20" s="31"/>
    </row>
    <row r="21" spans="1:7" x14ac:dyDescent="0.4">
      <c r="A21" s="31"/>
      <c r="B21" s="31"/>
      <c r="C21" s="27">
        <f>IFERROR(IF(AND(C17=C18, C18=C19),IF(C18+1&gt;MATCH(0,Input_Lieferant!$B$9:$B$158,-1),"",C18+1),C18),"")</f>
        <v>6</v>
      </c>
      <c r="D21" s="27" t="str">
        <f t="shared" si="0"/>
        <v>F</v>
      </c>
      <c r="E21" s="27" t="str">
        <f>_xlfn.IFNA(INDEX(Input_Lieferant!$D$9:$BE$158,MATCH($C21,Input_Lieferant!$B$9:$B$158,0),MATCH($E$2,Input_Lieferant!$D$8:$BE$8,0)),"")</f>
        <v>nDnpODcPktmLVVMlVUjffGxpLVqVaO</v>
      </c>
      <c r="F21" s="31"/>
      <c r="G21" s="31"/>
    </row>
    <row r="22" spans="1:7" x14ac:dyDescent="0.4">
      <c r="A22" s="31"/>
      <c r="B22" s="31"/>
      <c r="C22" s="27">
        <f>IFERROR(IF(AND(C17=C18, C18=C19),IF(C19+1&gt;MATCH(0,Input_Lieferant!$B$9:$B$158,-1),"",C19+1),C19),"")</f>
        <v>6</v>
      </c>
      <c r="D22" s="27" t="str">
        <f t="shared" si="0"/>
        <v>E</v>
      </c>
      <c r="E22" s="27" t="str">
        <f>_xlfn.IFNA(INDEX(Input_Lieferant!$D$9:$BE$158,MATCH($C22,Input_Lieferant!$B$9:$B$158,0),MATCH($E$1,Input_Lieferant!$D$8:$BE$8,0)),"")</f>
        <v>wghnzIArbDTMPbddVvlaMxJbqwRfUm</v>
      </c>
      <c r="F22" s="31"/>
      <c r="G22" s="31"/>
    </row>
    <row r="23" spans="1:7" x14ac:dyDescent="0.4">
      <c r="A23" s="31"/>
      <c r="B23" s="31"/>
      <c r="C23" s="27">
        <f>IFERROR(IF(AND(C20=C21, C21=C22),IF(C20+1&gt;MATCH(0,Input_Lieferant!$B$9:$B$158,-1),"",C20+1),C20),"")</f>
        <v>7</v>
      </c>
      <c r="D23" s="27" t="str">
        <f t="shared" si="0"/>
        <v>D</v>
      </c>
      <c r="E23" s="27" t="str">
        <f>_xlfn.IFNA(INDEX(Input_Lieferant!$D$9:$BE$158,MATCH($C23,Input_Lieferant!$B$9:$B$158,0),MATCH($E$3,Input_Lieferant!$D$8:$BE$8,0)),"")</f>
        <v>mrOThpGupDDKAFNTGLFurFIAycHBnT</v>
      </c>
      <c r="F23" s="31"/>
      <c r="G23" s="31"/>
    </row>
    <row r="24" spans="1:7" x14ac:dyDescent="0.4">
      <c r="A24" s="31"/>
      <c r="B24" s="31"/>
      <c r="C24" s="27">
        <f>IFERROR(IF(AND(C20=C21, C21=C22),IF(C21+1&gt;MATCH(0,Input_Lieferant!$B$9:$B$158,-1),"",C21+1),C21),"")</f>
        <v>7</v>
      </c>
      <c r="D24" s="27" t="str">
        <f t="shared" si="0"/>
        <v>F</v>
      </c>
      <c r="E24" s="27" t="str">
        <f>_xlfn.IFNA(INDEX(Input_Lieferant!$D$9:$BE$158,MATCH($C24,Input_Lieferant!$B$9:$B$158,0),MATCH($E$2,Input_Lieferant!$D$8:$BE$8,0)),"")</f>
        <v>pIIqEDnnSzVKPKgpeqaqpjNXeWqjNp</v>
      </c>
      <c r="F24" s="31"/>
      <c r="G24" s="31"/>
    </row>
    <row r="25" spans="1:7" x14ac:dyDescent="0.4">
      <c r="A25" s="31"/>
      <c r="B25" s="31"/>
      <c r="C25" s="27">
        <f>IFERROR(IF(AND(C20=C21, C21=C22),IF(C22+1&gt;MATCH(0,Input_Lieferant!$B$9:$B$158,-1),"",C22+1),C22),"")</f>
        <v>7</v>
      </c>
      <c r="D25" s="27" t="str">
        <f t="shared" si="0"/>
        <v>E</v>
      </c>
      <c r="E25" s="27" t="str">
        <f>_xlfn.IFNA(INDEX(Input_Lieferant!$D$9:$BE$158,MATCH($C25,Input_Lieferant!$B$9:$B$158,0),MATCH($E$1,Input_Lieferant!$D$8:$BE$8,0)),"")</f>
        <v>GtfeJSjLGDOTaeJjfaURLVLParUysS</v>
      </c>
      <c r="F25" s="31"/>
      <c r="G25" s="31"/>
    </row>
    <row r="26" spans="1:7" x14ac:dyDescent="0.4">
      <c r="A26" s="31"/>
      <c r="B26" s="31"/>
      <c r="C26" s="27">
        <f>IFERROR(IF(AND(C23=C24, C24=C25),IF(C23+1&gt;MATCH(0,Input_Lieferant!$B$9:$B$158,-1),"",C23+1),C23),"")</f>
        <v>8</v>
      </c>
      <c r="D26" s="27" t="str">
        <f t="shared" si="0"/>
        <v>D</v>
      </c>
      <c r="E26" s="27" t="str">
        <f>_xlfn.IFNA(INDEX(Input_Lieferant!$D$9:$BE$158,MATCH($C26,Input_Lieferant!$B$9:$B$158,0),MATCH($E$3,Input_Lieferant!$D$8:$BE$8,0)),"")</f>
        <v>RwJtqmXpEGEtWWXBdWqDgfGIivtEUK</v>
      </c>
      <c r="F26" s="31"/>
      <c r="G26" s="31"/>
    </row>
    <row r="27" spans="1:7" x14ac:dyDescent="0.4">
      <c r="A27" s="31"/>
      <c r="B27" s="31"/>
      <c r="C27" s="27">
        <f>IFERROR(IF(AND(C23=C24, C24=C25),IF(C24+1&gt;MATCH(0,Input_Lieferant!$B$9:$B$158,-1),"",C24+1),C24),"")</f>
        <v>8</v>
      </c>
      <c r="D27" s="27" t="str">
        <f t="shared" si="0"/>
        <v>F</v>
      </c>
      <c r="E27" s="27" t="str">
        <f>_xlfn.IFNA(INDEX(Input_Lieferant!$D$9:$BE$158,MATCH($C27,Input_Lieferant!$B$9:$B$158,0),MATCH($E$2,Input_Lieferant!$D$8:$BE$8,0)),"")</f>
        <v>pzEJnkoltTWMSsekXorSftLlrqUrLC</v>
      </c>
      <c r="F27" s="31"/>
      <c r="G27" s="31"/>
    </row>
    <row r="28" spans="1:7" x14ac:dyDescent="0.4">
      <c r="A28" s="31"/>
      <c r="B28" s="31"/>
      <c r="C28" s="27">
        <f>IFERROR(IF(AND(C23=C24, C24=C25),IF(C25+1&gt;MATCH(0,Input_Lieferant!$B$9:$B$158,-1),"",C25+1),C25),"")</f>
        <v>8</v>
      </c>
      <c r="D28" s="27" t="str">
        <f t="shared" si="0"/>
        <v>E</v>
      </c>
      <c r="E28" s="27" t="str">
        <f>_xlfn.IFNA(INDEX(Input_Lieferant!$D$9:$BE$158,MATCH($C28,Input_Lieferant!$B$9:$B$158,0),MATCH($E$1,Input_Lieferant!$D$8:$BE$8,0)),"")</f>
        <v>JjvJBNiMWnWxWXObaLmbHpNMkhPBoG</v>
      </c>
      <c r="F28" s="31"/>
      <c r="G28" s="31"/>
    </row>
    <row r="29" spans="1:7" x14ac:dyDescent="0.4">
      <c r="A29" s="31"/>
      <c r="B29" s="31"/>
      <c r="C29" s="27">
        <f>IFERROR(IF(AND(C26=C27, C27=C28),IF(C26+1&gt;MATCH(0,Input_Lieferant!$B$9:$B$158,-1),"",C26+1),C26),"")</f>
        <v>9</v>
      </c>
      <c r="D29" s="27" t="str">
        <f t="shared" si="0"/>
        <v>D</v>
      </c>
      <c r="E29" s="27" t="str">
        <f>_xlfn.IFNA(INDEX(Input_Lieferant!$D$9:$BE$158,MATCH($C29,Input_Lieferant!$B$9:$B$158,0),MATCH($E$3,Input_Lieferant!$D$8:$BE$8,0)),"")</f>
        <v>GkPiBxtuBsQQiWodaNnoOaTybOdsKv</v>
      </c>
      <c r="F29" s="31"/>
      <c r="G29" s="31"/>
    </row>
    <row r="30" spans="1:7" x14ac:dyDescent="0.4">
      <c r="A30" s="31"/>
      <c r="B30" s="31"/>
      <c r="C30" s="27">
        <f>IFERROR(IF(AND(C26=C27, C27=C28),IF(C27+1&gt;MATCH(0,Input_Lieferant!$B$9:$B$158,-1),"",C27+1),C27),"")</f>
        <v>9</v>
      </c>
      <c r="D30" s="27" t="str">
        <f t="shared" si="0"/>
        <v>F</v>
      </c>
      <c r="E30" s="27" t="str">
        <f>_xlfn.IFNA(INDEX(Input_Lieferant!$D$9:$BE$158,MATCH($C30,Input_Lieferant!$B$9:$B$158,0),MATCH($E$2,Input_Lieferant!$D$8:$BE$8,0)),"")</f>
        <v>TMyPVDPwFQlvwICpeqmLjFIjGBuDzM</v>
      </c>
      <c r="F30" s="31"/>
      <c r="G30" s="31"/>
    </row>
    <row r="31" spans="1:7" x14ac:dyDescent="0.4">
      <c r="A31" s="31"/>
      <c r="B31" s="31"/>
      <c r="C31" s="27">
        <f>IFERROR(IF(AND(C26=C27, C27=C28),IF(C28+1&gt;MATCH(0,Input_Lieferant!$B$9:$B$158,-1),"",C28+1),C28),"")</f>
        <v>9</v>
      </c>
      <c r="D31" s="27" t="str">
        <f t="shared" si="0"/>
        <v>E</v>
      </c>
      <c r="E31" s="27" t="str">
        <f>_xlfn.IFNA(INDEX(Input_Lieferant!$D$9:$BE$158,MATCH($C31,Input_Lieferant!$B$9:$B$158,0),MATCH($E$1,Input_Lieferant!$D$8:$BE$8,0)),"")</f>
        <v>TLLMQaqgakbQoUrWOaGEWClyFkWTFX</v>
      </c>
      <c r="F31" s="31"/>
      <c r="G31" s="31"/>
    </row>
    <row r="32" spans="1:7" x14ac:dyDescent="0.4">
      <c r="A32" s="31"/>
      <c r="B32" s="31"/>
      <c r="C32" s="27">
        <f>IFERROR(IF(AND(C29=C30, C30=C31),IF(C29+1&gt;MATCH(0,Input_Lieferant!$B$9:$B$158,-1),"",C29+1),C29),"")</f>
        <v>10</v>
      </c>
      <c r="D32" s="27" t="str">
        <f t="shared" si="0"/>
        <v>D</v>
      </c>
      <c r="E32" s="27" t="str">
        <f>_xlfn.IFNA(INDEX(Input_Lieferant!$D$9:$BE$158,MATCH($C32,Input_Lieferant!$B$9:$B$158,0),MATCH($E$3,Input_Lieferant!$D$8:$BE$8,0)),"")</f>
        <v>yDdDIHtDHLREwcDBTjVBBaiqJJdNpc</v>
      </c>
      <c r="F32" s="31"/>
      <c r="G32" s="31"/>
    </row>
    <row r="33" spans="1:7" x14ac:dyDescent="0.4">
      <c r="A33" s="31"/>
      <c r="B33" s="31"/>
      <c r="C33" s="27">
        <f>IFERROR(IF(AND(C29=C30, C30=C31),IF(C30+1&gt;MATCH(0,Input_Lieferant!$B$9:$B$158,-1),"",C30+1),C30),"")</f>
        <v>10</v>
      </c>
      <c r="D33" s="27" t="str">
        <f t="shared" si="0"/>
        <v>F</v>
      </c>
      <c r="E33" s="27" t="str">
        <f>_xlfn.IFNA(INDEX(Input_Lieferant!$D$9:$BE$158,MATCH($C33,Input_Lieferant!$B$9:$B$158,0),MATCH($E$2,Input_Lieferant!$D$8:$BE$8,0)),"")</f>
        <v>BPbJxxfsQnszTmPQeMrlKCgDhUkrei</v>
      </c>
      <c r="F33" s="31"/>
      <c r="G33" s="31"/>
    </row>
    <row r="34" spans="1:7" x14ac:dyDescent="0.4">
      <c r="A34" s="31"/>
      <c r="B34" s="31"/>
      <c r="C34" s="27">
        <f>IFERROR(IF(AND(C29=C30, C30=C31),IF(C31+1&gt;MATCH(0,Input_Lieferant!$B$9:$B$158,-1),"",C31+1),C31),"")</f>
        <v>10</v>
      </c>
      <c r="D34" s="27" t="str">
        <f t="shared" si="0"/>
        <v>E</v>
      </c>
      <c r="E34" s="27" t="str">
        <f>_xlfn.IFNA(INDEX(Input_Lieferant!$D$9:$BE$158,MATCH($C34,Input_Lieferant!$B$9:$B$158,0),MATCH($E$1,Input_Lieferant!$D$8:$BE$8,0)),"")</f>
        <v>KyBWQLCSltEHrzAKfTjVyMDSBmUuEs</v>
      </c>
      <c r="F34" s="31"/>
      <c r="G34" s="31"/>
    </row>
    <row r="35" spans="1:7" x14ac:dyDescent="0.4">
      <c r="A35" s="31"/>
      <c r="B35" s="31"/>
      <c r="C35" s="27">
        <f>IFERROR(IF(AND(C32=C33, C33=C34),IF(C32+1&gt;MATCH(0,Input_Lieferant!$B$9:$B$158,-1),"",C32+1),C32),"")</f>
        <v>11</v>
      </c>
      <c r="D35" s="27" t="str">
        <f t="shared" si="0"/>
        <v>D</v>
      </c>
      <c r="E35" s="27" t="str">
        <f>_xlfn.IFNA(INDEX(Input_Lieferant!$D$9:$BE$158,MATCH($C35,Input_Lieferant!$B$9:$B$158,0),MATCH($E$3,Input_Lieferant!$D$8:$BE$8,0)),"")</f>
        <v>pJBJueAcrafIhMIBWCKTqqXVPIwGcD</v>
      </c>
      <c r="F35" s="31"/>
      <c r="G35" s="31"/>
    </row>
    <row r="36" spans="1:7" x14ac:dyDescent="0.4">
      <c r="A36" s="31"/>
      <c r="B36" s="31"/>
      <c r="C36" s="27">
        <f>IFERROR(IF(AND(C32=C33, C33=C34),IF(C33+1&gt;MATCH(0,Input_Lieferant!$B$9:$B$158,-1),"",C33+1),C33),"")</f>
        <v>11</v>
      </c>
      <c r="D36" s="27" t="str">
        <f t="shared" si="0"/>
        <v>F</v>
      </c>
      <c r="E36" s="27" t="str">
        <f>_xlfn.IFNA(INDEX(Input_Lieferant!$D$9:$BE$158,MATCH($C36,Input_Lieferant!$B$9:$B$158,0),MATCH($E$2,Input_Lieferant!$D$8:$BE$8,0)),"")</f>
        <v>eCHjXcDOGGUVicQuJVpOisXzWjrEpp</v>
      </c>
      <c r="F36" s="31"/>
      <c r="G36" s="31"/>
    </row>
    <row r="37" spans="1:7" x14ac:dyDescent="0.4">
      <c r="A37" s="31"/>
      <c r="B37" s="31"/>
      <c r="C37" s="27">
        <f>IFERROR(IF(AND(C32=C33, C33=C34),IF(C34+1&gt;MATCH(0,Input_Lieferant!$B$9:$B$158,-1),"",C34+1),C34),"")</f>
        <v>11</v>
      </c>
      <c r="D37" s="27" t="str">
        <f t="shared" si="0"/>
        <v>E</v>
      </c>
      <c r="E37" s="27" t="str">
        <f>_xlfn.IFNA(INDEX(Input_Lieferant!$D$9:$BE$158,MATCH($C37,Input_Lieferant!$B$9:$B$158,0),MATCH($E$1,Input_Lieferant!$D$8:$BE$8,0)),"")</f>
        <v>XecPCvfyoDJnCwdEgoTvuaCjtAXgxf</v>
      </c>
      <c r="F37" s="31"/>
      <c r="G37" s="31"/>
    </row>
    <row r="38" spans="1:7" x14ac:dyDescent="0.4">
      <c r="A38" s="31"/>
      <c r="B38" s="31"/>
      <c r="C38" s="27">
        <f>IFERROR(IF(AND(C35=C36, C36=C37),IF(C35+1&gt;MATCH(0,Input_Lieferant!$B$9:$B$158,-1),"",C35+1),C35),"")</f>
        <v>12</v>
      </c>
      <c r="D38" s="27" t="str">
        <f t="shared" si="0"/>
        <v>D</v>
      </c>
      <c r="E38" s="27" t="str">
        <f>_xlfn.IFNA(INDEX(Input_Lieferant!$D$9:$BE$158,MATCH($C38,Input_Lieferant!$B$9:$B$158,0),MATCH($E$3,Input_Lieferant!$D$8:$BE$8,0)),"")</f>
        <v>lQUEoKyforAqPicplTkLbwrXPmQfoj</v>
      </c>
      <c r="F38" s="31"/>
      <c r="G38" s="31"/>
    </row>
    <row r="39" spans="1:7" x14ac:dyDescent="0.4">
      <c r="A39" s="31"/>
      <c r="B39" s="31"/>
      <c r="C39" s="27">
        <f>IFERROR(IF(AND(C35=C36, C36=C37),IF(C36+1&gt;MATCH(0,Input_Lieferant!$B$9:$B$158,-1),"",C36+1),C36),"")</f>
        <v>12</v>
      </c>
      <c r="D39" s="27" t="str">
        <f t="shared" si="0"/>
        <v>F</v>
      </c>
      <c r="E39" s="27" t="str">
        <f>_xlfn.IFNA(INDEX(Input_Lieferant!$D$9:$BE$158,MATCH($C39,Input_Lieferant!$B$9:$B$158,0),MATCH($E$2,Input_Lieferant!$D$8:$BE$8,0)),"")</f>
        <v>eIauwcyRugRIiOmDqzyTAOwnVBcrew</v>
      </c>
      <c r="F39" s="31"/>
      <c r="G39" s="31"/>
    </row>
    <row r="40" spans="1:7" x14ac:dyDescent="0.4">
      <c r="A40" s="31"/>
      <c r="B40" s="31"/>
      <c r="C40" s="27">
        <f>IFERROR(IF(AND(C35=C36, C36=C37),IF(C37+1&gt;MATCH(0,Input_Lieferant!$B$9:$B$158,-1),"",C37+1),C37),"")</f>
        <v>12</v>
      </c>
      <c r="D40" s="27" t="str">
        <f t="shared" si="0"/>
        <v>E</v>
      </c>
      <c r="E40" s="27" t="str">
        <f>_xlfn.IFNA(INDEX(Input_Lieferant!$D$9:$BE$158,MATCH($C40,Input_Lieferant!$B$9:$B$158,0),MATCH($E$1,Input_Lieferant!$D$8:$BE$8,0)),"")</f>
        <v>zqVEXUKvUEMlOSiNdrfiUcSwUhwvpa</v>
      </c>
      <c r="F40" s="31"/>
      <c r="G40" s="31"/>
    </row>
    <row r="41" spans="1:7" x14ac:dyDescent="0.4">
      <c r="A41" s="31"/>
      <c r="B41" s="31"/>
      <c r="C41" s="27">
        <f>IFERROR(IF(AND(C38=C39, C39=C40),IF(C38+1&gt;MATCH(0,Input_Lieferant!$B$9:$B$158,-1),"",C38+1),C38),"")</f>
        <v>13</v>
      </c>
      <c r="D41" s="27" t="str">
        <f t="shared" si="0"/>
        <v>D</v>
      </c>
      <c r="E41" s="27" t="str">
        <f>_xlfn.IFNA(INDEX(Input_Lieferant!$D$9:$BE$158,MATCH($C41,Input_Lieferant!$B$9:$B$158,0),MATCH($E$3,Input_Lieferant!$D$8:$BE$8,0)),"")</f>
        <v>CBFCMvguOQOsKhRAWzRNwkDWSIdRSc</v>
      </c>
      <c r="F41" s="31"/>
      <c r="G41" s="31"/>
    </row>
    <row r="42" spans="1:7" x14ac:dyDescent="0.4">
      <c r="A42" s="31"/>
      <c r="B42" s="31"/>
      <c r="C42" s="27">
        <f>IFERROR(IF(AND(C38=C39, C39=C40),IF(C39+1&gt;MATCH(0,Input_Lieferant!$B$9:$B$158,-1),"",C39+1),C39),"")</f>
        <v>13</v>
      </c>
      <c r="D42" s="27" t="str">
        <f t="shared" si="0"/>
        <v>F</v>
      </c>
      <c r="E42" s="27" t="str">
        <f>_xlfn.IFNA(INDEX(Input_Lieferant!$D$9:$BE$158,MATCH($C42,Input_Lieferant!$B$9:$B$158,0),MATCH($E$2,Input_Lieferant!$D$8:$BE$8,0)),"")</f>
        <v>UIWNSVKdCqpIjaipNDSJmhkURDpFzn</v>
      </c>
      <c r="F42" s="31"/>
      <c r="G42" s="31"/>
    </row>
    <row r="43" spans="1:7" x14ac:dyDescent="0.4">
      <c r="A43" s="31"/>
      <c r="B43" s="31"/>
      <c r="C43" s="27">
        <f>IFERROR(IF(AND(C38=C39, C39=C40),IF(C40+1&gt;MATCH(0,Input_Lieferant!$B$9:$B$158,-1),"",C40+1),C40),"")</f>
        <v>13</v>
      </c>
      <c r="D43" s="27" t="str">
        <f t="shared" si="0"/>
        <v>E</v>
      </c>
      <c r="E43" s="27" t="str">
        <f>_xlfn.IFNA(INDEX(Input_Lieferant!$D$9:$BE$158,MATCH($C43,Input_Lieferant!$B$9:$B$158,0),MATCH($E$1,Input_Lieferant!$D$8:$BE$8,0)),"")</f>
        <v>rBFVpBJGwXFsLFzfEzwLmxQpGeNPCa</v>
      </c>
      <c r="F43" s="31"/>
      <c r="G43" s="31"/>
    </row>
    <row r="44" spans="1:7" x14ac:dyDescent="0.4">
      <c r="A44" s="31"/>
      <c r="B44" s="31"/>
      <c r="C44" s="27">
        <f>IFERROR(IF(AND(C41=C42, C42=C43),IF(C41+1&gt;MATCH(0,Input_Lieferant!$B$9:$B$158,-1),"",C41+1),C41),"")</f>
        <v>14</v>
      </c>
      <c r="D44" s="27" t="str">
        <f t="shared" si="0"/>
        <v>D</v>
      </c>
      <c r="E44" s="27" t="str">
        <f>_xlfn.IFNA(INDEX(Input_Lieferant!$D$9:$BE$158,MATCH($C44,Input_Lieferant!$B$9:$B$158,0),MATCH($E$3,Input_Lieferant!$D$8:$BE$8,0)),"")</f>
        <v>DapFgjlqQWjgKzuDtnXdJGqQItptSR</v>
      </c>
      <c r="F44" s="31"/>
      <c r="G44" s="31"/>
    </row>
    <row r="45" spans="1:7" x14ac:dyDescent="0.4">
      <c r="A45" s="31"/>
      <c r="B45" s="31"/>
      <c r="C45" s="27">
        <f>IFERROR(IF(AND(C41=C42, C42=C43),IF(C42+1&gt;MATCH(0,Input_Lieferant!$B$9:$B$158,-1),"",C42+1),C42),"")</f>
        <v>14</v>
      </c>
      <c r="D45" s="27" t="str">
        <f t="shared" si="0"/>
        <v>F</v>
      </c>
      <c r="E45" s="27" t="str">
        <f>_xlfn.IFNA(INDEX(Input_Lieferant!$D$9:$BE$158,MATCH($C45,Input_Lieferant!$B$9:$B$158,0),MATCH($E$2,Input_Lieferant!$D$8:$BE$8,0)),"")</f>
        <v>BaMmOhkSVxIOIhhkMKaHBXgolsBxbb</v>
      </c>
      <c r="F45" s="31"/>
      <c r="G45" s="31"/>
    </row>
    <row r="46" spans="1:7" x14ac:dyDescent="0.4">
      <c r="A46" s="31"/>
      <c r="B46" s="31"/>
      <c r="C46" s="27">
        <f>IFERROR(IF(AND(C41=C42, C42=C43),IF(C43+1&gt;MATCH(0,Input_Lieferant!$B$9:$B$158,-1),"",C43+1),C43),"")</f>
        <v>14</v>
      </c>
      <c r="D46" s="27" t="str">
        <f t="shared" si="0"/>
        <v>E</v>
      </c>
      <c r="E46" s="27" t="str">
        <f>_xlfn.IFNA(INDEX(Input_Lieferant!$D$9:$BE$158,MATCH($C46,Input_Lieferant!$B$9:$B$158,0),MATCH($E$1,Input_Lieferant!$D$8:$BE$8,0)),"")</f>
        <v>ObpzJVqkuGDhDVEtkDFUWRxHyshPot</v>
      </c>
      <c r="F46" s="31"/>
      <c r="G46" s="31"/>
    </row>
    <row r="47" spans="1:7" x14ac:dyDescent="0.4">
      <c r="A47" s="31"/>
      <c r="B47" s="31"/>
      <c r="C47" s="27">
        <f>IFERROR(IF(AND(C44=C45, C45=C46),IF(C44+1&gt;MATCH(0,Input_Lieferant!$B$9:$B$158,-1),"",C44+1),C44),"")</f>
        <v>15</v>
      </c>
      <c r="D47" s="27" t="str">
        <f t="shared" si="0"/>
        <v>D</v>
      </c>
      <c r="E47" s="27" t="str">
        <f>_xlfn.IFNA(INDEX(Input_Lieferant!$D$9:$BE$158,MATCH($C47,Input_Lieferant!$B$9:$B$158,0),MATCH($E$3,Input_Lieferant!$D$8:$BE$8,0)),"")</f>
        <v>rQoKUiXPkruyPFFuukygaedTeiPPMT</v>
      </c>
      <c r="F47" s="31"/>
      <c r="G47" s="31"/>
    </row>
    <row r="48" spans="1:7" x14ac:dyDescent="0.4">
      <c r="A48" s="31"/>
      <c r="B48" s="31"/>
      <c r="C48" s="27">
        <f>IFERROR(IF(AND(C44=C45, C45=C46),IF(C45+1&gt;MATCH(0,Input_Lieferant!$B$9:$B$158,-1),"",C45+1),C45),"")</f>
        <v>15</v>
      </c>
      <c r="D48" s="27" t="str">
        <f t="shared" si="0"/>
        <v>F</v>
      </c>
      <c r="E48" s="27" t="str">
        <f>_xlfn.IFNA(INDEX(Input_Lieferant!$D$9:$BE$158,MATCH($C48,Input_Lieferant!$B$9:$B$158,0),MATCH($E$2,Input_Lieferant!$D$8:$BE$8,0)),"")</f>
        <v>jRJtQuxaWmdkzsdkIQVrbfJNeelGOd</v>
      </c>
      <c r="F48" s="31"/>
      <c r="G48" s="31"/>
    </row>
    <row r="49" spans="1:7" x14ac:dyDescent="0.4">
      <c r="A49" s="31"/>
      <c r="B49" s="31"/>
      <c r="C49" s="27">
        <f>IFERROR(IF(AND(C44=C45, C45=C46),IF(C46+1&gt;MATCH(0,Input_Lieferant!$B$9:$B$158,-1),"",C46+1),C46),"")</f>
        <v>15</v>
      </c>
      <c r="D49" s="27" t="str">
        <f t="shared" si="0"/>
        <v>E</v>
      </c>
      <c r="E49" s="27" t="str">
        <f>_xlfn.IFNA(INDEX(Input_Lieferant!$D$9:$BE$158,MATCH($C49,Input_Lieferant!$B$9:$B$158,0),MATCH($E$1,Input_Lieferant!$D$8:$BE$8,0)),"")</f>
        <v>SMvKLjoseuAuTdCVseutyjJVTjywhv</v>
      </c>
      <c r="F49" s="31"/>
      <c r="G49" s="31"/>
    </row>
    <row r="50" spans="1:7" x14ac:dyDescent="0.4">
      <c r="A50" s="31"/>
      <c r="B50" s="31"/>
      <c r="C50" s="27">
        <f>IFERROR(IF(AND(C47=C48, C48=C49),IF(C47+1&gt;MATCH(0,Input_Lieferant!$B$9:$B$158,-1),"",C47+1),C47),"")</f>
        <v>16</v>
      </c>
      <c r="D50" s="27" t="str">
        <f t="shared" si="0"/>
        <v>D</v>
      </c>
      <c r="E50" s="27" t="str">
        <f>_xlfn.IFNA(INDEX(Input_Lieferant!$D$9:$BE$158,MATCH($C50,Input_Lieferant!$B$9:$B$158,0),MATCH($E$3,Input_Lieferant!$D$8:$BE$8,0)),"")</f>
        <v>JTtStTtsgwbScrkqunxHCpxCNDFbpA</v>
      </c>
      <c r="F50" s="31"/>
      <c r="G50" s="31"/>
    </row>
    <row r="51" spans="1:7" x14ac:dyDescent="0.4">
      <c r="A51" s="31"/>
      <c r="B51" s="31"/>
      <c r="C51" s="27">
        <f>IFERROR(IF(AND(C47=C48, C48=C49),IF(C48+1&gt;MATCH(0,Input_Lieferant!$B$9:$B$158,-1),"",C48+1),C48),"")</f>
        <v>16</v>
      </c>
      <c r="D51" s="27" t="str">
        <f t="shared" si="0"/>
        <v>F</v>
      </c>
      <c r="E51" s="27" t="str">
        <f>_xlfn.IFNA(INDEX(Input_Lieferant!$D$9:$BE$158,MATCH($C51,Input_Lieferant!$B$9:$B$158,0),MATCH($E$2,Input_Lieferant!$D$8:$BE$8,0)),"")</f>
        <v>aMLiGCPcCNEaXjclwuJlWegFgkLpbG</v>
      </c>
      <c r="F51" s="31"/>
      <c r="G51" s="31"/>
    </row>
    <row r="52" spans="1:7" x14ac:dyDescent="0.4">
      <c r="A52" s="31"/>
      <c r="B52" s="31"/>
      <c r="C52" s="27">
        <f>IFERROR(IF(AND(C47=C48, C48=C49),IF(C49+1&gt;MATCH(0,Input_Lieferant!$B$9:$B$158,-1),"",C49+1),C49),"")</f>
        <v>16</v>
      </c>
      <c r="D52" s="27" t="str">
        <f t="shared" si="0"/>
        <v>E</v>
      </c>
      <c r="E52" s="27" t="str">
        <f>_xlfn.IFNA(INDEX(Input_Lieferant!$D$9:$BE$158,MATCH($C52,Input_Lieferant!$B$9:$B$158,0),MATCH($E$1,Input_Lieferant!$D$8:$BE$8,0)),"")</f>
        <v>LtlwSgXnlieXAngjKAvSeOuJMxkamq</v>
      </c>
      <c r="F52" s="31"/>
      <c r="G52" s="31"/>
    </row>
    <row r="53" spans="1:7" x14ac:dyDescent="0.4">
      <c r="A53" s="31"/>
      <c r="B53" s="31"/>
      <c r="C53" s="27">
        <f>IFERROR(IF(AND(C50=C51, C51=C52),IF(C50+1&gt;MATCH(0,Input_Lieferant!$B$9:$B$158,-1),"",C50+1),C50),"")</f>
        <v>17</v>
      </c>
      <c r="D53" s="27" t="str">
        <f t="shared" si="0"/>
        <v>D</v>
      </c>
      <c r="E53" s="27" t="str">
        <f>_xlfn.IFNA(INDEX(Input_Lieferant!$D$9:$BE$158,MATCH($C53,Input_Lieferant!$B$9:$B$158,0),MATCH($E$3,Input_Lieferant!$D$8:$BE$8,0)),"")</f>
        <v>UaknsJPUmKtChHubDlRoHCAXEhWkNJ</v>
      </c>
      <c r="F53" s="31"/>
      <c r="G53" s="31"/>
    </row>
    <row r="54" spans="1:7" x14ac:dyDescent="0.4">
      <c r="A54" s="31"/>
      <c r="B54" s="31"/>
      <c r="C54" s="27">
        <f>IFERROR(IF(AND(C50=C51, C51=C52),IF(C51+1&gt;MATCH(0,Input_Lieferant!$B$9:$B$158,-1),"",C51+1),C51),"")</f>
        <v>17</v>
      </c>
      <c r="D54" s="27" t="str">
        <f t="shared" si="0"/>
        <v>F</v>
      </c>
      <c r="E54" s="27" t="str">
        <f>_xlfn.IFNA(INDEX(Input_Lieferant!$D$9:$BE$158,MATCH($C54,Input_Lieferant!$B$9:$B$158,0),MATCH($E$2,Input_Lieferant!$D$8:$BE$8,0)),"")</f>
        <v>EclNzgyzdaaStqngnjaJDIPbEypwbT</v>
      </c>
      <c r="F54" s="31"/>
      <c r="G54" s="31"/>
    </row>
    <row r="55" spans="1:7" x14ac:dyDescent="0.4">
      <c r="A55" s="31"/>
      <c r="B55" s="31"/>
      <c r="C55" s="27">
        <f>IFERROR(IF(AND(C50=C51, C51=C52),IF(C52+1&gt;MATCH(0,Input_Lieferant!$B$9:$B$158,-1),"",C52+1),C52),"")</f>
        <v>17</v>
      </c>
      <c r="D55" s="27" t="str">
        <f t="shared" si="0"/>
        <v>E</v>
      </c>
      <c r="E55" s="27" t="str">
        <f>_xlfn.IFNA(INDEX(Input_Lieferant!$D$9:$BE$158,MATCH($C55,Input_Lieferant!$B$9:$B$158,0),MATCH($E$1,Input_Lieferant!$D$8:$BE$8,0)),"")</f>
        <v>yDBiQBcQPdQBErSnxSPsviWwDeHjjc</v>
      </c>
      <c r="F55" s="31"/>
      <c r="G55" s="31"/>
    </row>
    <row r="56" spans="1:7" x14ac:dyDescent="0.4">
      <c r="A56" s="31"/>
      <c r="B56" s="31"/>
      <c r="C56" s="27">
        <f>IFERROR(IF(AND(C53=C54, C54=C55),IF(C53+1&gt;MATCH(0,Input_Lieferant!$B$9:$B$158,-1),"",C53+1),C53),"")</f>
        <v>18</v>
      </c>
      <c r="D56" s="27" t="str">
        <f t="shared" si="0"/>
        <v>D</v>
      </c>
      <c r="E56" s="27" t="str">
        <f>_xlfn.IFNA(INDEX(Input_Lieferant!$D$9:$BE$158,MATCH($C56,Input_Lieferant!$B$9:$B$158,0),MATCH($E$3,Input_Lieferant!$D$8:$BE$8,0)),"")</f>
        <v>HLUJDCjISnExRSEBWyPsslgQEOxifu</v>
      </c>
      <c r="F56" s="31"/>
      <c r="G56" s="31"/>
    </row>
    <row r="57" spans="1:7" x14ac:dyDescent="0.4">
      <c r="A57" s="31"/>
      <c r="B57" s="31"/>
      <c r="C57" s="27">
        <f>IFERROR(IF(AND(C53=C54, C54=C55),IF(C54+1&gt;MATCH(0,Input_Lieferant!$B$9:$B$158,-1),"",C54+1),C54),"")</f>
        <v>18</v>
      </c>
      <c r="D57" s="27" t="str">
        <f t="shared" si="0"/>
        <v>F</v>
      </c>
      <c r="E57" s="27" t="str">
        <f>_xlfn.IFNA(INDEX(Input_Lieferant!$D$9:$BE$158,MATCH($C57,Input_Lieferant!$B$9:$B$158,0),MATCH($E$2,Input_Lieferant!$D$8:$BE$8,0)),"")</f>
        <v>GHqrWxUlieqVJUlvlwfGpGxIfolcPu</v>
      </c>
      <c r="F57" s="31"/>
      <c r="G57" s="31"/>
    </row>
    <row r="58" spans="1:7" x14ac:dyDescent="0.4">
      <c r="A58" s="31"/>
      <c r="B58" s="31"/>
      <c r="C58" s="27">
        <f>IFERROR(IF(AND(C53=C54, C54=C55),IF(C55+1&gt;MATCH(0,Input_Lieferant!$B$9:$B$158,-1),"",C55+1),C55),"")</f>
        <v>18</v>
      </c>
      <c r="D58" s="27" t="str">
        <f t="shared" si="0"/>
        <v>E</v>
      </c>
      <c r="E58" s="27" t="str">
        <f>_xlfn.IFNA(INDEX(Input_Lieferant!$D$9:$BE$158,MATCH($C58,Input_Lieferant!$B$9:$B$158,0),MATCH($E$1,Input_Lieferant!$D$8:$BE$8,0)),"")</f>
        <v>GkwCmIyszMTCpkzIBVyUkAkpHujdAb</v>
      </c>
      <c r="F58" s="31"/>
      <c r="G58" s="31"/>
    </row>
    <row r="59" spans="1:7" x14ac:dyDescent="0.4">
      <c r="A59" s="31"/>
      <c r="B59" s="31"/>
      <c r="C59" s="27">
        <f>IFERROR(IF(AND(C56=C57, C57=C58),IF(C56+1&gt;MATCH(0,Input_Lieferant!$B$9:$B$158,-1),"",C56+1),C56),"")</f>
        <v>19</v>
      </c>
      <c r="D59" s="27" t="str">
        <f t="shared" si="0"/>
        <v>D</v>
      </c>
      <c r="E59" s="27" t="str">
        <f>_xlfn.IFNA(INDEX(Input_Lieferant!$D$9:$BE$158,MATCH($C59,Input_Lieferant!$B$9:$B$158,0),MATCH($E$3,Input_Lieferant!$D$8:$BE$8,0)),"")</f>
        <v>NtUFHnRlwXBsBJEukMbDXmsWiRhwFs</v>
      </c>
      <c r="F59" s="31"/>
      <c r="G59" s="31"/>
    </row>
    <row r="60" spans="1:7" x14ac:dyDescent="0.4">
      <c r="A60" s="31"/>
      <c r="B60" s="31"/>
      <c r="C60" s="27">
        <f>IFERROR(IF(AND(C56=C57, C57=C58),IF(C57+1&gt;MATCH(0,Input_Lieferant!$B$9:$B$158,-1),"",C57+1),C57),"")</f>
        <v>19</v>
      </c>
      <c r="D60" s="27" t="str">
        <f t="shared" si="0"/>
        <v>F</v>
      </c>
      <c r="E60" s="27" t="str">
        <f>_xlfn.IFNA(INDEX(Input_Lieferant!$D$9:$BE$158,MATCH($C60,Input_Lieferant!$B$9:$B$158,0),MATCH($E$2,Input_Lieferant!$D$8:$BE$8,0)),"")</f>
        <v>qekhWbPqdQBJPMQVNEjWznIypFBVCU</v>
      </c>
      <c r="F60" s="31"/>
      <c r="G60" s="31"/>
    </row>
    <row r="61" spans="1:7" x14ac:dyDescent="0.4">
      <c r="A61" s="31"/>
      <c r="B61" s="31"/>
      <c r="C61" s="27">
        <f>IFERROR(IF(AND(C56=C57, C57=C58),IF(C58+1&gt;MATCH(0,Input_Lieferant!$B$9:$B$158,-1),"",C58+1),C58),"")</f>
        <v>19</v>
      </c>
      <c r="D61" s="27" t="str">
        <f t="shared" si="0"/>
        <v>E</v>
      </c>
      <c r="E61" s="27" t="str">
        <f>_xlfn.IFNA(INDEX(Input_Lieferant!$D$9:$BE$158,MATCH($C61,Input_Lieferant!$B$9:$B$158,0),MATCH($E$1,Input_Lieferant!$D$8:$BE$8,0)),"")</f>
        <v>szsRJRaStUgxQUoQjxJBSPQkLqTebb</v>
      </c>
      <c r="F61" s="31"/>
      <c r="G61" s="31"/>
    </row>
    <row r="62" spans="1:7" x14ac:dyDescent="0.4">
      <c r="A62" s="31"/>
      <c r="B62" s="31"/>
      <c r="C62" s="27">
        <f>IFERROR(IF(AND(C59=C60, C60=C61),IF(C59+1&gt;MATCH(0,Input_Lieferant!$B$9:$B$158,-1),"",C59+1),C59),"")</f>
        <v>20</v>
      </c>
      <c r="D62" s="27" t="str">
        <f t="shared" si="0"/>
        <v>D</v>
      </c>
      <c r="E62" s="27" t="str">
        <f>_xlfn.IFNA(INDEX(Input_Lieferant!$D$9:$BE$158,MATCH($C62,Input_Lieferant!$B$9:$B$158,0),MATCH($E$3,Input_Lieferant!$D$8:$BE$8,0)),"")</f>
        <v>sXniiUvAwxEExmtzofiJhoKPELHelE</v>
      </c>
      <c r="F62" s="31"/>
      <c r="G62" s="31"/>
    </row>
    <row r="63" spans="1:7" x14ac:dyDescent="0.4">
      <c r="A63" s="31"/>
      <c r="B63" s="31"/>
      <c r="C63" s="27">
        <f>IFERROR(IF(AND(C59=C60, C60=C61),IF(C60+1&gt;MATCH(0,Input_Lieferant!$B$9:$B$158,-1),"",C60+1),C60),"")</f>
        <v>20</v>
      </c>
      <c r="D63" s="27" t="str">
        <f t="shared" si="0"/>
        <v>F</v>
      </c>
      <c r="E63" s="27" t="str">
        <f>_xlfn.IFNA(INDEX(Input_Lieferant!$D$9:$BE$158,MATCH($C63,Input_Lieferant!$B$9:$B$158,0),MATCH($E$2,Input_Lieferant!$D$8:$BE$8,0)),"")</f>
        <v>FmJNGglwCkJXuQUxhCKUTtwkLcnAOe</v>
      </c>
      <c r="F63" s="31"/>
      <c r="G63" s="31"/>
    </row>
    <row r="64" spans="1:7" x14ac:dyDescent="0.4">
      <c r="A64" s="31"/>
      <c r="B64" s="31"/>
      <c r="C64" s="27">
        <f>IFERROR(IF(AND(C59=C60, C60=C61),IF(C61+1&gt;MATCH(0,Input_Lieferant!$B$9:$B$158,-1),"",C61+1),C61),"")</f>
        <v>20</v>
      </c>
      <c r="D64" s="27" t="str">
        <f t="shared" si="0"/>
        <v>E</v>
      </c>
      <c r="E64" s="27" t="str">
        <f>_xlfn.IFNA(INDEX(Input_Lieferant!$D$9:$BE$158,MATCH($C64,Input_Lieferant!$B$9:$B$158,0),MATCH($E$1,Input_Lieferant!$D$8:$BE$8,0)),"")</f>
        <v>qDRLIjAHDdwDIxTbCrPPibQiChHkpB</v>
      </c>
      <c r="F64" s="31"/>
      <c r="G64" s="31"/>
    </row>
    <row r="65" spans="1:7" x14ac:dyDescent="0.4">
      <c r="A65" s="31"/>
      <c r="B65" s="31"/>
      <c r="C65" s="27">
        <f>IFERROR(IF(AND(C62=C63, C63=C64),IF(C62+1&gt;MATCH(0,Input_Lieferant!$B$9:$B$158,-1),"",C62+1),C62),"")</f>
        <v>21</v>
      </c>
      <c r="D65" s="27" t="str">
        <f t="shared" si="0"/>
        <v>D</v>
      </c>
      <c r="E65" s="27" t="str">
        <f>_xlfn.IFNA(INDEX(Input_Lieferant!$D$9:$BE$158,MATCH($C65,Input_Lieferant!$B$9:$B$158,0),MATCH($E$3,Input_Lieferant!$D$8:$BE$8,0)),"")</f>
        <v>qAAbFuEtejKuOvTTBFrCBsjKfzBlWs</v>
      </c>
      <c r="F65" s="31"/>
      <c r="G65" s="31"/>
    </row>
    <row r="66" spans="1:7" x14ac:dyDescent="0.4">
      <c r="A66" s="31"/>
      <c r="B66" s="31"/>
      <c r="C66" s="27">
        <f>IFERROR(IF(AND(C62=C63, C63=C64),IF(C63+1&gt;MATCH(0,Input_Lieferant!$B$9:$B$158,-1),"",C63+1),C63),"")</f>
        <v>21</v>
      </c>
      <c r="D66" s="27" t="str">
        <f t="shared" si="0"/>
        <v>F</v>
      </c>
      <c r="E66" s="27" t="str">
        <f>_xlfn.IFNA(INDEX(Input_Lieferant!$D$9:$BE$158,MATCH($C66,Input_Lieferant!$B$9:$B$158,0),MATCH($E$2,Input_Lieferant!$D$8:$BE$8,0)),"")</f>
        <v>KQJogFXkudMPbztoQSjDyuVnIjystm</v>
      </c>
      <c r="F66" s="31"/>
      <c r="G66" s="31"/>
    </row>
    <row r="67" spans="1:7" x14ac:dyDescent="0.4">
      <c r="A67" s="31"/>
      <c r="B67" s="31"/>
      <c r="C67" s="27">
        <f>IFERROR(IF(AND(C62=C63, C63=C64),IF(C64+1&gt;MATCH(0,Input_Lieferant!$B$9:$B$158,-1),"",C64+1),C64),"")</f>
        <v>21</v>
      </c>
      <c r="D67" s="27" t="str">
        <f t="shared" si="0"/>
        <v>E</v>
      </c>
      <c r="E67" s="27" t="str">
        <f>_xlfn.IFNA(INDEX(Input_Lieferant!$D$9:$BE$158,MATCH($C67,Input_Lieferant!$B$9:$B$158,0),MATCH($E$1,Input_Lieferant!$D$8:$BE$8,0)),"")</f>
        <v>yjXDbvDhlAElygFKaCKdNTNsqlokxe</v>
      </c>
      <c r="F67" s="31"/>
      <c r="G67" s="31"/>
    </row>
    <row r="68" spans="1:7" x14ac:dyDescent="0.4">
      <c r="A68" s="31"/>
      <c r="B68" s="31"/>
      <c r="C68" s="27">
        <f>IFERROR(IF(AND(C65=C66, C66=C67),IF(C65+1&gt;MATCH(0,Input_Lieferant!$B$9:$B$158,-1),"",C65+1),C65),"")</f>
        <v>22</v>
      </c>
      <c r="D68" s="27" t="str">
        <f t="shared" si="0"/>
        <v>D</v>
      </c>
      <c r="E68" s="27" t="str">
        <f>_xlfn.IFNA(INDEX(Input_Lieferant!$D$9:$BE$158,MATCH($C68,Input_Lieferant!$B$9:$B$158,0),MATCH($E$3,Input_Lieferant!$D$8:$BE$8,0)),"")</f>
        <v>JmXgQJiNtHuWnPlRLAmgeqbSATHiJi</v>
      </c>
      <c r="F68" s="31"/>
      <c r="G68" s="31"/>
    </row>
    <row r="69" spans="1:7" x14ac:dyDescent="0.4">
      <c r="A69" s="31"/>
      <c r="B69" s="31"/>
      <c r="C69" s="27">
        <f>IFERROR(IF(AND(C65=C66, C66=C67),IF(C66+1&gt;MATCH(0,Input_Lieferant!$B$9:$B$158,-1),"",C66+1),C66),"")</f>
        <v>22</v>
      </c>
      <c r="D69" s="27" t="str">
        <f t="shared" si="0"/>
        <v>F</v>
      </c>
      <c r="E69" s="27" t="str">
        <f>_xlfn.IFNA(INDEX(Input_Lieferant!$D$9:$BE$158,MATCH($C69,Input_Lieferant!$B$9:$B$158,0),MATCH($E$2,Input_Lieferant!$D$8:$BE$8,0)),"")</f>
        <v>hnRdnkTQdtxxmzvPNoevfVdWxwsICj</v>
      </c>
      <c r="F69" s="31"/>
      <c r="G69" s="31"/>
    </row>
    <row r="70" spans="1:7" x14ac:dyDescent="0.4">
      <c r="A70" s="31"/>
      <c r="B70" s="31"/>
      <c r="C70" s="27">
        <f>IFERROR(IF(AND(C65=C66, C66=C67),IF(C67+1&gt;MATCH(0,Input_Lieferant!$B$9:$B$158,-1),"",C67+1),C67),"")</f>
        <v>22</v>
      </c>
      <c r="D70" s="27" t="str">
        <f t="shared" si="0"/>
        <v>E</v>
      </c>
      <c r="E70" s="27" t="str">
        <f>_xlfn.IFNA(INDEX(Input_Lieferant!$D$9:$BE$158,MATCH($C70,Input_Lieferant!$B$9:$B$158,0),MATCH($E$1,Input_Lieferant!$D$8:$BE$8,0)),"")</f>
        <v>nQqWeCyScjQMRUKDLIgBfQHpMLDppV</v>
      </c>
      <c r="F70" s="31"/>
      <c r="G70" s="31"/>
    </row>
    <row r="71" spans="1:7" x14ac:dyDescent="0.4">
      <c r="A71" s="31"/>
      <c r="B71" s="31"/>
      <c r="C71" s="27">
        <f>IFERROR(IF(AND(C68=C69, C69=C70),IF(C68+1&gt;MATCH(0,Input_Lieferant!$B$9:$B$158,-1),"",C68+1),C68),"")</f>
        <v>23</v>
      </c>
      <c r="D71" s="27" t="str">
        <f t="shared" si="0"/>
        <v>D</v>
      </c>
      <c r="E71" s="27" t="str">
        <f>_xlfn.IFNA(INDEX(Input_Lieferant!$D$9:$BE$158,MATCH($C71,Input_Lieferant!$B$9:$B$158,0),MATCH($E$3,Input_Lieferant!$D$8:$BE$8,0)),"")</f>
        <v>gDkTWvwlFPXvOiGESXKaguoepsLTko</v>
      </c>
      <c r="F71" s="31"/>
      <c r="G71" s="31"/>
    </row>
    <row r="72" spans="1:7" x14ac:dyDescent="0.4">
      <c r="A72" s="31"/>
      <c r="B72" s="31"/>
      <c r="C72" s="27">
        <f>IFERROR(IF(AND(C68=C69, C69=C70),IF(C69+1&gt;MATCH(0,Input_Lieferant!$B$9:$B$158,-1),"",C69+1),C69),"")</f>
        <v>23</v>
      </c>
      <c r="D72" s="27" t="str">
        <f t="shared" ref="D72:D135" si="1">IF(C72&lt;&gt;"",D69,"")</f>
        <v>F</v>
      </c>
      <c r="E72" s="27" t="str">
        <f>_xlfn.IFNA(INDEX(Input_Lieferant!$D$9:$BE$158,MATCH($C72,Input_Lieferant!$B$9:$B$158,0),MATCH($E$2,Input_Lieferant!$D$8:$BE$8,0)),"")</f>
        <v>wxPMzEHMvGAxCFfpLHlCSoKRcAAMVj</v>
      </c>
      <c r="F72" s="31"/>
      <c r="G72" s="31"/>
    </row>
    <row r="73" spans="1:7" x14ac:dyDescent="0.4">
      <c r="A73" s="31"/>
      <c r="B73" s="31"/>
      <c r="C73" s="27">
        <f>IFERROR(IF(AND(C68=C69, C69=C70),IF(C70+1&gt;MATCH(0,Input_Lieferant!$B$9:$B$158,-1),"",C70+1),C70),"")</f>
        <v>23</v>
      </c>
      <c r="D73" s="27" t="str">
        <f t="shared" si="1"/>
        <v>E</v>
      </c>
      <c r="E73" s="27" t="str">
        <f>_xlfn.IFNA(INDEX(Input_Lieferant!$D$9:$BE$158,MATCH($C73,Input_Lieferant!$B$9:$B$158,0),MATCH($E$1,Input_Lieferant!$D$8:$BE$8,0)),"")</f>
        <v>iAhylIIesovnwzTRsAWHaSsetNHRKr</v>
      </c>
      <c r="F73" s="31"/>
      <c r="G73" s="31"/>
    </row>
    <row r="74" spans="1:7" x14ac:dyDescent="0.4">
      <c r="A74" s="31"/>
      <c r="B74" s="31"/>
      <c r="C74" s="27">
        <f>IFERROR(IF(AND(C71=C72, C72=C73),IF(C71+1&gt;MATCH(0,Input_Lieferant!$B$9:$B$158,-1),"",C71+1),C71),"")</f>
        <v>24</v>
      </c>
      <c r="D74" s="27" t="str">
        <f t="shared" si="1"/>
        <v>D</v>
      </c>
      <c r="E74" s="27" t="str">
        <f>_xlfn.IFNA(INDEX(Input_Lieferant!$D$9:$BE$158,MATCH($C74,Input_Lieferant!$B$9:$B$158,0),MATCH($E$3,Input_Lieferant!$D$8:$BE$8,0)),"")</f>
        <v>rIkslgUhFzOsoxSblVgNqHJKWlRifB</v>
      </c>
      <c r="F74" s="31"/>
      <c r="G74" s="31"/>
    </row>
    <row r="75" spans="1:7" x14ac:dyDescent="0.4">
      <c r="A75" s="31"/>
      <c r="B75" s="31"/>
      <c r="C75" s="27">
        <f>IFERROR(IF(AND(C71=C72, C72=C73),IF(C72+1&gt;MATCH(0,Input_Lieferant!$B$9:$B$158,-1),"",C72+1),C72),"")</f>
        <v>24</v>
      </c>
      <c r="D75" s="27" t="str">
        <f t="shared" si="1"/>
        <v>F</v>
      </c>
      <c r="E75" s="27" t="str">
        <f>_xlfn.IFNA(INDEX(Input_Lieferant!$D$9:$BE$158,MATCH($C75,Input_Lieferant!$B$9:$B$158,0),MATCH($E$2,Input_Lieferant!$D$8:$BE$8,0)),"")</f>
        <v>OkOpwJNouJwdfNdBQqNCFJUjPwIbXG</v>
      </c>
      <c r="F75" s="31"/>
      <c r="G75" s="31"/>
    </row>
    <row r="76" spans="1:7" x14ac:dyDescent="0.4">
      <c r="A76" s="31"/>
      <c r="B76" s="31"/>
      <c r="C76" s="27">
        <f>IFERROR(IF(AND(C71=C72, C72=C73),IF(C73+1&gt;MATCH(0,Input_Lieferant!$B$9:$B$158,-1),"",C73+1),C73),"")</f>
        <v>24</v>
      </c>
      <c r="D76" s="27" t="str">
        <f t="shared" si="1"/>
        <v>E</v>
      </c>
      <c r="E76" s="27" t="str">
        <f>_xlfn.IFNA(INDEX(Input_Lieferant!$D$9:$BE$158,MATCH($C76,Input_Lieferant!$B$9:$B$158,0),MATCH($E$1,Input_Lieferant!$D$8:$BE$8,0)),"")</f>
        <v>NxOXucdaBeACkbxDsXfXECLOofNbrq</v>
      </c>
      <c r="F76" s="31"/>
      <c r="G76" s="31"/>
    </row>
    <row r="77" spans="1:7" x14ac:dyDescent="0.4">
      <c r="A77" s="31"/>
      <c r="B77" s="31"/>
      <c r="C77" s="27">
        <f>IFERROR(IF(AND(C74=C75, C75=C76),IF(C74+1&gt;MATCH(0,Input_Lieferant!$B$9:$B$158,-1),"",C74+1),C74),"")</f>
        <v>25</v>
      </c>
      <c r="D77" s="27" t="str">
        <f t="shared" si="1"/>
        <v>D</v>
      </c>
      <c r="E77" s="27" t="str">
        <f>_xlfn.IFNA(INDEX(Input_Lieferant!$D$9:$BE$158,MATCH($C77,Input_Lieferant!$B$9:$B$158,0),MATCH($E$3,Input_Lieferant!$D$8:$BE$8,0)),"")</f>
        <v>CWsSkcspvDDefkoxBCsaADAbHdiTEs</v>
      </c>
      <c r="F77" s="31"/>
      <c r="G77" s="31"/>
    </row>
    <row r="78" spans="1:7" x14ac:dyDescent="0.4">
      <c r="A78" s="31"/>
      <c r="B78" s="31"/>
      <c r="C78" s="27">
        <f>IFERROR(IF(AND(C74=C75, C75=C76),IF(C75+1&gt;MATCH(0,Input_Lieferant!$B$9:$B$158,-1),"",C75+1),C75),"")</f>
        <v>25</v>
      </c>
      <c r="D78" s="27" t="str">
        <f t="shared" si="1"/>
        <v>F</v>
      </c>
      <c r="E78" s="27" t="str">
        <f>_xlfn.IFNA(INDEX(Input_Lieferant!$D$9:$BE$158,MATCH($C78,Input_Lieferant!$B$9:$B$158,0),MATCH($E$2,Input_Lieferant!$D$8:$BE$8,0)),"")</f>
        <v>bODEooiDIPngHzQNygSwPDNSwebAru</v>
      </c>
      <c r="F78" s="31"/>
      <c r="G78" s="31"/>
    </row>
    <row r="79" spans="1:7" x14ac:dyDescent="0.4">
      <c r="A79" s="31"/>
      <c r="B79" s="31"/>
      <c r="C79" s="27">
        <f>IFERROR(IF(AND(C74=C75, C75=C76),IF(C76+1&gt;MATCH(0,Input_Lieferant!$B$9:$B$158,-1),"",C76+1),C76),"")</f>
        <v>25</v>
      </c>
      <c r="D79" s="27" t="str">
        <f t="shared" si="1"/>
        <v>E</v>
      </c>
      <c r="E79" s="27" t="str">
        <f>_xlfn.IFNA(INDEX(Input_Lieferant!$D$9:$BE$158,MATCH($C79,Input_Lieferant!$B$9:$B$158,0),MATCH($E$1,Input_Lieferant!$D$8:$BE$8,0)),"")</f>
        <v>AIRWzppkAGttmvGiidqIieTOmUomWX</v>
      </c>
      <c r="F79" s="31"/>
      <c r="G79" s="31"/>
    </row>
    <row r="80" spans="1:7" x14ac:dyDescent="0.4">
      <c r="A80" s="31"/>
      <c r="B80" s="31"/>
      <c r="C80" s="27">
        <f>IFERROR(IF(AND(C77=C78, C78=C79),IF(C77+1&gt;MATCH(0,Input_Lieferant!$B$9:$B$158,-1),"",C77+1),C77),"")</f>
        <v>26</v>
      </c>
      <c r="D80" s="27" t="str">
        <f t="shared" si="1"/>
        <v>D</v>
      </c>
      <c r="E80" s="27" t="str">
        <f>_xlfn.IFNA(INDEX(Input_Lieferant!$D$9:$BE$158,MATCH($C80,Input_Lieferant!$B$9:$B$158,0),MATCH($E$3,Input_Lieferant!$D$8:$BE$8,0)),"")</f>
        <v>wKVhRIoUtlTTdoQhqNHgCGPBSdCNhS</v>
      </c>
      <c r="F80" s="31"/>
      <c r="G80" s="31"/>
    </row>
    <row r="81" spans="1:7" x14ac:dyDescent="0.4">
      <c r="A81" s="31"/>
      <c r="B81" s="31"/>
      <c r="C81" s="27">
        <f>IFERROR(IF(AND(C77=C78, C78=C79),IF(C78+1&gt;MATCH(0,Input_Lieferant!$B$9:$B$158,-1),"",C78+1),C78),"")</f>
        <v>26</v>
      </c>
      <c r="D81" s="27" t="str">
        <f t="shared" si="1"/>
        <v>F</v>
      </c>
      <c r="E81" s="27" t="str">
        <f>_xlfn.IFNA(INDEX(Input_Lieferant!$D$9:$BE$158,MATCH($C81,Input_Lieferant!$B$9:$B$158,0),MATCH($E$2,Input_Lieferant!$D$8:$BE$8,0)),"")</f>
        <v>OwugaKQKymGasKuTPKaPInuFuVTelx</v>
      </c>
      <c r="F81" s="31"/>
      <c r="G81" s="31"/>
    </row>
    <row r="82" spans="1:7" x14ac:dyDescent="0.4">
      <c r="A82" s="31"/>
      <c r="B82" s="31"/>
      <c r="C82" s="27">
        <f>IFERROR(IF(AND(C77=C78, C78=C79),IF(C79+1&gt;MATCH(0,Input_Lieferant!$B$9:$B$158,-1),"",C79+1),C79),"")</f>
        <v>26</v>
      </c>
      <c r="D82" s="27" t="str">
        <f t="shared" si="1"/>
        <v>E</v>
      </c>
      <c r="E82" s="27" t="str">
        <f>_xlfn.IFNA(INDEX(Input_Lieferant!$D$9:$BE$158,MATCH($C82,Input_Lieferant!$B$9:$B$158,0),MATCH($E$1,Input_Lieferant!$D$8:$BE$8,0)),"")</f>
        <v>KLxuoiyfkxJusnLXPVngsxvrfEFFXA</v>
      </c>
      <c r="F82" s="31"/>
      <c r="G82" s="31"/>
    </row>
    <row r="83" spans="1:7" x14ac:dyDescent="0.4">
      <c r="A83" s="31"/>
      <c r="B83" s="31"/>
      <c r="C83" s="27">
        <f>IFERROR(IF(AND(C80=C81, C81=C82),IF(C80+1&gt;MATCH(0,Input_Lieferant!$B$9:$B$158,-1),"",C80+1),C80),"")</f>
        <v>27</v>
      </c>
      <c r="D83" s="27" t="str">
        <f t="shared" si="1"/>
        <v>D</v>
      </c>
      <c r="E83" s="27" t="str">
        <f>_xlfn.IFNA(INDEX(Input_Lieferant!$D$9:$BE$158,MATCH($C83,Input_Lieferant!$B$9:$B$158,0),MATCH($E$3,Input_Lieferant!$D$8:$BE$8,0)),"")</f>
        <v>shHnOLWkKrxGiVPwCKWMRihHUPNlSv</v>
      </c>
      <c r="F83" s="31"/>
      <c r="G83" s="31"/>
    </row>
    <row r="84" spans="1:7" x14ac:dyDescent="0.4">
      <c r="A84" s="31"/>
      <c r="B84" s="31"/>
      <c r="C84" s="27">
        <f>IFERROR(IF(AND(C80=C81, C81=C82),IF(C81+1&gt;MATCH(0,Input_Lieferant!$B$9:$B$158,-1),"",C81+1),C81),"")</f>
        <v>27</v>
      </c>
      <c r="D84" s="27" t="str">
        <f t="shared" si="1"/>
        <v>F</v>
      </c>
      <c r="E84" s="27" t="str">
        <f>_xlfn.IFNA(INDEX(Input_Lieferant!$D$9:$BE$158,MATCH($C84,Input_Lieferant!$B$9:$B$158,0),MATCH($E$2,Input_Lieferant!$D$8:$BE$8,0)),"")</f>
        <v>NWCUGPPIazWKPERnypEnIevDGnnbeb</v>
      </c>
      <c r="F84" s="31"/>
      <c r="G84" s="31"/>
    </row>
    <row r="85" spans="1:7" x14ac:dyDescent="0.4">
      <c r="A85" s="31"/>
      <c r="B85" s="31"/>
      <c r="C85" s="27">
        <f>IFERROR(IF(AND(C80=C81, C81=C82),IF(C82+1&gt;MATCH(0,Input_Lieferant!$B$9:$B$158,-1),"",C82+1),C82),"")</f>
        <v>27</v>
      </c>
      <c r="D85" s="27" t="str">
        <f t="shared" si="1"/>
        <v>E</v>
      </c>
      <c r="E85" s="27" t="str">
        <f>_xlfn.IFNA(INDEX(Input_Lieferant!$D$9:$BE$158,MATCH($C85,Input_Lieferant!$B$9:$B$158,0),MATCH($E$1,Input_Lieferant!$D$8:$BE$8,0)),"")</f>
        <v>uWMfNqdsxaOSDNFMDUNAvzluduVBDq</v>
      </c>
      <c r="F85" s="31"/>
      <c r="G85" s="31"/>
    </row>
    <row r="86" spans="1:7" x14ac:dyDescent="0.4">
      <c r="A86" s="31"/>
      <c r="B86" s="31"/>
      <c r="C86" s="27">
        <f>IFERROR(IF(AND(C83=C84, C84=C85),IF(C83+1&gt;MATCH(0,Input_Lieferant!$B$9:$B$158,-1),"",C83+1),C83),"")</f>
        <v>28</v>
      </c>
      <c r="D86" s="27" t="str">
        <f t="shared" si="1"/>
        <v>D</v>
      </c>
      <c r="E86" s="27" t="str">
        <f>_xlfn.IFNA(INDEX(Input_Lieferant!$D$9:$BE$158,MATCH($C86,Input_Lieferant!$B$9:$B$158,0),MATCH($E$3,Input_Lieferant!$D$8:$BE$8,0)),"")</f>
        <v>LJlpIaqnzlFjOPEXqjMEItcntVhiLa</v>
      </c>
      <c r="F86" s="31"/>
      <c r="G86" s="31"/>
    </row>
    <row r="87" spans="1:7" x14ac:dyDescent="0.4">
      <c r="A87" s="31"/>
      <c r="B87" s="31"/>
      <c r="C87" s="27">
        <f>IFERROR(IF(AND(C83=C84, C84=C85),IF(C84+1&gt;MATCH(0,Input_Lieferant!$B$9:$B$158,-1),"",C84+1),C84),"")</f>
        <v>28</v>
      </c>
      <c r="D87" s="27" t="str">
        <f t="shared" si="1"/>
        <v>F</v>
      </c>
      <c r="E87" s="27" t="str">
        <f>_xlfn.IFNA(INDEX(Input_Lieferant!$D$9:$BE$158,MATCH($C87,Input_Lieferant!$B$9:$B$158,0),MATCH($E$2,Input_Lieferant!$D$8:$BE$8,0)),"")</f>
        <v>PnxTBkbspDBwTPuMUIEjMGaiqbBsBO</v>
      </c>
      <c r="F87" s="31"/>
      <c r="G87" s="31"/>
    </row>
    <row r="88" spans="1:7" x14ac:dyDescent="0.4">
      <c r="A88" s="31"/>
      <c r="B88" s="31"/>
      <c r="C88" s="27">
        <f>IFERROR(IF(AND(C83=C84, C84=C85),IF(C85+1&gt;MATCH(0,Input_Lieferant!$B$9:$B$158,-1),"",C85+1),C85),"")</f>
        <v>28</v>
      </c>
      <c r="D88" s="27" t="str">
        <f t="shared" si="1"/>
        <v>E</v>
      </c>
      <c r="E88" s="27" t="str">
        <f>_xlfn.IFNA(INDEX(Input_Lieferant!$D$9:$BE$158,MATCH($C88,Input_Lieferant!$B$9:$B$158,0),MATCH($E$1,Input_Lieferant!$D$8:$BE$8,0)),"")</f>
        <v>fnRpWtAwdjohXgCSslajStyORREFWV</v>
      </c>
      <c r="F88" s="31"/>
      <c r="G88" s="31"/>
    </row>
    <row r="89" spans="1:7" x14ac:dyDescent="0.4">
      <c r="A89" s="31"/>
      <c r="B89" s="31"/>
      <c r="C89" s="27">
        <f>IFERROR(IF(AND(C86=C87, C87=C88),IF(C86+1&gt;MATCH(0,Input_Lieferant!$B$9:$B$158,-1),"",C86+1),C86),"")</f>
        <v>29</v>
      </c>
      <c r="D89" s="27" t="str">
        <f t="shared" si="1"/>
        <v>D</v>
      </c>
      <c r="E89" s="27" t="str">
        <f>_xlfn.IFNA(INDEX(Input_Lieferant!$D$9:$BE$158,MATCH($C89,Input_Lieferant!$B$9:$B$158,0),MATCH($E$3,Input_Lieferant!$D$8:$BE$8,0)),"")</f>
        <v>RpVGnnIgLAiAMlDvbHqcSqIvaTObxy</v>
      </c>
      <c r="F89" s="31"/>
      <c r="G89" s="31"/>
    </row>
    <row r="90" spans="1:7" x14ac:dyDescent="0.4">
      <c r="A90" s="31"/>
      <c r="B90" s="31"/>
      <c r="C90" s="27">
        <f>IFERROR(IF(AND(C86=C87, C87=C88),IF(C87+1&gt;MATCH(0,Input_Lieferant!$B$9:$B$158,-1),"",C87+1),C87),"")</f>
        <v>29</v>
      </c>
      <c r="D90" s="27" t="str">
        <f t="shared" si="1"/>
        <v>F</v>
      </c>
      <c r="E90" s="27" t="str">
        <f>_xlfn.IFNA(INDEX(Input_Lieferant!$D$9:$BE$158,MATCH($C90,Input_Lieferant!$B$9:$B$158,0),MATCH($E$2,Input_Lieferant!$D$8:$BE$8,0)),"")</f>
        <v>NRydvqxjxPnIxklTGCKEUojJDSVdcd</v>
      </c>
      <c r="F90" s="31"/>
      <c r="G90" s="31"/>
    </row>
    <row r="91" spans="1:7" x14ac:dyDescent="0.4">
      <c r="A91" s="31"/>
      <c r="B91" s="31"/>
      <c r="C91" s="27">
        <f>IFERROR(IF(AND(C86=C87, C87=C88),IF(C88+1&gt;MATCH(0,Input_Lieferant!$B$9:$B$158,-1),"",C88+1),C88),"")</f>
        <v>29</v>
      </c>
      <c r="D91" s="27" t="str">
        <f t="shared" si="1"/>
        <v>E</v>
      </c>
      <c r="E91" s="27" t="str">
        <f>_xlfn.IFNA(INDEX(Input_Lieferant!$D$9:$BE$158,MATCH($C91,Input_Lieferant!$B$9:$B$158,0),MATCH($E$1,Input_Lieferant!$D$8:$BE$8,0)),"")</f>
        <v>mJMJSaSuVHriuDJIIwElyMQaIXApuc</v>
      </c>
      <c r="F91" s="31"/>
      <c r="G91" s="31"/>
    </row>
    <row r="92" spans="1:7" x14ac:dyDescent="0.4">
      <c r="A92" s="31"/>
      <c r="B92" s="31"/>
      <c r="C92" s="27">
        <f>IFERROR(IF(AND(C89=C90, C90=C91),IF(C89+1&gt;MATCH(0,Input_Lieferant!$B$9:$B$158,-1),"",C89+1),C89),"")</f>
        <v>30</v>
      </c>
      <c r="D92" s="27" t="str">
        <f t="shared" si="1"/>
        <v>D</v>
      </c>
      <c r="E92" s="27" t="str">
        <f>_xlfn.IFNA(INDEX(Input_Lieferant!$D$9:$BE$158,MATCH($C92,Input_Lieferant!$B$9:$B$158,0),MATCH($E$3,Input_Lieferant!$D$8:$BE$8,0)),"")</f>
        <v>WlFFfzJvHkSVRpVSnNpysfKyvnGqdD</v>
      </c>
      <c r="F92" s="31"/>
      <c r="G92" s="31"/>
    </row>
    <row r="93" spans="1:7" x14ac:dyDescent="0.4">
      <c r="A93" s="31"/>
      <c r="B93" s="31"/>
      <c r="C93" s="27">
        <f>IFERROR(IF(AND(C89=C90, C90=C91),IF(C90+1&gt;MATCH(0,Input_Lieferant!$B$9:$B$158,-1),"",C90+1),C90),"")</f>
        <v>30</v>
      </c>
      <c r="D93" s="27" t="str">
        <f t="shared" si="1"/>
        <v>F</v>
      </c>
      <c r="E93" s="27" t="str">
        <f>_xlfn.IFNA(INDEX(Input_Lieferant!$D$9:$BE$158,MATCH($C93,Input_Lieferant!$B$9:$B$158,0),MATCH($E$2,Input_Lieferant!$D$8:$BE$8,0)),"")</f>
        <v>TwVTWLWdWjhLJSRszbuVzeHuEqIXzf</v>
      </c>
      <c r="F93" s="31"/>
      <c r="G93" s="31"/>
    </row>
    <row r="94" spans="1:7" x14ac:dyDescent="0.4">
      <c r="A94" s="31"/>
      <c r="B94" s="31"/>
      <c r="C94" s="27">
        <f>IFERROR(IF(AND(C89=C90, C90=C91),IF(C91+1&gt;MATCH(0,Input_Lieferant!$B$9:$B$158,-1),"",C91+1),C91),"")</f>
        <v>30</v>
      </c>
      <c r="D94" s="27" t="str">
        <f t="shared" si="1"/>
        <v>E</v>
      </c>
      <c r="E94" s="27" t="str">
        <f>_xlfn.IFNA(INDEX(Input_Lieferant!$D$9:$BE$158,MATCH($C94,Input_Lieferant!$B$9:$B$158,0),MATCH($E$1,Input_Lieferant!$D$8:$BE$8,0)),"")</f>
        <v>TczoWkjGgRrruRoplaiislGkOtmOvS</v>
      </c>
      <c r="F94" s="31"/>
      <c r="G94" s="31"/>
    </row>
    <row r="95" spans="1:7" x14ac:dyDescent="0.4">
      <c r="A95" s="31"/>
      <c r="B95" s="31"/>
      <c r="C95" s="27">
        <f>IFERROR(IF(AND(C92=C93, C93=C94),IF(C92+1&gt;MATCH(0,Input_Lieferant!$B$9:$B$158,-1),"",C92+1),C92),"")</f>
        <v>31</v>
      </c>
      <c r="D95" s="27" t="str">
        <f t="shared" si="1"/>
        <v>D</v>
      </c>
      <c r="E95" s="27" t="str">
        <f>_xlfn.IFNA(INDEX(Input_Lieferant!$D$9:$BE$158,MATCH($C95,Input_Lieferant!$B$9:$B$158,0),MATCH($E$3,Input_Lieferant!$D$8:$BE$8,0)),"")</f>
        <v>AoKKrMTrFasuNAVvkEeQpHCPMCrkIT</v>
      </c>
      <c r="F95" s="31"/>
      <c r="G95" s="31"/>
    </row>
    <row r="96" spans="1:7" x14ac:dyDescent="0.4">
      <c r="A96" s="31"/>
      <c r="B96" s="31"/>
      <c r="C96" s="27">
        <f>IFERROR(IF(AND(C92=C93, C93=C94),IF(C93+1&gt;MATCH(0,Input_Lieferant!$B$9:$B$158,-1),"",C93+1),C93),"")</f>
        <v>31</v>
      </c>
      <c r="D96" s="27" t="str">
        <f t="shared" si="1"/>
        <v>F</v>
      </c>
      <c r="E96" s="27" t="str">
        <f>_xlfn.IFNA(INDEX(Input_Lieferant!$D$9:$BE$158,MATCH($C96,Input_Lieferant!$B$9:$B$158,0),MATCH($E$2,Input_Lieferant!$D$8:$BE$8,0)),"")</f>
        <v>CuMVlQxBIVILLfEhBmpRtMmkblfcpo</v>
      </c>
      <c r="F96" s="31"/>
      <c r="G96" s="31"/>
    </row>
    <row r="97" spans="1:7" x14ac:dyDescent="0.4">
      <c r="A97" s="31"/>
      <c r="B97" s="31"/>
      <c r="C97" s="27">
        <f>IFERROR(IF(AND(C92=C93, C93=C94),IF(C94+1&gt;MATCH(0,Input_Lieferant!$B$9:$B$158,-1),"",C94+1),C94),"")</f>
        <v>31</v>
      </c>
      <c r="D97" s="27" t="str">
        <f t="shared" si="1"/>
        <v>E</v>
      </c>
      <c r="E97" s="27" t="str">
        <f>_xlfn.IFNA(INDEX(Input_Lieferant!$D$9:$BE$158,MATCH($C97,Input_Lieferant!$B$9:$B$158,0),MATCH($E$1,Input_Lieferant!$D$8:$BE$8,0)),"")</f>
        <v>OVbjgqeyNCEWdjsHcgPtnmpmqoelxO</v>
      </c>
      <c r="F97" s="31"/>
      <c r="G97" s="31"/>
    </row>
    <row r="98" spans="1:7" x14ac:dyDescent="0.4">
      <c r="A98" s="31"/>
      <c r="B98" s="31"/>
      <c r="C98" s="27">
        <f>IFERROR(IF(AND(C95=C96, C96=C97),IF(C95+1&gt;MATCH(0,Input_Lieferant!$B$9:$B$158,-1),"",C95+1),C95),"")</f>
        <v>32</v>
      </c>
      <c r="D98" s="27" t="str">
        <f t="shared" si="1"/>
        <v>D</v>
      </c>
      <c r="E98" s="27" t="str">
        <f>_xlfn.IFNA(INDEX(Input_Lieferant!$D$9:$BE$158,MATCH($C98,Input_Lieferant!$B$9:$B$158,0),MATCH($E$3,Input_Lieferant!$D$8:$BE$8,0)),"")</f>
        <v>PwNbHzCqqvOqrsVLrMmtfPWIikvguN</v>
      </c>
      <c r="F98" s="31"/>
      <c r="G98" s="31"/>
    </row>
    <row r="99" spans="1:7" x14ac:dyDescent="0.4">
      <c r="A99" s="31"/>
      <c r="B99" s="31"/>
      <c r="C99" s="27">
        <f>IFERROR(IF(AND(C95=C96, C96=C97),IF(C96+1&gt;MATCH(0,Input_Lieferant!$B$9:$B$158,-1),"",C96+1),C96),"")</f>
        <v>32</v>
      </c>
      <c r="D99" s="27" t="str">
        <f t="shared" si="1"/>
        <v>F</v>
      </c>
      <c r="E99" s="27" t="str">
        <f>_xlfn.IFNA(INDEX(Input_Lieferant!$D$9:$BE$158,MATCH($C99,Input_Lieferant!$B$9:$B$158,0),MATCH($E$2,Input_Lieferant!$D$8:$BE$8,0)),"")</f>
        <v>mfBMohEKoPhqLCDauEUmxUxnEIUrFx</v>
      </c>
      <c r="F99" s="31"/>
      <c r="G99" s="31"/>
    </row>
    <row r="100" spans="1:7" x14ac:dyDescent="0.4">
      <c r="A100" s="31"/>
      <c r="B100" s="31"/>
      <c r="C100" s="27">
        <f>IFERROR(IF(AND(C95=C96, C96=C97),IF(C97+1&gt;MATCH(0,Input_Lieferant!$B$9:$B$158,-1),"",C97+1),C97),"")</f>
        <v>32</v>
      </c>
      <c r="D100" s="27" t="str">
        <f t="shared" si="1"/>
        <v>E</v>
      </c>
      <c r="E100" s="27" t="str">
        <f>_xlfn.IFNA(INDEX(Input_Lieferant!$D$9:$BE$158,MATCH($C100,Input_Lieferant!$B$9:$B$158,0),MATCH($E$1,Input_Lieferant!$D$8:$BE$8,0)),"")</f>
        <v>IcNyNSpbfkVJjFMHTijaJLUMtHGUbi</v>
      </c>
      <c r="F100" s="31"/>
      <c r="G100" s="31"/>
    </row>
    <row r="101" spans="1:7" x14ac:dyDescent="0.4">
      <c r="A101" s="31"/>
      <c r="B101" s="31"/>
      <c r="C101" s="27">
        <f>IFERROR(IF(AND(C98=C99, C99=C100),IF(C98+1&gt;MATCH(0,Input_Lieferant!$B$9:$B$158,-1),"",C98+1),C98),"")</f>
        <v>33</v>
      </c>
      <c r="D101" s="27" t="str">
        <f t="shared" si="1"/>
        <v>D</v>
      </c>
      <c r="E101" s="27" t="str">
        <f>_xlfn.IFNA(INDEX(Input_Lieferant!$D$9:$BE$158,MATCH($C101,Input_Lieferant!$B$9:$B$158,0),MATCH($E$3,Input_Lieferant!$D$8:$BE$8,0)),"")</f>
        <v>sUbTOjwAuqyJOSaCkGPqwbuDyFvReo</v>
      </c>
      <c r="F101" s="31"/>
      <c r="G101" s="31"/>
    </row>
    <row r="102" spans="1:7" x14ac:dyDescent="0.4">
      <c r="A102" s="31"/>
      <c r="B102" s="31"/>
      <c r="C102" s="27">
        <f>IFERROR(IF(AND(C98=C99, C99=C100),IF(C99+1&gt;MATCH(0,Input_Lieferant!$B$9:$B$158,-1),"",C99+1),C99),"")</f>
        <v>33</v>
      </c>
      <c r="D102" s="27" t="str">
        <f t="shared" si="1"/>
        <v>F</v>
      </c>
      <c r="E102" s="27" t="str">
        <f>_xlfn.IFNA(INDEX(Input_Lieferant!$D$9:$BE$158,MATCH($C102,Input_Lieferant!$B$9:$B$158,0),MATCH($E$2,Input_Lieferant!$D$8:$BE$8,0)),"")</f>
        <v>csHRCskkmQkWoPEgwXDCOOrmTVAepX</v>
      </c>
      <c r="F102" s="31"/>
      <c r="G102" s="31"/>
    </row>
    <row r="103" spans="1:7" x14ac:dyDescent="0.4">
      <c r="A103" s="31"/>
      <c r="B103" s="31"/>
      <c r="C103" s="27">
        <f>IFERROR(IF(AND(C98=C99, C99=C100),IF(C100+1&gt;MATCH(0,Input_Lieferant!$B$9:$B$158,-1),"",C100+1),C100),"")</f>
        <v>33</v>
      </c>
      <c r="D103" s="27" t="str">
        <f t="shared" si="1"/>
        <v>E</v>
      </c>
      <c r="E103" s="27" t="str">
        <f>_xlfn.IFNA(INDEX(Input_Lieferant!$D$9:$BE$158,MATCH($C103,Input_Lieferant!$B$9:$B$158,0),MATCH($E$1,Input_Lieferant!$D$8:$BE$8,0)),"")</f>
        <v>fsPptpFtPKbIecqlvhxDVwNMaDiDtL</v>
      </c>
      <c r="F103" s="31"/>
      <c r="G103" s="31"/>
    </row>
    <row r="104" spans="1:7" x14ac:dyDescent="0.4">
      <c r="A104" s="31"/>
      <c r="B104" s="31"/>
      <c r="C104" s="27">
        <f>IFERROR(IF(AND(C101=C102, C102=C103),IF(C101+1&gt;MATCH(0,Input_Lieferant!$B$9:$B$158,-1),"",C101+1),C101),"")</f>
        <v>34</v>
      </c>
      <c r="D104" s="27" t="str">
        <f t="shared" si="1"/>
        <v>D</v>
      </c>
      <c r="E104" s="27" t="str">
        <f>_xlfn.IFNA(INDEX(Input_Lieferant!$D$9:$BE$158,MATCH($C104,Input_Lieferant!$B$9:$B$158,0),MATCH($E$3,Input_Lieferant!$D$8:$BE$8,0)),"")</f>
        <v>dlHTdnGhzLApFRfcfVoQqLTEHDpzmD</v>
      </c>
      <c r="F104" s="31"/>
      <c r="G104" s="31"/>
    </row>
    <row r="105" spans="1:7" x14ac:dyDescent="0.4">
      <c r="A105" s="31"/>
      <c r="B105" s="31"/>
      <c r="C105" s="27">
        <f>IFERROR(IF(AND(C101=C102, C102=C103),IF(C102+1&gt;MATCH(0,Input_Lieferant!$B$9:$B$158,-1),"",C102+1),C102),"")</f>
        <v>34</v>
      </c>
      <c r="D105" s="27" t="str">
        <f t="shared" si="1"/>
        <v>F</v>
      </c>
      <c r="E105" s="27" t="str">
        <f>_xlfn.IFNA(INDEX(Input_Lieferant!$D$9:$BE$158,MATCH($C105,Input_Lieferant!$B$9:$B$158,0),MATCH($E$2,Input_Lieferant!$D$8:$BE$8,0)),"")</f>
        <v>KSmliAWReMMyrkcCKShOIiKOkcKiPd</v>
      </c>
      <c r="F105" s="31"/>
      <c r="G105" s="31"/>
    </row>
    <row r="106" spans="1:7" x14ac:dyDescent="0.4">
      <c r="A106" s="31"/>
      <c r="B106" s="31"/>
      <c r="C106" s="27">
        <f>IFERROR(IF(AND(C101=C102, C102=C103),IF(C103+1&gt;MATCH(0,Input_Lieferant!$B$9:$B$158,-1),"",C103+1),C103),"")</f>
        <v>34</v>
      </c>
      <c r="D106" s="27" t="str">
        <f t="shared" si="1"/>
        <v>E</v>
      </c>
      <c r="E106" s="27" t="str">
        <f>_xlfn.IFNA(INDEX(Input_Lieferant!$D$9:$BE$158,MATCH($C106,Input_Lieferant!$B$9:$B$158,0),MATCH($E$1,Input_Lieferant!$D$8:$BE$8,0)),"")</f>
        <v>QINQBxRUVTqOQCPrTtqTcpzpXoVpjb</v>
      </c>
      <c r="F106" s="31"/>
      <c r="G106" s="31"/>
    </row>
    <row r="107" spans="1:7" x14ac:dyDescent="0.4">
      <c r="A107" s="31"/>
      <c r="B107" s="31"/>
      <c r="C107" s="27">
        <f>IFERROR(IF(AND(C104=C105, C105=C106),IF(C104+1&gt;MATCH(0,Input_Lieferant!$B$9:$B$158,-1),"",C104+1),C104),"")</f>
        <v>35</v>
      </c>
      <c r="D107" s="27" t="str">
        <f t="shared" si="1"/>
        <v>D</v>
      </c>
      <c r="E107" s="27" t="str">
        <f>_xlfn.IFNA(INDEX(Input_Lieferant!$D$9:$BE$158,MATCH($C107,Input_Lieferant!$B$9:$B$158,0),MATCH($E$3,Input_Lieferant!$D$8:$BE$8,0)),"")</f>
        <v>iBRRRgtizwoCguHwKpmgmmFklfbEiB</v>
      </c>
      <c r="F107" s="31"/>
      <c r="G107" s="31"/>
    </row>
    <row r="108" spans="1:7" x14ac:dyDescent="0.4">
      <c r="A108" s="31"/>
      <c r="B108" s="31"/>
      <c r="C108" s="27">
        <f>IFERROR(IF(AND(C104=C105, C105=C106),IF(C105+1&gt;MATCH(0,Input_Lieferant!$B$9:$B$158,-1),"",C105+1),C105),"")</f>
        <v>35</v>
      </c>
      <c r="D108" s="27" t="str">
        <f t="shared" si="1"/>
        <v>F</v>
      </c>
      <c r="E108" s="27" t="str">
        <f>_xlfn.IFNA(INDEX(Input_Lieferant!$D$9:$BE$158,MATCH($C108,Input_Lieferant!$B$9:$B$158,0),MATCH($E$2,Input_Lieferant!$D$8:$BE$8,0)),"")</f>
        <v>xFyGbrGyohvhkGxcTLSrVnIPropBha</v>
      </c>
      <c r="F108" s="31"/>
      <c r="G108" s="31"/>
    </row>
    <row r="109" spans="1:7" x14ac:dyDescent="0.4">
      <c r="A109" s="31"/>
      <c r="B109" s="31"/>
      <c r="C109" s="27">
        <f>IFERROR(IF(AND(C104=C105, C105=C106),IF(C106+1&gt;MATCH(0,Input_Lieferant!$B$9:$B$158,-1),"",C106+1),C106),"")</f>
        <v>35</v>
      </c>
      <c r="D109" s="27" t="str">
        <f t="shared" si="1"/>
        <v>E</v>
      </c>
      <c r="E109" s="27" t="str">
        <f>_xlfn.IFNA(INDEX(Input_Lieferant!$D$9:$BE$158,MATCH($C109,Input_Lieferant!$B$9:$B$158,0),MATCH($E$1,Input_Lieferant!$D$8:$BE$8,0)),"")</f>
        <v>dLNUulfRoExtPrazGKgNafTQMwNOQn</v>
      </c>
      <c r="F109" s="31"/>
      <c r="G109" s="31"/>
    </row>
    <row r="110" spans="1:7" x14ac:dyDescent="0.4">
      <c r="A110" s="31"/>
      <c r="B110" s="31"/>
      <c r="C110" s="27">
        <f>IFERROR(IF(AND(C107=C108, C108=C109),IF(C107+1&gt;MATCH(0,Input_Lieferant!$B$9:$B$158,-1),"",C107+1),C107),"")</f>
        <v>36</v>
      </c>
      <c r="D110" s="27" t="str">
        <f t="shared" si="1"/>
        <v>D</v>
      </c>
      <c r="E110" s="27" t="str">
        <f>_xlfn.IFNA(INDEX(Input_Lieferant!$D$9:$BE$158,MATCH($C110,Input_Lieferant!$B$9:$B$158,0),MATCH($E$3,Input_Lieferant!$D$8:$BE$8,0)),"")</f>
        <v>bLiOUBufXWnkRwILJPVHFKdWbCIFQL</v>
      </c>
      <c r="F110" s="31"/>
      <c r="G110" s="31"/>
    </row>
    <row r="111" spans="1:7" x14ac:dyDescent="0.4">
      <c r="A111" s="31"/>
      <c r="B111" s="31"/>
      <c r="C111" s="27">
        <f>IFERROR(IF(AND(C107=C108, C108=C109),IF(C108+1&gt;MATCH(0,Input_Lieferant!$B$9:$B$158,-1),"",C108+1),C108),"")</f>
        <v>36</v>
      </c>
      <c r="D111" s="27" t="str">
        <f t="shared" si="1"/>
        <v>F</v>
      </c>
      <c r="E111" s="27" t="str">
        <f>_xlfn.IFNA(INDEX(Input_Lieferant!$D$9:$BE$158,MATCH($C111,Input_Lieferant!$B$9:$B$158,0),MATCH($E$2,Input_Lieferant!$D$8:$BE$8,0)),"")</f>
        <v>EIXnHVLGdLEVIaNKSpPEvcuqSgfeyE</v>
      </c>
      <c r="F111" s="31"/>
      <c r="G111" s="31"/>
    </row>
    <row r="112" spans="1:7" x14ac:dyDescent="0.4">
      <c r="A112" s="31"/>
      <c r="B112" s="31"/>
      <c r="C112" s="27">
        <f>IFERROR(IF(AND(C107=C108, C108=C109),IF(C109+1&gt;MATCH(0,Input_Lieferant!$B$9:$B$158,-1),"",C109+1),C109),"")</f>
        <v>36</v>
      </c>
      <c r="D112" s="27" t="str">
        <f t="shared" si="1"/>
        <v>E</v>
      </c>
      <c r="E112" s="27" t="str">
        <f>_xlfn.IFNA(INDEX(Input_Lieferant!$D$9:$BE$158,MATCH($C112,Input_Lieferant!$B$9:$B$158,0),MATCH($E$1,Input_Lieferant!$D$8:$BE$8,0)),"")</f>
        <v>rCaKAcHBDjjiSHvBBoGozsoQhCNSGJ</v>
      </c>
      <c r="F112" s="31"/>
      <c r="G112" s="31"/>
    </row>
    <row r="113" spans="1:7" x14ac:dyDescent="0.4">
      <c r="A113" s="31"/>
      <c r="B113" s="31"/>
      <c r="C113" s="27">
        <f>IFERROR(IF(AND(C110=C111, C111=C112),IF(C110+1&gt;MATCH(0,Input_Lieferant!$B$9:$B$158,-1),"",C110+1),C110),"")</f>
        <v>37</v>
      </c>
      <c r="D113" s="27" t="str">
        <f t="shared" si="1"/>
        <v>D</v>
      </c>
      <c r="E113" s="27" t="str">
        <f>_xlfn.IFNA(INDEX(Input_Lieferant!$D$9:$BE$158,MATCH($C113,Input_Lieferant!$B$9:$B$158,0),MATCH($E$3,Input_Lieferant!$D$8:$BE$8,0)),"")</f>
        <v>CkTofFNNmpXJeqWKOskssXhjICHpHT</v>
      </c>
      <c r="F113" s="31"/>
      <c r="G113" s="31"/>
    </row>
    <row r="114" spans="1:7" x14ac:dyDescent="0.4">
      <c r="A114" s="31"/>
      <c r="B114" s="31"/>
      <c r="C114" s="27">
        <f>IFERROR(IF(AND(C110=C111, C111=C112),IF(C111+1&gt;MATCH(0,Input_Lieferant!$B$9:$B$158,-1),"",C111+1),C111),"")</f>
        <v>37</v>
      </c>
      <c r="D114" s="27" t="str">
        <f t="shared" si="1"/>
        <v>F</v>
      </c>
      <c r="E114" s="27" t="str">
        <f>_xlfn.IFNA(INDEX(Input_Lieferant!$D$9:$BE$158,MATCH($C114,Input_Lieferant!$B$9:$B$158,0),MATCH($E$2,Input_Lieferant!$D$8:$BE$8,0)),"")</f>
        <v>IlSzJEigoQoTDnspapFkSRWOdDiXKf</v>
      </c>
      <c r="F114" s="31"/>
      <c r="G114" s="31"/>
    </row>
    <row r="115" spans="1:7" x14ac:dyDescent="0.4">
      <c r="A115" s="31"/>
      <c r="B115" s="31"/>
      <c r="C115" s="27">
        <f>IFERROR(IF(AND(C110=C111, C111=C112),IF(C112+1&gt;MATCH(0,Input_Lieferant!$B$9:$B$158,-1),"",C112+1),C112),"")</f>
        <v>37</v>
      </c>
      <c r="D115" s="27" t="str">
        <f t="shared" si="1"/>
        <v>E</v>
      </c>
      <c r="E115" s="27" t="str">
        <f>_xlfn.IFNA(INDEX(Input_Lieferant!$D$9:$BE$158,MATCH($C115,Input_Lieferant!$B$9:$B$158,0),MATCH($E$1,Input_Lieferant!$D$8:$BE$8,0)),"")</f>
        <v>jtBXjDksgPwBFKoyhlDImCxVSSDUNQ</v>
      </c>
      <c r="F115" s="31"/>
      <c r="G115" s="31"/>
    </row>
    <row r="116" spans="1:7" x14ac:dyDescent="0.4">
      <c r="A116" s="31"/>
      <c r="B116" s="31"/>
      <c r="C116" s="27">
        <f>IFERROR(IF(AND(C113=C114, C114=C115),IF(C113+1&gt;MATCH(0,Input_Lieferant!$B$9:$B$158,-1),"",C113+1),C113),"")</f>
        <v>38</v>
      </c>
      <c r="D116" s="27" t="str">
        <f t="shared" si="1"/>
        <v>D</v>
      </c>
      <c r="E116" s="27" t="str">
        <f>_xlfn.IFNA(INDEX(Input_Lieferant!$D$9:$BE$158,MATCH($C116,Input_Lieferant!$B$9:$B$158,0),MATCH($E$3,Input_Lieferant!$D$8:$BE$8,0)),"")</f>
        <v>lDcvAUutOAETAWAfKKDqbRDHorgUbj</v>
      </c>
      <c r="F116" s="31"/>
      <c r="G116" s="31"/>
    </row>
    <row r="117" spans="1:7" x14ac:dyDescent="0.4">
      <c r="A117" s="31"/>
      <c r="B117" s="31"/>
      <c r="C117" s="27">
        <f>IFERROR(IF(AND(C113=C114, C114=C115),IF(C114+1&gt;MATCH(0,Input_Lieferant!$B$9:$B$158,-1),"",C114+1),C114),"")</f>
        <v>38</v>
      </c>
      <c r="D117" s="27" t="str">
        <f t="shared" si="1"/>
        <v>F</v>
      </c>
      <c r="E117" s="27" t="str">
        <f>_xlfn.IFNA(INDEX(Input_Lieferant!$D$9:$BE$158,MATCH($C117,Input_Lieferant!$B$9:$B$158,0),MATCH($E$2,Input_Lieferant!$D$8:$BE$8,0)),"")</f>
        <v>lTsJqnGhTJkquJdSuHWpVeCdsQbKBO</v>
      </c>
      <c r="F117" s="31"/>
      <c r="G117" s="31"/>
    </row>
    <row r="118" spans="1:7" x14ac:dyDescent="0.4">
      <c r="A118" s="31"/>
      <c r="B118" s="31"/>
      <c r="C118" s="27">
        <f>IFERROR(IF(AND(C113=C114, C114=C115),IF(C115+1&gt;MATCH(0,Input_Lieferant!$B$9:$B$158,-1),"",C115+1),C115),"")</f>
        <v>38</v>
      </c>
      <c r="D118" s="27" t="str">
        <f t="shared" si="1"/>
        <v>E</v>
      </c>
      <c r="E118" s="27" t="str">
        <f>_xlfn.IFNA(INDEX(Input_Lieferant!$D$9:$BE$158,MATCH($C118,Input_Lieferant!$B$9:$B$158,0),MATCH($E$1,Input_Lieferant!$D$8:$BE$8,0)),"")</f>
        <v>sghlFMNIOBFBuPAkAmxpjjNUHEavbz</v>
      </c>
      <c r="F118" s="31"/>
      <c r="G118" s="31"/>
    </row>
    <row r="119" spans="1:7" x14ac:dyDescent="0.4">
      <c r="A119" s="31"/>
      <c r="B119" s="31"/>
      <c r="C119" s="27">
        <f>IFERROR(IF(AND(C116=C117, C117=C118),IF(C116+1&gt;MATCH(0,Input_Lieferant!$B$9:$B$158,-1),"",C116+1),C116),"")</f>
        <v>39</v>
      </c>
      <c r="D119" s="27" t="str">
        <f t="shared" si="1"/>
        <v>D</v>
      </c>
      <c r="E119" s="27" t="str">
        <f>_xlfn.IFNA(INDEX(Input_Lieferant!$D$9:$BE$158,MATCH($C119,Input_Lieferant!$B$9:$B$158,0),MATCH($E$3,Input_Lieferant!$D$8:$BE$8,0)),"")</f>
        <v>DkhEJAjOmJiKldbDTXfzDSWwDrMMVu</v>
      </c>
      <c r="F119" s="31"/>
      <c r="G119" s="31"/>
    </row>
    <row r="120" spans="1:7" x14ac:dyDescent="0.4">
      <c r="A120" s="31"/>
      <c r="B120" s="31"/>
      <c r="C120" s="27">
        <f>IFERROR(IF(AND(C116=C117, C117=C118),IF(C117+1&gt;MATCH(0,Input_Lieferant!$B$9:$B$158,-1),"",C117+1),C117),"")</f>
        <v>39</v>
      </c>
      <c r="D120" s="27" t="str">
        <f t="shared" si="1"/>
        <v>F</v>
      </c>
      <c r="E120" s="27" t="str">
        <f>_xlfn.IFNA(INDEX(Input_Lieferant!$D$9:$BE$158,MATCH($C120,Input_Lieferant!$B$9:$B$158,0),MATCH($E$2,Input_Lieferant!$D$8:$BE$8,0)),"")</f>
        <v>VGmoPGDzOevmPyRGzHSuiMCGHdgMCl</v>
      </c>
      <c r="F120" s="31"/>
      <c r="G120" s="31"/>
    </row>
    <row r="121" spans="1:7" x14ac:dyDescent="0.4">
      <c r="A121" s="31"/>
      <c r="B121" s="31"/>
      <c r="C121" s="27">
        <f>IFERROR(IF(AND(C116=C117, C117=C118),IF(C118+1&gt;MATCH(0,Input_Lieferant!$B$9:$B$158,-1),"",C118+1),C118),"")</f>
        <v>39</v>
      </c>
      <c r="D121" s="27" t="str">
        <f t="shared" si="1"/>
        <v>E</v>
      </c>
      <c r="E121" s="27" t="str">
        <f>_xlfn.IFNA(INDEX(Input_Lieferant!$D$9:$BE$158,MATCH($C121,Input_Lieferant!$B$9:$B$158,0),MATCH($E$1,Input_Lieferant!$D$8:$BE$8,0)),"")</f>
        <v>okxhewLvaoWUfirOrOGXzTBQSvelDb</v>
      </c>
      <c r="F121" s="31"/>
      <c r="G121" s="31"/>
    </row>
    <row r="122" spans="1:7" x14ac:dyDescent="0.4">
      <c r="A122" s="31"/>
      <c r="B122" s="31"/>
      <c r="C122" s="27">
        <f>IFERROR(IF(AND(C119=C120, C120=C121),IF(C119+1&gt;MATCH(0,Input_Lieferant!$B$9:$B$158,-1),"",C119+1),C119),"")</f>
        <v>40</v>
      </c>
      <c r="D122" s="27" t="str">
        <f t="shared" si="1"/>
        <v>D</v>
      </c>
      <c r="E122" s="27" t="str">
        <f>_xlfn.IFNA(INDEX(Input_Lieferant!$D$9:$BE$158,MATCH($C122,Input_Lieferant!$B$9:$B$158,0),MATCH($E$3,Input_Lieferant!$D$8:$BE$8,0)),"")</f>
        <v>CkniOymRPBWgxDBrWuHRMgVEpnISfU</v>
      </c>
      <c r="F122" s="31"/>
      <c r="G122" s="31"/>
    </row>
    <row r="123" spans="1:7" x14ac:dyDescent="0.4">
      <c r="A123" s="31"/>
      <c r="B123" s="31"/>
      <c r="C123" s="27">
        <f>IFERROR(IF(AND(C119=C120, C120=C121),IF(C120+1&gt;MATCH(0,Input_Lieferant!$B$9:$B$158,-1),"",C120+1),C120),"")</f>
        <v>40</v>
      </c>
      <c r="D123" s="27" t="str">
        <f t="shared" si="1"/>
        <v>F</v>
      </c>
      <c r="E123" s="27" t="str">
        <f>_xlfn.IFNA(INDEX(Input_Lieferant!$D$9:$BE$158,MATCH($C123,Input_Lieferant!$B$9:$B$158,0),MATCH($E$2,Input_Lieferant!$D$8:$BE$8,0)),"")</f>
        <v>PNklBuuqrVHuLcHTMnmgunrsGHPCGK</v>
      </c>
      <c r="F123" s="31"/>
      <c r="G123" s="31"/>
    </row>
    <row r="124" spans="1:7" x14ac:dyDescent="0.4">
      <c r="A124" s="31"/>
      <c r="B124" s="31"/>
      <c r="C124" s="27">
        <f>IFERROR(IF(AND(C119=C120, C120=C121),IF(C121+1&gt;MATCH(0,Input_Lieferant!$B$9:$B$158,-1),"",C121+1),C121),"")</f>
        <v>40</v>
      </c>
      <c r="D124" s="27" t="str">
        <f t="shared" si="1"/>
        <v>E</v>
      </c>
      <c r="E124" s="27" t="str">
        <f>_xlfn.IFNA(INDEX(Input_Lieferant!$D$9:$BE$158,MATCH($C124,Input_Lieferant!$B$9:$B$158,0),MATCH($E$1,Input_Lieferant!$D$8:$BE$8,0)),"")</f>
        <v>BuBWvbWBrzdCnGNqVgxmgpkOeOSOxu</v>
      </c>
      <c r="F124" s="31"/>
      <c r="G124" s="31"/>
    </row>
    <row r="125" spans="1:7" x14ac:dyDescent="0.4">
      <c r="A125" s="31"/>
      <c r="B125" s="31"/>
      <c r="C125" s="27">
        <f>IFERROR(IF(AND(C122=C123, C123=C124),IF(C122+1&gt;MATCH(0,Input_Lieferant!$B$9:$B$158,-1),"",C122+1),C122),"")</f>
        <v>41</v>
      </c>
      <c r="D125" s="27" t="str">
        <f t="shared" si="1"/>
        <v>D</v>
      </c>
      <c r="E125" s="27" t="str">
        <f>_xlfn.IFNA(INDEX(Input_Lieferant!$D$9:$BE$158,MATCH($C125,Input_Lieferant!$B$9:$B$158,0),MATCH($E$3,Input_Lieferant!$D$8:$BE$8,0)),"")</f>
        <v>anIambFNgyUEzLjFtswrFAsFbtFTLF</v>
      </c>
      <c r="F125" s="31"/>
      <c r="G125" s="31"/>
    </row>
    <row r="126" spans="1:7" x14ac:dyDescent="0.4">
      <c r="A126" s="31"/>
      <c r="B126" s="31"/>
      <c r="C126" s="27">
        <f>IFERROR(IF(AND(C122=C123, C123=C124),IF(C123+1&gt;MATCH(0,Input_Lieferant!$B$9:$B$158,-1),"",C123+1),C123),"")</f>
        <v>41</v>
      </c>
      <c r="D126" s="27" t="str">
        <f t="shared" si="1"/>
        <v>F</v>
      </c>
      <c r="E126" s="27" t="str">
        <f>_xlfn.IFNA(INDEX(Input_Lieferant!$D$9:$BE$158,MATCH($C126,Input_Lieferant!$B$9:$B$158,0),MATCH($E$2,Input_Lieferant!$D$8:$BE$8,0)),"")</f>
        <v>XQPCdvgesleMrgbqNcfwXICIBHIqFQ</v>
      </c>
      <c r="F126" s="31"/>
      <c r="G126" s="31"/>
    </row>
    <row r="127" spans="1:7" x14ac:dyDescent="0.4">
      <c r="A127" s="31"/>
      <c r="B127" s="31"/>
      <c r="C127" s="27">
        <f>IFERROR(IF(AND(C122=C123, C123=C124),IF(C124+1&gt;MATCH(0,Input_Lieferant!$B$9:$B$158,-1),"",C124+1),C124),"")</f>
        <v>41</v>
      </c>
      <c r="D127" s="27" t="str">
        <f t="shared" si="1"/>
        <v>E</v>
      </c>
      <c r="E127" s="27" t="str">
        <f>_xlfn.IFNA(INDEX(Input_Lieferant!$D$9:$BE$158,MATCH($C127,Input_Lieferant!$B$9:$B$158,0),MATCH($E$1,Input_Lieferant!$D$8:$BE$8,0)),"")</f>
        <v>LguumJQjQQHXzbclEMSILCsTDsCrIU</v>
      </c>
      <c r="F127" s="31"/>
      <c r="G127" s="31"/>
    </row>
    <row r="128" spans="1:7" x14ac:dyDescent="0.4">
      <c r="A128" s="31"/>
      <c r="B128" s="31"/>
      <c r="C128" s="27">
        <f>IFERROR(IF(AND(C125=C126, C126=C127),IF(C125+1&gt;MATCH(0,Input_Lieferant!$B$9:$B$158,-1),"",C125+1),C125),"")</f>
        <v>42</v>
      </c>
      <c r="D128" s="27" t="str">
        <f t="shared" si="1"/>
        <v>D</v>
      </c>
      <c r="E128" s="27" t="str">
        <f>_xlfn.IFNA(INDEX(Input_Lieferant!$D$9:$BE$158,MATCH($C128,Input_Lieferant!$B$9:$B$158,0),MATCH($E$3,Input_Lieferant!$D$8:$BE$8,0)),"")</f>
        <v>ebmHdNNPTBQgAtVPDpAuAnuVbxLuNG</v>
      </c>
      <c r="F128" s="31"/>
      <c r="G128" s="31"/>
    </row>
    <row r="129" spans="1:7" x14ac:dyDescent="0.4">
      <c r="A129" s="31"/>
      <c r="B129" s="31"/>
      <c r="C129" s="27">
        <f>IFERROR(IF(AND(C125=C126, C126=C127),IF(C126+1&gt;MATCH(0,Input_Lieferant!$B$9:$B$158,-1),"",C126+1),C126),"")</f>
        <v>42</v>
      </c>
      <c r="D129" s="27" t="str">
        <f t="shared" si="1"/>
        <v>F</v>
      </c>
      <c r="E129" s="27" t="str">
        <f>_xlfn.IFNA(INDEX(Input_Lieferant!$D$9:$BE$158,MATCH($C129,Input_Lieferant!$B$9:$B$158,0),MATCH($E$2,Input_Lieferant!$D$8:$BE$8,0)),"")</f>
        <v>HVWPyNQIRLhbDTrkHjVtiNcLTALxQV</v>
      </c>
      <c r="F129" s="31"/>
      <c r="G129" s="31"/>
    </row>
    <row r="130" spans="1:7" x14ac:dyDescent="0.4">
      <c r="A130" s="31"/>
      <c r="B130" s="31"/>
      <c r="C130" s="27">
        <f>IFERROR(IF(AND(C125=C126, C126=C127),IF(C127+1&gt;MATCH(0,Input_Lieferant!$B$9:$B$158,-1),"",C127+1),C127),"")</f>
        <v>42</v>
      </c>
      <c r="D130" s="27" t="str">
        <f t="shared" si="1"/>
        <v>E</v>
      </c>
      <c r="E130" s="27" t="str">
        <f>_xlfn.IFNA(INDEX(Input_Lieferant!$D$9:$BE$158,MATCH($C130,Input_Lieferant!$B$9:$B$158,0),MATCH($E$1,Input_Lieferant!$D$8:$BE$8,0)),"")</f>
        <v>PbVRwpCWojDfyjVwgwRAhRscDMBWvU</v>
      </c>
      <c r="F130" s="31"/>
      <c r="G130" s="31"/>
    </row>
    <row r="131" spans="1:7" x14ac:dyDescent="0.4">
      <c r="A131" s="31"/>
      <c r="B131" s="31"/>
      <c r="C131" s="27">
        <f>IFERROR(IF(AND(C128=C129, C129=C130),IF(C128+1&gt;MATCH(0,Input_Lieferant!$B$9:$B$158,-1),"",C128+1),C128),"")</f>
        <v>43</v>
      </c>
      <c r="D131" s="27" t="str">
        <f t="shared" si="1"/>
        <v>D</v>
      </c>
      <c r="E131" s="27" t="str">
        <f>_xlfn.IFNA(INDEX(Input_Lieferant!$D$9:$BE$158,MATCH($C131,Input_Lieferant!$B$9:$B$158,0),MATCH($E$3,Input_Lieferant!$D$8:$BE$8,0)),"")</f>
        <v>kihEmKxfdRdNJndGjgINmUeMilMrxm</v>
      </c>
      <c r="F131" s="31"/>
      <c r="G131" s="31"/>
    </row>
    <row r="132" spans="1:7" x14ac:dyDescent="0.4">
      <c r="A132" s="31"/>
      <c r="B132" s="31"/>
      <c r="C132" s="27">
        <f>IFERROR(IF(AND(C128=C129, C129=C130),IF(C129+1&gt;MATCH(0,Input_Lieferant!$B$9:$B$158,-1),"",C129+1),C129),"")</f>
        <v>43</v>
      </c>
      <c r="D132" s="27" t="str">
        <f t="shared" si="1"/>
        <v>F</v>
      </c>
      <c r="E132" s="27" t="str">
        <f>_xlfn.IFNA(INDEX(Input_Lieferant!$D$9:$BE$158,MATCH($C132,Input_Lieferant!$B$9:$B$158,0),MATCH($E$2,Input_Lieferant!$D$8:$BE$8,0)),"")</f>
        <v>vOCEfWljiorhsWnLvyHnKmMRSwaSxQ</v>
      </c>
      <c r="F132" s="31"/>
      <c r="G132" s="31"/>
    </row>
    <row r="133" spans="1:7" x14ac:dyDescent="0.4">
      <c r="A133" s="31"/>
      <c r="B133" s="31"/>
      <c r="C133" s="27">
        <f>IFERROR(IF(AND(C128=C129, C129=C130),IF(C130+1&gt;MATCH(0,Input_Lieferant!$B$9:$B$158,-1),"",C130+1),C130),"")</f>
        <v>43</v>
      </c>
      <c r="D133" s="27" t="str">
        <f t="shared" si="1"/>
        <v>E</v>
      </c>
      <c r="E133" s="27" t="str">
        <f>_xlfn.IFNA(INDEX(Input_Lieferant!$D$9:$BE$158,MATCH($C133,Input_Lieferant!$B$9:$B$158,0),MATCH($E$1,Input_Lieferant!$D$8:$BE$8,0)),"")</f>
        <v>VFqLxsvSlijSROpHDIeenKJCdIfGrR</v>
      </c>
      <c r="F133" s="31"/>
      <c r="G133" s="31"/>
    </row>
    <row r="134" spans="1:7" x14ac:dyDescent="0.4">
      <c r="A134" s="31"/>
      <c r="B134" s="31"/>
      <c r="C134" s="27">
        <f>IFERROR(IF(AND(C131=C132, C132=C133),IF(C131+1&gt;MATCH(0,Input_Lieferant!$B$9:$B$158,-1),"",C131+1),C131),"")</f>
        <v>44</v>
      </c>
      <c r="D134" s="27" t="str">
        <f t="shared" si="1"/>
        <v>D</v>
      </c>
      <c r="E134" s="27" t="str">
        <f>_xlfn.IFNA(INDEX(Input_Lieferant!$D$9:$BE$158,MATCH($C134,Input_Lieferant!$B$9:$B$158,0),MATCH($E$3,Input_Lieferant!$D$8:$BE$8,0)),"")</f>
        <v>LKbzzxWtSWqDBxnjHizNBqrDCWkngu</v>
      </c>
      <c r="F134" s="31"/>
      <c r="G134" s="31"/>
    </row>
    <row r="135" spans="1:7" x14ac:dyDescent="0.4">
      <c r="A135" s="31"/>
      <c r="B135" s="31"/>
      <c r="C135" s="27">
        <f>IFERROR(IF(AND(C131=C132, C132=C133),IF(C132+1&gt;MATCH(0,Input_Lieferant!$B$9:$B$158,-1),"",C132+1),C132),"")</f>
        <v>44</v>
      </c>
      <c r="D135" s="27" t="str">
        <f t="shared" si="1"/>
        <v>F</v>
      </c>
      <c r="E135" s="27" t="str">
        <f>_xlfn.IFNA(INDEX(Input_Lieferant!$D$9:$BE$158,MATCH($C135,Input_Lieferant!$B$9:$B$158,0),MATCH($E$2,Input_Lieferant!$D$8:$BE$8,0)),"")</f>
        <v>vuwPMTHzMQyDvplpBrofbrBXNKJeyN</v>
      </c>
      <c r="F135" s="31"/>
      <c r="G135" s="31"/>
    </row>
    <row r="136" spans="1:7" x14ac:dyDescent="0.4">
      <c r="A136" s="31"/>
      <c r="B136" s="31"/>
      <c r="C136" s="27">
        <f>IFERROR(IF(AND(C131=C132, C132=C133),IF(C133+1&gt;MATCH(0,Input_Lieferant!$B$9:$B$158,-1),"",C133+1),C133),"")</f>
        <v>44</v>
      </c>
      <c r="D136" s="27" t="str">
        <f t="shared" ref="D136:D199" si="2">IF(C136&lt;&gt;"",D133,"")</f>
        <v>E</v>
      </c>
      <c r="E136" s="27" t="str">
        <f>_xlfn.IFNA(INDEX(Input_Lieferant!$D$9:$BE$158,MATCH($C136,Input_Lieferant!$B$9:$B$158,0),MATCH($E$1,Input_Lieferant!$D$8:$BE$8,0)),"")</f>
        <v>phxpWqCzWVhEMhCLVHRBSdHafaktOl</v>
      </c>
      <c r="F136" s="31"/>
      <c r="G136" s="31"/>
    </row>
    <row r="137" spans="1:7" x14ac:dyDescent="0.4">
      <c r="A137" s="31"/>
      <c r="B137" s="31"/>
      <c r="C137" s="27">
        <f>IFERROR(IF(AND(C134=C135, C135=C136),IF(C134+1&gt;MATCH(0,Input_Lieferant!$B$9:$B$158,-1),"",C134+1),C134),"")</f>
        <v>45</v>
      </c>
      <c r="D137" s="27" t="str">
        <f t="shared" si="2"/>
        <v>D</v>
      </c>
      <c r="E137" s="27" t="str">
        <f>_xlfn.IFNA(INDEX(Input_Lieferant!$D$9:$BE$158,MATCH($C137,Input_Lieferant!$B$9:$B$158,0),MATCH($E$3,Input_Lieferant!$D$8:$BE$8,0)),"")</f>
        <v>NRthVLUfCVnJmLSFirqrduSfUuJBhy</v>
      </c>
      <c r="F137" s="31"/>
      <c r="G137" s="31"/>
    </row>
    <row r="138" spans="1:7" x14ac:dyDescent="0.4">
      <c r="A138" s="31"/>
      <c r="B138" s="31"/>
      <c r="C138" s="27">
        <f>IFERROR(IF(AND(C134=C135, C135=C136),IF(C135+1&gt;MATCH(0,Input_Lieferant!$B$9:$B$158,-1),"",C135+1),C135),"")</f>
        <v>45</v>
      </c>
      <c r="D138" s="27" t="str">
        <f t="shared" si="2"/>
        <v>F</v>
      </c>
      <c r="E138" s="27" t="str">
        <f>_xlfn.IFNA(INDEX(Input_Lieferant!$D$9:$BE$158,MATCH($C138,Input_Lieferant!$B$9:$B$158,0),MATCH($E$2,Input_Lieferant!$D$8:$BE$8,0)),"")</f>
        <v>OmHtiOjeHrBNpuneNjPWyohNttQDph</v>
      </c>
      <c r="F138" s="31"/>
      <c r="G138" s="31"/>
    </row>
    <row r="139" spans="1:7" x14ac:dyDescent="0.4">
      <c r="A139" s="31"/>
      <c r="B139" s="31"/>
      <c r="C139" s="27">
        <f>IFERROR(IF(AND(C134=C135, C135=C136),IF(C136+1&gt;MATCH(0,Input_Lieferant!$B$9:$B$158,-1),"",C136+1),C136),"")</f>
        <v>45</v>
      </c>
      <c r="D139" s="27" t="str">
        <f t="shared" si="2"/>
        <v>E</v>
      </c>
      <c r="E139" s="27" t="str">
        <f>_xlfn.IFNA(INDEX(Input_Lieferant!$D$9:$BE$158,MATCH($C139,Input_Lieferant!$B$9:$B$158,0),MATCH($E$1,Input_Lieferant!$D$8:$BE$8,0)),"")</f>
        <v>bWhCkWQOmBQUeeXApnrjenspVSOxbq</v>
      </c>
      <c r="F139" s="31"/>
      <c r="G139" s="31"/>
    </row>
    <row r="140" spans="1:7" x14ac:dyDescent="0.4">
      <c r="A140" s="31"/>
      <c r="B140" s="31"/>
      <c r="C140" s="27">
        <f>IFERROR(IF(AND(C137=C138, C138=C139),IF(C137+1&gt;MATCH(0,Input_Lieferant!$B$9:$B$158,-1),"",C137+1),C137),"")</f>
        <v>46</v>
      </c>
      <c r="D140" s="27" t="str">
        <f t="shared" si="2"/>
        <v>D</v>
      </c>
      <c r="E140" s="27" t="str">
        <f>_xlfn.IFNA(INDEX(Input_Lieferant!$D$9:$BE$158,MATCH($C140,Input_Lieferant!$B$9:$B$158,0),MATCH($E$3,Input_Lieferant!$D$8:$BE$8,0)),"")</f>
        <v>LwXqdODNKghEzmyUpMMJdefclnfTVK</v>
      </c>
      <c r="F140" s="31"/>
      <c r="G140" s="31"/>
    </row>
    <row r="141" spans="1:7" x14ac:dyDescent="0.4">
      <c r="A141" s="31"/>
      <c r="B141" s="31"/>
      <c r="C141" s="27">
        <f>IFERROR(IF(AND(C137=C138, C138=C139),IF(C138+1&gt;MATCH(0,Input_Lieferant!$B$9:$B$158,-1),"",C138+1),C138),"")</f>
        <v>46</v>
      </c>
      <c r="D141" s="27" t="str">
        <f t="shared" si="2"/>
        <v>F</v>
      </c>
      <c r="E141" s="27" t="str">
        <f>_xlfn.IFNA(INDEX(Input_Lieferant!$D$9:$BE$158,MATCH($C141,Input_Lieferant!$B$9:$B$158,0),MATCH($E$2,Input_Lieferant!$D$8:$BE$8,0)),"")</f>
        <v>CXqyeAzeUgPTDQivKlmAlqUgtlAlwD</v>
      </c>
      <c r="F141" s="31"/>
      <c r="G141" s="31"/>
    </row>
    <row r="142" spans="1:7" x14ac:dyDescent="0.4">
      <c r="A142" s="31"/>
      <c r="B142" s="31"/>
      <c r="C142" s="27">
        <f>IFERROR(IF(AND(C137=C138, C138=C139),IF(C139+1&gt;MATCH(0,Input_Lieferant!$B$9:$B$158,-1),"",C139+1),C139),"")</f>
        <v>46</v>
      </c>
      <c r="D142" s="27" t="str">
        <f t="shared" si="2"/>
        <v>E</v>
      </c>
      <c r="E142" s="27" t="str">
        <f>_xlfn.IFNA(INDEX(Input_Lieferant!$D$9:$BE$158,MATCH($C142,Input_Lieferant!$B$9:$B$158,0),MATCH($E$1,Input_Lieferant!$D$8:$BE$8,0)),"")</f>
        <v>EJodklOeSnQjxTCvJLgVQgMOWhoKBH</v>
      </c>
      <c r="F142" s="31"/>
      <c r="G142" s="31"/>
    </row>
    <row r="143" spans="1:7" x14ac:dyDescent="0.4">
      <c r="A143" s="31"/>
      <c r="B143" s="31"/>
      <c r="C143" s="27">
        <f>IFERROR(IF(AND(C140=C141, C141=C142),IF(C140+1&gt;MATCH(0,Input_Lieferant!$B$9:$B$158,-1),"",C140+1),C140),"")</f>
        <v>47</v>
      </c>
      <c r="D143" s="27" t="str">
        <f t="shared" si="2"/>
        <v>D</v>
      </c>
      <c r="E143" s="27" t="str">
        <f>_xlfn.IFNA(INDEX(Input_Lieferant!$D$9:$BE$158,MATCH($C143,Input_Lieferant!$B$9:$B$158,0),MATCH($E$3,Input_Lieferant!$D$8:$BE$8,0)),"")</f>
        <v>JUiOgpathxIMxlvfmoyOvAxuXknfCu</v>
      </c>
      <c r="F143" s="31"/>
      <c r="G143" s="31"/>
    </row>
    <row r="144" spans="1:7" x14ac:dyDescent="0.4">
      <c r="A144" s="31"/>
      <c r="B144" s="31"/>
      <c r="C144" s="27">
        <f>IFERROR(IF(AND(C140=C141, C141=C142),IF(C141+1&gt;MATCH(0,Input_Lieferant!$B$9:$B$158,-1),"",C141+1),C141),"")</f>
        <v>47</v>
      </c>
      <c r="D144" s="27" t="str">
        <f t="shared" si="2"/>
        <v>F</v>
      </c>
      <c r="E144" s="27" t="str">
        <f>_xlfn.IFNA(INDEX(Input_Lieferant!$D$9:$BE$158,MATCH($C144,Input_Lieferant!$B$9:$B$158,0),MATCH($E$2,Input_Lieferant!$D$8:$BE$8,0)),"")</f>
        <v>ixKsBQxeGreVmjkVFsszSstUqcuEIt</v>
      </c>
      <c r="F144" s="31"/>
      <c r="G144" s="31"/>
    </row>
    <row r="145" spans="1:7" x14ac:dyDescent="0.4">
      <c r="A145" s="31"/>
      <c r="B145" s="31"/>
      <c r="C145" s="27">
        <f>IFERROR(IF(AND(C140=C141, C141=C142),IF(C142+1&gt;MATCH(0,Input_Lieferant!$B$9:$B$158,-1),"",C142+1),C142),"")</f>
        <v>47</v>
      </c>
      <c r="D145" s="27" t="str">
        <f t="shared" si="2"/>
        <v>E</v>
      </c>
      <c r="E145" s="27" t="str">
        <f>_xlfn.IFNA(INDEX(Input_Lieferant!$D$9:$BE$158,MATCH($C145,Input_Lieferant!$B$9:$B$158,0),MATCH($E$1,Input_Lieferant!$D$8:$BE$8,0)),"")</f>
        <v>ocIzcJFIUGoUXrbuBvTWecOCIiNmfI</v>
      </c>
      <c r="F145" s="31"/>
      <c r="G145" s="31"/>
    </row>
    <row r="146" spans="1:7" x14ac:dyDescent="0.4">
      <c r="A146" s="31"/>
      <c r="B146" s="31"/>
      <c r="C146" s="27">
        <f>IFERROR(IF(AND(C143=C144, C144=C145),IF(C143+1&gt;MATCH(0,Input_Lieferant!$B$9:$B$158,-1),"",C143+1),C143),"")</f>
        <v>48</v>
      </c>
      <c r="D146" s="27" t="str">
        <f t="shared" si="2"/>
        <v>D</v>
      </c>
      <c r="E146" s="27" t="str">
        <f>_xlfn.IFNA(INDEX(Input_Lieferant!$D$9:$BE$158,MATCH($C146,Input_Lieferant!$B$9:$B$158,0),MATCH($E$3,Input_Lieferant!$D$8:$BE$8,0)),"")</f>
        <v>SSybJxPogygXrvOQCzuDmHIKbTtvex</v>
      </c>
      <c r="F146" s="31"/>
      <c r="G146" s="31"/>
    </row>
    <row r="147" spans="1:7" x14ac:dyDescent="0.4">
      <c r="A147" s="31"/>
      <c r="B147" s="31"/>
      <c r="C147" s="27">
        <f>IFERROR(IF(AND(C143=C144, C144=C145),IF(C144+1&gt;MATCH(0,Input_Lieferant!$B$9:$B$158,-1),"",C144+1),C144),"")</f>
        <v>48</v>
      </c>
      <c r="D147" s="27" t="str">
        <f t="shared" si="2"/>
        <v>F</v>
      </c>
      <c r="E147" s="27" t="str">
        <f>_xlfn.IFNA(INDEX(Input_Lieferant!$D$9:$BE$158,MATCH($C147,Input_Lieferant!$B$9:$B$158,0),MATCH($E$2,Input_Lieferant!$D$8:$BE$8,0)),"")</f>
        <v>KDMzdILcymPONVMTOJtnXngXaxTqvb</v>
      </c>
      <c r="F147" s="31"/>
      <c r="G147" s="31"/>
    </row>
    <row r="148" spans="1:7" x14ac:dyDescent="0.4">
      <c r="A148" s="31"/>
      <c r="B148" s="31"/>
      <c r="C148" s="27">
        <f>IFERROR(IF(AND(C143=C144, C144=C145),IF(C145+1&gt;MATCH(0,Input_Lieferant!$B$9:$B$158,-1),"",C145+1),C145),"")</f>
        <v>48</v>
      </c>
      <c r="D148" s="27" t="str">
        <f t="shared" si="2"/>
        <v>E</v>
      </c>
      <c r="E148" s="27" t="str">
        <f>_xlfn.IFNA(INDEX(Input_Lieferant!$D$9:$BE$158,MATCH($C148,Input_Lieferant!$B$9:$B$158,0),MATCH($E$1,Input_Lieferant!$D$8:$BE$8,0)),"")</f>
        <v>DMgcOGtFNQHKKRNXvKWQHkejmVRkeX</v>
      </c>
      <c r="F148" s="31"/>
      <c r="G148" s="31"/>
    </row>
    <row r="149" spans="1:7" x14ac:dyDescent="0.4">
      <c r="A149" s="31"/>
      <c r="B149" s="31"/>
      <c r="C149" s="27">
        <f>IFERROR(IF(AND(C146=C147, C147=C148),IF(C146+1&gt;MATCH(0,Input_Lieferant!$B$9:$B$158,-1),"",C146+1),C146),"")</f>
        <v>49</v>
      </c>
      <c r="D149" s="27" t="str">
        <f t="shared" si="2"/>
        <v>D</v>
      </c>
      <c r="E149" s="27" t="str">
        <f>_xlfn.IFNA(INDEX(Input_Lieferant!$D$9:$BE$158,MATCH($C149,Input_Lieferant!$B$9:$B$158,0),MATCH($E$3,Input_Lieferant!$D$8:$BE$8,0)),"")</f>
        <v>HRBxHUJdmwXtGgXRgiKTofBVMsAtGC</v>
      </c>
      <c r="F149" s="31"/>
      <c r="G149" s="31"/>
    </row>
    <row r="150" spans="1:7" x14ac:dyDescent="0.4">
      <c r="A150" s="31"/>
      <c r="B150" s="31"/>
      <c r="C150" s="27">
        <f>IFERROR(IF(AND(C146=C147, C147=C148),IF(C147+1&gt;MATCH(0,Input_Lieferant!$B$9:$B$158,-1),"",C147+1),C147),"")</f>
        <v>49</v>
      </c>
      <c r="D150" s="27" t="str">
        <f t="shared" si="2"/>
        <v>F</v>
      </c>
      <c r="E150" s="27" t="str">
        <f>_xlfn.IFNA(INDEX(Input_Lieferant!$D$9:$BE$158,MATCH($C150,Input_Lieferant!$B$9:$B$158,0),MATCH($E$2,Input_Lieferant!$D$8:$BE$8,0)),"")</f>
        <v>huLstRowtjvibpvnnmQWakbHRHQDIm</v>
      </c>
      <c r="F150" s="31"/>
      <c r="G150" s="31"/>
    </row>
    <row r="151" spans="1:7" x14ac:dyDescent="0.4">
      <c r="A151" s="31"/>
      <c r="B151" s="31"/>
      <c r="C151" s="27">
        <f>IFERROR(IF(AND(C146=C147, C147=C148),IF(C148+1&gt;MATCH(0,Input_Lieferant!$B$9:$B$158,-1),"",C148+1),C148),"")</f>
        <v>49</v>
      </c>
      <c r="D151" s="27" t="str">
        <f t="shared" si="2"/>
        <v>E</v>
      </c>
      <c r="E151" s="27" t="str">
        <f>_xlfn.IFNA(INDEX(Input_Lieferant!$D$9:$BE$158,MATCH($C151,Input_Lieferant!$B$9:$B$158,0),MATCH($E$1,Input_Lieferant!$D$8:$BE$8,0)),"")</f>
        <v>vfNRHaVHnDWzCbkpdLPPwNchlDoJPA</v>
      </c>
      <c r="F151" s="31"/>
      <c r="G151" s="31"/>
    </row>
    <row r="152" spans="1:7" x14ac:dyDescent="0.4">
      <c r="A152" s="31"/>
      <c r="B152" s="31"/>
      <c r="C152" s="27">
        <f>IFERROR(IF(AND(C149=C150, C150=C151),IF(C149+1&gt;MATCH(0,Input_Lieferant!$B$9:$B$158,-1),"",C149+1),C149),"")</f>
        <v>50</v>
      </c>
      <c r="D152" s="27" t="str">
        <f t="shared" si="2"/>
        <v>D</v>
      </c>
      <c r="E152" s="27" t="str">
        <f>_xlfn.IFNA(INDEX(Input_Lieferant!$D$9:$BE$158,MATCH($C152,Input_Lieferant!$B$9:$B$158,0),MATCH($E$3,Input_Lieferant!$D$8:$BE$8,0)),"")</f>
        <v>yHaOHJRSBEvURXgJmpMtETPihLStxH</v>
      </c>
      <c r="F152" s="31"/>
      <c r="G152" s="31"/>
    </row>
    <row r="153" spans="1:7" x14ac:dyDescent="0.4">
      <c r="A153" s="31"/>
      <c r="B153" s="31"/>
      <c r="C153" s="27">
        <f>IFERROR(IF(AND(C149=C150, C150=C151),IF(C150+1&gt;MATCH(0,Input_Lieferant!$B$9:$B$158,-1),"",C150+1),C150),"")</f>
        <v>50</v>
      </c>
      <c r="D153" s="27" t="str">
        <f t="shared" si="2"/>
        <v>F</v>
      </c>
      <c r="E153" s="27" t="str">
        <f>_xlfn.IFNA(INDEX(Input_Lieferant!$D$9:$BE$158,MATCH($C153,Input_Lieferant!$B$9:$B$158,0),MATCH($E$2,Input_Lieferant!$D$8:$BE$8,0)),"")</f>
        <v>WSbUnNviTpVjBXIWETqnKKHsyHiOSi</v>
      </c>
      <c r="F153" s="31"/>
      <c r="G153" s="31"/>
    </row>
    <row r="154" spans="1:7" x14ac:dyDescent="0.4">
      <c r="A154" s="31"/>
      <c r="B154" s="31"/>
      <c r="C154" s="27">
        <f>IFERROR(IF(AND(C149=C150, C150=C151),IF(C151+1&gt;MATCH(0,Input_Lieferant!$B$9:$B$158,-1),"",C151+1),C151),"")</f>
        <v>50</v>
      </c>
      <c r="D154" s="27" t="str">
        <f t="shared" si="2"/>
        <v>E</v>
      </c>
      <c r="E154" s="27" t="str">
        <f>_xlfn.IFNA(INDEX(Input_Lieferant!$D$9:$BE$158,MATCH($C154,Input_Lieferant!$B$9:$B$158,0),MATCH($E$1,Input_Lieferant!$D$8:$BE$8,0)),"")</f>
        <v>XymMitXHCUFTDhLguwkjLvDwJedNgE</v>
      </c>
      <c r="F154" s="31"/>
      <c r="G154" s="31"/>
    </row>
    <row r="155" spans="1:7" x14ac:dyDescent="0.4">
      <c r="A155" s="31"/>
      <c r="B155" s="31"/>
      <c r="C155" s="27">
        <f>IFERROR(IF(AND(C152=C153, C153=C154),IF(C152+1&gt;MATCH(0,Input_Lieferant!$B$9:$B$158,-1),"",C152+1),C152),"")</f>
        <v>51</v>
      </c>
      <c r="D155" s="27" t="str">
        <f t="shared" si="2"/>
        <v>D</v>
      </c>
      <c r="E155" s="27" t="str">
        <f>_xlfn.IFNA(INDEX(Input_Lieferant!$D$9:$BE$158,MATCH($C155,Input_Lieferant!$B$9:$B$158,0),MATCH($E$3,Input_Lieferant!$D$8:$BE$8,0)),"")</f>
        <v>UKqDtllVcwKiguPupnWHToWKOgRWan</v>
      </c>
      <c r="F155" s="31"/>
      <c r="G155" s="31"/>
    </row>
    <row r="156" spans="1:7" x14ac:dyDescent="0.4">
      <c r="A156" s="31"/>
      <c r="B156" s="31"/>
      <c r="C156" s="27">
        <f>IFERROR(IF(AND(C152=C153, C153=C154),IF(C153+1&gt;MATCH(0,Input_Lieferant!$B$9:$B$158,-1),"",C153+1),C153),"")</f>
        <v>51</v>
      </c>
      <c r="D156" s="27" t="str">
        <f t="shared" si="2"/>
        <v>F</v>
      </c>
      <c r="E156" s="27" t="str">
        <f>_xlfn.IFNA(INDEX(Input_Lieferant!$D$9:$BE$158,MATCH($C156,Input_Lieferant!$B$9:$B$158,0),MATCH($E$2,Input_Lieferant!$D$8:$BE$8,0)),"")</f>
        <v>lvuRvNLfWNcirnzNrxpaUCJCoAoHED</v>
      </c>
      <c r="F156" s="31"/>
      <c r="G156" s="31"/>
    </row>
    <row r="157" spans="1:7" x14ac:dyDescent="0.4">
      <c r="A157" s="31"/>
      <c r="B157" s="31"/>
      <c r="C157" s="27">
        <f>IFERROR(IF(AND(C152=C153, C153=C154),IF(C154+1&gt;MATCH(0,Input_Lieferant!$B$9:$B$158,-1),"",C154+1),C154),"")</f>
        <v>51</v>
      </c>
      <c r="D157" s="27" t="str">
        <f t="shared" si="2"/>
        <v>E</v>
      </c>
      <c r="E157" s="27" t="str">
        <f>_xlfn.IFNA(INDEX(Input_Lieferant!$D$9:$BE$158,MATCH($C157,Input_Lieferant!$B$9:$B$158,0),MATCH($E$1,Input_Lieferant!$D$8:$BE$8,0)),"")</f>
        <v>jSuKeONzsJvksPjnwpmcbUKXTxnnBt</v>
      </c>
      <c r="F157" s="31"/>
      <c r="G157" s="31"/>
    </row>
    <row r="158" spans="1:7" x14ac:dyDescent="0.4">
      <c r="A158" s="31"/>
      <c r="B158" s="31"/>
      <c r="C158" s="27">
        <f>IFERROR(IF(AND(C155=C156, C156=C157),IF(C155+1&gt;MATCH(0,Input_Lieferant!$B$9:$B$158,-1),"",C155+1),C155),"")</f>
        <v>52</v>
      </c>
      <c r="D158" s="27" t="str">
        <f t="shared" si="2"/>
        <v>D</v>
      </c>
      <c r="E158" s="27" t="str">
        <f>_xlfn.IFNA(INDEX(Input_Lieferant!$D$9:$BE$158,MATCH($C158,Input_Lieferant!$B$9:$B$158,0),MATCH($E$3,Input_Lieferant!$D$8:$BE$8,0)),"")</f>
        <v>IECgPVdoVzlUKOeQkKQEoktbQsmNMv</v>
      </c>
      <c r="F158" s="31"/>
      <c r="G158" s="31"/>
    </row>
    <row r="159" spans="1:7" x14ac:dyDescent="0.4">
      <c r="A159" s="31"/>
      <c r="B159" s="31"/>
      <c r="C159" s="27">
        <f>IFERROR(IF(AND(C155=C156, C156=C157),IF(C156+1&gt;MATCH(0,Input_Lieferant!$B$9:$B$158,-1),"",C156+1),C156),"")</f>
        <v>52</v>
      </c>
      <c r="D159" s="27" t="str">
        <f t="shared" si="2"/>
        <v>F</v>
      </c>
      <c r="E159" s="27" t="str">
        <f>_xlfn.IFNA(INDEX(Input_Lieferant!$D$9:$BE$158,MATCH($C159,Input_Lieferant!$B$9:$B$158,0),MATCH($E$2,Input_Lieferant!$D$8:$BE$8,0)),"")</f>
        <v>nlUTkCwmWptDDVWoJaTuRrSJprzWNa</v>
      </c>
      <c r="F159" s="31"/>
      <c r="G159" s="31"/>
    </row>
    <row r="160" spans="1:7" x14ac:dyDescent="0.4">
      <c r="A160" s="31"/>
      <c r="B160" s="31"/>
      <c r="C160" s="27">
        <f>IFERROR(IF(AND(C155=C156, C156=C157),IF(C157+1&gt;MATCH(0,Input_Lieferant!$B$9:$B$158,-1),"",C157+1),C157),"")</f>
        <v>52</v>
      </c>
      <c r="D160" s="27" t="str">
        <f t="shared" si="2"/>
        <v>E</v>
      </c>
      <c r="E160" s="27" t="str">
        <f>_xlfn.IFNA(INDEX(Input_Lieferant!$D$9:$BE$158,MATCH($C160,Input_Lieferant!$B$9:$B$158,0),MATCH($E$1,Input_Lieferant!$D$8:$BE$8,0)),"")</f>
        <v>IUvFXowGXOOnBtpuecNHGzNMClXWQa</v>
      </c>
      <c r="F160" s="31"/>
      <c r="G160" s="31"/>
    </row>
    <row r="161" spans="1:7" x14ac:dyDescent="0.4">
      <c r="A161" s="31"/>
      <c r="B161" s="31"/>
      <c r="C161" s="27">
        <f>IFERROR(IF(AND(C158=C159, C159=C160),IF(C158+1&gt;MATCH(0,Input_Lieferant!$B$9:$B$158,-1),"",C158+1),C158),"")</f>
        <v>53</v>
      </c>
      <c r="D161" s="27" t="str">
        <f t="shared" si="2"/>
        <v>D</v>
      </c>
      <c r="E161" s="27" t="str">
        <f>_xlfn.IFNA(INDEX(Input_Lieferant!$D$9:$BE$158,MATCH($C161,Input_Lieferant!$B$9:$B$158,0),MATCH($E$3,Input_Lieferant!$D$8:$BE$8,0)),"")</f>
        <v>fbLmJWyrvwQLqGqIpexAOcbquClCKw</v>
      </c>
      <c r="F161" s="31"/>
      <c r="G161" s="31"/>
    </row>
    <row r="162" spans="1:7" x14ac:dyDescent="0.4">
      <c r="A162" s="31"/>
      <c r="B162" s="31"/>
      <c r="C162" s="27">
        <f>IFERROR(IF(AND(C158=C159, C159=C160),IF(C159+1&gt;MATCH(0,Input_Lieferant!$B$9:$B$158,-1),"",C159+1),C159),"")</f>
        <v>53</v>
      </c>
      <c r="D162" s="27" t="str">
        <f t="shared" si="2"/>
        <v>F</v>
      </c>
      <c r="E162" s="27" t="str">
        <f>_xlfn.IFNA(INDEX(Input_Lieferant!$D$9:$BE$158,MATCH($C162,Input_Lieferant!$B$9:$B$158,0),MATCH($E$2,Input_Lieferant!$D$8:$BE$8,0)),"")</f>
        <v>GVoFaqKjDNmdasSCdWzOIkfDwAhDPk</v>
      </c>
      <c r="F162" s="31"/>
      <c r="G162" s="31"/>
    </row>
    <row r="163" spans="1:7" x14ac:dyDescent="0.4">
      <c r="A163" s="31"/>
      <c r="B163" s="31"/>
      <c r="C163" s="27">
        <f>IFERROR(IF(AND(C158=C159, C159=C160),IF(C160+1&gt;MATCH(0,Input_Lieferant!$B$9:$B$158,-1),"",C160+1),C160),"")</f>
        <v>53</v>
      </c>
      <c r="D163" s="27" t="str">
        <f t="shared" si="2"/>
        <v>E</v>
      </c>
      <c r="E163" s="27" t="str">
        <f>_xlfn.IFNA(INDEX(Input_Lieferant!$D$9:$BE$158,MATCH($C163,Input_Lieferant!$B$9:$B$158,0),MATCH($E$1,Input_Lieferant!$D$8:$BE$8,0)),"")</f>
        <v>PQtuSKLijscLLFGCDIhbXpetCWkydy</v>
      </c>
      <c r="F163" s="31"/>
      <c r="G163" s="31"/>
    </row>
    <row r="164" spans="1:7" x14ac:dyDescent="0.4">
      <c r="A164" s="31"/>
      <c r="B164" s="31"/>
      <c r="C164" s="27">
        <f>IFERROR(IF(AND(C161=C162, C162=C163),IF(C161+1&gt;MATCH(0,Input_Lieferant!$B$9:$B$158,-1),"",C161+1),C161),"")</f>
        <v>54</v>
      </c>
      <c r="D164" s="27" t="str">
        <f t="shared" si="2"/>
        <v>D</v>
      </c>
      <c r="E164" s="27" t="str">
        <f>_xlfn.IFNA(INDEX(Input_Lieferant!$D$9:$BE$158,MATCH($C164,Input_Lieferant!$B$9:$B$158,0),MATCH($E$3,Input_Lieferant!$D$8:$BE$8,0)),"")</f>
        <v>ymDlzdmeWOjDXVOIUwIvbCXBmlwbAe</v>
      </c>
      <c r="F164" s="31"/>
      <c r="G164" s="31"/>
    </row>
    <row r="165" spans="1:7" x14ac:dyDescent="0.4">
      <c r="A165" s="31"/>
      <c r="B165" s="31"/>
      <c r="C165" s="27">
        <f>IFERROR(IF(AND(C161=C162, C162=C163),IF(C162+1&gt;MATCH(0,Input_Lieferant!$B$9:$B$158,-1),"",C162+1),C162),"")</f>
        <v>54</v>
      </c>
      <c r="D165" s="27" t="str">
        <f t="shared" si="2"/>
        <v>F</v>
      </c>
      <c r="E165" s="27" t="str">
        <f>_xlfn.IFNA(INDEX(Input_Lieferant!$D$9:$BE$158,MATCH($C165,Input_Lieferant!$B$9:$B$158,0),MATCH($E$2,Input_Lieferant!$D$8:$BE$8,0)),"")</f>
        <v>askrQtCviVMfdRLEULRAiyTjQoeDBD</v>
      </c>
      <c r="F165" s="31"/>
      <c r="G165" s="31"/>
    </row>
    <row r="166" spans="1:7" x14ac:dyDescent="0.4">
      <c r="A166" s="31"/>
      <c r="B166" s="31"/>
      <c r="C166" s="27">
        <f>IFERROR(IF(AND(C161=C162, C162=C163),IF(C163+1&gt;MATCH(0,Input_Lieferant!$B$9:$B$158,-1),"",C163+1),C163),"")</f>
        <v>54</v>
      </c>
      <c r="D166" s="27" t="str">
        <f t="shared" si="2"/>
        <v>E</v>
      </c>
      <c r="E166" s="27" t="str">
        <f>_xlfn.IFNA(INDEX(Input_Lieferant!$D$9:$BE$158,MATCH($C166,Input_Lieferant!$B$9:$B$158,0),MATCH($E$1,Input_Lieferant!$D$8:$BE$8,0)),"")</f>
        <v>eIPttRbFxQaKygKAxSKBWJtpJlsSyh</v>
      </c>
      <c r="F166" s="31"/>
      <c r="G166" s="31"/>
    </row>
    <row r="167" spans="1:7" x14ac:dyDescent="0.4">
      <c r="A167" s="31"/>
      <c r="B167" s="31"/>
      <c r="C167" s="27">
        <f>IFERROR(IF(AND(C164=C165, C165=C166),IF(C164+1&gt;MATCH(0,Input_Lieferant!$B$9:$B$158,-1),"",C164+1),C164),"")</f>
        <v>55</v>
      </c>
      <c r="D167" s="27" t="str">
        <f t="shared" si="2"/>
        <v>D</v>
      </c>
      <c r="E167" s="27" t="str">
        <f>_xlfn.IFNA(INDEX(Input_Lieferant!$D$9:$BE$158,MATCH($C167,Input_Lieferant!$B$9:$B$158,0),MATCH($E$3,Input_Lieferant!$D$8:$BE$8,0)),"")</f>
        <v>KVDpqrkzUdOQdcRkFiBSWvEbRQmOHj</v>
      </c>
      <c r="F167" s="31"/>
      <c r="G167" s="31"/>
    </row>
    <row r="168" spans="1:7" x14ac:dyDescent="0.4">
      <c r="A168" s="31"/>
      <c r="B168" s="31"/>
      <c r="C168" s="27">
        <f>IFERROR(IF(AND(C164=C165, C165=C166),IF(C165+1&gt;MATCH(0,Input_Lieferant!$B$9:$B$158,-1),"",C165+1),C165),"")</f>
        <v>55</v>
      </c>
      <c r="D168" s="27" t="str">
        <f t="shared" si="2"/>
        <v>F</v>
      </c>
      <c r="E168" s="27" t="str">
        <f>_xlfn.IFNA(INDEX(Input_Lieferant!$D$9:$BE$158,MATCH($C168,Input_Lieferant!$B$9:$B$158,0),MATCH($E$2,Input_Lieferant!$D$8:$BE$8,0)),"")</f>
        <v>qjojxlldqGJxWUGEpTcDMpkLuxWlfC</v>
      </c>
      <c r="F168" s="31"/>
      <c r="G168" s="31"/>
    </row>
    <row r="169" spans="1:7" x14ac:dyDescent="0.4">
      <c r="A169" s="31"/>
      <c r="B169" s="31"/>
      <c r="C169" s="27">
        <f>IFERROR(IF(AND(C164=C165, C165=C166),IF(C166+1&gt;MATCH(0,Input_Lieferant!$B$9:$B$158,-1),"",C166+1),C166),"")</f>
        <v>55</v>
      </c>
      <c r="D169" s="27" t="str">
        <f t="shared" si="2"/>
        <v>E</v>
      </c>
      <c r="E169" s="27" t="str">
        <f>_xlfn.IFNA(INDEX(Input_Lieferant!$D$9:$BE$158,MATCH($C169,Input_Lieferant!$B$9:$B$158,0),MATCH($E$1,Input_Lieferant!$D$8:$BE$8,0)),"")</f>
        <v>rNjvjzGeHJOIHUrBiJnhWebAcefwUH</v>
      </c>
      <c r="F169" s="31"/>
      <c r="G169" s="31"/>
    </row>
    <row r="170" spans="1:7" x14ac:dyDescent="0.4">
      <c r="A170" s="31"/>
      <c r="B170" s="31"/>
      <c r="C170" s="27">
        <f>IFERROR(IF(AND(C167=C168, C168=C169),IF(C167+1&gt;MATCH(0,Input_Lieferant!$B$9:$B$158,-1),"",C167+1),C167),"")</f>
        <v>56</v>
      </c>
      <c r="D170" s="27" t="str">
        <f t="shared" si="2"/>
        <v>D</v>
      </c>
      <c r="E170" s="27" t="str">
        <f>_xlfn.IFNA(INDEX(Input_Lieferant!$D$9:$BE$158,MATCH($C170,Input_Lieferant!$B$9:$B$158,0),MATCH($E$3,Input_Lieferant!$D$8:$BE$8,0)),"")</f>
        <v>FuorUDlsRpuvyNkDOMLwOHJajFPbDc</v>
      </c>
      <c r="F170" s="31"/>
      <c r="G170" s="31"/>
    </row>
    <row r="171" spans="1:7" x14ac:dyDescent="0.4">
      <c r="A171" s="31"/>
      <c r="B171" s="31"/>
      <c r="C171" s="27">
        <f>IFERROR(IF(AND(C167=C168, C168=C169),IF(C168+1&gt;MATCH(0,Input_Lieferant!$B$9:$B$158,-1),"",C168+1),C168),"")</f>
        <v>56</v>
      </c>
      <c r="D171" s="27" t="str">
        <f t="shared" si="2"/>
        <v>F</v>
      </c>
      <c r="E171" s="27" t="str">
        <f>_xlfn.IFNA(INDEX(Input_Lieferant!$D$9:$BE$158,MATCH($C171,Input_Lieferant!$B$9:$B$158,0),MATCH($E$2,Input_Lieferant!$D$8:$BE$8,0)),"")</f>
        <v>VHxFQHAkjrtlAmEkFdAURaNaEoeOvz</v>
      </c>
      <c r="F171" s="31"/>
      <c r="G171" s="31"/>
    </row>
    <row r="172" spans="1:7" x14ac:dyDescent="0.4">
      <c r="A172" s="31"/>
      <c r="B172" s="31"/>
      <c r="C172" s="27">
        <f>IFERROR(IF(AND(C167=C168, C168=C169),IF(C169+1&gt;MATCH(0,Input_Lieferant!$B$9:$B$158,-1),"",C169+1),C169),"")</f>
        <v>56</v>
      </c>
      <c r="D172" s="27" t="str">
        <f t="shared" si="2"/>
        <v>E</v>
      </c>
      <c r="E172" s="27" t="str">
        <f>_xlfn.IFNA(INDEX(Input_Lieferant!$D$9:$BE$158,MATCH($C172,Input_Lieferant!$B$9:$B$158,0),MATCH($E$1,Input_Lieferant!$D$8:$BE$8,0)),"")</f>
        <v>UuFjMfwmqGFiRPbShexmLPqMroshbr</v>
      </c>
      <c r="F172" s="31"/>
      <c r="G172" s="31"/>
    </row>
    <row r="173" spans="1:7" x14ac:dyDescent="0.4">
      <c r="A173" s="31"/>
      <c r="B173" s="31"/>
      <c r="C173" s="27">
        <f>IFERROR(IF(AND(C170=C171, C171=C172),IF(C170+1&gt;MATCH(0,Input_Lieferant!$B$9:$B$158,-1),"",C170+1),C170),"")</f>
        <v>57</v>
      </c>
      <c r="D173" s="27" t="str">
        <f t="shared" si="2"/>
        <v>D</v>
      </c>
      <c r="E173" s="27" t="str">
        <f>_xlfn.IFNA(INDEX(Input_Lieferant!$D$9:$BE$158,MATCH($C173,Input_Lieferant!$B$9:$B$158,0),MATCH($E$3,Input_Lieferant!$D$8:$BE$8,0)),"")</f>
        <v>nGkDNMTSsajokggKFNAKKpTDqKTqrf</v>
      </c>
      <c r="F173" s="31"/>
      <c r="G173" s="31"/>
    </row>
    <row r="174" spans="1:7" x14ac:dyDescent="0.4">
      <c r="A174" s="31"/>
      <c r="B174" s="31"/>
      <c r="C174" s="27">
        <f>IFERROR(IF(AND(C170=C171, C171=C172),IF(C171+1&gt;MATCH(0,Input_Lieferant!$B$9:$B$158,-1),"",C171+1),C171),"")</f>
        <v>57</v>
      </c>
      <c r="D174" s="27" t="str">
        <f t="shared" si="2"/>
        <v>F</v>
      </c>
      <c r="E174" s="27" t="str">
        <f>_xlfn.IFNA(INDEX(Input_Lieferant!$D$9:$BE$158,MATCH($C174,Input_Lieferant!$B$9:$B$158,0),MATCH($E$2,Input_Lieferant!$D$8:$BE$8,0)),"")</f>
        <v>zxazxwkQEqcpnCfllMHbfeUkRsXneo</v>
      </c>
      <c r="F174" s="31"/>
      <c r="G174" s="31"/>
    </row>
    <row r="175" spans="1:7" x14ac:dyDescent="0.4">
      <c r="A175" s="31"/>
      <c r="B175" s="31"/>
      <c r="C175" s="27">
        <f>IFERROR(IF(AND(C170=C171, C171=C172),IF(C172+1&gt;MATCH(0,Input_Lieferant!$B$9:$B$158,-1),"",C172+1),C172),"")</f>
        <v>57</v>
      </c>
      <c r="D175" s="27" t="str">
        <f t="shared" si="2"/>
        <v>E</v>
      </c>
      <c r="E175" s="27" t="str">
        <f>_xlfn.IFNA(INDEX(Input_Lieferant!$D$9:$BE$158,MATCH($C175,Input_Lieferant!$B$9:$B$158,0),MATCH($E$1,Input_Lieferant!$D$8:$BE$8,0)),"")</f>
        <v>tBuKmEFGJpbThwyfFTPJSOEcIGEKCf</v>
      </c>
      <c r="F175" s="31"/>
      <c r="G175" s="31"/>
    </row>
    <row r="176" spans="1:7" x14ac:dyDescent="0.4">
      <c r="A176" s="31"/>
      <c r="B176" s="31"/>
      <c r="C176" s="27">
        <f>IFERROR(IF(AND(C173=C174, C174=C175),IF(C173+1&gt;MATCH(0,Input_Lieferant!$B$9:$B$158,-1),"",C173+1),C173),"")</f>
        <v>58</v>
      </c>
      <c r="D176" s="27" t="str">
        <f t="shared" si="2"/>
        <v>D</v>
      </c>
      <c r="E176" s="27" t="str">
        <f>_xlfn.IFNA(INDEX(Input_Lieferant!$D$9:$BE$158,MATCH($C176,Input_Lieferant!$B$9:$B$158,0),MATCH($E$3,Input_Lieferant!$D$8:$BE$8,0)),"")</f>
        <v>unFXSMWWNUDNfIFUkhvuGhxQezUAeA</v>
      </c>
      <c r="F176" s="31"/>
      <c r="G176" s="31"/>
    </row>
    <row r="177" spans="1:7" x14ac:dyDescent="0.4">
      <c r="A177" s="31"/>
      <c r="B177" s="31"/>
      <c r="C177" s="27">
        <f>IFERROR(IF(AND(C173=C174, C174=C175),IF(C174+1&gt;MATCH(0,Input_Lieferant!$B$9:$B$158,-1),"",C174+1),C174),"")</f>
        <v>58</v>
      </c>
      <c r="D177" s="27" t="str">
        <f t="shared" si="2"/>
        <v>F</v>
      </c>
      <c r="E177" s="27" t="str">
        <f>_xlfn.IFNA(INDEX(Input_Lieferant!$D$9:$BE$158,MATCH($C177,Input_Lieferant!$B$9:$B$158,0),MATCH($E$2,Input_Lieferant!$D$8:$BE$8,0)),"")</f>
        <v>RvipyINnAlqbPVurdaUMkzmPubKJJJ</v>
      </c>
      <c r="F177" s="31"/>
      <c r="G177" s="31"/>
    </row>
    <row r="178" spans="1:7" x14ac:dyDescent="0.4">
      <c r="A178" s="31"/>
      <c r="B178" s="31"/>
      <c r="C178" s="27">
        <f>IFERROR(IF(AND(C173=C174, C174=C175),IF(C175+1&gt;MATCH(0,Input_Lieferant!$B$9:$B$158,-1),"",C175+1),C175),"")</f>
        <v>58</v>
      </c>
      <c r="D178" s="27" t="str">
        <f t="shared" si="2"/>
        <v>E</v>
      </c>
      <c r="E178" s="27" t="str">
        <f>_xlfn.IFNA(INDEX(Input_Lieferant!$D$9:$BE$158,MATCH($C178,Input_Lieferant!$B$9:$B$158,0),MATCH($E$1,Input_Lieferant!$D$8:$BE$8,0)),"")</f>
        <v>TJzWpzOIhERoVXBVlskWggQQWvGoip</v>
      </c>
      <c r="F178" s="31"/>
      <c r="G178" s="31"/>
    </row>
    <row r="179" spans="1:7" x14ac:dyDescent="0.4">
      <c r="A179" s="31"/>
      <c r="B179" s="31"/>
      <c r="C179" s="27">
        <f>IFERROR(IF(AND(C176=C177, C177=C178),IF(C176+1&gt;MATCH(0,Input_Lieferant!$B$9:$B$158,-1),"",C176+1),C176),"")</f>
        <v>59</v>
      </c>
      <c r="D179" s="27" t="str">
        <f t="shared" si="2"/>
        <v>D</v>
      </c>
      <c r="E179" s="27" t="str">
        <f>_xlfn.IFNA(INDEX(Input_Lieferant!$D$9:$BE$158,MATCH($C179,Input_Lieferant!$B$9:$B$158,0),MATCH($E$3,Input_Lieferant!$D$8:$BE$8,0)),"")</f>
        <v>cRXiuLuVhCaoeBEdKuuxXNtqoDTjOk</v>
      </c>
      <c r="F179" s="31"/>
      <c r="G179" s="31"/>
    </row>
    <row r="180" spans="1:7" x14ac:dyDescent="0.4">
      <c r="A180" s="31"/>
      <c r="B180" s="31"/>
      <c r="C180" s="27">
        <f>IFERROR(IF(AND(C176=C177, C177=C178),IF(C177+1&gt;MATCH(0,Input_Lieferant!$B$9:$B$158,-1),"",C177+1),C177),"")</f>
        <v>59</v>
      </c>
      <c r="D180" s="27" t="str">
        <f t="shared" si="2"/>
        <v>F</v>
      </c>
      <c r="E180" s="27" t="str">
        <f>_xlfn.IFNA(INDEX(Input_Lieferant!$D$9:$BE$158,MATCH($C180,Input_Lieferant!$B$9:$B$158,0),MATCH($E$2,Input_Lieferant!$D$8:$BE$8,0)),"")</f>
        <v>XdhimjCiAyUBDkPyoDrntQiNREMcCD</v>
      </c>
      <c r="F180" s="31"/>
      <c r="G180" s="31"/>
    </row>
    <row r="181" spans="1:7" x14ac:dyDescent="0.4">
      <c r="A181" s="31"/>
      <c r="B181" s="31"/>
      <c r="C181" s="27">
        <f>IFERROR(IF(AND(C176=C177, C177=C178),IF(C178+1&gt;MATCH(0,Input_Lieferant!$B$9:$B$158,-1),"",C178+1),C178),"")</f>
        <v>59</v>
      </c>
      <c r="D181" s="27" t="str">
        <f t="shared" si="2"/>
        <v>E</v>
      </c>
      <c r="E181" s="27" t="str">
        <f>_xlfn.IFNA(INDEX(Input_Lieferant!$D$9:$BE$158,MATCH($C181,Input_Lieferant!$B$9:$B$158,0),MATCH($E$1,Input_Lieferant!$D$8:$BE$8,0)),"")</f>
        <v>DlBujaVVRVSFzRogBpHOGUiWCttmpA</v>
      </c>
      <c r="F181" s="31"/>
      <c r="G181" s="31"/>
    </row>
    <row r="182" spans="1:7" x14ac:dyDescent="0.4">
      <c r="A182" s="31"/>
      <c r="B182" s="31"/>
      <c r="C182" s="27">
        <f>IFERROR(IF(AND(C179=C180, C180=C181),IF(C179+1&gt;MATCH(0,Input_Lieferant!$B$9:$B$158,-1),"",C179+1),C179),"")</f>
        <v>60</v>
      </c>
      <c r="D182" s="27" t="str">
        <f t="shared" si="2"/>
        <v>D</v>
      </c>
      <c r="E182" s="27" t="str">
        <f>_xlfn.IFNA(INDEX(Input_Lieferant!$D$9:$BE$158,MATCH($C182,Input_Lieferant!$B$9:$B$158,0),MATCH($E$3,Input_Lieferant!$D$8:$BE$8,0)),"")</f>
        <v>SCWiRLAgmUDHnJGCAJTwPPABbPoRPJ</v>
      </c>
      <c r="F182" s="31"/>
      <c r="G182" s="31"/>
    </row>
    <row r="183" spans="1:7" x14ac:dyDescent="0.4">
      <c r="A183" s="31"/>
      <c r="B183" s="31"/>
      <c r="C183" s="27">
        <f>IFERROR(IF(AND(C179=C180, C180=C181),IF(C180+1&gt;MATCH(0,Input_Lieferant!$B$9:$B$158,-1),"",C180+1),C180),"")</f>
        <v>60</v>
      </c>
      <c r="D183" s="27" t="str">
        <f t="shared" si="2"/>
        <v>F</v>
      </c>
      <c r="E183" s="27" t="str">
        <f>_xlfn.IFNA(INDEX(Input_Lieferant!$D$9:$BE$158,MATCH($C183,Input_Lieferant!$B$9:$B$158,0),MATCH($E$2,Input_Lieferant!$D$8:$BE$8,0)),"")</f>
        <v>XzASIIjShiBlFaIiyQUXBHrPvutwmt</v>
      </c>
      <c r="F183" s="31"/>
      <c r="G183" s="31"/>
    </row>
    <row r="184" spans="1:7" x14ac:dyDescent="0.4">
      <c r="A184" s="31"/>
      <c r="B184" s="31"/>
      <c r="C184" s="27">
        <f>IFERROR(IF(AND(C179=C180, C180=C181),IF(C181+1&gt;MATCH(0,Input_Lieferant!$B$9:$B$158,-1),"",C181+1),C181),"")</f>
        <v>60</v>
      </c>
      <c r="D184" s="27" t="str">
        <f t="shared" si="2"/>
        <v>E</v>
      </c>
      <c r="E184" s="27" t="str">
        <f>_xlfn.IFNA(INDEX(Input_Lieferant!$D$9:$BE$158,MATCH($C184,Input_Lieferant!$B$9:$B$158,0),MATCH($E$1,Input_Lieferant!$D$8:$BE$8,0)),"")</f>
        <v>HMDaKIKNGjHeWycMbstlvSxUyBDkbT</v>
      </c>
      <c r="F184" s="31"/>
      <c r="G184" s="31"/>
    </row>
    <row r="185" spans="1:7" x14ac:dyDescent="0.4">
      <c r="A185" s="31"/>
      <c r="B185" s="31"/>
      <c r="C185" s="27">
        <f>IFERROR(IF(AND(C182=C183, C183=C184),IF(C182+1&gt;MATCH(0,Input_Lieferant!$B$9:$B$158,-1),"",C182+1),C182),"")</f>
        <v>61</v>
      </c>
      <c r="D185" s="27" t="str">
        <f t="shared" si="2"/>
        <v>D</v>
      </c>
      <c r="E185" s="27" t="str">
        <f>_xlfn.IFNA(INDEX(Input_Lieferant!$D$9:$BE$158,MATCH($C185,Input_Lieferant!$B$9:$B$158,0),MATCH($E$3,Input_Lieferant!$D$8:$BE$8,0)),"")</f>
        <v>EdWwRTmJpRqgWkUVSGHeinbMmFEdvX</v>
      </c>
      <c r="F185" s="31"/>
      <c r="G185" s="31"/>
    </row>
    <row r="186" spans="1:7" x14ac:dyDescent="0.4">
      <c r="A186" s="31"/>
      <c r="B186" s="31"/>
      <c r="C186" s="27">
        <f>IFERROR(IF(AND(C182=C183, C183=C184),IF(C183+1&gt;MATCH(0,Input_Lieferant!$B$9:$B$158,-1),"",C183+1),C183),"")</f>
        <v>61</v>
      </c>
      <c r="D186" s="27" t="str">
        <f t="shared" si="2"/>
        <v>F</v>
      </c>
      <c r="E186" s="27" t="str">
        <f>_xlfn.IFNA(INDEX(Input_Lieferant!$D$9:$BE$158,MATCH($C186,Input_Lieferant!$B$9:$B$158,0),MATCH($E$2,Input_Lieferant!$D$8:$BE$8,0)),"")</f>
        <v>rKmLgjkjhAPQfRQUotMhgdxKApFTSi</v>
      </c>
      <c r="F186" s="31"/>
      <c r="G186" s="31"/>
    </row>
    <row r="187" spans="1:7" x14ac:dyDescent="0.4">
      <c r="A187" s="31"/>
      <c r="B187" s="31"/>
      <c r="C187" s="27">
        <f>IFERROR(IF(AND(C182=C183, C183=C184),IF(C184+1&gt;MATCH(0,Input_Lieferant!$B$9:$B$158,-1),"",C184+1),C184),"")</f>
        <v>61</v>
      </c>
      <c r="D187" s="27" t="str">
        <f t="shared" si="2"/>
        <v>E</v>
      </c>
      <c r="E187" s="27" t="str">
        <f>_xlfn.IFNA(INDEX(Input_Lieferant!$D$9:$BE$158,MATCH($C187,Input_Lieferant!$B$9:$B$158,0),MATCH($E$1,Input_Lieferant!$D$8:$BE$8,0)),"")</f>
        <v>SinfdOtvcghRpxOeUxxsqRgtrgmLnn</v>
      </c>
      <c r="F187" s="31"/>
      <c r="G187" s="31"/>
    </row>
    <row r="188" spans="1:7" x14ac:dyDescent="0.4">
      <c r="A188" s="31"/>
      <c r="B188" s="31"/>
      <c r="C188" s="27">
        <f>IFERROR(IF(AND(C185=C186, C186=C187),IF(C185+1&gt;MATCH(0,Input_Lieferant!$B$9:$B$158,-1),"",C185+1),C185),"")</f>
        <v>62</v>
      </c>
      <c r="D188" s="27" t="str">
        <f t="shared" si="2"/>
        <v>D</v>
      </c>
      <c r="E188" s="27" t="str">
        <f>_xlfn.IFNA(INDEX(Input_Lieferant!$D$9:$BE$158,MATCH($C188,Input_Lieferant!$B$9:$B$158,0),MATCH($E$3,Input_Lieferant!$D$8:$BE$8,0)),"")</f>
        <v>laoReAEaWkMLDjgKCuMktriDebDtqP</v>
      </c>
      <c r="F188" s="31"/>
      <c r="G188" s="31"/>
    </row>
    <row r="189" spans="1:7" x14ac:dyDescent="0.4">
      <c r="A189" s="31"/>
      <c r="B189" s="31"/>
      <c r="C189" s="27">
        <f>IFERROR(IF(AND(C185=C186, C186=C187),IF(C186+1&gt;MATCH(0,Input_Lieferant!$B$9:$B$158,-1),"",C186+1),C186),"")</f>
        <v>62</v>
      </c>
      <c r="D189" s="27" t="str">
        <f t="shared" si="2"/>
        <v>F</v>
      </c>
      <c r="E189" s="27" t="str">
        <f>_xlfn.IFNA(INDEX(Input_Lieferant!$D$9:$BE$158,MATCH($C189,Input_Lieferant!$B$9:$B$158,0),MATCH($E$2,Input_Lieferant!$D$8:$BE$8,0)),"")</f>
        <v>qJxWSwQPTRuygfDKxQAucnCgiMWjxU</v>
      </c>
      <c r="F189" s="31"/>
      <c r="G189" s="31"/>
    </row>
    <row r="190" spans="1:7" x14ac:dyDescent="0.4">
      <c r="A190" s="31"/>
      <c r="B190" s="31"/>
      <c r="C190" s="27">
        <f>IFERROR(IF(AND(C185=C186, C186=C187),IF(C187+1&gt;MATCH(0,Input_Lieferant!$B$9:$B$158,-1),"",C187+1),C187),"")</f>
        <v>62</v>
      </c>
      <c r="D190" s="27" t="str">
        <f t="shared" si="2"/>
        <v>E</v>
      </c>
      <c r="E190" s="27" t="str">
        <f>_xlfn.IFNA(INDEX(Input_Lieferant!$D$9:$BE$158,MATCH($C190,Input_Lieferant!$B$9:$B$158,0),MATCH($E$1,Input_Lieferant!$D$8:$BE$8,0)),"")</f>
        <v>MhonktVFykuEQLvKodLHVsidsVliSr</v>
      </c>
      <c r="F190" s="31"/>
      <c r="G190" s="31"/>
    </row>
    <row r="191" spans="1:7" x14ac:dyDescent="0.4">
      <c r="A191" s="31"/>
      <c r="B191" s="31"/>
      <c r="C191" s="27">
        <f>IFERROR(IF(AND(C188=C189, C189=C190),IF(C188+1&gt;MATCH(0,Input_Lieferant!$B$9:$B$158,-1),"",C188+1),C188),"")</f>
        <v>63</v>
      </c>
      <c r="D191" s="27" t="str">
        <f t="shared" si="2"/>
        <v>D</v>
      </c>
      <c r="E191" s="27" t="str">
        <f>_xlfn.IFNA(INDEX(Input_Lieferant!$D$9:$BE$158,MATCH($C191,Input_Lieferant!$B$9:$B$158,0),MATCH($E$3,Input_Lieferant!$D$8:$BE$8,0)),"")</f>
        <v>NGWsoUNUbbdAlhbTHUvhdgojEGLekS</v>
      </c>
      <c r="F191" s="31"/>
      <c r="G191" s="31"/>
    </row>
    <row r="192" spans="1:7" x14ac:dyDescent="0.4">
      <c r="A192" s="31"/>
      <c r="B192" s="31"/>
      <c r="C192" s="27">
        <f>IFERROR(IF(AND(C188=C189, C189=C190),IF(C189+1&gt;MATCH(0,Input_Lieferant!$B$9:$B$158,-1),"",C189+1),C189),"")</f>
        <v>63</v>
      </c>
      <c r="D192" s="27" t="str">
        <f t="shared" si="2"/>
        <v>F</v>
      </c>
      <c r="E192" s="27" t="str">
        <f>_xlfn.IFNA(INDEX(Input_Lieferant!$D$9:$BE$158,MATCH($C192,Input_Lieferant!$B$9:$B$158,0),MATCH($E$2,Input_Lieferant!$D$8:$BE$8,0)),"")</f>
        <v>jHBzrkqSPrpiWPcbwlqMWJVFuwybxC</v>
      </c>
      <c r="F192" s="31"/>
      <c r="G192" s="31"/>
    </row>
    <row r="193" spans="1:7" x14ac:dyDescent="0.4">
      <c r="A193" s="31"/>
      <c r="B193" s="31"/>
      <c r="C193" s="27">
        <f>IFERROR(IF(AND(C188=C189, C189=C190),IF(C190+1&gt;MATCH(0,Input_Lieferant!$B$9:$B$158,-1),"",C190+1),C190),"")</f>
        <v>63</v>
      </c>
      <c r="D193" s="27" t="str">
        <f t="shared" si="2"/>
        <v>E</v>
      </c>
      <c r="E193" s="27" t="str">
        <f>_xlfn.IFNA(INDEX(Input_Lieferant!$D$9:$BE$158,MATCH($C193,Input_Lieferant!$B$9:$B$158,0),MATCH($E$1,Input_Lieferant!$D$8:$BE$8,0)),"")</f>
        <v>iMhJmkLvglCrTRpFEzgUBvcbrCgGjy</v>
      </c>
      <c r="F193" s="31"/>
      <c r="G193" s="31"/>
    </row>
    <row r="194" spans="1:7" x14ac:dyDescent="0.4">
      <c r="A194" s="31"/>
      <c r="B194" s="31"/>
      <c r="C194" s="27">
        <f>IFERROR(IF(AND(C191=C192, C192=C193),IF(C191+1&gt;MATCH(0,Input_Lieferant!$B$9:$B$158,-1),"",C191+1),C191),"")</f>
        <v>64</v>
      </c>
      <c r="D194" s="27" t="str">
        <f t="shared" si="2"/>
        <v>D</v>
      </c>
      <c r="E194" s="27" t="str">
        <f>_xlfn.IFNA(INDEX(Input_Lieferant!$D$9:$BE$158,MATCH($C194,Input_Lieferant!$B$9:$B$158,0),MATCH($E$3,Input_Lieferant!$D$8:$BE$8,0)),"")</f>
        <v>TwcyRVOhCOSdykrRIjwbAPxgHIbNTG</v>
      </c>
      <c r="F194" s="31"/>
      <c r="G194" s="31"/>
    </row>
    <row r="195" spans="1:7" x14ac:dyDescent="0.4">
      <c r="A195" s="31"/>
      <c r="B195" s="31"/>
      <c r="C195" s="27">
        <f>IFERROR(IF(AND(C191=C192, C192=C193),IF(C192+1&gt;MATCH(0,Input_Lieferant!$B$9:$B$158,-1),"",C192+1),C192),"")</f>
        <v>64</v>
      </c>
      <c r="D195" s="27" t="str">
        <f t="shared" si="2"/>
        <v>F</v>
      </c>
      <c r="E195" s="27" t="str">
        <f>_xlfn.IFNA(INDEX(Input_Lieferant!$D$9:$BE$158,MATCH($C195,Input_Lieferant!$B$9:$B$158,0),MATCH($E$2,Input_Lieferant!$D$8:$BE$8,0)),"")</f>
        <v>FwSHiOgSfztteHPHsGTwAUhArKJrPU</v>
      </c>
      <c r="F195" s="31"/>
      <c r="G195" s="31"/>
    </row>
    <row r="196" spans="1:7" x14ac:dyDescent="0.4">
      <c r="A196" s="31"/>
      <c r="B196" s="31"/>
      <c r="C196" s="27">
        <f>IFERROR(IF(AND(C191=C192, C192=C193),IF(C193+1&gt;MATCH(0,Input_Lieferant!$B$9:$B$158,-1),"",C193+1),C193),"")</f>
        <v>64</v>
      </c>
      <c r="D196" s="27" t="str">
        <f t="shared" si="2"/>
        <v>E</v>
      </c>
      <c r="E196" s="27" t="str">
        <f>_xlfn.IFNA(INDEX(Input_Lieferant!$D$9:$BE$158,MATCH($C196,Input_Lieferant!$B$9:$B$158,0),MATCH($E$1,Input_Lieferant!$D$8:$BE$8,0)),"")</f>
        <v>FkEyHvimlqlnUABrbOJVeJuCWTvphk</v>
      </c>
      <c r="F196" s="31"/>
      <c r="G196" s="31"/>
    </row>
    <row r="197" spans="1:7" x14ac:dyDescent="0.4">
      <c r="A197" s="31"/>
      <c r="B197" s="31"/>
      <c r="C197" s="27">
        <f>IFERROR(IF(AND(C194=C195, C195=C196),IF(C194+1&gt;MATCH(0,Input_Lieferant!$B$9:$B$158,-1),"",C194+1),C194),"")</f>
        <v>65</v>
      </c>
      <c r="D197" s="27" t="str">
        <f t="shared" si="2"/>
        <v>D</v>
      </c>
      <c r="E197" s="27" t="str">
        <f>_xlfn.IFNA(INDEX(Input_Lieferant!$D$9:$BE$158,MATCH($C197,Input_Lieferant!$B$9:$B$158,0),MATCH($E$3,Input_Lieferant!$D$8:$BE$8,0)),"")</f>
        <v>vsAoEHSlSexqWElaAKuDbeKbGxjFzd</v>
      </c>
      <c r="F197" s="31"/>
      <c r="G197" s="31"/>
    </row>
    <row r="198" spans="1:7" x14ac:dyDescent="0.4">
      <c r="A198" s="31"/>
      <c r="B198" s="31"/>
      <c r="C198" s="27">
        <f>IFERROR(IF(AND(C194=C195, C195=C196),IF(C195+1&gt;MATCH(0,Input_Lieferant!$B$9:$B$158,-1),"",C195+1),C195),"")</f>
        <v>65</v>
      </c>
      <c r="D198" s="27" t="str">
        <f t="shared" si="2"/>
        <v>F</v>
      </c>
      <c r="E198" s="27" t="str">
        <f>_xlfn.IFNA(INDEX(Input_Lieferant!$D$9:$BE$158,MATCH($C198,Input_Lieferant!$B$9:$B$158,0),MATCH($E$2,Input_Lieferant!$D$8:$BE$8,0)),"")</f>
        <v>yhzwPySXSJPBtmBRyNwkrLvNCkURKe</v>
      </c>
      <c r="F198" s="31"/>
      <c r="G198" s="31"/>
    </row>
    <row r="199" spans="1:7" x14ac:dyDescent="0.4">
      <c r="A199" s="31"/>
      <c r="B199" s="31"/>
      <c r="C199" s="27">
        <f>IFERROR(IF(AND(C194=C195, C195=C196),IF(C196+1&gt;MATCH(0,Input_Lieferant!$B$9:$B$158,-1),"",C196+1),C196),"")</f>
        <v>65</v>
      </c>
      <c r="D199" s="27" t="str">
        <f t="shared" si="2"/>
        <v>E</v>
      </c>
      <c r="E199" s="27" t="str">
        <f>_xlfn.IFNA(INDEX(Input_Lieferant!$D$9:$BE$158,MATCH($C199,Input_Lieferant!$B$9:$B$158,0),MATCH($E$1,Input_Lieferant!$D$8:$BE$8,0)),"")</f>
        <v>gxNByMDGElCfKiHmQozIJepOqXDPBe</v>
      </c>
      <c r="F199" s="31"/>
      <c r="G199" s="31"/>
    </row>
    <row r="200" spans="1:7" x14ac:dyDescent="0.4">
      <c r="A200" s="31"/>
      <c r="B200" s="31"/>
      <c r="C200" s="27">
        <f>IFERROR(IF(AND(C197=C198, C198=C199),IF(C197+1&gt;MATCH(0,Input_Lieferant!$B$9:$B$158,-1),"",C197+1),C197),"")</f>
        <v>66</v>
      </c>
      <c r="D200" s="27" t="str">
        <f t="shared" ref="D200:D263" si="3">IF(C200&lt;&gt;"",D197,"")</f>
        <v>D</v>
      </c>
      <c r="E200" s="27" t="str">
        <f>_xlfn.IFNA(INDEX(Input_Lieferant!$D$9:$BE$158,MATCH($C200,Input_Lieferant!$B$9:$B$158,0),MATCH($E$3,Input_Lieferant!$D$8:$BE$8,0)),"")</f>
        <v>bosdyPrEqetAiirnUMKeKcTHusDrjQ</v>
      </c>
      <c r="F200" s="31"/>
      <c r="G200" s="31"/>
    </row>
    <row r="201" spans="1:7" x14ac:dyDescent="0.4">
      <c r="A201" s="31"/>
      <c r="B201" s="31"/>
      <c r="C201" s="27">
        <f>IFERROR(IF(AND(C197=C198, C198=C199),IF(C198+1&gt;MATCH(0,Input_Lieferant!$B$9:$B$158,-1),"",C198+1),C198),"")</f>
        <v>66</v>
      </c>
      <c r="D201" s="27" t="str">
        <f t="shared" si="3"/>
        <v>F</v>
      </c>
      <c r="E201" s="27" t="str">
        <f>_xlfn.IFNA(INDEX(Input_Lieferant!$D$9:$BE$158,MATCH($C201,Input_Lieferant!$B$9:$B$158,0),MATCH($E$2,Input_Lieferant!$D$8:$BE$8,0)),"")</f>
        <v>vAVbGwoSIxQtOBCNbvaPnvgLyzwDPu</v>
      </c>
      <c r="F201" s="31"/>
      <c r="G201" s="31"/>
    </row>
    <row r="202" spans="1:7" x14ac:dyDescent="0.4">
      <c r="A202" s="31"/>
      <c r="B202" s="31"/>
      <c r="C202" s="27">
        <f>IFERROR(IF(AND(C197=C198, C198=C199),IF(C199+1&gt;MATCH(0,Input_Lieferant!$B$9:$B$158,-1),"",C199+1),C199),"")</f>
        <v>66</v>
      </c>
      <c r="D202" s="27" t="str">
        <f t="shared" si="3"/>
        <v>E</v>
      </c>
      <c r="E202" s="27" t="str">
        <f>_xlfn.IFNA(INDEX(Input_Lieferant!$D$9:$BE$158,MATCH($C202,Input_Lieferant!$B$9:$B$158,0),MATCH($E$1,Input_Lieferant!$D$8:$BE$8,0)),"")</f>
        <v>yQEXSBdVIPrzEKNFGuUAClKbEfRLGN</v>
      </c>
      <c r="F202" s="31"/>
      <c r="G202" s="31"/>
    </row>
    <row r="203" spans="1:7" x14ac:dyDescent="0.4">
      <c r="A203" s="31"/>
      <c r="B203" s="31"/>
      <c r="C203" s="27">
        <f>IFERROR(IF(AND(C200=C201, C201=C202),IF(C200+1&gt;MATCH(0,Input_Lieferant!$B$9:$B$158,-1),"",C200+1),C200),"")</f>
        <v>67</v>
      </c>
      <c r="D203" s="27" t="str">
        <f t="shared" si="3"/>
        <v>D</v>
      </c>
      <c r="E203" s="27" t="str">
        <f>_xlfn.IFNA(INDEX(Input_Lieferant!$D$9:$BE$158,MATCH($C203,Input_Lieferant!$B$9:$B$158,0),MATCH($E$3,Input_Lieferant!$D$8:$BE$8,0)),"")</f>
        <v>MITzwFGyNIzVwFRLUHVUFhjouNzSvT</v>
      </c>
      <c r="F203" s="31"/>
      <c r="G203" s="31"/>
    </row>
    <row r="204" spans="1:7" x14ac:dyDescent="0.4">
      <c r="A204" s="31"/>
      <c r="B204" s="31"/>
      <c r="C204" s="27">
        <f>IFERROR(IF(AND(C200=C201, C201=C202),IF(C201+1&gt;MATCH(0,Input_Lieferant!$B$9:$B$158,-1),"",C201+1),C201),"")</f>
        <v>67</v>
      </c>
      <c r="D204" s="27" t="str">
        <f t="shared" si="3"/>
        <v>F</v>
      </c>
      <c r="E204" s="27" t="str">
        <f>_xlfn.IFNA(INDEX(Input_Lieferant!$D$9:$BE$158,MATCH($C204,Input_Lieferant!$B$9:$B$158,0),MATCH($E$2,Input_Lieferant!$D$8:$BE$8,0)),"")</f>
        <v>RyGcuBxDApFbdkwNQhQiGFjEvPflOl</v>
      </c>
      <c r="F204" s="31"/>
      <c r="G204" s="31"/>
    </row>
    <row r="205" spans="1:7" x14ac:dyDescent="0.4">
      <c r="A205" s="31"/>
      <c r="B205" s="31"/>
      <c r="C205" s="27">
        <f>IFERROR(IF(AND(C200=C201, C201=C202),IF(C202+1&gt;MATCH(0,Input_Lieferant!$B$9:$B$158,-1),"",C202+1),C202),"")</f>
        <v>67</v>
      </c>
      <c r="D205" s="27" t="str">
        <f t="shared" si="3"/>
        <v>E</v>
      </c>
      <c r="E205" s="27" t="str">
        <f>_xlfn.IFNA(INDEX(Input_Lieferant!$D$9:$BE$158,MATCH($C205,Input_Lieferant!$B$9:$B$158,0),MATCH($E$1,Input_Lieferant!$D$8:$BE$8,0)),"")</f>
        <v>vxAqdhTPyuNLvouPSpLeMgtmpyTMcI</v>
      </c>
      <c r="F205" s="31"/>
      <c r="G205" s="31"/>
    </row>
    <row r="206" spans="1:7" x14ac:dyDescent="0.4">
      <c r="A206" s="31"/>
      <c r="B206" s="31"/>
      <c r="C206" s="27">
        <f>IFERROR(IF(AND(C203=C204, C204=C205),IF(C203+1&gt;MATCH(0,Input_Lieferant!$B$9:$B$158,-1),"",C203+1),C203),"")</f>
        <v>68</v>
      </c>
      <c r="D206" s="27" t="str">
        <f t="shared" si="3"/>
        <v>D</v>
      </c>
      <c r="E206" s="27" t="str">
        <f>_xlfn.IFNA(INDEX(Input_Lieferant!$D$9:$BE$158,MATCH($C206,Input_Lieferant!$B$9:$B$158,0),MATCH($E$3,Input_Lieferant!$D$8:$BE$8,0)),"")</f>
        <v>syDrTAGAnRXGRCddNufMPHMrGdFJcH</v>
      </c>
      <c r="F206" s="31"/>
      <c r="G206" s="31"/>
    </row>
    <row r="207" spans="1:7" x14ac:dyDescent="0.4">
      <c r="A207" s="31"/>
      <c r="B207" s="31"/>
      <c r="C207" s="27">
        <f>IFERROR(IF(AND(C203=C204, C204=C205),IF(C204+1&gt;MATCH(0,Input_Lieferant!$B$9:$B$158,-1),"",C204+1),C204),"")</f>
        <v>68</v>
      </c>
      <c r="D207" s="27" t="str">
        <f t="shared" si="3"/>
        <v>F</v>
      </c>
      <c r="E207" s="27" t="str">
        <f>_xlfn.IFNA(INDEX(Input_Lieferant!$D$9:$BE$158,MATCH($C207,Input_Lieferant!$B$9:$B$158,0),MATCH($E$2,Input_Lieferant!$D$8:$BE$8,0)),"")</f>
        <v>yNqAmzUwNdcGPIAkpzkRealScOyhGd</v>
      </c>
      <c r="F207" s="31"/>
      <c r="G207" s="31"/>
    </row>
    <row r="208" spans="1:7" x14ac:dyDescent="0.4">
      <c r="A208" s="31"/>
      <c r="B208" s="31"/>
      <c r="C208" s="27">
        <f>IFERROR(IF(AND(C203=C204, C204=C205),IF(C205+1&gt;MATCH(0,Input_Lieferant!$B$9:$B$158,-1),"",C205+1),C205),"")</f>
        <v>68</v>
      </c>
      <c r="D208" s="27" t="str">
        <f t="shared" si="3"/>
        <v>E</v>
      </c>
      <c r="E208" s="27" t="str">
        <f>_xlfn.IFNA(INDEX(Input_Lieferant!$D$9:$BE$158,MATCH($C208,Input_Lieferant!$B$9:$B$158,0),MATCH($E$1,Input_Lieferant!$D$8:$BE$8,0)),"")</f>
        <v>ovGkXQFThuWSrpplBMKTqWcbiMxwKG</v>
      </c>
      <c r="F208" s="31"/>
      <c r="G208" s="31"/>
    </row>
    <row r="209" spans="1:7" x14ac:dyDescent="0.4">
      <c r="A209" s="31"/>
      <c r="B209" s="31"/>
      <c r="C209" s="27">
        <f>IFERROR(IF(AND(C206=C207, C207=C208),IF(C206+1&gt;MATCH(0,Input_Lieferant!$B$9:$B$158,-1),"",C206+1),C206),"")</f>
        <v>69</v>
      </c>
      <c r="D209" s="27" t="str">
        <f t="shared" si="3"/>
        <v>D</v>
      </c>
      <c r="E209" s="27" t="str">
        <f>_xlfn.IFNA(INDEX(Input_Lieferant!$D$9:$BE$158,MATCH($C209,Input_Lieferant!$B$9:$B$158,0),MATCH($E$3,Input_Lieferant!$D$8:$BE$8,0)),"")</f>
        <v>IzeedTewgzchnmuqvzhVoDfLoPvbkM</v>
      </c>
      <c r="F209" s="31"/>
      <c r="G209" s="31"/>
    </row>
    <row r="210" spans="1:7" x14ac:dyDescent="0.4">
      <c r="A210" s="31"/>
      <c r="B210" s="31"/>
      <c r="C210" s="27">
        <f>IFERROR(IF(AND(C206=C207, C207=C208),IF(C207+1&gt;MATCH(0,Input_Lieferant!$B$9:$B$158,-1),"",C207+1),C207),"")</f>
        <v>69</v>
      </c>
      <c r="D210" s="27" t="str">
        <f t="shared" si="3"/>
        <v>F</v>
      </c>
      <c r="E210" s="27" t="str">
        <f>_xlfn.IFNA(INDEX(Input_Lieferant!$D$9:$BE$158,MATCH($C210,Input_Lieferant!$B$9:$B$158,0),MATCH($E$2,Input_Lieferant!$D$8:$BE$8,0)),"")</f>
        <v>aLNijLKdLvjiSXqePfTyDriTMxtTCJ</v>
      </c>
      <c r="F210" s="31"/>
      <c r="G210" s="31"/>
    </row>
    <row r="211" spans="1:7" x14ac:dyDescent="0.4">
      <c r="A211" s="31"/>
      <c r="B211" s="31"/>
      <c r="C211" s="27">
        <f>IFERROR(IF(AND(C206=C207, C207=C208),IF(C208+1&gt;MATCH(0,Input_Lieferant!$B$9:$B$158,-1),"",C208+1),C208),"")</f>
        <v>69</v>
      </c>
      <c r="D211" s="27" t="str">
        <f t="shared" si="3"/>
        <v>E</v>
      </c>
      <c r="E211" s="27" t="str">
        <f>_xlfn.IFNA(INDEX(Input_Lieferant!$D$9:$BE$158,MATCH($C211,Input_Lieferant!$B$9:$B$158,0),MATCH($E$1,Input_Lieferant!$D$8:$BE$8,0)),"")</f>
        <v>CbyJOIjLNdwIibKJPMaBauJWOKjLRB</v>
      </c>
      <c r="F211" s="31"/>
      <c r="G211" s="31"/>
    </row>
    <row r="212" spans="1:7" x14ac:dyDescent="0.4">
      <c r="A212" s="31"/>
      <c r="B212" s="31"/>
      <c r="C212" s="27">
        <f>IFERROR(IF(AND(C209=C210, C210=C211),IF(C209+1&gt;MATCH(0,Input_Lieferant!$B$9:$B$158,-1),"",C209+1),C209),"")</f>
        <v>70</v>
      </c>
      <c r="D212" s="27" t="str">
        <f t="shared" si="3"/>
        <v>D</v>
      </c>
      <c r="E212" s="27" t="str">
        <f>_xlfn.IFNA(INDEX(Input_Lieferant!$D$9:$BE$158,MATCH($C212,Input_Lieferant!$B$9:$B$158,0),MATCH($E$3,Input_Lieferant!$D$8:$BE$8,0)),"")</f>
        <v>FQbnykQdaiWFWqEouWQGfiVMKspebM</v>
      </c>
      <c r="F212" s="31"/>
      <c r="G212" s="31"/>
    </row>
    <row r="213" spans="1:7" x14ac:dyDescent="0.4">
      <c r="A213" s="31"/>
      <c r="B213" s="31"/>
      <c r="C213" s="27">
        <f>IFERROR(IF(AND(C209=C210, C210=C211),IF(C210+1&gt;MATCH(0,Input_Lieferant!$B$9:$B$158,-1),"",C210+1),C210),"")</f>
        <v>70</v>
      </c>
      <c r="D213" s="27" t="str">
        <f t="shared" si="3"/>
        <v>F</v>
      </c>
      <c r="E213" s="27" t="str">
        <f>_xlfn.IFNA(INDEX(Input_Lieferant!$D$9:$BE$158,MATCH($C213,Input_Lieferant!$B$9:$B$158,0),MATCH($E$2,Input_Lieferant!$D$8:$BE$8,0)),"")</f>
        <v>MoToIFLHAorLrCsQOHSbJoHthjdHms</v>
      </c>
      <c r="F213" s="31"/>
      <c r="G213" s="31"/>
    </row>
    <row r="214" spans="1:7" x14ac:dyDescent="0.4">
      <c r="A214" s="31"/>
      <c r="B214" s="31"/>
      <c r="C214" s="27">
        <f>IFERROR(IF(AND(C209=C210, C210=C211),IF(C211+1&gt;MATCH(0,Input_Lieferant!$B$9:$B$158,-1),"",C211+1),C211),"")</f>
        <v>70</v>
      </c>
      <c r="D214" s="27" t="str">
        <f t="shared" si="3"/>
        <v>E</v>
      </c>
      <c r="E214" s="27" t="str">
        <f>_xlfn.IFNA(INDEX(Input_Lieferant!$D$9:$BE$158,MATCH($C214,Input_Lieferant!$B$9:$B$158,0),MATCH($E$1,Input_Lieferant!$D$8:$BE$8,0)),"")</f>
        <v>mBkkpuJFMyHQybaRvFoGRusQgIMMfL</v>
      </c>
      <c r="F214" s="31"/>
      <c r="G214" s="31"/>
    </row>
    <row r="215" spans="1:7" x14ac:dyDescent="0.4">
      <c r="A215" s="31"/>
      <c r="B215" s="31"/>
      <c r="C215" s="27">
        <f>IFERROR(IF(AND(C212=C213, C213=C214),IF(C212+1&gt;MATCH(0,Input_Lieferant!$B$9:$B$158,-1),"",C212+1),C212),"")</f>
        <v>71</v>
      </c>
      <c r="D215" s="27" t="str">
        <f t="shared" si="3"/>
        <v>D</v>
      </c>
      <c r="E215" s="27" t="str">
        <f>_xlfn.IFNA(INDEX(Input_Lieferant!$D$9:$BE$158,MATCH($C215,Input_Lieferant!$B$9:$B$158,0),MATCH($E$3,Input_Lieferant!$D$8:$BE$8,0)),"")</f>
        <v>mpBueimJUCIBXXmBPwRygyKJaMRCSV</v>
      </c>
      <c r="F215" s="31"/>
      <c r="G215" s="31"/>
    </row>
    <row r="216" spans="1:7" x14ac:dyDescent="0.4">
      <c r="A216" s="31"/>
      <c r="B216" s="31"/>
      <c r="C216" s="27">
        <f>IFERROR(IF(AND(C212=C213, C213=C214),IF(C213+1&gt;MATCH(0,Input_Lieferant!$B$9:$B$158,-1),"",C213+1),C213),"")</f>
        <v>71</v>
      </c>
      <c r="D216" s="27" t="str">
        <f t="shared" si="3"/>
        <v>F</v>
      </c>
      <c r="E216" s="27" t="str">
        <f>_xlfn.IFNA(INDEX(Input_Lieferant!$D$9:$BE$158,MATCH($C216,Input_Lieferant!$B$9:$B$158,0),MATCH($E$2,Input_Lieferant!$D$8:$BE$8,0)),"")</f>
        <v>FzxewfbLvwTFNhJLcziAqnWNebanhF</v>
      </c>
      <c r="F216" s="31"/>
      <c r="G216" s="31"/>
    </row>
    <row r="217" spans="1:7" x14ac:dyDescent="0.4">
      <c r="A217" s="31"/>
      <c r="B217" s="31"/>
      <c r="C217" s="27">
        <f>IFERROR(IF(AND(C212=C213, C213=C214),IF(C214+1&gt;MATCH(0,Input_Lieferant!$B$9:$B$158,-1),"",C214+1),C214),"")</f>
        <v>71</v>
      </c>
      <c r="D217" s="27" t="str">
        <f t="shared" si="3"/>
        <v>E</v>
      </c>
      <c r="E217" s="27" t="str">
        <f>_xlfn.IFNA(INDEX(Input_Lieferant!$D$9:$BE$158,MATCH($C217,Input_Lieferant!$B$9:$B$158,0),MATCH($E$1,Input_Lieferant!$D$8:$BE$8,0)),"")</f>
        <v>FIPaWWniitpsCoeGOtdtObqWtrlQjh</v>
      </c>
      <c r="F217" s="31"/>
      <c r="G217" s="31"/>
    </row>
    <row r="218" spans="1:7" x14ac:dyDescent="0.4">
      <c r="A218" s="31"/>
      <c r="B218" s="31"/>
      <c r="C218" s="27">
        <f>IFERROR(IF(AND(C215=C216, C216=C217),IF(C215+1&gt;MATCH(0,Input_Lieferant!$B$9:$B$158,-1),"",C215+1),C215),"")</f>
        <v>72</v>
      </c>
      <c r="D218" s="27" t="str">
        <f t="shared" si="3"/>
        <v>D</v>
      </c>
      <c r="E218" s="27" t="str">
        <f>_xlfn.IFNA(INDEX(Input_Lieferant!$D$9:$BE$158,MATCH($C218,Input_Lieferant!$B$9:$B$158,0),MATCH($E$3,Input_Lieferant!$D$8:$BE$8,0)),"")</f>
        <v>cNbAiBOblVBKKMnNNbRhePbxKFeDVS</v>
      </c>
      <c r="F218" s="31"/>
      <c r="G218" s="31"/>
    </row>
    <row r="219" spans="1:7" x14ac:dyDescent="0.4">
      <c r="A219" s="31"/>
      <c r="B219" s="31"/>
      <c r="C219" s="27">
        <f>IFERROR(IF(AND(C215=C216, C216=C217),IF(C216+1&gt;MATCH(0,Input_Lieferant!$B$9:$B$158,-1),"",C216+1),C216),"")</f>
        <v>72</v>
      </c>
      <c r="D219" s="27" t="str">
        <f t="shared" si="3"/>
        <v>F</v>
      </c>
      <c r="E219" s="27" t="str">
        <f>_xlfn.IFNA(INDEX(Input_Lieferant!$D$9:$BE$158,MATCH($C219,Input_Lieferant!$B$9:$B$158,0),MATCH($E$2,Input_Lieferant!$D$8:$BE$8,0)),"")</f>
        <v>cBrPExbTSulTeecXiWvEabjogyFDOM</v>
      </c>
      <c r="F219" s="31"/>
      <c r="G219" s="31"/>
    </row>
    <row r="220" spans="1:7" x14ac:dyDescent="0.4">
      <c r="A220" s="31"/>
      <c r="B220" s="31"/>
      <c r="C220" s="27">
        <f>IFERROR(IF(AND(C215=C216, C216=C217),IF(C217+1&gt;MATCH(0,Input_Lieferant!$B$9:$B$158,-1),"",C217+1),C217),"")</f>
        <v>72</v>
      </c>
      <c r="D220" s="27" t="str">
        <f t="shared" si="3"/>
        <v>E</v>
      </c>
      <c r="E220" s="27" t="str">
        <f>_xlfn.IFNA(INDEX(Input_Lieferant!$D$9:$BE$158,MATCH($C220,Input_Lieferant!$B$9:$B$158,0),MATCH($E$1,Input_Lieferant!$D$8:$BE$8,0)),"")</f>
        <v>KGscvIVszghJwLNHKmFLrzadWgcajN</v>
      </c>
      <c r="F220" s="31"/>
      <c r="G220" s="31"/>
    </row>
    <row r="221" spans="1:7" x14ac:dyDescent="0.4">
      <c r="A221" s="31"/>
      <c r="B221" s="31"/>
      <c r="C221" s="27">
        <f>IFERROR(IF(AND(C218=C219, C219=C220),IF(C218+1&gt;MATCH(0,Input_Lieferant!$B$9:$B$158,-1),"",C218+1),C218),"")</f>
        <v>73</v>
      </c>
      <c r="D221" s="27" t="str">
        <f t="shared" si="3"/>
        <v>D</v>
      </c>
      <c r="E221" s="27" t="str">
        <f>_xlfn.IFNA(INDEX(Input_Lieferant!$D$9:$BE$158,MATCH($C221,Input_Lieferant!$B$9:$B$158,0),MATCH($E$3,Input_Lieferant!$D$8:$BE$8,0)),"")</f>
        <v>yjDHWWKPEsxOstSRpisnJXlNpsWEnM</v>
      </c>
      <c r="F221" s="31"/>
      <c r="G221" s="31"/>
    </row>
    <row r="222" spans="1:7" x14ac:dyDescent="0.4">
      <c r="A222" s="31"/>
      <c r="B222" s="31"/>
      <c r="C222" s="27">
        <f>IFERROR(IF(AND(C218=C219, C219=C220),IF(C219+1&gt;MATCH(0,Input_Lieferant!$B$9:$B$158,-1),"",C219+1),C219),"")</f>
        <v>73</v>
      </c>
      <c r="D222" s="27" t="str">
        <f t="shared" si="3"/>
        <v>F</v>
      </c>
      <c r="E222" s="27" t="str">
        <f>_xlfn.IFNA(INDEX(Input_Lieferant!$D$9:$BE$158,MATCH($C222,Input_Lieferant!$B$9:$B$158,0),MATCH($E$2,Input_Lieferant!$D$8:$BE$8,0)),"")</f>
        <v>matLUyoGDivOkwlacLKwSyVBqFLHkk</v>
      </c>
      <c r="F222" s="31"/>
      <c r="G222" s="31"/>
    </row>
    <row r="223" spans="1:7" x14ac:dyDescent="0.4">
      <c r="A223" s="31"/>
      <c r="B223" s="31"/>
      <c r="C223" s="27">
        <f>IFERROR(IF(AND(C218=C219, C219=C220),IF(C220+1&gt;MATCH(0,Input_Lieferant!$B$9:$B$158,-1),"",C220+1),C220),"")</f>
        <v>73</v>
      </c>
      <c r="D223" s="27" t="str">
        <f t="shared" si="3"/>
        <v>E</v>
      </c>
      <c r="E223" s="27" t="str">
        <f>_xlfn.IFNA(INDEX(Input_Lieferant!$D$9:$BE$158,MATCH($C223,Input_Lieferant!$B$9:$B$158,0),MATCH($E$1,Input_Lieferant!$D$8:$BE$8,0)),"")</f>
        <v>anhvzlknlWzqeUvxzUNjayhfDcPqUX</v>
      </c>
      <c r="F223" s="31"/>
      <c r="G223" s="31"/>
    </row>
    <row r="224" spans="1:7" x14ac:dyDescent="0.4">
      <c r="A224" s="31"/>
      <c r="B224" s="31"/>
      <c r="C224" s="27">
        <f>IFERROR(IF(AND(C221=C222, C222=C223),IF(C221+1&gt;MATCH(0,Input_Lieferant!$B$9:$B$158,-1),"",C221+1),C221),"")</f>
        <v>74</v>
      </c>
      <c r="D224" s="27" t="str">
        <f t="shared" si="3"/>
        <v>D</v>
      </c>
      <c r="E224" s="27" t="str">
        <f>_xlfn.IFNA(INDEX(Input_Lieferant!$D$9:$BE$158,MATCH($C224,Input_Lieferant!$B$9:$B$158,0),MATCH($E$3,Input_Lieferant!$D$8:$BE$8,0)),"")</f>
        <v>rAWuTMcIJGNomDqzuikzDqtnACufeu</v>
      </c>
      <c r="F224" s="31"/>
      <c r="G224" s="31"/>
    </row>
    <row r="225" spans="1:7" x14ac:dyDescent="0.4">
      <c r="A225" s="31"/>
      <c r="B225" s="31"/>
      <c r="C225" s="27">
        <f>IFERROR(IF(AND(C221=C222, C222=C223),IF(C222+1&gt;MATCH(0,Input_Lieferant!$B$9:$B$158,-1),"",C222+1),C222),"")</f>
        <v>74</v>
      </c>
      <c r="D225" s="27" t="str">
        <f t="shared" si="3"/>
        <v>F</v>
      </c>
      <c r="E225" s="27" t="str">
        <f>_xlfn.IFNA(INDEX(Input_Lieferant!$D$9:$BE$158,MATCH($C225,Input_Lieferant!$B$9:$B$158,0),MATCH($E$2,Input_Lieferant!$D$8:$BE$8,0)),"")</f>
        <v>CSHvibCdMIteoLXbqpdOqoNEcGbkGz</v>
      </c>
      <c r="F225" s="31"/>
      <c r="G225" s="31"/>
    </row>
    <row r="226" spans="1:7" x14ac:dyDescent="0.4">
      <c r="A226" s="31"/>
      <c r="B226" s="31"/>
      <c r="C226" s="27">
        <f>IFERROR(IF(AND(C221=C222, C222=C223),IF(C223+1&gt;MATCH(0,Input_Lieferant!$B$9:$B$158,-1),"",C223+1),C223),"")</f>
        <v>74</v>
      </c>
      <c r="D226" s="27" t="str">
        <f t="shared" si="3"/>
        <v>E</v>
      </c>
      <c r="E226" s="27" t="str">
        <f>_xlfn.IFNA(INDEX(Input_Lieferant!$D$9:$BE$158,MATCH($C226,Input_Lieferant!$B$9:$B$158,0),MATCH($E$1,Input_Lieferant!$D$8:$BE$8,0)),"")</f>
        <v>CExGVOavPNDQjAyyoIoHHDiACHiuzo</v>
      </c>
      <c r="F226" s="31"/>
      <c r="G226" s="31"/>
    </row>
    <row r="227" spans="1:7" x14ac:dyDescent="0.4">
      <c r="A227" s="31"/>
      <c r="B227" s="31"/>
      <c r="C227" s="27">
        <f>IFERROR(IF(AND(C224=C225, C225=C226),IF(C224+1&gt;MATCH(0,Input_Lieferant!$B$9:$B$158,-1),"",C224+1),C224),"")</f>
        <v>75</v>
      </c>
      <c r="D227" s="27" t="str">
        <f t="shared" si="3"/>
        <v>D</v>
      </c>
      <c r="E227" s="27" t="str">
        <f>_xlfn.IFNA(INDEX(Input_Lieferant!$D$9:$BE$158,MATCH($C227,Input_Lieferant!$B$9:$B$158,0),MATCH($E$3,Input_Lieferant!$D$8:$BE$8,0)),"")</f>
        <v>pgDeUbwsPGNvTChWniTmBAAzHEsdPM</v>
      </c>
      <c r="F227" s="31"/>
      <c r="G227" s="31"/>
    </row>
    <row r="228" spans="1:7" x14ac:dyDescent="0.4">
      <c r="A228" s="31"/>
      <c r="B228" s="31"/>
      <c r="C228" s="27">
        <f>IFERROR(IF(AND(C224=C225, C225=C226),IF(C225+1&gt;MATCH(0,Input_Lieferant!$B$9:$B$158,-1),"",C225+1),C225),"")</f>
        <v>75</v>
      </c>
      <c r="D228" s="27" t="str">
        <f t="shared" si="3"/>
        <v>F</v>
      </c>
      <c r="E228" s="27" t="str">
        <f>_xlfn.IFNA(INDEX(Input_Lieferant!$D$9:$BE$158,MATCH($C228,Input_Lieferant!$B$9:$B$158,0),MATCH($E$2,Input_Lieferant!$D$8:$BE$8,0)),"")</f>
        <v>WCnoQDwykrwqaNqhEUMBtowjxdFPbD</v>
      </c>
      <c r="F228" s="31"/>
      <c r="G228" s="31"/>
    </row>
    <row r="229" spans="1:7" x14ac:dyDescent="0.4">
      <c r="A229" s="31"/>
      <c r="B229" s="31"/>
      <c r="C229" s="27">
        <f>IFERROR(IF(AND(C224=C225, C225=C226),IF(C226+1&gt;MATCH(0,Input_Lieferant!$B$9:$B$158,-1),"",C226+1),C226),"")</f>
        <v>75</v>
      </c>
      <c r="D229" s="27" t="str">
        <f t="shared" si="3"/>
        <v>E</v>
      </c>
      <c r="E229" s="27" t="str">
        <f>_xlfn.IFNA(INDEX(Input_Lieferant!$D$9:$BE$158,MATCH($C229,Input_Lieferant!$B$9:$B$158,0),MATCH($E$1,Input_Lieferant!$D$8:$BE$8,0)),"")</f>
        <v>kNmbNmoxKfgSLxpCwAWxzqSAPxUwiq</v>
      </c>
      <c r="F229" s="31"/>
      <c r="G229" s="31"/>
    </row>
    <row r="230" spans="1:7" x14ac:dyDescent="0.4">
      <c r="A230" s="31"/>
      <c r="B230" s="31"/>
      <c r="C230" s="27">
        <f>IFERROR(IF(AND(C227=C228, C228=C229),IF(C227+1&gt;MATCH(0,Input_Lieferant!$B$9:$B$158,-1),"",C227+1),C227),"")</f>
        <v>76</v>
      </c>
      <c r="D230" s="27" t="str">
        <f t="shared" si="3"/>
        <v>D</v>
      </c>
      <c r="E230" s="27" t="str">
        <f>_xlfn.IFNA(INDEX(Input_Lieferant!$D$9:$BE$158,MATCH($C230,Input_Lieferant!$B$9:$B$158,0),MATCH($E$3,Input_Lieferant!$D$8:$BE$8,0)),"")</f>
        <v>dbvsquLPbShPUfcurNeLvyifNramGv</v>
      </c>
      <c r="F230" s="31"/>
      <c r="G230" s="31"/>
    </row>
    <row r="231" spans="1:7" x14ac:dyDescent="0.4">
      <c r="A231" s="31"/>
      <c r="B231" s="31"/>
      <c r="C231" s="27">
        <f>IFERROR(IF(AND(C227=C228, C228=C229),IF(C228+1&gt;MATCH(0,Input_Lieferant!$B$9:$B$158,-1),"",C228+1),C228),"")</f>
        <v>76</v>
      </c>
      <c r="D231" s="27" t="str">
        <f t="shared" si="3"/>
        <v>F</v>
      </c>
      <c r="E231" s="27" t="str">
        <f>_xlfn.IFNA(INDEX(Input_Lieferant!$D$9:$BE$158,MATCH($C231,Input_Lieferant!$B$9:$B$158,0),MATCH($E$2,Input_Lieferant!$D$8:$BE$8,0)),"")</f>
        <v>qcwQTRMyUrvRjUzaLACUeIemXeHAPh</v>
      </c>
      <c r="F231" s="31"/>
      <c r="G231" s="31"/>
    </row>
    <row r="232" spans="1:7" x14ac:dyDescent="0.4">
      <c r="A232" s="31"/>
      <c r="B232" s="31"/>
      <c r="C232" s="27">
        <f>IFERROR(IF(AND(C227=C228, C228=C229),IF(C229+1&gt;MATCH(0,Input_Lieferant!$B$9:$B$158,-1),"",C229+1),C229),"")</f>
        <v>76</v>
      </c>
      <c r="D232" s="27" t="str">
        <f t="shared" si="3"/>
        <v>E</v>
      </c>
      <c r="E232" s="27" t="str">
        <f>_xlfn.IFNA(INDEX(Input_Lieferant!$D$9:$BE$158,MATCH($C232,Input_Lieferant!$B$9:$B$158,0),MATCH($E$1,Input_Lieferant!$D$8:$BE$8,0)),"")</f>
        <v>GqtVMFzicvxyKTISRoruRAlaIryqxx</v>
      </c>
      <c r="F232" s="31"/>
      <c r="G232" s="31"/>
    </row>
    <row r="233" spans="1:7" x14ac:dyDescent="0.4">
      <c r="A233" s="31"/>
      <c r="B233" s="31"/>
      <c r="C233" s="27">
        <f>IFERROR(IF(AND(C230=C231, C231=C232),IF(C230+1&gt;MATCH(0,Input_Lieferant!$B$9:$B$158,-1),"",C230+1),C230),"")</f>
        <v>77</v>
      </c>
      <c r="D233" s="27" t="str">
        <f t="shared" si="3"/>
        <v>D</v>
      </c>
      <c r="E233" s="27" t="str">
        <f>_xlfn.IFNA(INDEX(Input_Lieferant!$D$9:$BE$158,MATCH($C233,Input_Lieferant!$B$9:$B$158,0),MATCH($E$3,Input_Lieferant!$D$8:$BE$8,0)),"")</f>
        <v>DLDPgSNMWDQhOqjerklJdJFLjmfRML</v>
      </c>
      <c r="F233" s="31"/>
      <c r="G233" s="31"/>
    </row>
    <row r="234" spans="1:7" x14ac:dyDescent="0.4">
      <c r="A234" s="31"/>
      <c r="B234" s="31"/>
      <c r="C234" s="27">
        <f>IFERROR(IF(AND(C230=C231, C231=C232),IF(C231+1&gt;MATCH(0,Input_Lieferant!$B$9:$B$158,-1),"",C231+1),C231),"")</f>
        <v>77</v>
      </c>
      <c r="D234" s="27" t="str">
        <f t="shared" si="3"/>
        <v>F</v>
      </c>
      <c r="E234" s="27" t="str">
        <f>_xlfn.IFNA(INDEX(Input_Lieferant!$D$9:$BE$158,MATCH($C234,Input_Lieferant!$B$9:$B$158,0),MATCH($E$2,Input_Lieferant!$D$8:$BE$8,0)),"")</f>
        <v>lyluxafwTkmgfnUpRfeibvhkclszbA</v>
      </c>
      <c r="F234" s="31"/>
      <c r="G234" s="31"/>
    </row>
    <row r="235" spans="1:7" x14ac:dyDescent="0.4">
      <c r="A235" s="31"/>
      <c r="B235" s="31"/>
      <c r="C235" s="27">
        <f>IFERROR(IF(AND(C230=C231, C231=C232),IF(C232+1&gt;MATCH(0,Input_Lieferant!$B$9:$B$158,-1),"",C232+1),C232),"")</f>
        <v>77</v>
      </c>
      <c r="D235" s="27" t="str">
        <f t="shared" si="3"/>
        <v>E</v>
      </c>
      <c r="E235" s="27" t="str">
        <f>_xlfn.IFNA(INDEX(Input_Lieferant!$D$9:$BE$158,MATCH($C235,Input_Lieferant!$B$9:$B$158,0),MATCH($E$1,Input_Lieferant!$D$8:$BE$8,0)),"")</f>
        <v>tllFcdXaJOuAEHPsBhjiOlqVLmVofP</v>
      </c>
      <c r="F235" s="31"/>
      <c r="G235" s="31"/>
    </row>
    <row r="236" spans="1:7" x14ac:dyDescent="0.4">
      <c r="A236" s="31"/>
      <c r="B236" s="31"/>
      <c r="C236" s="27">
        <f>IFERROR(IF(AND(C233=C234, C234=C235),IF(C233+1&gt;MATCH(0,Input_Lieferant!$B$9:$B$158,-1),"",C233+1),C233),"")</f>
        <v>78</v>
      </c>
      <c r="D236" s="27" t="str">
        <f t="shared" si="3"/>
        <v>D</v>
      </c>
      <c r="E236" s="27" t="str">
        <f>_xlfn.IFNA(INDEX(Input_Lieferant!$D$9:$BE$158,MATCH($C236,Input_Lieferant!$B$9:$B$158,0),MATCH($E$3,Input_Lieferant!$D$8:$BE$8,0)),"")</f>
        <v>QDhCuzQllzNOVcvmPQwhnAAcfyttQM</v>
      </c>
      <c r="F236" s="31"/>
      <c r="G236" s="31"/>
    </row>
    <row r="237" spans="1:7" x14ac:dyDescent="0.4">
      <c r="A237" s="31"/>
      <c r="B237" s="31"/>
      <c r="C237" s="27">
        <f>IFERROR(IF(AND(C233=C234, C234=C235),IF(C234+1&gt;MATCH(0,Input_Lieferant!$B$9:$B$158,-1),"",C234+1),C234),"")</f>
        <v>78</v>
      </c>
      <c r="D237" s="27" t="str">
        <f t="shared" si="3"/>
        <v>F</v>
      </c>
      <c r="E237" s="27" t="str">
        <f>_xlfn.IFNA(INDEX(Input_Lieferant!$D$9:$BE$158,MATCH($C237,Input_Lieferant!$B$9:$B$158,0),MATCH($E$2,Input_Lieferant!$D$8:$BE$8,0)),"")</f>
        <v>JPPJVruKtQjlnGUcmHyetNSqXxRSKO</v>
      </c>
      <c r="F237" s="31"/>
      <c r="G237" s="31"/>
    </row>
    <row r="238" spans="1:7" x14ac:dyDescent="0.4">
      <c r="A238" s="31"/>
      <c r="B238" s="31"/>
      <c r="C238" s="27">
        <f>IFERROR(IF(AND(C233=C234, C234=C235),IF(C235+1&gt;MATCH(0,Input_Lieferant!$B$9:$B$158,-1),"",C235+1),C235),"")</f>
        <v>78</v>
      </c>
      <c r="D238" s="27" t="str">
        <f t="shared" si="3"/>
        <v>E</v>
      </c>
      <c r="E238" s="27" t="str">
        <f>_xlfn.IFNA(INDEX(Input_Lieferant!$D$9:$BE$158,MATCH($C238,Input_Lieferant!$B$9:$B$158,0),MATCH($E$1,Input_Lieferant!$D$8:$BE$8,0)),"")</f>
        <v>jheJBIedCxdyfmvaChvGDUncffpPSV</v>
      </c>
      <c r="F238" s="31"/>
      <c r="G238" s="31"/>
    </row>
    <row r="239" spans="1:7" x14ac:dyDescent="0.4">
      <c r="A239" s="31"/>
      <c r="B239" s="31"/>
      <c r="C239" s="27">
        <f>IFERROR(IF(AND(C236=C237, C237=C238),IF(C236+1&gt;MATCH(0,Input_Lieferant!$B$9:$B$158,-1),"",C236+1),C236),"")</f>
        <v>79</v>
      </c>
      <c r="D239" s="27" t="str">
        <f t="shared" si="3"/>
        <v>D</v>
      </c>
      <c r="E239" s="27" t="str">
        <f>_xlfn.IFNA(INDEX(Input_Lieferant!$D$9:$BE$158,MATCH($C239,Input_Lieferant!$B$9:$B$158,0),MATCH($E$3,Input_Lieferant!$D$8:$BE$8,0)),"")</f>
        <v>iOmOvprBRqUfVtitFdERQiChQvQNpa</v>
      </c>
      <c r="F239" s="31"/>
      <c r="G239" s="31"/>
    </row>
    <row r="240" spans="1:7" x14ac:dyDescent="0.4">
      <c r="A240" s="31"/>
      <c r="B240" s="31"/>
      <c r="C240" s="27">
        <f>IFERROR(IF(AND(C236=C237, C237=C238),IF(C237+1&gt;MATCH(0,Input_Lieferant!$B$9:$B$158,-1),"",C237+1),C237),"")</f>
        <v>79</v>
      </c>
      <c r="D240" s="27" t="str">
        <f t="shared" si="3"/>
        <v>F</v>
      </c>
      <c r="E240" s="27" t="str">
        <f>_xlfn.IFNA(INDEX(Input_Lieferant!$D$9:$BE$158,MATCH($C240,Input_Lieferant!$B$9:$B$158,0),MATCH($E$2,Input_Lieferant!$D$8:$BE$8,0)),"")</f>
        <v>cwqoAahNFFuMLwseyCcLaXWpWAbHyl</v>
      </c>
      <c r="F240" s="31"/>
      <c r="G240" s="31"/>
    </row>
    <row r="241" spans="1:7" x14ac:dyDescent="0.4">
      <c r="A241" s="31"/>
      <c r="B241" s="31"/>
      <c r="C241" s="27">
        <f>IFERROR(IF(AND(C236=C237, C237=C238),IF(C238+1&gt;MATCH(0,Input_Lieferant!$B$9:$B$158,-1),"",C238+1),C238),"")</f>
        <v>79</v>
      </c>
      <c r="D241" s="27" t="str">
        <f t="shared" si="3"/>
        <v>E</v>
      </c>
      <c r="E241" s="27" t="str">
        <f>_xlfn.IFNA(INDEX(Input_Lieferant!$D$9:$BE$158,MATCH($C241,Input_Lieferant!$B$9:$B$158,0),MATCH($E$1,Input_Lieferant!$D$8:$BE$8,0)),"")</f>
        <v>uLKKqqzlymRTeSBsJNGxnuaVbVCNFL</v>
      </c>
      <c r="F241" s="31"/>
      <c r="G241" s="31"/>
    </row>
    <row r="242" spans="1:7" x14ac:dyDescent="0.4">
      <c r="A242" s="31"/>
      <c r="B242" s="31"/>
      <c r="C242" s="27">
        <f>IFERROR(IF(AND(C239=C240, C240=C241),IF(C239+1&gt;MATCH(0,Input_Lieferant!$B$9:$B$158,-1),"",C239+1),C239),"")</f>
        <v>80</v>
      </c>
      <c r="D242" s="27" t="str">
        <f t="shared" si="3"/>
        <v>D</v>
      </c>
      <c r="E242" s="27" t="str">
        <f>_xlfn.IFNA(INDEX(Input_Lieferant!$D$9:$BE$158,MATCH($C242,Input_Lieferant!$B$9:$B$158,0),MATCH($E$3,Input_Lieferant!$D$8:$BE$8,0)),"")</f>
        <v>ngQMOMjNyupBIJQKrSJKifLEHuCJtK</v>
      </c>
      <c r="F242" s="31"/>
      <c r="G242" s="31"/>
    </row>
    <row r="243" spans="1:7" x14ac:dyDescent="0.4">
      <c r="A243" s="31"/>
      <c r="B243" s="31"/>
      <c r="C243" s="27">
        <f>IFERROR(IF(AND(C239=C240, C240=C241),IF(C240+1&gt;MATCH(0,Input_Lieferant!$B$9:$B$158,-1),"",C240+1),C240),"")</f>
        <v>80</v>
      </c>
      <c r="D243" s="27" t="str">
        <f t="shared" si="3"/>
        <v>F</v>
      </c>
      <c r="E243" s="27" t="str">
        <f>_xlfn.IFNA(INDEX(Input_Lieferant!$D$9:$BE$158,MATCH($C243,Input_Lieferant!$B$9:$B$158,0),MATCH($E$2,Input_Lieferant!$D$8:$BE$8,0)),"")</f>
        <v>wmEwPaWNXIiBUQyfaWxbhhJFwHpeMk</v>
      </c>
      <c r="F243" s="31"/>
      <c r="G243" s="31"/>
    </row>
    <row r="244" spans="1:7" x14ac:dyDescent="0.4">
      <c r="A244" s="31"/>
      <c r="B244" s="31"/>
      <c r="C244" s="27">
        <f>IFERROR(IF(AND(C239=C240, C240=C241),IF(C241+1&gt;MATCH(0,Input_Lieferant!$B$9:$B$158,-1),"",C241+1),C241),"")</f>
        <v>80</v>
      </c>
      <c r="D244" s="27" t="str">
        <f t="shared" si="3"/>
        <v>E</v>
      </c>
      <c r="E244" s="27" t="str">
        <f>_xlfn.IFNA(INDEX(Input_Lieferant!$D$9:$BE$158,MATCH($C244,Input_Lieferant!$B$9:$B$158,0),MATCH($E$1,Input_Lieferant!$D$8:$BE$8,0)),"")</f>
        <v>rumTMqGuBQyMrVsxhwHDXTwLXTUSwP</v>
      </c>
      <c r="F244" s="31"/>
      <c r="G244" s="31"/>
    </row>
    <row r="245" spans="1:7" x14ac:dyDescent="0.4">
      <c r="A245" s="31"/>
      <c r="B245" s="31"/>
      <c r="C245" s="27">
        <f>IFERROR(IF(AND(C242=C243, C243=C244),IF(C242+1&gt;MATCH(0,Input_Lieferant!$B$9:$B$158,-1),"",C242+1),C242),"")</f>
        <v>81</v>
      </c>
      <c r="D245" s="27" t="str">
        <f t="shared" si="3"/>
        <v>D</v>
      </c>
      <c r="E245" s="27" t="str">
        <f>_xlfn.IFNA(INDEX(Input_Lieferant!$D$9:$BE$158,MATCH($C245,Input_Lieferant!$B$9:$B$158,0),MATCH($E$3,Input_Lieferant!$D$8:$BE$8,0)),"")</f>
        <v>SPeLnSTxEEmWQRDzWhhrBvHGkAnVVe</v>
      </c>
      <c r="F245" s="31"/>
      <c r="G245" s="31"/>
    </row>
    <row r="246" spans="1:7" x14ac:dyDescent="0.4">
      <c r="A246" s="31"/>
      <c r="B246" s="31"/>
      <c r="C246" s="27">
        <f>IFERROR(IF(AND(C242=C243, C243=C244),IF(C243+1&gt;MATCH(0,Input_Lieferant!$B$9:$B$158,-1),"",C243+1),C243),"")</f>
        <v>81</v>
      </c>
      <c r="D246" s="27" t="str">
        <f t="shared" si="3"/>
        <v>F</v>
      </c>
      <c r="E246" s="27" t="str">
        <f>_xlfn.IFNA(INDEX(Input_Lieferant!$D$9:$BE$158,MATCH($C246,Input_Lieferant!$B$9:$B$158,0),MATCH($E$2,Input_Lieferant!$D$8:$BE$8,0)),"")</f>
        <v>OHnDqcKpRubXcKgqenETFwtyWRWpnF</v>
      </c>
      <c r="F246" s="31"/>
      <c r="G246" s="31"/>
    </row>
    <row r="247" spans="1:7" x14ac:dyDescent="0.4">
      <c r="A247" s="31"/>
      <c r="B247" s="31"/>
      <c r="C247" s="27">
        <f>IFERROR(IF(AND(C242=C243, C243=C244),IF(C244+1&gt;MATCH(0,Input_Lieferant!$B$9:$B$158,-1),"",C244+1),C244),"")</f>
        <v>81</v>
      </c>
      <c r="D247" s="27" t="str">
        <f t="shared" si="3"/>
        <v>E</v>
      </c>
      <c r="E247" s="27" t="str">
        <f>_xlfn.IFNA(INDEX(Input_Lieferant!$D$9:$BE$158,MATCH($C247,Input_Lieferant!$B$9:$B$158,0),MATCH($E$1,Input_Lieferant!$D$8:$BE$8,0)),"")</f>
        <v>qglIEbKdgjuKKoxfuuvmnQQkjgBPKi</v>
      </c>
      <c r="F247" s="31"/>
      <c r="G247" s="31"/>
    </row>
    <row r="248" spans="1:7" x14ac:dyDescent="0.4">
      <c r="A248" s="31"/>
      <c r="B248" s="31"/>
      <c r="C248" s="27">
        <f>IFERROR(IF(AND(C245=C246, C246=C247),IF(C245+1&gt;MATCH(0,Input_Lieferant!$B$9:$B$158,-1),"",C245+1),C245),"")</f>
        <v>82</v>
      </c>
      <c r="D248" s="27" t="str">
        <f t="shared" si="3"/>
        <v>D</v>
      </c>
      <c r="E248" s="27" t="str">
        <f>_xlfn.IFNA(INDEX(Input_Lieferant!$D$9:$BE$158,MATCH($C248,Input_Lieferant!$B$9:$B$158,0),MATCH($E$3,Input_Lieferant!$D$8:$BE$8,0)),"")</f>
        <v>edTmhrAmOJUgRipDoRBBrBHKPkFImO</v>
      </c>
      <c r="F248" s="31"/>
      <c r="G248" s="31"/>
    </row>
    <row r="249" spans="1:7" x14ac:dyDescent="0.4">
      <c r="A249" s="31"/>
      <c r="B249" s="31"/>
      <c r="C249" s="27">
        <f>IFERROR(IF(AND(C245=C246, C246=C247),IF(C246+1&gt;MATCH(0,Input_Lieferant!$B$9:$B$158,-1),"",C246+1),C246),"")</f>
        <v>82</v>
      </c>
      <c r="D249" s="27" t="str">
        <f t="shared" si="3"/>
        <v>F</v>
      </c>
      <c r="E249" s="27" t="str">
        <f>_xlfn.IFNA(INDEX(Input_Lieferant!$D$9:$BE$158,MATCH($C249,Input_Lieferant!$B$9:$B$158,0),MATCH($E$2,Input_Lieferant!$D$8:$BE$8,0)),"")</f>
        <v>CrlrKzJHeCHrmkVgnWcjEvfxomjJTd</v>
      </c>
      <c r="F249" s="31"/>
      <c r="G249" s="31"/>
    </row>
    <row r="250" spans="1:7" x14ac:dyDescent="0.4">
      <c r="A250" s="31"/>
      <c r="B250" s="31"/>
      <c r="C250" s="27">
        <f>IFERROR(IF(AND(C245=C246, C246=C247),IF(C247+1&gt;MATCH(0,Input_Lieferant!$B$9:$B$158,-1),"",C247+1),C247),"")</f>
        <v>82</v>
      </c>
      <c r="D250" s="27" t="str">
        <f t="shared" si="3"/>
        <v>E</v>
      </c>
      <c r="E250" s="27" t="str">
        <f>_xlfn.IFNA(INDEX(Input_Lieferant!$D$9:$BE$158,MATCH($C250,Input_Lieferant!$B$9:$B$158,0),MATCH($E$1,Input_Lieferant!$D$8:$BE$8,0)),"")</f>
        <v>KTQbvmuDQyJKEswFldsPgArbGsProk</v>
      </c>
      <c r="F250" s="31"/>
      <c r="G250" s="31"/>
    </row>
    <row r="251" spans="1:7" x14ac:dyDescent="0.4">
      <c r="A251" s="31"/>
      <c r="B251" s="31"/>
      <c r="C251" s="27">
        <f>IFERROR(IF(AND(C248=C249, C249=C250),IF(C248+1&gt;MATCH(0,Input_Lieferant!$B$9:$B$158,-1),"",C248+1),C248),"")</f>
        <v>83</v>
      </c>
      <c r="D251" s="27" t="str">
        <f t="shared" si="3"/>
        <v>D</v>
      </c>
      <c r="E251" s="27" t="str">
        <f>_xlfn.IFNA(INDEX(Input_Lieferant!$D$9:$BE$158,MATCH($C251,Input_Lieferant!$B$9:$B$158,0),MATCH($E$3,Input_Lieferant!$D$8:$BE$8,0)),"")</f>
        <v>yHtmgxUnygNhnybNxSzsONMjyGPEJk</v>
      </c>
      <c r="F251" s="31"/>
      <c r="G251" s="31"/>
    </row>
    <row r="252" spans="1:7" x14ac:dyDescent="0.4">
      <c r="A252" s="31"/>
      <c r="B252" s="31"/>
      <c r="C252" s="27">
        <f>IFERROR(IF(AND(C248=C249, C249=C250),IF(C249+1&gt;MATCH(0,Input_Lieferant!$B$9:$B$158,-1),"",C249+1),C249),"")</f>
        <v>83</v>
      </c>
      <c r="D252" s="27" t="str">
        <f t="shared" si="3"/>
        <v>F</v>
      </c>
      <c r="E252" s="27" t="str">
        <f>_xlfn.IFNA(INDEX(Input_Lieferant!$D$9:$BE$158,MATCH($C252,Input_Lieferant!$B$9:$B$158,0),MATCH($E$2,Input_Lieferant!$D$8:$BE$8,0)),"")</f>
        <v>QRRUhFBGKmNcGXUHBRIObneTeGhSsL</v>
      </c>
      <c r="F252" s="31"/>
      <c r="G252" s="31"/>
    </row>
    <row r="253" spans="1:7" x14ac:dyDescent="0.4">
      <c r="A253" s="31"/>
      <c r="B253" s="31"/>
      <c r="C253" s="27">
        <f>IFERROR(IF(AND(C248=C249, C249=C250),IF(C250+1&gt;MATCH(0,Input_Lieferant!$B$9:$B$158,-1),"",C250+1),C250),"")</f>
        <v>83</v>
      </c>
      <c r="D253" s="27" t="str">
        <f t="shared" si="3"/>
        <v>E</v>
      </c>
      <c r="E253" s="27" t="str">
        <f>_xlfn.IFNA(INDEX(Input_Lieferant!$D$9:$BE$158,MATCH($C253,Input_Lieferant!$B$9:$B$158,0),MATCH($E$1,Input_Lieferant!$D$8:$BE$8,0)),"")</f>
        <v>FgfgatLQDEwNmkKQJsiEnfNFNArivu</v>
      </c>
      <c r="F253" s="31"/>
      <c r="G253" s="31"/>
    </row>
    <row r="254" spans="1:7" x14ac:dyDescent="0.4">
      <c r="A254" s="31"/>
      <c r="B254" s="31"/>
      <c r="C254" s="27">
        <f>IFERROR(IF(AND(C251=C252, C252=C253),IF(C251+1&gt;MATCH(0,Input_Lieferant!$B$9:$B$158,-1),"",C251+1),C251),"")</f>
        <v>84</v>
      </c>
      <c r="D254" s="27" t="str">
        <f t="shared" si="3"/>
        <v>D</v>
      </c>
      <c r="E254" s="27" t="str">
        <f>_xlfn.IFNA(INDEX(Input_Lieferant!$D$9:$BE$158,MATCH($C254,Input_Lieferant!$B$9:$B$158,0),MATCH($E$3,Input_Lieferant!$D$8:$BE$8,0)),"")</f>
        <v>oXsaedCeJmEcNMnQXOoLkVeyFMGgAo</v>
      </c>
      <c r="F254" s="31"/>
      <c r="G254" s="31"/>
    </row>
    <row r="255" spans="1:7" x14ac:dyDescent="0.4">
      <c r="A255" s="31"/>
      <c r="B255" s="31"/>
      <c r="C255" s="27">
        <f>IFERROR(IF(AND(C251=C252, C252=C253),IF(C252+1&gt;MATCH(0,Input_Lieferant!$B$9:$B$158,-1),"",C252+1),C252),"")</f>
        <v>84</v>
      </c>
      <c r="D255" s="27" t="str">
        <f t="shared" si="3"/>
        <v>F</v>
      </c>
      <c r="E255" s="27" t="str">
        <f>_xlfn.IFNA(INDEX(Input_Lieferant!$D$9:$BE$158,MATCH($C255,Input_Lieferant!$B$9:$B$158,0),MATCH($E$2,Input_Lieferant!$D$8:$BE$8,0)),"")</f>
        <v>tlaIUcqUwveCQlLstUrbLqMvyTaEuk</v>
      </c>
      <c r="F255" s="31"/>
      <c r="G255" s="31"/>
    </row>
    <row r="256" spans="1:7" x14ac:dyDescent="0.4">
      <c r="A256" s="31"/>
      <c r="B256" s="31"/>
      <c r="C256" s="27">
        <f>IFERROR(IF(AND(C251=C252, C252=C253),IF(C253+1&gt;MATCH(0,Input_Lieferant!$B$9:$B$158,-1),"",C253+1),C253),"")</f>
        <v>84</v>
      </c>
      <c r="D256" s="27" t="str">
        <f t="shared" si="3"/>
        <v>E</v>
      </c>
      <c r="E256" s="27" t="str">
        <f>_xlfn.IFNA(INDEX(Input_Lieferant!$D$9:$BE$158,MATCH($C256,Input_Lieferant!$B$9:$B$158,0),MATCH($E$1,Input_Lieferant!$D$8:$BE$8,0)),"")</f>
        <v>yBIEnERQxfLoAkaxWfHFnuBuEDjGDM</v>
      </c>
      <c r="F256" s="31"/>
      <c r="G256" s="31"/>
    </row>
    <row r="257" spans="1:7" x14ac:dyDescent="0.4">
      <c r="A257" s="31"/>
      <c r="B257" s="31"/>
      <c r="C257" s="27">
        <f>IFERROR(IF(AND(C254=C255, C255=C256),IF(C254+1&gt;MATCH(0,Input_Lieferant!$B$9:$B$158,-1),"",C254+1),C254),"")</f>
        <v>85</v>
      </c>
      <c r="D257" s="27" t="str">
        <f t="shared" si="3"/>
        <v>D</v>
      </c>
      <c r="E257" s="27" t="str">
        <f>_xlfn.IFNA(INDEX(Input_Lieferant!$D$9:$BE$158,MATCH($C257,Input_Lieferant!$B$9:$B$158,0),MATCH($E$3,Input_Lieferant!$D$8:$BE$8,0)),"")</f>
        <v>BXezjurGVGkyinxAAEoXAUuoSucKNw</v>
      </c>
      <c r="F257" s="31"/>
      <c r="G257" s="31"/>
    </row>
    <row r="258" spans="1:7" x14ac:dyDescent="0.4">
      <c r="A258" s="31"/>
      <c r="B258" s="31"/>
      <c r="C258" s="27">
        <f>IFERROR(IF(AND(C254=C255, C255=C256),IF(C255+1&gt;MATCH(0,Input_Lieferant!$B$9:$B$158,-1),"",C255+1),C255),"")</f>
        <v>85</v>
      </c>
      <c r="D258" s="27" t="str">
        <f t="shared" si="3"/>
        <v>F</v>
      </c>
      <c r="E258" s="27" t="str">
        <f>_xlfn.IFNA(INDEX(Input_Lieferant!$D$9:$BE$158,MATCH($C258,Input_Lieferant!$B$9:$B$158,0),MATCH($E$2,Input_Lieferant!$D$8:$BE$8,0)),"")</f>
        <v>nWyHqwDlXJWIPaCxAxukpTCtVuDJMF</v>
      </c>
      <c r="F258" s="31"/>
      <c r="G258" s="31"/>
    </row>
    <row r="259" spans="1:7" x14ac:dyDescent="0.4">
      <c r="A259" s="31"/>
      <c r="B259" s="31"/>
      <c r="C259" s="27">
        <f>IFERROR(IF(AND(C254=C255, C255=C256),IF(C256+1&gt;MATCH(0,Input_Lieferant!$B$9:$B$158,-1),"",C256+1),C256),"")</f>
        <v>85</v>
      </c>
      <c r="D259" s="27" t="str">
        <f t="shared" si="3"/>
        <v>E</v>
      </c>
      <c r="E259" s="27" t="str">
        <f>_xlfn.IFNA(INDEX(Input_Lieferant!$D$9:$BE$158,MATCH($C259,Input_Lieferant!$B$9:$B$158,0),MATCH($E$1,Input_Lieferant!$D$8:$BE$8,0)),"")</f>
        <v>wszwjSfhEFdfUVVjfMVkFBvcVUnzRJ</v>
      </c>
      <c r="F259" s="31"/>
      <c r="G259" s="31"/>
    </row>
    <row r="260" spans="1:7" x14ac:dyDescent="0.4">
      <c r="A260" s="31"/>
      <c r="B260" s="31"/>
      <c r="C260" s="27">
        <f>IFERROR(IF(AND(C257=C258, C258=C259),IF(C257+1&gt;MATCH(0,Input_Lieferant!$B$9:$B$158,-1),"",C257+1),C257),"")</f>
        <v>86</v>
      </c>
      <c r="D260" s="27" t="str">
        <f t="shared" si="3"/>
        <v>D</v>
      </c>
      <c r="E260" s="27" t="str">
        <f>_xlfn.IFNA(INDEX(Input_Lieferant!$D$9:$BE$158,MATCH($C260,Input_Lieferant!$B$9:$B$158,0),MATCH($E$3,Input_Lieferant!$D$8:$BE$8,0)),"")</f>
        <v>wqzPduVPpFeJfFAgbmcyUSJurlNddS</v>
      </c>
      <c r="F260" s="31"/>
      <c r="G260" s="31"/>
    </row>
    <row r="261" spans="1:7" x14ac:dyDescent="0.4">
      <c r="A261" s="31"/>
      <c r="B261" s="31"/>
      <c r="C261" s="27">
        <f>IFERROR(IF(AND(C257=C258, C258=C259),IF(C258+1&gt;MATCH(0,Input_Lieferant!$B$9:$B$158,-1),"",C258+1),C258),"")</f>
        <v>86</v>
      </c>
      <c r="D261" s="27" t="str">
        <f t="shared" si="3"/>
        <v>F</v>
      </c>
      <c r="E261" s="27" t="str">
        <f>_xlfn.IFNA(INDEX(Input_Lieferant!$D$9:$BE$158,MATCH($C261,Input_Lieferant!$B$9:$B$158,0),MATCH($E$2,Input_Lieferant!$D$8:$BE$8,0)),"")</f>
        <v>MXqSXjwmXvhCybBFJgRAoCcOsGpPCU</v>
      </c>
      <c r="F261" s="31"/>
      <c r="G261" s="31"/>
    </row>
    <row r="262" spans="1:7" x14ac:dyDescent="0.4">
      <c r="A262" s="31"/>
      <c r="B262" s="31"/>
      <c r="C262" s="27">
        <f>IFERROR(IF(AND(C257=C258, C258=C259),IF(C259+1&gt;MATCH(0,Input_Lieferant!$B$9:$B$158,-1),"",C259+1),C259),"")</f>
        <v>86</v>
      </c>
      <c r="D262" s="27" t="str">
        <f t="shared" si="3"/>
        <v>E</v>
      </c>
      <c r="E262" s="27" t="str">
        <f>_xlfn.IFNA(INDEX(Input_Lieferant!$D$9:$BE$158,MATCH($C262,Input_Lieferant!$B$9:$B$158,0),MATCH($E$1,Input_Lieferant!$D$8:$BE$8,0)),"")</f>
        <v>KTiUlQPrnblntOtkTKsaygqepnGSEQ</v>
      </c>
      <c r="F262" s="31"/>
      <c r="G262" s="31"/>
    </row>
    <row r="263" spans="1:7" x14ac:dyDescent="0.4">
      <c r="A263" s="31"/>
      <c r="B263" s="31"/>
      <c r="C263" s="27">
        <f>IFERROR(IF(AND(C260=C261, C261=C262),IF(C260+1&gt;MATCH(0,Input_Lieferant!$B$9:$B$158,-1),"",C260+1),C260),"")</f>
        <v>87</v>
      </c>
      <c r="D263" s="27" t="str">
        <f t="shared" si="3"/>
        <v>D</v>
      </c>
      <c r="E263" s="27" t="str">
        <f>_xlfn.IFNA(INDEX(Input_Lieferant!$D$9:$BE$158,MATCH($C263,Input_Lieferant!$B$9:$B$158,0),MATCH($E$3,Input_Lieferant!$D$8:$BE$8,0)),"")</f>
        <v>WUdmHJXGUVdRgsPoiqroSyrrnofAxQ</v>
      </c>
      <c r="F263" s="31"/>
      <c r="G263" s="31"/>
    </row>
    <row r="264" spans="1:7" x14ac:dyDescent="0.4">
      <c r="A264" s="31"/>
      <c r="B264" s="31"/>
      <c r="C264" s="27">
        <f>IFERROR(IF(AND(C260=C261, C261=C262),IF(C261+1&gt;MATCH(0,Input_Lieferant!$B$9:$B$158,-1),"",C261+1),C261),"")</f>
        <v>87</v>
      </c>
      <c r="D264" s="27" t="str">
        <f t="shared" ref="D264:D327" si="4">IF(C264&lt;&gt;"",D261,"")</f>
        <v>F</v>
      </c>
      <c r="E264" s="27" t="str">
        <f>_xlfn.IFNA(INDEX(Input_Lieferant!$D$9:$BE$158,MATCH($C264,Input_Lieferant!$B$9:$B$158,0),MATCH($E$2,Input_Lieferant!$D$8:$BE$8,0)),"")</f>
        <v>hlMIPpCvNnsocAwDUHpMcdQnVnkBFQ</v>
      </c>
      <c r="F264" s="31"/>
      <c r="G264" s="31"/>
    </row>
    <row r="265" spans="1:7" x14ac:dyDescent="0.4">
      <c r="A265" s="31"/>
      <c r="B265" s="31"/>
      <c r="C265" s="27">
        <f>IFERROR(IF(AND(C260=C261, C261=C262),IF(C262+1&gt;MATCH(0,Input_Lieferant!$B$9:$B$158,-1),"",C262+1),C262),"")</f>
        <v>87</v>
      </c>
      <c r="D265" s="27" t="str">
        <f t="shared" si="4"/>
        <v>E</v>
      </c>
      <c r="E265" s="27" t="str">
        <f>_xlfn.IFNA(INDEX(Input_Lieferant!$D$9:$BE$158,MATCH($C265,Input_Lieferant!$B$9:$B$158,0),MATCH($E$1,Input_Lieferant!$D$8:$BE$8,0)),"")</f>
        <v>BNzPteGPqDWSTcoGgUsXJqJzFquIkw</v>
      </c>
      <c r="F265" s="31"/>
      <c r="G265" s="31"/>
    </row>
    <row r="266" spans="1:7" x14ac:dyDescent="0.4">
      <c r="A266" s="31"/>
      <c r="B266" s="31"/>
      <c r="C266" s="27">
        <f>IFERROR(IF(AND(C263=C264, C264=C265),IF(C263+1&gt;MATCH(0,Input_Lieferant!$B$9:$B$158,-1),"",C263+1),C263),"")</f>
        <v>88</v>
      </c>
      <c r="D266" s="27" t="str">
        <f t="shared" si="4"/>
        <v>D</v>
      </c>
      <c r="E266" s="27" t="str">
        <f>_xlfn.IFNA(INDEX(Input_Lieferant!$D$9:$BE$158,MATCH($C266,Input_Lieferant!$B$9:$B$158,0),MATCH($E$3,Input_Lieferant!$D$8:$BE$8,0)),"")</f>
        <v>yTpyHWAynIySXzWimKadeeGUPXQxDP</v>
      </c>
      <c r="F266" s="31"/>
      <c r="G266" s="31"/>
    </row>
    <row r="267" spans="1:7" x14ac:dyDescent="0.4">
      <c r="A267" s="31"/>
      <c r="B267" s="31"/>
      <c r="C267" s="27">
        <f>IFERROR(IF(AND(C263=C264, C264=C265),IF(C264+1&gt;MATCH(0,Input_Lieferant!$B$9:$B$158,-1),"",C264+1),C264),"")</f>
        <v>88</v>
      </c>
      <c r="D267" s="27" t="str">
        <f t="shared" si="4"/>
        <v>F</v>
      </c>
      <c r="E267" s="27" t="str">
        <f>_xlfn.IFNA(INDEX(Input_Lieferant!$D$9:$BE$158,MATCH($C267,Input_Lieferant!$B$9:$B$158,0),MATCH($E$2,Input_Lieferant!$D$8:$BE$8,0)),"")</f>
        <v>URfkPGtEqvyeyTHJOyUmsuFEHdRPjQ</v>
      </c>
      <c r="F267" s="31"/>
      <c r="G267" s="31"/>
    </row>
    <row r="268" spans="1:7" x14ac:dyDescent="0.4">
      <c r="A268" s="31"/>
      <c r="B268" s="31"/>
      <c r="C268" s="27">
        <f>IFERROR(IF(AND(C263=C264, C264=C265),IF(C265+1&gt;MATCH(0,Input_Lieferant!$B$9:$B$158,-1),"",C265+1),C265),"")</f>
        <v>88</v>
      </c>
      <c r="D268" s="27" t="str">
        <f t="shared" si="4"/>
        <v>E</v>
      </c>
      <c r="E268" s="27" t="str">
        <f>_xlfn.IFNA(INDEX(Input_Lieferant!$D$9:$BE$158,MATCH($C268,Input_Lieferant!$B$9:$B$158,0),MATCH($E$1,Input_Lieferant!$D$8:$BE$8,0)),"")</f>
        <v>LevBXoWPsuclTAujfCFcfADVOXqTJF</v>
      </c>
      <c r="F268" s="31"/>
      <c r="G268" s="31"/>
    </row>
    <row r="269" spans="1:7" x14ac:dyDescent="0.4">
      <c r="A269" s="31"/>
      <c r="B269" s="31"/>
      <c r="C269" s="27">
        <f>IFERROR(IF(AND(C266=C267, C267=C268),IF(C266+1&gt;MATCH(0,Input_Lieferant!$B$9:$B$158,-1),"",C266+1),C266),"")</f>
        <v>89</v>
      </c>
      <c r="D269" s="27" t="str">
        <f t="shared" si="4"/>
        <v>D</v>
      </c>
      <c r="E269" s="27" t="str">
        <f>_xlfn.IFNA(INDEX(Input_Lieferant!$D$9:$BE$158,MATCH($C269,Input_Lieferant!$B$9:$B$158,0),MATCH($E$3,Input_Lieferant!$D$8:$BE$8,0)),"")</f>
        <v>TjOXwxykxtmbbgczsAWgqnfUIUUsUS</v>
      </c>
      <c r="F269" s="31"/>
      <c r="G269" s="31"/>
    </row>
    <row r="270" spans="1:7" x14ac:dyDescent="0.4">
      <c r="A270" s="31"/>
      <c r="B270" s="31"/>
      <c r="C270" s="27">
        <f>IFERROR(IF(AND(C266=C267, C267=C268),IF(C267+1&gt;MATCH(0,Input_Lieferant!$B$9:$B$158,-1),"",C267+1),C267),"")</f>
        <v>89</v>
      </c>
      <c r="D270" s="27" t="str">
        <f t="shared" si="4"/>
        <v>F</v>
      </c>
      <c r="E270" s="27" t="str">
        <f>_xlfn.IFNA(INDEX(Input_Lieferant!$D$9:$BE$158,MATCH($C270,Input_Lieferant!$B$9:$B$158,0),MATCH($E$2,Input_Lieferant!$D$8:$BE$8,0)),"")</f>
        <v>SgDtqFHtjUxXdbAEssjOdzneuuUDAN</v>
      </c>
      <c r="F270" s="31"/>
      <c r="G270" s="31"/>
    </row>
    <row r="271" spans="1:7" x14ac:dyDescent="0.4">
      <c r="A271" s="31"/>
      <c r="B271" s="31"/>
      <c r="C271" s="27">
        <f>IFERROR(IF(AND(C266=C267, C267=C268),IF(C268+1&gt;MATCH(0,Input_Lieferant!$B$9:$B$158,-1),"",C268+1),C268),"")</f>
        <v>89</v>
      </c>
      <c r="D271" s="27" t="str">
        <f t="shared" si="4"/>
        <v>E</v>
      </c>
      <c r="E271" s="27" t="str">
        <f>_xlfn.IFNA(INDEX(Input_Lieferant!$D$9:$BE$158,MATCH($C271,Input_Lieferant!$B$9:$B$158,0),MATCH($E$1,Input_Lieferant!$D$8:$BE$8,0)),"")</f>
        <v>GyHzsOpLpsWsnfgmhKhaKXlEAGhpWA</v>
      </c>
      <c r="F271" s="31"/>
      <c r="G271" s="31"/>
    </row>
    <row r="272" spans="1:7" x14ac:dyDescent="0.4">
      <c r="A272" s="31"/>
      <c r="B272" s="31"/>
      <c r="C272" s="27">
        <f>IFERROR(IF(AND(C269=C270, C270=C271),IF(C269+1&gt;MATCH(0,Input_Lieferant!$B$9:$B$158,-1),"",C269+1),C269),"")</f>
        <v>90</v>
      </c>
      <c r="D272" s="27" t="str">
        <f t="shared" si="4"/>
        <v>D</v>
      </c>
      <c r="E272" s="27" t="str">
        <f>_xlfn.IFNA(INDEX(Input_Lieferant!$D$9:$BE$158,MATCH($C272,Input_Lieferant!$B$9:$B$158,0),MATCH($E$3,Input_Lieferant!$D$8:$BE$8,0)),"")</f>
        <v>BAHkLfDBwwfkBHGdkTcOCEOtnaRLzd</v>
      </c>
      <c r="F272" s="31"/>
      <c r="G272" s="31"/>
    </row>
    <row r="273" spans="1:7" x14ac:dyDescent="0.4">
      <c r="A273" s="31"/>
      <c r="B273" s="31"/>
      <c r="C273" s="27">
        <f>IFERROR(IF(AND(C269=C270, C270=C271),IF(C270+1&gt;MATCH(0,Input_Lieferant!$B$9:$B$158,-1),"",C270+1),C270),"")</f>
        <v>90</v>
      </c>
      <c r="D273" s="27" t="str">
        <f t="shared" si="4"/>
        <v>F</v>
      </c>
      <c r="E273" s="27" t="str">
        <f>_xlfn.IFNA(INDEX(Input_Lieferant!$D$9:$BE$158,MATCH($C273,Input_Lieferant!$B$9:$B$158,0),MATCH($E$2,Input_Lieferant!$D$8:$BE$8,0)),"")</f>
        <v>GsGyPJOXSTwsfoKTkcJEAkbXWCBOmV</v>
      </c>
      <c r="F273" s="31"/>
      <c r="G273" s="31"/>
    </row>
    <row r="274" spans="1:7" x14ac:dyDescent="0.4">
      <c r="A274" s="31"/>
      <c r="B274" s="31"/>
      <c r="C274" s="27">
        <f>IFERROR(IF(AND(C269=C270, C270=C271),IF(C271+1&gt;MATCH(0,Input_Lieferant!$B$9:$B$158,-1),"",C271+1),C271),"")</f>
        <v>90</v>
      </c>
      <c r="D274" s="27" t="str">
        <f t="shared" si="4"/>
        <v>E</v>
      </c>
      <c r="E274" s="27" t="str">
        <f>_xlfn.IFNA(INDEX(Input_Lieferant!$D$9:$BE$158,MATCH($C274,Input_Lieferant!$B$9:$B$158,0),MATCH($E$1,Input_Lieferant!$D$8:$BE$8,0)),"")</f>
        <v>lqNAVlWOzxfByzudWPvBxfDGKMahjw</v>
      </c>
      <c r="F274" s="31"/>
      <c r="G274" s="31"/>
    </row>
    <row r="275" spans="1:7" x14ac:dyDescent="0.4">
      <c r="A275" s="31"/>
      <c r="B275" s="31"/>
      <c r="C275" s="27">
        <f>IFERROR(IF(AND(C272=C273, C273=C274),IF(C272+1&gt;MATCH(0,Input_Lieferant!$B$9:$B$158,-1),"",C272+1),C272),"")</f>
        <v>91</v>
      </c>
      <c r="D275" s="27" t="str">
        <f t="shared" si="4"/>
        <v>D</v>
      </c>
      <c r="E275" s="27" t="str">
        <f>_xlfn.IFNA(INDEX(Input_Lieferant!$D$9:$BE$158,MATCH($C275,Input_Lieferant!$B$9:$B$158,0),MATCH($E$3,Input_Lieferant!$D$8:$BE$8,0)),"")</f>
        <v>SCNGGtvFIcykUgDISWWOImDAxtCFgA</v>
      </c>
      <c r="F275" s="31"/>
      <c r="G275" s="31"/>
    </row>
    <row r="276" spans="1:7" x14ac:dyDescent="0.4">
      <c r="A276" s="31"/>
      <c r="B276" s="31"/>
      <c r="C276" s="27">
        <f>IFERROR(IF(AND(C272=C273, C273=C274),IF(C273+1&gt;MATCH(0,Input_Lieferant!$B$9:$B$158,-1),"",C273+1),C273),"")</f>
        <v>91</v>
      </c>
      <c r="D276" s="27" t="str">
        <f t="shared" si="4"/>
        <v>F</v>
      </c>
      <c r="E276" s="27" t="str">
        <f>_xlfn.IFNA(INDEX(Input_Lieferant!$D$9:$BE$158,MATCH($C276,Input_Lieferant!$B$9:$B$158,0),MATCH($E$2,Input_Lieferant!$D$8:$BE$8,0)),"")</f>
        <v>xFsuwHMdQHWjaiiqMpQeopxMDjDLIK</v>
      </c>
      <c r="F276" s="31"/>
      <c r="G276" s="31"/>
    </row>
    <row r="277" spans="1:7" x14ac:dyDescent="0.4">
      <c r="A277" s="31"/>
      <c r="B277" s="31"/>
      <c r="C277" s="27">
        <f>IFERROR(IF(AND(C272=C273, C273=C274),IF(C274+1&gt;MATCH(0,Input_Lieferant!$B$9:$B$158,-1),"",C274+1),C274),"")</f>
        <v>91</v>
      </c>
      <c r="D277" s="27" t="str">
        <f t="shared" si="4"/>
        <v>E</v>
      </c>
      <c r="E277" s="27" t="str">
        <f>_xlfn.IFNA(INDEX(Input_Lieferant!$D$9:$BE$158,MATCH($C277,Input_Lieferant!$B$9:$B$158,0),MATCH($E$1,Input_Lieferant!$D$8:$BE$8,0)),"")</f>
        <v>jQjHUaqpyKNjHJzOpgPVyMWDfsiLNB</v>
      </c>
      <c r="F277" s="31"/>
      <c r="G277" s="31"/>
    </row>
    <row r="278" spans="1:7" x14ac:dyDescent="0.4">
      <c r="A278" s="31"/>
      <c r="B278" s="31"/>
      <c r="C278" s="27">
        <f>IFERROR(IF(AND(C275=C276, C276=C277),IF(C275+1&gt;MATCH(0,Input_Lieferant!$B$9:$B$158,-1),"",C275+1),C275),"")</f>
        <v>92</v>
      </c>
      <c r="D278" s="27" t="str">
        <f t="shared" si="4"/>
        <v>D</v>
      </c>
      <c r="E278" s="27" t="str">
        <f>_xlfn.IFNA(INDEX(Input_Lieferant!$D$9:$BE$158,MATCH($C278,Input_Lieferant!$B$9:$B$158,0),MATCH($E$3,Input_Lieferant!$D$8:$BE$8,0)),"")</f>
        <v>gwkswCmFVxXtIeRduUKgEfTdoxrpFU</v>
      </c>
      <c r="F278" s="31"/>
      <c r="G278" s="31"/>
    </row>
    <row r="279" spans="1:7" x14ac:dyDescent="0.4">
      <c r="A279" s="31"/>
      <c r="B279" s="31"/>
      <c r="C279" s="27">
        <f>IFERROR(IF(AND(C275=C276, C276=C277),IF(C276+1&gt;MATCH(0,Input_Lieferant!$B$9:$B$158,-1),"",C276+1),C276),"")</f>
        <v>92</v>
      </c>
      <c r="D279" s="27" t="str">
        <f t="shared" si="4"/>
        <v>F</v>
      </c>
      <c r="E279" s="27" t="str">
        <f>_xlfn.IFNA(INDEX(Input_Lieferant!$D$9:$BE$158,MATCH($C279,Input_Lieferant!$B$9:$B$158,0),MATCH($E$2,Input_Lieferant!$D$8:$BE$8,0)),"")</f>
        <v>HbCQuxHsBbootKAvLTsxqoEfupFPSp</v>
      </c>
      <c r="F279" s="31"/>
      <c r="G279" s="31"/>
    </row>
    <row r="280" spans="1:7" x14ac:dyDescent="0.4">
      <c r="A280" s="31"/>
      <c r="B280" s="31"/>
      <c r="C280" s="27">
        <f>IFERROR(IF(AND(C275=C276, C276=C277),IF(C277+1&gt;MATCH(0,Input_Lieferant!$B$9:$B$158,-1),"",C277+1),C277),"")</f>
        <v>92</v>
      </c>
      <c r="D280" s="27" t="str">
        <f t="shared" si="4"/>
        <v>E</v>
      </c>
      <c r="E280" s="27" t="str">
        <f>_xlfn.IFNA(INDEX(Input_Lieferant!$D$9:$BE$158,MATCH($C280,Input_Lieferant!$B$9:$B$158,0),MATCH($E$1,Input_Lieferant!$D$8:$BE$8,0)),"")</f>
        <v>jwaoQUeaDfDmoORClUqHwalLxneBNd</v>
      </c>
      <c r="F280" s="31"/>
      <c r="G280" s="31"/>
    </row>
    <row r="281" spans="1:7" x14ac:dyDescent="0.4">
      <c r="A281" s="31"/>
      <c r="B281" s="31"/>
      <c r="C281" s="27">
        <f>IFERROR(IF(AND(C278=C279, C279=C280),IF(C278+1&gt;MATCH(0,Input_Lieferant!$B$9:$B$158,-1),"",C278+1),C278),"")</f>
        <v>93</v>
      </c>
      <c r="D281" s="27" t="str">
        <f t="shared" si="4"/>
        <v>D</v>
      </c>
      <c r="E281" s="27" t="str">
        <f>_xlfn.IFNA(INDEX(Input_Lieferant!$D$9:$BE$158,MATCH($C281,Input_Lieferant!$B$9:$B$158,0),MATCH($E$3,Input_Lieferant!$D$8:$BE$8,0)),"")</f>
        <v>WjlkzzIASafemLmWkRnJBCFuqGnmUI</v>
      </c>
      <c r="F281" s="31"/>
      <c r="G281" s="31"/>
    </row>
    <row r="282" spans="1:7" x14ac:dyDescent="0.4">
      <c r="A282" s="31"/>
      <c r="B282" s="31"/>
      <c r="C282" s="27">
        <f>IFERROR(IF(AND(C278=C279, C279=C280),IF(C279+1&gt;MATCH(0,Input_Lieferant!$B$9:$B$158,-1),"",C279+1),C279),"")</f>
        <v>93</v>
      </c>
      <c r="D282" s="27" t="str">
        <f t="shared" si="4"/>
        <v>F</v>
      </c>
      <c r="E282" s="27" t="str">
        <f>_xlfn.IFNA(INDEX(Input_Lieferant!$D$9:$BE$158,MATCH($C282,Input_Lieferant!$B$9:$B$158,0),MATCH($E$2,Input_Lieferant!$D$8:$BE$8,0)),"")</f>
        <v>DQRfGTiPBlVqqULAMhpFHWpvDSDHXV</v>
      </c>
      <c r="F282" s="31"/>
      <c r="G282" s="31"/>
    </row>
    <row r="283" spans="1:7" x14ac:dyDescent="0.4">
      <c r="A283" s="31"/>
      <c r="B283" s="31"/>
      <c r="C283" s="27">
        <f>IFERROR(IF(AND(C278=C279, C279=C280),IF(C280+1&gt;MATCH(0,Input_Lieferant!$B$9:$B$158,-1),"",C280+1),C280),"")</f>
        <v>93</v>
      </c>
      <c r="D283" s="27" t="str">
        <f t="shared" si="4"/>
        <v>E</v>
      </c>
      <c r="E283" s="27" t="str">
        <f>_xlfn.IFNA(INDEX(Input_Lieferant!$D$9:$BE$158,MATCH($C283,Input_Lieferant!$B$9:$B$158,0),MATCH($E$1,Input_Lieferant!$D$8:$BE$8,0)),"")</f>
        <v>VWPuPiTcbPEmzidldJojeVBNLSovpz</v>
      </c>
      <c r="F283" s="31"/>
      <c r="G283" s="31"/>
    </row>
    <row r="284" spans="1:7" x14ac:dyDescent="0.4">
      <c r="A284" s="31"/>
      <c r="B284" s="31"/>
      <c r="C284" s="27">
        <f>IFERROR(IF(AND(C281=C282, C282=C283),IF(C281+1&gt;MATCH(0,Input_Lieferant!$B$9:$B$158,-1),"",C281+1),C281),"")</f>
        <v>94</v>
      </c>
      <c r="D284" s="27" t="str">
        <f t="shared" si="4"/>
        <v>D</v>
      </c>
      <c r="E284" s="27" t="str">
        <f>_xlfn.IFNA(INDEX(Input_Lieferant!$D$9:$BE$158,MATCH($C284,Input_Lieferant!$B$9:$B$158,0),MATCH($E$3,Input_Lieferant!$D$8:$BE$8,0)),"")</f>
        <v>mCzoaNAXTKseOxjUMjvFuTHGGGIlGJ</v>
      </c>
      <c r="F284" s="31"/>
      <c r="G284" s="31"/>
    </row>
    <row r="285" spans="1:7" x14ac:dyDescent="0.4">
      <c r="A285" s="31"/>
      <c r="B285" s="31"/>
      <c r="C285" s="27">
        <f>IFERROR(IF(AND(C281=C282, C282=C283),IF(C282+1&gt;MATCH(0,Input_Lieferant!$B$9:$B$158,-1),"",C282+1),C282),"")</f>
        <v>94</v>
      </c>
      <c r="D285" s="27" t="str">
        <f t="shared" si="4"/>
        <v>F</v>
      </c>
      <c r="E285" s="27" t="str">
        <f>_xlfn.IFNA(INDEX(Input_Lieferant!$D$9:$BE$158,MATCH($C285,Input_Lieferant!$B$9:$B$158,0),MATCH($E$2,Input_Lieferant!$D$8:$BE$8,0)),"")</f>
        <v>xfWuvNpWruzWsrNbXbmovEXlEbWIsf</v>
      </c>
      <c r="F285" s="31"/>
      <c r="G285" s="31"/>
    </row>
    <row r="286" spans="1:7" x14ac:dyDescent="0.4">
      <c r="A286" s="31"/>
      <c r="B286" s="31"/>
      <c r="C286" s="27">
        <f>IFERROR(IF(AND(C281=C282, C282=C283),IF(C283+1&gt;MATCH(0,Input_Lieferant!$B$9:$B$158,-1),"",C283+1),C283),"")</f>
        <v>94</v>
      </c>
      <c r="D286" s="27" t="str">
        <f t="shared" si="4"/>
        <v>E</v>
      </c>
      <c r="E286" s="27" t="str">
        <f>_xlfn.IFNA(INDEX(Input_Lieferant!$D$9:$BE$158,MATCH($C286,Input_Lieferant!$B$9:$B$158,0),MATCH($E$1,Input_Lieferant!$D$8:$BE$8,0)),"")</f>
        <v>uyXHjiCyxtdgtMMkytwmEuzvwckDjH</v>
      </c>
      <c r="F286" s="31"/>
      <c r="G286" s="31"/>
    </row>
    <row r="287" spans="1:7" x14ac:dyDescent="0.4">
      <c r="A287" s="31"/>
      <c r="B287" s="31"/>
      <c r="C287" s="27">
        <f>IFERROR(IF(AND(C284=C285, C285=C286),IF(C284+1&gt;MATCH(0,Input_Lieferant!$B$9:$B$158,-1),"",C284+1),C284),"")</f>
        <v>95</v>
      </c>
      <c r="D287" s="27" t="str">
        <f t="shared" si="4"/>
        <v>D</v>
      </c>
      <c r="E287" s="27" t="str">
        <f>_xlfn.IFNA(INDEX(Input_Lieferant!$D$9:$BE$158,MATCH($C287,Input_Lieferant!$B$9:$B$158,0),MATCH($E$3,Input_Lieferant!$D$8:$BE$8,0)),"")</f>
        <v>DdxmknQocNmrvzEmXqwMhICsnLQjGN</v>
      </c>
      <c r="F287" s="31"/>
      <c r="G287" s="31"/>
    </row>
    <row r="288" spans="1:7" x14ac:dyDescent="0.4">
      <c r="A288" s="31"/>
      <c r="B288" s="31"/>
      <c r="C288" s="27">
        <f>IFERROR(IF(AND(C284=C285, C285=C286),IF(C285+1&gt;MATCH(0,Input_Lieferant!$B$9:$B$158,-1),"",C285+1),C285),"")</f>
        <v>95</v>
      </c>
      <c r="D288" s="27" t="str">
        <f t="shared" si="4"/>
        <v>F</v>
      </c>
      <c r="E288" s="27" t="str">
        <f>_xlfn.IFNA(INDEX(Input_Lieferant!$D$9:$BE$158,MATCH($C288,Input_Lieferant!$B$9:$B$158,0),MATCH($E$2,Input_Lieferant!$D$8:$BE$8,0)),"")</f>
        <v>WRGvFuMESdOxuFRmrvbsuKtxcBVDhP</v>
      </c>
      <c r="F288" s="31"/>
      <c r="G288" s="31"/>
    </row>
    <row r="289" spans="1:7" x14ac:dyDescent="0.4">
      <c r="A289" s="31"/>
      <c r="B289" s="31"/>
      <c r="C289" s="27">
        <f>IFERROR(IF(AND(C284=C285, C285=C286),IF(C286+1&gt;MATCH(0,Input_Lieferant!$B$9:$B$158,-1),"",C286+1),C286),"")</f>
        <v>95</v>
      </c>
      <c r="D289" s="27" t="str">
        <f t="shared" si="4"/>
        <v>E</v>
      </c>
      <c r="E289" s="27" t="str">
        <f>_xlfn.IFNA(INDEX(Input_Lieferant!$D$9:$BE$158,MATCH($C289,Input_Lieferant!$B$9:$B$158,0),MATCH($E$1,Input_Lieferant!$D$8:$BE$8,0)),"")</f>
        <v>WfQumupBccESTDlMWKUDnbeXzevwwT</v>
      </c>
      <c r="F289" s="31"/>
      <c r="G289" s="31"/>
    </row>
    <row r="290" spans="1:7" x14ac:dyDescent="0.4">
      <c r="A290" s="31"/>
      <c r="B290" s="31"/>
      <c r="C290" s="27">
        <f>IFERROR(IF(AND(C287=C288, C288=C289),IF(C287+1&gt;MATCH(0,Input_Lieferant!$B$9:$B$158,-1),"",C287+1),C287),"")</f>
        <v>96</v>
      </c>
      <c r="D290" s="27" t="str">
        <f t="shared" si="4"/>
        <v>D</v>
      </c>
      <c r="E290" s="27" t="str">
        <f>_xlfn.IFNA(INDEX(Input_Lieferant!$D$9:$BE$158,MATCH($C290,Input_Lieferant!$B$9:$B$158,0),MATCH($E$3,Input_Lieferant!$D$8:$BE$8,0)),"")</f>
        <v>wDubetFKNcJgEPWNaHvcwsIlVEfgsg</v>
      </c>
      <c r="F290" s="31"/>
      <c r="G290" s="31"/>
    </row>
    <row r="291" spans="1:7" x14ac:dyDescent="0.4">
      <c r="A291" s="31"/>
      <c r="B291" s="31"/>
      <c r="C291" s="27">
        <f>IFERROR(IF(AND(C287=C288, C288=C289),IF(C288+1&gt;MATCH(0,Input_Lieferant!$B$9:$B$158,-1),"",C288+1),C288),"")</f>
        <v>96</v>
      </c>
      <c r="D291" s="27" t="str">
        <f t="shared" si="4"/>
        <v>F</v>
      </c>
      <c r="E291" s="27" t="str">
        <f>_xlfn.IFNA(INDEX(Input_Lieferant!$D$9:$BE$158,MATCH($C291,Input_Lieferant!$B$9:$B$158,0),MATCH($E$2,Input_Lieferant!$D$8:$BE$8,0)),"")</f>
        <v>pWUXvkHxdQfhLFgBtgulTzKARLyyhL</v>
      </c>
      <c r="F291" s="31"/>
      <c r="G291" s="31"/>
    </row>
    <row r="292" spans="1:7" x14ac:dyDescent="0.4">
      <c r="A292" s="31"/>
      <c r="B292" s="31"/>
      <c r="C292" s="27">
        <f>IFERROR(IF(AND(C287=C288, C288=C289),IF(C289+1&gt;MATCH(0,Input_Lieferant!$B$9:$B$158,-1),"",C289+1),C289),"")</f>
        <v>96</v>
      </c>
      <c r="D292" s="27" t="str">
        <f t="shared" si="4"/>
        <v>E</v>
      </c>
      <c r="E292" s="27" t="str">
        <f>_xlfn.IFNA(INDEX(Input_Lieferant!$D$9:$BE$158,MATCH($C292,Input_Lieferant!$B$9:$B$158,0),MATCH($E$1,Input_Lieferant!$D$8:$BE$8,0)),"")</f>
        <v>ijQqDUvxSJbSMGbFSAULrUracvLJfl</v>
      </c>
      <c r="F292" s="31"/>
      <c r="G292" s="31"/>
    </row>
    <row r="293" spans="1:7" x14ac:dyDescent="0.4">
      <c r="A293" s="31"/>
      <c r="B293" s="31"/>
      <c r="C293" s="27">
        <f>IFERROR(IF(AND(C290=C291, C291=C292),IF(C290+1&gt;MATCH(0,Input_Lieferant!$B$9:$B$158,-1),"",C290+1),C290),"")</f>
        <v>97</v>
      </c>
      <c r="D293" s="27" t="str">
        <f t="shared" si="4"/>
        <v>D</v>
      </c>
      <c r="E293" s="27" t="str">
        <f>_xlfn.IFNA(INDEX(Input_Lieferant!$D$9:$BE$158,MATCH($C293,Input_Lieferant!$B$9:$B$158,0),MATCH($E$3,Input_Lieferant!$D$8:$BE$8,0)),"")</f>
        <v>cTCGDUsyyKdNXFlVWlDgoVeNbAuBWu</v>
      </c>
      <c r="F293" s="31"/>
      <c r="G293" s="31"/>
    </row>
    <row r="294" spans="1:7" x14ac:dyDescent="0.4">
      <c r="A294" s="31"/>
      <c r="B294" s="31"/>
      <c r="C294" s="27">
        <f>IFERROR(IF(AND(C290=C291, C291=C292),IF(C291+1&gt;MATCH(0,Input_Lieferant!$B$9:$B$158,-1),"",C291+1),C291),"")</f>
        <v>97</v>
      </c>
      <c r="D294" s="27" t="str">
        <f t="shared" si="4"/>
        <v>F</v>
      </c>
      <c r="E294" s="27" t="str">
        <f>_xlfn.IFNA(INDEX(Input_Lieferant!$D$9:$BE$158,MATCH($C294,Input_Lieferant!$B$9:$B$158,0),MATCH($E$2,Input_Lieferant!$D$8:$BE$8,0)),"")</f>
        <v>SfBVacsKFKEoPoisDkXVqGaCtugusN</v>
      </c>
      <c r="F294" s="31"/>
      <c r="G294" s="31"/>
    </row>
    <row r="295" spans="1:7" x14ac:dyDescent="0.4">
      <c r="A295" s="31"/>
      <c r="B295" s="31"/>
      <c r="C295" s="27">
        <f>IFERROR(IF(AND(C290=C291, C291=C292),IF(C292+1&gt;MATCH(0,Input_Lieferant!$B$9:$B$158,-1),"",C292+1),C292),"")</f>
        <v>97</v>
      </c>
      <c r="D295" s="27" t="str">
        <f t="shared" si="4"/>
        <v>E</v>
      </c>
      <c r="E295" s="27" t="str">
        <f>_xlfn.IFNA(INDEX(Input_Lieferant!$D$9:$BE$158,MATCH($C295,Input_Lieferant!$B$9:$B$158,0),MATCH($E$1,Input_Lieferant!$D$8:$BE$8,0)),"")</f>
        <v>effBlhDVOxKnShxMBbziWxeMMwQBrU</v>
      </c>
      <c r="F295" s="31"/>
      <c r="G295" s="31"/>
    </row>
    <row r="296" spans="1:7" x14ac:dyDescent="0.4">
      <c r="A296" s="31"/>
      <c r="B296" s="31"/>
      <c r="C296" s="27">
        <f>IFERROR(IF(AND(C293=C294, C294=C295),IF(C293+1&gt;MATCH(0,Input_Lieferant!$B$9:$B$158,-1),"",C293+1),C293),"")</f>
        <v>98</v>
      </c>
      <c r="D296" s="27" t="str">
        <f t="shared" si="4"/>
        <v>D</v>
      </c>
      <c r="E296" s="27" t="str">
        <f>_xlfn.IFNA(INDEX(Input_Lieferant!$D$9:$BE$158,MATCH($C296,Input_Lieferant!$B$9:$B$158,0),MATCH($E$3,Input_Lieferant!$D$8:$BE$8,0)),"")</f>
        <v>zaNryGcSBFctxvOfaNGWtLwgJKjDfW</v>
      </c>
      <c r="F296" s="31"/>
      <c r="G296" s="31"/>
    </row>
    <row r="297" spans="1:7" x14ac:dyDescent="0.4">
      <c r="A297" s="31"/>
      <c r="B297" s="31"/>
      <c r="C297" s="27">
        <f>IFERROR(IF(AND(C293=C294, C294=C295),IF(C294+1&gt;MATCH(0,Input_Lieferant!$B$9:$B$158,-1),"",C294+1),C294),"")</f>
        <v>98</v>
      </c>
      <c r="D297" s="27" t="str">
        <f t="shared" si="4"/>
        <v>F</v>
      </c>
      <c r="E297" s="27" t="str">
        <f>_xlfn.IFNA(INDEX(Input_Lieferant!$D$9:$BE$158,MATCH($C297,Input_Lieferant!$B$9:$B$158,0),MATCH($E$2,Input_Lieferant!$D$8:$BE$8,0)),"")</f>
        <v>UjCwokonOnRjETbvlLCyRgemDKiiWI</v>
      </c>
      <c r="F297" s="31"/>
      <c r="G297" s="31"/>
    </row>
    <row r="298" spans="1:7" x14ac:dyDescent="0.4">
      <c r="A298" s="31"/>
      <c r="B298" s="31"/>
      <c r="C298" s="27">
        <f>IFERROR(IF(AND(C293=C294, C294=C295),IF(C295+1&gt;MATCH(0,Input_Lieferant!$B$9:$B$158,-1),"",C295+1),C295),"")</f>
        <v>98</v>
      </c>
      <c r="D298" s="27" t="str">
        <f t="shared" si="4"/>
        <v>E</v>
      </c>
      <c r="E298" s="27" t="str">
        <f>_xlfn.IFNA(INDEX(Input_Lieferant!$D$9:$BE$158,MATCH($C298,Input_Lieferant!$B$9:$B$158,0),MATCH($E$1,Input_Lieferant!$D$8:$BE$8,0)),"")</f>
        <v>EioJIfHOUxSlbIOdTEevdPfAGIQMnh</v>
      </c>
      <c r="F298" s="31"/>
      <c r="G298" s="31"/>
    </row>
    <row r="299" spans="1:7" x14ac:dyDescent="0.4">
      <c r="A299" s="31"/>
      <c r="B299" s="31"/>
      <c r="C299" s="27">
        <f>IFERROR(IF(AND(C296=C297, C297=C298),IF(C296+1&gt;MATCH(0,Input_Lieferant!$B$9:$B$158,-1),"",C296+1),C296),"")</f>
        <v>99</v>
      </c>
      <c r="D299" s="27" t="str">
        <f t="shared" si="4"/>
        <v>D</v>
      </c>
      <c r="E299" s="27" t="str">
        <f>_xlfn.IFNA(INDEX(Input_Lieferant!$D$9:$BE$158,MATCH($C299,Input_Lieferant!$B$9:$B$158,0),MATCH($E$3,Input_Lieferant!$D$8:$BE$8,0)),"")</f>
        <v>gMdhTpNvtbXbrOJUEjWLiRzxKqoFJr</v>
      </c>
      <c r="F299" s="31"/>
      <c r="G299" s="31"/>
    </row>
    <row r="300" spans="1:7" x14ac:dyDescent="0.4">
      <c r="A300" s="31"/>
      <c r="B300" s="31"/>
      <c r="C300" s="27">
        <f>IFERROR(IF(AND(C296=C297, C297=C298),IF(C297+1&gt;MATCH(0,Input_Lieferant!$B$9:$B$158,-1),"",C297+1),C297),"")</f>
        <v>99</v>
      </c>
      <c r="D300" s="27" t="str">
        <f t="shared" si="4"/>
        <v>F</v>
      </c>
      <c r="E300" s="27" t="str">
        <f>_xlfn.IFNA(INDEX(Input_Lieferant!$D$9:$BE$158,MATCH($C300,Input_Lieferant!$B$9:$B$158,0),MATCH($E$2,Input_Lieferant!$D$8:$BE$8,0)),"")</f>
        <v>dcJMTEkaIybmNXEhqXpAEOqCiQMtdN</v>
      </c>
      <c r="F300" s="31"/>
      <c r="G300" s="31"/>
    </row>
    <row r="301" spans="1:7" x14ac:dyDescent="0.4">
      <c r="A301" s="31"/>
      <c r="B301" s="31"/>
      <c r="C301" s="27">
        <f>IFERROR(IF(AND(C296=C297, C297=C298),IF(C298+1&gt;MATCH(0,Input_Lieferant!$B$9:$B$158,-1),"",C298+1),C298),"")</f>
        <v>99</v>
      </c>
      <c r="D301" s="27" t="str">
        <f t="shared" si="4"/>
        <v>E</v>
      </c>
      <c r="E301" s="27" t="str">
        <f>_xlfn.IFNA(INDEX(Input_Lieferant!$D$9:$BE$158,MATCH($C301,Input_Lieferant!$B$9:$B$158,0),MATCH($E$1,Input_Lieferant!$D$8:$BE$8,0)),"")</f>
        <v>RNOvRULyXFyTaIGabewOMXeMNvhpzF</v>
      </c>
      <c r="F301" s="31"/>
      <c r="G301" s="31"/>
    </row>
    <row r="302" spans="1:7" x14ac:dyDescent="0.4">
      <c r="A302" s="31"/>
      <c r="B302" s="31"/>
      <c r="C302" s="27">
        <f>IFERROR(IF(AND(C299=C300, C300=C301),IF(C299+1&gt;MATCH(0,Input_Lieferant!$B$9:$B$158,-1),"",C299+1),C299),"")</f>
        <v>100</v>
      </c>
      <c r="D302" s="27" t="str">
        <f t="shared" si="4"/>
        <v>D</v>
      </c>
      <c r="E302" s="27" t="str">
        <f>_xlfn.IFNA(INDEX(Input_Lieferant!$D$9:$BE$158,MATCH($C302,Input_Lieferant!$B$9:$B$158,0),MATCH($E$3,Input_Lieferant!$D$8:$BE$8,0)),"")</f>
        <v>jigLjdWDqnWMJgRxEIWtInRndmelGM</v>
      </c>
      <c r="F302" s="31"/>
      <c r="G302" s="31"/>
    </row>
    <row r="303" spans="1:7" x14ac:dyDescent="0.4">
      <c r="A303" s="31"/>
      <c r="B303" s="31"/>
      <c r="C303" s="27">
        <f>IFERROR(IF(AND(C299=C300, C300=C301),IF(C300+1&gt;MATCH(0,Input_Lieferant!$B$9:$B$158,-1),"",C300+1),C300),"")</f>
        <v>100</v>
      </c>
      <c r="D303" s="27" t="str">
        <f t="shared" si="4"/>
        <v>F</v>
      </c>
      <c r="E303" s="27" t="str">
        <f>_xlfn.IFNA(INDEX(Input_Lieferant!$D$9:$BE$158,MATCH($C303,Input_Lieferant!$B$9:$B$158,0),MATCH($E$2,Input_Lieferant!$D$8:$BE$8,0)),"")</f>
        <v>eCeMciJeAKtAIxljaHceIlnzynpnfm</v>
      </c>
      <c r="F303" s="31"/>
      <c r="G303" s="31"/>
    </row>
    <row r="304" spans="1:7" x14ac:dyDescent="0.4">
      <c r="A304" s="31"/>
      <c r="B304" s="31"/>
      <c r="C304" s="27">
        <f>IFERROR(IF(AND(C299=C300, C300=C301),IF(C301+1&gt;MATCH(0,Input_Lieferant!$B$9:$B$158,-1),"",C301+1),C301),"")</f>
        <v>100</v>
      </c>
      <c r="D304" s="27" t="str">
        <f t="shared" si="4"/>
        <v>E</v>
      </c>
      <c r="E304" s="27" t="str">
        <f>_xlfn.IFNA(INDEX(Input_Lieferant!$D$9:$BE$158,MATCH($C304,Input_Lieferant!$B$9:$B$158,0),MATCH($E$1,Input_Lieferant!$D$8:$BE$8,0)),"")</f>
        <v>GleyrxptRWdyRXaSuTMlXldLCCJeet</v>
      </c>
      <c r="F304" s="31"/>
      <c r="G304" s="31"/>
    </row>
    <row r="305" spans="1:7" x14ac:dyDescent="0.4">
      <c r="A305" s="31"/>
      <c r="B305" s="31"/>
      <c r="C305" s="27">
        <f>IFERROR(IF(AND(C302=C303, C303=C304),IF(C302+1&gt;MATCH(0,Input_Lieferant!$B$9:$B$158,-1),"",C302+1),C302),"")</f>
        <v>101</v>
      </c>
      <c r="D305" s="27" t="str">
        <f t="shared" si="4"/>
        <v>D</v>
      </c>
      <c r="E305" s="27" t="str">
        <f>_xlfn.IFNA(INDEX(Input_Lieferant!$D$9:$BE$158,MATCH($C305,Input_Lieferant!$B$9:$B$158,0),MATCH($E$3,Input_Lieferant!$D$8:$BE$8,0)),"")</f>
        <v>aMoNtqorMXLIttpKvXrmWbPAOQlcIH</v>
      </c>
      <c r="F305" s="31"/>
      <c r="G305" s="31"/>
    </row>
    <row r="306" spans="1:7" x14ac:dyDescent="0.4">
      <c r="A306" s="31"/>
      <c r="B306" s="31"/>
      <c r="C306" s="27">
        <f>IFERROR(IF(AND(C302=C303, C303=C304),IF(C303+1&gt;MATCH(0,Input_Lieferant!$B$9:$B$158,-1),"",C303+1),C303),"")</f>
        <v>101</v>
      </c>
      <c r="D306" s="27" t="str">
        <f t="shared" si="4"/>
        <v>F</v>
      </c>
      <c r="E306" s="27" t="str">
        <f>_xlfn.IFNA(INDEX(Input_Lieferant!$D$9:$BE$158,MATCH($C306,Input_Lieferant!$B$9:$B$158,0),MATCH($E$2,Input_Lieferant!$D$8:$BE$8,0)),"")</f>
        <v>VjygfWuiiSrkzHkfrxjxprqVfDGAFS</v>
      </c>
      <c r="F306" s="31"/>
      <c r="G306" s="31"/>
    </row>
    <row r="307" spans="1:7" x14ac:dyDescent="0.4">
      <c r="A307" s="31"/>
      <c r="B307" s="31"/>
      <c r="C307" s="27">
        <f>IFERROR(IF(AND(C302=C303, C303=C304),IF(C304+1&gt;MATCH(0,Input_Lieferant!$B$9:$B$158,-1),"",C304+1),C304),"")</f>
        <v>101</v>
      </c>
      <c r="D307" s="27" t="str">
        <f t="shared" si="4"/>
        <v>E</v>
      </c>
      <c r="E307" s="27" t="str">
        <f>_xlfn.IFNA(INDEX(Input_Lieferant!$D$9:$BE$158,MATCH($C307,Input_Lieferant!$B$9:$B$158,0),MATCH($E$1,Input_Lieferant!$D$8:$BE$8,0)),"")</f>
        <v>gsinvzpHzWFCAEfhiXbuBbIVAIwvHl</v>
      </c>
      <c r="F307" s="31"/>
      <c r="G307" s="31"/>
    </row>
    <row r="308" spans="1:7" x14ac:dyDescent="0.4">
      <c r="A308" s="31"/>
      <c r="B308" s="31"/>
      <c r="C308" s="27">
        <f>IFERROR(IF(AND(C305=C306, C306=C307),IF(C305+1&gt;MATCH(0,Input_Lieferant!$B$9:$B$158,-1),"",C305+1),C305),"")</f>
        <v>102</v>
      </c>
      <c r="D308" s="27" t="str">
        <f t="shared" si="4"/>
        <v>D</v>
      </c>
      <c r="E308" s="27" t="str">
        <f>_xlfn.IFNA(INDEX(Input_Lieferant!$D$9:$BE$158,MATCH($C308,Input_Lieferant!$B$9:$B$158,0),MATCH($E$3,Input_Lieferant!$D$8:$BE$8,0)),"")</f>
        <v>vgqIajnsJiDgPkbmtLcdwLHgeQUseJ</v>
      </c>
      <c r="F308" s="31"/>
      <c r="G308" s="31"/>
    </row>
    <row r="309" spans="1:7" x14ac:dyDescent="0.4">
      <c r="A309" s="31"/>
      <c r="B309" s="31"/>
      <c r="C309" s="27">
        <f>IFERROR(IF(AND(C305=C306, C306=C307),IF(C306+1&gt;MATCH(0,Input_Lieferant!$B$9:$B$158,-1),"",C306+1),C306),"")</f>
        <v>102</v>
      </c>
      <c r="D309" s="27" t="str">
        <f t="shared" si="4"/>
        <v>F</v>
      </c>
      <c r="E309" s="27" t="str">
        <f>_xlfn.IFNA(INDEX(Input_Lieferant!$D$9:$BE$158,MATCH($C309,Input_Lieferant!$B$9:$B$158,0),MATCH($E$2,Input_Lieferant!$D$8:$BE$8,0)),"")</f>
        <v>sRVwaNFNXczdlvGzRmDGarLvEvtgWy</v>
      </c>
      <c r="F309" s="31"/>
      <c r="G309" s="31"/>
    </row>
    <row r="310" spans="1:7" x14ac:dyDescent="0.4">
      <c r="A310" s="31"/>
      <c r="B310" s="31"/>
      <c r="C310" s="27">
        <f>IFERROR(IF(AND(C305=C306, C306=C307),IF(C307+1&gt;MATCH(0,Input_Lieferant!$B$9:$B$158,-1),"",C307+1),C307),"")</f>
        <v>102</v>
      </c>
      <c r="D310" s="27" t="str">
        <f t="shared" si="4"/>
        <v>E</v>
      </c>
      <c r="E310" s="27" t="str">
        <f>_xlfn.IFNA(INDEX(Input_Lieferant!$D$9:$BE$158,MATCH($C310,Input_Lieferant!$B$9:$B$158,0),MATCH($E$1,Input_Lieferant!$D$8:$BE$8,0)),"")</f>
        <v>qpNrhEaopUecpOxuHdHztFqHjcpvhR</v>
      </c>
      <c r="F310" s="31"/>
      <c r="G310" s="31"/>
    </row>
    <row r="311" spans="1:7" x14ac:dyDescent="0.4">
      <c r="A311" s="31"/>
      <c r="B311" s="31"/>
      <c r="C311" s="27">
        <f>IFERROR(IF(AND(C308=C309, C309=C310),IF(C308+1&gt;MATCH(0,Input_Lieferant!$B$9:$B$158,-1),"",C308+1),C308),"")</f>
        <v>103</v>
      </c>
      <c r="D311" s="27" t="str">
        <f t="shared" si="4"/>
        <v>D</v>
      </c>
      <c r="E311" s="27" t="str">
        <f>_xlfn.IFNA(INDEX(Input_Lieferant!$D$9:$BE$158,MATCH($C311,Input_Lieferant!$B$9:$B$158,0),MATCH($E$3,Input_Lieferant!$D$8:$BE$8,0)),"")</f>
        <v>dtmhMRHGOwHTSRSiaXNcXipwOISaFb</v>
      </c>
      <c r="F311" s="31"/>
      <c r="G311" s="31"/>
    </row>
    <row r="312" spans="1:7" x14ac:dyDescent="0.4">
      <c r="A312" s="31"/>
      <c r="B312" s="31"/>
      <c r="C312" s="27">
        <f>IFERROR(IF(AND(C308=C309, C309=C310),IF(C309+1&gt;MATCH(0,Input_Lieferant!$B$9:$B$158,-1),"",C309+1),C309),"")</f>
        <v>103</v>
      </c>
      <c r="D312" s="27" t="str">
        <f t="shared" si="4"/>
        <v>F</v>
      </c>
      <c r="E312" s="27" t="str">
        <f>_xlfn.IFNA(INDEX(Input_Lieferant!$D$9:$BE$158,MATCH($C312,Input_Lieferant!$B$9:$B$158,0),MATCH($E$2,Input_Lieferant!$D$8:$BE$8,0)),"")</f>
        <v>DHeyEvdsdFuvyrUIkhMKegjtmcTsOi</v>
      </c>
      <c r="F312" s="31"/>
      <c r="G312" s="31"/>
    </row>
    <row r="313" spans="1:7" x14ac:dyDescent="0.4">
      <c r="A313" s="31"/>
      <c r="B313" s="31"/>
      <c r="C313" s="27">
        <f>IFERROR(IF(AND(C308=C309, C309=C310),IF(C310+1&gt;MATCH(0,Input_Lieferant!$B$9:$B$158,-1),"",C310+1),C310),"")</f>
        <v>103</v>
      </c>
      <c r="D313" s="27" t="str">
        <f t="shared" si="4"/>
        <v>E</v>
      </c>
      <c r="E313" s="27" t="str">
        <f>_xlfn.IFNA(INDEX(Input_Lieferant!$D$9:$BE$158,MATCH($C313,Input_Lieferant!$B$9:$B$158,0),MATCH($E$1,Input_Lieferant!$D$8:$BE$8,0)),"")</f>
        <v>JIMCkADwJTrfRdtvzCIFxQXPiPPwGB</v>
      </c>
      <c r="F313" s="31"/>
      <c r="G313" s="31"/>
    </row>
    <row r="314" spans="1:7" x14ac:dyDescent="0.4">
      <c r="A314" s="31"/>
      <c r="B314" s="31"/>
      <c r="C314" s="27">
        <f>IFERROR(IF(AND(C311=C312, C312=C313),IF(C311+1&gt;MATCH(0,Input_Lieferant!$B$9:$B$158,-1),"",C311+1),C311),"")</f>
        <v>104</v>
      </c>
      <c r="D314" s="27" t="str">
        <f t="shared" si="4"/>
        <v>D</v>
      </c>
      <c r="E314" s="27" t="str">
        <f>_xlfn.IFNA(INDEX(Input_Lieferant!$D$9:$BE$158,MATCH($C314,Input_Lieferant!$B$9:$B$158,0),MATCH($E$3,Input_Lieferant!$D$8:$BE$8,0)),"")</f>
        <v>dhUiOWhqoKqqTPhHFsKMrsanDAeNXW</v>
      </c>
      <c r="F314" s="31"/>
      <c r="G314" s="31"/>
    </row>
    <row r="315" spans="1:7" x14ac:dyDescent="0.4">
      <c r="A315" s="31"/>
      <c r="B315" s="31"/>
      <c r="C315" s="27">
        <f>IFERROR(IF(AND(C311=C312, C312=C313),IF(C312+1&gt;MATCH(0,Input_Lieferant!$B$9:$B$158,-1),"",C312+1),C312),"")</f>
        <v>104</v>
      </c>
      <c r="D315" s="27" t="str">
        <f t="shared" si="4"/>
        <v>F</v>
      </c>
      <c r="E315" s="27" t="str">
        <f>_xlfn.IFNA(INDEX(Input_Lieferant!$D$9:$BE$158,MATCH($C315,Input_Lieferant!$B$9:$B$158,0),MATCH($E$2,Input_Lieferant!$D$8:$BE$8,0)),"")</f>
        <v>KGqaWnRsURlXriKHcRlbaKNvCKqstO</v>
      </c>
      <c r="F315" s="31"/>
      <c r="G315" s="31"/>
    </row>
    <row r="316" spans="1:7" x14ac:dyDescent="0.4">
      <c r="A316" s="31"/>
      <c r="B316" s="31"/>
      <c r="C316" s="27">
        <f>IFERROR(IF(AND(C311=C312, C312=C313),IF(C313+1&gt;MATCH(0,Input_Lieferant!$B$9:$B$158,-1),"",C313+1),C313),"")</f>
        <v>104</v>
      </c>
      <c r="D316" s="27" t="str">
        <f t="shared" si="4"/>
        <v>E</v>
      </c>
      <c r="E316" s="27" t="str">
        <f>_xlfn.IFNA(INDEX(Input_Lieferant!$D$9:$BE$158,MATCH($C316,Input_Lieferant!$B$9:$B$158,0),MATCH($E$1,Input_Lieferant!$D$8:$BE$8,0)),"")</f>
        <v>VmCoeqOqoTQmOWgDDpTExpdfoWLLgv</v>
      </c>
      <c r="F316" s="31"/>
      <c r="G316" s="31"/>
    </row>
    <row r="317" spans="1:7" x14ac:dyDescent="0.4">
      <c r="A317" s="31"/>
      <c r="B317" s="31"/>
      <c r="C317" s="27">
        <f>IFERROR(IF(AND(C314=C315, C315=C316),IF(C314+1&gt;MATCH(0,Input_Lieferant!$B$9:$B$158,-1),"",C314+1),C314),"")</f>
        <v>105</v>
      </c>
      <c r="D317" s="27" t="str">
        <f t="shared" si="4"/>
        <v>D</v>
      </c>
      <c r="E317" s="27" t="str">
        <f>_xlfn.IFNA(INDEX(Input_Lieferant!$D$9:$BE$158,MATCH($C317,Input_Lieferant!$B$9:$B$158,0),MATCH($E$3,Input_Lieferant!$D$8:$BE$8,0)),"")</f>
        <v>IRadnFNeoWuafEQWMWArxNeLWPGpXG</v>
      </c>
      <c r="F317" s="31"/>
      <c r="G317" s="31"/>
    </row>
    <row r="318" spans="1:7" x14ac:dyDescent="0.4">
      <c r="A318" s="31"/>
      <c r="B318" s="31"/>
      <c r="C318" s="27">
        <f>IFERROR(IF(AND(C314=C315, C315=C316),IF(C315+1&gt;MATCH(0,Input_Lieferant!$B$9:$B$158,-1),"",C315+1),C315),"")</f>
        <v>105</v>
      </c>
      <c r="D318" s="27" t="str">
        <f t="shared" si="4"/>
        <v>F</v>
      </c>
      <c r="E318" s="27" t="str">
        <f>_xlfn.IFNA(INDEX(Input_Lieferant!$D$9:$BE$158,MATCH($C318,Input_Lieferant!$B$9:$B$158,0),MATCH($E$2,Input_Lieferant!$D$8:$BE$8,0)),"")</f>
        <v>KKXxPeNJjTSrMPyXfRhDXLFBctWAfK</v>
      </c>
      <c r="F318" s="31"/>
      <c r="G318" s="31"/>
    </row>
    <row r="319" spans="1:7" x14ac:dyDescent="0.4">
      <c r="A319" s="31"/>
      <c r="B319" s="31"/>
      <c r="C319" s="27">
        <f>IFERROR(IF(AND(C314=C315, C315=C316),IF(C316+1&gt;MATCH(0,Input_Lieferant!$B$9:$B$158,-1),"",C316+1),C316),"")</f>
        <v>105</v>
      </c>
      <c r="D319" s="27" t="str">
        <f t="shared" si="4"/>
        <v>E</v>
      </c>
      <c r="E319" s="27" t="str">
        <f>_xlfn.IFNA(INDEX(Input_Lieferant!$D$9:$BE$158,MATCH($C319,Input_Lieferant!$B$9:$B$158,0),MATCH($E$1,Input_Lieferant!$D$8:$BE$8,0)),"")</f>
        <v>pnlXLjsTeayzhUaJCeKAHKWdQpCWHB</v>
      </c>
      <c r="F319" s="31"/>
      <c r="G319" s="31"/>
    </row>
    <row r="320" spans="1:7" x14ac:dyDescent="0.4">
      <c r="A320" s="31"/>
      <c r="B320" s="31"/>
      <c r="C320" s="27">
        <f>IFERROR(IF(AND(C317=C318, C318=C319),IF(C317+1&gt;MATCH(0,Input_Lieferant!$B$9:$B$158,-1),"",C317+1),C317),"")</f>
        <v>106</v>
      </c>
      <c r="D320" s="27" t="str">
        <f t="shared" si="4"/>
        <v>D</v>
      </c>
      <c r="E320" s="27" t="str">
        <f>_xlfn.IFNA(INDEX(Input_Lieferant!$D$9:$BE$158,MATCH($C320,Input_Lieferant!$B$9:$B$158,0),MATCH($E$3,Input_Lieferant!$D$8:$BE$8,0)),"")</f>
        <v>fwqXqlKCtmitcfabynTGDqpREdJfuk</v>
      </c>
      <c r="F320" s="31"/>
      <c r="G320" s="31"/>
    </row>
    <row r="321" spans="1:7" x14ac:dyDescent="0.4">
      <c r="A321" s="31"/>
      <c r="B321" s="31"/>
      <c r="C321" s="27">
        <f>IFERROR(IF(AND(C317=C318, C318=C319),IF(C318+1&gt;MATCH(0,Input_Lieferant!$B$9:$B$158,-1),"",C318+1),C318),"")</f>
        <v>106</v>
      </c>
      <c r="D321" s="27" t="str">
        <f t="shared" si="4"/>
        <v>F</v>
      </c>
      <c r="E321" s="27" t="str">
        <f>_xlfn.IFNA(INDEX(Input_Lieferant!$D$9:$BE$158,MATCH($C321,Input_Lieferant!$B$9:$B$158,0),MATCH($E$2,Input_Lieferant!$D$8:$BE$8,0)),"")</f>
        <v>JDFskVbOxDRhoSPBEOocECaSksSmaH</v>
      </c>
      <c r="F321" s="31"/>
      <c r="G321" s="31"/>
    </row>
    <row r="322" spans="1:7" x14ac:dyDescent="0.4">
      <c r="A322" s="31"/>
      <c r="B322" s="31"/>
      <c r="C322" s="27">
        <f>IFERROR(IF(AND(C317=C318, C318=C319),IF(C319+1&gt;MATCH(0,Input_Lieferant!$B$9:$B$158,-1),"",C319+1),C319),"")</f>
        <v>106</v>
      </c>
      <c r="D322" s="27" t="str">
        <f t="shared" si="4"/>
        <v>E</v>
      </c>
      <c r="E322" s="27" t="str">
        <f>_xlfn.IFNA(INDEX(Input_Lieferant!$D$9:$BE$158,MATCH($C322,Input_Lieferant!$B$9:$B$158,0),MATCH($E$1,Input_Lieferant!$D$8:$BE$8,0)),"")</f>
        <v>aKSIlPHkTJjpRgmQPOMEkpJlrbBCMw</v>
      </c>
      <c r="F322" s="31"/>
      <c r="G322" s="31"/>
    </row>
    <row r="323" spans="1:7" x14ac:dyDescent="0.4">
      <c r="A323" s="31"/>
      <c r="B323" s="31"/>
      <c r="C323" s="27">
        <f>IFERROR(IF(AND(C320=C321, C321=C322),IF(C320+1&gt;MATCH(0,Input_Lieferant!$B$9:$B$158,-1),"",C320+1),C320),"")</f>
        <v>107</v>
      </c>
      <c r="D323" s="27" t="str">
        <f t="shared" si="4"/>
        <v>D</v>
      </c>
      <c r="E323" s="27" t="str">
        <f>_xlfn.IFNA(INDEX(Input_Lieferant!$D$9:$BE$158,MATCH($C323,Input_Lieferant!$B$9:$B$158,0),MATCH($E$3,Input_Lieferant!$D$8:$BE$8,0)),"")</f>
        <v>UtHhhKurQWlFAFwurdiyHhmrtVxwbV</v>
      </c>
      <c r="F323" s="31"/>
      <c r="G323" s="31"/>
    </row>
    <row r="324" spans="1:7" x14ac:dyDescent="0.4">
      <c r="A324" s="31"/>
      <c r="B324" s="31"/>
      <c r="C324" s="27">
        <f>IFERROR(IF(AND(C320=C321, C321=C322),IF(C321+1&gt;MATCH(0,Input_Lieferant!$B$9:$B$158,-1),"",C321+1),C321),"")</f>
        <v>107</v>
      </c>
      <c r="D324" s="27" t="str">
        <f t="shared" si="4"/>
        <v>F</v>
      </c>
      <c r="E324" s="27" t="str">
        <f>_xlfn.IFNA(INDEX(Input_Lieferant!$D$9:$BE$158,MATCH($C324,Input_Lieferant!$B$9:$B$158,0),MATCH($E$2,Input_Lieferant!$D$8:$BE$8,0)),"")</f>
        <v>nGfLjnryDikTMEENBbCpSnckdvSmXP</v>
      </c>
      <c r="F324" s="31"/>
      <c r="G324" s="31"/>
    </row>
    <row r="325" spans="1:7" x14ac:dyDescent="0.4">
      <c r="A325" s="31"/>
      <c r="B325" s="31"/>
      <c r="C325" s="27">
        <f>IFERROR(IF(AND(C320=C321, C321=C322),IF(C322+1&gt;MATCH(0,Input_Lieferant!$B$9:$B$158,-1),"",C322+1),C322),"")</f>
        <v>107</v>
      </c>
      <c r="D325" s="27" t="str">
        <f t="shared" si="4"/>
        <v>E</v>
      </c>
      <c r="E325" s="27" t="str">
        <f>_xlfn.IFNA(INDEX(Input_Lieferant!$D$9:$BE$158,MATCH($C325,Input_Lieferant!$B$9:$B$158,0),MATCH($E$1,Input_Lieferant!$D$8:$BE$8,0)),"")</f>
        <v>qBUwiVwrTKtiycuxEXMmCGfBEzkbOd</v>
      </c>
      <c r="F325" s="31"/>
      <c r="G325" s="31"/>
    </row>
    <row r="326" spans="1:7" x14ac:dyDescent="0.4">
      <c r="A326" s="31"/>
      <c r="B326" s="31"/>
      <c r="C326" s="27">
        <f>IFERROR(IF(AND(C323=C324, C324=C325),IF(C323+1&gt;MATCH(0,Input_Lieferant!$B$9:$B$158,-1),"",C323+1),C323),"")</f>
        <v>108</v>
      </c>
      <c r="D326" s="27" t="str">
        <f t="shared" si="4"/>
        <v>D</v>
      </c>
      <c r="E326" s="27" t="str">
        <f>_xlfn.IFNA(INDEX(Input_Lieferant!$D$9:$BE$158,MATCH($C326,Input_Lieferant!$B$9:$B$158,0),MATCH($E$3,Input_Lieferant!$D$8:$BE$8,0)),"")</f>
        <v>uocrekBbSqPUmDIVkFpGUILUUxqSPa</v>
      </c>
      <c r="F326" s="31"/>
      <c r="G326" s="31"/>
    </row>
    <row r="327" spans="1:7" x14ac:dyDescent="0.4">
      <c r="A327" s="31"/>
      <c r="B327" s="31"/>
      <c r="C327" s="27">
        <f>IFERROR(IF(AND(C323=C324, C324=C325),IF(C324+1&gt;MATCH(0,Input_Lieferant!$B$9:$B$158,-1),"",C324+1),C324),"")</f>
        <v>108</v>
      </c>
      <c r="D327" s="27" t="str">
        <f t="shared" si="4"/>
        <v>F</v>
      </c>
      <c r="E327" s="27" t="str">
        <f>_xlfn.IFNA(INDEX(Input_Lieferant!$D$9:$BE$158,MATCH($C327,Input_Lieferant!$B$9:$B$158,0),MATCH($E$2,Input_Lieferant!$D$8:$BE$8,0)),"")</f>
        <v>cnpjJjSdRXPIDBnOpgfhkNjTxvOPmk</v>
      </c>
      <c r="F327" s="31"/>
      <c r="G327" s="31"/>
    </row>
    <row r="328" spans="1:7" x14ac:dyDescent="0.4">
      <c r="A328" s="31"/>
      <c r="B328" s="31"/>
      <c r="C328" s="27">
        <f>IFERROR(IF(AND(C323=C324, C324=C325),IF(C325+1&gt;MATCH(0,Input_Lieferant!$B$9:$B$158,-1),"",C325+1),C325),"")</f>
        <v>108</v>
      </c>
      <c r="D328" s="27" t="str">
        <f t="shared" ref="D328:D391" si="5">IF(C328&lt;&gt;"",D325,"")</f>
        <v>E</v>
      </c>
      <c r="E328" s="27" t="str">
        <f>_xlfn.IFNA(INDEX(Input_Lieferant!$D$9:$BE$158,MATCH($C328,Input_Lieferant!$B$9:$B$158,0),MATCH($E$1,Input_Lieferant!$D$8:$BE$8,0)),"")</f>
        <v>dBilJTNXGKalSKKWSXebABThcVBbLP</v>
      </c>
      <c r="F328" s="31"/>
      <c r="G328" s="31"/>
    </row>
    <row r="329" spans="1:7" x14ac:dyDescent="0.4">
      <c r="A329" s="31"/>
      <c r="B329" s="31"/>
      <c r="C329" s="27">
        <f>IFERROR(IF(AND(C326=C327, C327=C328),IF(C326+1&gt;MATCH(0,Input_Lieferant!$B$9:$B$158,-1),"",C326+1),C326),"")</f>
        <v>109</v>
      </c>
      <c r="D329" s="27" t="str">
        <f t="shared" si="5"/>
        <v>D</v>
      </c>
      <c r="E329" s="27" t="str">
        <f>_xlfn.IFNA(INDEX(Input_Lieferant!$D$9:$BE$158,MATCH($C329,Input_Lieferant!$B$9:$B$158,0),MATCH($E$3,Input_Lieferant!$D$8:$BE$8,0)),"")</f>
        <v>URDxKNmkrgechWeeCyEVBamIoPgeeW</v>
      </c>
      <c r="F329" s="31"/>
      <c r="G329" s="31"/>
    </row>
    <row r="330" spans="1:7" x14ac:dyDescent="0.4">
      <c r="A330" s="31"/>
      <c r="B330" s="31"/>
      <c r="C330" s="27">
        <f>IFERROR(IF(AND(C326=C327, C327=C328),IF(C327+1&gt;MATCH(0,Input_Lieferant!$B$9:$B$158,-1),"",C327+1),C327),"")</f>
        <v>109</v>
      </c>
      <c r="D330" s="27" t="str">
        <f t="shared" si="5"/>
        <v>F</v>
      </c>
      <c r="E330" s="27" t="str">
        <f>_xlfn.IFNA(INDEX(Input_Lieferant!$D$9:$BE$158,MATCH($C330,Input_Lieferant!$B$9:$B$158,0),MATCH($E$2,Input_Lieferant!$D$8:$BE$8,0)),"")</f>
        <v>XURiCiPzbFIBGpWqBwRwSCJlaFLDhR</v>
      </c>
      <c r="F330" s="31"/>
      <c r="G330" s="31"/>
    </row>
    <row r="331" spans="1:7" x14ac:dyDescent="0.4">
      <c r="A331" s="31"/>
      <c r="B331" s="31"/>
      <c r="C331" s="27">
        <f>IFERROR(IF(AND(C326=C327, C327=C328),IF(C328+1&gt;MATCH(0,Input_Lieferant!$B$9:$B$158,-1),"",C328+1),C328),"")</f>
        <v>109</v>
      </c>
      <c r="D331" s="27" t="str">
        <f t="shared" si="5"/>
        <v>E</v>
      </c>
      <c r="E331" s="27" t="str">
        <f>_xlfn.IFNA(INDEX(Input_Lieferant!$D$9:$BE$158,MATCH($C331,Input_Lieferant!$B$9:$B$158,0),MATCH($E$1,Input_Lieferant!$D$8:$BE$8,0)),"")</f>
        <v>OWWyoCoBvJnVnjCgcwsQrMyPLpSBHp</v>
      </c>
      <c r="F331" s="31"/>
      <c r="G331" s="31"/>
    </row>
    <row r="332" spans="1:7" x14ac:dyDescent="0.4">
      <c r="A332" s="31"/>
      <c r="B332" s="31"/>
      <c r="C332" s="27">
        <f>IFERROR(IF(AND(C329=C330, C330=C331),IF(C329+1&gt;MATCH(0,Input_Lieferant!$B$9:$B$158,-1),"",C329+1),C329),"")</f>
        <v>110</v>
      </c>
      <c r="D332" s="27" t="str">
        <f t="shared" si="5"/>
        <v>D</v>
      </c>
      <c r="E332" s="27" t="str">
        <f>_xlfn.IFNA(INDEX(Input_Lieferant!$D$9:$BE$158,MATCH($C332,Input_Lieferant!$B$9:$B$158,0),MATCH($E$3,Input_Lieferant!$D$8:$BE$8,0)),"")</f>
        <v>uiHJQThphIzjTXCbqrEIbvwNVodmSi</v>
      </c>
      <c r="F332" s="31"/>
      <c r="G332" s="31"/>
    </row>
    <row r="333" spans="1:7" x14ac:dyDescent="0.4">
      <c r="A333" s="31"/>
      <c r="B333" s="31"/>
      <c r="C333" s="27">
        <f>IFERROR(IF(AND(C329=C330, C330=C331),IF(C330+1&gt;MATCH(0,Input_Lieferant!$B$9:$B$158,-1),"",C330+1),C330),"")</f>
        <v>110</v>
      </c>
      <c r="D333" s="27" t="str">
        <f t="shared" si="5"/>
        <v>F</v>
      </c>
      <c r="E333" s="27" t="str">
        <f>_xlfn.IFNA(INDEX(Input_Lieferant!$D$9:$BE$158,MATCH($C333,Input_Lieferant!$B$9:$B$158,0),MATCH($E$2,Input_Lieferant!$D$8:$BE$8,0)),"")</f>
        <v>GzqlmpFacEvUFpvbRqEUDrFkBoauCc</v>
      </c>
      <c r="F333" s="31"/>
      <c r="G333" s="31"/>
    </row>
    <row r="334" spans="1:7" x14ac:dyDescent="0.4">
      <c r="A334" s="31"/>
      <c r="B334" s="31"/>
      <c r="C334" s="27">
        <f>IFERROR(IF(AND(C329=C330, C330=C331),IF(C331+1&gt;MATCH(0,Input_Lieferant!$B$9:$B$158,-1),"",C331+1),C331),"")</f>
        <v>110</v>
      </c>
      <c r="D334" s="27" t="str">
        <f t="shared" si="5"/>
        <v>E</v>
      </c>
      <c r="E334" s="27" t="str">
        <f>_xlfn.IFNA(INDEX(Input_Lieferant!$D$9:$BE$158,MATCH($C334,Input_Lieferant!$B$9:$B$158,0),MATCH($E$1,Input_Lieferant!$D$8:$BE$8,0)),"")</f>
        <v>iKHpvxmIcREMXVIaUoxjlnsskhglJm</v>
      </c>
      <c r="F334" s="31"/>
      <c r="G334" s="31"/>
    </row>
    <row r="335" spans="1:7" x14ac:dyDescent="0.4">
      <c r="A335" s="31"/>
      <c r="B335" s="31"/>
      <c r="C335" s="27">
        <f>IFERROR(IF(AND(C332=C333, C333=C334),IF(C332+1&gt;MATCH(0,Input_Lieferant!$B$9:$B$158,-1),"",C332+1),C332),"")</f>
        <v>111</v>
      </c>
      <c r="D335" s="27" t="str">
        <f t="shared" si="5"/>
        <v>D</v>
      </c>
      <c r="E335" s="27" t="str">
        <f>_xlfn.IFNA(INDEX(Input_Lieferant!$D$9:$BE$158,MATCH($C335,Input_Lieferant!$B$9:$B$158,0),MATCH($E$3,Input_Lieferant!$D$8:$BE$8,0)),"")</f>
        <v>gFgHEavsliGDzVOVUzveIApSAhjooV</v>
      </c>
      <c r="F335" s="31"/>
      <c r="G335" s="31"/>
    </row>
    <row r="336" spans="1:7" x14ac:dyDescent="0.4">
      <c r="A336" s="31"/>
      <c r="B336" s="31"/>
      <c r="C336" s="27">
        <f>IFERROR(IF(AND(C332=C333, C333=C334),IF(C333+1&gt;MATCH(0,Input_Lieferant!$B$9:$B$158,-1),"",C333+1),C333),"")</f>
        <v>111</v>
      </c>
      <c r="D336" s="27" t="str">
        <f t="shared" si="5"/>
        <v>F</v>
      </c>
      <c r="E336" s="27" t="str">
        <f>_xlfn.IFNA(INDEX(Input_Lieferant!$D$9:$BE$158,MATCH($C336,Input_Lieferant!$B$9:$B$158,0),MATCH($E$2,Input_Lieferant!$D$8:$BE$8,0)),"")</f>
        <v>uxSWRmaOrLuGRBGCumUAAPnmKRuert</v>
      </c>
      <c r="F336" s="31"/>
      <c r="G336" s="31"/>
    </row>
    <row r="337" spans="1:7" x14ac:dyDescent="0.4">
      <c r="A337" s="31"/>
      <c r="B337" s="31"/>
      <c r="C337" s="27">
        <f>IFERROR(IF(AND(C332=C333, C333=C334),IF(C334+1&gt;MATCH(0,Input_Lieferant!$B$9:$B$158,-1),"",C334+1),C334),"")</f>
        <v>111</v>
      </c>
      <c r="D337" s="27" t="str">
        <f t="shared" si="5"/>
        <v>E</v>
      </c>
      <c r="E337" s="27" t="str">
        <f>_xlfn.IFNA(INDEX(Input_Lieferant!$D$9:$BE$158,MATCH($C337,Input_Lieferant!$B$9:$B$158,0),MATCH($E$1,Input_Lieferant!$D$8:$BE$8,0)),"")</f>
        <v>twRHeJqztFphlnnsnceSOTomHjigfJ</v>
      </c>
      <c r="F337" s="31"/>
      <c r="G337" s="31"/>
    </row>
    <row r="338" spans="1:7" x14ac:dyDescent="0.4">
      <c r="A338" s="31"/>
      <c r="B338" s="31"/>
      <c r="C338" s="27">
        <f>IFERROR(IF(AND(C335=C336, C336=C337),IF(C335+1&gt;MATCH(0,Input_Lieferant!$B$9:$B$158,-1),"",C335+1),C335),"")</f>
        <v>112</v>
      </c>
      <c r="D338" s="27" t="str">
        <f t="shared" si="5"/>
        <v>D</v>
      </c>
      <c r="E338" s="27" t="str">
        <f>_xlfn.IFNA(INDEX(Input_Lieferant!$D$9:$BE$158,MATCH($C338,Input_Lieferant!$B$9:$B$158,0),MATCH($E$3,Input_Lieferant!$D$8:$BE$8,0)),"")</f>
        <v>oGIIAqvAsUniPQzURyPBokxAWpyIhb</v>
      </c>
      <c r="F338" s="31"/>
      <c r="G338" s="31"/>
    </row>
    <row r="339" spans="1:7" x14ac:dyDescent="0.4">
      <c r="A339" s="31"/>
      <c r="B339" s="31"/>
      <c r="C339" s="27">
        <f>IFERROR(IF(AND(C335=C336, C336=C337),IF(C336+1&gt;MATCH(0,Input_Lieferant!$B$9:$B$158,-1),"",C336+1),C336),"")</f>
        <v>112</v>
      </c>
      <c r="D339" s="27" t="str">
        <f t="shared" si="5"/>
        <v>F</v>
      </c>
      <c r="E339" s="27" t="str">
        <f>_xlfn.IFNA(INDEX(Input_Lieferant!$D$9:$BE$158,MATCH($C339,Input_Lieferant!$B$9:$B$158,0),MATCH($E$2,Input_Lieferant!$D$8:$BE$8,0)),"")</f>
        <v>BEmWMTsJAkCXSPLXEjUBsduGugIGxT</v>
      </c>
      <c r="F339" s="31"/>
      <c r="G339" s="31"/>
    </row>
    <row r="340" spans="1:7" x14ac:dyDescent="0.4">
      <c r="A340" s="31"/>
      <c r="B340" s="31"/>
      <c r="C340" s="27">
        <f>IFERROR(IF(AND(C335=C336, C336=C337),IF(C337+1&gt;MATCH(0,Input_Lieferant!$B$9:$B$158,-1),"",C337+1),C337),"")</f>
        <v>112</v>
      </c>
      <c r="D340" s="27" t="str">
        <f t="shared" si="5"/>
        <v>E</v>
      </c>
      <c r="E340" s="27" t="str">
        <f>_xlfn.IFNA(INDEX(Input_Lieferant!$D$9:$BE$158,MATCH($C340,Input_Lieferant!$B$9:$B$158,0),MATCH($E$1,Input_Lieferant!$D$8:$BE$8,0)),"")</f>
        <v>dIqpGEswUsAOMSxerSWNGFgEVpfiFe</v>
      </c>
      <c r="F340" s="31"/>
      <c r="G340" s="31"/>
    </row>
    <row r="341" spans="1:7" x14ac:dyDescent="0.4">
      <c r="A341" s="31"/>
      <c r="B341" s="31"/>
      <c r="C341" s="27">
        <f>IFERROR(IF(AND(C338=C339, C339=C340),IF(C338+1&gt;MATCH(0,Input_Lieferant!$B$9:$B$158,-1),"",C338+1),C338),"")</f>
        <v>113</v>
      </c>
      <c r="D341" s="27" t="str">
        <f t="shared" si="5"/>
        <v>D</v>
      </c>
      <c r="E341" s="27" t="str">
        <f>_xlfn.IFNA(INDEX(Input_Lieferant!$D$9:$BE$158,MATCH($C341,Input_Lieferant!$B$9:$B$158,0),MATCH($E$3,Input_Lieferant!$D$8:$BE$8,0)),"")</f>
        <v>PmCzJSikygsJwotIDQmGTzuoSxqVRw</v>
      </c>
      <c r="F341" s="31"/>
      <c r="G341" s="31"/>
    </row>
    <row r="342" spans="1:7" x14ac:dyDescent="0.4">
      <c r="A342" s="31"/>
      <c r="B342" s="31"/>
      <c r="C342" s="27">
        <f>IFERROR(IF(AND(C338=C339, C339=C340),IF(C339+1&gt;MATCH(0,Input_Lieferant!$B$9:$B$158,-1),"",C339+1),C339),"")</f>
        <v>113</v>
      </c>
      <c r="D342" s="27" t="str">
        <f t="shared" si="5"/>
        <v>F</v>
      </c>
      <c r="E342" s="27" t="str">
        <f>_xlfn.IFNA(INDEX(Input_Lieferant!$D$9:$BE$158,MATCH($C342,Input_Lieferant!$B$9:$B$158,0),MATCH($E$2,Input_Lieferant!$D$8:$BE$8,0)),"")</f>
        <v>iheSKzWJFRyVOjwCTuHxQBGAqHfyhX</v>
      </c>
      <c r="F342" s="31"/>
      <c r="G342" s="31"/>
    </row>
    <row r="343" spans="1:7" x14ac:dyDescent="0.4">
      <c r="A343" s="31"/>
      <c r="B343" s="31"/>
      <c r="C343" s="27">
        <f>IFERROR(IF(AND(C338=C339, C339=C340),IF(C340+1&gt;MATCH(0,Input_Lieferant!$B$9:$B$158,-1),"",C340+1),C340),"")</f>
        <v>113</v>
      </c>
      <c r="D343" s="27" t="str">
        <f t="shared" si="5"/>
        <v>E</v>
      </c>
      <c r="E343" s="27" t="str">
        <f>_xlfn.IFNA(INDEX(Input_Lieferant!$D$9:$BE$158,MATCH($C343,Input_Lieferant!$B$9:$B$158,0),MATCH($E$1,Input_Lieferant!$D$8:$BE$8,0)),"")</f>
        <v>ByaKycuKqCGoQjxTlbiAxvBRhKmNFz</v>
      </c>
      <c r="F343" s="31"/>
      <c r="G343" s="31"/>
    </row>
    <row r="344" spans="1:7" x14ac:dyDescent="0.4">
      <c r="A344" s="31"/>
      <c r="B344" s="31"/>
      <c r="C344" s="27">
        <f>IFERROR(IF(AND(C341=C342, C342=C343),IF(C341+1&gt;MATCH(0,Input_Lieferant!$B$9:$B$158,-1),"",C341+1),C341),"")</f>
        <v>114</v>
      </c>
      <c r="D344" s="27" t="str">
        <f t="shared" si="5"/>
        <v>D</v>
      </c>
      <c r="E344" s="27" t="str">
        <f>_xlfn.IFNA(INDEX(Input_Lieferant!$D$9:$BE$158,MATCH($C344,Input_Lieferant!$B$9:$B$158,0),MATCH($E$3,Input_Lieferant!$D$8:$BE$8,0)),"")</f>
        <v>NbOmLJxQqjhhCMCwHwKBREUwMBuzBD</v>
      </c>
      <c r="F344" s="31"/>
      <c r="G344" s="31"/>
    </row>
    <row r="345" spans="1:7" x14ac:dyDescent="0.4">
      <c r="A345" s="31"/>
      <c r="B345" s="31"/>
      <c r="C345" s="27">
        <f>IFERROR(IF(AND(C341=C342, C342=C343),IF(C342+1&gt;MATCH(0,Input_Lieferant!$B$9:$B$158,-1),"",C342+1),C342),"")</f>
        <v>114</v>
      </c>
      <c r="D345" s="27" t="str">
        <f t="shared" si="5"/>
        <v>F</v>
      </c>
      <c r="E345" s="27" t="str">
        <f>_xlfn.IFNA(INDEX(Input_Lieferant!$D$9:$BE$158,MATCH($C345,Input_Lieferant!$B$9:$B$158,0),MATCH($E$2,Input_Lieferant!$D$8:$BE$8,0)),"")</f>
        <v>JAseljXTcVQbvzDQjTLHhlWvSVEOpo</v>
      </c>
      <c r="F345" s="31"/>
      <c r="G345" s="31"/>
    </row>
    <row r="346" spans="1:7" x14ac:dyDescent="0.4">
      <c r="A346" s="31"/>
      <c r="B346" s="31"/>
      <c r="C346" s="27">
        <f>IFERROR(IF(AND(C341=C342, C342=C343),IF(C343+1&gt;MATCH(0,Input_Lieferant!$B$9:$B$158,-1),"",C343+1),C343),"")</f>
        <v>114</v>
      </c>
      <c r="D346" s="27" t="str">
        <f t="shared" si="5"/>
        <v>E</v>
      </c>
      <c r="E346" s="27" t="str">
        <f>_xlfn.IFNA(INDEX(Input_Lieferant!$D$9:$BE$158,MATCH($C346,Input_Lieferant!$B$9:$B$158,0),MATCH($E$1,Input_Lieferant!$D$8:$BE$8,0)),"")</f>
        <v>kSNljzRFsaCcgwydThWMhBbQjeWAFD</v>
      </c>
      <c r="F346" s="31"/>
      <c r="G346" s="31"/>
    </row>
    <row r="347" spans="1:7" x14ac:dyDescent="0.4">
      <c r="A347" s="31"/>
      <c r="B347" s="31"/>
      <c r="C347" s="27">
        <f>IFERROR(IF(AND(C344=C345, C345=C346),IF(C344+1&gt;MATCH(0,Input_Lieferant!$B$9:$B$158,-1),"",C344+1),C344),"")</f>
        <v>115</v>
      </c>
      <c r="D347" s="27" t="str">
        <f t="shared" si="5"/>
        <v>D</v>
      </c>
      <c r="E347" s="27" t="str">
        <f>_xlfn.IFNA(INDEX(Input_Lieferant!$D$9:$BE$158,MATCH($C347,Input_Lieferant!$B$9:$B$158,0),MATCH($E$3,Input_Lieferant!$D$8:$BE$8,0)),"")</f>
        <v>SWSQNoCmFNDIoiXOXvEQXwKtSVXCyC</v>
      </c>
      <c r="F347" s="31"/>
      <c r="G347" s="31"/>
    </row>
    <row r="348" spans="1:7" x14ac:dyDescent="0.4">
      <c r="A348" s="31"/>
      <c r="B348" s="31"/>
      <c r="C348" s="27">
        <f>IFERROR(IF(AND(C344=C345, C345=C346),IF(C345+1&gt;MATCH(0,Input_Lieferant!$B$9:$B$158,-1),"",C345+1),C345),"")</f>
        <v>115</v>
      </c>
      <c r="D348" s="27" t="str">
        <f t="shared" si="5"/>
        <v>F</v>
      </c>
      <c r="E348" s="27" t="str">
        <f>_xlfn.IFNA(INDEX(Input_Lieferant!$D$9:$BE$158,MATCH($C348,Input_Lieferant!$B$9:$B$158,0),MATCH($E$2,Input_Lieferant!$D$8:$BE$8,0)),"")</f>
        <v>KjJoBQLDnUvPpGVjffIiSLGHEyXlxD</v>
      </c>
      <c r="F348" s="31"/>
      <c r="G348" s="31"/>
    </row>
    <row r="349" spans="1:7" x14ac:dyDescent="0.4">
      <c r="A349" s="31"/>
      <c r="B349" s="31"/>
      <c r="C349" s="27">
        <f>IFERROR(IF(AND(C344=C345, C345=C346),IF(C346+1&gt;MATCH(0,Input_Lieferant!$B$9:$B$158,-1),"",C346+1),C346),"")</f>
        <v>115</v>
      </c>
      <c r="D349" s="27" t="str">
        <f t="shared" si="5"/>
        <v>E</v>
      </c>
      <c r="E349" s="27" t="str">
        <f>_xlfn.IFNA(INDEX(Input_Lieferant!$D$9:$BE$158,MATCH($C349,Input_Lieferant!$B$9:$B$158,0),MATCH($E$1,Input_Lieferant!$D$8:$BE$8,0)),"")</f>
        <v>oqKRSHTIheQgXwraybgKAuXCUfTeWR</v>
      </c>
      <c r="F349" s="31"/>
      <c r="G349" s="31"/>
    </row>
    <row r="350" spans="1:7" x14ac:dyDescent="0.4">
      <c r="A350" s="31"/>
      <c r="B350" s="31"/>
      <c r="C350" s="27">
        <f>IFERROR(IF(AND(C347=C348, C348=C349),IF(C347+1&gt;MATCH(0,Input_Lieferant!$B$9:$B$158,-1),"",C347+1),C347),"")</f>
        <v>116</v>
      </c>
      <c r="D350" s="27" t="str">
        <f t="shared" si="5"/>
        <v>D</v>
      </c>
      <c r="E350" s="27" t="str">
        <f>_xlfn.IFNA(INDEX(Input_Lieferant!$D$9:$BE$158,MATCH($C350,Input_Lieferant!$B$9:$B$158,0),MATCH($E$3,Input_Lieferant!$D$8:$BE$8,0)),"")</f>
        <v>GDROQkyNqVdDNcdpOgfitgftkOdJRa</v>
      </c>
      <c r="F350" s="31"/>
      <c r="G350" s="31"/>
    </row>
    <row r="351" spans="1:7" x14ac:dyDescent="0.4">
      <c r="A351" s="31"/>
      <c r="B351" s="31"/>
      <c r="C351" s="27">
        <f>IFERROR(IF(AND(C347=C348, C348=C349),IF(C348+1&gt;MATCH(0,Input_Lieferant!$B$9:$B$158,-1),"",C348+1),C348),"")</f>
        <v>116</v>
      </c>
      <c r="D351" s="27" t="str">
        <f t="shared" si="5"/>
        <v>F</v>
      </c>
      <c r="E351" s="27" t="str">
        <f>_xlfn.IFNA(INDEX(Input_Lieferant!$D$9:$BE$158,MATCH($C351,Input_Lieferant!$B$9:$B$158,0),MATCH($E$2,Input_Lieferant!$D$8:$BE$8,0)),"")</f>
        <v>qxwNtyVxpCbqoCJHSbXmXVGJtSEGOR</v>
      </c>
      <c r="F351" s="31"/>
      <c r="G351" s="31"/>
    </row>
    <row r="352" spans="1:7" x14ac:dyDescent="0.4">
      <c r="A352" s="31"/>
      <c r="B352" s="31"/>
      <c r="C352" s="27">
        <f>IFERROR(IF(AND(C347=C348, C348=C349),IF(C349+1&gt;MATCH(0,Input_Lieferant!$B$9:$B$158,-1),"",C349+1),C349),"")</f>
        <v>116</v>
      </c>
      <c r="D352" s="27" t="str">
        <f t="shared" si="5"/>
        <v>E</v>
      </c>
      <c r="E352" s="27" t="str">
        <f>_xlfn.IFNA(INDEX(Input_Lieferant!$D$9:$BE$158,MATCH($C352,Input_Lieferant!$B$9:$B$158,0),MATCH($E$1,Input_Lieferant!$D$8:$BE$8,0)),"")</f>
        <v>iNkJxoMuWDNktRiqSqxmpmFIJmVPKV</v>
      </c>
      <c r="F352" s="31"/>
      <c r="G352" s="31"/>
    </row>
    <row r="353" spans="1:7" x14ac:dyDescent="0.4">
      <c r="A353" s="31"/>
      <c r="B353" s="31"/>
      <c r="C353" s="27">
        <f>IFERROR(IF(AND(C350=C351, C351=C352),IF(C350+1&gt;MATCH(0,Input_Lieferant!$B$9:$B$158,-1),"",C350+1),C350),"")</f>
        <v>117</v>
      </c>
      <c r="D353" s="27" t="str">
        <f t="shared" si="5"/>
        <v>D</v>
      </c>
      <c r="E353" s="27" t="str">
        <f>_xlfn.IFNA(INDEX(Input_Lieferant!$D$9:$BE$158,MATCH($C353,Input_Lieferant!$B$9:$B$158,0),MATCH($E$3,Input_Lieferant!$D$8:$BE$8,0)),"")</f>
        <v>wKXMRRyfpHdsCUqgNOPCLJsSdfNIlB</v>
      </c>
      <c r="F353" s="31"/>
      <c r="G353" s="31"/>
    </row>
    <row r="354" spans="1:7" x14ac:dyDescent="0.4">
      <c r="A354" s="31"/>
      <c r="B354" s="31"/>
      <c r="C354" s="27">
        <f>IFERROR(IF(AND(C350=C351, C351=C352),IF(C351+1&gt;MATCH(0,Input_Lieferant!$B$9:$B$158,-1),"",C351+1),C351),"")</f>
        <v>117</v>
      </c>
      <c r="D354" s="27" t="str">
        <f t="shared" si="5"/>
        <v>F</v>
      </c>
      <c r="E354" s="27" t="str">
        <f>_xlfn.IFNA(INDEX(Input_Lieferant!$D$9:$BE$158,MATCH($C354,Input_Lieferant!$B$9:$B$158,0),MATCH($E$2,Input_Lieferant!$D$8:$BE$8,0)),"")</f>
        <v>nNWRbjlQxlPXjBuBFHUpWcyoIeKUyv</v>
      </c>
      <c r="F354" s="31"/>
      <c r="G354" s="31"/>
    </row>
    <row r="355" spans="1:7" x14ac:dyDescent="0.4">
      <c r="A355" s="31"/>
      <c r="B355" s="31"/>
      <c r="C355" s="27">
        <f>IFERROR(IF(AND(C350=C351, C351=C352),IF(C352+1&gt;MATCH(0,Input_Lieferant!$B$9:$B$158,-1),"",C352+1),C352),"")</f>
        <v>117</v>
      </c>
      <c r="D355" s="27" t="str">
        <f t="shared" si="5"/>
        <v>E</v>
      </c>
      <c r="E355" s="27" t="str">
        <f>_xlfn.IFNA(INDEX(Input_Lieferant!$D$9:$BE$158,MATCH($C355,Input_Lieferant!$B$9:$B$158,0),MATCH($E$1,Input_Lieferant!$D$8:$BE$8,0)),"")</f>
        <v>WCegBNjisrFIBVpBwJUDOOlJyUUMhT</v>
      </c>
      <c r="F355" s="31"/>
      <c r="G355" s="31"/>
    </row>
    <row r="356" spans="1:7" x14ac:dyDescent="0.4">
      <c r="A356" s="31"/>
      <c r="B356" s="31"/>
      <c r="C356" s="27">
        <f>IFERROR(IF(AND(C353=C354, C354=C355),IF(C353+1&gt;MATCH(0,Input_Lieferant!$B$9:$B$158,-1),"",C353+1),C353),"")</f>
        <v>118</v>
      </c>
      <c r="D356" s="27" t="str">
        <f t="shared" si="5"/>
        <v>D</v>
      </c>
      <c r="E356" s="27" t="str">
        <f>_xlfn.IFNA(INDEX(Input_Lieferant!$D$9:$BE$158,MATCH($C356,Input_Lieferant!$B$9:$B$158,0),MATCH($E$3,Input_Lieferant!$D$8:$BE$8,0)),"")</f>
        <v>BITnkEhpGffhSaIXPqrhHqNQHPkbJb</v>
      </c>
      <c r="F356" s="31"/>
      <c r="G356" s="31"/>
    </row>
    <row r="357" spans="1:7" x14ac:dyDescent="0.4">
      <c r="A357" s="31"/>
      <c r="B357" s="31"/>
      <c r="C357" s="27">
        <f>IFERROR(IF(AND(C353=C354, C354=C355),IF(C354+1&gt;MATCH(0,Input_Lieferant!$B$9:$B$158,-1),"",C354+1),C354),"")</f>
        <v>118</v>
      </c>
      <c r="D357" s="27" t="str">
        <f t="shared" si="5"/>
        <v>F</v>
      </c>
      <c r="E357" s="27" t="str">
        <f>_xlfn.IFNA(INDEX(Input_Lieferant!$D$9:$BE$158,MATCH($C357,Input_Lieferant!$B$9:$B$158,0),MATCH($E$2,Input_Lieferant!$D$8:$BE$8,0)),"")</f>
        <v>eWaGfEXOsfbWdTTCJMpkBdkLUedmia</v>
      </c>
      <c r="F357" s="31"/>
      <c r="G357" s="31"/>
    </row>
    <row r="358" spans="1:7" x14ac:dyDescent="0.4">
      <c r="A358" s="31"/>
      <c r="B358" s="31"/>
      <c r="C358" s="27">
        <f>IFERROR(IF(AND(C353=C354, C354=C355),IF(C355+1&gt;MATCH(0,Input_Lieferant!$B$9:$B$158,-1),"",C355+1),C355),"")</f>
        <v>118</v>
      </c>
      <c r="D358" s="27" t="str">
        <f t="shared" si="5"/>
        <v>E</v>
      </c>
      <c r="E358" s="27" t="str">
        <f>_xlfn.IFNA(INDEX(Input_Lieferant!$D$9:$BE$158,MATCH($C358,Input_Lieferant!$B$9:$B$158,0),MATCH($E$1,Input_Lieferant!$D$8:$BE$8,0)),"")</f>
        <v>ERkSrCTvseKVikuBwhUHVicmMrOgAL</v>
      </c>
      <c r="F358" s="31"/>
      <c r="G358" s="31"/>
    </row>
    <row r="359" spans="1:7" x14ac:dyDescent="0.4">
      <c r="A359" s="31"/>
      <c r="B359" s="31"/>
      <c r="C359" s="27">
        <f>IFERROR(IF(AND(C356=C357, C357=C358),IF(C356+1&gt;MATCH(0,Input_Lieferant!$B$9:$B$158,-1),"",C356+1),C356),"")</f>
        <v>119</v>
      </c>
      <c r="D359" s="27" t="str">
        <f t="shared" si="5"/>
        <v>D</v>
      </c>
      <c r="E359" s="27" t="str">
        <f>_xlfn.IFNA(INDEX(Input_Lieferant!$D$9:$BE$158,MATCH($C359,Input_Lieferant!$B$9:$B$158,0),MATCH($E$3,Input_Lieferant!$D$8:$BE$8,0)),"")</f>
        <v>tgBqQjBeOsxWNbRSaKNkECeAgqzyBW</v>
      </c>
      <c r="F359" s="31"/>
      <c r="G359" s="31"/>
    </row>
    <row r="360" spans="1:7" x14ac:dyDescent="0.4">
      <c r="A360" s="31"/>
      <c r="B360" s="31"/>
      <c r="C360" s="27">
        <f>IFERROR(IF(AND(C356=C357, C357=C358),IF(C357+1&gt;MATCH(0,Input_Lieferant!$B$9:$B$158,-1),"",C357+1),C357),"")</f>
        <v>119</v>
      </c>
      <c r="D360" s="27" t="str">
        <f t="shared" si="5"/>
        <v>F</v>
      </c>
      <c r="E360" s="27" t="str">
        <f>_xlfn.IFNA(INDEX(Input_Lieferant!$D$9:$BE$158,MATCH($C360,Input_Lieferant!$B$9:$B$158,0),MATCH($E$2,Input_Lieferant!$D$8:$BE$8,0)),"")</f>
        <v>MbDxacSEHWGzJRhndagDgvGPzNEtKw</v>
      </c>
      <c r="F360" s="31"/>
      <c r="G360" s="31"/>
    </row>
    <row r="361" spans="1:7" x14ac:dyDescent="0.4">
      <c r="A361" s="31"/>
      <c r="B361" s="31"/>
      <c r="C361" s="27">
        <f>IFERROR(IF(AND(C356=C357, C357=C358),IF(C358+1&gt;MATCH(0,Input_Lieferant!$B$9:$B$158,-1),"",C358+1),C358),"")</f>
        <v>119</v>
      </c>
      <c r="D361" s="27" t="str">
        <f t="shared" si="5"/>
        <v>E</v>
      </c>
      <c r="E361" s="27" t="str">
        <f>_xlfn.IFNA(INDEX(Input_Lieferant!$D$9:$BE$158,MATCH($C361,Input_Lieferant!$B$9:$B$158,0),MATCH($E$1,Input_Lieferant!$D$8:$BE$8,0)),"")</f>
        <v>uvFPoTiNJDVSWDIfeDahHmPQfnMnDA</v>
      </c>
      <c r="F361" s="31"/>
      <c r="G361" s="31"/>
    </row>
    <row r="362" spans="1:7" x14ac:dyDescent="0.4">
      <c r="A362" s="31"/>
      <c r="B362" s="31"/>
      <c r="C362" s="27">
        <f>IFERROR(IF(AND(C359=C360, C360=C361),IF(C359+1&gt;MATCH(0,Input_Lieferant!$B$9:$B$158,-1),"",C359+1),C359),"")</f>
        <v>120</v>
      </c>
      <c r="D362" s="27" t="str">
        <f t="shared" si="5"/>
        <v>D</v>
      </c>
      <c r="E362" s="27" t="str">
        <f>_xlfn.IFNA(INDEX(Input_Lieferant!$D$9:$BE$158,MATCH($C362,Input_Lieferant!$B$9:$B$158,0),MATCH($E$3,Input_Lieferant!$D$8:$BE$8,0)),"")</f>
        <v>wMejlyjoyrbitBygfRQQmrpvlAhNBP</v>
      </c>
      <c r="F362" s="31"/>
      <c r="G362" s="31"/>
    </row>
    <row r="363" spans="1:7" x14ac:dyDescent="0.4">
      <c r="A363" s="31"/>
      <c r="B363" s="31"/>
      <c r="C363" s="27">
        <f>IFERROR(IF(AND(C359=C360, C360=C361),IF(C360+1&gt;MATCH(0,Input_Lieferant!$B$9:$B$158,-1),"",C360+1),C360),"")</f>
        <v>120</v>
      </c>
      <c r="D363" s="27" t="str">
        <f t="shared" si="5"/>
        <v>F</v>
      </c>
      <c r="E363" s="27" t="str">
        <f>_xlfn.IFNA(INDEX(Input_Lieferant!$D$9:$BE$158,MATCH($C363,Input_Lieferant!$B$9:$B$158,0),MATCH($E$2,Input_Lieferant!$D$8:$BE$8,0)),"")</f>
        <v>hTcGjvTMmQgGxArIGITUqmUAWyzrba</v>
      </c>
      <c r="F363" s="31"/>
      <c r="G363" s="31"/>
    </row>
    <row r="364" spans="1:7" x14ac:dyDescent="0.4">
      <c r="A364" s="31"/>
      <c r="B364" s="31"/>
      <c r="C364" s="27">
        <f>IFERROR(IF(AND(C359=C360, C360=C361),IF(C361+1&gt;MATCH(0,Input_Lieferant!$B$9:$B$158,-1),"",C361+1),C361),"")</f>
        <v>120</v>
      </c>
      <c r="D364" s="27" t="str">
        <f t="shared" si="5"/>
        <v>E</v>
      </c>
      <c r="E364" s="27" t="str">
        <f>_xlfn.IFNA(INDEX(Input_Lieferant!$D$9:$BE$158,MATCH($C364,Input_Lieferant!$B$9:$B$158,0),MATCH($E$1,Input_Lieferant!$D$8:$BE$8,0)),"")</f>
        <v>MXyityxCPscGiPpyexxPmVKygxoKee</v>
      </c>
      <c r="F364" s="31"/>
      <c r="G364" s="31"/>
    </row>
    <row r="365" spans="1:7" x14ac:dyDescent="0.4">
      <c r="A365" s="31"/>
      <c r="B365" s="31"/>
      <c r="C365" s="27">
        <f>IFERROR(IF(AND(C362=C363, C363=C364),IF(C362+1&gt;MATCH(0,Input_Lieferant!$B$9:$B$158,-1),"",C362+1),C362),"")</f>
        <v>121</v>
      </c>
      <c r="D365" s="27" t="str">
        <f t="shared" si="5"/>
        <v>D</v>
      </c>
      <c r="E365" s="27" t="str">
        <f>_xlfn.IFNA(INDEX(Input_Lieferant!$D$9:$BE$158,MATCH($C365,Input_Lieferant!$B$9:$B$158,0),MATCH($E$3,Input_Lieferant!$D$8:$BE$8,0)),"")</f>
        <v>EFMukeShBwsDIJRkeyDfWEatzBeQnq</v>
      </c>
      <c r="F365" s="31"/>
      <c r="G365" s="31"/>
    </row>
    <row r="366" spans="1:7" x14ac:dyDescent="0.4">
      <c r="A366" s="31"/>
      <c r="B366" s="31"/>
      <c r="C366" s="27">
        <f>IFERROR(IF(AND(C362=C363, C363=C364),IF(C363+1&gt;MATCH(0,Input_Lieferant!$B$9:$B$158,-1),"",C363+1),C363),"")</f>
        <v>121</v>
      </c>
      <c r="D366" s="27" t="str">
        <f t="shared" si="5"/>
        <v>F</v>
      </c>
      <c r="E366" s="27" t="str">
        <f>_xlfn.IFNA(INDEX(Input_Lieferant!$D$9:$BE$158,MATCH($C366,Input_Lieferant!$B$9:$B$158,0),MATCH($E$2,Input_Lieferant!$D$8:$BE$8,0)),"")</f>
        <v>htptWPFyPBSApzrFfrfDSPsgLHlFNB</v>
      </c>
      <c r="F366" s="31"/>
      <c r="G366" s="31"/>
    </row>
    <row r="367" spans="1:7" x14ac:dyDescent="0.4">
      <c r="A367" s="31"/>
      <c r="B367" s="31"/>
      <c r="C367" s="27">
        <f>IFERROR(IF(AND(C362=C363, C363=C364),IF(C364+1&gt;MATCH(0,Input_Lieferant!$B$9:$B$158,-1),"",C364+1),C364),"")</f>
        <v>121</v>
      </c>
      <c r="D367" s="27" t="str">
        <f t="shared" si="5"/>
        <v>E</v>
      </c>
      <c r="E367" s="27" t="str">
        <f>_xlfn.IFNA(INDEX(Input_Lieferant!$D$9:$BE$158,MATCH($C367,Input_Lieferant!$B$9:$B$158,0),MATCH($E$1,Input_Lieferant!$D$8:$BE$8,0)),"")</f>
        <v>tGWCmwHvGeRNiGCJQyDyKboPLrfiJk</v>
      </c>
      <c r="F367" s="31"/>
      <c r="G367" s="31"/>
    </row>
    <row r="368" spans="1:7" x14ac:dyDescent="0.4">
      <c r="A368" s="31"/>
      <c r="B368" s="31"/>
      <c r="C368" s="27">
        <f>IFERROR(IF(AND(C365=C366, C366=C367),IF(C365+1&gt;MATCH(0,Input_Lieferant!$B$9:$B$158,-1),"",C365+1),C365),"")</f>
        <v>122</v>
      </c>
      <c r="D368" s="27" t="str">
        <f t="shared" si="5"/>
        <v>D</v>
      </c>
      <c r="E368" s="27" t="str">
        <f>_xlfn.IFNA(INDEX(Input_Lieferant!$D$9:$BE$158,MATCH($C368,Input_Lieferant!$B$9:$B$158,0),MATCH($E$3,Input_Lieferant!$D$8:$BE$8,0)),"")</f>
        <v>MkkyqOESwBTNDhrDyxhWTllPmaiBrn</v>
      </c>
      <c r="F368" s="31"/>
      <c r="G368" s="31"/>
    </row>
    <row r="369" spans="1:7" x14ac:dyDescent="0.4">
      <c r="A369" s="31"/>
      <c r="B369" s="31"/>
      <c r="C369" s="27">
        <f>IFERROR(IF(AND(C365=C366, C366=C367),IF(C366+1&gt;MATCH(0,Input_Lieferant!$B$9:$B$158,-1),"",C366+1),C366),"")</f>
        <v>122</v>
      </c>
      <c r="D369" s="27" t="str">
        <f t="shared" si="5"/>
        <v>F</v>
      </c>
      <c r="E369" s="27" t="str">
        <f>_xlfn.IFNA(INDEX(Input_Lieferant!$D$9:$BE$158,MATCH($C369,Input_Lieferant!$B$9:$B$158,0),MATCH($E$2,Input_Lieferant!$D$8:$BE$8,0)),"")</f>
        <v>afajjQkbJXaBzWlEWoCCgyXSNifQEg</v>
      </c>
      <c r="F369" s="31"/>
      <c r="G369" s="31"/>
    </row>
    <row r="370" spans="1:7" x14ac:dyDescent="0.4">
      <c r="A370" s="31"/>
      <c r="B370" s="31"/>
      <c r="C370" s="27">
        <f>IFERROR(IF(AND(C365=C366, C366=C367),IF(C367+1&gt;MATCH(0,Input_Lieferant!$B$9:$B$158,-1),"",C367+1),C367),"")</f>
        <v>122</v>
      </c>
      <c r="D370" s="27" t="str">
        <f t="shared" si="5"/>
        <v>E</v>
      </c>
      <c r="E370" s="27" t="str">
        <f>_xlfn.IFNA(INDEX(Input_Lieferant!$D$9:$BE$158,MATCH($C370,Input_Lieferant!$B$9:$B$158,0),MATCH($E$1,Input_Lieferant!$D$8:$BE$8,0)),"")</f>
        <v>IWnwNgnmHDJSBRyjVhOLBNdPdJafiI</v>
      </c>
      <c r="F370" s="31"/>
      <c r="G370" s="31"/>
    </row>
    <row r="371" spans="1:7" x14ac:dyDescent="0.4">
      <c r="A371" s="31"/>
      <c r="B371" s="31"/>
      <c r="C371" s="27">
        <f>IFERROR(IF(AND(C368=C369, C369=C370),IF(C368+1&gt;MATCH(0,Input_Lieferant!$B$9:$B$158,-1),"",C368+1),C368),"")</f>
        <v>123</v>
      </c>
      <c r="D371" s="27" t="str">
        <f t="shared" si="5"/>
        <v>D</v>
      </c>
      <c r="E371" s="27" t="str">
        <f>_xlfn.IFNA(INDEX(Input_Lieferant!$D$9:$BE$158,MATCH($C371,Input_Lieferant!$B$9:$B$158,0),MATCH($E$3,Input_Lieferant!$D$8:$BE$8,0)),"")</f>
        <v>GtzMEPNygmjfJiOyaQgVjCvEqynbFG</v>
      </c>
      <c r="F371" s="31"/>
      <c r="G371" s="31"/>
    </row>
    <row r="372" spans="1:7" x14ac:dyDescent="0.4">
      <c r="A372" s="31"/>
      <c r="B372" s="31"/>
      <c r="C372" s="27">
        <f>IFERROR(IF(AND(C368=C369, C369=C370),IF(C369+1&gt;MATCH(0,Input_Lieferant!$B$9:$B$158,-1),"",C369+1),C369),"")</f>
        <v>123</v>
      </c>
      <c r="D372" s="27" t="str">
        <f t="shared" si="5"/>
        <v>F</v>
      </c>
      <c r="E372" s="27" t="str">
        <f>_xlfn.IFNA(INDEX(Input_Lieferant!$D$9:$BE$158,MATCH($C372,Input_Lieferant!$B$9:$B$158,0),MATCH($E$2,Input_Lieferant!$D$8:$BE$8,0)),"")</f>
        <v>EGssLuBhMJHydfgSlAvUQRyrqyyVyi</v>
      </c>
      <c r="F372" s="31"/>
      <c r="G372" s="31"/>
    </row>
    <row r="373" spans="1:7" x14ac:dyDescent="0.4">
      <c r="A373" s="31"/>
      <c r="B373" s="31"/>
      <c r="C373" s="27">
        <f>IFERROR(IF(AND(C368=C369, C369=C370),IF(C370+1&gt;MATCH(0,Input_Lieferant!$B$9:$B$158,-1),"",C370+1),C370),"")</f>
        <v>123</v>
      </c>
      <c r="D373" s="27" t="str">
        <f t="shared" si="5"/>
        <v>E</v>
      </c>
      <c r="E373" s="27" t="str">
        <f>_xlfn.IFNA(INDEX(Input_Lieferant!$D$9:$BE$158,MATCH($C373,Input_Lieferant!$B$9:$B$158,0),MATCH($E$1,Input_Lieferant!$D$8:$BE$8,0)),"")</f>
        <v>jywogwLaCHPrHtuNrOAFjQRDRCbKzz</v>
      </c>
      <c r="F373" s="31"/>
      <c r="G373" s="31"/>
    </row>
    <row r="374" spans="1:7" x14ac:dyDescent="0.4">
      <c r="A374" s="31"/>
      <c r="B374" s="31"/>
      <c r="C374" s="27">
        <f>IFERROR(IF(AND(C371=C372, C372=C373),IF(C371+1&gt;MATCH(0,Input_Lieferant!$B$9:$B$158,-1),"",C371+1),C371),"")</f>
        <v>124</v>
      </c>
      <c r="D374" s="27" t="str">
        <f t="shared" si="5"/>
        <v>D</v>
      </c>
      <c r="E374" s="27" t="str">
        <f>_xlfn.IFNA(INDEX(Input_Lieferant!$D$9:$BE$158,MATCH($C374,Input_Lieferant!$B$9:$B$158,0),MATCH($E$3,Input_Lieferant!$D$8:$BE$8,0)),"")</f>
        <v>boAKSTfRCFoMIvIjsBcwXNcfVLIajv</v>
      </c>
      <c r="F374" s="31"/>
      <c r="G374" s="31"/>
    </row>
    <row r="375" spans="1:7" x14ac:dyDescent="0.4">
      <c r="A375" s="31"/>
      <c r="B375" s="31"/>
      <c r="C375" s="27">
        <f>IFERROR(IF(AND(C371=C372, C372=C373),IF(C372+1&gt;MATCH(0,Input_Lieferant!$B$9:$B$158,-1),"",C372+1),C372),"")</f>
        <v>124</v>
      </c>
      <c r="D375" s="27" t="str">
        <f t="shared" si="5"/>
        <v>F</v>
      </c>
      <c r="E375" s="27" t="str">
        <f>_xlfn.IFNA(INDEX(Input_Lieferant!$D$9:$BE$158,MATCH($C375,Input_Lieferant!$B$9:$B$158,0),MATCH($E$2,Input_Lieferant!$D$8:$BE$8,0)),"")</f>
        <v>SxpsTFDPQiXeIDXFKbASMeABzNMPxC</v>
      </c>
      <c r="F375" s="31"/>
      <c r="G375" s="31"/>
    </row>
    <row r="376" spans="1:7" x14ac:dyDescent="0.4">
      <c r="A376" s="31"/>
      <c r="B376" s="31"/>
      <c r="C376" s="27">
        <f>IFERROR(IF(AND(C371=C372, C372=C373),IF(C373+1&gt;MATCH(0,Input_Lieferant!$B$9:$B$158,-1),"",C373+1),C373),"")</f>
        <v>124</v>
      </c>
      <c r="D376" s="27" t="str">
        <f t="shared" si="5"/>
        <v>E</v>
      </c>
      <c r="E376" s="27" t="str">
        <f>_xlfn.IFNA(INDEX(Input_Lieferant!$D$9:$BE$158,MATCH($C376,Input_Lieferant!$B$9:$B$158,0),MATCH($E$1,Input_Lieferant!$D$8:$BE$8,0)),"")</f>
        <v>yMRTecxsutnVeKXxqqaQpKQuoriEVV</v>
      </c>
      <c r="F376" s="31"/>
      <c r="G376" s="31"/>
    </row>
    <row r="377" spans="1:7" x14ac:dyDescent="0.4">
      <c r="A377" s="31"/>
      <c r="B377" s="31"/>
      <c r="C377" s="27">
        <f>IFERROR(IF(AND(C374=C375, C375=C376),IF(C374+1&gt;MATCH(0,Input_Lieferant!$B$9:$B$158,-1),"",C374+1),C374),"")</f>
        <v>125</v>
      </c>
      <c r="D377" s="27" t="str">
        <f t="shared" si="5"/>
        <v>D</v>
      </c>
      <c r="E377" s="27" t="str">
        <f>_xlfn.IFNA(INDEX(Input_Lieferant!$D$9:$BE$158,MATCH($C377,Input_Lieferant!$B$9:$B$158,0),MATCH($E$3,Input_Lieferant!$D$8:$BE$8,0)),"")</f>
        <v>usKgSwljfTdDhsBGgzGaOpmLBSqAms</v>
      </c>
      <c r="F377" s="31"/>
      <c r="G377" s="31"/>
    </row>
    <row r="378" spans="1:7" x14ac:dyDescent="0.4">
      <c r="A378" s="31"/>
      <c r="B378" s="31"/>
      <c r="C378" s="27">
        <f>IFERROR(IF(AND(C374=C375, C375=C376),IF(C375+1&gt;MATCH(0,Input_Lieferant!$B$9:$B$158,-1),"",C375+1),C375),"")</f>
        <v>125</v>
      </c>
      <c r="D378" s="27" t="str">
        <f t="shared" si="5"/>
        <v>F</v>
      </c>
      <c r="E378" s="27" t="str">
        <f>_xlfn.IFNA(INDEX(Input_Lieferant!$D$9:$BE$158,MATCH($C378,Input_Lieferant!$B$9:$B$158,0),MATCH($E$2,Input_Lieferant!$D$8:$BE$8,0)),"")</f>
        <v>qhdxXFABmHDdgplBRjAEvbMcaeTHuI</v>
      </c>
      <c r="F378" s="31"/>
      <c r="G378" s="31"/>
    </row>
    <row r="379" spans="1:7" x14ac:dyDescent="0.4">
      <c r="A379" s="31"/>
      <c r="B379" s="31"/>
      <c r="C379" s="27">
        <f>IFERROR(IF(AND(C374=C375, C375=C376),IF(C376+1&gt;MATCH(0,Input_Lieferant!$B$9:$B$158,-1),"",C376+1),C376),"")</f>
        <v>125</v>
      </c>
      <c r="D379" s="27" t="str">
        <f t="shared" si="5"/>
        <v>E</v>
      </c>
      <c r="E379" s="27" t="str">
        <f>_xlfn.IFNA(INDEX(Input_Lieferant!$D$9:$BE$158,MATCH($C379,Input_Lieferant!$B$9:$B$158,0),MATCH($E$1,Input_Lieferant!$D$8:$BE$8,0)),"")</f>
        <v>zWQOMtandzWJJuibUTghXCbljXslQd</v>
      </c>
      <c r="F379" s="31"/>
      <c r="G379" s="31"/>
    </row>
    <row r="380" spans="1:7" x14ac:dyDescent="0.4">
      <c r="A380" s="31"/>
      <c r="B380" s="31"/>
      <c r="C380" s="27">
        <f>IFERROR(IF(AND(C377=C378, C378=C379),IF(C377+1&gt;MATCH(0,Input_Lieferant!$B$9:$B$158,-1),"",C377+1),C377),"")</f>
        <v>126</v>
      </c>
      <c r="D380" s="27" t="str">
        <f t="shared" si="5"/>
        <v>D</v>
      </c>
      <c r="E380" s="27" t="str">
        <f>_xlfn.IFNA(INDEX(Input_Lieferant!$D$9:$BE$158,MATCH($C380,Input_Lieferant!$B$9:$B$158,0),MATCH($E$3,Input_Lieferant!$D$8:$BE$8,0)),"")</f>
        <v>oHgWLLGmgxiJajsHtSmLrfXidmmXWm</v>
      </c>
      <c r="F380" s="31"/>
      <c r="G380" s="31"/>
    </row>
    <row r="381" spans="1:7" x14ac:dyDescent="0.4">
      <c r="A381" s="31"/>
      <c r="B381" s="31"/>
      <c r="C381" s="27">
        <f>IFERROR(IF(AND(C377=C378, C378=C379),IF(C378+1&gt;MATCH(0,Input_Lieferant!$B$9:$B$158,-1),"",C378+1),C378),"")</f>
        <v>126</v>
      </c>
      <c r="D381" s="27" t="str">
        <f t="shared" si="5"/>
        <v>F</v>
      </c>
      <c r="E381" s="27" t="str">
        <f>_xlfn.IFNA(INDEX(Input_Lieferant!$D$9:$BE$158,MATCH($C381,Input_Lieferant!$B$9:$B$158,0),MATCH($E$2,Input_Lieferant!$D$8:$BE$8,0)),"")</f>
        <v>ymqPPmIODOFWoRloaUbsrdFOeOlDaH</v>
      </c>
      <c r="F381" s="31"/>
      <c r="G381" s="31"/>
    </row>
    <row r="382" spans="1:7" x14ac:dyDescent="0.4">
      <c r="A382" s="31"/>
      <c r="B382" s="31"/>
      <c r="C382" s="27">
        <f>IFERROR(IF(AND(C377=C378, C378=C379),IF(C379+1&gt;MATCH(0,Input_Lieferant!$B$9:$B$158,-1),"",C379+1),C379),"")</f>
        <v>126</v>
      </c>
      <c r="D382" s="27" t="str">
        <f t="shared" si="5"/>
        <v>E</v>
      </c>
      <c r="E382" s="27" t="str">
        <f>_xlfn.IFNA(INDEX(Input_Lieferant!$D$9:$BE$158,MATCH($C382,Input_Lieferant!$B$9:$B$158,0),MATCH($E$1,Input_Lieferant!$D$8:$BE$8,0)),"")</f>
        <v>uVBTfwUCIorSDtUnkuXbSmFxxoGIBc</v>
      </c>
      <c r="F382" s="31"/>
      <c r="G382" s="31"/>
    </row>
    <row r="383" spans="1:7" x14ac:dyDescent="0.4">
      <c r="A383" s="31"/>
      <c r="B383" s="31"/>
      <c r="C383" s="27">
        <f>IFERROR(IF(AND(C380=C381, C381=C382),IF(C380+1&gt;MATCH(0,Input_Lieferant!$B$9:$B$158,-1),"",C380+1),C380),"")</f>
        <v>127</v>
      </c>
      <c r="D383" s="27" t="str">
        <f t="shared" si="5"/>
        <v>D</v>
      </c>
      <c r="E383" s="27" t="str">
        <f>_xlfn.IFNA(INDEX(Input_Lieferant!$D$9:$BE$158,MATCH($C383,Input_Lieferant!$B$9:$B$158,0),MATCH($E$3,Input_Lieferant!$D$8:$BE$8,0)),"")</f>
        <v>njtsyCSILNcebBOVztBzLWodcsjIdo</v>
      </c>
      <c r="F383" s="31"/>
      <c r="G383" s="31"/>
    </row>
    <row r="384" spans="1:7" x14ac:dyDescent="0.4">
      <c r="A384" s="31"/>
      <c r="B384" s="31"/>
      <c r="C384" s="27">
        <f>IFERROR(IF(AND(C380=C381, C381=C382),IF(C381+1&gt;MATCH(0,Input_Lieferant!$B$9:$B$158,-1),"",C381+1),C381),"")</f>
        <v>127</v>
      </c>
      <c r="D384" s="27" t="str">
        <f t="shared" si="5"/>
        <v>F</v>
      </c>
      <c r="E384" s="27" t="str">
        <f>_xlfn.IFNA(INDEX(Input_Lieferant!$D$9:$BE$158,MATCH($C384,Input_Lieferant!$B$9:$B$158,0),MATCH($E$2,Input_Lieferant!$D$8:$BE$8,0)),"")</f>
        <v>DivgQtoaTBAuacRjydaquxDqzpeRJb</v>
      </c>
      <c r="F384" s="31"/>
      <c r="G384" s="31"/>
    </row>
    <row r="385" spans="1:7" x14ac:dyDescent="0.4">
      <c r="A385" s="31"/>
      <c r="B385" s="31"/>
      <c r="C385" s="27">
        <f>IFERROR(IF(AND(C380=C381, C381=C382),IF(C382+1&gt;MATCH(0,Input_Lieferant!$B$9:$B$158,-1),"",C382+1),C382),"")</f>
        <v>127</v>
      </c>
      <c r="D385" s="27" t="str">
        <f t="shared" si="5"/>
        <v>E</v>
      </c>
      <c r="E385" s="27" t="str">
        <f>_xlfn.IFNA(INDEX(Input_Lieferant!$D$9:$BE$158,MATCH($C385,Input_Lieferant!$B$9:$B$158,0),MATCH($E$1,Input_Lieferant!$D$8:$BE$8,0)),"")</f>
        <v>eNQUOKizLgrdRLEcLxsVMsPcMacqnN</v>
      </c>
      <c r="F385" s="31"/>
      <c r="G385" s="31"/>
    </row>
    <row r="386" spans="1:7" x14ac:dyDescent="0.4">
      <c r="A386" s="31"/>
      <c r="B386" s="31"/>
      <c r="C386" s="27">
        <f>IFERROR(IF(AND(C383=C384, C384=C385),IF(C383+1&gt;MATCH(0,Input_Lieferant!$B$9:$B$158,-1),"",C383+1),C383),"")</f>
        <v>128</v>
      </c>
      <c r="D386" s="27" t="str">
        <f t="shared" si="5"/>
        <v>D</v>
      </c>
      <c r="E386" s="27" t="str">
        <f>_xlfn.IFNA(INDEX(Input_Lieferant!$D$9:$BE$158,MATCH($C386,Input_Lieferant!$B$9:$B$158,0),MATCH($E$3,Input_Lieferant!$D$8:$BE$8,0)),"")</f>
        <v>ePkqCDosiUbLdGuJKxzEmRcVoBogtL</v>
      </c>
      <c r="F386" s="31"/>
      <c r="G386" s="31"/>
    </row>
    <row r="387" spans="1:7" x14ac:dyDescent="0.4">
      <c r="A387" s="31"/>
      <c r="B387" s="31"/>
      <c r="C387" s="27">
        <f>IFERROR(IF(AND(C383=C384, C384=C385),IF(C384+1&gt;MATCH(0,Input_Lieferant!$B$9:$B$158,-1),"",C384+1),C384),"")</f>
        <v>128</v>
      </c>
      <c r="D387" s="27" t="str">
        <f t="shared" si="5"/>
        <v>F</v>
      </c>
      <c r="E387" s="27" t="str">
        <f>_xlfn.IFNA(INDEX(Input_Lieferant!$D$9:$BE$158,MATCH($C387,Input_Lieferant!$B$9:$B$158,0),MATCH($E$2,Input_Lieferant!$D$8:$BE$8,0)),"")</f>
        <v>nCjDfnqqAdeiHUCfKaAEmViwBwiCOe</v>
      </c>
      <c r="F387" s="31"/>
      <c r="G387" s="31"/>
    </row>
    <row r="388" spans="1:7" x14ac:dyDescent="0.4">
      <c r="A388" s="31"/>
      <c r="B388" s="31"/>
      <c r="C388" s="27">
        <f>IFERROR(IF(AND(C383=C384, C384=C385),IF(C385+1&gt;MATCH(0,Input_Lieferant!$B$9:$B$158,-1),"",C385+1),C385),"")</f>
        <v>128</v>
      </c>
      <c r="D388" s="27" t="str">
        <f t="shared" si="5"/>
        <v>E</v>
      </c>
      <c r="E388" s="27" t="str">
        <f>_xlfn.IFNA(INDEX(Input_Lieferant!$D$9:$BE$158,MATCH($C388,Input_Lieferant!$B$9:$B$158,0),MATCH($E$1,Input_Lieferant!$D$8:$BE$8,0)),"")</f>
        <v>cFvkCnhLJvLHudewvhPfujUPDPPKTz</v>
      </c>
      <c r="F388" s="31"/>
      <c r="G388" s="31"/>
    </row>
    <row r="389" spans="1:7" x14ac:dyDescent="0.4">
      <c r="A389" s="31"/>
      <c r="B389" s="31"/>
      <c r="C389" s="27">
        <f>IFERROR(IF(AND(C386=C387, C387=C388),IF(C386+1&gt;MATCH(0,Input_Lieferant!$B$9:$B$158,-1),"",C386+1),C386),"")</f>
        <v>129</v>
      </c>
      <c r="D389" s="27" t="str">
        <f t="shared" si="5"/>
        <v>D</v>
      </c>
      <c r="E389" s="27" t="str">
        <f>_xlfn.IFNA(INDEX(Input_Lieferant!$D$9:$BE$158,MATCH($C389,Input_Lieferant!$B$9:$B$158,0),MATCH($E$3,Input_Lieferant!$D$8:$BE$8,0)),"")</f>
        <v>WGFdXickCsXmlCCETwjSNUvdLWtSVW</v>
      </c>
      <c r="F389" s="31"/>
      <c r="G389" s="31"/>
    </row>
    <row r="390" spans="1:7" x14ac:dyDescent="0.4">
      <c r="A390" s="31"/>
      <c r="B390" s="31"/>
      <c r="C390" s="27">
        <f>IFERROR(IF(AND(C386=C387, C387=C388),IF(C387+1&gt;MATCH(0,Input_Lieferant!$B$9:$B$158,-1),"",C387+1),C387),"")</f>
        <v>129</v>
      </c>
      <c r="D390" s="27" t="str">
        <f t="shared" si="5"/>
        <v>F</v>
      </c>
      <c r="E390" s="27" t="str">
        <f>_xlfn.IFNA(INDEX(Input_Lieferant!$D$9:$BE$158,MATCH($C390,Input_Lieferant!$B$9:$B$158,0),MATCH($E$2,Input_Lieferant!$D$8:$BE$8,0)),"")</f>
        <v>BNfqzThfsdfjrRQUlpjgdOOlFlNqnG</v>
      </c>
      <c r="F390" s="31"/>
      <c r="G390" s="31"/>
    </row>
    <row r="391" spans="1:7" x14ac:dyDescent="0.4">
      <c r="A391" s="31"/>
      <c r="B391" s="31"/>
      <c r="C391" s="27">
        <f>IFERROR(IF(AND(C386=C387, C387=C388),IF(C388+1&gt;MATCH(0,Input_Lieferant!$B$9:$B$158,-1),"",C388+1),C388),"")</f>
        <v>129</v>
      </c>
      <c r="D391" s="27" t="str">
        <f t="shared" si="5"/>
        <v>E</v>
      </c>
      <c r="E391" s="27" t="str">
        <f>_xlfn.IFNA(INDEX(Input_Lieferant!$D$9:$BE$158,MATCH($C391,Input_Lieferant!$B$9:$B$158,0),MATCH($E$1,Input_Lieferant!$D$8:$BE$8,0)),"")</f>
        <v>LOiaIBrUDUBhRvDKaCcmTSRJJFWqop</v>
      </c>
      <c r="F391" s="31"/>
      <c r="G391" s="31"/>
    </row>
    <row r="392" spans="1:7" x14ac:dyDescent="0.4">
      <c r="A392" s="31"/>
      <c r="B392" s="31"/>
      <c r="C392" s="27">
        <f>IFERROR(IF(AND(C389=C390, C390=C391),IF(C389+1&gt;MATCH(0,Input_Lieferant!$B$9:$B$158,-1),"",C389+1),C389),"")</f>
        <v>130</v>
      </c>
      <c r="D392" s="27" t="str">
        <f t="shared" ref="D392:D454" si="6">IF(C392&lt;&gt;"",D389,"")</f>
        <v>D</v>
      </c>
      <c r="E392" s="27" t="str">
        <f>_xlfn.IFNA(INDEX(Input_Lieferant!$D$9:$BE$158,MATCH($C392,Input_Lieferant!$B$9:$B$158,0),MATCH($E$3,Input_Lieferant!$D$8:$BE$8,0)),"")</f>
        <v>EnMjbNJibFtlyFTdJMlBDIjJuFraKG</v>
      </c>
      <c r="F392" s="31"/>
      <c r="G392" s="31"/>
    </row>
    <row r="393" spans="1:7" x14ac:dyDescent="0.4">
      <c r="A393" s="31"/>
      <c r="B393" s="31"/>
      <c r="C393" s="27">
        <f>IFERROR(IF(AND(C389=C390, C390=C391),IF(C390+1&gt;MATCH(0,Input_Lieferant!$B$9:$B$158,-1),"",C390+1),C390),"")</f>
        <v>130</v>
      </c>
      <c r="D393" s="27" t="str">
        <f t="shared" si="6"/>
        <v>F</v>
      </c>
      <c r="E393" s="27" t="str">
        <f>_xlfn.IFNA(INDEX(Input_Lieferant!$D$9:$BE$158,MATCH($C393,Input_Lieferant!$B$9:$B$158,0),MATCH($E$2,Input_Lieferant!$D$8:$BE$8,0)),"")</f>
        <v>srXTawGogfnmOSdhCEsGJmQqfsjwvj</v>
      </c>
      <c r="F393" s="31"/>
      <c r="G393" s="31"/>
    </row>
    <row r="394" spans="1:7" x14ac:dyDescent="0.4">
      <c r="A394" s="31"/>
      <c r="B394" s="31"/>
      <c r="C394" s="27">
        <f>IFERROR(IF(AND(C389=C390, C390=C391),IF(C391+1&gt;MATCH(0,Input_Lieferant!$B$9:$B$158,-1),"",C391+1),C391),"")</f>
        <v>130</v>
      </c>
      <c r="D394" s="27" t="str">
        <f t="shared" si="6"/>
        <v>E</v>
      </c>
      <c r="E394" s="27" t="str">
        <f>_xlfn.IFNA(INDEX(Input_Lieferant!$D$9:$BE$158,MATCH($C394,Input_Lieferant!$B$9:$B$158,0),MATCH($E$1,Input_Lieferant!$D$8:$BE$8,0)),"")</f>
        <v>HmfGTFNeANUsUjpTESxdgrBFHuIwyW</v>
      </c>
      <c r="F394" s="31"/>
      <c r="G394" s="31"/>
    </row>
    <row r="395" spans="1:7" x14ac:dyDescent="0.4">
      <c r="A395" s="31"/>
      <c r="B395" s="31"/>
      <c r="C395" s="27">
        <f>IFERROR(IF(AND(C392=C393, C393=C394),IF(C392+1&gt;MATCH(0,Input_Lieferant!$B$9:$B$158,-1),"",C392+1),C392),"")</f>
        <v>131</v>
      </c>
      <c r="D395" s="27" t="str">
        <f t="shared" si="6"/>
        <v>D</v>
      </c>
      <c r="E395" s="27" t="str">
        <f>_xlfn.IFNA(INDEX(Input_Lieferant!$D$9:$BE$158,MATCH($C395,Input_Lieferant!$B$9:$B$158,0),MATCH($E$3,Input_Lieferant!$D$8:$BE$8,0)),"")</f>
        <v>iBjuiQMwwKmgiHDBoEBdqQwqoLWXqm</v>
      </c>
      <c r="F395" s="31"/>
      <c r="G395" s="31"/>
    </row>
    <row r="396" spans="1:7" x14ac:dyDescent="0.4">
      <c r="A396" s="31"/>
      <c r="B396" s="31"/>
      <c r="C396" s="27">
        <f>IFERROR(IF(AND(C392=C393, C393=C394),IF(C393+1&gt;MATCH(0,Input_Lieferant!$B$9:$B$158,-1),"",C393+1),C393),"")</f>
        <v>131</v>
      </c>
      <c r="D396" s="27" t="str">
        <f t="shared" si="6"/>
        <v>F</v>
      </c>
      <c r="E396" s="27" t="str">
        <f>_xlfn.IFNA(INDEX(Input_Lieferant!$D$9:$BE$158,MATCH($C396,Input_Lieferant!$B$9:$B$158,0),MATCH($E$2,Input_Lieferant!$D$8:$BE$8,0)),"")</f>
        <v>zLcvSPDwjimrahqBINFMcunbvartbv</v>
      </c>
      <c r="F396" s="31"/>
      <c r="G396" s="31"/>
    </row>
    <row r="397" spans="1:7" x14ac:dyDescent="0.4">
      <c r="A397" s="31"/>
      <c r="B397" s="31"/>
      <c r="C397" s="27">
        <f>IFERROR(IF(AND(C392=C393, C393=C394),IF(C394+1&gt;MATCH(0,Input_Lieferant!$B$9:$B$158,-1),"",C394+1),C394),"")</f>
        <v>131</v>
      </c>
      <c r="D397" s="27" t="str">
        <f t="shared" si="6"/>
        <v>E</v>
      </c>
      <c r="E397" s="27" t="str">
        <f>_xlfn.IFNA(INDEX(Input_Lieferant!$D$9:$BE$158,MATCH($C397,Input_Lieferant!$B$9:$B$158,0),MATCH($E$1,Input_Lieferant!$D$8:$BE$8,0)),"")</f>
        <v>SutAbBHCKwRhkHXGRGGejQVrygFuHu</v>
      </c>
      <c r="F397" s="31"/>
      <c r="G397" s="31"/>
    </row>
    <row r="398" spans="1:7" x14ac:dyDescent="0.4">
      <c r="A398" s="31"/>
      <c r="B398" s="31"/>
      <c r="C398" s="27">
        <f>IFERROR(IF(AND(C395=C396, C396=C397),IF(C395+1&gt;MATCH(0,Input_Lieferant!$B$9:$B$158,-1),"",C395+1),C395),"")</f>
        <v>132</v>
      </c>
      <c r="D398" s="27" t="str">
        <f t="shared" si="6"/>
        <v>D</v>
      </c>
      <c r="E398" s="27" t="str">
        <f>_xlfn.IFNA(INDEX(Input_Lieferant!$D$9:$BE$158,MATCH($C398,Input_Lieferant!$B$9:$B$158,0),MATCH($E$3,Input_Lieferant!$D$8:$BE$8,0)),"")</f>
        <v>KwAeUTLUxoVRcvEEJJqDrTtRHfbyca</v>
      </c>
      <c r="F398" s="31"/>
      <c r="G398" s="31"/>
    </row>
    <row r="399" spans="1:7" x14ac:dyDescent="0.4">
      <c r="A399" s="31"/>
      <c r="B399" s="31"/>
      <c r="C399" s="27">
        <f>IFERROR(IF(AND(C395=C396, C396=C397),IF(C396+1&gt;MATCH(0,Input_Lieferant!$B$9:$B$158,-1),"",C396+1),C396),"")</f>
        <v>132</v>
      </c>
      <c r="D399" s="27" t="str">
        <f t="shared" si="6"/>
        <v>F</v>
      </c>
      <c r="E399" s="27" t="str">
        <f>_xlfn.IFNA(INDEX(Input_Lieferant!$D$9:$BE$158,MATCH($C399,Input_Lieferant!$B$9:$B$158,0),MATCH($E$2,Input_Lieferant!$D$8:$BE$8,0)),"")</f>
        <v>STfQwqfvUFwokbRBcolGaHlTLdmOXw</v>
      </c>
      <c r="F399" s="31"/>
      <c r="G399" s="31"/>
    </row>
    <row r="400" spans="1:7" x14ac:dyDescent="0.4">
      <c r="A400" s="31"/>
      <c r="B400" s="31"/>
      <c r="C400" s="27">
        <f>IFERROR(IF(AND(C395=C396, C396=C397),IF(C397+1&gt;MATCH(0,Input_Lieferant!$B$9:$B$158,-1),"",C397+1),C397),"")</f>
        <v>132</v>
      </c>
      <c r="D400" s="27" t="str">
        <f t="shared" si="6"/>
        <v>E</v>
      </c>
      <c r="E400" s="27" t="str">
        <f>_xlfn.IFNA(INDEX(Input_Lieferant!$D$9:$BE$158,MATCH($C400,Input_Lieferant!$B$9:$B$158,0),MATCH($E$1,Input_Lieferant!$D$8:$BE$8,0)),"")</f>
        <v>dGoStjMaqPSnKpPevVpLgytVTgPjOL</v>
      </c>
      <c r="F400" s="31"/>
      <c r="G400" s="31"/>
    </row>
    <row r="401" spans="1:7" x14ac:dyDescent="0.4">
      <c r="A401" s="31"/>
      <c r="B401" s="31"/>
      <c r="C401" s="27">
        <f>IFERROR(IF(AND(C398=C399, C399=C400),IF(C398+1&gt;MATCH(0,Input_Lieferant!$B$9:$B$158,-1),"",C398+1),C398),"")</f>
        <v>133</v>
      </c>
      <c r="D401" s="27" t="str">
        <f t="shared" si="6"/>
        <v>D</v>
      </c>
      <c r="E401" s="27" t="str">
        <f>_xlfn.IFNA(INDEX(Input_Lieferant!$D$9:$BE$158,MATCH($C401,Input_Lieferant!$B$9:$B$158,0),MATCH($E$3,Input_Lieferant!$D$8:$BE$8,0)),"")</f>
        <v>pMqpwunhnvtaVvnHAgruhegMOMfcbW</v>
      </c>
      <c r="F401" s="31"/>
      <c r="G401" s="31"/>
    </row>
    <row r="402" spans="1:7" x14ac:dyDescent="0.4">
      <c r="A402" s="31"/>
      <c r="B402" s="31"/>
      <c r="C402" s="27">
        <f>IFERROR(IF(AND(C398=C399, C399=C400),IF(C399+1&gt;MATCH(0,Input_Lieferant!$B$9:$B$158,-1),"",C399+1),C399),"")</f>
        <v>133</v>
      </c>
      <c r="D402" s="27" t="str">
        <f t="shared" si="6"/>
        <v>F</v>
      </c>
      <c r="E402" s="27" t="str">
        <f>_xlfn.IFNA(INDEX(Input_Lieferant!$D$9:$BE$158,MATCH($C402,Input_Lieferant!$B$9:$B$158,0),MATCH($E$2,Input_Lieferant!$D$8:$BE$8,0)),"")</f>
        <v>BhzeEauMTFMNWJJusiyKbfthDPPRSw</v>
      </c>
      <c r="F402" s="31"/>
      <c r="G402" s="31"/>
    </row>
    <row r="403" spans="1:7" x14ac:dyDescent="0.4">
      <c r="A403" s="31"/>
      <c r="B403" s="31"/>
      <c r="C403" s="27">
        <f>IFERROR(IF(AND(C398=C399, C399=C400),IF(C400+1&gt;MATCH(0,Input_Lieferant!$B$9:$B$158,-1),"",C400+1),C400),"")</f>
        <v>133</v>
      </c>
      <c r="D403" s="27" t="str">
        <f t="shared" si="6"/>
        <v>E</v>
      </c>
      <c r="E403" s="27" t="str">
        <f>_xlfn.IFNA(INDEX(Input_Lieferant!$D$9:$BE$158,MATCH($C403,Input_Lieferant!$B$9:$B$158,0),MATCH($E$1,Input_Lieferant!$D$8:$BE$8,0)),"")</f>
        <v>FmKaIGKXNXOjLCRhJyScnSMioLmPhA</v>
      </c>
      <c r="F403" s="31"/>
      <c r="G403" s="31"/>
    </row>
    <row r="404" spans="1:7" x14ac:dyDescent="0.4">
      <c r="A404" s="31"/>
      <c r="B404" s="31"/>
      <c r="C404" s="27">
        <f>IFERROR(IF(AND(C401=C402, C402=C403),IF(C401+1&gt;MATCH(0,Input_Lieferant!$B$9:$B$158,-1),"",C401+1),C401),"")</f>
        <v>134</v>
      </c>
      <c r="D404" s="27" t="str">
        <f t="shared" si="6"/>
        <v>D</v>
      </c>
      <c r="E404" s="27" t="str">
        <f>_xlfn.IFNA(INDEX(Input_Lieferant!$D$9:$BE$158,MATCH($C404,Input_Lieferant!$B$9:$B$158,0),MATCH($E$3,Input_Lieferant!$D$8:$BE$8,0)),"")</f>
        <v>QyunqfqRoPiJMxMuvIWMnXmHUcwOVx</v>
      </c>
      <c r="F404" s="31"/>
      <c r="G404" s="31"/>
    </row>
    <row r="405" spans="1:7" x14ac:dyDescent="0.4">
      <c r="A405" s="31"/>
      <c r="B405" s="31"/>
      <c r="C405" s="27">
        <f>IFERROR(IF(AND(C401=C402, C402=C403),IF(C402+1&gt;MATCH(0,Input_Lieferant!$B$9:$B$158,-1),"",C402+1),C402),"")</f>
        <v>134</v>
      </c>
      <c r="D405" s="27" t="str">
        <f t="shared" si="6"/>
        <v>F</v>
      </c>
      <c r="E405" s="27" t="str">
        <f>_xlfn.IFNA(INDEX(Input_Lieferant!$D$9:$BE$158,MATCH($C405,Input_Lieferant!$B$9:$B$158,0),MATCH($E$2,Input_Lieferant!$D$8:$BE$8,0)),"")</f>
        <v>aDIfIxfRMwrdRILXSfCwwlbqveMpIe</v>
      </c>
      <c r="F405" s="31"/>
      <c r="G405" s="31"/>
    </row>
    <row r="406" spans="1:7" x14ac:dyDescent="0.4">
      <c r="A406" s="31"/>
      <c r="B406" s="31"/>
      <c r="C406" s="27">
        <f>IFERROR(IF(AND(C401=C402, C402=C403),IF(C403+1&gt;MATCH(0,Input_Lieferant!$B$9:$B$158,-1),"",C403+1),C403),"")</f>
        <v>134</v>
      </c>
      <c r="D406" s="27" t="str">
        <f t="shared" si="6"/>
        <v>E</v>
      </c>
      <c r="E406" s="27" t="str">
        <f>_xlfn.IFNA(INDEX(Input_Lieferant!$D$9:$BE$158,MATCH($C406,Input_Lieferant!$B$9:$B$158,0),MATCH($E$1,Input_Lieferant!$D$8:$BE$8,0)),"")</f>
        <v>HQlgnKpvPJUFWWJsmmBUxUfiEkEHaf</v>
      </c>
      <c r="F406" s="31"/>
      <c r="G406" s="31"/>
    </row>
    <row r="407" spans="1:7" x14ac:dyDescent="0.4">
      <c r="A407" s="31"/>
      <c r="B407" s="31"/>
      <c r="C407" s="27">
        <f>IFERROR(IF(AND(C404=C405, C405=C406),IF(C404+1&gt;MATCH(0,Input_Lieferant!$B$9:$B$158,-1),"",C404+1),C404),"")</f>
        <v>135</v>
      </c>
      <c r="D407" s="27" t="str">
        <f t="shared" si="6"/>
        <v>D</v>
      </c>
      <c r="E407" s="27" t="str">
        <f>_xlfn.IFNA(INDEX(Input_Lieferant!$D$9:$BE$158,MATCH($C407,Input_Lieferant!$B$9:$B$158,0),MATCH($E$3,Input_Lieferant!$D$8:$BE$8,0)),"")</f>
        <v>ObeaFoWXWeXruNIATeEqJzIrolmDLM</v>
      </c>
      <c r="F407" s="31"/>
      <c r="G407" s="31"/>
    </row>
    <row r="408" spans="1:7" x14ac:dyDescent="0.4">
      <c r="A408" s="31"/>
      <c r="B408" s="31"/>
      <c r="C408" s="27">
        <f>IFERROR(IF(AND(C404=C405, C405=C406),IF(C405+1&gt;MATCH(0,Input_Lieferant!$B$9:$B$158,-1),"",C405+1),C405),"")</f>
        <v>135</v>
      </c>
      <c r="D408" s="27" t="str">
        <f t="shared" si="6"/>
        <v>F</v>
      </c>
      <c r="E408" s="27" t="str">
        <f>_xlfn.IFNA(INDEX(Input_Lieferant!$D$9:$BE$158,MATCH($C408,Input_Lieferant!$B$9:$B$158,0),MATCH($E$2,Input_Lieferant!$D$8:$BE$8,0)),"")</f>
        <v>emhdybFnkwOkHmLryDTxQUjcKEuHGj</v>
      </c>
      <c r="F408" s="31"/>
      <c r="G408" s="31"/>
    </row>
    <row r="409" spans="1:7" x14ac:dyDescent="0.4">
      <c r="A409" s="31"/>
      <c r="B409" s="31"/>
      <c r="C409" s="27">
        <f>IFERROR(IF(AND(C404=C405, C405=C406),IF(C406+1&gt;MATCH(0,Input_Lieferant!$B$9:$B$158,-1),"",C406+1),C406),"")</f>
        <v>135</v>
      </c>
      <c r="D409" s="27" t="str">
        <f t="shared" si="6"/>
        <v>E</v>
      </c>
      <c r="E409" s="27" t="str">
        <f>_xlfn.IFNA(INDEX(Input_Lieferant!$D$9:$BE$158,MATCH($C409,Input_Lieferant!$B$9:$B$158,0),MATCH($E$1,Input_Lieferant!$D$8:$BE$8,0)),"")</f>
        <v>bCOgelsWrhoTFGXRiuRzrEqpABJwyl</v>
      </c>
      <c r="F409" s="31"/>
      <c r="G409" s="31"/>
    </row>
    <row r="410" spans="1:7" x14ac:dyDescent="0.4">
      <c r="A410" s="31"/>
      <c r="B410" s="31"/>
      <c r="C410" s="27">
        <f>IFERROR(IF(AND(C407=C408, C408=C409),IF(C407+1&gt;MATCH(0,Input_Lieferant!$B$9:$B$158,-1),"",C407+1),C407),"")</f>
        <v>136</v>
      </c>
      <c r="D410" s="27" t="str">
        <f t="shared" si="6"/>
        <v>D</v>
      </c>
      <c r="E410" s="27" t="str">
        <f>_xlfn.IFNA(INDEX(Input_Lieferant!$D$9:$BE$158,MATCH($C410,Input_Lieferant!$B$9:$B$158,0),MATCH($E$3,Input_Lieferant!$D$8:$BE$8,0)),"")</f>
        <v>OWTtnHaFytAREQJdiMRoTCJdRugPor</v>
      </c>
      <c r="F410" s="31"/>
      <c r="G410" s="31"/>
    </row>
    <row r="411" spans="1:7" x14ac:dyDescent="0.4">
      <c r="A411" s="31"/>
      <c r="B411" s="31"/>
      <c r="C411" s="27">
        <f>IFERROR(IF(AND(C407=C408, C408=C409),IF(C408+1&gt;MATCH(0,Input_Lieferant!$B$9:$B$158,-1),"",C408+1),C408),"")</f>
        <v>136</v>
      </c>
      <c r="D411" s="27" t="str">
        <f t="shared" si="6"/>
        <v>F</v>
      </c>
      <c r="E411" s="27" t="str">
        <f>_xlfn.IFNA(INDEX(Input_Lieferant!$D$9:$BE$158,MATCH($C411,Input_Lieferant!$B$9:$B$158,0),MATCH($E$2,Input_Lieferant!$D$8:$BE$8,0)),"")</f>
        <v>FOVOgCgbCSyQpeqTddnNurxICOgzrq</v>
      </c>
      <c r="F411" s="31"/>
      <c r="G411" s="31"/>
    </row>
    <row r="412" spans="1:7" x14ac:dyDescent="0.4">
      <c r="A412" s="31"/>
      <c r="B412" s="31"/>
      <c r="C412" s="27">
        <f>IFERROR(IF(AND(C407=C408, C408=C409),IF(C409+1&gt;MATCH(0,Input_Lieferant!$B$9:$B$158,-1),"",C409+1),C409),"")</f>
        <v>136</v>
      </c>
      <c r="D412" s="27" t="str">
        <f t="shared" si="6"/>
        <v>E</v>
      </c>
      <c r="E412" s="27" t="str">
        <f>_xlfn.IFNA(INDEX(Input_Lieferant!$D$9:$BE$158,MATCH($C412,Input_Lieferant!$B$9:$B$158,0),MATCH($E$1,Input_Lieferant!$D$8:$BE$8,0)),"")</f>
        <v>waHMSXIsfUXdbMeVHQHiWXlTlwMBwf</v>
      </c>
      <c r="F412" s="31"/>
      <c r="G412" s="31"/>
    </row>
    <row r="413" spans="1:7" x14ac:dyDescent="0.4">
      <c r="A413" s="31"/>
      <c r="B413" s="31"/>
      <c r="C413" s="27">
        <f>IFERROR(IF(AND(C410=C411, C411=C412),IF(C410+1&gt;MATCH(0,Input_Lieferant!$B$9:$B$158,-1),"",C410+1),C410),"")</f>
        <v>137</v>
      </c>
      <c r="D413" s="27" t="str">
        <f t="shared" si="6"/>
        <v>D</v>
      </c>
      <c r="E413" s="27" t="str">
        <f>_xlfn.IFNA(INDEX(Input_Lieferant!$D$9:$BE$158,MATCH($C413,Input_Lieferant!$B$9:$B$158,0),MATCH($E$3,Input_Lieferant!$D$8:$BE$8,0)),"")</f>
        <v>nHOlVzurOaTOduhMrxQLphBwlbvhEs</v>
      </c>
      <c r="F413" s="31"/>
      <c r="G413" s="31"/>
    </row>
    <row r="414" spans="1:7" x14ac:dyDescent="0.4">
      <c r="A414" s="31"/>
      <c r="B414" s="31"/>
      <c r="C414" s="27">
        <f>IFERROR(IF(AND(C410=C411, C411=C412),IF(C411+1&gt;MATCH(0,Input_Lieferant!$B$9:$B$158,-1),"",C411+1),C411),"")</f>
        <v>137</v>
      </c>
      <c r="D414" s="27" t="str">
        <f t="shared" si="6"/>
        <v>F</v>
      </c>
      <c r="E414" s="27" t="str">
        <f>_xlfn.IFNA(INDEX(Input_Lieferant!$D$9:$BE$158,MATCH($C414,Input_Lieferant!$B$9:$B$158,0),MATCH($E$2,Input_Lieferant!$D$8:$BE$8,0)),"")</f>
        <v>BTPhbhzawvpKwNzLNiroSWHNjlKCrq</v>
      </c>
      <c r="F414" s="31"/>
      <c r="G414" s="31"/>
    </row>
    <row r="415" spans="1:7" x14ac:dyDescent="0.4">
      <c r="A415" s="31"/>
      <c r="B415" s="31"/>
      <c r="C415" s="27">
        <f>IFERROR(IF(AND(C410=C411, C411=C412),IF(C412+1&gt;MATCH(0,Input_Lieferant!$B$9:$B$158,-1),"",C412+1),C412),"")</f>
        <v>137</v>
      </c>
      <c r="D415" s="27" t="str">
        <f t="shared" si="6"/>
        <v>E</v>
      </c>
      <c r="E415" s="27" t="str">
        <f>_xlfn.IFNA(INDEX(Input_Lieferant!$D$9:$BE$158,MATCH($C415,Input_Lieferant!$B$9:$B$158,0),MATCH($E$1,Input_Lieferant!$D$8:$BE$8,0)),"")</f>
        <v>JGBhuKKUefmkrVRChurWhmztVhLklU</v>
      </c>
      <c r="F415" s="31"/>
      <c r="G415" s="31"/>
    </row>
    <row r="416" spans="1:7" x14ac:dyDescent="0.4">
      <c r="A416" s="31"/>
      <c r="B416" s="31"/>
      <c r="C416" s="27">
        <f>IFERROR(IF(AND(C413=C414, C414=C415),IF(C413+1&gt;MATCH(0,Input_Lieferant!$B$9:$B$158,-1),"",C413+1),C413),"")</f>
        <v>138</v>
      </c>
      <c r="D416" s="27" t="str">
        <f t="shared" si="6"/>
        <v>D</v>
      </c>
      <c r="E416" s="27" t="str">
        <f>_xlfn.IFNA(INDEX(Input_Lieferant!$D$9:$BE$158,MATCH($C416,Input_Lieferant!$B$9:$B$158,0),MATCH($E$3,Input_Lieferant!$D$8:$BE$8,0)),"")</f>
        <v>xnwkbqQiUBAjPgfwfRLJovHpOnfjyJ</v>
      </c>
      <c r="F416" s="31"/>
      <c r="G416" s="31"/>
    </row>
    <row r="417" spans="1:7" x14ac:dyDescent="0.4">
      <c r="A417" s="31"/>
      <c r="B417" s="31"/>
      <c r="C417" s="27">
        <f>IFERROR(IF(AND(C413=C414, C414=C415),IF(C414+1&gt;MATCH(0,Input_Lieferant!$B$9:$B$158,-1),"",C414+1),C414),"")</f>
        <v>138</v>
      </c>
      <c r="D417" s="27" t="str">
        <f t="shared" si="6"/>
        <v>F</v>
      </c>
      <c r="E417" s="27" t="str">
        <f>_xlfn.IFNA(INDEX(Input_Lieferant!$D$9:$BE$158,MATCH($C417,Input_Lieferant!$B$9:$B$158,0),MATCH($E$2,Input_Lieferant!$D$8:$BE$8,0)),"")</f>
        <v>nbeRslaLjrFkvuNbNapPeUDAVAxzDh</v>
      </c>
      <c r="F417" s="31"/>
      <c r="G417" s="31"/>
    </row>
    <row r="418" spans="1:7" x14ac:dyDescent="0.4">
      <c r="A418" s="31"/>
      <c r="B418" s="31"/>
      <c r="C418" s="27">
        <f>IFERROR(IF(AND(C413=C414, C414=C415),IF(C415+1&gt;MATCH(0,Input_Lieferant!$B$9:$B$158,-1),"",C415+1),C415),"")</f>
        <v>138</v>
      </c>
      <c r="D418" s="27" t="str">
        <f t="shared" si="6"/>
        <v>E</v>
      </c>
      <c r="E418" s="27" t="str">
        <f>_xlfn.IFNA(INDEX(Input_Lieferant!$D$9:$BE$158,MATCH($C418,Input_Lieferant!$B$9:$B$158,0),MATCH($E$1,Input_Lieferant!$D$8:$BE$8,0)),"")</f>
        <v>neqJkXmfHFPqzoeNICWwETrOXzNKvx</v>
      </c>
      <c r="F418" s="31"/>
      <c r="G418" s="31"/>
    </row>
    <row r="419" spans="1:7" x14ac:dyDescent="0.4">
      <c r="A419" s="31"/>
      <c r="B419" s="31"/>
      <c r="C419" s="27">
        <f>IFERROR(IF(AND(C416=C417, C417=C418),IF(C416+1&gt;MATCH(0,Input_Lieferant!$B$9:$B$158,-1),"",C416+1),C416),"")</f>
        <v>139</v>
      </c>
      <c r="D419" s="27" t="str">
        <f t="shared" si="6"/>
        <v>D</v>
      </c>
      <c r="E419" s="27" t="str">
        <f>_xlfn.IFNA(INDEX(Input_Lieferant!$D$9:$BE$158,MATCH($C419,Input_Lieferant!$B$9:$B$158,0),MATCH($E$3,Input_Lieferant!$D$8:$BE$8,0)),"")</f>
        <v>otraCztTPrjrIuGEkHNaHIfKlAqoBB</v>
      </c>
      <c r="F419" s="31"/>
      <c r="G419" s="31"/>
    </row>
    <row r="420" spans="1:7" x14ac:dyDescent="0.4">
      <c r="A420" s="31"/>
      <c r="B420" s="31"/>
      <c r="C420" s="27">
        <f>IFERROR(IF(AND(C416=C417, C417=C418),IF(C417+1&gt;MATCH(0,Input_Lieferant!$B$9:$B$158,-1),"",C417+1),C417),"")</f>
        <v>139</v>
      </c>
      <c r="D420" s="27" t="str">
        <f t="shared" si="6"/>
        <v>F</v>
      </c>
      <c r="E420" s="27" t="str">
        <f>_xlfn.IFNA(INDEX(Input_Lieferant!$D$9:$BE$158,MATCH($C420,Input_Lieferant!$B$9:$B$158,0),MATCH($E$2,Input_Lieferant!$D$8:$BE$8,0)),"")</f>
        <v>UVAHqhGLgeTlDnRehnwfAMVmxdHCds</v>
      </c>
      <c r="F420" s="31"/>
      <c r="G420" s="31"/>
    </row>
    <row r="421" spans="1:7" x14ac:dyDescent="0.4">
      <c r="A421" s="31"/>
      <c r="B421" s="31"/>
      <c r="C421" s="27">
        <f>IFERROR(IF(AND(C416=C417, C417=C418),IF(C418+1&gt;MATCH(0,Input_Lieferant!$B$9:$B$158,-1),"",C418+1),C418),"")</f>
        <v>139</v>
      </c>
      <c r="D421" s="27" t="str">
        <f t="shared" si="6"/>
        <v>E</v>
      </c>
      <c r="E421" s="27" t="str">
        <f>_xlfn.IFNA(INDEX(Input_Lieferant!$D$9:$BE$158,MATCH($C421,Input_Lieferant!$B$9:$B$158,0),MATCH($E$1,Input_Lieferant!$D$8:$BE$8,0)),"")</f>
        <v>sNTMvdmKckQSrafHviQDqDfeMHWQuN</v>
      </c>
      <c r="F421" s="31"/>
      <c r="G421" s="31"/>
    </row>
    <row r="422" spans="1:7" x14ac:dyDescent="0.4">
      <c r="A422" s="31"/>
      <c r="B422" s="31"/>
      <c r="C422" s="27">
        <f>IFERROR(IF(AND(C419=C420, C420=C421),IF(C419+1&gt;MATCH(0,Input_Lieferant!$B$9:$B$158,-1),"",C419+1),C419),"")</f>
        <v>140</v>
      </c>
      <c r="D422" s="27" t="str">
        <f t="shared" si="6"/>
        <v>D</v>
      </c>
      <c r="E422" s="27" t="str">
        <f>_xlfn.IFNA(INDEX(Input_Lieferant!$D$9:$BE$158,MATCH($C422,Input_Lieferant!$B$9:$B$158,0),MATCH($E$3,Input_Lieferant!$D$8:$BE$8,0)),"")</f>
        <v>MOboixgqLJOWajfSViIgyHeXLdGQaP</v>
      </c>
      <c r="F422" s="31"/>
      <c r="G422" s="31"/>
    </row>
    <row r="423" spans="1:7" x14ac:dyDescent="0.4">
      <c r="A423" s="31"/>
      <c r="B423" s="31"/>
      <c r="C423" s="27">
        <f>IFERROR(IF(AND(C419=C420, C420=C421),IF(C420+1&gt;MATCH(0,Input_Lieferant!$B$9:$B$158,-1),"",C420+1),C420),"")</f>
        <v>140</v>
      </c>
      <c r="D423" s="27" t="str">
        <f t="shared" si="6"/>
        <v>F</v>
      </c>
      <c r="E423" s="27" t="str">
        <f>_xlfn.IFNA(INDEX(Input_Lieferant!$D$9:$BE$158,MATCH($C423,Input_Lieferant!$B$9:$B$158,0),MATCH($E$2,Input_Lieferant!$D$8:$BE$8,0)),"")</f>
        <v>KHrUxjGqSMQzhawiIpyXPwmyutIfVB</v>
      </c>
      <c r="F423" s="31"/>
      <c r="G423" s="31"/>
    </row>
    <row r="424" spans="1:7" x14ac:dyDescent="0.4">
      <c r="A424" s="31"/>
      <c r="B424" s="31"/>
      <c r="C424" s="27">
        <f>IFERROR(IF(AND(C419=C420, C420=C421),IF(C421+1&gt;MATCH(0,Input_Lieferant!$B$9:$B$158,-1),"",C421+1),C421),"")</f>
        <v>140</v>
      </c>
      <c r="D424" s="27" t="str">
        <f t="shared" si="6"/>
        <v>E</v>
      </c>
      <c r="E424" s="27" t="str">
        <f>_xlfn.IFNA(INDEX(Input_Lieferant!$D$9:$BE$158,MATCH($C424,Input_Lieferant!$B$9:$B$158,0),MATCH($E$1,Input_Lieferant!$D$8:$BE$8,0)),"")</f>
        <v>XOXStGrAPnWTBBocLEofvEkJWIKSrA</v>
      </c>
      <c r="F424" s="31"/>
      <c r="G424" s="31"/>
    </row>
    <row r="425" spans="1:7" x14ac:dyDescent="0.4">
      <c r="A425" s="31"/>
      <c r="B425" s="31"/>
      <c r="C425" s="27">
        <f>IFERROR(IF(AND(C422=C423, C423=C424),IF(C422+1&gt;MATCH(0,Input_Lieferant!$B$9:$B$158,-1),"",C422+1),C422),"")</f>
        <v>141</v>
      </c>
      <c r="D425" s="27" t="str">
        <f t="shared" si="6"/>
        <v>D</v>
      </c>
      <c r="E425" s="27" t="str">
        <f>_xlfn.IFNA(INDEX(Input_Lieferant!$D$9:$BE$158,MATCH($C425,Input_Lieferant!$B$9:$B$158,0),MATCH($E$3,Input_Lieferant!$D$8:$BE$8,0)),"")</f>
        <v>eAfwodVMPtawrnUdULxETVkTKwepSr</v>
      </c>
      <c r="F425" s="31"/>
      <c r="G425" s="31"/>
    </row>
    <row r="426" spans="1:7" x14ac:dyDescent="0.4">
      <c r="A426" s="31"/>
      <c r="B426" s="31"/>
      <c r="C426" s="27">
        <f>IFERROR(IF(AND(C422=C423, C423=C424),IF(C423+1&gt;MATCH(0,Input_Lieferant!$B$9:$B$158,-1),"",C423+1),C423),"")</f>
        <v>141</v>
      </c>
      <c r="D426" s="27" t="str">
        <f t="shared" si="6"/>
        <v>F</v>
      </c>
      <c r="E426" s="27" t="str">
        <f>_xlfn.IFNA(INDEX(Input_Lieferant!$D$9:$BE$158,MATCH($C426,Input_Lieferant!$B$9:$B$158,0),MATCH($E$2,Input_Lieferant!$D$8:$BE$8,0)),"")</f>
        <v>oKsGBVovSovmEPAWSvSwEsFcCkLubl</v>
      </c>
      <c r="F426" s="31"/>
      <c r="G426" s="31"/>
    </row>
    <row r="427" spans="1:7" x14ac:dyDescent="0.4">
      <c r="A427" s="31"/>
      <c r="B427" s="31"/>
      <c r="C427" s="27">
        <f>IFERROR(IF(AND(C422=C423, C423=C424),IF(C424+1&gt;MATCH(0,Input_Lieferant!$B$9:$B$158,-1),"",C424+1),C424),"")</f>
        <v>141</v>
      </c>
      <c r="D427" s="27" t="str">
        <f t="shared" si="6"/>
        <v>E</v>
      </c>
      <c r="E427" s="27" t="str">
        <f>_xlfn.IFNA(INDEX(Input_Lieferant!$D$9:$BE$158,MATCH($C427,Input_Lieferant!$B$9:$B$158,0),MATCH($E$1,Input_Lieferant!$D$8:$BE$8,0)),"")</f>
        <v>xpQNABWjyaVuGSvvtVPAWEtyyoRVqB</v>
      </c>
      <c r="F427" s="31"/>
      <c r="G427" s="31"/>
    </row>
    <row r="428" spans="1:7" x14ac:dyDescent="0.4">
      <c r="A428" s="31"/>
      <c r="B428" s="31"/>
      <c r="C428" s="27">
        <f>IFERROR(IF(AND(C425=C426, C426=C427),IF(C425+1&gt;MATCH(0,Input_Lieferant!$B$9:$B$158,-1),"",C425+1),C425),"")</f>
        <v>142</v>
      </c>
      <c r="D428" s="27" t="str">
        <f t="shared" si="6"/>
        <v>D</v>
      </c>
      <c r="E428" s="27" t="str">
        <f>_xlfn.IFNA(INDEX(Input_Lieferant!$D$9:$BE$158,MATCH($C428,Input_Lieferant!$B$9:$B$158,0),MATCH($E$3,Input_Lieferant!$D$8:$BE$8,0)),"")</f>
        <v>hduVXOEeAhycmCmAMPxyLXxvBChjGK</v>
      </c>
      <c r="F428" s="31"/>
      <c r="G428" s="31"/>
    </row>
    <row r="429" spans="1:7" x14ac:dyDescent="0.4">
      <c r="A429" s="31"/>
      <c r="B429" s="31"/>
      <c r="C429" s="27">
        <f>IFERROR(IF(AND(C425=C426, C426=C427),IF(C426+1&gt;MATCH(0,Input_Lieferant!$B$9:$B$158,-1),"",C426+1),C426),"")</f>
        <v>142</v>
      </c>
      <c r="D429" s="27" t="str">
        <f t="shared" si="6"/>
        <v>F</v>
      </c>
      <c r="E429" s="27" t="str">
        <f>_xlfn.IFNA(INDEX(Input_Lieferant!$D$9:$BE$158,MATCH($C429,Input_Lieferant!$B$9:$B$158,0),MATCH($E$2,Input_Lieferant!$D$8:$BE$8,0)),"")</f>
        <v>QOSGSwcEXlixsqcTFApDBPlESXtEJe</v>
      </c>
      <c r="F429" s="31"/>
      <c r="G429" s="31"/>
    </row>
    <row r="430" spans="1:7" x14ac:dyDescent="0.4">
      <c r="A430" s="31"/>
      <c r="B430" s="31"/>
      <c r="C430" s="27">
        <f>IFERROR(IF(AND(C425=C426, C426=C427),IF(C427+1&gt;MATCH(0,Input_Lieferant!$B$9:$B$158,-1),"",C427+1),C427),"")</f>
        <v>142</v>
      </c>
      <c r="D430" s="27" t="str">
        <f t="shared" si="6"/>
        <v>E</v>
      </c>
      <c r="E430" s="27" t="str">
        <f>_xlfn.IFNA(INDEX(Input_Lieferant!$D$9:$BE$158,MATCH($C430,Input_Lieferant!$B$9:$B$158,0),MATCH($E$1,Input_Lieferant!$D$8:$BE$8,0)),"")</f>
        <v>nDLnGaXOlXmzmRblKfkEVecedNxLje</v>
      </c>
      <c r="F430" s="31"/>
      <c r="G430" s="31"/>
    </row>
    <row r="431" spans="1:7" x14ac:dyDescent="0.4">
      <c r="A431" s="31"/>
      <c r="B431" s="31"/>
      <c r="C431" s="27">
        <f>IFERROR(IF(AND(C428=C429, C429=C430),IF(C428+1&gt;MATCH(0,Input_Lieferant!$B$9:$B$158,-1),"",C428+1),C428),"")</f>
        <v>143</v>
      </c>
      <c r="D431" s="27" t="str">
        <f t="shared" si="6"/>
        <v>D</v>
      </c>
      <c r="E431" s="27" t="str">
        <f>_xlfn.IFNA(INDEX(Input_Lieferant!$D$9:$BE$158,MATCH($C431,Input_Lieferant!$B$9:$B$158,0),MATCH($E$3,Input_Lieferant!$D$8:$BE$8,0)),"")</f>
        <v>JxHEEyslrpwUSBtqsUxqgqllgeKmUR</v>
      </c>
      <c r="F431" s="31"/>
      <c r="G431" s="31"/>
    </row>
    <row r="432" spans="1:7" x14ac:dyDescent="0.4">
      <c r="A432" s="31"/>
      <c r="B432" s="31"/>
      <c r="C432" s="27">
        <f>IFERROR(IF(AND(C428=C429, C429=C430),IF(C429+1&gt;MATCH(0,Input_Lieferant!$B$9:$B$158,-1),"",C429+1),C429),"")</f>
        <v>143</v>
      </c>
      <c r="D432" s="27" t="str">
        <f t="shared" si="6"/>
        <v>F</v>
      </c>
      <c r="E432" s="27" t="str">
        <f>_xlfn.IFNA(INDEX(Input_Lieferant!$D$9:$BE$158,MATCH($C432,Input_Lieferant!$B$9:$B$158,0),MATCH($E$2,Input_Lieferant!$D$8:$BE$8,0)),"")</f>
        <v>MuOfvnjtAyhwolevukuGIptRfjMAGb</v>
      </c>
      <c r="F432" s="31"/>
      <c r="G432" s="31"/>
    </row>
    <row r="433" spans="1:7" x14ac:dyDescent="0.4">
      <c r="A433" s="31"/>
      <c r="B433" s="31"/>
      <c r="C433" s="27">
        <f>IFERROR(IF(AND(C428=C429, C429=C430),IF(C430+1&gt;MATCH(0,Input_Lieferant!$B$9:$B$158,-1),"",C430+1),C430),"")</f>
        <v>143</v>
      </c>
      <c r="D433" s="27" t="str">
        <f t="shared" si="6"/>
        <v>E</v>
      </c>
      <c r="E433" s="27" t="str">
        <f>_xlfn.IFNA(INDEX(Input_Lieferant!$D$9:$BE$158,MATCH($C433,Input_Lieferant!$B$9:$B$158,0),MATCH($E$1,Input_Lieferant!$D$8:$BE$8,0)),"")</f>
        <v>ojyaaONakAmljKcAhmDmVxChzfDrzA</v>
      </c>
      <c r="F433" s="31"/>
      <c r="G433" s="31"/>
    </row>
    <row r="434" spans="1:7" x14ac:dyDescent="0.4">
      <c r="A434" s="31"/>
      <c r="B434" s="31"/>
      <c r="C434" s="27">
        <f>IFERROR(IF(AND(C431=C432, C432=C433),IF(C431+1&gt;MATCH(0,Input_Lieferant!$B$9:$B$158,-1),"",C431+1),C431),"")</f>
        <v>144</v>
      </c>
      <c r="D434" s="27" t="str">
        <f t="shared" si="6"/>
        <v>D</v>
      </c>
      <c r="E434" s="27" t="str">
        <f>_xlfn.IFNA(INDEX(Input_Lieferant!$D$9:$BE$158,MATCH($C434,Input_Lieferant!$B$9:$B$158,0),MATCH($E$3,Input_Lieferant!$D$8:$BE$8,0)),"")</f>
        <v>xhTNRTmzhUrvQiJjkzSQAJxEBVPean</v>
      </c>
      <c r="F434" s="31"/>
      <c r="G434" s="31"/>
    </row>
    <row r="435" spans="1:7" x14ac:dyDescent="0.4">
      <c r="A435" s="31"/>
      <c r="B435" s="31"/>
      <c r="C435" s="27">
        <f>IFERROR(IF(AND(C431=C432, C432=C433),IF(C432+1&gt;MATCH(0,Input_Lieferant!$B$9:$B$158,-1),"",C432+1),C432),"")</f>
        <v>144</v>
      </c>
      <c r="D435" s="27" t="str">
        <f t="shared" si="6"/>
        <v>F</v>
      </c>
      <c r="E435" s="27" t="str">
        <f>_xlfn.IFNA(INDEX(Input_Lieferant!$D$9:$BE$158,MATCH($C435,Input_Lieferant!$B$9:$B$158,0),MATCH($E$2,Input_Lieferant!$D$8:$BE$8,0)),"")</f>
        <v>WyvlSGFvHyvbdDOhpsoUvlIoGIKkCk</v>
      </c>
      <c r="F435" s="31"/>
      <c r="G435" s="31"/>
    </row>
    <row r="436" spans="1:7" x14ac:dyDescent="0.4">
      <c r="A436" s="31"/>
      <c r="B436" s="31"/>
      <c r="C436" s="27">
        <f>IFERROR(IF(AND(C431=C432, C432=C433),IF(C433+1&gt;MATCH(0,Input_Lieferant!$B$9:$B$158,-1),"",C433+1),C433),"")</f>
        <v>144</v>
      </c>
      <c r="D436" s="27" t="str">
        <f t="shared" si="6"/>
        <v>E</v>
      </c>
      <c r="E436" s="27" t="str">
        <f>_xlfn.IFNA(INDEX(Input_Lieferant!$D$9:$BE$158,MATCH($C436,Input_Lieferant!$B$9:$B$158,0),MATCH($E$1,Input_Lieferant!$D$8:$BE$8,0)),"")</f>
        <v>PmWpthpaduzdyroWzAFJULyJUcbsnu</v>
      </c>
      <c r="F436" s="31"/>
      <c r="G436" s="31"/>
    </row>
    <row r="437" spans="1:7" x14ac:dyDescent="0.4">
      <c r="A437" s="31"/>
      <c r="B437" s="31"/>
      <c r="C437" s="27">
        <f>IFERROR(IF(AND(C434=C435, C435=C436),IF(C434+1&gt;MATCH(0,Input_Lieferant!$B$9:$B$158,-1),"",C434+1),C434),"")</f>
        <v>145</v>
      </c>
      <c r="D437" s="27" t="str">
        <f t="shared" si="6"/>
        <v>D</v>
      </c>
      <c r="E437" s="27" t="str">
        <f>_xlfn.IFNA(INDEX(Input_Lieferant!$D$9:$BE$158,MATCH($C437,Input_Lieferant!$B$9:$B$158,0),MATCH($E$3,Input_Lieferant!$D$8:$BE$8,0)),"")</f>
        <v>HOKJSTJDWeRasvmMqLBFCtuHGmRfjJ</v>
      </c>
      <c r="F437" s="31"/>
      <c r="G437" s="31"/>
    </row>
    <row r="438" spans="1:7" x14ac:dyDescent="0.4">
      <c r="A438" s="31"/>
      <c r="B438" s="31"/>
      <c r="C438" s="27">
        <f>IFERROR(IF(AND(C434=C435, C435=C436),IF(C435+1&gt;MATCH(0,Input_Lieferant!$B$9:$B$158,-1),"",C435+1),C435),"")</f>
        <v>145</v>
      </c>
      <c r="D438" s="27" t="str">
        <f t="shared" si="6"/>
        <v>F</v>
      </c>
      <c r="E438" s="27" t="str">
        <f>_xlfn.IFNA(INDEX(Input_Lieferant!$D$9:$BE$158,MATCH($C438,Input_Lieferant!$B$9:$B$158,0),MATCH($E$2,Input_Lieferant!$D$8:$BE$8,0)),"")</f>
        <v>bSRyWVfMjVRKURVNpoToFoPsBrgTbM</v>
      </c>
      <c r="F438" s="31"/>
      <c r="G438" s="31"/>
    </row>
    <row r="439" spans="1:7" x14ac:dyDescent="0.4">
      <c r="A439" s="31"/>
      <c r="B439" s="31"/>
      <c r="C439" s="27">
        <f>IFERROR(IF(AND(C434=C435, C435=C436),IF(C436+1&gt;MATCH(0,Input_Lieferant!$B$9:$B$158,-1),"",C436+1),C436),"")</f>
        <v>145</v>
      </c>
      <c r="D439" s="27" t="str">
        <f t="shared" si="6"/>
        <v>E</v>
      </c>
      <c r="E439" s="27" t="str">
        <f>_xlfn.IFNA(INDEX(Input_Lieferant!$D$9:$BE$158,MATCH($C439,Input_Lieferant!$B$9:$B$158,0),MATCH($E$1,Input_Lieferant!$D$8:$BE$8,0)),"")</f>
        <v>GpRjtiRfUpArTyGgBUKEuIyzDOyNMu</v>
      </c>
      <c r="F439" s="31"/>
      <c r="G439" s="31"/>
    </row>
    <row r="440" spans="1:7" x14ac:dyDescent="0.4">
      <c r="A440" s="31"/>
      <c r="B440" s="31"/>
      <c r="C440" s="27">
        <f>IFERROR(IF(AND(C437=C438, C438=C439),IF(C437+1&gt;MATCH(0,Input_Lieferant!$B$9:$B$158,-1),"",C437+1),C437),"")</f>
        <v>146</v>
      </c>
      <c r="D440" s="27" t="str">
        <f t="shared" si="6"/>
        <v>D</v>
      </c>
      <c r="E440" s="27" t="str">
        <f>_xlfn.IFNA(INDEX(Input_Lieferant!$D$9:$BE$158,MATCH($C440,Input_Lieferant!$B$9:$B$158,0),MATCH($E$3,Input_Lieferant!$D$8:$BE$8,0)),"")</f>
        <v>IPpzHeOMJELVFHEulDWURsOKDeVWvs</v>
      </c>
      <c r="F440" s="31"/>
      <c r="G440" s="31"/>
    </row>
    <row r="441" spans="1:7" x14ac:dyDescent="0.4">
      <c r="A441" s="31"/>
      <c r="B441" s="31"/>
      <c r="C441" s="27">
        <f>IFERROR(IF(AND(C437=C438, C438=C439),IF(C438+1&gt;MATCH(0,Input_Lieferant!$B$9:$B$158,-1),"",C438+1),C438),"")</f>
        <v>146</v>
      </c>
      <c r="D441" s="27" t="str">
        <f t="shared" si="6"/>
        <v>F</v>
      </c>
      <c r="E441" s="27" t="str">
        <f>_xlfn.IFNA(INDEX(Input_Lieferant!$D$9:$BE$158,MATCH($C441,Input_Lieferant!$B$9:$B$158,0),MATCH($E$2,Input_Lieferant!$D$8:$BE$8,0)),"")</f>
        <v>yMSPDdVyNNvlrcBKVeqLbRdQRHbfer</v>
      </c>
      <c r="F441" s="31"/>
      <c r="G441" s="31"/>
    </row>
    <row r="442" spans="1:7" x14ac:dyDescent="0.4">
      <c r="A442" s="31"/>
      <c r="B442" s="31"/>
      <c r="C442" s="27">
        <f>IFERROR(IF(AND(C437=C438, C438=C439),IF(C439+1&gt;MATCH(0,Input_Lieferant!$B$9:$B$158,-1),"",C439+1),C439),"")</f>
        <v>146</v>
      </c>
      <c r="D442" s="27" t="str">
        <f t="shared" si="6"/>
        <v>E</v>
      </c>
      <c r="E442" s="27" t="str">
        <f>_xlfn.IFNA(INDEX(Input_Lieferant!$D$9:$BE$158,MATCH($C442,Input_Lieferant!$B$9:$B$158,0),MATCH($E$1,Input_Lieferant!$D$8:$BE$8,0)),"")</f>
        <v>iqhUKwTSBBtAGzIKLNqqAhDByoPKqa</v>
      </c>
      <c r="F442" s="31"/>
      <c r="G442" s="31"/>
    </row>
    <row r="443" spans="1:7" x14ac:dyDescent="0.4">
      <c r="A443" s="31"/>
      <c r="B443" s="31"/>
      <c r="C443" s="27">
        <f>IFERROR(IF(AND(C440=C441, C441=C442),IF(C440+1&gt;MATCH(0,Input_Lieferant!$B$9:$B$158,-1),"",C440+1),C440),"")</f>
        <v>147</v>
      </c>
      <c r="D443" s="27" t="str">
        <f t="shared" si="6"/>
        <v>D</v>
      </c>
      <c r="E443" s="27" t="str">
        <f>_xlfn.IFNA(INDEX(Input_Lieferant!$D$9:$BE$158,MATCH($C443,Input_Lieferant!$B$9:$B$158,0),MATCH($E$3,Input_Lieferant!$D$8:$BE$8,0)),"")</f>
        <v>xAyMaUqjVUBBSMLiInFqRwbaosUKWa</v>
      </c>
      <c r="F443" s="31"/>
      <c r="G443" s="31"/>
    </row>
    <row r="444" spans="1:7" x14ac:dyDescent="0.4">
      <c r="A444" s="31"/>
      <c r="B444" s="31"/>
      <c r="C444" s="27">
        <f>IFERROR(IF(AND(C440=C441, C441=C442),IF(C441+1&gt;MATCH(0,Input_Lieferant!$B$9:$B$158,-1),"",C441+1),C441),"")</f>
        <v>147</v>
      </c>
      <c r="D444" s="27" t="str">
        <f t="shared" si="6"/>
        <v>F</v>
      </c>
      <c r="E444" s="27" t="str">
        <f>_xlfn.IFNA(INDEX(Input_Lieferant!$D$9:$BE$158,MATCH($C444,Input_Lieferant!$B$9:$B$158,0),MATCH($E$2,Input_Lieferant!$D$8:$BE$8,0)),"")</f>
        <v>mwIwMrcbtdCXRmDErBjzDnNDIseJzH</v>
      </c>
      <c r="F444" s="31"/>
      <c r="G444" s="31"/>
    </row>
    <row r="445" spans="1:7" x14ac:dyDescent="0.4">
      <c r="A445" s="31"/>
      <c r="B445" s="31"/>
      <c r="C445" s="27">
        <f>IFERROR(IF(AND(C440=C441, C441=C442),IF(C442+1&gt;MATCH(0,Input_Lieferant!$B$9:$B$158,-1),"",C442+1),C442),"")</f>
        <v>147</v>
      </c>
      <c r="D445" s="27" t="str">
        <f t="shared" si="6"/>
        <v>E</v>
      </c>
      <c r="E445" s="27" t="str">
        <f>_xlfn.IFNA(INDEX(Input_Lieferant!$D$9:$BE$158,MATCH($C445,Input_Lieferant!$B$9:$B$158,0),MATCH($E$1,Input_Lieferant!$D$8:$BE$8,0)),"")</f>
        <v>uWngSMjRcxInWBitetkofAtJtivXQm</v>
      </c>
      <c r="F445" s="31"/>
      <c r="G445" s="31"/>
    </row>
    <row r="446" spans="1:7" x14ac:dyDescent="0.4">
      <c r="A446" s="31"/>
      <c r="B446" s="31"/>
      <c r="C446" s="27">
        <f>IFERROR(IF(AND(C443=C444, C444=C445),IF(C443+1&gt;MATCH(0,Input_Lieferant!$B$9:$B$158,-1),"",C443+1),C443),"")</f>
        <v>148</v>
      </c>
      <c r="D446" s="27" t="str">
        <f t="shared" si="6"/>
        <v>D</v>
      </c>
      <c r="E446" s="27" t="str">
        <f>_xlfn.IFNA(INDEX(Input_Lieferant!$D$9:$BE$158,MATCH($C446,Input_Lieferant!$B$9:$B$158,0),MATCH($E$3,Input_Lieferant!$D$8:$BE$8,0)),"")</f>
        <v>ItoxAfMqlEstbHHJTWqNCekUTuxqcA</v>
      </c>
      <c r="F446" s="31"/>
      <c r="G446" s="31"/>
    </row>
    <row r="447" spans="1:7" x14ac:dyDescent="0.4">
      <c r="A447" s="31"/>
      <c r="B447" s="31"/>
      <c r="C447" s="27">
        <f>IFERROR(IF(AND(C443=C444, C444=C445),IF(C444+1&gt;MATCH(0,Input_Lieferant!$B$9:$B$158,-1),"",C444+1),C444),"")</f>
        <v>148</v>
      </c>
      <c r="D447" s="27" t="str">
        <f t="shared" si="6"/>
        <v>F</v>
      </c>
      <c r="E447" s="27" t="str">
        <f>_xlfn.IFNA(INDEX(Input_Lieferant!$D$9:$BE$158,MATCH($C447,Input_Lieferant!$B$9:$B$158,0),MATCH($E$2,Input_Lieferant!$D$8:$BE$8,0)),"")</f>
        <v>MNPdgmUeJanwErmSEForVeLQtSXyKu</v>
      </c>
      <c r="F447" s="31"/>
      <c r="G447" s="31"/>
    </row>
    <row r="448" spans="1:7" x14ac:dyDescent="0.4">
      <c r="A448" s="31"/>
      <c r="B448" s="31"/>
      <c r="C448" s="27">
        <f>IFERROR(IF(AND(C443=C444, C444=C445),IF(C445+1&gt;MATCH(0,Input_Lieferant!$B$9:$B$158,-1),"",C445+1),C445),"")</f>
        <v>148</v>
      </c>
      <c r="D448" s="27" t="str">
        <f t="shared" si="6"/>
        <v>E</v>
      </c>
      <c r="E448" s="27" t="str">
        <f>_xlfn.IFNA(INDEX(Input_Lieferant!$D$9:$BE$158,MATCH($C448,Input_Lieferant!$B$9:$B$158,0),MATCH($E$1,Input_Lieferant!$D$8:$BE$8,0)),"")</f>
        <v>oevqjtNWTPsHwqphmCQPaSbXTmtjja</v>
      </c>
      <c r="F448" s="31"/>
      <c r="G448" s="31"/>
    </row>
    <row r="449" spans="1:318" x14ac:dyDescent="0.4">
      <c r="A449" s="31"/>
      <c r="B449" s="31"/>
      <c r="C449" s="27">
        <f>IFERROR(IF(AND(C446=C447, C447=C448),IF(C446+1&gt;MATCH(0,Input_Lieferant!$B$9:$B$158,-1),"",C446+1),C446),"")</f>
        <v>149</v>
      </c>
      <c r="D449" s="27" t="str">
        <f t="shared" si="6"/>
        <v>D</v>
      </c>
      <c r="E449" s="27" t="str">
        <f>_xlfn.IFNA(INDEX(Input_Lieferant!$D$9:$BE$158,MATCH($C449,Input_Lieferant!$B$9:$B$158,0),MATCH($E$3,Input_Lieferant!$D$8:$BE$8,0)),"")</f>
        <v>USFKIlgfBwwouBkkaWlcFvRKmssQEl</v>
      </c>
      <c r="F449" s="31"/>
      <c r="G449" s="31"/>
    </row>
    <row r="450" spans="1:318" x14ac:dyDescent="0.4">
      <c r="A450" s="31"/>
      <c r="B450" s="31"/>
      <c r="C450" s="27">
        <f>IFERROR(IF(AND(C446=C447, C447=C448),IF(C447+1&gt;MATCH(0,Input_Lieferant!$B$9:$B$158,-1),"",C447+1),C447),"")</f>
        <v>149</v>
      </c>
      <c r="D450" s="27" t="str">
        <f t="shared" si="6"/>
        <v>F</v>
      </c>
      <c r="E450" s="27" t="str">
        <f>_xlfn.IFNA(INDEX(Input_Lieferant!$D$9:$BE$158,MATCH($C450,Input_Lieferant!$B$9:$B$158,0),MATCH($E$2,Input_Lieferant!$D$8:$BE$8,0)),"")</f>
        <v>imSTGnEocOqnObPTkxJHKzLUCiddxo</v>
      </c>
      <c r="F450" s="31"/>
      <c r="G450" s="31"/>
    </row>
    <row r="451" spans="1:318" x14ac:dyDescent="0.4">
      <c r="A451" s="31"/>
      <c r="B451" s="31"/>
      <c r="C451" s="27">
        <f>IFERROR(IF(AND(C446=C447, C447=C448),IF(C448+1&gt;MATCH(0,Input_Lieferant!$B$9:$B$158,-1),"",C448+1),C448),"")</f>
        <v>149</v>
      </c>
      <c r="D451" s="27" t="str">
        <f t="shared" si="6"/>
        <v>E</v>
      </c>
      <c r="E451" s="27" t="str">
        <f>_xlfn.IFNA(INDEX(Input_Lieferant!$D$9:$BE$158,MATCH($C451,Input_Lieferant!$B$9:$B$158,0),MATCH($E$1,Input_Lieferant!$D$8:$BE$8,0)),"")</f>
        <v>mKFDXwUpWGzIzxwsnikPXTiLxIOXuk</v>
      </c>
      <c r="F451" s="31"/>
      <c r="G451" s="31"/>
    </row>
    <row r="452" spans="1:318" x14ac:dyDescent="0.4">
      <c r="A452" s="31"/>
      <c r="B452" s="31"/>
      <c r="C452" s="27">
        <f>IFERROR(IF(AND(C449=C450, C450=C451),IF(C449+1&gt;MATCH(0,Input_Lieferant!$B$9:$B$158,-1),"",C449+1),C449),"")</f>
        <v>150</v>
      </c>
      <c r="D452" s="27" t="str">
        <f t="shared" si="6"/>
        <v>D</v>
      </c>
      <c r="E452" s="27" t="str">
        <f>_xlfn.IFNA(INDEX(Input_Lieferant!$D$9:$BE$158,MATCH($C452,Input_Lieferant!$B$9:$B$158,0),MATCH($E$3,Input_Lieferant!$D$8:$BE$8,0)),"")</f>
        <v>mpDLufxQSIrEqxCDAAUuCCMVsIICrj</v>
      </c>
      <c r="F452" s="31"/>
      <c r="G452" s="31"/>
    </row>
    <row r="453" spans="1:318" x14ac:dyDescent="0.4">
      <c r="A453" s="31"/>
      <c r="B453" s="31"/>
      <c r="C453" s="27">
        <f>IFERROR(IF(AND(C449=C450, C450=C451),IF(C450+1&gt;MATCH(0,Input_Lieferant!$B$9:$B$158,-1),"",C450+1),C450),"")</f>
        <v>150</v>
      </c>
      <c r="D453" s="27" t="str">
        <f t="shared" si="6"/>
        <v>F</v>
      </c>
      <c r="E453" s="27" t="str">
        <f>_xlfn.IFNA(INDEX(Input_Lieferant!$D$9:$BE$158,MATCH($C453,Input_Lieferant!$B$9:$B$158,0),MATCH($E$2,Input_Lieferant!$D$8:$BE$8,0)),"")</f>
        <v>tUXrmjjqLLdPEuAMGQXUUkWNwJizpt</v>
      </c>
      <c r="F453" s="31"/>
      <c r="G453" s="31"/>
    </row>
    <row r="454" spans="1:318" x14ac:dyDescent="0.4">
      <c r="A454" s="31"/>
      <c r="B454" s="31"/>
      <c r="C454" s="27">
        <f>IFERROR(IF(AND(C449=C450, C450=C451),IF(C451+1&gt;MATCH(0,Input_Lieferant!$B$9:$B$158,-1),"",C451+1),C451),"")</f>
        <v>150</v>
      </c>
      <c r="D454" s="27" t="str">
        <f t="shared" si="6"/>
        <v>E</v>
      </c>
      <c r="E454" s="27" t="str">
        <f>_xlfn.IFNA(INDEX(Input_Lieferant!$D$9:$BE$158,MATCH($C454,Input_Lieferant!$B$9:$B$158,0),MATCH($E$1,Input_Lieferant!$D$8:$BE$8,0)),"")</f>
        <v>CJDwVNBxhQBnCWFWHIGBkSHsuCWOwi</v>
      </c>
      <c r="F454" s="31"/>
      <c r="G454" s="31"/>
    </row>
    <row r="455" spans="1:318" s="151" customFormat="1" x14ac:dyDescent="0.4">
      <c r="A455" s="152"/>
      <c r="B455" s="152"/>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c r="AA455" s="152"/>
      <c r="AB455" s="152"/>
      <c r="AC455" s="152"/>
      <c r="AD455" s="152"/>
      <c r="AE455" s="152"/>
      <c r="AF455" s="152"/>
      <c r="AG455" s="152"/>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c r="BG455" s="152"/>
      <c r="BH455" s="152"/>
      <c r="BI455" s="152"/>
      <c r="BJ455" s="152"/>
      <c r="BK455" s="152"/>
      <c r="BL455" s="152"/>
      <c r="BM455" s="152"/>
      <c r="BN455" s="152"/>
      <c r="BO455" s="152"/>
      <c r="BP455" s="152"/>
      <c r="BQ455" s="152"/>
      <c r="BR455" s="152"/>
      <c r="BS455" s="152"/>
      <c r="BT455" s="152"/>
      <c r="BU455" s="152"/>
      <c r="BW455" s="152"/>
      <c r="BX455" s="152"/>
      <c r="BY455" s="152"/>
      <c r="BZ455" s="152"/>
      <c r="CA455" s="152"/>
      <c r="CB455" s="152"/>
      <c r="CC455" s="152"/>
      <c r="CD455" s="152"/>
      <c r="CE455" s="152"/>
      <c r="CF455" s="152"/>
      <c r="CG455" s="152"/>
      <c r="CH455" s="152"/>
      <c r="CI455" s="152"/>
      <c r="CJ455" s="152"/>
      <c r="CK455" s="152"/>
      <c r="CL455" s="152"/>
      <c r="CM455" s="152"/>
      <c r="CN455" s="152"/>
      <c r="CO455" s="152"/>
      <c r="CP455" s="152"/>
      <c r="CQ455" s="152"/>
      <c r="CR455" s="152"/>
      <c r="CS455" s="152"/>
      <c r="CT455" s="152"/>
      <c r="CU455" s="152"/>
      <c r="CV455" s="152"/>
      <c r="CW455" s="152"/>
      <c r="CX455" s="152"/>
      <c r="CY455" s="152"/>
      <c r="CZ455" s="152"/>
      <c r="DA455" s="152"/>
      <c r="DB455" s="152"/>
      <c r="DC455" s="152"/>
      <c r="DD455" s="152"/>
      <c r="DE455" s="152"/>
      <c r="DF455" s="152"/>
      <c r="DG455" s="152"/>
      <c r="DH455" s="152"/>
      <c r="DI455" s="152"/>
      <c r="DJ455" s="152"/>
      <c r="DK455" s="152"/>
      <c r="DL455" s="152"/>
      <c r="DM455" s="152"/>
      <c r="DN455" s="152"/>
      <c r="DO455" s="152"/>
      <c r="DP455" s="152"/>
      <c r="DQ455" s="152"/>
      <c r="DR455" s="152"/>
      <c r="DS455" s="152"/>
      <c r="DT455" s="152"/>
      <c r="DU455" s="152"/>
      <c r="DV455" s="152"/>
      <c r="DW455" s="152"/>
      <c r="DX455" s="152"/>
      <c r="DY455" s="152"/>
      <c r="DZ455" s="152"/>
      <c r="EA455" s="152"/>
      <c r="EB455" s="152"/>
      <c r="EC455" s="152"/>
      <c r="ED455" s="152"/>
      <c r="EE455" s="152"/>
      <c r="EF455" s="152"/>
      <c r="EG455" s="152"/>
      <c r="EH455" s="152"/>
      <c r="EI455" s="152"/>
      <c r="EJ455" s="152"/>
      <c r="EK455" s="152"/>
      <c r="EL455" s="152"/>
      <c r="EM455" s="152"/>
      <c r="EN455" s="152"/>
      <c r="EO455" s="152"/>
      <c r="EP455" s="152"/>
      <c r="EQ455" s="152"/>
      <c r="ER455" s="152"/>
      <c r="ES455" s="152"/>
      <c r="ET455" s="152"/>
      <c r="EU455" s="152"/>
      <c r="EV455" s="152"/>
      <c r="EW455" s="152"/>
      <c r="EX455" s="152"/>
      <c r="EY455" s="152"/>
      <c r="EZ455" s="152"/>
      <c r="FA455" s="152"/>
      <c r="FB455" s="152"/>
      <c r="FC455" s="152"/>
      <c r="FD455" s="152"/>
      <c r="FE455" s="152"/>
      <c r="FF455" s="152"/>
      <c r="FG455" s="152"/>
      <c r="FH455" s="152"/>
      <c r="FI455" s="152"/>
      <c r="FJ455" s="152"/>
      <c r="FK455" s="152"/>
      <c r="FL455" s="152"/>
      <c r="FM455" s="152"/>
      <c r="FN455" s="152"/>
      <c r="FO455" s="152"/>
      <c r="FP455" s="152"/>
      <c r="FQ455" s="152"/>
      <c r="FR455" s="152"/>
      <c r="FS455" s="152"/>
      <c r="FT455" s="152"/>
      <c r="FU455" s="152"/>
      <c r="FV455" s="152"/>
      <c r="FW455" s="152"/>
      <c r="FX455" s="152"/>
      <c r="FY455" s="152"/>
      <c r="FZ455" s="152"/>
      <c r="GA455" s="152"/>
      <c r="GB455" s="152"/>
      <c r="GC455" s="152"/>
      <c r="GD455" s="152"/>
      <c r="GE455" s="152"/>
      <c r="GF455" s="152"/>
      <c r="GG455" s="152"/>
      <c r="GH455" s="152"/>
      <c r="GI455" s="152"/>
      <c r="GJ455" s="152"/>
      <c r="GK455" s="152"/>
      <c r="GL455" s="152"/>
      <c r="GM455" s="152"/>
      <c r="GN455" s="152"/>
      <c r="GO455" s="152"/>
      <c r="GP455" s="152"/>
      <c r="GQ455" s="152"/>
      <c r="GR455" s="152"/>
      <c r="GS455" s="152"/>
      <c r="GT455" s="152"/>
      <c r="GU455" s="152"/>
      <c r="GV455" s="152"/>
      <c r="GW455" s="152"/>
      <c r="GX455" s="152"/>
      <c r="GY455" s="152"/>
      <c r="GZ455" s="152"/>
      <c r="HA455" s="152"/>
      <c r="HB455" s="152"/>
      <c r="HC455" s="152"/>
      <c r="HD455" s="152"/>
      <c r="HE455" s="152"/>
      <c r="HF455" s="152"/>
      <c r="HG455" s="152"/>
      <c r="HH455" s="152"/>
      <c r="HI455" s="152"/>
      <c r="HJ455" s="152"/>
      <c r="HK455" s="152"/>
      <c r="HL455" s="152"/>
      <c r="HM455" s="152"/>
      <c r="HN455" s="152"/>
      <c r="HO455" s="152"/>
      <c r="HP455" s="152"/>
      <c r="HQ455" s="152"/>
      <c r="HR455" s="152"/>
      <c r="HS455" s="152"/>
      <c r="HT455" s="152"/>
      <c r="HU455" s="152"/>
      <c r="HV455" s="152"/>
      <c r="HW455" s="152"/>
      <c r="HX455" s="152"/>
      <c r="HY455" s="152"/>
      <c r="HZ455" s="152"/>
      <c r="IA455" s="152"/>
      <c r="IB455" s="152"/>
      <c r="IC455" s="152"/>
      <c r="ID455" s="152"/>
      <c r="IE455" s="152"/>
      <c r="IF455" s="152"/>
      <c r="IG455" s="152"/>
      <c r="IH455" s="152"/>
      <c r="II455" s="152"/>
      <c r="IJ455" s="152"/>
      <c r="IK455" s="152"/>
      <c r="IL455" s="152"/>
      <c r="IM455" s="152"/>
      <c r="IN455" s="152"/>
      <c r="IP455" s="152"/>
      <c r="IQ455" s="152"/>
      <c r="IR455" s="152"/>
      <c r="IS455" s="152"/>
      <c r="IT455" s="152"/>
      <c r="IU455" s="152"/>
      <c r="IV455" s="152"/>
      <c r="IW455" s="152"/>
      <c r="IX455" s="152"/>
      <c r="IY455" s="152"/>
      <c r="IZ455" s="152"/>
      <c r="JA455" s="152"/>
      <c r="JB455" s="152"/>
      <c r="JC455" s="152"/>
      <c r="JD455" s="152"/>
      <c r="JE455" s="152"/>
      <c r="JF455" s="152"/>
      <c r="JG455" s="152"/>
      <c r="JH455" s="152"/>
      <c r="JI455" s="152"/>
      <c r="JJ455" s="152"/>
      <c r="JK455" s="152"/>
      <c r="JL455" s="152"/>
      <c r="JM455" s="152"/>
      <c r="JN455" s="152"/>
      <c r="JO455" s="152"/>
      <c r="JP455" s="152"/>
      <c r="JQ455" s="152"/>
      <c r="JR455" s="152"/>
      <c r="JS455" s="152"/>
      <c r="JT455" s="152"/>
      <c r="JU455" s="152"/>
      <c r="JV455" s="152"/>
      <c r="JW455" s="152"/>
      <c r="JX455" s="152"/>
      <c r="JZ455" s="152"/>
      <c r="KA455" s="152"/>
      <c r="KB455" s="152"/>
      <c r="KC455" s="152"/>
      <c r="KD455" s="152"/>
      <c r="KE455" s="152"/>
      <c r="KF455" s="152"/>
      <c r="KG455" s="152"/>
      <c r="KH455" s="152"/>
      <c r="KI455" s="152"/>
      <c r="KJ455" s="152"/>
      <c r="KK455" s="152"/>
      <c r="KL455" s="152"/>
      <c r="KM455" s="152"/>
      <c r="KN455" s="152"/>
      <c r="KO455" s="152"/>
      <c r="KP455" s="152"/>
      <c r="KQ455" s="152"/>
      <c r="KR455" s="152"/>
      <c r="KS455" s="152"/>
      <c r="KT455" s="152"/>
      <c r="KU455" s="152"/>
      <c r="KV455" s="152"/>
      <c r="KW455" s="152"/>
      <c r="KX455" s="152"/>
      <c r="KY455" s="152"/>
      <c r="KZ455" s="152"/>
      <c r="LA455" s="152"/>
      <c r="LB455" s="152"/>
      <c r="LC455" s="152"/>
      <c r="LD455" s="152"/>
      <c r="LE455" s="152"/>
      <c r="LF455" s="15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defaultColWidth="9.3046875" defaultRowHeight="14.6" x14ac:dyDescent="0.4"/>
  <cols>
    <col min="1" max="5" width="9.3046875" style="28"/>
    <col min="6" max="7" width="0" style="28" hidden="1" customWidth="1"/>
    <col min="8" max="16384" width="9.3046875" style="27"/>
  </cols>
  <sheetData>
    <row r="1" spans="1:7" x14ac:dyDescent="0.4">
      <c r="A1" s="156" t="s">
        <v>1</v>
      </c>
      <c r="B1" s="156" t="s">
        <v>28</v>
      </c>
      <c r="C1" s="156" t="s">
        <v>29</v>
      </c>
      <c r="D1" s="156" t="s">
        <v>30</v>
      </c>
      <c r="E1" s="156" t="s">
        <v>31</v>
      </c>
      <c r="F1" s="154" t="s">
        <v>32</v>
      </c>
      <c r="G1" s="153" t="s">
        <v>52</v>
      </c>
    </row>
    <row r="2" spans="1:7" x14ac:dyDescent="0.4">
      <c r="A2" s="27">
        <f>IF(Input_Lieferant!B9="","",Input_Lieferant!B9)</f>
        <v>1</v>
      </c>
      <c r="B2" s="27" t="str">
        <f t="shared" ref="B2:B33" si="0">IF(A2&lt;&gt;"","MATERIAL","")</f>
        <v>MATERIAL</v>
      </c>
      <c r="C2" s="27">
        <f t="shared" ref="C2:C33" si="1">A2</f>
        <v>1</v>
      </c>
      <c r="D2" s="27" t="str">
        <f t="shared" ref="D2:D33" si="2">IF(A2&lt;&gt;"","GRUN","")</f>
        <v>GRUN</v>
      </c>
      <c r="E2" s="27" t="str">
        <f>IF(A2&lt;&gt;"","D","")</f>
        <v>D</v>
      </c>
      <c r="F2" s="31"/>
      <c r="G2" s="31"/>
    </row>
    <row r="3" spans="1:7" x14ac:dyDescent="0.4">
      <c r="A3" s="27">
        <f>IF(Input_Lieferant!B9="","",Input_Lieferant!B9)</f>
        <v>1</v>
      </c>
      <c r="B3" s="27" t="str">
        <f t="shared" si="0"/>
        <v>MATERIAL</v>
      </c>
      <c r="C3" s="27">
        <f t="shared" si="1"/>
        <v>1</v>
      </c>
      <c r="D3" s="27" t="str">
        <f t="shared" si="2"/>
        <v>GRUN</v>
      </c>
      <c r="E3" s="27" t="str">
        <f>IF(A3&lt;&gt;"","F","")</f>
        <v>F</v>
      </c>
      <c r="F3" s="31"/>
      <c r="G3" s="31"/>
    </row>
    <row r="4" spans="1:7" x14ac:dyDescent="0.4">
      <c r="A4" s="27">
        <f>IF(Input_Lieferant!B9="","",Input_Lieferant!B9)</f>
        <v>1</v>
      </c>
      <c r="B4" s="27" t="str">
        <f t="shared" si="0"/>
        <v>MATERIAL</v>
      </c>
      <c r="C4" s="27">
        <f t="shared" si="1"/>
        <v>1</v>
      </c>
      <c r="D4" s="27" t="str">
        <f t="shared" si="2"/>
        <v>GRUN</v>
      </c>
      <c r="E4" s="27" t="str">
        <f>IF(A4&lt;&gt;"","E","")</f>
        <v>E</v>
      </c>
      <c r="F4" s="31"/>
      <c r="G4" s="31"/>
    </row>
    <row r="5" spans="1:7" x14ac:dyDescent="0.4">
      <c r="A5" s="27">
        <f>IFERROR(IF(AND(A2=A3, A3=A4),IF(A2+1&gt;MATCH(0,Input_Lieferant!$B$9:$B$158,-1),"",A2+1),A2),"")</f>
        <v>2</v>
      </c>
      <c r="B5" s="27" t="str">
        <f t="shared" si="0"/>
        <v>MATERIAL</v>
      </c>
      <c r="C5" s="27">
        <f t="shared" si="1"/>
        <v>2</v>
      </c>
      <c r="D5" s="27" t="str">
        <f t="shared" si="2"/>
        <v>GRUN</v>
      </c>
      <c r="E5" s="27" t="str">
        <f>IF(A5&lt;&gt;"","D","")</f>
        <v>D</v>
      </c>
      <c r="F5" s="31"/>
      <c r="G5" s="31"/>
    </row>
    <row r="6" spans="1:7" x14ac:dyDescent="0.4">
      <c r="A6" s="27">
        <f>IFERROR(IF(AND(A2=A3, A3=A4),IF(A3+1&gt;MATCH(0,Input_Lieferant!$B$9:$B$158,-1),"",A3+1),A3),"")</f>
        <v>2</v>
      </c>
      <c r="B6" s="27" t="str">
        <f t="shared" si="0"/>
        <v>MATERIAL</v>
      </c>
      <c r="C6" s="27">
        <f t="shared" si="1"/>
        <v>2</v>
      </c>
      <c r="D6" s="27" t="str">
        <f t="shared" si="2"/>
        <v>GRUN</v>
      </c>
      <c r="E6" s="27" t="str">
        <f>IF(A6&lt;&gt;"","F","")</f>
        <v>F</v>
      </c>
      <c r="F6" s="31"/>
      <c r="G6" s="31"/>
    </row>
    <row r="7" spans="1:7" x14ac:dyDescent="0.4">
      <c r="A7" s="27">
        <f>IFERROR(IF(AND(A2=A3, A3=A4),IF(A4+1&gt;MATCH(0,Input_Lieferant!$B$9:$B$158,-1),"",A4+1),A4),"")</f>
        <v>2</v>
      </c>
      <c r="B7" s="27" t="str">
        <f t="shared" si="0"/>
        <v>MATERIAL</v>
      </c>
      <c r="C7" s="27">
        <f t="shared" si="1"/>
        <v>2</v>
      </c>
      <c r="D7" s="27" t="str">
        <f t="shared" si="2"/>
        <v>GRUN</v>
      </c>
      <c r="E7" s="27" t="str">
        <f>IF(A7&lt;&gt;"","E","")</f>
        <v>E</v>
      </c>
      <c r="F7" s="31"/>
      <c r="G7" s="31"/>
    </row>
    <row r="8" spans="1:7" x14ac:dyDescent="0.4">
      <c r="A8" s="27">
        <f>IFERROR(IF(AND(A5=A6, A6=A7),IF(A5+1&gt;MATCH(0,Input_Lieferant!$B$9:$B$158,-1),"",A5+1),A5),"")</f>
        <v>3</v>
      </c>
      <c r="B8" s="27" t="str">
        <f t="shared" si="0"/>
        <v>MATERIAL</v>
      </c>
      <c r="C8" s="27">
        <f t="shared" si="1"/>
        <v>3</v>
      </c>
      <c r="D8" s="27" t="str">
        <f t="shared" si="2"/>
        <v>GRUN</v>
      </c>
      <c r="E8" s="27" t="str">
        <f>IF(A8&lt;&gt;"","D","")</f>
        <v>D</v>
      </c>
      <c r="F8" s="31"/>
      <c r="G8" s="31"/>
    </row>
    <row r="9" spans="1:7" x14ac:dyDescent="0.4">
      <c r="A9" s="27">
        <f>IFERROR(IF(AND(A5=A6, A6=A7),IF(A6+1&gt;MATCH(0,Input_Lieferant!$B$9:$B$158,-1),"",A6+1),A6),"")</f>
        <v>3</v>
      </c>
      <c r="B9" s="27" t="str">
        <f t="shared" si="0"/>
        <v>MATERIAL</v>
      </c>
      <c r="C9" s="27">
        <f t="shared" si="1"/>
        <v>3</v>
      </c>
      <c r="D9" s="27" t="str">
        <f t="shared" si="2"/>
        <v>GRUN</v>
      </c>
      <c r="E9" s="27" t="str">
        <f>IF(A9&lt;&gt;"","F","")</f>
        <v>F</v>
      </c>
      <c r="F9" s="31"/>
      <c r="G9" s="31"/>
    </row>
    <row r="10" spans="1:7" x14ac:dyDescent="0.4">
      <c r="A10" s="27">
        <f>IFERROR(IF(AND(A5=A6, A6=A7),IF(A7+1&gt;MATCH(0,Input_Lieferant!$B$9:$B$158,-1),"",A7+1),A7),"")</f>
        <v>3</v>
      </c>
      <c r="B10" s="27" t="str">
        <f t="shared" si="0"/>
        <v>MATERIAL</v>
      </c>
      <c r="C10" s="27">
        <f t="shared" si="1"/>
        <v>3</v>
      </c>
      <c r="D10" s="27" t="str">
        <f t="shared" si="2"/>
        <v>GRUN</v>
      </c>
      <c r="E10" s="27" t="str">
        <f>IF(A10&lt;&gt;"","E","")</f>
        <v>E</v>
      </c>
      <c r="F10" s="31"/>
      <c r="G10" s="31"/>
    </row>
    <row r="11" spans="1:7" x14ac:dyDescent="0.4">
      <c r="A11" s="27">
        <f>IFERROR(IF(AND(A8=A9, A9=A10),IF(A8+1&gt;MATCH(0,Input_Lieferant!$B$9:$B$158,-1),"",A8+1),A8),"")</f>
        <v>4</v>
      </c>
      <c r="B11" s="27" t="str">
        <f t="shared" si="0"/>
        <v>MATERIAL</v>
      </c>
      <c r="C11" s="27">
        <f t="shared" si="1"/>
        <v>4</v>
      </c>
      <c r="D11" s="27" t="str">
        <f t="shared" si="2"/>
        <v>GRUN</v>
      </c>
      <c r="E11" s="27" t="str">
        <f>IF(A11&lt;&gt;"","D","")</f>
        <v>D</v>
      </c>
      <c r="F11" s="31"/>
      <c r="G11" s="31"/>
    </row>
    <row r="12" spans="1:7" x14ac:dyDescent="0.4">
      <c r="A12" s="27">
        <f>IFERROR(IF(AND(A8=A9, A9=A10),IF(A9+1&gt;MATCH(0,Input_Lieferant!$B$9:$B$158,-1),"",A9+1),A9),"")</f>
        <v>4</v>
      </c>
      <c r="B12" s="27" t="str">
        <f t="shared" si="0"/>
        <v>MATERIAL</v>
      </c>
      <c r="C12" s="27">
        <f t="shared" si="1"/>
        <v>4</v>
      </c>
      <c r="D12" s="27" t="str">
        <f t="shared" si="2"/>
        <v>GRUN</v>
      </c>
      <c r="E12" s="27" t="str">
        <f>IF(A12&lt;&gt;"","F","")</f>
        <v>F</v>
      </c>
      <c r="F12" s="31"/>
      <c r="G12" s="31"/>
    </row>
    <row r="13" spans="1:7" x14ac:dyDescent="0.4">
      <c r="A13" s="27">
        <f>IFERROR(IF(AND(A8=A9, A9=A10),IF(A10+1&gt;MATCH(0,Input_Lieferant!$B$9:$B$158,-1),"",A10+1),A10),"")</f>
        <v>4</v>
      </c>
      <c r="B13" s="27" t="str">
        <f t="shared" si="0"/>
        <v>MATERIAL</v>
      </c>
      <c r="C13" s="27">
        <f t="shared" si="1"/>
        <v>4</v>
      </c>
      <c r="D13" s="27" t="str">
        <f t="shared" si="2"/>
        <v>GRUN</v>
      </c>
      <c r="E13" s="27" t="str">
        <f>IF(A13&lt;&gt;"","E","")</f>
        <v>E</v>
      </c>
      <c r="F13" s="31"/>
      <c r="G13" s="31"/>
    </row>
    <row r="14" spans="1:7" x14ac:dyDescent="0.4">
      <c r="A14" s="27">
        <f>IFERROR(IF(AND(A11=A12, A12=A13),IF(A11+1&gt;MATCH(0,Input_Lieferant!$B$9:$B$158,-1),"",A11+1),A11),"")</f>
        <v>5</v>
      </c>
      <c r="B14" s="27" t="str">
        <f t="shared" si="0"/>
        <v>MATERIAL</v>
      </c>
      <c r="C14" s="27">
        <f t="shared" si="1"/>
        <v>5</v>
      </c>
      <c r="D14" s="27" t="str">
        <f t="shared" si="2"/>
        <v>GRUN</v>
      </c>
      <c r="E14" s="27" t="str">
        <f>IF(A14&lt;&gt;"","D","")</f>
        <v>D</v>
      </c>
      <c r="F14" s="31"/>
      <c r="G14" s="31"/>
    </row>
    <row r="15" spans="1:7" x14ac:dyDescent="0.4">
      <c r="A15" s="27">
        <f>IFERROR(IF(AND(A11=A12, A12=A13),IF(A12+1&gt;MATCH(0,Input_Lieferant!$B$9:$B$158,-1),"",A12+1),A12),"")</f>
        <v>5</v>
      </c>
      <c r="B15" s="27" t="str">
        <f t="shared" si="0"/>
        <v>MATERIAL</v>
      </c>
      <c r="C15" s="27">
        <f t="shared" si="1"/>
        <v>5</v>
      </c>
      <c r="D15" s="27" t="str">
        <f t="shared" si="2"/>
        <v>GRUN</v>
      </c>
      <c r="E15" s="27" t="str">
        <f>IF(A15&lt;&gt;"","F","")</f>
        <v>F</v>
      </c>
      <c r="F15" s="31"/>
      <c r="G15" s="31"/>
    </row>
    <row r="16" spans="1:7" x14ac:dyDescent="0.4">
      <c r="A16" s="27">
        <f>IFERROR(IF(AND(A11=A12, A12=A13),IF(A13+1&gt;MATCH(0,Input_Lieferant!$B$9:$B$158,-1),"",A13+1),A13),"")</f>
        <v>5</v>
      </c>
      <c r="B16" s="27" t="str">
        <f t="shared" si="0"/>
        <v>MATERIAL</v>
      </c>
      <c r="C16" s="27">
        <f t="shared" si="1"/>
        <v>5</v>
      </c>
      <c r="D16" s="27" t="str">
        <f t="shared" si="2"/>
        <v>GRUN</v>
      </c>
      <c r="E16" s="27" t="str">
        <f>IF(A16&lt;&gt;"","E","")</f>
        <v>E</v>
      </c>
      <c r="F16" s="31"/>
      <c r="G16" s="31"/>
    </row>
    <row r="17" spans="1:7" x14ac:dyDescent="0.4">
      <c r="A17" s="27">
        <f>IFERROR(IF(AND(A14=A15, A15=A16),IF(A14+1&gt;MATCH(0,Input_Lieferant!$B$9:$B$158,-1),"",A14+1),A14),"")</f>
        <v>6</v>
      </c>
      <c r="B17" s="27" t="str">
        <f t="shared" si="0"/>
        <v>MATERIAL</v>
      </c>
      <c r="C17" s="27">
        <f t="shared" si="1"/>
        <v>6</v>
      </c>
      <c r="D17" s="27" t="str">
        <f t="shared" si="2"/>
        <v>GRUN</v>
      </c>
      <c r="E17" s="27" t="str">
        <f>IF(A17&lt;&gt;"","D","")</f>
        <v>D</v>
      </c>
      <c r="F17" s="31"/>
      <c r="G17" s="31"/>
    </row>
    <row r="18" spans="1:7" x14ac:dyDescent="0.4">
      <c r="A18" s="27">
        <f>IFERROR(IF(AND(A14=A15, A15=A16),IF(A15+1&gt;MATCH(0,Input_Lieferant!$B$9:$B$158,-1),"",A15+1),A15),"")</f>
        <v>6</v>
      </c>
      <c r="B18" s="27" t="str">
        <f t="shared" si="0"/>
        <v>MATERIAL</v>
      </c>
      <c r="C18" s="27">
        <f t="shared" si="1"/>
        <v>6</v>
      </c>
      <c r="D18" s="27" t="str">
        <f t="shared" si="2"/>
        <v>GRUN</v>
      </c>
      <c r="E18" s="27" t="str">
        <f>IF(A18&lt;&gt;"","F","")</f>
        <v>F</v>
      </c>
      <c r="F18" s="31"/>
      <c r="G18" s="31"/>
    </row>
    <row r="19" spans="1:7" x14ac:dyDescent="0.4">
      <c r="A19" s="27">
        <f>IFERROR(IF(AND(A14=A15, A15=A16),IF(A16+1&gt;MATCH(0,Input_Lieferant!$B$9:$B$158,-1),"",A16+1),A16),"")</f>
        <v>6</v>
      </c>
      <c r="B19" s="27" t="str">
        <f t="shared" si="0"/>
        <v>MATERIAL</v>
      </c>
      <c r="C19" s="27">
        <f t="shared" si="1"/>
        <v>6</v>
      </c>
      <c r="D19" s="27" t="str">
        <f t="shared" si="2"/>
        <v>GRUN</v>
      </c>
      <c r="E19" s="27" t="str">
        <f>IF(A19&lt;&gt;"","E","")</f>
        <v>E</v>
      </c>
      <c r="F19" s="31"/>
      <c r="G19" s="31"/>
    </row>
    <row r="20" spans="1:7" x14ac:dyDescent="0.4">
      <c r="A20" s="27">
        <f>IFERROR(IF(AND(A17=A18, A18=A19),IF(A17+1&gt;MATCH(0,Input_Lieferant!$B$9:$B$158,-1),"",A17+1),A17),"")</f>
        <v>7</v>
      </c>
      <c r="B20" s="27" t="str">
        <f t="shared" si="0"/>
        <v>MATERIAL</v>
      </c>
      <c r="C20" s="27">
        <f t="shared" si="1"/>
        <v>7</v>
      </c>
      <c r="D20" s="27" t="str">
        <f t="shared" si="2"/>
        <v>GRUN</v>
      </c>
      <c r="E20" s="27" t="str">
        <f>IF(A20&lt;&gt;"","D","")</f>
        <v>D</v>
      </c>
      <c r="F20" s="31"/>
      <c r="G20" s="31"/>
    </row>
    <row r="21" spans="1:7" x14ac:dyDescent="0.4">
      <c r="A21" s="27">
        <f>IFERROR(IF(AND(A17=A18, A18=A19),IF(A18+1&gt;MATCH(0,Input_Lieferant!$B$9:$B$158,-1),"",A18+1),A18),"")</f>
        <v>7</v>
      </c>
      <c r="B21" s="27" t="str">
        <f t="shared" si="0"/>
        <v>MATERIAL</v>
      </c>
      <c r="C21" s="27">
        <f t="shared" si="1"/>
        <v>7</v>
      </c>
      <c r="D21" s="27" t="str">
        <f t="shared" si="2"/>
        <v>GRUN</v>
      </c>
      <c r="E21" s="27" t="str">
        <f>IF(A21&lt;&gt;"","F","")</f>
        <v>F</v>
      </c>
      <c r="F21" s="31"/>
      <c r="G21" s="31"/>
    </row>
    <row r="22" spans="1:7" x14ac:dyDescent="0.4">
      <c r="A22" s="27">
        <f>IFERROR(IF(AND(A17=A18, A18=A19),IF(A19+1&gt;MATCH(0,Input_Lieferant!$B$9:$B$158,-1),"",A19+1),A19),"")</f>
        <v>7</v>
      </c>
      <c r="B22" s="27" t="str">
        <f t="shared" si="0"/>
        <v>MATERIAL</v>
      </c>
      <c r="C22" s="27">
        <f t="shared" si="1"/>
        <v>7</v>
      </c>
      <c r="D22" s="27" t="str">
        <f t="shared" si="2"/>
        <v>GRUN</v>
      </c>
      <c r="E22" s="27" t="str">
        <f>IF(A22&lt;&gt;"","E","")</f>
        <v>E</v>
      </c>
      <c r="F22" s="31"/>
      <c r="G22" s="31"/>
    </row>
    <row r="23" spans="1:7" x14ac:dyDescent="0.4">
      <c r="A23" s="27">
        <f>IFERROR(IF(AND(A20=A21, A21=A22),IF(A20+1&gt;MATCH(0,Input_Lieferant!$B$9:$B$158,-1),"",A20+1),A20),"")</f>
        <v>8</v>
      </c>
      <c r="B23" s="27" t="str">
        <f t="shared" si="0"/>
        <v>MATERIAL</v>
      </c>
      <c r="C23" s="27">
        <f t="shared" si="1"/>
        <v>8</v>
      </c>
      <c r="D23" s="27" t="str">
        <f t="shared" si="2"/>
        <v>GRUN</v>
      </c>
      <c r="E23" s="27" t="str">
        <f>IF(A23&lt;&gt;"","D","")</f>
        <v>D</v>
      </c>
      <c r="F23" s="31"/>
      <c r="G23" s="31"/>
    </row>
    <row r="24" spans="1:7" x14ac:dyDescent="0.4">
      <c r="A24" s="27">
        <f>IFERROR(IF(AND(A20=A21, A21=A22),IF(A21+1&gt;MATCH(0,Input_Lieferant!$B$9:$B$158,-1),"",A21+1),A21),"")</f>
        <v>8</v>
      </c>
      <c r="B24" s="27" t="str">
        <f t="shared" si="0"/>
        <v>MATERIAL</v>
      </c>
      <c r="C24" s="27">
        <f t="shared" si="1"/>
        <v>8</v>
      </c>
      <c r="D24" s="27" t="str">
        <f t="shared" si="2"/>
        <v>GRUN</v>
      </c>
      <c r="E24" s="27" t="str">
        <f>IF(A24&lt;&gt;"","F","")</f>
        <v>F</v>
      </c>
      <c r="F24" s="31"/>
      <c r="G24" s="31"/>
    </row>
    <row r="25" spans="1:7" x14ac:dyDescent="0.4">
      <c r="A25" s="27">
        <f>IFERROR(IF(AND(A20=A21, A21=A22),IF(A22+1&gt;MATCH(0,Input_Lieferant!$B$9:$B$158,-1),"",A22+1),A22),"")</f>
        <v>8</v>
      </c>
      <c r="B25" s="27" t="str">
        <f t="shared" si="0"/>
        <v>MATERIAL</v>
      </c>
      <c r="C25" s="27">
        <f t="shared" si="1"/>
        <v>8</v>
      </c>
      <c r="D25" s="27" t="str">
        <f t="shared" si="2"/>
        <v>GRUN</v>
      </c>
      <c r="E25" s="27" t="str">
        <f>IF(A25&lt;&gt;"","E","")</f>
        <v>E</v>
      </c>
      <c r="F25" s="31"/>
      <c r="G25" s="31"/>
    </row>
    <row r="26" spans="1:7" x14ac:dyDescent="0.4">
      <c r="A26" s="27">
        <f>IFERROR(IF(AND(A23=A24, A24=A25),IF(A23+1&gt;MATCH(0,Input_Lieferant!$B$9:$B$158,-1),"",A23+1),A23),"")</f>
        <v>9</v>
      </c>
      <c r="B26" s="27" t="str">
        <f t="shared" si="0"/>
        <v>MATERIAL</v>
      </c>
      <c r="C26" s="27">
        <f t="shared" si="1"/>
        <v>9</v>
      </c>
      <c r="D26" s="27" t="str">
        <f t="shared" si="2"/>
        <v>GRUN</v>
      </c>
      <c r="E26" s="27" t="str">
        <f>IF(A26&lt;&gt;"","D","")</f>
        <v>D</v>
      </c>
      <c r="F26" s="31"/>
      <c r="G26" s="31"/>
    </row>
    <row r="27" spans="1:7" x14ac:dyDescent="0.4">
      <c r="A27" s="27">
        <f>IFERROR(IF(AND(A23=A24, A24=A25),IF(A24+1&gt;MATCH(0,Input_Lieferant!$B$9:$B$158,-1),"",A24+1),A24),"")</f>
        <v>9</v>
      </c>
      <c r="B27" s="27" t="str">
        <f t="shared" si="0"/>
        <v>MATERIAL</v>
      </c>
      <c r="C27" s="27">
        <f t="shared" si="1"/>
        <v>9</v>
      </c>
      <c r="D27" s="27" t="str">
        <f t="shared" si="2"/>
        <v>GRUN</v>
      </c>
      <c r="E27" s="27" t="str">
        <f>IF(A27&lt;&gt;"","F","")</f>
        <v>F</v>
      </c>
      <c r="F27" s="31"/>
      <c r="G27" s="31"/>
    </row>
    <row r="28" spans="1:7" x14ac:dyDescent="0.4">
      <c r="A28" s="27">
        <f>IFERROR(IF(AND(A23=A24, A24=A25),IF(A25+1&gt;MATCH(0,Input_Lieferant!$B$9:$B$158,-1),"",A25+1),A25),"")</f>
        <v>9</v>
      </c>
      <c r="B28" s="27" t="str">
        <f t="shared" si="0"/>
        <v>MATERIAL</v>
      </c>
      <c r="C28" s="27">
        <f t="shared" si="1"/>
        <v>9</v>
      </c>
      <c r="D28" s="27" t="str">
        <f t="shared" si="2"/>
        <v>GRUN</v>
      </c>
      <c r="E28" s="27" t="str">
        <f>IF(A28&lt;&gt;"","E","")</f>
        <v>E</v>
      </c>
      <c r="F28" s="31"/>
      <c r="G28" s="31"/>
    </row>
    <row r="29" spans="1:7" x14ac:dyDescent="0.4">
      <c r="A29" s="27">
        <f>IFERROR(IF(AND(A26=A27, A27=A28),IF(A26+1&gt;MATCH(0,Input_Lieferant!$B$9:$B$158,-1),"",A26+1),A26),"")</f>
        <v>10</v>
      </c>
      <c r="B29" s="27" t="str">
        <f t="shared" si="0"/>
        <v>MATERIAL</v>
      </c>
      <c r="C29" s="27">
        <f t="shared" si="1"/>
        <v>10</v>
      </c>
      <c r="D29" s="27" t="str">
        <f t="shared" si="2"/>
        <v>GRUN</v>
      </c>
      <c r="E29" s="27" t="str">
        <f>IF(A29&lt;&gt;"","D","")</f>
        <v>D</v>
      </c>
      <c r="F29" s="31"/>
      <c r="G29" s="31"/>
    </row>
    <row r="30" spans="1:7" x14ac:dyDescent="0.4">
      <c r="A30" s="27">
        <f>IFERROR(IF(AND(A26=A27, A27=A28),IF(A27+1&gt;MATCH(0,Input_Lieferant!$B$9:$B$158,-1),"",A27+1),A27),"")</f>
        <v>10</v>
      </c>
      <c r="B30" s="27" t="str">
        <f t="shared" si="0"/>
        <v>MATERIAL</v>
      </c>
      <c r="C30" s="27">
        <f t="shared" si="1"/>
        <v>10</v>
      </c>
      <c r="D30" s="27" t="str">
        <f t="shared" si="2"/>
        <v>GRUN</v>
      </c>
      <c r="E30" s="27" t="str">
        <f>IF(A30&lt;&gt;"","F","")</f>
        <v>F</v>
      </c>
      <c r="F30" s="31"/>
      <c r="G30" s="31"/>
    </row>
    <row r="31" spans="1:7" x14ac:dyDescent="0.4">
      <c r="A31" s="27">
        <f>IFERROR(IF(AND(A26=A27, A27=A28),IF(A28+1&gt;MATCH(0,Input_Lieferant!$B$9:$B$158,-1),"",A28+1),A28),"")</f>
        <v>10</v>
      </c>
      <c r="B31" s="27" t="str">
        <f t="shared" si="0"/>
        <v>MATERIAL</v>
      </c>
      <c r="C31" s="27">
        <f t="shared" si="1"/>
        <v>10</v>
      </c>
      <c r="D31" s="27" t="str">
        <f t="shared" si="2"/>
        <v>GRUN</v>
      </c>
      <c r="E31" s="27" t="str">
        <f>IF(A31&lt;&gt;"","E","")</f>
        <v>E</v>
      </c>
      <c r="F31" s="31"/>
      <c r="G31" s="31"/>
    </row>
    <row r="32" spans="1:7" x14ac:dyDescent="0.4">
      <c r="A32" s="27">
        <f>IFERROR(IF(AND(A29=A30, A30=A31),IF(A29+1&gt;MATCH(0,Input_Lieferant!$B$9:$B$158,-1),"",A29+1),A29),"")</f>
        <v>11</v>
      </c>
      <c r="B32" s="27" t="str">
        <f t="shared" si="0"/>
        <v>MATERIAL</v>
      </c>
      <c r="C32" s="27">
        <f t="shared" si="1"/>
        <v>11</v>
      </c>
      <c r="D32" s="27" t="str">
        <f t="shared" si="2"/>
        <v>GRUN</v>
      </c>
      <c r="E32" s="27" t="str">
        <f>IF(A32&lt;&gt;"","D","")</f>
        <v>D</v>
      </c>
      <c r="F32" s="31"/>
      <c r="G32" s="31"/>
    </row>
    <row r="33" spans="1:7" x14ac:dyDescent="0.4">
      <c r="A33" s="27">
        <f>IFERROR(IF(AND(A29=A30, A30=A31),IF(A30+1&gt;MATCH(0,Input_Lieferant!$B$9:$B$158,-1),"",A30+1),A30),"")</f>
        <v>11</v>
      </c>
      <c r="B33" s="27" t="str">
        <f t="shared" si="0"/>
        <v>MATERIAL</v>
      </c>
      <c r="C33" s="27">
        <f t="shared" si="1"/>
        <v>11</v>
      </c>
      <c r="D33" s="27" t="str">
        <f t="shared" si="2"/>
        <v>GRUN</v>
      </c>
      <c r="E33" s="27" t="str">
        <f>IF(A33&lt;&gt;"","F","")</f>
        <v>F</v>
      </c>
      <c r="F33" s="31"/>
      <c r="G33" s="31"/>
    </row>
    <row r="34" spans="1:7" x14ac:dyDescent="0.4">
      <c r="A34" s="27">
        <f>IFERROR(IF(AND(A29=A30, A30=A31),IF(A31+1&gt;MATCH(0,Input_Lieferant!$B$9:$B$158,-1),"",A31+1),A31),"")</f>
        <v>11</v>
      </c>
      <c r="B34" s="27" t="str">
        <f t="shared" ref="B34:B65" si="3">IF(A34&lt;&gt;"","MATERIAL","")</f>
        <v>MATERIAL</v>
      </c>
      <c r="C34" s="27">
        <f t="shared" ref="C34:C65" si="4">A34</f>
        <v>11</v>
      </c>
      <c r="D34" s="27" t="str">
        <f t="shared" ref="D34:D65" si="5">IF(A34&lt;&gt;"","GRUN","")</f>
        <v>GRUN</v>
      </c>
      <c r="E34" s="27" t="str">
        <f>IF(A34&lt;&gt;"","E","")</f>
        <v>E</v>
      </c>
      <c r="F34" s="31"/>
      <c r="G34" s="31"/>
    </row>
    <row r="35" spans="1:7" x14ac:dyDescent="0.4">
      <c r="A35" s="27">
        <f>IFERROR(IF(AND(A32=A33, A33=A34),IF(A32+1&gt;MATCH(0,Input_Lieferant!$B$9:$B$158,-1),"",A32+1),A32),"")</f>
        <v>12</v>
      </c>
      <c r="B35" s="27" t="str">
        <f t="shared" si="3"/>
        <v>MATERIAL</v>
      </c>
      <c r="C35" s="27">
        <f t="shared" si="4"/>
        <v>12</v>
      </c>
      <c r="D35" s="27" t="str">
        <f t="shared" si="5"/>
        <v>GRUN</v>
      </c>
      <c r="E35" s="27" t="str">
        <f>IF(A35&lt;&gt;"","D","")</f>
        <v>D</v>
      </c>
      <c r="F35" s="31"/>
      <c r="G35" s="31"/>
    </row>
    <row r="36" spans="1:7" x14ac:dyDescent="0.4">
      <c r="A36" s="27">
        <f>IFERROR(IF(AND(A32=A33, A33=A34),IF(A33+1&gt;MATCH(0,Input_Lieferant!$B$9:$B$158,-1),"",A33+1),A33),"")</f>
        <v>12</v>
      </c>
      <c r="B36" s="27" t="str">
        <f t="shared" si="3"/>
        <v>MATERIAL</v>
      </c>
      <c r="C36" s="27">
        <f t="shared" si="4"/>
        <v>12</v>
      </c>
      <c r="D36" s="27" t="str">
        <f t="shared" si="5"/>
        <v>GRUN</v>
      </c>
      <c r="E36" s="27" t="str">
        <f>IF(A36&lt;&gt;"","F","")</f>
        <v>F</v>
      </c>
      <c r="F36" s="31"/>
      <c r="G36" s="31"/>
    </row>
    <row r="37" spans="1:7" x14ac:dyDescent="0.4">
      <c r="A37" s="27">
        <f>IFERROR(IF(AND(A32=A33, A33=A34),IF(A34+1&gt;MATCH(0,Input_Lieferant!$B$9:$B$158,-1),"",A34+1),A34),"")</f>
        <v>12</v>
      </c>
      <c r="B37" s="27" t="str">
        <f t="shared" si="3"/>
        <v>MATERIAL</v>
      </c>
      <c r="C37" s="27">
        <f t="shared" si="4"/>
        <v>12</v>
      </c>
      <c r="D37" s="27" t="str">
        <f t="shared" si="5"/>
        <v>GRUN</v>
      </c>
      <c r="E37" s="27" t="str">
        <f>IF(A37&lt;&gt;"","E","")</f>
        <v>E</v>
      </c>
      <c r="F37" s="31"/>
      <c r="G37" s="31"/>
    </row>
    <row r="38" spans="1:7" x14ac:dyDescent="0.4">
      <c r="A38" s="27">
        <f>IFERROR(IF(AND(A35=A36, A36=A37),IF(A35+1&gt;MATCH(0,Input_Lieferant!$B$9:$B$158,-1),"",A35+1),A35),"")</f>
        <v>13</v>
      </c>
      <c r="B38" s="27" t="str">
        <f t="shared" si="3"/>
        <v>MATERIAL</v>
      </c>
      <c r="C38" s="27">
        <f t="shared" si="4"/>
        <v>13</v>
      </c>
      <c r="D38" s="27" t="str">
        <f t="shared" si="5"/>
        <v>GRUN</v>
      </c>
      <c r="E38" s="27" t="str">
        <f>IF(A38&lt;&gt;"","D","")</f>
        <v>D</v>
      </c>
      <c r="F38" s="31"/>
      <c r="G38" s="31"/>
    </row>
    <row r="39" spans="1:7" x14ac:dyDescent="0.4">
      <c r="A39" s="27">
        <f>IFERROR(IF(AND(A35=A36, A36=A37),IF(A36+1&gt;MATCH(0,Input_Lieferant!$B$9:$B$158,-1),"",A36+1),A36),"")</f>
        <v>13</v>
      </c>
      <c r="B39" s="27" t="str">
        <f t="shared" si="3"/>
        <v>MATERIAL</v>
      </c>
      <c r="C39" s="27">
        <f t="shared" si="4"/>
        <v>13</v>
      </c>
      <c r="D39" s="27" t="str">
        <f t="shared" si="5"/>
        <v>GRUN</v>
      </c>
      <c r="E39" s="27" t="str">
        <f>IF(A39&lt;&gt;"","F","")</f>
        <v>F</v>
      </c>
      <c r="F39" s="31"/>
      <c r="G39" s="31"/>
    </row>
    <row r="40" spans="1:7" x14ac:dyDescent="0.4">
      <c r="A40" s="27">
        <f>IFERROR(IF(AND(A35=A36, A36=A37),IF(A37+1&gt;MATCH(0,Input_Lieferant!$B$9:$B$158,-1),"",A37+1),A37),"")</f>
        <v>13</v>
      </c>
      <c r="B40" s="27" t="str">
        <f t="shared" si="3"/>
        <v>MATERIAL</v>
      </c>
      <c r="C40" s="27">
        <f t="shared" si="4"/>
        <v>13</v>
      </c>
      <c r="D40" s="27" t="str">
        <f t="shared" si="5"/>
        <v>GRUN</v>
      </c>
      <c r="E40" s="27" t="str">
        <f>IF(A40&lt;&gt;"","E","")</f>
        <v>E</v>
      </c>
      <c r="F40" s="31"/>
      <c r="G40" s="31"/>
    </row>
    <row r="41" spans="1:7" x14ac:dyDescent="0.4">
      <c r="A41" s="27">
        <f>IFERROR(IF(AND(A38=A39, A39=A40),IF(A38+1&gt;MATCH(0,Input_Lieferant!$B$9:$B$158,-1),"",A38+1),A38),"")</f>
        <v>14</v>
      </c>
      <c r="B41" s="27" t="str">
        <f t="shared" si="3"/>
        <v>MATERIAL</v>
      </c>
      <c r="C41" s="27">
        <f t="shared" si="4"/>
        <v>14</v>
      </c>
      <c r="D41" s="27" t="str">
        <f t="shared" si="5"/>
        <v>GRUN</v>
      </c>
      <c r="E41" s="27" t="str">
        <f>IF(A41&lt;&gt;"","D","")</f>
        <v>D</v>
      </c>
      <c r="F41" s="31"/>
      <c r="G41" s="31"/>
    </row>
    <row r="42" spans="1:7" x14ac:dyDescent="0.4">
      <c r="A42" s="27">
        <f>IFERROR(IF(AND(A38=A39, A39=A40),IF(A39+1&gt;MATCH(0,Input_Lieferant!$B$9:$B$158,-1),"",A39+1),A39),"")</f>
        <v>14</v>
      </c>
      <c r="B42" s="27" t="str">
        <f t="shared" si="3"/>
        <v>MATERIAL</v>
      </c>
      <c r="C42" s="27">
        <f t="shared" si="4"/>
        <v>14</v>
      </c>
      <c r="D42" s="27" t="str">
        <f t="shared" si="5"/>
        <v>GRUN</v>
      </c>
      <c r="E42" s="27" t="str">
        <f>IF(A42&lt;&gt;"","F","")</f>
        <v>F</v>
      </c>
      <c r="F42" s="31"/>
      <c r="G42" s="31"/>
    </row>
    <row r="43" spans="1:7" x14ac:dyDescent="0.4">
      <c r="A43" s="27">
        <f>IFERROR(IF(AND(A38=A39, A39=A40),IF(A40+1&gt;MATCH(0,Input_Lieferant!$B$9:$B$158,-1),"",A40+1),A40),"")</f>
        <v>14</v>
      </c>
      <c r="B43" s="27" t="str">
        <f t="shared" si="3"/>
        <v>MATERIAL</v>
      </c>
      <c r="C43" s="27">
        <f t="shared" si="4"/>
        <v>14</v>
      </c>
      <c r="D43" s="27" t="str">
        <f t="shared" si="5"/>
        <v>GRUN</v>
      </c>
      <c r="E43" s="27" t="str">
        <f>IF(A43&lt;&gt;"","E","")</f>
        <v>E</v>
      </c>
      <c r="F43" s="31"/>
      <c r="G43" s="31"/>
    </row>
    <row r="44" spans="1:7" x14ac:dyDescent="0.4">
      <c r="A44" s="27">
        <f>IFERROR(IF(AND(A41=A42, A42=A43),IF(A41+1&gt;MATCH(0,Input_Lieferant!$B$9:$B$158,-1),"",A41+1),A41),"")</f>
        <v>15</v>
      </c>
      <c r="B44" s="27" t="str">
        <f t="shared" si="3"/>
        <v>MATERIAL</v>
      </c>
      <c r="C44" s="27">
        <f t="shared" si="4"/>
        <v>15</v>
      </c>
      <c r="D44" s="27" t="str">
        <f t="shared" si="5"/>
        <v>GRUN</v>
      </c>
      <c r="E44" s="27" t="str">
        <f>IF(A44&lt;&gt;"","D","")</f>
        <v>D</v>
      </c>
      <c r="F44" s="31"/>
      <c r="G44" s="31"/>
    </row>
    <row r="45" spans="1:7" x14ac:dyDescent="0.4">
      <c r="A45" s="27">
        <f>IFERROR(IF(AND(A41=A42, A42=A43),IF(A42+1&gt;MATCH(0,Input_Lieferant!$B$9:$B$158,-1),"",A42+1),A42),"")</f>
        <v>15</v>
      </c>
      <c r="B45" s="27" t="str">
        <f t="shared" si="3"/>
        <v>MATERIAL</v>
      </c>
      <c r="C45" s="27">
        <f t="shared" si="4"/>
        <v>15</v>
      </c>
      <c r="D45" s="27" t="str">
        <f t="shared" si="5"/>
        <v>GRUN</v>
      </c>
      <c r="E45" s="27" t="str">
        <f>IF(A45&lt;&gt;"","F","")</f>
        <v>F</v>
      </c>
      <c r="F45" s="31"/>
      <c r="G45" s="31"/>
    </row>
    <row r="46" spans="1:7" x14ac:dyDescent="0.4">
      <c r="A46" s="27">
        <f>IFERROR(IF(AND(A41=A42, A42=A43),IF(A43+1&gt;MATCH(0,Input_Lieferant!$B$9:$B$158,-1),"",A43+1),A43),"")</f>
        <v>15</v>
      </c>
      <c r="B46" s="27" t="str">
        <f t="shared" si="3"/>
        <v>MATERIAL</v>
      </c>
      <c r="C46" s="27">
        <f t="shared" si="4"/>
        <v>15</v>
      </c>
      <c r="D46" s="27" t="str">
        <f t="shared" si="5"/>
        <v>GRUN</v>
      </c>
      <c r="E46" s="27" t="str">
        <f>IF(A46&lt;&gt;"","E","")</f>
        <v>E</v>
      </c>
      <c r="F46" s="31"/>
      <c r="G46" s="31"/>
    </row>
    <row r="47" spans="1:7" x14ac:dyDescent="0.4">
      <c r="A47" s="27">
        <f>IFERROR(IF(AND(A44=A45, A45=A46),IF(A44+1&gt;MATCH(0,Input_Lieferant!$B$9:$B$158,-1),"",A44+1),A44),"")</f>
        <v>16</v>
      </c>
      <c r="B47" s="27" t="str">
        <f t="shared" si="3"/>
        <v>MATERIAL</v>
      </c>
      <c r="C47" s="27">
        <f t="shared" si="4"/>
        <v>16</v>
      </c>
      <c r="D47" s="27" t="str">
        <f t="shared" si="5"/>
        <v>GRUN</v>
      </c>
      <c r="E47" s="27" t="str">
        <f>IF(A47&lt;&gt;"","D","")</f>
        <v>D</v>
      </c>
      <c r="F47" s="31"/>
      <c r="G47" s="31"/>
    </row>
    <row r="48" spans="1:7" x14ac:dyDescent="0.4">
      <c r="A48" s="27">
        <f>IFERROR(IF(AND(A44=A45, A45=A46),IF(A45+1&gt;MATCH(0,Input_Lieferant!$B$9:$B$158,-1),"",A45+1),A45),"")</f>
        <v>16</v>
      </c>
      <c r="B48" s="27" t="str">
        <f t="shared" si="3"/>
        <v>MATERIAL</v>
      </c>
      <c r="C48" s="27">
        <f t="shared" si="4"/>
        <v>16</v>
      </c>
      <c r="D48" s="27" t="str">
        <f t="shared" si="5"/>
        <v>GRUN</v>
      </c>
      <c r="E48" s="27" t="str">
        <f>IF(A48&lt;&gt;"","F","")</f>
        <v>F</v>
      </c>
      <c r="F48" s="31"/>
      <c r="G48" s="31"/>
    </row>
    <row r="49" spans="1:7" x14ac:dyDescent="0.4">
      <c r="A49" s="27">
        <f>IFERROR(IF(AND(A44=A45, A45=A46),IF(A46+1&gt;MATCH(0,Input_Lieferant!$B$9:$B$158,-1),"",A46+1),A46),"")</f>
        <v>16</v>
      </c>
      <c r="B49" s="27" t="str">
        <f t="shared" si="3"/>
        <v>MATERIAL</v>
      </c>
      <c r="C49" s="27">
        <f t="shared" si="4"/>
        <v>16</v>
      </c>
      <c r="D49" s="27" t="str">
        <f t="shared" si="5"/>
        <v>GRUN</v>
      </c>
      <c r="E49" s="27" t="str">
        <f>IF(A49&lt;&gt;"","E","")</f>
        <v>E</v>
      </c>
      <c r="F49" s="31"/>
      <c r="G49" s="31"/>
    </row>
    <row r="50" spans="1:7" x14ac:dyDescent="0.4">
      <c r="A50" s="27">
        <f>IFERROR(IF(AND(A47=A48, A48=A49),IF(A47+1&gt;MATCH(0,Input_Lieferant!$B$9:$B$158,-1),"",A47+1),A47),"")</f>
        <v>17</v>
      </c>
      <c r="B50" s="27" t="str">
        <f t="shared" si="3"/>
        <v>MATERIAL</v>
      </c>
      <c r="C50" s="27">
        <f t="shared" si="4"/>
        <v>17</v>
      </c>
      <c r="D50" s="27" t="str">
        <f t="shared" si="5"/>
        <v>GRUN</v>
      </c>
      <c r="E50" s="27" t="str">
        <f>IF(A50&lt;&gt;"","D","")</f>
        <v>D</v>
      </c>
      <c r="F50" s="31"/>
      <c r="G50" s="31"/>
    </row>
    <row r="51" spans="1:7" x14ac:dyDescent="0.4">
      <c r="A51" s="27">
        <f>IFERROR(IF(AND(A47=A48, A48=A49),IF(A48+1&gt;MATCH(0,Input_Lieferant!$B$9:$B$158,-1),"",A48+1),A48),"")</f>
        <v>17</v>
      </c>
      <c r="B51" s="27" t="str">
        <f t="shared" si="3"/>
        <v>MATERIAL</v>
      </c>
      <c r="C51" s="27">
        <f t="shared" si="4"/>
        <v>17</v>
      </c>
      <c r="D51" s="27" t="str">
        <f t="shared" si="5"/>
        <v>GRUN</v>
      </c>
      <c r="E51" s="27" t="str">
        <f>IF(A51&lt;&gt;"","F","")</f>
        <v>F</v>
      </c>
      <c r="F51" s="31"/>
      <c r="G51" s="31"/>
    </row>
    <row r="52" spans="1:7" x14ac:dyDescent="0.4">
      <c r="A52" s="27">
        <f>IFERROR(IF(AND(A47=A48, A48=A49),IF(A49+1&gt;MATCH(0,Input_Lieferant!$B$9:$B$158,-1),"",A49+1),A49),"")</f>
        <v>17</v>
      </c>
      <c r="B52" s="27" t="str">
        <f t="shared" si="3"/>
        <v>MATERIAL</v>
      </c>
      <c r="C52" s="27">
        <f t="shared" si="4"/>
        <v>17</v>
      </c>
      <c r="D52" s="27" t="str">
        <f t="shared" si="5"/>
        <v>GRUN</v>
      </c>
      <c r="E52" s="27" t="str">
        <f>IF(A52&lt;&gt;"","E","")</f>
        <v>E</v>
      </c>
      <c r="F52" s="31"/>
      <c r="G52" s="31"/>
    </row>
    <row r="53" spans="1:7" x14ac:dyDescent="0.4">
      <c r="A53" s="27">
        <f>IFERROR(IF(AND(A50=A51, A51=A52),IF(A50+1&gt;MATCH(0,Input_Lieferant!$B$9:$B$158,-1),"",A50+1),A50),"")</f>
        <v>18</v>
      </c>
      <c r="B53" s="27" t="str">
        <f t="shared" si="3"/>
        <v>MATERIAL</v>
      </c>
      <c r="C53" s="27">
        <f t="shared" si="4"/>
        <v>18</v>
      </c>
      <c r="D53" s="27" t="str">
        <f t="shared" si="5"/>
        <v>GRUN</v>
      </c>
      <c r="E53" s="27" t="str">
        <f>IF(A53&lt;&gt;"","D","")</f>
        <v>D</v>
      </c>
      <c r="F53" s="31"/>
      <c r="G53" s="31"/>
    </row>
    <row r="54" spans="1:7" x14ac:dyDescent="0.4">
      <c r="A54" s="27">
        <f>IFERROR(IF(AND(A50=A51, A51=A52),IF(A51+1&gt;MATCH(0,Input_Lieferant!$B$9:$B$158,-1),"",A51+1),A51),"")</f>
        <v>18</v>
      </c>
      <c r="B54" s="27" t="str">
        <f t="shared" si="3"/>
        <v>MATERIAL</v>
      </c>
      <c r="C54" s="27">
        <f t="shared" si="4"/>
        <v>18</v>
      </c>
      <c r="D54" s="27" t="str">
        <f t="shared" si="5"/>
        <v>GRUN</v>
      </c>
      <c r="E54" s="27" t="str">
        <f>IF(A54&lt;&gt;"","F","")</f>
        <v>F</v>
      </c>
      <c r="F54" s="31"/>
      <c r="G54" s="31"/>
    </row>
    <row r="55" spans="1:7" x14ac:dyDescent="0.4">
      <c r="A55" s="27">
        <f>IFERROR(IF(AND(A50=A51, A51=A52),IF(A52+1&gt;MATCH(0,Input_Lieferant!$B$9:$B$158,-1),"",A52+1),A52),"")</f>
        <v>18</v>
      </c>
      <c r="B55" s="27" t="str">
        <f t="shared" si="3"/>
        <v>MATERIAL</v>
      </c>
      <c r="C55" s="27">
        <f t="shared" si="4"/>
        <v>18</v>
      </c>
      <c r="D55" s="27" t="str">
        <f t="shared" si="5"/>
        <v>GRUN</v>
      </c>
      <c r="E55" s="27" t="str">
        <f>IF(A55&lt;&gt;"","E","")</f>
        <v>E</v>
      </c>
      <c r="F55" s="31"/>
      <c r="G55" s="31"/>
    </row>
    <row r="56" spans="1:7" x14ac:dyDescent="0.4">
      <c r="A56" s="27">
        <f>IFERROR(IF(AND(A53=A54, A54=A55),IF(A53+1&gt;MATCH(0,Input_Lieferant!$B$9:$B$158,-1),"",A53+1),A53),"")</f>
        <v>19</v>
      </c>
      <c r="B56" s="27" t="str">
        <f t="shared" si="3"/>
        <v>MATERIAL</v>
      </c>
      <c r="C56" s="27">
        <f t="shared" si="4"/>
        <v>19</v>
      </c>
      <c r="D56" s="27" t="str">
        <f t="shared" si="5"/>
        <v>GRUN</v>
      </c>
      <c r="E56" s="27" t="str">
        <f>IF(A56&lt;&gt;"","D","")</f>
        <v>D</v>
      </c>
      <c r="F56" s="31"/>
      <c r="G56" s="31"/>
    </row>
    <row r="57" spans="1:7" x14ac:dyDescent="0.4">
      <c r="A57" s="27">
        <f>IFERROR(IF(AND(A53=A54, A54=A55),IF(A54+1&gt;MATCH(0,Input_Lieferant!$B$9:$B$158,-1),"",A54+1),A54),"")</f>
        <v>19</v>
      </c>
      <c r="B57" s="27" t="str">
        <f t="shared" si="3"/>
        <v>MATERIAL</v>
      </c>
      <c r="C57" s="27">
        <f t="shared" si="4"/>
        <v>19</v>
      </c>
      <c r="D57" s="27" t="str">
        <f t="shared" si="5"/>
        <v>GRUN</v>
      </c>
      <c r="E57" s="27" t="str">
        <f>IF(A57&lt;&gt;"","F","")</f>
        <v>F</v>
      </c>
      <c r="F57" s="31"/>
      <c r="G57" s="31"/>
    </row>
    <row r="58" spans="1:7" x14ac:dyDescent="0.4">
      <c r="A58" s="27">
        <f>IFERROR(IF(AND(A53=A54, A54=A55),IF(A55+1&gt;MATCH(0,Input_Lieferant!$B$9:$B$158,-1),"",A55+1),A55),"")</f>
        <v>19</v>
      </c>
      <c r="B58" s="27" t="str">
        <f t="shared" si="3"/>
        <v>MATERIAL</v>
      </c>
      <c r="C58" s="27">
        <f t="shared" si="4"/>
        <v>19</v>
      </c>
      <c r="D58" s="27" t="str">
        <f t="shared" si="5"/>
        <v>GRUN</v>
      </c>
      <c r="E58" s="27" t="str">
        <f>IF(A58&lt;&gt;"","E","")</f>
        <v>E</v>
      </c>
      <c r="F58" s="31"/>
      <c r="G58" s="31"/>
    </row>
    <row r="59" spans="1:7" x14ac:dyDescent="0.4">
      <c r="A59" s="27">
        <f>IFERROR(IF(AND(A56=A57, A57=A58),IF(A56+1&gt;MATCH(0,Input_Lieferant!$B$9:$B$158,-1),"",A56+1),A56),"")</f>
        <v>20</v>
      </c>
      <c r="B59" s="27" t="str">
        <f t="shared" si="3"/>
        <v>MATERIAL</v>
      </c>
      <c r="C59" s="27">
        <f t="shared" si="4"/>
        <v>20</v>
      </c>
      <c r="D59" s="27" t="str">
        <f t="shared" si="5"/>
        <v>GRUN</v>
      </c>
      <c r="E59" s="27" t="str">
        <f>IF(A59&lt;&gt;"","D","")</f>
        <v>D</v>
      </c>
      <c r="F59" s="31"/>
      <c r="G59" s="31"/>
    </row>
    <row r="60" spans="1:7" x14ac:dyDescent="0.4">
      <c r="A60" s="27">
        <f>IFERROR(IF(AND(A56=A57, A57=A58),IF(A57+1&gt;MATCH(0,Input_Lieferant!$B$9:$B$158,-1),"",A57+1),A57),"")</f>
        <v>20</v>
      </c>
      <c r="B60" s="27" t="str">
        <f t="shared" si="3"/>
        <v>MATERIAL</v>
      </c>
      <c r="C60" s="27">
        <f t="shared" si="4"/>
        <v>20</v>
      </c>
      <c r="D60" s="27" t="str">
        <f t="shared" si="5"/>
        <v>GRUN</v>
      </c>
      <c r="E60" s="27" t="str">
        <f>IF(A60&lt;&gt;"","F","")</f>
        <v>F</v>
      </c>
      <c r="F60" s="31"/>
      <c r="G60" s="31"/>
    </row>
    <row r="61" spans="1:7" x14ac:dyDescent="0.4">
      <c r="A61" s="27">
        <f>IFERROR(IF(AND(A56=A57, A57=A58),IF(A58+1&gt;MATCH(0,Input_Lieferant!$B$9:$B$158,-1),"",A58+1),A58),"")</f>
        <v>20</v>
      </c>
      <c r="B61" s="27" t="str">
        <f t="shared" si="3"/>
        <v>MATERIAL</v>
      </c>
      <c r="C61" s="27">
        <f t="shared" si="4"/>
        <v>20</v>
      </c>
      <c r="D61" s="27" t="str">
        <f t="shared" si="5"/>
        <v>GRUN</v>
      </c>
      <c r="E61" s="27" t="str">
        <f>IF(A61&lt;&gt;"","E","")</f>
        <v>E</v>
      </c>
      <c r="F61" s="31"/>
      <c r="G61" s="31"/>
    </row>
    <row r="62" spans="1:7" x14ac:dyDescent="0.4">
      <c r="A62" s="27">
        <f>IFERROR(IF(AND(A59=A60, A60=A61),IF(A59+1&gt;MATCH(0,Input_Lieferant!$B$9:$B$158,-1),"",A59+1),A59),"")</f>
        <v>21</v>
      </c>
      <c r="B62" s="27" t="str">
        <f t="shared" si="3"/>
        <v>MATERIAL</v>
      </c>
      <c r="C62" s="27">
        <f t="shared" si="4"/>
        <v>21</v>
      </c>
      <c r="D62" s="27" t="str">
        <f t="shared" si="5"/>
        <v>GRUN</v>
      </c>
      <c r="E62" s="27" t="str">
        <f>IF(A62&lt;&gt;"","D","")</f>
        <v>D</v>
      </c>
      <c r="F62" s="31"/>
      <c r="G62" s="31"/>
    </row>
    <row r="63" spans="1:7" x14ac:dyDescent="0.4">
      <c r="A63" s="27">
        <f>IFERROR(IF(AND(A59=A60, A60=A61),IF(A60+1&gt;MATCH(0,Input_Lieferant!$B$9:$B$158,-1),"",A60+1),A60),"")</f>
        <v>21</v>
      </c>
      <c r="B63" s="27" t="str">
        <f t="shared" si="3"/>
        <v>MATERIAL</v>
      </c>
      <c r="C63" s="27">
        <f t="shared" si="4"/>
        <v>21</v>
      </c>
      <c r="D63" s="27" t="str">
        <f t="shared" si="5"/>
        <v>GRUN</v>
      </c>
      <c r="E63" s="27" t="str">
        <f>IF(A63&lt;&gt;"","F","")</f>
        <v>F</v>
      </c>
      <c r="F63" s="31"/>
      <c r="G63" s="31"/>
    </row>
    <row r="64" spans="1:7" x14ac:dyDescent="0.4">
      <c r="A64" s="27">
        <f>IFERROR(IF(AND(A59=A60, A60=A61),IF(A61+1&gt;MATCH(0,Input_Lieferant!$B$9:$B$158,-1),"",A61+1),A61),"")</f>
        <v>21</v>
      </c>
      <c r="B64" s="27" t="str">
        <f t="shared" si="3"/>
        <v>MATERIAL</v>
      </c>
      <c r="C64" s="27">
        <f t="shared" si="4"/>
        <v>21</v>
      </c>
      <c r="D64" s="27" t="str">
        <f t="shared" si="5"/>
        <v>GRUN</v>
      </c>
      <c r="E64" s="27" t="str">
        <f>IF(A64&lt;&gt;"","E","")</f>
        <v>E</v>
      </c>
      <c r="F64" s="31"/>
      <c r="G64" s="31"/>
    </row>
    <row r="65" spans="1:7" x14ac:dyDescent="0.4">
      <c r="A65" s="27">
        <f>IFERROR(IF(AND(A62=A63, A63=A64),IF(A62+1&gt;MATCH(0,Input_Lieferant!$B$9:$B$158,-1),"",A62+1),A62),"")</f>
        <v>22</v>
      </c>
      <c r="B65" s="27" t="str">
        <f t="shared" si="3"/>
        <v>MATERIAL</v>
      </c>
      <c r="C65" s="27">
        <f t="shared" si="4"/>
        <v>22</v>
      </c>
      <c r="D65" s="27" t="str">
        <f t="shared" si="5"/>
        <v>GRUN</v>
      </c>
      <c r="E65" s="27" t="str">
        <f>IF(A65&lt;&gt;"","D","")</f>
        <v>D</v>
      </c>
      <c r="F65" s="31"/>
      <c r="G65" s="31"/>
    </row>
    <row r="66" spans="1:7" x14ac:dyDescent="0.4">
      <c r="A66" s="27">
        <f>IFERROR(IF(AND(A62=A63, A63=A64),IF(A63+1&gt;MATCH(0,Input_Lieferant!$B$9:$B$158,-1),"",A63+1),A63),"")</f>
        <v>22</v>
      </c>
      <c r="B66" s="27" t="str">
        <f t="shared" ref="B66:B97" si="6">IF(A66&lt;&gt;"","MATERIAL","")</f>
        <v>MATERIAL</v>
      </c>
      <c r="C66" s="27">
        <f t="shared" ref="C66:C97" si="7">A66</f>
        <v>22</v>
      </c>
      <c r="D66" s="27" t="str">
        <f t="shared" ref="D66:D97" si="8">IF(A66&lt;&gt;"","GRUN","")</f>
        <v>GRUN</v>
      </c>
      <c r="E66" s="27" t="str">
        <f>IF(A66&lt;&gt;"","F","")</f>
        <v>F</v>
      </c>
      <c r="F66" s="31"/>
      <c r="G66" s="31"/>
    </row>
    <row r="67" spans="1:7" x14ac:dyDescent="0.4">
      <c r="A67" s="27">
        <f>IFERROR(IF(AND(A62=A63, A63=A64),IF(A64+1&gt;MATCH(0,Input_Lieferant!$B$9:$B$158,-1),"",A64+1),A64),"")</f>
        <v>22</v>
      </c>
      <c r="B67" s="27" t="str">
        <f t="shared" si="6"/>
        <v>MATERIAL</v>
      </c>
      <c r="C67" s="27">
        <f t="shared" si="7"/>
        <v>22</v>
      </c>
      <c r="D67" s="27" t="str">
        <f t="shared" si="8"/>
        <v>GRUN</v>
      </c>
      <c r="E67" s="27" t="str">
        <f>IF(A67&lt;&gt;"","E","")</f>
        <v>E</v>
      </c>
      <c r="F67" s="31"/>
      <c r="G67" s="31"/>
    </row>
    <row r="68" spans="1:7" x14ac:dyDescent="0.4">
      <c r="A68" s="27">
        <f>IFERROR(IF(AND(A65=A66, A66=A67),IF(A65+1&gt;MATCH(0,Input_Lieferant!$B$9:$B$158,-1),"",A65+1),A65),"")</f>
        <v>23</v>
      </c>
      <c r="B68" s="27" t="str">
        <f t="shared" si="6"/>
        <v>MATERIAL</v>
      </c>
      <c r="C68" s="27">
        <f t="shared" si="7"/>
        <v>23</v>
      </c>
      <c r="D68" s="27" t="str">
        <f t="shared" si="8"/>
        <v>GRUN</v>
      </c>
      <c r="E68" s="27" t="str">
        <f>IF(A68&lt;&gt;"","D","")</f>
        <v>D</v>
      </c>
      <c r="F68" s="31"/>
      <c r="G68" s="31"/>
    </row>
    <row r="69" spans="1:7" x14ac:dyDescent="0.4">
      <c r="A69" s="27">
        <f>IFERROR(IF(AND(A65=A66, A66=A67),IF(A66+1&gt;MATCH(0,Input_Lieferant!$B$9:$B$158,-1),"",A66+1),A66),"")</f>
        <v>23</v>
      </c>
      <c r="B69" s="27" t="str">
        <f t="shared" si="6"/>
        <v>MATERIAL</v>
      </c>
      <c r="C69" s="27">
        <f t="shared" si="7"/>
        <v>23</v>
      </c>
      <c r="D69" s="27" t="str">
        <f t="shared" si="8"/>
        <v>GRUN</v>
      </c>
      <c r="E69" s="27" t="str">
        <f>IF(A69&lt;&gt;"","F","")</f>
        <v>F</v>
      </c>
      <c r="F69" s="31"/>
      <c r="G69" s="31"/>
    </row>
    <row r="70" spans="1:7" x14ac:dyDescent="0.4">
      <c r="A70" s="27">
        <f>IFERROR(IF(AND(A65=A66, A66=A67),IF(A67+1&gt;MATCH(0,Input_Lieferant!$B$9:$B$158,-1),"",A67+1),A67),"")</f>
        <v>23</v>
      </c>
      <c r="B70" s="27" t="str">
        <f t="shared" si="6"/>
        <v>MATERIAL</v>
      </c>
      <c r="C70" s="27">
        <f t="shared" si="7"/>
        <v>23</v>
      </c>
      <c r="D70" s="27" t="str">
        <f t="shared" si="8"/>
        <v>GRUN</v>
      </c>
      <c r="E70" s="27" t="str">
        <f>IF(A70&lt;&gt;"","E","")</f>
        <v>E</v>
      </c>
      <c r="F70" s="31"/>
      <c r="G70" s="31"/>
    </row>
    <row r="71" spans="1:7" x14ac:dyDescent="0.4">
      <c r="A71" s="27">
        <f>IFERROR(IF(AND(A68=A69, A69=A70),IF(A68+1&gt;MATCH(0,Input_Lieferant!$B$9:$B$158,-1),"",A68+1),A68),"")</f>
        <v>24</v>
      </c>
      <c r="B71" s="27" t="str">
        <f t="shared" si="6"/>
        <v>MATERIAL</v>
      </c>
      <c r="C71" s="27">
        <f t="shared" si="7"/>
        <v>24</v>
      </c>
      <c r="D71" s="27" t="str">
        <f t="shared" si="8"/>
        <v>GRUN</v>
      </c>
      <c r="E71" s="27" t="str">
        <f>IF(A71&lt;&gt;"","D","")</f>
        <v>D</v>
      </c>
      <c r="F71" s="31"/>
      <c r="G71" s="31"/>
    </row>
    <row r="72" spans="1:7" x14ac:dyDescent="0.4">
      <c r="A72" s="27">
        <f>IFERROR(IF(AND(A68=A69, A69=A70),IF(A69+1&gt;MATCH(0,Input_Lieferant!$B$9:$B$158,-1),"",A69+1),A69),"")</f>
        <v>24</v>
      </c>
      <c r="B72" s="27" t="str">
        <f t="shared" si="6"/>
        <v>MATERIAL</v>
      </c>
      <c r="C72" s="27">
        <f t="shared" si="7"/>
        <v>24</v>
      </c>
      <c r="D72" s="27" t="str">
        <f t="shared" si="8"/>
        <v>GRUN</v>
      </c>
      <c r="E72" s="27" t="str">
        <f>IF(A72&lt;&gt;"","F","")</f>
        <v>F</v>
      </c>
      <c r="F72" s="31"/>
      <c r="G72" s="31"/>
    </row>
    <row r="73" spans="1:7" x14ac:dyDescent="0.4">
      <c r="A73" s="27">
        <f>IFERROR(IF(AND(A68=A69, A69=A70),IF(A70+1&gt;MATCH(0,Input_Lieferant!$B$9:$B$158,-1),"",A70+1),A70),"")</f>
        <v>24</v>
      </c>
      <c r="B73" s="27" t="str">
        <f t="shared" si="6"/>
        <v>MATERIAL</v>
      </c>
      <c r="C73" s="27">
        <f t="shared" si="7"/>
        <v>24</v>
      </c>
      <c r="D73" s="27" t="str">
        <f t="shared" si="8"/>
        <v>GRUN</v>
      </c>
      <c r="E73" s="27" t="str">
        <f>IF(A73&lt;&gt;"","E","")</f>
        <v>E</v>
      </c>
      <c r="F73" s="31"/>
      <c r="G73" s="31"/>
    </row>
    <row r="74" spans="1:7" x14ac:dyDescent="0.4">
      <c r="A74" s="27">
        <f>IFERROR(IF(AND(A71=A72, A72=A73),IF(A71+1&gt;MATCH(0,Input_Lieferant!$B$9:$B$158,-1),"",A71+1),A71),"")</f>
        <v>25</v>
      </c>
      <c r="B74" s="27" t="str">
        <f t="shared" si="6"/>
        <v>MATERIAL</v>
      </c>
      <c r="C74" s="27">
        <f t="shared" si="7"/>
        <v>25</v>
      </c>
      <c r="D74" s="27" t="str">
        <f t="shared" si="8"/>
        <v>GRUN</v>
      </c>
      <c r="E74" s="27" t="str">
        <f>IF(A74&lt;&gt;"","D","")</f>
        <v>D</v>
      </c>
      <c r="F74" s="31"/>
      <c r="G74" s="31"/>
    </row>
    <row r="75" spans="1:7" x14ac:dyDescent="0.4">
      <c r="A75" s="27">
        <f>IFERROR(IF(AND(A71=A72, A72=A73),IF(A72+1&gt;MATCH(0,Input_Lieferant!$B$9:$B$158,-1),"",A72+1),A72),"")</f>
        <v>25</v>
      </c>
      <c r="B75" s="27" t="str">
        <f t="shared" si="6"/>
        <v>MATERIAL</v>
      </c>
      <c r="C75" s="27">
        <f t="shared" si="7"/>
        <v>25</v>
      </c>
      <c r="D75" s="27" t="str">
        <f t="shared" si="8"/>
        <v>GRUN</v>
      </c>
      <c r="E75" s="27" t="str">
        <f>IF(A75&lt;&gt;"","F","")</f>
        <v>F</v>
      </c>
      <c r="F75" s="31"/>
      <c r="G75" s="31"/>
    </row>
    <row r="76" spans="1:7" x14ac:dyDescent="0.4">
      <c r="A76" s="27">
        <f>IFERROR(IF(AND(A71=A72, A72=A73),IF(A73+1&gt;MATCH(0,Input_Lieferant!$B$9:$B$158,-1),"",A73+1),A73),"")</f>
        <v>25</v>
      </c>
      <c r="B76" s="27" t="str">
        <f t="shared" si="6"/>
        <v>MATERIAL</v>
      </c>
      <c r="C76" s="27">
        <f t="shared" si="7"/>
        <v>25</v>
      </c>
      <c r="D76" s="27" t="str">
        <f t="shared" si="8"/>
        <v>GRUN</v>
      </c>
      <c r="E76" s="27" t="str">
        <f>IF(A76&lt;&gt;"","E","")</f>
        <v>E</v>
      </c>
      <c r="F76" s="31"/>
      <c r="G76" s="31"/>
    </row>
    <row r="77" spans="1:7" x14ac:dyDescent="0.4">
      <c r="A77" s="27">
        <f>IFERROR(IF(AND(A74=A75, A75=A76),IF(A74+1&gt;MATCH(0,Input_Lieferant!$B$9:$B$158,-1),"",A74+1),A74),"")</f>
        <v>26</v>
      </c>
      <c r="B77" s="27" t="str">
        <f t="shared" si="6"/>
        <v>MATERIAL</v>
      </c>
      <c r="C77" s="27">
        <f t="shared" si="7"/>
        <v>26</v>
      </c>
      <c r="D77" s="27" t="str">
        <f t="shared" si="8"/>
        <v>GRUN</v>
      </c>
      <c r="E77" s="27" t="str">
        <f>IF(A77&lt;&gt;"","D","")</f>
        <v>D</v>
      </c>
      <c r="F77" s="31"/>
      <c r="G77" s="31"/>
    </row>
    <row r="78" spans="1:7" x14ac:dyDescent="0.4">
      <c r="A78" s="27">
        <f>IFERROR(IF(AND(A74=A75, A75=A76),IF(A75+1&gt;MATCH(0,Input_Lieferant!$B$9:$B$158,-1),"",A75+1),A75),"")</f>
        <v>26</v>
      </c>
      <c r="B78" s="27" t="str">
        <f t="shared" si="6"/>
        <v>MATERIAL</v>
      </c>
      <c r="C78" s="27">
        <f t="shared" si="7"/>
        <v>26</v>
      </c>
      <c r="D78" s="27" t="str">
        <f t="shared" si="8"/>
        <v>GRUN</v>
      </c>
      <c r="E78" s="27" t="str">
        <f>IF(A78&lt;&gt;"","F","")</f>
        <v>F</v>
      </c>
      <c r="F78" s="31"/>
      <c r="G78" s="31"/>
    </row>
    <row r="79" spans="1:7" x14ac:dyDescent="0.4">
      <c r="A79" s="27">
        <f>IFERROR(IF(AND(A74=A75, A75=A76),IF(A76+1&gt;MATCH(0,Input_Lieferant!$B$9:$B$158,-1),"",A76+1),A76),"")</f>
        <v>26</v>
      </c>
      <c r="B79" s="27" t="str">
        <f t="shared" si="6"/>
        <v>MATERIAL</v>
      </c>
      <c r="C79" s="27">
        <f t="shared" si="7"/>
        <v>26</v>
      </c>
      <c r="D79" s="27" t="str">
        <f t="shared" si="8"/>
        <v>GRUN</v>
      </c>
      <c r="E79" s="27" t="str">
        <f>IF(A79&lt;&gt;"","E","")</f>
        <v>E</v>
      </c>
      <c r="F79" s="31"/>
      <c r="G79" s="31"/>
    </row>
    <row r="80" spans="1:7" x14ac:dyDescent="0.4">
      <c r="A80" s="27">
        <f>IFERROR(IF(AND(A77=A78, A78=A79),IF(A77+1&gt;MATCH(0,Input_Lieferant!$B$9:$B$158,-1),"",A77+1),A77),"")</f>
        <v>27</v>
      </c>
      <c r="B80" s="27" t="str">
        <f t="shared" si="6"/>
        <v>MATERIAL</v>
      </c>
      <c r="C80" s="27">
        <f t="shared" si="7"/>
        <v>27</v>
      </c>
      <c r="D80" s="27" t="str">
        <f t="shared" si="8"/>
        <v>GRUN</v>
      </c>
      <c r="E80" s="27" t="str">
        <f>IF(A80&lt;&gt;"","D","")</f>
        <v>D</v>
      </c>
      <c r="F80" s="31"/>
      <c r="G80" s="31"/>
    </row>
    <row r="81" spans="1:7" x14ac:dyDescent="0.4">
      <c r="A81" s="27">
        <f>IFERROR(IF(AND(A77=A78, A78=A79),IF(A78+1&gt;MATCH(0,Input_Lieferant!$B$9:$B$158,-1),"",A78+1),A78),"")</f>
        <v>27</v>
      </c>
      <c r="B81" s="27" t="str">
        <f t="shared" si="6"/>
        <v>MATERIAL</v>
      </c>
      <c r="C81" s="27">
        <f t="shared" si="7"/>
        <v>27</v>
      </c>
      <c r="D81" s="27" t="str">
        <f t="shared" si="8"/>
        <v>GRUN</v>
      </c>
      <c r="E81" s="27" t="str">
        <f>IF(A81&lt;&gt;"","F","")</f>
        <v>F</v>
      </c>
      <c r="F81" s="31"/>
      <c r="G81" s="31"/>
    </row>
    <row r="82" spans="1:7" x14ac:dyDescent="0.4">
      <c r="A82" s="27">
        <f>IFERROR(IF(AND(A77=A78, A78=A79),IF(A79+1&gt;MATCH(0,Input_Lieferant!$B$9:$B$158,-1),"",A79+1),A79),"")</f>
        <v>27</v>
      </c>
      <c r="B82" s="27" t="str">
        <f t="shared" si="6"/>
        <v>MATERIAL</v>
      </c>
      <c r="C82" s="27">
        <f t="shared" si="7"/>
        <v>27</v>
      </c>
      <c r="D82" s="27" t="str">
        <f t="shared" si="8"/>
        <v>GRUN</v>
      </c>
      <c r="E82" s="27" t="str">
        <f>IF(A82&lt;&gt;"","E","")</f>
        <v>E</v>
      </c>
      <c r="F82" s="31"/>
      <c r="G82" s="31"/>
    </row>
    <row r="83" spans="1:7" x14ac:dyDescent="0.4">
      <c r="A83" s="27">
        <f>IFERROR(IF(AND(A80=A81, A81=A82),IF(A80+1&gt;MATCH(0,Input_Lieferant!$B$9:$B$158,-1),"",A80+1),A80),"")</f>
        <v>28</v>
      </c>
      <c r="B83" s="27" t="str">
        <f t="shared" si="6"/>
        <v>MATERIAL</v>
      </c>
      <c r="C83" s="27">
        <f t="shared" si="7"/>
        <v>28</v>
      </c>
      <c r="D83" s="27" t="str">
        <f t="shared" si="8"/>
        <v>GRUN</v>
      </c>
      <c r="E83" s="27" t="str">
        <f>IF(A83&lt;&gt;"","D","")</f>
        <v>D</v>
      </c>
      <c r="F83" s="31"/>
      <c r="G83" s="31"/>
    </row>
    <row r="84" spans="1:7" x14ac:dyDescent="0.4">
      <c r="A84" s="27">
        <f>IFERROR(IF(AND(A80=A81, A81=A82),IF(A81+1&gt;MATCH(0,Input_Lieferant!$B$9:$B$158,-1),"",A81+1),A81),"")</f>
        <v>28</v>
      </c>
      <c r="B84" s="27" t="str">
        <f t="shared" si="6"/>
        <v>MATERIAL</v>
      </c>
      <c r="C84" s="27">
        <f t="shared" si="7"/>
        <v>28</v>
      </c>
      <c r="D84" s="27" t="str">
        <f t="shared" si="8"/>
        <v>GRUN</v>
      </c>
      <c r="E84" s="27" t="str">
        <f>IF(A84&lt;&gt;"","F","")</f>
        <v>F</v>
      </c>
      <c r="F84" s="31"/>
      <c r="G84" s="31"/>
    </row>
    <row r="85" spans="1:7" x14ac:dyDescent="0.4">
      <c r="A85" s="27">
        <f>IFERROR(IF(AND(A80=A81, A81=A82),IF(A82+1&gt;MATCH(0,Input_Lieferant!$B$9:$B$158,-1),"",A82+1),A82),"")</f>
        <v>28</v>
      </c>
      <c r="B85" s="27" t="str">
        <f t="shared" si="6"/>
        <v>MATERIAL</v>
      </c>
      <c r="C85" s="27">
        <f t="shared" si="7"/>
        <v>28</v>
      </c>
      <c r="D85" s="27" t="str">
        <f t="shared" si="8"/>
        <v>GRUN</v>
      </c>
      <c r="E85" s="27" t="str">
        <f>IF(A85&lt;&gt;"","E","")</f>
        <v>E</v>
      </c>
      <c r="F85" s="31"/>
      <c r="G85" s="31"/>
    </row>
    <row r="86" spans="1:7" x14ac:dyDescent="0.4">
      <c r="A86" s="27">
        <f>IFERROR(IF(AND(A83=A84, A84=A85),IF(A83+1&gt;MATCH(0,Input_Lieferant!$B$9:$B$158,-1),"",A83+1),A83),"")</f>
        <v>29</v>
      </c>
      <c r="B86" s="27" t="str">
        <f t="shared" si="6"/>
        <v>MATERIAL</v>
      </c>
      <c r="C86" s="27">
        <f t="shared" si="7"/>
        <v>29</v>
      </c>
      <c r="D86" s="27" t="str">
        <f t="shared" si="8"/>
        <v>GRUN</v>
      </c>
      <c r="E86" s="27" t="str">
        <f>IF(A86&lt;&gt;"","D","")</f>
        <v>D</v>
      </c>
      <c r="F86" s="31"/>
      <c r="G86" s="31"/>
    </row>
    <row r="87" spans="1:7" x14ac:dyDescent="0.4">
      <c r="A87" s="27">
        <f>IFERROR(IF(AND(A83=A84, A84=A85),IF(A84+1&gt;MATCH(0,Input_Lieferant!$B$9:$B$158,-1),"",A84+1),A84),"")</f>
        <v>29</v>
      </c>
      <c r="B87" s="27" t="str">
        <f t="shared" si="6"/>
        <v>MATERIAL</v>
      </c>
      <c r="C87" s="27">
        <f t="shared" si="7"/>
        <v>29</v>
      </c>
      <c r="D87" s="27" t="str">
        <f t="shared" si="8"/>
        <v>GRUN</v>
      </c>
      <c r="E87" s="27" t="str">
        <f>IF(A87&lt;&gt;"","F","")</f>
        <v>F</v>
      </c>
      <c r="F87" s="31"/>
      <c r="G87" s="31"/>
    </row>
    <row r="88" spans="1:7" x14ac:dyDescent="0.4">
      <c r="A88" s="27">
        <f>IFERROR(IF(AND(A83=A84, A84=A85),IF(A85+1&gt;MATCH(0,Input_Lieferant!$B$9:$B$158,-1),"",A85+1),A85),"")</f>
        <v>29</v>
      </c>
      <c r="B88" s="27" t="str">
        <f t="shared" si="6"/>
        <v>MATERIAL</v>
      </c>
      <c r="C88" s="27">
        <f t="shared" si="7"/>
        <v>29</v>
      </c>
      <c r="D88" s="27" t="str">
        <f t="shared" si="8"/>
        <v>GRUN</v>
      </c>
      <c r="E88" s="27" t="str">
        <f>IF(A88&lt;&gt;"","E","")</f>
        <v>E</v>
      </c>
      <c r="F88" s="31"/>
      <c r="G88" s="31"/>
    </row>
    <row r="89" spans="1:7" x14ac:dyDescent="0.4">
      <c r="A89" s="27">
        <f>IFERROR(IF(AND(A86=A87, A87=A88),IF(A86+1&gt;MATCH(0,Input_Lieferant!$B$9:$B$158,-1),"",A86+1),A86),"")</f>
        <v>30</v>
      </c>
      <c r="B89" s="27" t="str">
        <f t="shared" si="6"/>
        <v>MATERIAL</v>
      </c>
      <c r="C89" s="27">
        <f t="shared" si="7"/>
        <v>30</v>
      </c>
      <c r="D89" s="27" t="str">
        <f t="shared" si="8"/>
        <v>GRUN</v>
      </c>
      <c r="E89" s="27" t="str">
        <f>IF(A89&lt;&gt;"","D","")</f>
        <v>D</v>
      </c>
      <c r="F89" s="31"/>
      <c r="G89" s="31"/>
    </row>
    <row r="90" spans="1:7" x14ac:dyDescent="0.4">
      <c r="A90" s="27">
        <f>IFERROR(IF(AND(A86=A87, A87=A88),IF(A87+1&gt;MATCH(0,Input_Lieferant!$B$9:$B$158,-1),"",A87+1),A87),"")</f>
        <v>30</v>
      </c>
      <c r="B90" s="27" t="str">
        <f t="shared" si="6"/>
        <v>MATERIAL</v>
      </c>
      <c r="C90" s="27">
        <f t="shared" si="7"/>
        <v>30</v>
      </c>
      <c r="D90" s="27" t="str">
        <f t="shared" si="8"/>
        <v>GRUN</v>
      </c>
      <c r="E90" s="27" t="str">
        <f>IF(A90&lt;&gt;"","F","")</f>
        <v>F</v>
      </c>
      <c r="F90" s="31"/>
      <c r="G90" s="31"/>
    </row>
    <row r="91" spans="1:7" x14ac:dyDescent="0.4">
      <c r="A91" s="27">
        <f>IFERROR(IF(AND(A86=A87, A87=A88),IF(A88+1&gt;MATCH(0,Input_Lieferant!$B$9:$B$158,-1),"",A88+1),A88),"")</f>
        <v>30</v>
      </c>
      <c r="B91" s="27" t="str">
        <f t="shared" si="6"/>
        <v>MATERIAL</v>
      </c>
      <c r="C91" s="27">
        <f t="shared" si="7"/>
        <v>30</v>
      </c>
      <c r="D91" s="27" t="str">
        <f t="shared" si="8"/>
        <v>GRUN</v>
      </c>
      <c r="E91" s="27" t="str">
        <f>IF(A91&lt;&gt;"","E","")</f>
        <v>E</v>
      </c>
      <c r="F91" s="31"/>
      <c r="G91" s="31"/>
    </row>
    <row r="92" spans="1:7" x14ac:dyDescent="0.4">
      <c r="A92" s="27">
        <f>IFERROR(IF(AND(A89=A90, A90=A91),IF(A89+1&gt;MATCH(0,Input_Lieferant!$B$9:$B$158,-1),"",A89+1),A89),"")</f>
        <v>31</v>
      </c>
      <c r="B92" s="27" t="str">
        <f t="shared" si="6"/>
        <v>MATERIAL</v>
      </c>
      <c r="C92" s="27">
        <f t="shared" si="7"/>
        <v>31</v>
      </c>
      <c r="D92" s="27" t="str">
        <f t="shared" si="8"/>
        <v>GRUN</v>
      </c>
      <c r="E92" s="27" t="str">
        <f>IF(A92&lt;&gt;"","D","")</f>
        <v>D</v>
      </c>
      <c r="F92" s="31"/>
      <c r="G92" s="31"/>
    </row>
    <row r="93" spans="1:7" x14ac:dyDescent="0.4">
      <c r="A93" s="27">
        <f>IFERROR(IF(AND(A89=A90, A90=A91),IF(A90+1&gt;MATCH(0,Input_Lieferant!$B$9:$B$158,-1),"",A90+1),A90),"")</f>
        <v>31</v>
      </c>
      <c r="B93" s="27" t="str">
        <f t="shared" si="6"/>
        <v>MATERIAL</v>
      </c>
      <c r="C93" s="27">
        <f t="shared" si="7"/>
        <v>31</v>
      </c>
      <c r="D93" s="27" t="str">
        <f t="shared" si="8"/>
        <v>GRUN</v>
      </c>
      <c r="E93" s="27" t="str">
        <f>IF(A93&lt;&gt;"","F","")</f>
        <v>F</v>
      </c>
      <c r="F93" s="31"/>
      <c r="G93" s="31"/>
    </row>
    <row r="94" spans="1:7" x14ac:dyDescent="0.4">
      <c r="A94" s="27">
        <f>IFERROR(IF(AND(A89=A90, A90=A91),IF(A91+1&gt;MATCH(0,Input_Lieferant!$B$9:$B$158,-1),"",A91+1),A91),"")</f>
        <v>31</v>
      </c>
      <c r="B94" s="27" t="str">
        <f t="shared" si="6"/>
        <v>MATERIAL</v>
      </c>
      <c r="C94" s="27">
        <f t="shared" si="7"/>
        <v>31</v>
      </c>
      <c r="D94" s="27" t="str">
        <f t="shared" si="8"/>
        <v>GRUN</v>
      </c>
      <c r="E94" s="27" t="str">
        <f>IF(A94&lt;&gt;"","E","")</f>
        <v>E</v>
      </c>
      <c r="F94" s="31"/>
      <c r="G94" s="31"/>
    </row>
    <row r="95" spans="1:7" x14ac:dyDescent="0.4">
      <c r="A95" s="27">
        <f>IFERROR(IF(AND(A92=A93, A93=A94),IF(A92+1&gt;MATCH(0,Input_Lieferant!$B$9:$B$158,-1),"",A92+1),A92),"")</f>
        <v>32</v>
      </c>
      <c r="B95" s="27" t="str">
        <f t="shared" si="6"/>
        <v>MATERIAL</v>
      </c>
      <c r="C95" s="27">
        <f t="shared" si="7"/>
        <v>32</v>
      </c>
      <c r="D95" s="27" t="str">
        <f t="shared" si="8"/>
        <v>GRUN</v>
      </c>
      <c r="E95" s="27" t="str">
        <f>IF(A95&lt;&gt;"","D","")</f>
        <v>D</v>
      </c>
      <c r="F95" s="31"/>
      <c r="G95" s="31"/>
    </row>
    <row r="96" spans="1:7" x14ac:dyDescent="0.4">
      <c r="A96" s="27">
        <f>IFERROR(IF(AND(A92=A93, A93=A94),IF(A93+1&gt;MATCH(0,Input_Lieferant!$B$9:$B$158,-1),"",A93+1),A93),"")</f>
        <v>32</v>
      </c>
      <c r="B96" s="27" t="str">
        <f t="shared" si="6"/>
        <v>MATERIAL</v>
      </c>
      <c r="C96" s="27">
        <f t="shared" si="7"/>
        <v>32</v>
      </c>
      <c r="D96" s="27" t="str">
        <f t="shared" si="8"/>
        <v>GRUN</v>
      </c>
      <c r="E96" s="27" t="str">
        <f>IF(A96&lt;&gt;"","F","")</f>
        <v>F</v>
      </c>
      <c r="F96" s="31"/>
      <c r="G96" s="31"/>
    </row>
    <row r="97" spans="1:7" x14ac:dyDescent="0.4">
      <c r="A97" s="27">
        <f>IFERROR(IF(AND(A92=A93, A93=A94),IF(A94+1&gt;MATCH(0,Input_Lieferant!$B$9:$B$158,-1),"",A94+1),A94),"")</f>
        <v>32</v>
      </c>
      <c r="B97" s="27" t="str">
        <f t="shared" si="6"/>
        <v>MATERIAL</v>
      </c>
      <c r="C97" s="27">
        <f t="shared" si="7"/>
        <v>32</v>
      </c>
      <c r="D97" s="27" t="str">
        <f t="shared" si="8"/>
        <v>GRUN</v>
      </c>
      <c r="E97" s="27" t="str">
        <f>IF(A97&lt;&gt;"","E","")</f>
        <v>E</v>
      </c>
      <c r="F97" s="31"/>
      <c r="G97" s="31"/>
    </row>
    <row r="98" spans="1:7" x14ac:dyDescent="0.4">
      <c r="A98" s="27">
        <f>IFERROR(IF(AND(A95=A96, A96=A97),IF(A95+1&gt;MATCH(0,Input_Lieferant!$B$9:$B$158,-1),"",A95+1),A95),"")</f>
        <v>33</v>
      </c>
      <c r="B98" s="27" t="str">
        <f t="shared" ref="B98:B129" si="9">IF(A98&lt;&gt;"","MATERIAL","")</f>
        <v>MATERIAL</v>
      </c>
      <c r="C98" s="27">
        <f t="shared" ref="C98:C129" si="10">A98</f>
        <v>33</v>
      </c>
      <c r="D98" s="27" t="str">
        <f t="shared" ref="D98:D129" si="11">IF(A98&lt;&gt;"","GRUN","")</f>
        <v>GRUN</v>
      </c>
      <c r="E98" s="27" t="str">
        <f>IF(A98&lt;&gt;"","D","")</f>
        <v>D</v>
      </c>
      <c r="F98" s="31"/>
      <c r="G98" s="31"/>
    </row>
    <row r="99" spans="1:7" x14ac:dyDescent="0.4">
      <c r="A99" s="27">
        <f>IFERROR(IF(AND(A95=A96, A96=A97),IF(A96+1&gt;MATCH(0,Input_Lieferant!$B$9:$B$158,-1),"",A96+1),A96),"")</f>
        <v>33</v>
      </c>
      <c r="B99" s="27" t="str">
        <f t="shared" si="9"/>
        <v>MATERIAL</v>
      </c>
      <c r="C99" s="27">
        <f t="shared" si="10"/>
        <v>33</v>
      </c>
      <c r="D99" s="27" t="str">
        <f t="shared" si="11"/>
        <v>GRUN</v>
      </c>
      <c r="E99" s="27" t="str">
        <f>IF(A99&lt;&gt;"","F","")</f>
        <v>F</v>
      </c>
      <c r="F99" s="31"/>
      <c r="G99" s="31"/>
    </row>
    <row r="100" spans="1:7" x14ac:dyDescent="0.4">
      <c r="A100" s="27">
        <f>IFERROR(IF(AND(A95=A96, A96=A97),IF(A97+1&gt;MATCH(0,Input_Lieferant!$B$9:$B$158,-1),"",A97+1),A97),"")</f>
        <v>33</v>
      </c>
      <c r="B100" s="27" t="str">
        <f t="shared" si="9"/>
        <v>MATERIAL</v>
      </c>
      <c r="C100" s="27">
        <f t="shared" si="10"/>
        <v>33</v>
      </c>
      <c r="D100" s="27" t="str">
        <f t="shared" si="11"/>
        <v>GRUN</v>
      </c>
      <c r="E100" s="27" t="str">
        <f>IF(A100&lt;&gt;"","E","")</f>
        <v>E</v>
      </c>
      <c r="F100" s="31"/>
      <c r="G100" s="31"/>
    </row>
    <row r="101" spans="1:7" x14ac:dyDescent="0.4">
      <c r="A101" s="27">
        <f>IFERROR(IF(AND(A98=A99, A99=A100),IF(A98+1&gt;MATCH(0,Input_Lieferant!$B$9:$B$158,-1),"",A98+1),A98),"")</f>
        <v>34</v>
      </c>
      <c r="B101" s="27" t="str">
        <f t="shared" si="9"/>
        <v>MATERIAL</v>
      </c>
      <c r="C101" s="27">
        <f t="shared" si="10"/>
        <v>34</v>
      </c>
      <c r="D101" s="27" t="str">
        <f t="shared" si="11"/>
        <v>GRUN</v>
      </c>
      <c r="E101" s="27" t="str">
        <f>IF(A101&lt;&gt;"","D","")</f>
        <v>D</v>
      </c>
      <c r="F101" s="31"/>
      <c r="G101" s="31"/>
    </row>
    <row r="102" spans="1:7" x14ac:dyDescent="0.4">
      <c r="A102" s="27">
        <f>IFERROR(IF(AND(A98=A99, A99=A100),IF(A99+1&gt;MATCH(0,Input_Lieferant!$B$9:$B$158,-1),"",A99+1),A99),"")</f>
        <v>34</v>
      </c>
      <c r="B102" s="27" t="str">
        <f t="shared" si="9"/>
        <v>MATERIAL</v>
      </c>
      <c r="C102" s="27">
        <f t="shared" si="10"/>
        <v>34</v>
      </c>
      <c r="D102" s="27" t="str">
        <f t="shared" si="11"/>
        <v>GRUN</v>
      </c>
      <c r="E102" s="27" t="str">
        <f>IF(A102&lt;&gt;"","F","")</f>
        <v>F</v>
      </c>
      <c r="F102" s="31"/>
      <c r="G102" s="31"/>
    </row>
    <row r="103" spans="1:7" x14ac:dyDescent="0.4">
      <c r="A103" s="27">
        <f>IFERROR(IF(AND(A98=A99, A99=A100),IF(A100+1&gt;MATCH(0,Input_Lieferant!$B$9:$B$158,-1),"",A100+1),A100),"")</f>
        <v>34</v>
      </c>
      <c r="B103" s="27" t="str">
        <f t="shared" si="9"/>
        <v>MATERIAL</v>
      </c>
      <c r="C103" s="27">
        <f t="shared" si="10"/>
        <v>34</v>
      </c>
      <c r="D103" s="27" t="str">
        <f t="shared" si="11"/>
        <v>GRUN</v>
      </c>
      <c r="E103" s="27" t="str">
        <f>IF(A103&lt;&gt;"","E","")</f>
        <v>E</v>
      </c>
      <c r="F103" s="31"/>
      <c r="G103" s="31"/>
    </row>
    <row r="104" spans="1:7" x14ac:dyDescent="0.4">
      <c r="A104" s="27">
        <f>IFERROR(IF(AND(A101=A102, A102=A103),IF(A101+1&gt;MATCH(0,Input_Lieferant!$B$9:$B$158,-1),"",A101+1),A101),"")</f>
        <v>35</v>
      </c>
      <c r="B104" s="27" t="str">
        <f t="shared" si="9"/>
        <v>MATERIAL</v>
      </c>
      <c r="C104" s="27">
        <f t="shared" si="10"/>
        <v>35</v>
      </c>
      <c r="D104" s="27" t="str">
        <f t="shared" si="11"/>
        <v>GRUN</v>
      </c>
      <c r="E104" s="27" t="str">
        <f>IF(A104&lt;&gt;"","D","")</f>
        <v>D</v>
      </c>
      <c r="F104" s="31"/>
      <c r="G104" s="31"/>
    </row>
    <row r="105" spans="1:7" x14ac:dyDescent="0.4">
      <c r="A105" s="27">
        <f>IFERROR(IF(AND(A101=A102, A102=A103),IF(A102+1&gt;MATCH(0,Input_Lieferant!$B$9:$B$158,-1),"",A102+1),A102),"")</f>
        <v>35</v>
      </c>
      <c r="B105" s="27" t="str">
        <f t="shared" si="9"/>
        <v>MATERIAL</v>
      </c>
      <c r="C105" s="27">
        <f t="shared" si="10"/>
        <v>35</v>
      </c>
      <c r="D105" s="27" t="str">
        <f t="shared" si="11"/>
        <v>GRUN</v>
      </c>
      <c r="E105" s="27" t="str">
        <f>IF(A105&lt;&gt;"","F","")</f>
        <v>F</v>
      </c>
      <c r="F105" s="31"/>
      <c r="G105" s="31"/>
    </row>
    <row r="106" spans="1:7" x14ac:dyDescent="0.4">
      <c r="A106" s="27">
        <f>IFERROR(IF(AND(A101=A102, A102=A103),IF(A103+1&gt;MATCH(0,Input_Lieferant!$B$9:$B$158,-1),"",A103+1),A103),"")</f>
        <v>35</v>
      </c>
      <c r="B106" s="27" t="str">
        <f t="shared" si="9"/>
        <v>MATERIAL</v>
      </c>
      <c r="C106" s="27">
        <f t="shared" si="10"/>
        <v>35</v>
      </c>
      <c r="D106" s="27" t="str">
        <f t="shared" si="11"/>
        <v>GRUN</v>
      </c>
      <c r="E106" s="27" t="str">
        <f>IF(A106&lt;&gt;"","E","")</f>
        <v>E</v>
      </c>
      <c r="F106" s="31"/>
      <c r="G106" s="31"/>
    </row>
    <row r="107" spans="1:7" x14ac:dyDescent="0.4">
      <c r="A107" s="27">
        <f>IFERROR(IF(AND(A104=A105, A105=A106),IF(A104+1&gt;MATCH(0,Input_Lieferant!$B$9:$B$158,-1),"",A104+1),A104),"")</f>
        <v>36</v>
      </c>
      <c r="B107" s="27" t="str">
        <f t="shared" si="9"/>
        <v>MATERIAL</v>
      </c>
      <c r="C107" s="27">
        <f t="shared" si="10"/>
        <v>36</v>
      </c>
      <c r="D107" s="27" t="str">
        <f t="shared" si="11"/>
        <v>GRUN</v>
      </c>
      <c r="E107" s="27" t="str">
        <f>IF(A107&lt;&gt;"","D","")</f>
        <v>D</v>
      </c>
      <c r="F107" s="31"/>
      <c r="G107" s="31"/>
    </row>
    <row r="108" spans="1:7" x14ac:dyDescent="0.4">
      <c r="A108" s="27">
        <f>IFERROR(IF(AND(A104=A105, A105=A106),IF(A105+1&gt;MATCH(0,Input_Lieferant!$B$9:$B$158,-1),"",A105+1),A105),"")</f>
        <v>36</v>
      </c>
      <c r="B108" s="27" t="str">
        <f t="shared" si="9"/>
        <v>MATERIAL</v>
      </c>
      <c r="C108" s="27">
        <f t="shared" si="10"/>
        <v>36</v>
      </c>
      <c r="D108" s="27" t="str">
        <f t="shared" si="11"/>
        <v>GRUN</v>
      </c>
      <c r="E108" s="27" t="str">
        <f>IF(A108&lt;&gt;"","F","")</f>
        <v>F</v>
      </c>
      <c r="F108" s="31"/>
      <c r="G108" s="31"/>
    </row>
    <row r="109" spans="1:7" x14ac:dyDescent="0.4">
      <c r="A109" s="27">
        <f>IFERROR(IF(AND(A104=A105, A105=A106),IF(A106+1&gt;MATCH(0,Input_Lieferant!$B$9:$B$158,-1),"",A106+1),A106),"")</f>
        <v>36</v>
      </c>
      <c r="B109" s="27" t="str">
        <f t="shared" si="9"/>
        <v>MATERIAL</v>
      </c>
      <c r="C109" s="27">
        <f t="shared" si="10"/>
        <v>36</v>
      </c>
      <c r="D109" s="27" t="str">
        <f t="shared" si="11"/>
        <v>GRUN</v>
      </c>
      <c r="E109" s="27" t="str">
        <f>IF(A109&lt;&gt;"","E","")</f>
        <v>E</v>
      </c>
      <c r="F109" s="31"/>
      <c r="G109" s="31"/>
    </row>
    <row r="110" spans="1:7" x14ac:dyDescent="0.4">
      <c r="A110" s="27">
        <f>IFERROR(IF(AND(A107=A108, A108=A109),IF(A107+1&gt;MATCH(0,Input_Lieferant!$B$9:$B$158,-1),"",A107+1),A107),"")</f>
        <v>37</v>
      </c>
      <c r="B110" s="27" t="str">
        <f t="shared" si="9"/>
        <v>MATERIAL</v>
      </c>
      <c r="C110" s="27">
        <f t="shared" si="10"/>
        <v>37</v>
      </c>
      <c r="D110" s="27" t="str">
        <f t="shared" si="11"/>
        <v>GRUN</v>
      </c>
      <c r="E110" s="27" t="str">
        <f>IF(A110&lt;&gt;"","D","")</f>
        <v>D</v>
      </c>
      <c r="F110" s="31"/>
      <c r="G110" s="31"/>
    </row>
    <row r="111" spans="1:7" x14ac:dyDescent="0.4">
      <c r="A111" s="27">
        <f>IFERROR(IF(AND(A107=A108, A108=A109),IF(A108+1&gt;MATCH(0,Input_Lieferant!$B$9:$B$158,-1),"",A108+1),A108),"")</f>
        <v>37</v>
      </c>
      <c r="B111" s="27" t="str">
        <f t="shared" si="9"/>
        <v>MATERIAL</v>
      </c>
      <c r="C111" s="27">
        <f t="shared" si="10"/>
        <v>37</v>
      </c>
      <c r="D111" s="27" t="str">
        <f t="shared" si="11"/>
        <v>GRUN</v>
      </c>
      <c r="E111" s="27" t="str">
        <f>IF(A111&lt;&gt;"","F","")</f>
        <v>F</v>
      </c>
      <c r="F111" s="31"/>
      <c r="G111" s="31"/>
    </row>
    <row r="112" spans="1:7" x14ac:dyDescent="0.4">
      <c r="A112" s="27">
        <f>IFERROR(IF(AND(A107=A108, A108=A109),IF(A109+1&gt;MATCH(0,Input_Lieferant!$B$9:$B$158,-1),"",A109+1),A109),"")</f>
        <v>37</v>
      </c>
      <c r="B112" s="27" t="str">
        <f t="shared" si="9"/>
        <v>MATERIAL</v>
      </c>
      <c r="C112" s="27">
        <f t="shared" si="10"/>
        <v>37</v>
      </c>
      <c r="D112" s="27" t="str">
        <f t="shared" si="11"/>
        <v>GRUN</v>
      </c>
      <c r="E112" s="27" t="str">
        <f>IF(A112&lt;&gt;"","E","")</f>
        <v>E</v>
      </c>
      <c r="F112" s="31"/>
      <c r="G112" s="31"/>
    </row>
    <row r="113" spans="1:7" x14ac:dyDescent="0.4">
      <c r="A113" s="27">
        <f>IFERROR(IF(AND(A110=A111, A111=A112),IF(A110+1&gt;MATCH(0,Input_Lieferant!$B$9:$B$158,-1),"",A110+1),A110),"")</f>
        <v>38</v>
      </c>
      <c r="B113" s="27" t="str">
        <f t="shared" si="9"/>
        <v>MATERIAL</v>
      </c>
      <c r="C113" s="27">
        <f t="shared" si="10"/>
        <v>38</v>
      </c>
      <c r="D113" s="27" t="str">
        <f t="shared" si="11"/>
        <v>GRUN</v>
      </c>
      <c r="E113" s="27" t="str">
        <f>IF(A113&lt;&gt;"","D","")</f>
        <v>D</v>
      </c>
      <c r="F113" s="31"/>
      <c r="G113" s="31"/>
    </row>
    <row r="114" spans="1:7" x14ac:dyDescent="0.4">
      <c r="A114" s="27">
        <f>IFERROR(IF(AND(A110=A111, A111=A112),IF(A111+1&gt;MATCH(0,Input_Lieferant!$B$9:$B$158,-1),"",A111+1),A111),"")</f>
        <v>38</v>
      </c>
      <c r="B114" s="27" t="str">
        <f t="shared" si="9"/>
        <v>MATERIAL</v>
      </c>
      <c r="C114" s="27">
        <f t="shared" si="10"/>
        <v>38</v>
      </c>
      <c r="D114" s="27" t="str">
        <f t="shared" si="11"/>
        <v>GRUN</v>
      </c>
      <c r="E114" s="27" t="str">
        <f>IF(A114&lt;&gt;"","F","")</f>
        <v>F</v>
      </c>
      <c r="F114" s="31"/>
      <c r="G114" s="31"/>
    </row>
    <row r="115" spans="1:7" x14ac:dyDescent="0.4">
      <c r="A115" s="27">
        <f>IFERROR(IF(AND(A110=A111, A111=A112),IF(A112+1&gt;MATCH(0,Input_Lieferant!$B$9:$B$158,-1),"",A112+1),A112),"")</f>
        <v>38</v>
      </c>
      <c r="B115" s="27" t="str">
        <f t="shared" si="9"/>
        <v>MATERIAL</v>
      </c>
      <c r="C115" s="27">
        <f t="shared" si="10"/>
        <v>38</v>
      </c>
      <c r="D115" s="27" t="str">
        <f t="shared" si="11"/>
        <v>GRUN</v>
      </c>
      <c r="E115" s="27" t="str">
        <f>IF(A115&lt;&gt;"","E","")</f>
        <v>E</v>
      </c>
      <c r="F115" s="31"/>
      <c r="G115" s="31"/>
    </row>
    <row r="116" spans="1:7" x14ac:dyDescent="0.4">
      <c r="A116" s="27">
        <f>IFERROR(IF(AND(A113=A114, A114=A115),IF(A113+1&gt;MATCH(0,Input_Lieferant!$B$9:$B$158,-1),"",A113+1),A113),"")</f>
        <v>39</v>
      </c>
      <c r="B116" s="27" t="str">
        <f t="shared" si="9"/>
        <v>MATERIAL</v>
      </c>
      <c r="C116" s="27">
        <f t="shared" si="10"/>
        <v>39</v>
      </c>
      <c r="D116" s="27" t="str">
        <f t="shared" si="11"/>
        <v>GRUN</v>
      </c>
      <c r="E116" s="27" t="str">
        <f>IF(A116&lt;&gt;"","D","")</f>
        <v>D</v>
      </c>
      <c r="F116" s="31"/>
      <c r="G116" s="31"/>
    </row>
    <row r="117" spans="1:7" x14ac:dyDescent="0.4">
      <c r="A117" s="27">
        <f>IFERROR(IF(AND(A113=A114, A114=A115),IF(A114+1&gt;MATCH(0,Input_Lieferant!$B$9:$B$158,-1),"",A114+1),A114),"")</f>
        <v>39</v>
      </c>
      <c r="B117" s="27" t="str">
        <f t="shared" si="9"/>
        <v>MATERIAL</v>
      </c>
      <c r="C117" s="27">
        <f t="shared" si="10"/>
        <v>39</v>
      </c>
      <c r="D117" s="27" t="str">
        <f t="shared" si="11"/>
        <v>GRUN</v>
      </c>
      <c r="E117" s="27" t="str">
        <f>IF(A117&lt;&gt;"","F","")</f>
        <v>F</v>
      </c>
      <c r="F117" s="31"/>
      <c r="G117" s="31"/>
    </row>
    <row r="118" spans="1:7" x14ac:dyDescent="0.4">
      <c r="A118" s="27">
        <f>IFERROR(IF(AND(A113=A114, A114=A115),IF(A115+1&gt;MATCH(0,Input_Lieferant!$B$9:$B$158,-1),"",A115+1),A115),"")</f>
        <v>39</v>
      </c>
      <c r="B118" s="27" t="str">
        <f t="shared" si="9"/>
        <v>MATERIAL</v>
      </c>
      <c r="C118" s="27">
        <f t="shared" si="10"/>
        <v>39</v>
      </c>
      <c r="D118" s="27" t="str">
        <f t="shared" si="11"/>
        <v>GRUN</v>
      </c>
      <c r="E118" s="27" t="str">
        <f>IF(A118&lt;&gt;"","E","")</f>
        <v>E</v>
      </c>
      <c r="F118" s="31"/>
      <c r="G118" s="31"/>
    </row>
    <row r="119" spans="1:7" x14ac:dyDescent="0.4">
      <c r="A119" s="27">
        <f>IFERROR(IF(AND(A116=A117, A117=A118),IF(A116+1&gt;MATCH(0,Input_Lieferant!$B$9:$B$158,-1),"",A116+1),A116),"")</f>
        <v>40</v>
      </c>
      <c r="B119" s="27" t="str">
        <f t="shared" si="9"/>
        <v>MATERIAL</v>
      </c>
      <c r="C119" s="27">
        <f t="shared" si="10"/>
        <v>40</v>
      </c>
      <c r="D119" s="27" t="str">
        <f t="shared" si="11"/>
        <v>GRUN</v>
      </c>
      <c r="E119" s="27" t="str">
        <f>IF(A119&lt;&gt;"","D","")</f>
        <v>D</v>
      </c>
      <c r="F119" s="31"/>
      <c r="G119" s="31"/>
    </row>
    <row r="120" spans="1:7" x14ac:dyDescent="0.4">
      <c r="A120" s="27">
        <f>IFERROR(IF(AND(A116=A117, A117=A118),IF(A117+1&gt;MATCH(0,Input_Lieferant!$B$9:$B$158,-1),"",A117+1),A117),"")</f>
        <v>40</v>
      </c>
      <c r="B120" s="27" t="str">
        <f t="shared" si="9"/>
        <v>MATERIAL</v>
      </c>
      <c r="C120" s="27">
        <f t="shared" si="10"/>
        <v>40</v>
      </c>
      <c r="D120" s="27" t="str">
        <f t="shared" si="11"/>
        <v>GRUN</v>
      </c>
      <c r="E120" s="27" t="str">
        <f>IF(A120&lt;&gt;"","F","")</f>
        <v>F</v>
      </c>
      <c r="F120" s="31"/>
      <c r="G120" s="31"/>
    </row>
    <row r="121" spans="1:7" x14ac:dyDescent="0.4">
      <c r="A121" s="27">
        <f>IFERROR(IF(AND(A116=A117, A117=A118),IF(A118+1&gt;MATCH(0,Input_Lieferant!$B$9:$B$158,-1),"",A118+1),A118),"")</f>
        <v>40</v>
      </c>
      <c r="B121" s="27" t="str">
        <f t="shared" si="9"/>
        <v>MATERIAL</v>
      </c>
      <c r="C121" s="27">
        <f t="shared" si="10"/>
        <v>40</v>
      </c>
      <c r="D121" s="27" t="str">
        <f t="shared" si="11"/>
        <v>GRUN</v>
      </c>
      <c r="E121" s="27" t="str">
        <f>IF(A121&lt;&gt;"","E","")</f>
        <v>E</v>
      </c>
      <c r="F121" s="31"/>
      <c r="G121" s="31"/>
    </row>
    <row r="122" spans="1:7" x14ac:dyDescent="0.4">
      <c r="A122" s="27">
        <f>IFERROR(IF(AND(A119=A120, A120=A121),IF(A119+1&gt;MATCH(0,Input_Lieferant!$B$9:$B$158,-1),"",A119+1),A119),"")</f>
        <v>41</v>
      </c>
      <c r="B122" s="27" t="str">
        <f t="shared" si="9"/>
        <v>MATERIAL</v>
      </c>
      <c r="C122" s="27">
        <f t="shared" si="10"/>
        <v>41</v>
      </c>
      <c r="D122" s="27" t="str">
        <f t="shared" si="11"/>
        <v>GRUN</v>
      </c>
      <c r="E122" s="27" t="str">
        <f>IF(A122&lt;&gt;"","D","")</f>
        <v>D</v>
      </c>
      <c r="F122" s="31"/>
      <c r="G122" s="31"/>
    </row>
    <row r="123" spans="1:7" x14ac:dyDescent="0.4">
      <c r="A123" s="27">
        <f>IFERROR(IF(AND(A119=A120, A120=A121),IF(A120+1&gt;MATCH(0,Input_Lieferant!$B$9:$B$158,-1),"",A120+1),A120),"")</f>
        <v>41</v>
      </c>
      <c r="B123" s="27" t="str">
        <f t="shared" si="9"/>
        <v>MATERIAL</v>
      </c>
      <c r="C123" s="27">
        <f t="shared" si="10"/>
        <v>41</v>
      </c>
      <c r="D123" s="27" t="str">
        <f t="shared" si="11"/>
        <v>GRUN</v>
      </c>
      <c r="E123" s="27" t="str">
        <f>IF(A123&lt;&gt;"","F","")</f>
        <v>F</v>
      </c>
      <c r="F123" s="31"/>
      <c r="G123" s="31"/>
    </row>
    <row r="124" spans="1:7" x14ac:dyDescent="0.4">
      <c r="A124" s="27">
        <f>IFERROR(IF(AND(A119=A120, A120=A121),IF(A121+1&gt;MATCH(0,Input_Lieferant!$B$9:$B$158,-1),"",A121+1),A121),"")</f>
        <v>41</v>
      </c>
      <c r="B124" s="27" t="str">
        <f t="shared" si="9"/>
        <v>MATERIAL</v>
      </c>
      <c r="C124" s="27">
        <f t="shared" si="10"/>
        <v>41</v>
      </c>
      <c r="D124" s="27" t="str">
        <f t="shared" si="11"/>
        <v>GRUN</v>
      </c>
      <c r="E124" s="27" t="str">
        <f>IF(A124&lt;&gt;"","E","")</f>
        <v>E</v>
      </c>
      <c r="F124" s="31"/>
      <c r="G124" s="31"/>
    </row>
    <row r="125" spans="1:7" x14ac:dyDescent="0.4">
      <c r="A125" s="27">
        <f>IFERROR(IF(AND(A122=A123, A123=A124),IF(A122+1&gt;MATCH(0,Input_Lieferant!$B$9:$B$158,-1),"",A122+1),A122),"")</f>
        <v>42</v>
      </c>
      <c r="B125" s="27" t="str">
        <f t="shared" si="9"/>
        <v>MATERIAL</v>
      </c>
      <c r="C125" s="27">
        <f t="shared" si="10"/>
        <v>42</v>
      </c>
      <c r="D125" s="27" t="str">
        <f t="shared" si="11"/>
        <v>GRUN</v>
      </c>
      <c r="E125" s="27" t="str">
        <f>IF(A125&lt;&gt;"","D","")</f>
        <v>D</v>
      </c>
      <c r="F125" s="31"/>
      <c r="G125" s="31"/>
    </row>
    <row r="126" spans="1:7" x14ac:dyDescent="0.4">
      <c r="A126" s="27">
        <f>IFERROR(IF(AND(A122=A123, A123=A124),IF(A123+1&gt;MATCH(0,Input_Lieferant!$B$9:$B$158,-1),"",A123+1),A123),"")</f>
        <v>42</v>
      </c>
      <c r="B126" s="27" t="str">
        <f t="shared" si="9"/>
        <v>MATERIAL</v>
      </c>
      <c r="C126" s="27">
        <f t="shared" si="10"/>
        <v>42</v>
      </c>
      <c r="D126" s="27" t="str">
        <f t="shared" si="11"/>
        <v>GRUN</v>
      </c>
      <c r="E126" s="27" t="str">
        <f>IF(A126&lt;&gt;"","F","")</f>
        <v>F</v>
      </c>
      <c r="F126" s="31"/>
      <c r="G126" s="31"/>
    </row>
    <row r="127" spans="1:7" x14ac:dyDescent="0.4">
      <c r="A127" s="27">
        <f>IFERROR(IF(AND(A122=A123, A123=A124),IF(A124+1&gt;MATCH(0,Input_Lieferant!$B$9:$B$158,-1),"",A124+1),A124),"")</f>
        <v>42</v>
      </c>
      <c r="B127" s="27" t="str">
        <f t="shared" si="9"/>
        <v>MATERIAL</v>
      </c>
      <c r="C127" s="27">
        <f t="shared" si="10"/>
        <v>42</v>
      </c>
      <c r="D127" s="27" t="str">
        <f t="shared" si="11"/>
        <v>GRUN</v>
      </c>
      <c r="E127" s="27" t="str">
        <f>IF(A127&lt;&gt;"","E","")</f>
        <v>E</v>
      </c>
      <c r="F127" s="31"/>
      <c r="G127" s="31"/>
    </row>
    <row r="128" spans="1:7" x14ac:dyDescent="0.4">
      <c r="A128" s="27">
        <f>IFERROR(IF(AND(A125=A126, A126=A127),IF(A125+1&gt;MATCH(0,Input_Lieferant!$B$9:$B$158,-1),"",A125+1),A125),"")</f>
        <v>43</v>
      </c>
      <c r="B128" s="27" t="str">
        <f t="shared" si="9"/>
        <v>MATERIAL</v>
      </c>
      <c r="C128" s="27">
        <f t="shared" si="10"/>
        <v>43</v>
      </c>
      <c r="D128" s="27" t="str">
        <f t="shared" si="11"/>
        <v>GRUN</v>
      </c>
      <c r="E128" s="27" t="str">
        <f>IF(A128&lt;&gt;"","D","")</f>
        <v>D</v>
      </c>
      <c r="F128" s="31"/>
      <c r="G128" s="31"/>
    </row>
    <row r="129" spans="1:7" x14ac:dyDescent="0.4">
      <c r="A129" s="27">
        <f>IFERROR(IF(AND(A125=A126, A126=A127),IF(A126+1&gt;MATCH(0,Input_Lieferant!$B$9:$B$158,-1),"",A126+1),A126),"")</f>
        <v>43</v>
      </c>
      <c r="B129" s="27" t="str">
        <f t="shared" si="9"/>
        <v>MATERIAL</v>
      </c>
      <c r="C129" s="27">
        <f t="shared" si="10"/>
        <v>43</v>
      </c>
      <c r="D129" s="27" t="str">
        <f t="shared" si="11"/>
        <v>GRUN</v>
      </c>
      <c r="E129" s="27" t="str">
        <f>IF(A129&lt;&gt;"","F","")</f>
        <v>F</v>
      </c>
      <c r="F129" s="31"/>
      <c r="G129" s="31"/>
    </row>
    <row r="130" spans="1:7" x14ac:dyDescent="0.4">
      <c r="A130" s="27">
        <f>IFERROR(IF(AND(A125=A126, A126=A127),IF(A127+1&gt;MATCH(0,Input_Lieferant!$B$9:$B$158,-1),"",A127+1),A127),"")</f>
        <v>43</v>
      </c>
      <c r="B130" s="27" t="str">
        <f t="shared" ref="B130:B151" si="12">IF(A130&lt;&gt;"","MATERIAL","")</f>
        <v>MATERIAL</v>
      </c>
      <c r="C130" s="27">
        <f t="shared" ref="C130:C151" si="13">A130</f>
        <v>43</v>
      </c>
      <c r="D130" s="27" t="str">
        <f t="shared" ref="D130:D151" si="14">IF(A130&lt;&gt;"","GRUN","")</f>
        <v>GRUN</v>
      </c>
      <c r="E130" s="27" t="str">
        <f>IF(A130&lt;&gt;"","E","")</f>
        <v>E</v>
      </c>
      <c r="F130" s="31"/>
      <c r="G130" s="31"/>
    </row>
    <row r="131" spans="1:7" x14ac:dyDescent="0.4">
      <c r="A131" s="27">
        <f>IFERROR(IF(AND(A128=A129, A129=A130),IF(A128+1&gt;MATCH(0,Input_Lieferant!$B$9:$B$158,-1),"",A128+1),A128),"")</f>
        <v>44</v>
      </c>
      <c r="B131" s="27" t="str">
        <f t="shared" si="12"/>
        <v>MATERIAL</v>
      </c>
      <c r="C131" s="27">
        <f t="shared" si="13"/>
        <v>44</v>
      </c>
      <c r="D131" s="27" t="str">
        <f t="shared" si="14"/>
        <v>GRUN</v>
      </c>
      <c r="E131" s="27" t="str">
        <f>IF(A131&lt;&gt;"","D","")</f>
        <v>D</v>
      </c>
      <c r="F131" s="31"/>
      <c r="G131" s="31"/>
    </row>
    <row r="132" spans="1:7" x14ac:dyDescent="0.4">
      <c r="A132" s="27">
        <f>IFERROR(IF(AND(A128=A129, A129=A130),IF(A129+1&gt;MATCH(0,Input_Lieferant!$B$9:$B$158,-1),"",A129+1),A129),"")</f>
        <v>44</v>
      </c>
      <c r="B132" s="27" t="str">
        <f t="shared" si="12"/>
        <v>MATERIAL</v>
      </c>
      <c r="C132" s="27">
        <f t="shared" si="13"/>
        <v>44</v>
      </c>
      <c r="D132" s="27" t="str">
        <f t="shared" si="14"/>
        <v>GRUN</v>
      </c>
      <c r="E132" s="27" t="str">
        <f>IF(A132&lt;&gt;"","F","")</f>
        <v>F</v>
      </c>
      <c r="F132" s="31"/>
      <c r="G132" s="31"/>
    </row>
    <row r="133" spans="1:7" x14ac:dyDescent="0.4">
      <c r="A133" s="27">
        <f>IFERROR(IF(AND(A128=A129, A129=A130),IF(A130+1&gt;MATCH(0,Input_Lieferant!$B$9:$B$158,-1),"",A130+1),A130),"")</f>
        <v>44</v>
      </c>
      <c r="B133" s="27" t="str">
        <f t="shared" si="12"/>
        <v>MATERIAL</v>
      </c>
      <c r="C133" s="27">
        <f t="shared" si="13"/>
        <v>44</v>
      </c>
      <c r="D133" s="27" t="str">
        <f t="shared" si="14"/>
        <v>GRUN</v>
      </c>
      <c r="E133" s="27" t="str">
        <f>IF(A133&lt;&gt;"","E","")</f>
        <v>E</v>
      </c>
      <c r="F133" s="31"/>
      <c r="G133" s="31"/>
    </row>
    <row r="134" spans="1:7" x14ac:dyDescent="0.4">
      <c r="A134" s="27">
        <f>IFERROR(IF(AND(A131=A132, A132=A133),IF(A131+1&gt;MATCH(0,Input_Lieferant!$B$9:$B$158,-1),"",A131+1),A131),"")</f>
        <v>45</v>
      </c>
      <c r="B134" s="27" t="str">
        <f t="shared" si="12"/>
        <v>MATERIAL</v>
      </c>
      <c r="C134" s="27">
        <f t="shared" si="13"/>
        <v>45</v>
      </c>
      <c r="D134" s="27" t="str">
        <f t="shared" si="14"/>
        <v>GRUN</v>
      </c>
      <c r="E134" s="27" t="str">
        <f>IF(A134&lt;&gt;"","D","")</f>
        <v>D</v>
      </c>
      <c r="F134" s="31"/>
      <c r="G134" s="31"/>
    </row>
    <row r="135" spans="1:7" x14ac:dyDescent="0.4">
      <c r="A135" s="27">
        <f>IFERROR(IF(AND(A131=A132, A132=A133),IF(A132+1&gt;MATCH(0,Input_Lieferant!$B$9:$B$158,-1),"",A132+1),A132),"")</f>
        <v>45</v>
      </c>
      <c r="B135" s="27" t="str">
        <f t="shared" si="12"/>
        <v>MATERIAL</v>
      </c>
      <c r="C135" s="27">
        <f t="shared" si="13"/>
        <v>45</v>
      </c>
      <c r="D135" s="27" t="str">
        <f t="shared" si="14"/>
        <v>GRUN</v>
      </c>
      <c r="E135" s="27" t="str">
        <f>IF(A135&lt;&gt;"","F","")</f>
        <v>F</v>
      </c>
      <c r="F135" s="31"/>
      <c r="G135" s="31"/>
    </row>
    <row r="136" spans="1:7" x14ac:dyDescent="0.4">
      <c r="A136" s="27">
        <f>IFERROR(IF(AND(A131=A132, A132=A133),IF(A133+1&gt;MATCH(0,Input_Lieferant!$B$9:$B$158,-1),"",A133+1),A133),"")</f>
        <v>45</v>
      </c>
      <c r="B136" s="27" t="str">
        <f t="shared" si="12"/>
        <v>MATERIAL</v>
      </c>
      <c r="C136" s="27">
        <f t="shared" si="13"/>
        <v>45</v>
      </c>
      <c r="D136" s="27" t="str">
        <f t="shared" si="14"/>
        <v>GRUN</v>
      </c>
      <c r="E136" s="27" t="str">
        <f>IF(A136&lt;&gt;"","E","")</f>
        <v>E</v>
      </c>
      <c r="F136" s="31"/>
      <c r="G136" s="31"/>
    </row>
    <row r="137" spans="1:7" x14ac:dyDescent="0.4">
      <c r="A137" s="27">
        <f>IFERROR(IF(AND(A134=A135, A135=A136),IF(A134+1&gt;MATCH(0,Input_Lieferant!$B$9:$B$158,-1),"",A134+1),A134),"")</f>
        <v>46</v>
      </c>
      <c r="B137" s="27" t="str">
        <f t="shared" si="12"/>
        <v>MATERIAL</v>
      </c>
      <c r="C137" s="27">
        <f t="shared" si="13"/>
        <v>46</v>
      </c>
      <c r="D137" s="27" t="str">
        <f t="shared" si="14"/>
        <v>GRUN</v>
      </c>
      <c r="E137" s="27" t="str">
        <f>IF(A137&lt;&gt;"","D","")</f>
        <v>D</v>
      </c>
      <c r="F137" s="31"/>
      <c r="G137" s="31"/>
    </row>
    <row r="138" spans="1:7" x14ac:dyDescent="0.4">
      <c r="A138" s="27">
        <f>IFERROR(IF(AND(A134=A135, A135=A136),IF(A135+1&gt;MATCH(0,Input_Lieferant!$B$9:$B$158,-1),"",A135+1),A135),"")</f>
        <v>46</v>
      </c>
      <c r="B138" s="27" t="str">
        <f t="shared" si="12"/>
        <v>MATERIAL</v>
      </c>
      <c r="C138" s="27">
        <f t="shared" si="13"/>
        <v>46</v>
      </c>
      <c r="D138" s="27" t="str">
        <f t="shared" si="14"/>
        <v>GRUN</v>
      </c>
      <c r="E138" s="27" t="str">
        <f>IF(A138&lt;&gt;"","F","")</f>
        <v>F</v>
      </c>
      <c r="F138" s="31"/>
      <c r="G138" s="31"/>
    </row>
    <row r="139" spans="1:7" x14ac:dyDescent="0.4">
      <c r="A139" s="27">
        <f>IFERROR(IF(AND(A134=A135, A135=A136),IF(A136+1&gt;MATCH(0,Input_Lieferant!$B$9:$B$158,-1),"",A136+1),A136),"")</f>
        <v>46</v>
      </c>
      <c r="B139" s="27" t="str">
        <f t="shared" si="12"/>
        <v>MATERIAL</v>
      </c>
      <c r="C139" s="27">
        <f t="shared" si="13"/>
        <v>46</v>
      </c>
      <c r="D139" s="27" t="str">
        <f t="shared" si="14"/>
        <v>GRUN</v>
      </c>
      <c r="E139" s="27" t="str">
        <f>IF(A139&lt;&gt;"","E","")</f>
        <v>E</v>
      </c>
      <c r="F139" s="31"/>
      <c r="G139" s="31"/>
    </row>
    <row r="140" spans="1:7" x14ac:dyDescent="0.4">
      <c r="A140" s="27">
        <f>IFERROR(IF(AND(A137=A138, A138=A139),IF(A137+1&gt;MATCH(0,Input_Lieferant!$B$9:$B$158,-1),"",A137+1),A137),"")</f>
        <v>47</v>
      </c>
      <c r="B140" s="27" t="str">
        <f t="shared" si="12"/>
        <v>MATERIAL</v>
      </c>
      <c r="C140" s="27">
        <f t="shared" si="13"/>
        <v>47</v>
      </c>
      <c r="D140" s="27" t="str">
        <f t="shared" si="14"/>
        <v>GRUN</v>
      </c>
      <c r="E140" s="27" t="str">
        <f>IF(A140&lt;&gt;"","D","")</f>
        <v>D</v>
      </c>
      <c r="F140" s="31"/>
      <c r="G140" s="31"/>
    </row>
    <row r="141" spans="1:7" x14ac:dyDescent="0.4">
      <c r="A141" s="27">
        <f>IFERROR(IF(AND(A137=A138, A138=A139),IF(A138+1&gt;MATCH(0,Input_Lieferant!$B$9:$B$158,-1),"",A138+1),A138),"")</f>
        <v>47</v>
      </c>
      <c r="B141" s="27" t="str">
        <f t="shared" si="12"/>
        <v>MATERIAL</v>
      </c>
      <c r="C141" s="27">
        <f t="shared" si="13"/>
        <v>47</v>
      </c>
      <c r="D141" s="27" t="str">
        <f t="shared" si="14"/>
        <v>GRUN</v>
      </c>
      <c r="E141" s="27" t="str">
        <f>IF(A141&lt;&gt;"","F","")</f>
        <v>F</v>
      </c>
      <c r="F141" s="31"/>
      <c r="G141" s="31"/>
    </row>
    <row r="142" spans="1:7" x14ac:dyDescent="0.4">
      <c r="A142" s="27">
        <f>IFERROR(IF(AND(A137=A138, A138=A139),IF(A139+1&gt;MATCH(0,Input_Lieferant!$B$9:$B$158,-1),"",A139+1),A139),"")</f>
        <v>47</v>
      </c>
      <c r="B142" s="27" t="str">
        <f t="shared" si="12"/>
        <v>MATERIAL</v>
      </c>
      <c r="C142" s="27">
        <f t="shared" si="13"/>
        <v>47</v>
      </c>
      <c r="D142" s="27" t="str">
        <f t="shared" si="14"/>
        <v>GRUN</v>
      </c>
      <c r="E142" s="27" t="str">
        <f>IF(A142&lt;&gt;"","E","")</f>
        <v>E</v>
      </c>
      <c r="F142" s="31"/>
      <c r="G142" s="31"/>
    </row>
    <row r="143" spans="1:7" x14ac:dyDescent="0.4">
      <c r="A143" s="27">
        <f>IFERROR(IF(AND(A140=A141, A141=A142),IF(A140+1&gt;MATCH(0,Input_Lieferant!$B$9:$B$158,-1),"",A140+1),A140),"")</f>
        <v>48</v>
      </c>
      <c r="B143" s="27" t="str">
        <f t="shared" si="12"/>
        <v>MATERIAL</v>
      </c>
      <c r="C143" s="27">
        <f t="shared" si="13"/>
        <v>48</v>
      </c>
      <c r="D143" s="27" t="str">
        <f t="shared" si="14"/>
        <v>GRUN</v>
      </c>
      <c r="E143" s="27" t="str">
        <f>IF(A143&lt;&gt;"","D","")</f>
        <v>D</v>
      </c>
      <c r="F143" s="31"/>
      <c r="G143" s="31"/>
    </row>
    <row r="144" spans="1:7" x14ac:dyDescent="0.4">
      <c r="A144" s="27">
        <f>IFERROR(IF(AND(A140=A141, A141=A142),IF(A141+1&gt;MATCH(0,Input_Lieferant!$B$9:$B$158,-1),"",A141+1),A141),"")</f>
        <v>48</v>
      </c>
      <c r="B144" s="27" t="str">
        <f t="shared" si="12"/>
        <v>MATERIAL</v>
      </c>
      <c r="C144" s="27">
        <f t="shared" si="13"/>
        <v>48</v>
      </c>
      <c r="D144" s="27" t="str">
        <f t="shared" si="14"/>
        <v>GRUN</v>
      </c>
      <c r="E144" s="27" t="str">
        <f>IF(A144&lt;&gt;"","F","")</f>
        <v>F</v>
      </c>
      <c r="F144" s="31"/>
      <c r="G144" s="31"/>
    </row>
    <row r="145" spans="1:7" x14ac:dyDescent="0.4">
      <c r="A145" s="27">
        <f>IFERROR(IF(AND(A140=A141, A141=A142),IF(A142+1&gt;MATCH(0,Input_Lieferant!$B$9:$B$158,-1),"",A142+1),A142),"")</f>
        <v>48</v>
      </c>
      <c r="B145" s="27" t="str">
        <f t="shared" si="12"/>
        <v>MATERIAL</v>
      </c>
      <c r="C145" s="27">
        <f t="shared" si="13"/>
        <v>48</v>
      </c>
      <c r="D145" s="27" t="str">
        <f t="shared" si="14"/>
        <v>GRUN</v>
      </c>
      <c r="E145" s="27" t="str">
        <f>IF(A145&lt;&gt;"","E","")</f>
        <v>E</v>
      </c>
      <c r="F145" s="31"/>
      <c r="G145" s="31"/>
    </row>
    <row r="146" spans="1:7" x14ac:dyDescent="0.4">
      <c r="A146" s="27">
        <f>IFERROR(IF(AND(A143=A144, A144=A145),IF(A143+1&gt;MATCH(0,Input_Lieferant!$B$9:$B$158,-1),"",A143+1),A143),"")</f>
        <v>49</v>
      </c>
      <c r="B146" s="27" t="str">
        <f t="shared" si="12"/>
        <v>MATERIAL</v>
      </c>
      <c r="C146" s="27">
        <f t="shared" si="13"/>
        <v>49</v>
      </c>
      <c r="D146" s="27" t="str">
        <f t="shared" si="14"/>
        <v>GRUN</v>
      </c>
      <c r="E146" s="27" t="str">
        <f>IF(A146&lt;&gt;"","D","")</f>
        <v>D</v>
      </c>
      <c r="F146" s="31"/>
      <c r="G146" s="31"/>
    </row>
    <row r="147" spans="1:7" x14ac:dyDescent="0.4">
      <c r="A147" s="27">
        <f>IFERROR(IF(AND(A143=A144, A144=A145),IF(A144+1&gt;MATCH(0,Input_Lieferant!$B$9:$B$158,-1),"",A144+1),A144),"")</f>
        <v>49</v>
      </c>
      <c r="B147" s="27" t="str">
        <f t="shared" si="12"/>
        <v>MATERIAL</v>
      </c>
      <c r="C147" s="27">
        <f t="shared" si="13"/>
        <v>49</v>
      </c>
      <c r="D147" s="27" t="str">
        <f t="shared" si="14"/>
        <v>GRUN</v>
      </c>
      <c r="E147" s="27" t="str">
        <f>IF(A147&lt;&gt;"","F","")</f>
        <v>F</v>
      </c>
      <c r="F147" s="31"/>
      <c r="G147" s="31"/>
    </row>
    <row r="148" spans="1:7" x14ac:dyDescent="0.4">
      <c r="A148" s="27">
        <f>IFERROR(IF(AND(A143=A144, A144=A145),IF(A145+1&gt;MATCH(0,Input_Lieferant!$B$9:$B$158,-1),"",A145+1),A145),"")</f>
        <v>49</v>
      </c>
      <c r="B148" s="27" t="str">
        <f t="shared" si="12"/>
        <v>MATERIAL</v>
      </c>
      <c r="C148" s="27">
        <f t="shared" si="13"/>
        <v>49</v>
      </c>
      <c r="D148" s="27" t="str">
        <f t="shared" si="14"/>
        <v>GRUN</v>
      </c>
      <c r="E148" s="27" t="str">
        <f>IF(A148&lt;&gt;"","E","")</f>
        <v>E</v>
      </c>
      <c r="F148" s="31"/>
      <c r="G148" s="31"/>
    </row>
    <row r="149" spans="1:7" x14ac:dyDescent="0.4">
      <c r="A149" s="27">
        <f>IFERROR(IF(AND(A146=A147, A147=A148),IF(A146+1&gt;MATCH(0,Input_Lieferant!$B$9:$B$158,-1),"",A146+1),A146),"")</f>
        <v>50</v>
      </c>
      <c r="B149" s="27" t="str">
        <f t="shared" si="12"/>
        <v>MATERIAL</v>
      </c>
      <c r="C149" s="27">
        <f t="shared" si="13"/>
        <v>50</v>
      </c>
      <c r="D149" s="27" t="str">
        <f t="shared" si="14"/>
        <v>GRUN</v>
      </c>
      <c r="E149" s="27" t="str">
        <f>IF(A149&lt;&gt;"","D","")</f>
        <v>D</v>
      </c>
      <c r="F149" s="31"/>
      <c r="G149" s="31"/>
    </row>
    <row r="150" spans="1:7" x14ac:dyDescent="0.4">
      <c r="A150" s="27">
        <f>IFERROR(IF(AND(A146=A147, A147=A148),IF(A147+1&gt;MATCH(0,Input_Lieferant!$B$9:$B$158,-1),"",A147+1),A147),"")</f>
        <v>50</v>
      </c>
      <c r="B150" s="27" t="str">
        <f t="shared" si="12"/>
        <v>MATERIAL</v>
      </c>
      <c r="C150" s="27">
        <f t="shared" si="13"/>
        <v>50</v>
      </c>
      <c r="D150" s="27" t="str">
        <f t="shared" si="14"/>
        <v>GRUN</v>
      </c>
      <c r="E150" s="27" t="str">
        <f>IF(A150&lt;&gt;"","F","")</f>
        <v>F</v>
      </c>
      <c r="F150" s="31"/>
      <c r="G150" s="31"/>
    </row>
    <row r="151" spans="1:7" x14ac:dyDescent="0.4">
      <c r="A151" s="27">
        <f>IFERROR(IF(AND(A146=A147, A147=A148),IF(A148+1&gt;MATCH(0,Input_Lieferant!$B$9:$B$158,-1),"",A148+1),A148),"")</f>
        <v>50</v>
      </c>
      <c r="B151" s="27" t="str">
        <f t="shared" si="12"/>
        <v>MATERIAL</v>
      </c>
      <c r="C151" s="27">
        <f t="shared" si="13"/>
        <v>50</v>
      </c>
      <c r="D151" s="27" t="str">
        <f t="shared" si="14"/>
        <v>GRUN</v>
      </c>
      <c r="E151" s="27" t="str">
        <f>IF(A151&lt;&gt;"","E","")</f>
        <v>E</v>
      </c>
      <c r="F151" s="31"/>
      <c r="G151" s="31"/>
    </row>
    <row r="152" spans="1:7" x14ac:dyDescent="0.4">
      <c r="A152" s="27">
        <f>IFERROR(IF(AND(A149=A150, A150=A151),IF(A149+1&gt;MATCH(0,Input_Lieferant!$B$9:$B$158,-1),"",A149+1),A149),"")</f>
        <v>51</v>
      </c>
      <c r="B152" s="27" t="str">
        <f t="shared" ref="B152:B154" si="15">IF(A152&lt;&gt;"","MATERIAL","")</f>
        <v>MATERIAL</v>
      </c>
      <c r="C152" s="27">
        <f t="shared" ref="C152:C154" si="16">A152</f>
        <v>51</v>
      </c>
      <c r="D152" s="27" t="str">
        <f t="shared" ref="D152:D154" si="17">IF(A152&lt;&gt;"","GRUN","")</f>
        <v>GRUN</v>
      </c>
      <c r="E152" s="27" t="str">
        <f>IF(A152&lt;&gt;"","D","")</f>
        <v>D</v>
      </c>
      <c r="F152" s="31"/>
      <c r="G152" s="31"/>
    </row>
    <row r="153" spans="1:7" x14ac:dyDescent="0.4">
      <c r="A153" s="27">
        <f>IFERROR(IF(AND(A149=A150, A150=A151),IF(A150+1&gt;MATCH(0,Input_Lieferant!$B$9:$B$158,-1),"",A150+1),A150),"")</f>
        <v>51</v>
      </c>
      <c r="B153" s="27" t="str">
        <f t="shared" si="15"/>
        <v>MATERIAL</v>
      </c>
      <c r="C153" s="27">
        <f t="shared" si="16"/>
        <v>51</v>
      </c>
      <c r="D153" s="27" t="str">
        <f t="shared" si="17"/>
        <v>GRUN</v>
      </c>
      <c r="E153" s="27" t="str">
        <f>IF(A153&lt;&gt;"","F","")</f>
        <v>F</v>
      </c>
      <c r="F153" s="31"/>
      <c r="G153" s="31"/>
    </row>
    <row r="154" spans="1:7" x14ac:dyDescent="0.4">
      <c r="A154" s="27">
        <f>IFERROR(IF(AND(A149=A150, A150=A151),IF(A151+1&gt;MATCH(0,Input_Lieferant!$B$9:$B$158,-1),"",A151+1),A151),"")</f>
        <v>51</v>
      </c>
      <c r="B154" s="27" t="str">
        <f t="shared" si="15"/>
        <v>MATERIAL</v>
      </c>
      <c r="C154" s="27">
        <f t="shared" si="16"/>
        <v>51</v>
      </c>
      <c r="D154" s="27" t="str">
        <f t="shared" si="17"/>
        <v>GRUN</v>
      </c>
      <c r="E154" s="27" t="str">
        <f>IF(A154&lt;&gt;"","E","")</f>
        <v>E</v>
      </c>
      <c r="F154" s="31"/>
      <c r="G154" s="31"/>
    </row>
    <row r="155" spans="1:7" x14ac:dyDescent="0.4">
      <c r="A155" s="27">
        <f>IFERROR(IF(AND(A152=A153, A153=A154),IF(A152+1&gt;MATCH(0,Input_Lieferant!$B$9:$B$158,-1),"",A152+1),A152),"")</f>
        <v>52</v>
      </c>
      <c r="B155" s="27" t="str">
        <f t="shared" ref="B155:B218" si="18">IF(A155&lt;&gt;"","MATERIAL","")</f>
        <v>MATERIAL</v>
      </c>
      <c r="C155" s="27">
        <f t="shared" ref="C155:C218" si="19">A155</f>
        <v>52</v>
      </c>
      <c r="D155" s="27" t="str">
        <f t="shared" ref="D155:D218" si="20">IF(A155&lt;&gt;"","GRUN","")</f>
        <v>GRUN</v>
      </c>
      <c r="E155" s="27" t="str">
        <f t="shared" ref="E155" si="21">IF(A155&lt;&gt;"","D","")</f>
        <v>D</v>
      </c>
      <c r="F155" s="31"/>
      <c r="G155" s="31"/>
    </row>
    <row r="156" spans="1:7" x14ac:dyDescent="0.4">
      <c r="A156" s="27">
        <f>IFERROR(IF(AND(A152=A153, A153=A154),IF(A153+1&gt;MATCH(0,Input_Lieferant!$B$9:$B$158,-1),"",A153+1),A153),"")</f>
        <v>52</v>
      </c>
      <c r="B156" s="27" t="str">
        <f t="shared" si="18"/>
        <v>MATERIAL</v>
      </c>
      <c r="C156" s="27">
        <f t="shared" si="19"/>
        <v>52</v>
      </c>
      <c r="D156" s="27" t="str">
        <f t="shared" si="20"/>
        <v>GRUN</v>
      </c>
      <c r="E156" s="27" t="str">
        <f t="shared" ref="E156" si="22">IF(A156&lt;&gt;"","F","")</f>
        <v>F</v>
      </c>
      <c r="F156" s="31"/>
      <c r="G156" s="31"/>
    </row>
    <row r="157" spans="1:7" x14ac:dyDescent="0.4">
      <c r="A157" s="27">
        <f>IFERROR(IF(AND(A152=A153, A153=A154),IF(A154+1&gt;MATCH(0,Input_Lieferant!$B$9:$B$158,-1),"",A154+1),A154),"")</f>
        <v>52</v>
      </c>
      <c r="B157" s="27" t="str">
        <f t="shared" si="18"/>
        <v>MATERIAL</v>
      </c>
      <c r="C157" s="27">
        <f t="shared" si="19"/>
        <v>52</v>
      </c>
      <c r="D157" s="27" t="str">
        <f t="shared" si="20"/>
        <v>GRUN</v>
      </c>
      <c r="E157" s="27" t="str">
        <f t="shared" ref="E157" si="23">IF(A157&lt;&gt;"","E","")</f>
        <v>E</v>
      </c>
      <c r="F157" s="31"/>
      <c r="G157" s="31"/>
    </row>
    <row r="158" spans="1:7" x14ac:dyDescent="0.4">
      <c r="A158" s="27">
        <f>IFERROR(IF(AND(A155=A156, A156=A157),IF(A155+1&gt;MATCH(0,Input_Lieferant!$B$9:$B$158,-1),"",A155+1),A155),"")</f>
        <v>53</v>
      </c>
      <c r="B158" s="27" t="str">
        <f t="shared" si="18"/>
        <v>MATERIAL</v>
      </c>
      <c r="C158" s="27">
        <f t="shared" si="19"/>
        <v>53</v>
      </c>
      <c r="D158" s="27" t="str">
        <f t="shared" si="20"/>
        <v>GRUN</v>
      </c>
      <c r="E158" s="27" t="str">
        <f t="shared" ref="E158" si="24">IF(A158&lt;&gt;"","D","")</f>
        <v>D</v>
      </c>
      <c r="F158" s="31"/>
      <c r="G158" s="31"/>
    </row>
    <row r="159" spans="1:7" x14ac:dyDescent="0.4">
      <c r="A159" s="27">
        <f>IFERROR(IF(AND(A155=A156, A156=A157),IF(A156+1&gt;MATCH(0,Input_Lieferant!$B$9:$B$158,-1),"",A156+1),A156),"")</f>
        <v>53</v>
      </c>
      <c r="B159" s="27" t="str">
        <f t="shared" si="18"/>
        <v>MATERIAL</v>
      </c>
      <c r="C159" s="27">
        <f t="shared" si="19"/>
        <v>53</v>
      </c>
      <c r="D159" s="27" t="str">
        <f t="shared" si="20"/>
        <v>GRUN</v>
      </c>
      <c r="E159" s="27" t="str">
        <f t="shared" ref="E159" si="25">IF(A159&lt;&gt;"","F","")</f>
        <v>F</v>
      </c>
      <c r="F159" s="31"/>
      <c r="G159" s="31"/>
    </row>
    <row r="160" spans="1:7" x14ac:dyDescent="0.4">
      <c r="A160" s="27">
        <f>IFERROR(IF(AND(A155=A156, A156=A157),IF(A157+1&gt;MATCH(0,Input_Lieferant!$B$9:$B$158,-1),"",A157+1),A157),"")</f>
        <v>53</v>
      </c>
      <c r="B160" s="27" t="str">
        <f t="shared" si="18"/>
        <v>MATERIAL</v>
      </c>
      <c r="C160" s="27">
        <f t="shared" si="19"/>
        <v>53</v>
      </c>
      <c r="D160" s="27" t="str">
        <f t="shared" si="20"/>
        <v>GRUN</v>
      </c>
      <c r="E160" s="27" t="str">
        <f t="shared" ref="E160" si="26">IF(A160&lt;&gt;"","E","")</f>
        <v>E</v>
      </c>
      <c r="F160" s="31"/>
      <c r="G160" s="31"/>
    </row>
    <row r="161" spans="1:7" x14ac:dyDescent="0.4">
      <c r="A161" s="27">
        <f>IFERROR(IF(AND(A158=A159, A159=A160),IF(A158+1&gt;MATCH(0,Input_Lieferant!$B$9:$B$158,-1),"",A158+1),A158),"")</f>
        <v>54</v>
      </c>
      <c r="B161" s="27" t="str">
        <f t="shared" si="18"/>
        <v>MATERIAL</v>
      </c>
      <c r="C161" s="27">
        <f t="shared" si="19"/>
        <v>54</v>
      </c>
      <c r="D161" s="27" t="str">
        <f t="shared" si="20"/>
        <v>GRUN</v>
      </c>
      <c r="E161" s="27" t="str">
        <f t="shared" ref="E161" si="27">IF(A161&lt;&gt;"","D","")</f>
        <v>D</v>
      </c>
      <c r="F161" s="31"/>
      <c r="G161" s="31"/>
    </row>
    <row r="162" spans="1:7" x14ac:dyDescent="0.4">
      <c r="A162" s="27">
        <f>IFERROR(IF(AND(A158=A159, A159=A160),IF(A159+1&gt;MATCH(0,Input_Lieferant!$B$9:$B$158,-1),"",A159+1),A159),"")</f>
        <v>54</v>
      </c>
      <c r="B162" s="27" t="str">
        <f t="shared" si="18"/>
        <v>MATERIAL</v>
      </c>
      <c r="C162" s="27">
        <f t="shared" si="19"/>
        <v>54</v>
      </c>
      <c r="D162" s="27" t="str">
        <f t="shared" si="20"/>
        <v>GRUN</v>
      </c>
      <c r="E162" s="27" t="str">
        <f t="shared" ref="E162" si="28">IF(A162&lt;&gt;"","F","")</f>
        <v>F</v>
      </c>
      <c r="F162" s="31"/>
      <c r="G162" s="31"/>
    </row>
    <row r="163" spans="1:7" x14ac:dyDescent="0.4">
      <c r="A163" s="27">
        <f>IFERROR(IF(AND(A158=A159, A159=A160),IF(A160+1&gt;MATCH(0,Input_Lieferant!$B$9:$B$158,-1),"",A160+1),A160),"")</f>
        <v>54</v>
      </c>
      <c r="B163" s="27" t="str">
        <f t="shared" si="18"/>
        <v>MATERIAL</v>
      </c>
      <c r="C163" s="27">
        <f t="shared" si="19"/>
        <v>54</v>
      </c>
      <c r="D163" s="27" t="str">
        <f t="shared" si="20"/>
        <v>GRUN</v>
      </c>
      <c r="E163" s="27" t="str">
        <f t="shared" ref="E163" si="29">IF(A163&lt;&gt;"","E","")</f>
        <v>E</v>
      </c>
      <c r="F163" s="31"/>
      <c r="G163" s="31"/>
    </row>
    <row r="164" spans="1:7" x14ac:dyDescent="0.4">
      <c r="A164" s="27">
        <f>IFERROR(IF(AND(A161=A162, A162=A163),IF(A161+1&gt;MATCH(0,Input_Lieferant!$B$9:$B$158,-1),"",A161+1),A161),"")</f>
        <v>55</v>
      </c>
      <c r="B164" s="27" t="str">
        <f t="shared" si="18"/>
        <v>MATERIAL</v>
      </c>
      <c r="C164" s="27">
        <f t="shared" si="19"/>
        <v>55</v>
      </c>
      <c r="D164" s="27" t="str">
        <f t="shared" si="20"/>
        <v>GRUN</v>
      </c>
      <c r="E164" s="27" t="str">
        <f t="shared" ref="E164" si="30">IF(A164&lt;&gt;"","D","")</f>
        <v>D</v>
      </c>
      <c r="F164" s="31"/>
      <c r="G164" s="31"/>
    </row>
    <row r="165" spans="1:7" x14ac:dyDescent="0.4">
      <c r="A165" s="27">
        <f>IFERROR(IF(AND(A161=A162, A162=A163),IF(A162+1&gt;MATCH(0,Input_Lieferant!$B$9:$B$158,-1),"",A162+1),A162),"")</f>
        <v>55</v>
      </c>
      <c r="B165" s="27" t="str">
        <f t="shared" si="18"/>
        <v>MATERIAL</v>
      </c>
      <c r="C165" s="27">
        <f t="shared" si="19"/>
        <v>55</v>
      </c>
      <c r="D165" s="27" t="str">
        <f t="shared" si="20"/>
        <v>GRUN</v>
      </c>
      <c r="E165" s="27" t="str">
        <f t="shared" ref="E165" si="31">IF(A165&lt;&gt;"","F","")</f>
        <v>F</v>
      </c>
      <c r="F165" s="31"/>
      <c r="G165" s="31"/>
    </row>
    <row r="166" spans="1:7" x14ac:dyDescent="0.4">
      <c r="A166" s="27">
        <f>IFERROR(IF(AND(A161=A162, A162=A163),IF(A163+1&gt;MATCH(0,Input_Lieferant!$B$9:$B$158,-1),"",A163+1),A163),"")</f>
        <v>55</v>
      </c>
      <c r="B166" s="27" t="str">
        <f t="shared" si="18"/>
        <v>MATERIAL</v>
      </c>
      <c r="C166" s="27">
        <f t="shared" si="19"/>
        <v>55</v>
      </c>
      <c r="D166" s="27" t="str">
        <f t="shared" si="20"/>
        <v>GRUN</v>
      </c>
      <c r="E166" s="27" t="str">
        <f t="shared" ref="E166" si="32">IF(A166&lt;&gt;"","E","")</f>
        <v>E</v>
      </c>
      <c r="F166" s="31"/>
      <c r="G166" s="31"/>
    </row>
    <row r="167" spans="1:7" x14ac:dyDescent="0.4">
      <c r="A167" s="27">
        <f>IFERROR(IF(AND(A164=A165, A165=A166),IF(A164+1&gt;MATCH(0,Input_Lieferant!$B$9:$B$158,-1),"",A164+1),A164),"")</f>
        <v>56</v>
      </c>
      <c r="B167" s="27" t="str">
        <f t="shared" si="18"/>
        <v>MATERIAL</v>
      </c>
      <c r="C167" s="27">
        <f t="shared" si="19"/>
        <v>56</v>
      </c>
      <c r="D167" s="27" t="str">
        <f t="shared" si="20"/>
        <v>GRUN</v>
      </c>
      <c r="E167" s="27" t="str">
        <f t="shared" ref="E167" si="33">IF(A167&lt;&gt;"","D","")</f>
        <v>D</v>
      </c>
      <c r="F167" s="31"/>
      <c r="G167" s="31"/>
    </row>
    <row r="168" spans="1:7" x14ac:dyDescent="0.4">
      <c r="A168" s="27">
        <f>IFERROR(IF(AND(A164=A165, A165=A166),IF(A165+1&gt;MATCH(0,Input_Lieferant!$B$9:$B$158,-1),"",A165+1),A165),"")</f>
        <v>56</v>
      </c>
      <c r="B168" s="27" t="str">
        <f t="shared" si="18"/>
        <v>MATERIAL</v>
      </c>
      <c r="C168" s="27">
        <f t="shared" si="19"/>
        <v>56</v>
      </c>
      <c r="D168" s="27" t="str">
        <f t="shared" si="20"/>
        <v>GRUN</v>
      </c>
      <c r="E168" s="27" t="str">
        <f t="shared" ref="E168" si="34">IF(A168&lt;&gt;"","F","")</f>
        <v>F</v>
      </c>
      <c r="F168" s="31"/>
      <c r="G168" s="31"/>
    </row>
    <row r="169" spans="1:7" x14ac:dyDescent="0.4">
      <c r="A169" s="27">
        <f>IFERROR(IF(AND(A164=A165, A165=A166),IF(A166+1&gt;MATCH(0,Input_Lieferant!$B$9:$B$158,-1),"",A166+1),A166),"")</f>
        <v>56</v>
      </c>
      <c r="B169" s="27" t="str">
        <f t="shared" si="18"/>
        <v>MATERIAL</v>
      </c>
      <c r="C169" s="27">
        <f t="shared" si="19"/>
        <v>56</v>
      </c>
      <c r="D169" s="27" t="str">
        <f t="shared" si="20"/>
        <v>GRUN</v>
      </c>
      <c r="E169" s="27" t="str">
        <f t="shared" ref="E169" si="35">IF(A169&lt;&gt;"","E","")</f>
        <v>E</v>
      </c>
      <c r="F169" s="31"/>
      <c r="G169" s="31"/>
    </row>
    <row r="170" spans="1:7" x14ac:dyDescent="0.4">
      <c r="A170" s="27">
        <f>IFERROR(IF(AND(A167=A168, A168=A169),IF(A167+1&gt;MATCH(0,Input_Lieferant!$B$9:$B$158,-1),"",A167+1),A167),"")</f>
        <v>57</v>
      </c>
      <c r="B170" s="27" t="str">
        <f t="shared" si="18"/>
        <v>MATERIAL</v>
      </c>
      <c r="C170" s="27">
        <f t="shared" si="19"/>
        <v>57</v>
      </c>
      <c r="D170" s="27" t="str">
        <f t="shared" si="20"/>
        <v>GRUN</v>
      </c>
      <c r="E170" s="27" t="str">
        <f t="shared" ref="E170" si="36">IF(A170&lt;&gt;"","D","")</f>
        <v>D</v>
      </c>
      <c r="F170" s="31"/>
      <c r="G170" s="31"/>
    </row>
    <row r="171" spans="1:7" x14ac:dyDescent="0.4">
      <c r="A171" s="27">
        <f>IFERROR(IF(AND(A167=A168, A168=A169),IF(A168+1&gt;MATCH(0,Input_Lieferant!$B$9:$B$158,-1),"",A168+1),A168),"")</f>
        <v>57</v>
      </c>
      <c r="B171" s="27" t="str">
        <f t="shared" si="18"/>
        <v>MATERIAL</v>
      </c>
      <c r="C171" s="27">
        <f t="shared" si="19"/>
        <v>57</v>
      </c>
      <c r="D171" s="27" t="str">
        <f t="shared" si="20"/>
        <v>GRUN</v>
      </c>
      <c r="E171" s="27" t="str">
        <f t="shared" ref="E171" si="37">IF(A171&lt;&gt;"","F","")</f>
        <v>F</v>
      </c>
      <c r="F171" s="31"/>
      <c r="G171" s="31"/>
    </row>
    <row r="172" spans="1:7" x14ac:dyDescent="0.4">
      <c r="A172" s="27">
        <f>IFERROR(IF(AND(A167=A168, A168=A169),IF(A169+1&gt;MATCH(0,Input_Lieferant!$B$9:$B$158,-1),"",A169+1),A169),"")</f>
        <v>57</v>
      </c>
      <c r="B172" s="27" t="str">
        <f t="shared" si="18"/>
        <v>MATERIAL</v>
      </c>
      <c r="C172" s="27">
        <f t="shared" si="19"/>
        <v>57</v>
      </c>
      <c r="D172" s="27" t="str">
        <f t="shared" si="20"/>
        <v>GRUN</v>
      </c>
      <c r="E172" s="27" t="str">
        <f t="shared" ref="E172" si="38">IF(A172&lt;&gt;"","E","")</f>
        <v>E</v>
      </c>
      <c r="F172" s="31"/>
      <c r="G172" s="31"/>
    </row>
    <row r="173" spans="1:7" x14ac:dyDescent="0.4">
      <c r="A173" s="27">
        <f>IFERROR(IF(AND(A170=A171, A171=A172),IF(A170+1&gt;MATCH(0,Input_Lieferant!$B$9:$B$158,-1),"",A170+1),A170),"")</f>
        <v>58</v>
      </c>
      <c r="B173" s="27" t="str">
        <f t="shared" si="18"/>
        <v>MATERIAL</v>
      </c>
      <c r="C173" s="27">
        <f t="shared" si="19"/>
        <v>58</v>
      </c>
      <c r="D173" s="27" t="str">
        <f t="shared" si="20"/>
        <v>GRUN</v>
      </c>
      <c r="E173" s="27" t="str">
        <f t="shared" ref="E173" si="39">IF(A173&lt;&gt;"","D","")</f>
        <v>D</v>
      </c>
      <c r="F173" s="31"/>
      <c r="G173" s="31"/>
    </row>
    <row r="174" spans="1:7" x14ac:dyDescent="0.4">
      <c r="A174" s="27">
        <f>IFERROR(IF(AND(A170=A171, A171=A172),IF(A171+1&gt;MATCH(0,Input_Lieferant!$B$9:$B$158,-1),"",A171+1),A171),"")</f>
        <v>58</v>
      </c>
      <c r="B174" s="27" t="str">
        <f t="shared" si="18"/>
        <v>MATERIAL</v>
      </c>
      <c r="C174" s="27">
        <f t="shared" si="19"/>
        <v>58</v>
      </c>
      <c r="D174" s="27" t="str">
        <f t="shared" si="20"/>
        <v>GRUN</v>
      </c>
      <c r="E174" s="27" t="str">
        <f t="shared" ref="E174" si="40">IF(A174&lt;&gt;"","F","")</f>
        <v>F</v>
      </c>
      <c r="F174" s="31"/>
      <c r="G174" s="31"/>
    </row>
    <row r="175" spans="1:7" x14ac:dyDescent="0.4">
      <c r="A175" s="27">
        <f>IFERROR(IF(AND(A170=A171, A171=A172),IF(A172+1&gt;MATCH(0,Input_Lieferant!$B$9:$B$158,-1),"",A172+1),A172),"")</f>
        <v>58</v>
      </c>
      <c r="B175" s="27" t="str">
        <f t="shared" si="18"/>
        <v>MATERIAL</v>
      </c>
      <c r="C175" s="27">
        <f t="shared" si="19"/>
        <v>58</v>
      </c>
      <c r="D175" s="27" t="str">
        <f t="shared" si="20"/>
        <v>GRUN</v>
      </c>
      <c r="E175" s="27" t="str">
        <f t="shared" ref="E175" si="41">IF(A175&lt;&gt;"","E","")</f>
        <v>E</v>
      </c>
      <c r="F175" s="31"/>
      <c r="G175" s="31"/>
    </row>
    <row r="176" spans="1:7" x14ac:dyDescent="0.4">
      <c r="A176" s="27">
        <f>IFERROR(IF(AND(A173=A174, A174=A175),IF(A173+1&gt;MATCH(0,Input_Lieferant!$B$9:$B$158,-1),"",A173+1),A173),"")</f>
        <v>59</v>
      </c>
      <c r="B176" s="27" t="str">
        <f t="shared" si="18"/>
        <v>MATERIAL</v>
      </c>
      <c r="C176" s="27">
        <f t="shared" si="19"/>
        <v>59</v>
      </c>
      <c r="D176" s="27" t="str">
        <f t="shared" si="20"/>
        <v>GRUN</v>
      </c>
      <c r="E176" s="27" t="str">
        <f t="shared" ref="E176" si="42">IF(A176&lt;&gt;"","D","")</f>
        <v>D</v>
      </c>
      <c r="F176" s="31"/>
      <c r="G176" s="31"/>
    </row>
    <row r="177" spans="1:7" x14ac:dyDescent="0.4">
      <c r="A177" s="27">
        <f>IFERROR(IF(AND(A173=A174, A174=A175),IF(A174+1&gt;MATCH(0,Input_Lieferant!$B$9:$B$158,-1),"",A174+1),A174),"")</f>
        <v>59</v>
      </c>
      <c r="B177" s="27" t="str">
        <f t="shared" si="18"/>
        <v>MATERIAL</v>
      </c>
      <c r="C177" s="27">
        <f t="shared" si="19"/>
        <v>59</v>
      </c>
      <c r="D177" s="27" t="str">
        <f t="shared" si="20"/>
        <v>GRUN</v>
      </c>
      <c r="E177" s="27" t="str">
        <f t="shared" ref="E177" si="43">IF(A177&lt;&gt;"","F","")</f>
        <v>F</v>
      </c>
      <c r="F177" s="31"/>
      <c r="G177" s="31"/>
    </row>
    <row r="178" spans="1:7" x14ac:dyDescent="0.4">
      <c r="A178" s="27">
        <f>IFERROR(IF(AND(A173=A174, A174=A175),IF(A175+1&gt;MATCH(0,Input_Lieferant!$B$9:$B$158,-1),"",A175+1),A175),"")</f>
        <v>59</v>
      </c>
      <c r="B178" s="27" t="str">
        <f t="shared" si="18"/>
        <v>MATERIAL</v>
      </c>
      <c r="C178" s="27">
        <f t="shared" si="19"/>
        <v>59</v>
      </c>
      <c r="D178" s="27" t="str">
        <f t="shared" si="20"/>
        <v>GRUN</v>
      </c>
      <c r="E178" s="27" t="str">
        <f t="shared" ref="E178" si="44">IF(A178&lt;&gt;"","E","")</f>
        <v>E</v>
      </c>
      <c r="F178" s="31"/>
      <c r="G178" s="31"/>
    </row>
    <row r="179" spans="1:7" x14ac:dyDescent="0.4">
      <c r="A179" s="27">
        <f>IFERROR(IF(AND(A176=A177, A177=A178),IF(A176+1&gt;MATCH(0,Input_Lieferant!$B$9:$B$158,-1),"",A176+1),A176),"")</f>
        <v>60</v>
      </c>
      <c r="B179" s="27" t="str">
        <f t="shared" si="18"/>
        <v>MATERIAL</v>
      </c>
      <c r="C179" s="27">
        <f t="shared" si="19"/>
        <v>60</v>
      </c>
      <c r="D179" s="27" t="str">
        <f t="shared" si="20"/>
        <v>GRUN</v>
      </c>
      <c r="E179" s="27" t="str">
        <f t="shared" ref="E179" si="45">IF(A179&lt;&gt;"","D","")</f>
        <v>D</v>
      </c>
      <c r="F179" s="31"/>
      <c r="G179" s="31"/>
    </row>
    <row r="180" spans="1:7" x14ac:dyDescent="0.4">
      <c r="A180" s="27">
        <f>IFERROR(IF(AND(A176=A177, A177=A178),IF(A177+1&gt;MATCH(0,Input_Lieferant!$B$9:$B$158,-1),"",A177+1),A177),"")</f>
        <v>60</v>
      </c>
      <c r="B180" s="27" t="str">
        <f t="shared" si="18"/>
        <v>MATERIAL</v>
      </c>
      <c r="C180" s="27">
        <f t="shared" si="19"/>
        <v>60</v>
      </c>
      <c r="D180" s="27" t="str">
        <f t="shared" si="20"/>
        <v>GRUN</v>
      </c>
      <c r="E180" s="27" t="str">
        <f t="shared" ref="E180" si="46">IF(A180&lt;&gt;"","F","")</f>
        <v>F</v>
      </c>
      <c r="F180" s="31"/>
      <c r="G180" s="31"/>
    </row>
    <row r="181" spans="1:7" x14ac:dyDescent="0.4">
      <c r="A181" s="27">
        <f>IFERROR(IF(AND(A176=A177, A177=A178),IF(A178+1&gt;MATCH(0,Input_Lieferant!$B$9:$B$158,-1),"",A178+1),A178),"")</f>
        <v>60</v>
      </c>
      <c r="B181" s="27" t="str">
        <f t="shared" si="18"/>
        <v>MATERIAL</v>
      </c>
      <c r="C181" s="27">
        <f t="shared" si="19"/>
        <v>60</v>
      </c>
      <c r="D181" s="27" t="str">
        <f t="shared" si="20"/>
        <v>GRUN</v>
      </c>
      <c r="E181" s="27" t="str">
        <f t="shared" ref="E181" si="47">IF(A181&lt;&gt;"","E","")</f>
        <v>E</v>
      </c>
      <c r="F181" s="31"/>
      <c r="G181" s="31"/>
    </row>
    <row r="182" spans="1:7" x14ac:dyDescent="0.4">
      <c r="A182" s="27">
        <f>IFERROR(IF(AND(A179=A180, A180=A181),IF(A179+1&gt;MATCH(0,Input_Lieferant!$B$9:$B$158,-1),"",A179+1),A179),"")</f>
        <v>61</v>
      </c>
      <c r="B182" s="27" t="str">
        <f t="shared" si="18"/>
        <v>MATERIAL</v>
      </c>
      <c r="C182" s="27">
        <f t="shared" si="19"/>
        <v>61</v>
      </c>
      <c r="D182" s="27" t="str">
        <f t="shared" si="20"/>
        <v>GRUN</v>
      </c>
      <c r="E182" s="27" t="str">
        <f t="shared" ref="E182" si="48">IF(A182&lt;&gt;"","D","")</f>
        <v>D</v>
      </c>
      <c r="F182" s="31"/>
      <c r="G182" s="31"/>
    </row>
    <row r="183" spans="1:7" x14ac:dyDescent="0.4">
      <c r="A183" s="27">
        <f>IFERROR(IF(AND(A179=A180, A180=A181),IF(A180+1&gt;MATCH(0,Input_Lieferant!$B$9:$B$158,-1),"",A180+1),A180),"")</f>
        <v>61</v>
      </c>
      <c r="B183" s="27" t="str">
        <f t="shared" si="18"/>
        <v>MATERIAL</v>
      </c>
      <c r="C183" s="27">
        <f t="shared" si="19"/>
        <v>61</v>
      </c>
      <c r="D183" s="27" t="str">
        <f t="shared" si="20"/>
        <v>GRUN</v>
      </c>
      <c r="E183" s="27" t="str">
        <f t="shared" ref="E183" si="49">IF(A183&lt;&gt;"","F","")</f>
        <v>F</v>
      </c>
      <c r="F183" s="31"/>
      <c r="G183" s="31"/>
    </row>
    <row r="184" spans="1:7" x14ac:dyDescent="0.4">
      <c r="A184" s="27">
        <f>IFERROR(IF(AND(A179=A180, A180=A181),IF(A181+1&gt;MATCH(0,Input_Lieferant!$B$9:$B$158,-1),"",A181+1),A181),"")</f>
        <v>61</v>
      </c>
      <c r="B184" s="27" t="str">
        <f t="shared" si="18"/>
        <v>MATERIAL</v>
      </c>
      <c r="C184" s="27">
        <f t="shared" si="19"/>
        <v>61</v>
      </c>
      <c r="D184" s="27" t="str">
        <f t="shared" si="20"/>
        <v>GRUN</v>
      </c>
      <c r="E184" s="27" t="str">
        <f t="shared" ref="E184" si="50">IF(A184&lt;&gt;"","E","")</f>
        <v>E</v>
      </c>
      <c r="F184" s="31"/>
      <c r="G184" s="31"/>
    </row>
    <row r="185" spans="1:7" x14ac:dyDescent="0.4">
      <c r="A185" s="27">
        <f>IFERROR(IF(AND(A182=A183, A183=A184),IF(A182+1&gt;MATCH(0,Input_Lieferant!$B$9:$B$158,-1),"",A182+1),A182),"")</f>
        <v>62</v>
      </c>
      <c r="B185" s="27" t="str">
        <f t="shared" si="18"/>
        <v>MATERIAL</v>
      </c>
      <c r="C185" s="27">
        <f t="shared" si="19"/>
        <v>62</v>
      </c>
      <c r="D185" s="27" t="str">
        <f t="shared" si="20"/>
        <v>GRUN</v>
      </c>
      <c r="E185" s="27" t="str">
        <f t="shared" ref="E185" si="51">IF(A185&lt;&gt;"","D","")</f>
        <v>D</v>
      </c>
      <c r="F185" s="31"/>
      <c r="G185" s="31"/>
    </row>
    <row r="186" spans="1:7" x14ac:dyDescent="0.4">
      <c r="A186" s="27">
        <f>IFERROR(IF(AND(A182=A183, A183=A184),IF(A183+1&gt;MATCH(0,Input_Lieferant!$B$9:$B$158,-1),"",A183+1),A183),"")</f>
        <v>62</v>
      </c>
      <c r="B186" s="27" t="str">
        <f t="shared" si="18"/>
        <v>MATERIAL</v>
      </c>
      <c r="C186" s="27">
        <f t="shared" si="19"/>
        <v>62</v>
      </c>
      <c r="D186" s="27" t="str">
        <f t="shared" si="20"/>
        <v>GRUN</v>
      </c>
      <c r="E186" s="27" t="str">
        <f t="shared" ref="E186" si="52">IF(A186&lt;&gt;"","F","")</f>
        <v>F</v>
      </c>
      <c r="F186" s="31"/>
      <c r="G186" s="31"/>
    </row>
    <row r="187" spans="1:7" x14ac:dyDescent="0.4">
      <c r="A187" s="27">
        <f>IFERROR(IF(AND(A182=A183, A183=A184),IF(A184+1&gt;MATCH(0,Input_Lieferant!$B$9:$B$158,-1),"",A184+1),A184),"")</f>
        <v>62</v>
      </c>
      <c r="B187" s="27" t="str">
        <f t="shared" si="18"/>
        <v>MATERIAL</v>
      </c>
      <c r="C187" s="27">
        <f t="shared" si="19"/>
        <v>62</v>
      </c>
      <c r="D187" s="27" t="str">
        <f t="shared" si="20"/>
        <v>GRUN</v>
      </c>
      <c r="E187" s="27" t="str">
        <f t="shared" ref="E187" si="53">IF(A187&lt;&gt;"","E","")</f>
        <v>E</v>
      </c>
      <c r="F187" s="31"/>
      <c r="G187" s="31"/>
    </row>
    <row r="188" spans="1:7" x14ac:dyDescent="0.4">
      <c r="A188" s="27">
        <f>IFERROR(IF(AND(A185=A186, A186=A187),IF(A185+1&gt;MATCH(0,Input_Lieferant!$B$9:$B$158,-1),"",A185+1),A185),"")</f>
        <v>63</v>
      </c>
      <c r="B188" s="27" t="str">
        <f t="shared" si="18"/>
        <v>MATERIAL</v>
      </c>
      <c r="C188" s="27">
        <f t="shared" si="19"/>
        <v>63</v>
      </c>
      <c r="D188" s="27" t="str">
        <f t="shared" si="20"/>
        <v>GRUN</v>
      </c>
      <c r="E188" s="27" t="str">
        <f t="shared" ref="E188" si="54">IF(A188&lt;&gt;"","D","")</f>
        <v>D</v>
      </c>
      <c r="F188" s="31"/>
      <c r="G188" s="31"/>
    </row>
    <row r="189" spans="1:7" x14ac:dyDescent="0.4">
      <c r="A189" s="27">
        <f>IFERROR(IF(AND(A185=A186, A186=A187),IF(A186+1&gt;MATCH(0,Input_Lieferant!$B$9:$B$158,-1),"",A186+1),A186),"")</f>
        <v>63</v>
      </c>
      <c r="B189" s="27" t="str">
        <f t="shared" si="18"/>
        <v>MATERIAL</v>
      </c>
      <c r="C189" s="27">
        <f t="shared" si="19"/>
        <v>63</v>
      </c>
      <c r="D189" s="27" t="str">
        <f t="shared" si="20"/>
        <v>GRUN</v>
      </c>
      <c r="E189" s="27" t="str">
        <f t="shared" ref="E189" si="55">IF(A189&lt;&gt;"","F","")</f>
        <v>F</v>
      </c>
      <c r="F189" s="31"/>
      <c r="G189" s="31"/>
    </row>
    <row r="190" spans="1:7" x14ac:dyDescent="0.4">
      <c r="A190" s="27">
        <f>IFERROR(IF(AND(A185=A186, A186=A187),IF(A187+1&gt;MATCH(0,Input_Lieferant!$B$9:$B$158,-1),"",A187+1),A187),"")</f>
        <v>63</v>
      </c>
      <c r="B190" s="27" t="str">
        <f t="shared" si="18"/>
        <v>MATERIAL</v>
      </c>
      <c r="C190" s="27">
        <f t="shared" si="19"/>
        <v>63</v>
      </c>
      <c r="D190" s="27" t="str">
        <f t="shared" si="20"/>
        <v>GRUN</v>
      </c>
      <c r="E190" s="27" t="str">
        <f t="shared" ref="E190" si="56">IF(A190&lt;&gt;"","E","")</f>
        <v>E</v>
      </c>
      <c r="F190" s="31"/>
      <c r="G190" s="31"/>
    </row>
    <row r="191" spans="1:7" x14ac:dyDescent="0.4">
      <c r="A191" s="27">
        <f>IFERROR(IF(AND(A188=A189, A189=A190),IF(A188+1&gt;MATCH(0,Input_Lieferant!$B$9:$B$158,-1),"",A188+1),A188),"")</f>
        <v>64</v>
      </c>
      <c r="B191" s="27" t="str">
        <f t="shared" si="18"/>
        <v>MATERIAL</v>
      </c>
      <c r="C191" s="27">
        <f t="shared" si="19"/>
        <v>64</v>
      </c>
      <c r="D191" s="27" t="str">
        <f t="shared" si="20"/>
        <v>GRUN</v>
      </c>
      <c r="E191" s="27" t="str">
        <f t="shared" ref="E191" si="57">IF(A191&lt;&gt;"","D","")</f>
        <v>D</v>
      </c>
      <c r="F191" s="31"/>
      <c r="G191" s="31"/>
    </row>
    <row r="192" spans="1:7" x14ac:dyDescent="0.4">
      <c r="A192" s="27">
        <f>IFERROR(IF(AND(A188=A189, A189=A190),IF(A189+1&gt;MATCH(0,Input_Lieferant!$B$9:$B$158,-1),"",A189+1),A189),"")</f>
        <v>64</v>
      </c>
      <c r="B192" s="27" t="str">
        <f t="shared" si="18"/>
        <v>MATERIAL</v>
      </c>
      <c r="C192" s="27">
        <f t="shared" si="19"/>
        <v>64</v>
      </c>
      <c r="D192" s="27" t="str">
        <f t="shared" si="20"/>
        <v>GRUN</v>
      </c>
      <c r="E192" s="27" t="str">
        <f t="shared" ref="E192" si="58">IF(A192&lt;&gt;"","F","")</f>
        <v>F</v>
      </c>
      <c r="F192" s="31"/>
      <c r="G192" s="31"/>
    </row>
    <row r="193" spans="1:7" x14ac:dyDescent="0.4">
      <c r="A193" s="27">
        <f>IFERROR(IF(AND(A188=A189, A189=A190),IF(A190+1&gt;MATCH(0,Input_Lieferant!$B$9:$B$158,-1),"",A190+1),A190),"")</f>
        <v>64</v>
      </c>
      <c r="B193" s="27" t="str">
        <f t="shared" si="18"/>
        <v>MATERIAL</v>
      </c>
      <c r="C193" s="27">
        <f t="shared" si="19"/>
        <v>64</v>
      </c>
      <c r="D193" s="27" t="str">
        <f t="shared" si="20"/>
        <v>GRUN</v>
      </c>
      <c r="E193" s="27" t="str">
        <f t="shared" ref="E193" si="59">IF(A193&lt;&gt;"","E","")</f>
        <v>E</v>
      </c>
      <c r="F193" s="31"/>
      <c r="G193" s="31"/>
    </row>
    <row r="194" spans="1:7" x14ac:dyDescent="0.4">
      <c r="A194" s="27">
        <f>IFERROR(IF(AND(A191=A192, A192=A193),IF(A191+1&gt;MATCH(0,Input_Lieferant!$B$9:$B$158,-1),"",A191+1),A191),"")</f>
        <v>65</v>
      </c>
      <c r="B194" s="27" t="str">
        <f t="shared" si="18"/>
        <v>MATERIAL</v>
      </c>
      <c r="C194" s="27">
        <f t="shared" si="19"/>
        <v>65</v>
      </c>
      <c r="D194" s="27" t="str">
        <f t="shared" si="20"/>
        <v>GRUN</v>
      </c>
      <c r="E194" s="27" t="str">
        <f t="shared" ref="E194" si="60">IF(A194&lt;&gt;"","D","")</f>
        <v>D</v>
      </c>
      <c r="F194" s="31"/>
      <c r="G194" s="31"/>
    </row>
    <row r="195" spans="1:7" x14ac:dyDescent="0.4">
      <c r="A195" s="27">
        <f>IFERROR(IF(AND(A191=A192, A192=A193),IF(A192+1&gt;MATCH(0,Input_Lieferant!$B$9:$B$158,-1),"",A192+1),A192),"")</f>
        <v>65</v>
      </c>
      <c r="B195" s="27" t="str">
        <f t="shared" si="18"/>
        <v>MATERIAL</v>
      </c>
      <c r="C195" s="27">
        <f t="shared" si="19"/>
        <v>65</v>
      </c>
      <c r="D195" s="27" t="str">
        <f t="shared" si="20"/>
        <v>GRUN</v>
      </c>
      <c r="E195" s="27" t="str">
        <f t="shared" ref="E195" si="61">IF(A195&lt;&gt;"","F","")</f>
        <v>F</v>
      </c>
      <c r="F195" s="31"/>
      <c r="G195" s="31"/>
    </row>
    <row r="196" spans="1:7" x14ac:dyDescent="0.4">
      <c r="A196" s="27">
        <f>IFERROR(IF(AND(A191=A192, A192=A193),IF(A193+1&gt;MATCH(0,Input_Lieferant!$B$9:$B$158,-1),"",A193+1),A193),"")</f>
        <v>65</v>
      </c>
      <c r="B196" s="27" t="str">
        <f t="shared" si="18"/>
        <v>MATERIAL</v>
      </c>
      <c r="C196" s="27">
        <f t="shared" si="19"/>
        <v>65</v>
      </c>
      <c r="D196" s="27" t="str">
        <f t="shared" si="20"/>
        <v>GRUN</v>
      </c>
      <c r="E196" s="27" t="str">
        <f t="shared" ref="E196" si="62">IF(A196&lt;&gt;"","E","")</f>
        <v>E</v>
      </c>
      <c r="F196" s="31"/>
      <c r="G196" s="31"/>
    </row>
    <row r="197" spans="1:7" x14ac:dyDescent="0.4">
      <c r="A197" s="27">
        <f>IFERROR(IF(AND(A194=A195, A195=A196),IF(A194+1&gt;MATCH(0,Input_Lieferant!$B$9:$B$158,-1),"",A194+1),A194),"")</f>
        <v>66</v>
      </c>
      <c r="B197" s="27" t="str">
        <f t="shared" si="18"/>
        <v>MATERIAL</v>
      </c>
      <c r="C197" s="27">
        <f t="shared" si="19"/>
        <v>66</v>
      </c>
      <c r="D197" s="27" t="str">
        <f t="shared" si="20"/>
        <v>GRUN</v>
      </c>
      <c r="E197" s="27" t="str">
        <f t="shared" ref="E197" si="63">IF(A197&lt;&gt;"","D","")</f>
        <v>D</v>
      </c>
      <c r="F197" s="31"/>
      <c r="G197" s="31"/>
    </row>
    <row r="198" spans="1:7" x14ac:dyDescent="0.4">
      <c r="A198" s="27">
        <f>IFERROR(IF(AND(A194=A195, A195=A196),IF(A195+1&gt;MATCH(0,Input_Lieferant!$B$9:$B$158,-1),"",A195+1),A195),"")</f>
        <v>66</v>
      </c>
      <c r="B198" s="27" t="str">
        <f t="shared" si="18"/>
        <v>MATERIAL</v>
      </c>
      <c r="C198" s="27">
        <f t="shared" si="19"/>
        <v>66</v>
      </c>
      <c r="D198" s="27" t="str">
        <f t="shared" si="20"/>
        <v>GRUN</v>
      </c>
      <c r="E198" s="27" t="str">
        <f t="shared" ref="E198" si="64">IF(A198&lt;&gt;"","F","")</f>
        <v>F</v>
      </c>
      <c r="F198" s="31"/>
      <c r="G198" s="31"/>
    </row>
    <row r="199" spans="1:7" x14ac:dyDescent="0.4">
      <c r="A199" s="27">
        <f>IFERROR(IF(AND(A194=A195, A195=A196),IF(A196+1&gt;MATCH(0,Input_Lieferant!$B$9:$B$158,-1),"",A196+1),A196),"")</f>
        <v>66</v>
      </c>
      <c r="B199" s="27" t="str">
        <f t="shared" si="18"/>
        <v>MATERIAL</v>
      </c>
      <c r="C199" s="27">
        <f t="shared" si="19"/>
        <v>66</v>
      </c>
      <c r="D199" s="27" t="str">
        <f t="shared" si="20"/>
        <v>GRUN</v>
      </c>
      <c r="E199" s="27" t="str">
        <f t="shared" ref="E199" si="65">IF(A199&lt;&gt;"","E","")</f>
        <v>E</v>
      </c>
      <c r="F199" s="31"/>
      <c r="G199" s="31"/>
    </row>
    <row r="200" spans="1:7" x14ac:dyDescent="0.4">
      <c r="A200" s="27">
        <f>IFERROR(IF(AND(A197=A198, A198=A199),IF(A197+1&gt;MATCH(0,Input_Lieferant!$B$9:$B$158,-1),"",A197+1),A197),"")</f>
        <v>67</v>
      </c>
      <c r="B200" s="27" t="str">
        <f t="shared" si="18"/>
        <v>MATERIAL</v>
      </c>
      <c r="C200" s="27">
        <f t="shared" si="19"/>
        <v>67</v>
      </c>
      <c r="D200" s="27" t="str">
        <f t="shared" si="20"/>
        <v>GRUN</v>
      </c>
      <c r="E200" s="27" t="str">
        <f t="shared" ref="E200" si="66">IF(A200&lt;&gt;"","D","")</f>
        <v>D</v>
      </c>
      <c r="F200" s="31"/>
      <c r="G200" s="31"/>
    </row>
    <row r="201" spans="1:7" x14ac:dyDescent="0.4">
      <c r="A201" s="27">
        <f>IFERROR(IF(AND(A197=A198, A198=A199),IF(A198+1&gt;MATCH(0,Input_Lieferant!$B$9:$B$158,-1),"",A198+1),A198),"")</f>
        <v>67</v>
      </c>
      <c r="B201" s="27" t="str">
        <f t="shared" si="18"/>
        <v>MATERIAL</v>
      </c>
      <c r="C201" s="27">
        <f t="shared" si="19"/>
        <v>67</v>
      </c>
      <c r="D201" s="27" t="str">
        <f t="shared" si="20"/>
        <v>GRUN</v>
      </c>
      <c r="E201" s="27" t="str">
        <f t="shared" ref="E201" si="67">IF(A201&lt;&gt;"","F","")</f>
        <v>F</v>
      </c>
      <c r="F201" s="31"/>
      <c r="G201" s="31"/>
    </row>
    <row r="202" spans="1:7" x14ac:dyDescent="0.4">
      <c r="A202" s="27">
        <f>IFERROR(IF(AND(A197=A198, A198=A199),IF(A199+1&gt;MATCH(0,Input_Lieferant!$B$9:$B$158,-1),"",A199+1),A199),"")</f>
        <v>67</v>
      </c>
      <c r="B202" s="27" t="str">
        <f t="shared" si="18"/>
        <v>MATERIAL</v>
      </c>
      <c r="C202" s="27">
        <f t="shared" si="19"/>
        <v>67</v>
      </c>
      <c r="D202" s="27" t="str">
        <f t="shared" si="20"/>
        <v>GRUN</v>
      </c>
      <c r="E202" s="27" t="str">
        <f t="shared" ref="E202" si="68">IF(A202&lt;&gt;"","E","")</f>
        <v>E</v>
      </c>
      <c r="F202" s="31"/>
      <c r="G202" s="31"/>
    </row>
    <row r="203" spans="1:7" x14ac:dyDescent="0.4">
      <c r="A203" s="27">
        <f>IFERROR(IF(AND(A200=A201, A201=A202),IF(A200+1&gt;MATCH(0,Input_Lieferant!$B$9:$B$158,-1),"",A200+1),A200),"")</f>
        <v>68</v>
      </c>
      <c r="B203" s="27" t="str">
        <f t="shared" si="18"/>
        <v>MATERIAL</v>
      </c>
      <c r="C203" s="27">
        <f t="shared" si="19"/>
        <v>68</v>
      </c>
      <c r="D203" s="27" t="str">
        <f t="shared" si="20"/>
        <v>GRUN</v>
      </c>
      <c r="E203" s="27" t="str">
        <f t="shared" ref="E203" si="69">IF(A203&lt;&gt;"","D","")</f>
        <v>D</v>
      </c>
      <c r="F203" s="31"/>
      <c r="G203" s="31"/>
    </row>
    <row r="204" spans="1:7" x14ac:dyDescent="0.4">
      <c r="A204" s="27">
        <f>IFERROR(IF(AND(A200=A201, A201=A202),IF(A201+1&gt;MATCH(0,Input_Lieferant!$B$9:$B$158,-1),"",A201+1),A201),"")</f>
        <v>68</v>
      </c>
      <c r="B204" s="27" t="str">
        <f t="shared" si="18"/>
        <v>MATERIAL</v>
      </c>
      <c r="C204" s="27">
        <f t="shared" si="19"/>
        <v>68</v>
      </c>
      <c r="D204" s="27" t="str">
        <f t="shared" si="20"/>
        <v>GRUN</v>
      </c>
      <c r="E204" s="27" t="str">
        <f t="shared" ref="E204" si="70">IF(A204&lt;&gt;"","F","")</f>
        <v>F</v>
      </c>
      <c r="F204" s="31"/>
      <c r="G204" s="31"/>
    </row>
    <row r="205" spans="1:7" x14ac:dyDescent="0.4">
      <c r="A205" s="27">
        <f>IFERROR(IF(AND(A200=A201, A201=A202),IF(A202+1&gt;MATCH(0,Input_Lieferant!$B$9:$B$158,-1),"",A202+1),A202),"")</f>
        <v>68</v>
      </c>
      <c r="B205" s="27" t="str">
        <f t="shared" si="18"/>
        <v>MATERIAL</v>
      </c>
      <c r="C205" s="27">
        <f t="shared" si="19"/>
        <v>68</v>
      </c>
      <c r="D205" s="27" t="str">
        <f t="shared" si="20"/>
        <v>GRUN</v>
      </c>
      <c r="E205" s="27" t="str">
        <f t="shared" ref="E205" si="71">IF(A205&lt;&gt;"","E","")</f>
        <v>E</v>
      </c>
      <c r="F205" s="31"/>
      <c r="G205" s="31"/>
    </row>
    <row r="206" spans="1:7" x14ac:dyDescent="0.4">
      <c r="A206" s="27">
        <f>IFERROR(IF(AND(A203=A204, A204=A205),IF(A203+1&gt;MATCH(0,Input_Lieferant!$B$9:$B$158,-1),"",A203+1),A203),"")</f>
        <v>69</v>
      </c>
      <c r="B206" s="27" t="str">
        <f t="shared" si="18"/>
        <v>MATERIAL</v>
      </c>
      <c r="C206" s="27">
        <f t="shared" si="19"/>
        <v>69</v>
      </c>
      <c r="D206" s="27" t="str">
        <f t="shared" si="20"/>
        <v>GRUN</v>
      </c>
      <c r="E206" s="27" t="str">
        <f t="shared" ref="E206" si="72">IF(A206&lt;&gt;"","D","")</f>
        <v>D</v>
      </c>
      <c r="F206" s="31"/>
      <c r="G206" s="31"/>
    </row>
    <row r="207" spans="1:7" x14ac:dyDescent="0.4">
      <c r="A207" s="27">
        <f>IFERROR(IF(AND(A203=A204, A204=A205),IF(A204+1&gt;MATCH(0,Input_Lieferant!$B$9:$B$158,-1),"",A204+1),A204),"")</f>
        <v>69</v>
      </c>
      <c r="B207" s="27" t="str">
        <f t="shared" si="18"/>
        <v>MATERIAL</v>
      </c>
      <c r="C207" s="27">
        <f t="shared" si="19"/>
        <v>69</v>
      </c>
      <c r="D207" s="27" t="str">
        <f t="shared" si="20"/>
        <v>GRUN</v>
      </c>
      <c r="E207" s="27" t="str">
        <f t="shared" ref="E207" si="73">IF(A207&lt;&gt;"","F","")</f>
        <v>F</v>
      </c>
      <c r="F207" s="31"/>
      <c r="G207" s="31"/>
    </row>
    <row r="208" spans="1:7" x14ac:dyDescent="0.4">
      <c r="A208" s="27">
        <f>IFERROR(IF(AND(A203=A204, A204=A205),IF(A205+1&gt;MATCH(0,Input_Lieferant!$B$9:$B$158,-1),"",A205+1),A205),"")</f>
        <v>69</v>
      </c>
      <c r="B208" s="27" t="str">
        <f t="shared" si="18"/>
        <v>MATERIAL</v>
      </c>
      <c r="C208" s="27">
        <f t="shared" si="19"/>
        <v>69</v>
      </c>
      <c r="D208" s="27" t="str">
        <f t="shared" si="20"/>
        <v>GRUN</v>
      </c>
      <c r="E208" s="27" t="str">
        <f t="shared" ref="E208" si="74">IF(A208&lt;&gt;"","E","")</f>
        <v>E</v>
      </c>
      <c r="F208" s="31"/>
      <c r="G208" s="31"/>
    </row>
    <row r="209" spans="1:7" x14ac:dyDescent="0.4">
      <c r="A209" s="27">
        <f>IFERROR(IF(AND(A206=A207, A207=A208),IF(A206+1&gt;MATCH(0,Input_Lieferant!$B$9:$B$158,-1),"",A206+1),A206),"")</f>
        <v>70</v>
      </c>
      <c r="B209" s="27" t="str">
        <f t="shared" si="18"/>
        <v>MATERIAL</v>
      </c>
      <c r="C209" s="27">
        <f t="shared" si="19"/>
        <v>70</v>
      </c>
      <c r="D209" s="27" t="str">
        <f t="shared" si="20"/>
        <v>GRUN</v>
      </c>
      <c r="E209" s="27" t="str">
        <f t="shared" ref="E209" si="75">IF(A209&lt;&gt;"","D","")</f>
        <v>D</v>
      </c>
      <c r="F209" s="31"/>
      <c r="G209" s="31"/>
    </row>
    <row r="210" spans="1:7" x14ac:dyDescent="0.4">
      <c r="A210" s="27">
        <f>IFERROR(IF(AND(A206=A207, A207=A208),IF(A207+1&gt;MATCH(0,Input_Lieferant!$B$9:$B$158,-1),"",A207+1),A207),"")</f>
        <v>70</v>
      </c>
      <c r="B210" s="27" t="str">
        <f t="shared" si="18"/>
        <v>MATERIAL</v>
      </c>
      <c r="C210" s="27">
        <f t="shared" si="19"/>
        <v>70</v>
      </c>
      <c r="D210" s="27" t="str">
        <f t="shared" si="20"/>
        <v>GRUN</v>
      </c>
      <c r="E210" s="27" t="str">
        <f t="shared" ref="E210" si="76">IF(A210&lt;&gt;"","F","")</f>
        <v>F</v>
      </c>
      <c r="F210" s="31"/>
      <c r="G210" s="31"/>
    </row>
    <row r="211" spans="1:7" x14ac:dyDescent="0.4">
      <c r="A211" s="27">
        <f>IFERROR(IF(AND(A206=A207, A207=A208),IF(A208+1&gt;MATCH(0,Input_Lieferant!$B$9:$B$158,-1),"",A208+1),A208),"")</f>
        <v>70</v>
      </c>
      <c r="B211" s="27" t="str">
        <f t="shared" si="18"/>
        <v>MATERIAL</v>
      </c>
      <c r="C211" s="27">
        <f t="shared" si="19"/>
        <v>70</v>
      </c>
      <c r="D211" s="27" t="str">
        <f t="shared" si="20"/>
        <v>GRUN</v>
      </c>
      <c r="E211" s="27" t="str">
        <f t="shared" ref="E211" si="77">IF(A211&lt;&gt;"","E","")</f>
        <v>E</v>
      </c>
      <c r="F211" s="31"/>
      <c r="G211" s="31"/>
    </row>
    <row r="212" spans="1:7" x14ac:dyDescent="0.4">
      <c r="A212" s="27">
        <f>IFERROR(IF(AND(A209=A210, A210=A211),IF(A209+1&gt;MATCH(0,Input_Lieferant!$B$9:$B$158,-1),"",A209+1),A209),"")</f>
        <v>71</v>
      </c>
      <c r="B212" s="27" t="str">
        <f t="shared" si="18"/>
        <v>MATERIAL</v>
      </c>
      <c r="C212" s="27">
        <f t="shared" si="19"/>
        <v>71</v>
      </c>
      <c r="D212" s="27" t="str">
        <f t="shared" si="20"/>
        <v>GRUN</v>
      </c>
      <c r="E212" s="27" t="str">
        <f t="shared" ref="E212" si="78">IF(A212&lt;&gt;"","D","")</f>
        <v>D</v>
      </c>
      <c r="F212" s="31"/>
      <c r="G212" s="31"/>
    </row>
    <row r="213" spans="1:7" x14ac:dyDescent="0.4">
      <c r="A213" s="27">
        <f>IFERROR(IF(AND(A209=A210, A210=A211),IF(A210+1&gt;MATCH(0,Input_Lieferant!$B$9:$B$158,-1),"",A210+1),A210),"")</f>
        <v>71</v>
      </c>
      <c r="B213" s="27" t="str">
        <f t="shared" si="18"/>
        <v>MATERIAL</v>
      </c>
      <c r="C213" s="27">
        <f t="shared" si="19"/>
        <v>71</v>
      </c>
      <c r="D213" s="27" t="str">
        <f t="shared" si="20"/>
        <v>GRUN</v>
      </c>
      <c r="E213" s="27" t="str">
        <f t="shared" ref="E213" si="79">IF(A213&lt;&gt;"","F","")</f>
        <v>F</v>
      </c>
      <c r="F213" s="31"/>
      <c r="G213" s="31"/>
    </row>
    <row r="214" spans="1:7" x14ac:dyDescent="0.4">
      <c r="A214" s="27">
        <f>IFERROR(IF(AND(A209=A210, A210=A211),IF(A211+1&gt;MATCH(0,Input_Lieferant!$B$9:$B$158,-1),"",A211+1),A211),"")</f>
        <v>71</v>
      </c>
      <c r="B214" s="27" t="str">
        <f t="shared" si="18"/>
        <v>MATERIAL</v>
      </c>
      <c r="C214" s="27">
        <f t="shared" si="19"/>
        <v>71</v>
      </c>
      <c r="D214" s="27" t="str">
        <f t="shared" si="20"/>
        <v>GRUN</v>
      </c>
      <c r="E214" s="27" t="str">
        <f t="shared" ref="E214" si="80">IF(A214&lt;&gt;"","E","")</f>
        <v>E</v>
      </c>
      <c r="F214" s="31"/>
      <c r="G214" s="31"/>
    </row>
    <row r="215" spans="1:7" x14ac:dyDescent="0.4">
      <c r="A215" s="27">
        <f>IFERROR(IF(AND(A212=A213, A213=A214),IF(A212+1&gt;MATCH(0,Input_Lieferant!$B$9:$B$158,-1),"",A212+1),A212),"")</f>
        <v>72</v>
      </c>
      <c r="B215" s="27" t="str">
        <f t="shared" si="18"/>
        <v>MATERIAL</v>
      </c>
      <c r="C215" s="27">
        <f t="shared" si="19"/>
        <v>72</v>
      </c>
      <c r="D215" s="27" t="str">
        <f t="shared" si="20"/>
        <v>GRUN</v>
      </c>
      <c r="E215" s="27" t="str">
        <f t="shared" ref="E215" si="81">IF(A215&lt;&gt;"","D","")</f>
        <v>D</v>
      </c>
      <c r="F215" s="31"/>
      <c r="G215" s="31"/>
    </row>
    <row r="216" spans="1:7" x14ac:dyDescent="0.4">
      <c r="A216" s="27">
        <f>IFERROR(IF(AND(A212=A213, A213=A214),IF(A213+1&gt;MATCH(0,Input_Lieferant!$B$9:$B$158,-1),"",A213+1),A213),"")</f>
        <v>72</v>
      </c>
      <c r="B216" s="27" t="str">
        <f t="shared" si="18"/>
        <v>MATERIAL</v>
      </c>
      <c r="C216" s="27">
        <f t="shared" si="19"/>
        <v>72</v>
      </c>
      <c r="D216" s="27" t="str">
        <f t="shared" si="20"/>
        <v>GRUN</v>
      </c>
      <c r="E216" s="27" t="str">
        <f t="shared" ref="E216" si="82">IF(A216&lt;&gt;"","F","")</f>
        <v>F</v>
      </c>
      <c r="F216" s="31"/>
      <c r="G216" s="31"/>
    </row>
    <row r="217" spans="1:7" x14ac:dyDescent="0.4">
      <c r="A217" s="27">
        <f>IFERROR(IF(AND(A212=A213, A213=A214),IF(A214+1&gt;MATCH(0,Input_Lieferant!$B$9:$B$158,-1),"",A214+1),A214),"")</f>
        <v>72</v>
      </c>
      <c r="B217" s="27" t="str">
        <f t="shared" si="18"/>
        <v>MATERIAL</v>
      </c>
      <c r="C217" s="27">
        <f t="shared" si="19"/>
        <v>72</v>
      </c>
      <c r="D217" s="27" t="str">
        <f t="shared" si="20"/>
        <v>GRUN</v>
      </c>
      <c r="E217" s="27" t="str">
        <f t="shared" ref="E217" si="83">IF(A217&lt;&gt;"","E","")</f>
        <v>E</v>
      </c>
      <c r="F217" s="31"/>
      <c r="G217" s="31"/>
    </row>
    <row r="218" spans="1:7" x14ac:dyDescent="0.4">
      <c r="A218" s="27">
        <f>IFERROR(IF(AND(A215=A216, A216=A217),IF(A215+1&gt;MATCH(0,Input_Lieferant!$B$9:$B$158,-1),"",A215+1),A215),"")</f>
        <v>73</v>
      </c>
      <c r="B218" s="27" t="str">
        <f t="shared" si="18"/>
        <v>MATERIAL</v>
      </c>
      <c r="C218" s="27">
        <f t="shared" si="19"/>
        <v>73</v>
      </c>
      <c r="D218" s="27" t="str">
        <f t="shared" si="20"/>
        <v>GRUN</v>
      </c>
      <c r="E218" s="27" t="str">
        <f t="shared" ref="E218" si="84">IF(A218&lt;&gt;"","D","")</f>
        <v>D</v>
      </c>
      <c r="F218" s="31"/>
      <c r="G218" s="31"/>
    </row>
    <row r="219" spans="1:7" x14ac:dyDescent="0.4">
      <c r="A219" s="27">
        <f>IFERROR(IF(AND(A215=A216, A216=A217),IF(A216+1&gt;MATCH(0,Input_Lieferant!$B$9:$B$158,-1),"",A216+1),A216),"")</f>
        <v>73</v>
      </c>
      <c r="B219" s="27" t="str">
        <f t="shared" ref="B219:B282" si="85">IF(A219&lt;&gt;"","MATERIAL","")</f>
        <v>MATERIAL</v>
      </c>
      <c r="C219" s="27">
        <f t="shared" ref="C219:C282" si="86">A219</f>
        <v>73</v>
      </c>
      <c r="D219" s="27" t="str">
        <f t="shared" ref="D219:D282" si="87">IF(A219&lt;&gt;"","GRUN","")</f>
        <v>GRUN</v>
      </c>
      <c r="E219" s="27" t="str">
        <f t="shared" ref="E219" si="88">IF(A219&lt;&gt;"","F","")</f>
        <v>F</v>
      </c>
      <c r="F219" s="31"/>
      <c r="G219" s="31"/>
    </row>
    <row r="220" spans="1:7" x14ac:dyDescent="0.4">
      <c r="A220" s="27">
        <f>IFERROR(IF(AND(A215=A216, A216=A217),IF(A217+1&gt;MATCH(0,Input_Lieferant!$B$9:$B$158,-1),"",A217+1),A217),"")</f>
        <v>73</v>
      </c>
      <c r="B220" s="27" t="str">
        <f t="shared" si="85"/>
        <v>MATERIAL</v>
      </c>
      <c r="C220" s="27">
        <f t="shared" si="86"/>
        <v>73</v>
      </c>
      <c r="D220" s="27" t="str">
        <f t="shared" si="87"/>
        <v>GRUN</v>
      </c>
      <c r="E220" s="27" t="str">
        <f t="shared" ref="E220" si="89">IF(A220&lt;&gt;"","E","")</f>
        <v>E</v>
      </c>
      <c r="F220" s="31"/>
      <c r="G220" s="31"/>
    </row>
    <row r="221" spans="1:7" x14ac:dyDescent="0.4">
      <c r="A221" s="27">
        <f>IFERROR(IF(AND(A218=A219, A219=A220),IF(A218+1&gt;MATCH(0,Input_Lieferant!$B$9:$B$158,-1),"",A218+1),A218),"")</f>
        <v>74</v>
      </c>
      <c r="B221" s="27" t="str">
        <f t="shared" si="85"/>
        <v>MATERIAL</v>
      </c>
      <c r="C221" s="27">
        <f t="shared" si="86"/>
        <v>74</v>
      </c>
      <c r="D221" s="27" t="str">
        <f t="shared" si="87"/>
        <v>GRUN</v>
      </c>
      <c r="E221" s="27" t="str">
        <f t="shared" ref="E221" si="90">IF(A221&lt;&gt;"","D","")</f>
        <v>D</v>
      </c>
      <c r="F221" s="31"/>
      <c r="G221" s="31"/>
    </row>
    <row r="222" spans="1:7" x14ac:dyDescent="0.4">
      <c r="A222" s="27">
        <f>IFERROR(IF(AND(A218=A219, A219=A220),IF(A219+1&gt;MATCH(0,Input_Lieferant!$B$9:$B$158,-1),"",A219+1),A219),"")</f>
        <v>74</v>
      </c>
      <c r="B222" s="27" t="str">
        <f t="shared" si="85"/>
        <v>MATERIAL</v>
      </c>
      <c r="C222" s="27">
        <f t="shared" si="86"/>
        <v>74</v>
      </c>
      <c r="D222" s="27" t="str">
        <f t="shared" si="87"/>
        <v>GRUN</v>
      </c>
      <c r="E222" s="27" t="str">
        <f t="shared" ref="E222" si="91">IF(A222&lt;&gt;"","F","")</f>
        <v>F</v>
      </c>
      <c r="F222" s="31"/>
      <c r="G222" s="31"/>
    </row>
    <row r="223" spans="1:7" x14ac:dyDescent="0.4">
      <c r="A223" s="27">
        <f>IFERROR(IF(AND(A218=A219, A219=A220),IF(A220+1&gt;MATCH(0,Input_Lieferant!$B$9:$B$158,-1),"",A220+1),A220),"")</f>
        <v>74</v>
      </c>
      <c r="B223" s="27" t="str">
        <f t="shared" si="85"/>
        <v>MATERIAL</v>
      </c>
      <c r="C223" s="27">
        <f t="shared" si="86"/>
        <v>74</v>
      </c>
      <c r="D223" s="27" t="str">
        <f t="shared" si="87"/>
        <v>GRUN</v>
      </c>
      <c r="E223" s="27" t="str">
        <f t="shared" ref="E223" si="92">IF(A223&lt;&gt;"","E","")</f>
        <v>E</v>
      </c>
      <c r="F223" s="31"/>
      <c r="G223" s="31"/>
    </row>
    <row r="224" spans="1:7" x14ac:dyDescent="0.4">
      <c r="A224" s="27">
        <f>IFERROR(IF(AND(A221=A222, A222=A223),IF(A221+1&gt;MATCH(0,Input_Lieferant!$B$9:$B$158,-1),"",A221+1),A221),"")</f>
        <v>75</v>
      </c>
      <c r="B224" s="27" t="str">
        <f t="shared" si="85"/>
        <v>MATERIAL</v>
      </c>
      <c r="C224" s="27">
        <f t="shared" si="86"/>
        <v>75</v>
      </c>
      <c r="D224" s="27" t="str">
        <f t="shared" si="87"/>
        <v>GRUN</v>
      </c>
      <c r="E224" s="27" t="str">
        <f t="shared" ref="E224" si="93">IF(A224&lt;&gt;"","D","")</f>
        <v>D</v>
      </c>
      <c r="F224" s="31"/>
      <c r="G224" s="31"/>
    </row>
    <row r="225" spans="1:7" x14ac:dyDescent="0.4">
      <c r="A225" s="27">
        <f>IFERROR(IF(AND(A221=A222, A222=A223),IF(A222+1&gt;MATCH(0,Input_Lieferant!$B$9:$B$158,-1),"",A222+1),A222),"")</f>
        <v>75</v>
      </c>
      <c r="B225" s="27" t="str">
        <f t="shared" si="85"/>
        <v>MATERIAL</v>
      </c>
      <c r="C225" s="27">
        <f t="shared" si="86"/>
        <v>75</v>
      </c>
      <c r="D225" s="27" t="str">
        <f t="shared" si="87"/>
        <v>GRUN</v>
      </c>
      <c r="E225" s="27" t="str">
        <f t="shared" ref="E225" si="94">IF(A225&lt;&gt;"","F","")</f>
        <v>F</v>
      </c>
      <c r="F225" s="31"/>
      <c r="G225" s="31"/>
    </row>
    <row r="226" spans="1:7" x14ac:dyDescent="0.4">
      <c r="A226" s="27">
        <f>IFERROR(IF(AND(A221=A222, A222=A223),IF(A223+1&gt;MATCH(0,Input_Lieferant!$B$9:$B$158,-1),"",A223+1),A223),"")</f>
        <v>75</v>
      </c>
      <c r="B226" s="27" t="str">
        <f t="shared" si="85"/>
        <v>MATERIAL</v>
      </c>
      <c r="C226" s="27">
        <f t="shared" si="86"/>
        <v>75</v>
      </c>
      <c r="D226" s="27" t="str">
        <f t="shared" si="87"/>
        <v>GRUN</v>
      </c>
      <c r="E226" s="27" t="str">
        <f t="shared" ref="E226" si="95">IF(A226&lt;&gt;"","E","")</f>
        <v>E</v>
      </c>
      <c r="F226" s="31"/>
      <c r="G226" s="31"/>
    </row>
    <row r="227" spans="1:7" x14ac:dyDescent="0.4">
      <c r="A227" s="27">
        <f>IFERROR(IF(AND(A224=A225, A225=A226),IF(A224+1&gt;MATCH(0,Input_Lieferant!$B$9:$B$158,-1),"",A224+1),A224),"")</f>
        <v>76</v>
      </c>
      <c r="B227" s="27" t="str">
        <f t="shared" si="85"/>
        <v>MATERIAL</v>
      </c>
      <c r="C227" s="27">
        <f t="shared" si="86"/>
        <v>76</v>
      </c>
      <c r="D227" s="27" t="str">
        <f t="shared" si="87"/>
        <v>GRUN</v>
      </c>
      <c r="E227" s="27" t="str">
        <f t="shared" ref="E227" si="96">IF(A227&lt;&gt;"","D","")</f>
        <v>D</v>
      </c>
      <c r="F227" s="31"/>
      <c r="G227" s="31"/>
    </row>
    <row r="228" spans="1:7" x14ac:dyDescent="0.4">
      <c r="A228" s="27">
        <f>IFERROR(IF(AND(A224=A225, A225=A226),IF(A225+1&gt;MATCH(0,Input_Lieferant!$B$9:$B$158,-1),"",A225+1),A225),"")</f>
        <v>76</v>
      </c>
      <c r="B228" s="27" t="str">
        <f t="shared" si="85"/>
        <v>MATERIAL</v>
      </c>
      <c r="C228" s="27">
        <f t="shared" si="86"/>
        <v>76</v>
      </c>
      <c r="D228" s="27" t="str">
        <f t="shared" si="87"/>
        <v>GRUN</v>
      </c>
      <c r="E228" s="27" t="str">
        <f t="shared" ref="E228" si="97">IF(A228&lt;&gt;"","F","")</f>
        <v>F</v>
      </c>
      <c r="F228" s="31"/>
      <c r="G228" s="31"/>
    </row>
    <row r="229" spans="1:7" x14ac:dyDescent="0.4">
      <c r="A229" s="27">
        <f>IFERROR(IF(AND(A224=A225, A225=A226),IF(A226+1&gt;MATCH(0,Input_Lieferant!$B$9:$B$158,-1),"",A226+1),A226),"")</f>
        <v>76</v>
      </c>
      <c r="B229" s="27" t="str">
        <f t="shared" si="85"/>
        <v>MATERIAL</v>
      </c>
      <c r="C229" s="27">
        <f t="shared" si="86"/>
        <v>76</v>
      </c>
      <c r="D229" s="27" t="str">
        <f t="shared" si="87"/>
        <v>GRUN</v>
      </c>
      <c r="E229" s="27" t="str">
        <f t="shared" ref="E229" si="98">IF(A229&lt;&gt;"","E","")</f>
        <v>E</v>
      </c>
      <c r="F229" s="31"/>
      <c r="G229" s="31"/>
    </row>
    <row r="230" spans="1:7" x14ac:dyDescent="0.4">
      <c r="A230" s="27">
        <f>IFERROR(IF(AND(A227=A228, A228=A229),IF(A227+1&gt;MATCH(0,Input_Lieferant!$B$9:$B$158,-1),"",A227+1),A227),"")</f>
        <v>77</v>
      </c>
      <c r="B230" s="27" t="str">
        <f t="shared" si="85"/>
        <v>MATERIAL</v>
      </c>
      <c r="C230" s="27">
        <f t="shared" si="86"/>
        <v>77</v>
      </c>
      <c r="D230" s="27" t="str">
        <f t="shared" si="87"/>
        <v>GRUN</v>
      </c>
      <c r="E230" s="27" t="str">
        <f t="shared" ref="E230" si="99">IF(A230&lt;&gt;"","D","")</f>
        <v>D</v>
      </c>
      <c r="F230" s="31"/>
      <c r="G230" s="31"/>
    </row>
    <row r="231" spans="1:7" x14ac:dyDescent="0.4">
      <c r="A231" s="27">
        <f>IFERROR(IF(AND(A227=A228, A228=A229),IF(A228+1&gt;MATCH(0,Input_Lieferant!$B$9:$B$158,-1),"",A228+1),A228),"")</f>
        <v>77</v>
      </c>
      <c r="B231" s="27" t="str">
        <f t="shared" si="85"/>
        <v>MATERIAL</v>
      </c>
      <c r="C231" s="27">
        <f t="shared" si="86"/>
        <v>77</v>
      </c>
      <c r="D231" s="27" t="str">
        <f t="shared" si="87"/>
        <v>GRUN</v>
      </c>
      <c r="E231" s="27" t="str">
        <f t="shared" ref="E231" si="100">IF(A231&lt;&gt;"","F","")</f>
        <v>F</v>
      </c>
      <c r="F231" s="31"/>
      <c r="G231" s="31"/>
    </row>
    <row r="232" spans="1:7" x14ac:dyDescent="0.4">
      <c r="A232" s="27">
        <f>IFERROR(IF(AND(A227=A228, A228=A229),IF(A229+1&gt;MATCH(0,Input_Lieferant!$B$9:$B$158,-1),"",A229+1),A229),"")</f>
        <v>77</v>
      </c>
      <c r="B232" s="27" t="str">
        <f t="shared" si="85"/>
        <v>MATERIAL</v>
      </c>
      <c r="C232" s="27">
        <f t="shared" si="86"/>
        <v>77</v>
      </c>
      <c r="D232" s="27" t="str">
        <f t="shared" si="87"/>
        <v>GRUN</v>
      </c>
      <c r="E232" s="27" t="str">
        <f t="shared" ref="E232" si="101">IF(A232&lt;&gt;"","E","")</f>
        <v>E</v>
      </c>
      <c r="F232" s="31"/>
      <c r="G232" s="31"/>
    </row>
    <row r="233" spans="1:7" x14ac:dyDescent="0.4">
      <c r="A233" s="27">
        <f>IFERROR(IF(AND(A230=A231, A231=A232),IF(A230+1&gt;MATCH(0,Input_Lieferant!$B$9:$B$158,-1),"",A230+1),A230),"")</f>
        <v>78</v>
      </c>
      <c r="B233" s="27" t="str">
        <f t="shared" si="85"/>
        <v>MATERIAL</v>
      </c>
      <c r="C233" s="27">
        <f t="shared" si="86"/>
        <v>78</v>
      </c>
      <c r="D233" s="27" t="str">
        <f t="shared" si="87"/>
        <v>GRUN</v>
      </c>
      <c r="E233" s="27" t="str">
        <f t="shared" ref="E233" si="102">IF(A233&lt;&gt;"","D","")</f>
        <v>D</v>
      </c>
      <c r="F233" s="31"/>
      <c r="G233" s="31"/>
    </row>
    <row r="234" spans="1:7" x14ac:dyDescent="0.4">
      <c r="A234" s="27">
        <f>IFERROR(IF(AND(A230=A231, A231=A232),IF(A231+1&gt;MATCH(0,Input_Lieferant!$B$9:$B$158,-1),"",A231+1),A231),"")</f>
        <v>78</v>
      </c>
      <c r="B234" s="27" t="str">
        <f t="shared" si="85"/>
        <v>MATERIAL</v>
      </c>
      <c r="C234" s="27">
        <f t="shared" si="86"/>
        <v>78</v>
      </c>
      <c r="D234" s="27" t="str">
        <f t="shared" si="87"/>
        <v>GRUN</v>
      </c>
      <c r="E234" s="27" t="str">
        <f t="shared" ref="E234" si="103">IF(A234&lt;&gt;"","F","")</f>
        <v>F</v>
      </c>
      <c r="F234" s="31"/>
      <c r="G234" s="31"/>
    </row>
    <row r="235" spans="1:7" x14ac:dyDescent="0.4">
      <c r="A235" s="27">
        <f>IFERROR(IF(AND(A230=A231, A231=A232),IF(A232+1&gt;MATCH(0,Input_Lieferant!$B$9:$B$158,-1),"",A232+1),A232),"")</f>
        <v>78</v>
      </c>
      <c r="B235" s="27" t="str">
        <f t="shared" si="85"/>
        <v>MATERIAL</v>
      </c>
      <c r="C235" s="27">
        <f t="shared" si="86"/>
        <v>78</v>
      </c>
      <c r="D235" s="27" t="str">
        <f t="shared" si="87"/>
        <v>GRUN</v>
      </c>
      <c r="E235" s="27" t="str">
        <f t="shared" ref="E235" si="104">IF(A235&lt;&gt;"","E","")</f>
        <v>E</v>
      </c>
      <c r="F235" s="31"/>
      <c r="G235" s="31"/>
    </row>
    <row r="236" spans="1:7" x14ac:dyDescent="0.4">
      <c r="A236" s="27">
        <f>IFERROR(IF(AND(A233=A234, A234=A235),IF(A233+1&gt;MATCH(0,Input_Lieferant!$B$9:$B$158,-1),"",A233+1),A233),"")</f>
        <v>79</v>
      </c>
      <c r="B236" s="27" t="str">
        <f t="shared" si="85"/>
        <v>MATERIAL</v>
      </c>
      <c r="C236" s="27">
        <f t="shared" si="86"/>
        <v>79</v>
      </c>
      <c r="D236" s="27" t="str">
        <f t="shared" si="87"/>
        <v>GRUN</v>
      </c>
      <c r="E236" s="27" t="str">
        <f t="shared" ref="E236" si="105">IF(A236&lt;&gt;"","D","")</f>
        <v>D</v>
      </c>
      <c r="F236" s="31"/>
      <c r="G236" s="31"/>
    </row>
    <row r="237" spans="1:7" x14ac:dyDescent="0.4">
      <c r="A237" s="27">
        <f>IFERROR(IF(AND(A233=A234, A234=A235),IF(A234+1&gt;MATCH(0,Input_Lieferant!$B$9:$B$158,-1),"",A234+1),A234),"")</f>
        <v>79</v>
      </c>
      <c r="B237" s="27" t="str">
        <f t="shared" si="85"/>
        <v>MATERIAL</v>
      </c>
      <c r="C237" s="27">
        <f t="shared" si="86"/>
        <v>79</v>
      </c>
      <c r="D237" s="27" t="str">
        <f t="shared" si="87"/>
        <v>GRUN</v>
      </c>
      <c r="E237" s="27" t="str">
        <f t="shared" ref="E237" si="106">IF(A237&lt;&gt;"","F","")</f>
        <v>F</v>
      </c>
      <c r="F237" s="31"/>
      <c r="G237" s="31"/>
    </row>
    <row r="238" spans="1:7" x14ac:dyDescent="0.4">
      <c r="A238" s="27">
        <f>IFERROR(IF(AND(A233=A234, A234=A235),IF(A235+1&gt;MATCH(0,Input_Lieferant!$B$9:$B$158,-1),"",A235+1),A235),"")</f>
        <v>79</v>
      </c>
      <c r="B238" s="27" t="str">
        <f t="shared" si="85"/>
        <v>MATERIAL</v>
      </c>
      <c r="C238" s="27">
        <f t="shared" si="86"/>
        <v>79</v>
      </c>
      <c r="D238" s="27" t="str">
        <f t="shared" si="87"/>
        <v>GRUN</v>
      </c>
      <c r="E238" s="27" t="str">
        <f t="shared" ref="E238" si="107">IF(A238&lt;&gt;"","E","")</f>
        <v>E</v>
      </c>
      <c r="F238" s="31"/>
      <c r="G238" s="31"/>
    </row>
    <row r="239" spans="1:7" x14ac:dyDescent="0.4">
      <c r="A239" s="27">
        <f>IFERROR(IF(AND(A236=A237, A237=A238),IF(A236+1&gt;MATCH(0,Input_Lieferant!$B$9:$B$158,-1),"",A236+1),A236),"")</f>
        <v>80</v>
      </c>
      <c r="B239" s="27" t="str">
        <f t="shared" si="85"/>
        <v>MATERIAL</v>
      </c>
      <c r="C239" s="27">
        <f t="shared" si="86"/>
        <v>80</v>
      </c>
      <c r="D239" s="27" t="str">
        <f t="shared" si="87"/>
        <v>GRUN</v>
      </c>
      <c r="E239" s="27" t="str">
        <f t="shared" ref="E239" si="108">IF(A239&lt;&gt;"","D","")</f>
        <v>D</v>
      </c>
      <c r="F239" s="31"/>
      <c r="G239" s="31"/>
    </row>
    <row r="240" spans="1:7" x14ac:dyDescent="0.4">
      <c r="A240" s="27">
        <f>IFERROR(IF(AND(A236=A237, A237=A238),IF(A237+1&gt;MATCH(0,Input_Lieferant!$B$9:$B$158,-1),"",A237+1),A237),"")</f>
        <v>80</v>
      </c>
      <c r="B240" s="27" t="str">
        <f t="shared" si="85"/>
        <v>MATERIAL</v>
      </c>
      <c r="C240" s="27">
        <f t="shared" si="86"/>
        <v>80</v>
      </c>
      <c r="D240" s="27" t="str">
        <f t="shared" si="87"/>
        <v>GRUN</v>
      </c>
      <c r="E240" s="27" t="str">
        <f t="shared" ref="E240" si="109">IF(A240&lt;&gt;"","F","")</f>
        <v>F</v>
      </c>
      <c r="F240" s="31"/>
      <c r="G240" s="31"/>
    </row>
    <row r="241" spans="1:7" x14ac:dyDescent="0.4">
      <c r="A241" s="27">
        <f>IFERROR(IF(AND(A236=A237, A237=A238),IF(A238+1&gt;MATCH(0,Input_Lieferant!$B$9:$B$158,-1),"",A238+1),A238),"")</f>
        <v>80</v>
      </c>
      <c r="B241" s="27" t="str">
        <f t="shared" si="85"/>
        <v>MATERIAL</v>
      </c>
      <c r="C241" s="27">
        <f t="shared" si="86"/>
        <v>80</v>
      </c>
      <c r="D241" s="27" t="str">
        <f t="shared" si="87"/>
        <v>GRUN</v>
      </c>
      <c r="E241" s="27" t="str">
        <f t="shared" ref="E241" si="110">IF(A241&lt;&gt;"","E","")</f>
        <v>E</v>
      </c>
      <c r="F241" s="31"/>
      <c r="G241" s="31"/>
    </row>
    <row r="242" spans="1:7" x14ac:dyDescent="0.4">
      <c r="A242" s="27">
        <f>IFERROR(IF(AND(A239=A240, A240=A241),IF(A239+1&gt;MATCH(0,Input_Lieferant!$B$9:$B$158,-1),"",A239+1),A239),"")</f>
        <v>81</v>
      </c>
      <c r="B242" s="27" t="str">
        <f t="shared" si="85"/>
        <v>MATERIAL</v>
      </c>
      <c r="C242" s="27">
        <f t="shared" si="86"/>
        <v>81</v>
      </c>
      <c r="D242" s="27" t="str">
        <f t="shared" si="87"/>
        <v>GRUN</v>
      </c>
      <c r="E242" s="27" t="str">
        <f t="shared" ref="E242" si="111">IF(A242&lt;&gt;"","D","")</f>
        <v>D</v>
      </c>
      <c r="F242" s="31"/>
      <c r="G242" s="31"/>
    </row>
    <row r="243" spans="1:7" x14ac:dyDescent="0.4">
      <c r="A243" s="27">
        <f>IFERROR(IF(AND(A239=A240, A240=A241),IF(A240+1&gt;MATCH(0,Input_Lieferant!$B$9:$B$158,-1),"",A240+1),A240),"")</f>
        <v>81</v>
      </c>
      <c r="B243" s="27" t="str">
        <f t="shared" si="85"/>
        <v>MATERIAL</v>
      </c>
      <c r="C243" s="27">
        <f t="shared" si="86"/>
        <v>81</v>
      </c>
      <c r="D243" s="27" t="str">
        <f t="shared" si="87"/>
        <v>GRUN</v>
      </c>
      <c r="E243" s="27" t="str">
        <f t="shared" ref="E243" si="112">IF(A243&lt;&gt;"","F","")</f>
        <v>F</v>
      </c>
      <c r="F243" s="31"/>
      <c r="G243" s="31"/>
    </row>
    <row r="244" spans="1:7" x14ac:dyDescent="0.4">
      <c r="A244" s="27">
        <f>IFERROR(IF(AND(A239=A240, A240=A241),IF(A241+1&gt;MATCH(0,Input_Lieferant!$B$9:$B$158,-1),"",A241+1),A241),"")</f>
        <v>81</v>
      </c>
      <c r="B244" s="27" t="str">
        <f t="shared" si="85"/>
        <v>MATERIAL</v>
      </c>
      <c r="C244" s="27">
        <f t="shared" si="86"/>
        <v>81</v>
      </c>
      <c r="D244" s="27" t="str">
        <f t="shared" si="87"/>
        <v>GRUN</v>
      </c>
      <c r="E244" s="27" t="str">
        <f t="shared" ref="E244" si="113">IF(A244&lt;&gt;"","E","")</f>
        <v>E</v>
      </c>
      <c r="F244" s="31"/>
      <c r="G244" s="31"/>
    </row>
    <row r="245" spans="1:7" x14ac:dyDescent="0.4">
      <c r="A245" s="27">
        <f>IFERROR(IF(AND(A242=A243, A243=A244),IF(A242+1&gt;MATCH(0,Input_Lieferant!$B$9:$B$158,-1),"",A242+1),A242),"")</f>
        <v>82</v>
      </c>
      <c r="B245" s="27" t="str">
        <f t="shared" si="85"/>
        <v>MATERIAL</v>
      </c>
      <c r="C245" s="27">
        <f t="shared" si="86"/>
        <v>82</v>
      </c>
      <c r="D245" s="27" t="str">
        <f t="shared" si="87"/>
        <v>GRUN</v>
      </c>
      <c r="E245" s="27" t="str">
        <f t="shared" ref="E245" si="114">IF(A245&lt;&gt;"","D","")</f>
        <v>D</v>
      </c>
      <c r="F245" s="31"/>
      <c r="G245" s="31"/>
    </row>
    <row r="246" spans="1:7" x14ac:dyDescent="0.4">
      <c r="A246" s="27">
        <f>IFERROR(IF(AND(A242=A243, A243=A244),IF(A243+1&gt;MATCH(0,Input_Lieferant!$B$9:$B$158,-1),"",A243+1),A243),"")</f>
        <v>82</v>
      </c>
      <c r="B246" s="27" t="str">
        <f t="shared" si="85"/>
        <v>MATERIAL</v>
      </c>
      <c r="C246" s="27">
        <f t="shared" si="86"/>
        <v>82</v>
      </c>
      <c r="D246" s="27" t="str">
        <f t="shared" si="87"/>
        <v>GRUN</v>
      </c>
      <c r="E246" s="27" t="str">
        <f t="shared" ref="E246" si="115">IF(A246&lt;&gt;"","F","")</f>
        <v>F</v>
      </c>
      <c r="F246" s="31"/>
      <c r="G246" s="31"/>
    </row>
    <row r="247" spans="1:7" x14ac:dyDescent="0.4">
      <c r="A247" s="27">
        <f>IFERROR(IF(AND(A242=A243, A243=A244),IF(A244+1&gt;MATCH(0,Input_Lieferant!$B$9:$B$158,-1),"",A244+1),A244),"")</f>
        <v>82</v>
      </c>
      <c r="B247" s="27" t="str">
        <f t="shared" si="85"/>
        <v>MATERIAL</v>
      </c>
      <c r="C247" s="27">
        <f t="shared" si="86"/>
        <v>82</v>
      </c>
      <c r="D247" s="27" t="str">
        <f t="shared" si="87"/>
        <v>GRUN</v>
      </c>
      <c r="E247" s="27" t="str">
        <f t="shared" ref="E247" si="116">IF(A247&lt;&gt;"","E","")</f>
        <v>E</v>
      </c>
      <c r="F247" s="31"/>
      <c r="G247" s="31"/>
    </row>
    <row r="248" spans="1:7" x14ac:dyDescent="0.4">
      <c r="A248" s="27">
        <f>IFERROR(IF(AND(A245=A246, A246=A247),IF(A245+1&gt;MATCH(0,Input_Lieferant!$B$9:$B$158,-1),"",A245+1),A245),"")</f>
        <v>83</v>
      </c>
      <c r="B248" s="27" t="str">
        <f t="shared" si="85"/>
        <v>MATERIAL</v>
      </c>
      <c r="C248" s="27">
        <f t="shared" si="86"/>
        <v>83</v>
      </c>
      <c r="D248" s="27" t="str">
        <f t="shared" si="87"/>
        <v>GRUN</v>
      </c>
      <c r="E248" s="27" t="str">
        <f t="shared" ref="E248" si="117">IF(A248&lt;&gt;"","D","")</f>
        <v>D</v>
      </c>
      <c r="F248" s="31"/>
      <c r="G248" s="31"/>
    </row>
    <row r="249" spans="1:7" x14ac:dyDescent="0.4">
      <c r="A249" s="27">
        <f>IFERROR(IF(AND(A245=A246, A246=A247),IF(A246+1&gt;MATCH(0,Input_Lieferant!$B$9:$B$158,-1),"",A246+1),A246),"")</f>
        <v>83</v>
      </c>
      <c r="B249" s="27" t="str">
        <f t="shared" si="85"/>
        <v>MATERIAL</v>
      </c>
      <c r="C249" s="27">
        <f t="shared" si="86"/>
        <v>83</v>
      </c>
      <c r="D249" s="27" t="str">
        <f t="shared" si="87"/>
        <v>GRUN</v>
      </c>
      <c r="E249" s="27" t="str">
        <f t="shared" ref="E249" si="118">IF(A249&lt;&gt;"","F","")</f>
        <v>F</v>
      </c>
      <c r="F249" s="31"/>
      <c r="G249" s="31"/>
    </row>
    <row r="250" spans="1:7" x14ac:dyDescent="0.4">
      <c r="A250" s="27">
        <f>IFERROR(IF(AND(A245=A246, A246=A247),IF(A247+1&gt;MATCH(0,Input_Lieferant!$B$9:$B$158,-1),"",A247+1),A247),"")</f>
        <v>83</v>
      </c>
      <c r="B250" s="27" t="str">
        <f t="shared" si="85"/>
        <v>MATERIAL</v>
      </c>
      <c r="C250" s="27">
        <f t="shared" si="86"/>
        <v>83</v>
      </c>
      <c r="D250" s="27" t="str">
        <f t="shared" si="87"/>
        <v>GRUN</v>
      </c>
      <c r="E250" s="27" t="str">
        <f t="shared" ref="E250" si="119">IF(A250&lt;&gt;"","E","")</f>
        <v>E</v>
      </c>
      <c r="F250" s="31"/>
      <c r="G250" s="31"/>
    </row>
    <row r="251" spans="1:7" x14ac:dyDescent="0.4">
      <c r="A251" s="27">
        <f>IFERROR(IF(AND(A248=A249, A249=A250),IF(A248+1&gt;MATCH(0,Input_Lieferant!$B$9:$B$158,-1),"",A248+1),A248),"")</f>
        <v>84</v>
      </c>
      <c r="B251" s="27" t="str">
        <f t="shared" si="85"/>
        <v>MATERIAL</v>
      </c>
      <c r="C251" s="27">
        <f t="shared" si="86"/>
        <v>84</v>
      </c>
      <c r="D251" s="27" t="str">
        <f t="shared" si="87"/>
        <v>GRUN</v>
      </c>
      <c r="E251" s="27" t="str">
        <f t="shared" ref="E251" si="120">IF(A251&lt;&gt;"","D","")</f>
        <v>D</v>
      </c>
      <c r="F251" s="31"/>
      <c r="G251" s="31"/>
    </row>
    <row r="252" spans="1:7" x14ac:dyDescent="0.4">
      <c r="A252" s="27">
        <f>IFERROR(IF(AND(A248=A249, A249=A250),IF(A249+1&gt;MATCH(0,Input_Lieferant!$B$9:$B$158,-1),"",A249+1),A249),"")</f>
        <v>84</v>
      </c>
      <c r="B252" s="27" t="str">
        <f t="shared" si="85"/>
        <v>MATERIAL</v>
      </c>
      <c r="C252" s="27">
        <f t="shared" si="86"/>
        <v>84</v>
      </c>
      <c r="D252" s="27" t="str">
        <f t="shared" si="87"/>
        <v>GRUN</v>
      </c>
      <c r="E252" s="27" t="str">
        <f t="shared" ref="E252" si="121">IF(A252&lt;&gt;"","F","")</f>
        <v>F</v>
      </c>
      <c r="F252" s="31"/>
      <c r="G252" s="31"/>
    </row>
    <row r="253" spans="1:7" x14ac:dyDescent="0.4">
      <c r="A253" s="27">
        <f>IFERROR(IF(AND(A248=A249, A249=A250),IF(A250+1&gt;MATCH(0,Input_Lieferant!$B$9:$B$158,-1),"",A250+1),A250),"")</f>
        <v>84</v>
      </c>
      <c r="B253" s="27" t="str">
        <f t="shared" si="85"/>
        <v>MATERIAL</v>
      </c>
      <c r="C253" s="27">
        <f t="shared" si="86"/>
        <v>84</v>
      </c>
      <c r="D253" s="27" t="str">
        <f t="shared" si="87"/>
        <v>GRUN</v>
      </c>
      <c r="E253" s="27" t="str">
        <f t="shared" ref="E253" si="122">IF(A253&lt;&gt;"","E","")</f>
        <v>E</v>
      </c>
      <c r="F253" s="31"/>
      <c r="G253" s="31"/>
    </row>
    <row r="254" spans="1:7" x14ac:dyDescent="0.4">
      <c r="A254" s="27">
        <f>IFERROR(IF(AND(A251=A252, A252=A253),IF(A251+1&gt;MATCH(0,Input_Lieferant!$B$9:$B$158,-1),"",A251+1),A251),"")</f>
        <v>85</v>
      </c>
      <c r="B254" s="27" t="str">
        <f t="shared" si="85"/>
        <v>MATERIAL</v>
      </c>
      <c r="C254" s="27">
        <f t="shared" si="86"/>
        <v>85</v>
      </c>
      <c r="D254" s="27" t="str">
        <f t="shared" si="87"/>
        <v>GRUN</v>
      </c>
      <c r="E254" s="27" t="str">
        <f t="shared" ref="E254" si="123">IF(A254&lt;&gt;"","D","")</f>
        <v>D</v>
      </c>
      <c r="F254" s="31"/>
      <c r="G254" s="31"/>
    </row>
    <row r="255" spans="1:7" x14ac:dyDescent="0.4">
      <c r="A255" s="27">
        <f>IFERROR(IF(AND(A251=A252, A252=A253),IF(A252+1&gt;MATCH(0,Input_Lieferant!$B$9:$B$158,-1),"",A252+1),A252),"")</f>
        <v>85</v>
      </c>
      <c r="B255" s="27" t="str">
        <f t="shared" si="85"/>
        <v>MATERIAL</v>
      </c>
      <c r="C255" s="27">
        <f t="shared" si="86"/>
        <v>85</v>
      </c>
      <c r="D255" s="27" t="str">
        <f t="shared" si="87"/>
        <v>GRUN</v>
      </c>
      <c r="E255" s="27" t="str">
        <f t="shared" ref="E255" si="124">IF(A255&lt;&gt;"","F","")</f>
        <v>F</v>
      </c>
      <c r="F255" s="31"/>
      <c r="G255" s="31"/>
    </row>
    <row r="256" spans="1:7" x14ac:dyDescent="0.4">
      <c r="A256" s="27">
        <f>IFERROR(IF(AND(A251=A252, A252=A253),IF(A253+1&gt;MATCH(0,Input_Lieferant!$B$9:$B$158,-1),"",A253+1),A253),"")</f>
        <v>85</v>
      </c>
      <c r="B256" s="27" t="str">
        <f t="shared" si="85"/>
        <v>MATERIAL</v>
      </c>
      <c r="C256" s="27">
        <f t="shared" si="86"/>
        <v>85</v>
      </c>
      <c r="D256" s="27" t="str">
        <f t="shared" si="87"/>
        <v>GRUN</v>
      </c>
      <c r="E256" s="27" t="str">
        <f t="shared" ref="E256" si="125">IF(A256&lt;&gt;"","E","")</f>
        <v>E</v>
      </c>
      <c r="F256" s="31"/>
      <c r="G256" s="31"/>
    </row>
    <row r="257" spans="1:7" x14ac:dyDescent="0.4">
      <c r="A257" s="27">
        <f>IFERROR(IF(AND(A254=A255, A255=A256),IF(A254+1&gt;MATCH(0,Input_Lieferant!$B$9:$B$158,-1),"",A254+1),A254),"")</f>
        <v>86</v>
      </c>
      <c r="B257" s="27" t="str">
        <f t="shared" si="85"/>
        <v>MATERIAL</v>
      </c>
      <c r="C257" s="27">
        <f t="shared" si="86"/>
        <v>86</v>
      </c>
      <c r="D257" s="27" t="str">
        <f t="shared" si="87"/>
        <v>GRUN</v>
      </c>
      <c r="E257" s="27" t="str">
        <f t="shared" ref="E257" si="126">IF(A257&lt;&gt;"","D","")</f>
        <v>D</v>
      </c>
      <c r="F257" s="31"/>
      <c r="G257" s="31"/>
    </row>
    <row r="258" spans="1:7" x14ac:dyDescent="0.4">
      <c r="A258" s="27">
        <f>IFERROR(IF(AND(A254=A255, A255=A256),IF(A255+1&gt;MATCH(0,Input_Lieferant!$B$9:$B$158,-1),"",A255+1),A255),"")</f>
        <v>86</v>
      </c>
      <c r="B258" s="27" t="str">
        <f t="shared" si="85"/>
        <v>MATERIAL</v>
      </c>
      <c r="C258" s="27">
        <f t="shared" si="86"/>
        <v>86</v>
      </c>
      <c r="D258" s="27" t="str">
        <f t="shared" si="87"/>
        <v>GRUN</v>
      </c>
      <c r="E258" s="27" t="str">
        <f t="shared" ref="E258" si="127">IF(A258&lt;&gt;"","F","")</f>
        <v>F</v>
      </c>
      <c r="F258" s="31"/>
      <c r="G258" s="31"/>
    </row>
    <row r="259" spans="1:7" x14ac:dyDescent="0.4">
      <c r="A259" s="27">
        <f>IFERROR(IF(AND(A254=A255, A255=A256),IF(A256+1&gt;MATCH(0,Input_Lieferant!$B$9:$B$158,-1),"",A256+1),A256),"")</f>
        <v>86</v>
      </c>
      <c r="B259" s="27" t="str">
        <f t="shared" si="85"/>
        <v>MATERIAL</v>
      </c>
      <c r="C259" s="27">
        <f t="shared" si="86"/>
        <v>86</v>
      </c>
      <c r="D259" s="27" t="str">
        <f t="shared" si="87"/>
        <v>GRUN</v>
      </c>
      <c r="E259" s="27" t="str">
        <f t="shared" ref="E259" si="128">IF(A259&lt;&gt;"","E","")</f>
        <v>E</v>
      </c>
      <c r="F259" s="31"/>
      <c r="G259" s="31"/>
    </row>
    <row r="260" spans="1:7" x14ac:dyDescent="0.4">
      <c r="A260" s="27">
        <f>IFERROR(IF(AND(A257=A258, A258=A259),IF(A257+1&gt;MATCH(0,Input_Lieferant!$B$9:$B$158,-1),"",A257+1),A257),"")</f>
        <v>87</v>
      </c>
      <c r="B260" s="27" t="str">
        <f t="shared" si="85"/>
        <v>MATERIAL</v>
      </c>
      <c r="C260" s="27">
        <f t="shared" si="86"/>
        <v>87</v>
      </c>
      <c r="D260" s="27" t="str">
        <f t="shared" si="87"/>
        <v>GRUN</v>
      </c>
      <c r="E260" s="27" t="str">
        <f t="shared" ref="E260" si="129">IF(A260&lt;&gt;"","D","")</f>
        <v>D</v>
      </c>
      <c r="F260" s="31"/>
      <c r="G260" s="31"/>
    </row>
    <row r="261" spans="1:7" x14ac:dyDescent="0.4">
      <c r="A261" s="27">
        <f>IFERROR(IF(AND(A257=A258, A258=A259),IF(A258+1&gt;MATCH(0,Input_Lieferant!$B$9:$B$158,-1),"",A258+1),A258),"")</f>
        <v>87</v>
      </c>
      <c r="B261" s="27" t="str">
        <f t="shared" si="85"/>
        <v>MATERIAL</v>
      </c>
      <c r="C261" s="27">
        <f t="shared" si="86"/>
        <v>87</v>
      </c>
      <c r="D261" s="27" t="str">
        <f t="shared" si="87"/>
        <v>GRUN</v>
      </c>
      <c r="E261" s="27" t="str">
        <f t="shared" ref="E261" si="130">IF(A261&lt;&gt;"","F","")</f>
        <v>F</v>
      </c>
      <c r="F261" s="31"/>
      <c r="G261" s="31"/>
    </row>
    <row r="262" spans="1:7" x14ac:dyDescent="0.4">
      <c r="A262" s="27">
        <f>IFERROR(IF(AND(A257=A258, A258=A259),IF(A259+1&gt;MATCH(0,Input_Lieferant!$B$9:$B$158,-1),"",A259+1),A259),"")</f>
        <v>87</v>
      </c>
      <c r="B262" s="27" t="str">
        <f t="shared" si="85"/>
        <v>MATERIAL</v>
      </c>
      <c r="C262" s="27">
        <f t="shared" si="86"/>
        <v>87</v>
      </c>
      <c r="D262" s="27" t="str">
        <f t="shared" si="87"/>
        <v>GRUN</v>
      </c>
      <c r="E262" s="27" t="str">
        <f t="shared" ref="E262" si="131">IF(A262&lt;&gt;"","E","")</f>
        <v>E</v>
      </c>
      <c r="F262" s="31"/>
      <c r="G262" s="31"/>
    </row>
    <row r="263" spans="1:7" x14ac:dyDescent="0.4">
      <c r="A263" s="27">
        <f>IFERROR(IF(AND(A260=A261, A261=A262),IF(A260+1&gt;MATCH(0,Input_Lieferant!$B$9:$B$158,-1),"",A260+1),A260),"")</f>
        <v>88</v>
      </c>
      <c r="B263" s="27" t="str">
        <f t="shared" si="85"/>
        <v>MATERIAL</v>
      </c>
      <c r="C263" s="27">
        <f t="shared" si="86"/>
        <v>88</v>
      </c>
      <c r="D263" s="27" t="str">
        <f t="shared" si="87"/>
        <v>GRUN</v>
      </c>
      <c r="E263" s="27" t="str">
        <f t="shared" ref="E263" si="132">IF(A263&lt;&gt;"","D","")</f>
        <v>D</v>
      </c>
      <c r="F263" s="31"/>
      <c r="G263" s="31"/>
    </row>
    <row r="264" spans="1:7" x14ac:dyDescent="0.4">
      <c r="A264" s="27">
        <f>IFERROR(IF(AND(A260=A261, A261=A262),IF(A261+1&gt;MATCH(0,Input_Lieferant!$B$9:$B$158,-1),"",A261+1),A261),"")</f>
        <v>88</v>
      </c>
      <c r="B264" s="27" t="str">
        <f t="shared" si="85"/>
        <v>MATERIAL</v>
      </c>
      <c r="C264" s="27">
        <f t="shared" si="86"/>
        <v>88</v>
      </c>
      <c r="D264" s="27" t="str">
        <f t="shared" si="87"/>
        <v>GRUN</v>
      </c>
      <c r="E264" s="27" t="str">
        <f t="shared" ref="E264" si="133">IF(A264&lt;&gt;"","F","")</f>
        <v>F</v>
      </c>
      <c r="F264" s="31"/>
      <c r="G264" s="31"/>
    </row>
    <row r="265" spans="1:7" x14ac:dyDescent="0.4">
      <c r="A265" s="27">
        <f>IFERROR(IF(AND(A260=A261, A261=A262),IF(A262+1&gt;MATCH(0,Input_Lieferant!$B$9:$B$158,-1),"",A262+1),A262),"")</f>
        <v>88</v>
      </c>
      <c r="B265" s="27" t="str">
        <f t="shared" si="85"/>
        <v>MATERIAL</v>
      </c>
      <c r="C265" s="27">
        <f t="shared" si="86"/>
        <v>88</v>
      </c>
      <c r="D265" s="27" t="str">
        <f t="shared" si="87"/>
        <v>GRUN</v>
      </c>
      <c r="E265" s="27" t="str">
        <f t="shared" ref="E265" si="134">IF(A265&lt;&gt;"","E","")</f>
        <v>E</v>
      </c>
      <c r="F265" s="31"/>
      <c r="G265" s="31"/>
    </row>
    <row r="266" spans="1:7" x14ac:dyDescent="0.4">
      <c r="A266" s="27">
        <f>IFERROR(IF(AND(A263=A264, A264=A265),IF(A263+1&gt;MATCH(0,Input_Lieferant!$B$9:$B$158,-1),"",A263+1),A263),"")</f>
        <v>89</v>
      </c>
      <c r="B266" s="27" t="str">
        <f t="shared" si="85"/>
        <v>MATERIAL</v>
      </c>
      <c r="C266" s="27">
        <f t="shared" si="86"/>
        <v>89</v>
      </c>
      <c r="D266" s="27" t="str">
        <f t="shared" si="87"/>
        <v>GRUN</v>
      </c>
      <c r="E266" s="27" t="str">
        <f t="shared" ref="E266" si="135">IF(A266&lt;&gt;"","D","")</f>
        <v>D</v>
      </c>
      <c r="F266" s="31"/>
      <c r="G266" s="31"/>
    </row>
    <row r="267" spans="1:7" x14ac:dyDescent="0.4">
      <c r="A267" s="27">
        <f>IFERROR(IF(AND(A263=A264, A264=A265),IF(A264+1&gt;MATCH(0,Input_Lieferant!$B$9:$B$158,-1),"",A264+1),A264),"")</f>
        <v>89</v>
      </c>
      <c r="B267" s="27" t="str">
        <f t="shared" si="85"/>
        <v>MATERIAL</v>
      </c>
      <c r="C267" s="27">
        <f t="shared" si="86"/>
        <v>89</v>
      </c>
      <c r="D267" s="27" t="str">
        <f t="shared" si="87"/>
        <v>GRUN</v>
      </c>
      <c r="E267" s="27" t="str">
        <f t="shared" ref="E267" si="136">IF(A267&lt;&gt;"","F","")</f>
        <v>F</v>
      </c>
      <c r="F267" s="31"/>
      <c r="G267" s="31"/>
    </row>
    <row r="268" spans="1:7" x14ac:dyDescent="0.4">
      <c r="A268" s="27">
        <f>IFERROR(IF(AND(A263=A264, A264=A265),IF(A265+1&gt;MATCH(0,Input_Lieferant!$B$9:$B$158,-1),"",A265+1),A265),"")</f>
        <v>89</v>
      </c>
      <c r="B268" s="27" t="str">
        <f t="shared" si="85"/>
        <v>MATERIAL</v>
      </c>
      <c r="C268" s="27">
        <f t="shared" si="86"/>
        <v>89</v>
      </c>
      <c r="D268" s="27" t="str">
        <f t="shared" si="87"/>
        <v>GRUN</v>
      </c>
      <c r="E268" s="27" t="str">
        <f t="shared" ref="E268" si="137">IF(A268&lt;&gt;"","E","")</f>
        <v>E</v>
      </c>
      <c r="F268" s="31"/>
      <c r="G268" s="31"/>
    </row>
    <row r="269" spans="1:7" x14ac:dyDescent="0.4">
      <c r="A269" s="27">
        <f>IFERROR(IF(AND(A266=A267, A267=A268),IF(A266+1&gt;MATCH(0,Input_Lieferant!$B$9:$B$158,-1),"",A266+1),A266),"")</f>
        <v>90</v>
      </c>
      <c r="B269" s="27" t="str">
        <f t="shared" si="85"/>
        <v>MATERIAL</v>
      </c>
      <c r="C269" s="27">
        <f t="shared" si="86"/>
        <v>90</v>
      </c>
      <c r="D269" s="27" t="str">
        <f t="shared" si="87"/>
        <v>GRUN</v>
      </c>
      <c r="E269" s="27" t="str">
        <f t="shared" ref="E269" si="138">IF(A269&lt;&gt;"","D","")</f>
        <v>D</v>
      </c>
      <c r="F269" s="31"/>
      <c r="G269" s="31"/>
    </row>
    <row r="270" spans="1:7" x14ac:dyDescent="0.4">
      <c r="A270" s="27">
        <f>IFERROR(IF(AND(A266=A267, A267=A268),IF(A267+1&gt;MATCH(0,Input_Lieferant!$B$9:$B$158,-1),"",A267+1),A267),"")</f>
        <v>90</v>
      </c>
      <c r="B270" s="27" t="str">
        <f t="shared" si="85"/>
        <v>MATERIAL</v>
      </c>
      <c r="C270" s="27">
        <f t="shared" si="86"/>
        <v>90</v>
      </c>
      <c r="D270" s="27" t="str">
        <f t="shared" si="87"/>
        <v>GRUN</v>
      </c>
      <c r="E270" s="27" t="str">
        <f t="shared" ref="E270" si="139">IF(A270&lt;&gt;"","F","")</f>
        <v>F</v>
      </c>
      <c r="F270" s="31"/>
      <c r="G270" s="31"/>
    </row>
    <row r="271" spans="1:7" x14ac:dyDescent="0.4">
      <c r="A271" s="27">
        <f>IFERROR(IF(AND(A266=A267, A267=A268),IF(A268+1&gt;MATCH(0,Input_Lieferant!$B$9:$B$158,-1),"",A268+1),A268),"")</f>
        <v>90</v>
      </c>
      <c r="B271" s="27" t="str">
        <f t="shared" si="85"/>
        <v>MATERIAL</v>
      </c>
      <c r="C271" s="27">
        <f t="shared" si="86"/>
        <v>90</v>
      </c>
      <c r="D271" s="27" t="str">
        <f t="shared" si="87"/>
        <v>GRUN</v>
      </c>
      <c r="E271" s="27" t="str">
        <f t="shared" ref="E271" si="140">IF(A271&lt;&gt;"","E","")</f>
        <v>E</v>
      </c>
      <c r="F271" s="31"/>
      <c r="G271" s="31"/>
    </row>
    <row r="272" spans="1:7" x14ac:dyDescent="0.4">
      <c r="A272" s="27">
        <f>IFERROR(IF(AND(A269=A270, A270=A271),IF(A269+1&gt;MATCH(0,Input_Lieferant!$B$9:$B$158,-1),"",A269+1),A269),"")</f>
        <v>91</v>
      </c>
      <c r="B272" s="27" t="str">
        <f t="shared" si="85"/>
        <v>MATERIAL</v>
      </c>
      <c r="C272" s="27">
        <f t="shared" si="86"/>
        <v>91</v>
      </c>
      <c r="D272" s="27" t="str">
        <f t="shared" si="87"/>
        <v>GRUN</v>
      </c>
      <c r="E272" s="27" t="str">
        <f t="shared" ref="E272" si="141">IF(A272&lt;&gt;"","D","")</f>
        <v>D</v>
      </c>
      <c r="F272" s="31"/>
      <c r="G272" s="31"/>
    </row>
    <row r="273" spans="1:7" x14ac:dyDescent="0.4">
      <c r="A273" s="27">
        <f>IFERROR(IF(AND(A269=A270, A270=A271),IF(A270+1&gt;MATCH(0,Input_Lieferant!$B$9:$B$158,-1),"",A270+1),A270),"")</f>
        <v>91</v>
      </c>
      <c r="B273" s="27" t="str">
        <f t="shared" si="85"/>
        <v>MATERIAL</v>
      </c>
      <c r="C273" s="27">
        <f t="shared" si="86"/>
        <v>91</v>
      </c>
      <c r="D273" s="27" t="str">
        <f t="shared" si="87"/>
        <v>GRUN</v>
      </c>
      <c r="E273" s="27" t="str">
        <f t="shared" ref="E273" si="142">IF(A273&lt;&gt;"","F","")</f>
        <v>F</v>
      </c>
      <c r="F273" s="31"/>
      <c r="G273" s="31"/>
    </row>
    <row r="274" spans="1:7" x14ac:dyDescent="0.4">
      <c r="A274" s="27">
        <f>IFERROR(IF(AND(A269=A270, A270=A271),IF(A271+1&gt;MATCH(0,Input_Lieferant!$B$9:$B$158,-1),"",A271+1),A271),"")</f>
        <v>91</v>
      </c>
      <c r="B274" s="27" t="str">
        <f t="shared" si="85"/>
        <v>MATERIAL</v>
      </c>
      <c r="C274" s="27">
        <f t="shared" si="86"/>
        <v>91</v>
      </c>
      <c r="D274" s="27" t="str">
        <f t="shared" si="87"/>
        <v>GRUN</v>
      </c>
      <c r="E274" s="27" t="str">
        <f t="shared" ref="E274" si="143">IF(A274&lt;&gt;"","E","")</f>
        <v>E</v>
      </c>
      <c r="F274" s="31"/>
      <c r="G274" s="31"/>
    </row>
    <row r="275" spans="1:7" x14ac:dyDescent="0.4">
      <c r="A275" s="27">
        <f>IFERROR(IF(AND(A272=A273, A273=A274),IF(A272+1&gt;MATCH(0,Input_Lieferant!$B$9:$B$158,-1),"",A272+1),A272),"")</f>
        <v>92</v>
      </c>
      <c r="B275" s="27" t="str">
        <f t="shared" si="85"/>
        <v>MATERIAL</v>
      </c>
      <c r="C275" s="27">
        <f t="shared" si="86"/>
        <v>92</v>
      </c>
      <c r="D275" s="27" t="str">
        <f t="shared" si="87"/>
        <v>GRUN</v>
      </c>
      <c r="E275" s="27" t="str">
        <f t="shared" ref="E275" si="144">IF(A275&lt;&gt;"","D","")</f>
        <v>D</v>
      </c>
      <c r="F275" s="31"/>
      <c r="G275" s="31"/>
    </row>
    <row r="276" spans="1:7" x14ac:dyDescent="0.4">
      <c r="A276" s="27">
        <f>IFERROR(IF(AND(A272=A273, A273=A274),IF(A273+1&gt;MATCH(0,Input_Lieferant!$B$9:$B$158,-1),"",A273+1),A273),"")</f>
        <v>92</v>
      </c>
      <c r="B276" s="27" t="str">
        <f t="shared" si="85"/>
        <v>MATERIAL</v>
      </c>
      <c r="C276" s="27">
        <f t="shared" si="86"/>
        <v>92</v>
      </c>
      <c r="D276" s="27" t="str">
        <f t="shared" si="87"/>
        <v>GRUN</v>
      </c>
      <c r="E276" s="27" t="str">
        <f t="shared" ref="E276" si="145">IF(A276&lt;&gt;"","F","")</f>
        <v>F</v>
      </c>
      <c r="F276" s="31"/>
      <c r="G276" s="31"/>
    </row>
    <row r="277" spans="1:7" x14ac:dyDescent="0.4">
      <c r="A277" s="27">
        <f>IFERROR(IF(AND(A272=A273, A273=A274),IF(A274+1&gt;MATCH(0,Input_Lieferant!$B$9:$B$158,-1),"",A274+1),A274),"")</f>
        <v>92</v>
      </c>
      <c r="B277" s="27" t="str">
        <f t="shared" si="85"/>
        <v>MATERIAL</v>
      </c>
      <c r="C277" s="27">
        <f t="shared" si="86"/>
        <v>92</v>
      </c>
      <c r="D277" s="27" t="str">
        <f t="shared" si="87"/>
        <v>GRUN</v>
      </c>
      <c r="E277" s="27" t="str">
        <f t="shared" ref="E277" si="146">IF(A277&lt;&gt;"","E","")</f>
        <v>E</v>
      </c>
      <c r="F277" s="31"/>
      <c r="G277" s="31"/>
    </row>
    <row r="278" spans="1:7" x14ac:dyDescent="0.4">
      <c r="A278" s="27">
        <f>IFERROR(IF(AND(A275=A276, A276=A277),IF(A275+1&gt;MATCH(0,Input_Lieferant!$B$9:$B$158,-1),"",A275+1),A275),"")</f>
        <v>93</v>
      </c>
      <c r="B278" s="27" t="str">
        <f t="shared" si="85"/>
        <v>MATERIAL</v>
      </c>
      <c r="C278" s="27">
        <f t="shared" si="86"/>
        <v>93</v>
      </c>
      <c r="D278" s="27" t="str">
        <f t="shared" si="87"/>
        <v>GRUN</v>
      </c>
      <c r="E278" s="27" t="str">
        <f t="shared" ref="E278" si="147">IF(A278&lt;&gt;"","D","")</f>
        <v>D</v>
      </c>
      <c r="F278" s="31"/>
      <c r="G278" s="31"/>
    </row>
    <row r="279" spans="1:7" x14ac:dyDescent="0.4">
      <c r="A279" s="27">
        <f>IFERROR(IF(AND(A275=A276, A276=A277),IF(A276+1&gt;MATCH(0,Input_Lieferant!$B$9:$B$158,-1),"",A276+1),A276),"")</f>
        <v>93</v>
      </c>
      <c r="B279" s="27" t="str">
        <f t="shared" si="85"/>
        <v>MATERIAL</v>
      </c>
      <c r="C279" s="27">
        <f t="shared" si="86"/>
        <v>93</v>
      </c>
      <c r="D279" s="27" t="str">
        <f t="shared" si="87"/>
        <v>GRUN</v>
      </c>
      <c r="E279" s="27" t="str">
        <f t="shared" ref="E279" si="148">IF(A279&lt;&gt;"","F","")</f>
        <v>F</v>
      </c>
      <c r="F279" s="31"/>
      <c r="G279" s="31"/>
    </row>
    <row r="280" spans="1:7" x14ac:dyDescent="0.4">
      <c r="A280" s="27">
        <f>IFERROR(IF(AND(A275=A276, A276=A277),IF(A277+1&gt;MATCH(0,Input_Lieferant!$B$9:$B$158,-1),"",A277+1),A277),"")</f>
        <v>93</v>
      </c>
      <c r="B280" s="27" t="str">
        <f t="shared" si="85"/>
        <v>MATERIAL</v>
      </c>
      <c r="C280" s="27">
        <f t="shared" si="86"/>
        <v>93</v>
      </c>
      <c r="D280" s="27" t="str">
        <f t="shared" si="87"/>
        <v>GRUN</v>
      </c>
      <c r="E280" s="27" t="str">
        <f t="shared" ref="E280" si="149">IF(A280&lt;&gt;"","E","")</f>
        <v>E</v>
      </c>
      <c r="F280" s="31"/>
      <c r="G280" s="31"/>
    </row>
    <row r="281" spans="1:7" x14ac:dyDescent="0.4">
      <c r="A281" s="27">
        <f>IFERROR(IF(AND(A278=A279, A279=A280),IF(A278+1&gt;MATCH(0,Input_Lieferant!$B$9:$B$158,-1),"",A278+1),A278),"")</f>
        <v>94</v>
      </c>
      <c r="B281" s="27" t="str">
        <f t="shared" si="85"/>
        <v>MATERIAL</v>
      </c>
      <c r="C281" s="27">
        <f t="shared" si="86"/>
        <v>94</v>
      </c>
      <c r="D281" s="27" t="str">
        <f t="shared" si="87"/>
        <v>GRUN</v>
      </c>
      <c r="E281" s="27" t="str">
        <f t="shared" ref="E281" si="150">IF(A281&lt;&gt;"","D","")</f>
        <v>D</v>
      </c>
      <c r="F281" s="31"/>
      <c r="G281" s="31"/>
    </row>
    <row r="282" spans="1:7" x14ac:dyDescent="0.4">
      <c r="A282" s="27">
        <f>IFERROR(IF(AND(A278=A279, A279=A280),IF(A279+1&gt;MATCH(0,Input_Lieferant!$B$9:$B$158,-1),"",A279+1),A279),"")</f>
        <v>94</v>
      </c>
      <c r="B282" s="27" t="str">
        <f t="shared" si="85"/>
        <v>MATERIAL</v>
      </c>
      <c r="C282" s="27">
        <f t="shared" si="86"/>
        <v>94</v>
      </c>
      <c r="D282" s="27" t="str">
        <f t="shared" si="87"/>
        <v>GRUN</v>
      </c>
      <c r="E282" s="27" t="str">
        <f t="shared" ref="E282" si="151">IF(A282&lt;&gt;"","F","")</f>
        <v>F</v>
      </c>
      <c r="F282" s="31"/>
      <c r="G282" s="31"/>
    </row>
    <row r="283" spans="1:7" x14ac:dyDescent="0.4">
      <c r="A283" s="27">
        <f>IFERROR(IF(AND(A278=A279, A279=A280),IF(A280+1&gt;MATCH(0,Input_Lieferant!$B$9:$B$158,-1),"",A280+1),A280),"")</f>
        <v>94</v>
      </c>
      <c r="B283" s="27" t="str">
        <f t="shared" ref="B283:B346" si="152">IF(A283&lt;&gt;"","MATERIAL","")</f>
        <v>MATERIAL</v>
      </c>
      <c r="C283" s="27">
        <f t="shared" ref="C283:C346" si="153">A283</f>
        <v>94</v>
      </c>
      <c r="D283" s="27" t="str">
        <f t="shared" ref="D283:D346" si="154">IF(A283&lt;&gt;"","GRUN","")</f>
        <v>GRUN</v>
      </c>
      <c r="E283" s="27" t="str">
        <f t="shared" ref="E283" si="155">IF(A283&lt;&gt;"","E","")</f>
        <v>E</v>
      </c>
      <c r="F283" s="31"/>
      <c r="G283" s="31"/>
    </row>
    <row r="284" spans="1:7" x14ac:dyDescent="0.4">
      <c r="A284" s="27">
        <f>IFERROR(IF(AND(A281=A282, A282=A283),IF(A281+1&gt;MATCH(0,Input_Lieferant!$B$9:$B$158,-1),"",A281+1),A281),"")</f>
        <v>95</v>
      </c>
      <c r="B284" s="27" t="str">
        <f t="shared" si="152"/>
        <v>MATERIAL</v>
      </c>
      <c r="C284" s="27">
        <f t="shared" si="153"/>
        <v>95</v>
      </c>
      <c r="D284" s="27" t="str">
        <f t="shared" si="154"/>
        <v>GRUN</v>
      </c>
      <c r="E284" s="27" t="str">
        <f t="shared" ref="E284" si="156">IF(A284&lt;&gt;"","D","")</f>
        <v>D</v>
      </c>
      <c r="F284" s="31"/>
      <c r="G284" s="31"/>
    </row>
    <row r="285" spans="1:7" x14ac:dyDescent="0.4">
      <c r="A285" s="27">
        <f>IFERROR(IF(AND(A281=A282, A282=A283),IF(A282+1&gt;MATCH(0,Input_Lieferant!$B$9:$B$158,-1),"",A282+1),A282),"")</f>
        <v>95</v>
      </c>
      <c r="B285" s="27" t="str">
        <f t="shared" si="152"/>
        <v>MATERIAL</v>
      </c>
      <c r="C285" s="27">
        <f t="shared" si="153"/>
        <v>95</v>
      </c>
      <c r="D285" s="27" t="str">
        <f t="shared" si="154"/>
        <v>GRUN</v>
      </c>
      <c r="E285" s="27" t="str">
        <f t="shared" ref="E285" si="157">IF(A285&lt;&gt;"","F","")</f>
        <v>F</v>
      </c>
      <c r="F285" s="31"/>
      <c r="G285" s="31"/>
    </row>
    <row r="286" spans="1:7" x14ac:dyDescent="0.4">
      <c r="A286" s="27">
        <f>IFERROR(IF(AND(A281=A282, A282=A283),IF(A283+1&gt;MATCH(0,Input_Lieferant!$B$9:$B$158,-1),"",A283+1),A283),"")</f>
        <v>95</v>
      </c>
      <c r="B286" s="27" t="str">
        <f t="shared" si="152"/>
        <v>MATERIAL</v>
      </c>
      <c r="C286" s="27">
        <f t="shared" si="153"/>
        <v>95</v>
      </c>
      <c r="D286" s="27" t="str">
        <f t="shared" si="154"/>
        <v>GRUN</v>
      </c>
      <c r="E286" s="27" t="str">
        <f t="shared" ref="E286" si="158">IF(A286&lt;&gt;"","E","")</f>
        <v>E</v>
      </c>
      <c r="F286" s="31"/>
      <c r="G286" s="31"/>
    </row>
    <row r="287" spans="1:7" x14ac:dyDescent="0.4">
      <c r="A287" s="27">
        <f>IFERROR(IF(AND(A284=A285, A285=A286),IF(A284+1&gt;MATCH(0,Input_Lieferant!$B$9:$B$158,-1),"",A284+1),A284),"")</f>
        <v>96</v>
      </c>
      <c r="B287" s="27" t="str">
        <f t="shared" si="152"/>
        <v>MATERIAL</v>
      </c>
      <c r="C287" s="27">
        <f t="shared" si="153"/>
        <v>96</v>
      </c>
      <c r="D287" s="27" t="str">
        <f t="shared" si="154"/>
        <v>GRUN</v>
      </c>
      <c r="E287" s="27" t="str">
        <f t="shared" ref="E287" si="159">IF(A287&lt;&gt;"","D","")</f>
        <v>D</v>
      </c>
      <c r="F287" s="31"/>
      <c r="G287" s="31"/>
    </row>
    <row r="288" spans="1:7" x14ac:dyDescent="0.4">
      <c r="A288" s="27">
        <f>IFERROR(IF(AND(A284=A285, A285=A286),IF(A285+1&gt;MATCH(0,Input_Lieferant!$B$9:$B$158,-1),"",A285+1),A285),"")</f>
        <v>96</v>
      </c>
      <c r="B288" s="27" t="str">
        <f t="shared" si="152"/>
        <v>MATERIAL</v>
      </c>
      <c r="C288" s="27">
        <f t="shared" si="153"/>
        <v>96</v>
      </c>
      <c r="D288" s="27" t="str">
        <f t="shared" si="154"/>
        <v>GRUN</v>
      </c>
      <c r="E288" s="27" t="str">
        <f t="shared" ref="E288" si="160">IF(A288&lt;&gt;"","F","")</f>
        <v>F</v>
      </c>
      <c r="F288" s="31"/>
      <c r="G288" s="31"/>
    </row>
    <row r="289" spans="1:7" x14ac:dyDescent="0.4">
      <c r="A289" s="27">
        <f>IFERROR(IF(AND(A284=A285, A285=A286),IF(A286+1&gt;MATCH(0,Input_Lieferant!$B$9:$B$158,-1),"",A286+1),A286),"")</f>
        <v>96</v>
      </c>
      <c r="B289" s="27" t="str">
        <f t="shared" si="152"/>
        <v>MATERIAL</v>
      </c>
      <c r="C289" s="27">
        <f t="shared" si="153"/>
        <v>96</v>
      </c>
      <c r="D289" s="27" t="str">
        <f t="shared" si="154"/>
        <v>GRUN</v>
      </c>
      <c r="E289" s="27" t="str">
        <f t="shared" ref="E289" si="161">IF(A289&lt;&gt;"","E","")</f>
        <v>E</v>
      </c>
      <c r="F289" s="31"/>
      <c r="G289" s="31"/>
    </row>
    <row r="290" spans="1:7" x14ac:dyDescent="0.4">
      <c r="A290" s="27">
        <f>IFERROR(IF(AND(A287=A288, A288=A289),IF(A287+1&gt;MATCH(0,Input_Lieferant!$B$9:$B$158,-1),"",A287+1),A287),"")</f>
        <v>97</v>
      </c>
      <c r="B290" s="27" t="str">
        <f t="shared" si="152"/>
        <v>MATERIAL</v>
      </c>
      <c r="C290" s="27">
        <f t="shared" si="153"/>
        <v>97</v>
      </c>
      <c r="D290" s="27" t="str">
        <f t="shared" si="154"/>
        <v>GRUN</v>
      </c>
      <c r="E290" s="27" t="str">
        <f t="shared" ref="E290" si="162">IF(A290&lt;&gt;"","D","")</f>
        <v>D</v>
      </c>
      <c r="F290" s="31"/>
      <c r="G290" s="31"/>
    </row>
    <row r="291" spans="1:7" x14ac:dyDescent="0.4">
      <c r="A291" s="27">
        <f>IFERROR(IF(AND(A287=A288, A288=A289),IF(A288+1&gt;MATCH(0,Input_Lieferant!$B$9:$B$158,-1),"",A288+1),A288),"")</f>
        <v>97</v>
      </c>
      <c r="B291" s="27" t="str">
        <f t="shared" si="152"/>
        <v>MATERIAL</v>
      </c>
      <c r="C291" s="27">
        <f t="shared" si="153"/>
        <v>97</v>
      </c>
      <c r="D291" s="27" t="str">
        <f t="shared" si="154"/>
        <v>GRUN</v>
      </c>
      <c r="E291" s="27" t="str">
        <f t="shared" ref="E291" si="163">IF(A291&lt;&gt;"","F","")</f>
        <v>F</v>
      </c>
      <c r="F291" s="31"/>
      <c r="G291" s="31"/>
    </row>
    <row r="292" spans="1:7" x14ac:dyDescent="0.4">
      <c r="A292" s="27">
        <f>IFERROR(IF(AND(A287=A288, A288=A289),IF(A289+1&gt;MATCH(0,Input_Lieferant!$B$9:$B$158,-1),"",A289+1),A289),"")</f>
        <v>97</v>
      </c>
      <c r="B292" s="27" t="str">
        <f t="shared" si="152"/>
        <v>MATERIAL</v>
      </c>
      <c r="C292" s="27">
        <f t="shared" si="153"/>
        <v>97</v>
      </c>
      <c r="D292" s="27" t="str">
        <f t="shared" si="154"/>
        <v>GRUN</v>
      </c>
      <c r="E292" s="27" t="str">
        <f t="shared" ref="E292" si="164">IF(A292&lt;&gt;"","E","")</f>
        <v>E</v>
      </c>
      <c r="F292" s="31"/>
      <c r="G292" s="31"/>
    </row>
    <row r="293" spans="1:7" x14ac:dyDescent="0.4">
      <c r="A293" s="27">
        <f>IFERROR(IF(AND(A290=A291, A291=A292),IF(A290+1&gt;MATCH(0,Input_Lieferant!$B$9:$B$158,-1),"",A290+1),A290),"")</f>
        <v>98</v>
      </c>
      <c r="B293" s="27" t="str">
        <f t="shared" si="152"/>
        <v>MATERIAL</v>
      </c>
      <c r="C293" s="27">
        <f t="shared" si="153"/>
        <v>98</v>
      </c>
      <c r="D293" s="27" t="str">
        <f t="shared" si="154"/>
        <v>GRUN</v>
      </c>
      <c r="E293" s="27" t="str">
        <f t="shared" ref="E293" si="165">IF(A293&lt;&gt;"","D","")</f>
        <v>D</v>
      </c>
      <c r="F293" s="31"/>
      <c r="G293" s="31"/>
    </row>
    <row r="294" spans="1:7" x14ac:dyDescent="0.4">
      <c r="A294" s="27">
        <f>IFERROR(IF(AND(A290=A291, A291=A292),IF(A291+1&gt;MATCH(0,Input_Lieferant!$B$9:$B$158,-1),"",A291+1),A291),"")</f>
        <v>98</v>
      </c>
      <c r="B294" s="27" t="str">
        <f t="shared" si="152"/>
        <v>MATERIAL</v>
      </c>
      <c r="C294" s="27">
        <f t="shared" si="153"/>
        <v>98</v>
      </c>
      <c r="D294" s="27" t="str">
        <f t="shared" si="154"/>
        <v>GRUN</v>
      </c>
      <c r="E294" s="27" t="str">
        <f t="shared" ref="E294" si="166">IF(A294&lt;&gt;"","F","")</f>
        <v>F</v>
      </c>
      <c r="F294" s="31"/>
      <c r="G294" s="31"/>
    </row>
    <row r="295" spans="1:7" x14ac:dyDescent="0.4">
      <c r="A295" s="27">
        <f>IFERROR(IF(AND(A290=A291, A291=A292),IF(A292+1&gt;MATCH(0,Input_Lieferant!$B$9:$B$158,-1),"",A292+1),A292),"")</f>
        <v>98</v>
      </c>
      <c r="B295" s="27" t="str">
        <f t="shared" si="152"/>
        <v>MATERIAL</v>
      </c>
      <c r="C295" s="27">
        <f t="shared" si="153"/>
        <v>98</v>
      </c>
      <c r="D295" s="27" t="str">
        <f t="shared" si="154"/>
        <v>GRUN</v>
      </c>
      <c r="E295" s="27" t="str">
        <f t="shared" ref="E295" si="167">IF(A295&lt;&gt;"","E","")</f>
        <v>E</v>
      </c>
      <c r="F295" s="31"/>
      <c r="G295" s="31"/>
    </row>
    <row r="296" spans="1:7" x14ac:dyDescent="0.4">
      <c r="A296" s="27">
        <f>IFERROR(IF(AND(A293=A294, A294=A295),IF(A293+1&gt;MATCH(0,Input_Lieferant!$B$9:$B$158,-1),"",A293+1),A293),"")</f>
        <v>99</v>
      </c>
      <c r="B296" s="27" t="str">
        <f t="shared" si="152"/>
        <v>MATERIAL</v>
      </c>
      <c r="C296" s="27">
        <f t="shared" si="153"/>
        <v>99</v>
      </c>
      <c r="D296" s="27" t="str">
        <f t="shared" si="154"/>
        <v>GRUN</v>
      </c>
      <c r="E296" s="27" t="str">
        <f t="shared" ref="E296" si="168">IF(A296&lt;&gt;"","D","")</f>
        <v>D</v>
      </c>
      <c r="F296" s="31"/>
      <c r="G296" s="31"/>
    </row>
    <row r="297" spans="1:7" x14ac:dyDescent="0.4">
      <c r="A297" s="27">
        <f>IFERROR(IF(AND(A293=A294, A294=A295),IF(A294+1&gt;MATCH(0,Input_Lieferant!$B$9:$B$158,-1),"",A294+1),A294),"")</f>
        <v>99</v>
      </c>
      <c r="B297" s="27" t="str">
        <f t="shared" si="152"/>
        <v>MATERIAL</v>
      </c>
      <c r="C297" s="27">
        <f t="shared" si="153"/>
        <v>99</v>
      </c>
      <c r="D297" s="27" t="str">
        <f t="shared" si="154"/>
        <v>GRUN</v>
      </c>
      <c r="E297" s="27" t="str">
        <f t="shared" ref="E297" si="169">IF(A297&lt;&gt;"","F","")</f>
        <v>F</v>
      </c>
      <c r="F297" s="31"/>
      <c r="G297" s="31"/>
    </row>
    <row r="298" spans="1:7" x14ac:dyDescent="0.4">
      <c r="A298" s="27">
        <f>IFERROR(IF(AND(A293=A294, A294=A295),IF(A295+1&gt;MATCH(0,Input_Lieferant!$B$9:$B$158,-1),"",A295+1),A295),"")</f>
        <v>99</v>
      </c>
      <c r="B298" s="27" t="str">
        <f t="shared" si="152"/>
        <v>MATERIAL</v>
      </c>
      <c r="C298" s="27">
        <f t="shared" si="153"/>
        <v>99</v>
      </c>
      <c r="D298" s="27" t="str">
        <f t="shared" si="154"/>
        <v>GRUN</v>
      </c>
      <c r="E298" s="27" t="str">
        <f t="shared" ref="E298" si="170">IF(A298&lt;&gt;"","E","")</f>
        <v>E</v>
      </c>
      <c r="F298" s="31"/>
      <c r="G298" s="31"/>
    </row>
    <row r="299" spans="1:7" x14ac:dyDescent="0.4">
      <c r="A299" s="27">
        <f>IFERROR(IF(AND(A296=A297, A297=A298),IF(A296+1&gt;MATCH(0,Input_Lieferant!$B$9:$B$158,-1),"",A296+1),A296),"")</f>
        <v>100</v>
      </c>
      <c r="B299" s="27" t="str">
        <f t="shared" si="152"/>
        <v>MATERIAL</v>
      </c>
      <c r="C299" s="27">
        <f t="shared" si="153"/>
        <v>100</v>
      </c>
      <c r="D299" s="27" t="str">
        <f t="shared" si="154"/>
        <v>GRUN</v>
      </c>
      <c r="E299" s="27" t="str">
        <f t="shared" ref="E299" si="171">IF(A299&lt;&gt;"","D","")</f>
        <v>D</v>
      </c>
      <c r="F299" s="31"/>
      <c r="G299" s="31"/>
    </row>
    <row r="300" spans="1:7" x14ac:dyDescent="0.4">
      <c r="A300" s="27">
        <f>IFERROR(IF(AND(A296=A297, A297=A298),IF(A297+1&gt;MATCH(0,Input_Lieferant!$B$9:$B$158,-1),"",A297+1),A297),"")</f>
        <v>100</v>
      </c>
      <c r="B300" s="27" t="str">
        <f t="shared" si="152"/>
        <v>MATERIAL</v>
      </c>
      <c r="C300" s="27">
        <f t="shared" si="153"/>
        <v>100</v>
      </c>
      <c r="D300" s="27" t="str">
        <f t="shared" si="154"/>
        <v>GRUN</v>
      </c>
      <c r="E300" s="27" t="str">
        <f t="shared" ref="E300" si="172">IF(A300&lt;&gt;"","F","")</f>
        <v>F</v>
      </c>
      <c r="F300" s="31"/>
      <c r="G300" s="31"/>
    </row>
    <row r="301" spans="1:7" x14ac:dyDescent="0.4">
      <c r="A301" s="27">
        <f>IFERROR(IF(AND(A296=A297, A297=A298),IF(A298+1&gt;MATCH(0,Input_Lieferant!$B$9:$B$158,-1),"",A298+1),A298),"")</f>
        <v>100</v>
      </c>
      <c r="B301" s="27" t="str">
        <f t="shared" si="152"/>
        <v>MATERIAL</v>
      </c>
      <c r="C301" s="27">
        <f t="shared" si="153"/>
        <v>100</v>
      </c>
      <c r="D301" s="27" t="str">
        <f t="shared" si="154"/>
        <v>GRUN</v>
      </c>
      <c r="E301" s="27" t="str">
        <f t="shared" ref="E301" si="173">IF(A301&lt;&gt;"","E","")</f>
        <v>E</v>
      </c>
      <c r="F301" s="31"/>
      <c r="G301" s="31"/>
    </row>
    <row r="302" spans="1:7" x14ac:dyDescent="0.4">
      <c r="A302" s="27">
        <f>IFERROR(IF(AND(A299=A300, A300=A301),IF(A299+1&gt;MATCH(0,Input_Lieferant!$B$9:$B$158,-1),"",A299+1),A299),"")</f>
        <v>101</v>
      </c>
      <c r="B302" s="27" t="str">
        <f t="shared" si="152"/>
        <v>MATERIAL</v>
      </c>
      <c r="C302" s="27">
        <f t="shared" si="153"/>
        <v>101</v>
      </c>
      <c r="D302" s="27" t="str">
        <f t="shared" si="154"/>
        <v>GRUN</v>
      </c>
      <c r="E302" s="27" t="str">
        <f t="shared" ref="E302" si="174">IF(A302&lt;&gt;"","D","")</f>
        <v>D</v>
      </c>
      <c r="F302" s="31"/>
      <c r="G302" s="31"/>
    </row>
    <row r="303" spans="1:7" x14ac:dyDescent="0.4">
      <c r="A303" s="27">
        <f>IFERROR(IF(AND(A299=A300, A300=A301),IF(A300+1&gt;MATCH(0,Input_Lieferant!$B$9:$B$158,-1),"",A300+1),A300),"")</f>
        <v>101</v>
      </c>
      <c r="B303" s="27" t="str">
        <f t="shared" si="152"/>
        <v>MATERIAL</v>
      </c>
      <c r="C303" s="27">
        <f t="shared" si="153"/>
        <v>101</v>
      </c>
      <c r="D303" s="27" t="str">
        <f t="shared" si="154"/>
        <v>GRUN</v>
      </c>
      <c r="E303" s="27" t="str">
        <f t="shared" ref="E303" si="175">IF(A303&lt;&gt;"","F","")</f>
        <v>F</v>
      </c>
      <c r="F303" s="31"/>
      <c r="G303" s="31"/>
    </row>
    <row r="304" spans="1:7" x14ac:dyDescent="0.4">
      <c r="A304" s="27">
        <f>IFERROR(IF(AND(A299=A300, A300=A301),IF(A301+1&gt;MATCH(0,Input_Lieferant!$B$9:$B$158,-1),"",A301+1),A301),"")</f>
        <v>101</v>
      </c>
      <c r="B304" s="27" t="str">
        <f t="shared" si="152"/>
        <v>MATERIAL</v>
      </c>
      <c r="C304" s="27">
        <f t="shared" si="153"/>
        <v>101</v>
      </c>
      <c r="D304" s="27" t="str">
        <f t="shared" si="154"/>
        <v>GRUN</v>
      </c>
      <c r="E304" s="27" t="str">
        <f t="shared" ref="E304" si="176">IF(A304&lt;&gt;"","E","")</f>
        <v>E</v>
      </c>
      <c r="F304" s="31"/>
      <c r="G304" s="31"/>
    </row>
    <row r="305" spans="1:7" x14ac:dyDescent="0.4">
      <c r="A305" s="27">
        <f>IFERROR(IF(AND(A302=A303, A303=A304),IF(A302+1&gt;MATCH(0,Input_Lieferant!$B$9:$B$158,-1),"",A302+1),A302),"")</f>
        <v>102</v>
      </c>
      <c r="B305" s="27" t="str">
        <f t="shared" si="152"/>
        <v>MATERIAL</v>
      </c>
      <c r="C305" s="27">
        <f t="shared" si="153"/>
        <v>102</v>
      </c>
      <c r="D305" s="27" t="str">
        <f t="shared" si="154"/>
        <v>GRUN</v>
      </c>
      <c r="E305" s="27" t="str">
        <f t="shared" ref="E305" si="177">IF(A305&lt;&gt;"","D","")</f>
        <v>D</v>
      </c>
      <c r="F305" s="31"/>
      <c r="G305" s="31"/>
    </row>
    <row r="306" spans="1:7" x14ac:dyDescent="0.4">
      <c r="A306" s="27">
        <f>IFERROR(IF(AND(A302=A303, A303=A304),IF(A303+1&gt;MATCH(0,Input_Lieferant!$B$9:$B$158,-1),"",A303+1),A303),"")</f>
        <v>102</v>
      </c>
      <c r="B306" s="27" t="str">
        <f t="shared" si="152"/>
        <v>MATERIAL</v>
      </c>
      <c r="C306" s="27">
        <f t="shared" si="153"/>
        <v>102</v>
      </c>
      <c r="D306" s="27" t="str">
        <f t="shared" si="154"/>
        <v>GRUN</v>
      </c>
      <c r="E306" s="27" t="str">
        <f t="shared" ref="E306" si="178">IF(A306&lt;&gt;"","F","")</f>
        <v>F</v>
      </c>
      <c r="F306" s="31"/>
      <c r="G306" s="31"/>
    </row>
    <row r="307" spans="1:7" x14ac:dyDescent="0.4">
      <c r="A307" s="27">
        <f>IFERROR(IF(AND(A302=A303, A303=A304),IF(A304+1&gt;MATCH(0,Input_Lieferant!$B$9:$B$158,-1),"",A304+1),A304),"")</f>
        <v>102</v>
      </c>
      <c r="B307" s="27" t="str">
        <f t="shared" si="152"/>
        <v>MATERIAL</v>
      </c>
      <c r="C307" s="27">
        <f t="shared" si="153"/>
        <v>102</v>
      </c>
      <c r="D307" s="27" t="str">
        <f t="shared" si="154"/>
        <v>GRUN</v>
      </c>
      <c r="E307" s="27" t="str">
        <f t="shared" ref="E307" si="179">IF(A307&lt;&gt;"","E","")</f>
        <v>E</v>
      </c>
      <c r="F307" s="31"/>
      <c r="G307" s="31"/>
    </row>
    <row r="308" spans="1:7" x14ac:dyDescent="0.4">
      <c r="A308" s="27">
        <f>IFERROR(IF(AND(A305=A306, A306=A307),IF(A305+1&gt;MATCH(0,Input_Lieferant!$B$9:$B$158,-1),"",A305+1),A305),"")</f>
        <v>103</v>
      </c>
      <c r="B308" s="27" t="str">
        <f t="shared" si="152"/>
        <v>MATERIAL</v>
      </c>
      <c r="C308" s="27">
        <f t="shared" si="153"/>
        <v>103</v>
      </c>
      <c r="D308" s="27" t="str">
        <f t="shared" si="154"/>
        <v>GRUN</v>
      </c>
      <c r="E308" s="27" t="str">
        <f t="shared" ref="E308" si="180">IF(A308&lt;&gt;"","D","")</f>
        <v>D</v>
      </c>
      <c r="F308" s="31"/>
      <c r="G308" s="31"/>
    </row>
    <row r="309" spans="1:7" x14ac:dyDescent="0.4">
      <c r="A309" s="27">
        <f>IFERROR(IF(AND(A305=A306, A306=A307),IF(A306+1&gt;MATCH(0,Input_Lieferant!$B$9:$B$158,-1),"",A306+1),A306),"")</f>
        <v>103</v>
      </c>
      <c r="B309" s="27" t="str">
        <f t="shared" si="152"/>
        <v>MATERIAL</v>
      </c>
      <c r="C309" s="27">
        <f t="shared" si="153"/>
        <v>103</v>
      </c>
      <c r="D309" s="27" t="str">
        <f t="shared" si="154"/>
        <v>GRUN</v>
      </c>
      <c r="E309" s="27" t="str">
        <f t="shared" ref="E309" si="181">IF(A309&lt;&gt;"","F","")</f>
        <v>F</v>
      </c>
      <c r="F309" s="31"/>
      <c r="G309" s="31"/>
    </row>
    <row r="310" spans="1:7" x14ac:dyDescent="0.4">
      <c r="A310" s="27">
        <f>IFERROR(IF(AND(A305=A306, A306=A307),IF(A307+1&gt;MATCH(0,Input_Lieferant!$B$9:$B$158,-1),"",A307+1),A307),"")</f>
        <v>103</v>
      </c>
      <c r="B310" s="27" t="str">
        <f t="shared" si="152"/>
        <v>MATERIAL</v>
      </c>
      <c r="C310" s="27">
        <f t="shared" si="153"/>
        <v>103</v>
      </c>
      <c r="D310" s="27" t="str">
        <f t="shared" si="154"/>
        <v>GRUN</v>
      </c>
      <c r="E310" s="27" t="str">
        <f t="shared" ref="E310" si="182">IF(A310&lt;&gt;"","E","")</f>
        <v>E</v>
      </c>
      <c r="F310" s="31"/>
      <c r="G310" s="31"/>
    </row>
    <row r="311" spans="1:7" x14ac:dyDescent="0.4">
      <c r="A311" s="27">
        <f>IFERROR(IF(AND(A308=A309, A309=A310),IF(A308+1&gt;MATCH(0,Input_Lieferant!$B$9:$B$158,-1),"",A308+1),A308),"")</f>
        <v>104</v>
      </c>
      <c r="B311" s="27" t="str">
        <f t="shared" si="152"/>
        <v>MATERIAL</v>
      </c>
      <c r="C311" s="27">
        <f t="shared" si="153"/>
        <v>104</v>
      </c>
      <c r="D311" s="27" t="str">
        <f t="shared" si="154"/>
        <v>GRUN</v>
      </c>
      <c r="E311" s="27" t="str">
        <f t="shared" ref="E311" si="183">IF(A311&lt;&gt;"","D","")</f>
        <v>D</v>
      </c>
      <c r="F311" s="31"/>
      <c r="G311" s="31"/>
    </row>
    <row r="312" spans="1:7" x14ac:dyDescent="0.4">
      <c r="A312" s="27">
        <f>IFERROR(IF(AND(A308=A309, A309=A310),IF(A309+1&gt;MATCH(0,Input_Lieferant!$B$9:$B$158,-1),"",A309+1),A309),"")</f>
        <v>104</v>
      </c>
      <c r="B312" s="27" t="str">
        <f t="shared" si="152"/>
        <v>MATERIAL</v>
      </c>
      <c r="C312" s="27">
        <f t="shared" si="153"/>
        <v>104</v>
      </c>
      <c r="D312" s="27" t="str">
        <f t="shared" si="154"/>
        <v>GRUN</v>
      </c>
      <c r="E312" s="27" t="str">
        <f t="shared" ref="E312" si="184">IF(A312&lt;&gt;"","F","")</f>
        <v>F</v>
      </c>
      <c r="F312" s="31"/>
      <c r="G312" s="31"/>
    </row>
    <row r="313" spans="1:7" x14ac:dyDescent="0.4">
      <c r="A313" s="27">
        <f>IFERROR(IF(AND(A308=A309, A309=A310),IF(A310+1&gt;MATCH(0,Input_Lieferant!$B$9:$B$158,-1),"",A310+1),A310),"")</f>
        <v>104</v>
      </c>
      <c r="B313" s="27" t="str">
        <f t="shared" si="152"/>
        <v>MATERIAL</v>
      </c>
      <c r="C313" s="27">
        <f t="shared" si="153"/>
        <v>104</v>
      </c>
      <c r="D313" s="27" t="str">
        <f t="shared" si="154"/>
        <v>GRUN</v>
      </c>
      <c r="E313" s="27" t="str">
        <f t="shared" ref="E313" si="185">IF(A313&lt;&gt;"","E","")</f>
        <v>E</v>
      </c>
      <c r="F313" s="31"/>
      <c r="G313" s="31"/>
    </row>
    <row r="314" spans="1:7" x14ac:dyDescent="0.4">
      <c r="A314" s="27">
        <f>IFERROR(IF(AND(A311=A312, A312=A313),IF(A311+1&gt;MATCH(0,Input_Lieferant!$B$9:$B$158,-1),"",A311+1),A311),"")</f>
        <v>105</v>
      </c>
      <c r="B314" s="27" t="str">
        <f t="shared" si="152"/>
        <v>MATERIAL</v>
      </c>
      <c r="C314" s="27">
        <f t="shared" si="153"/>
        <v>105</v>
      </c>
      <c r="D314" s="27" t="str">
        <f t="shared" si="154"/>
        <v>GRUN</v>
      </c>
      <c r="E314" s="27" t="str">
        <f t="shared" ref="E314" si="186">IF(A314&lt;&gt;"","D","")</f>
        <v>D</v>
      </c>
      <c r="F314" s="31"/>
      <c r="G314" s="31"/>
    </row>
    <row r="315" spans="1:7" x14ac:dyDescent="0.4">
      <c r="A315" s="27">
        <f>IFERROR(IF(AND(A311=A312, A312=A313),IF(A312+1&gt;MATCH(0,Input_Lieferant!$B$9:$B$158,-1),"",A312+1),A312),"")</f>
        <v>105</v>
      </c>
      <c r="B315" s="27" t="str">
        <f t="shared" si="152"/>
        <v>MATERIAL</v>
      </c>
      <c r="C315" s="27">
        <f t="shared" si="153"/>
        <v>105</v>
      </c>
      <c r="D315" s="27" t="str">
        <f t="shared" si="154"/>
        <v>GRUN</v>
      </c>
      <c r="E315" s="27" t="str">
        <f t="shared" ref="E315" si="187">IF(A315&lt;&gt;"","F","")</f>
        <v>F</v>
      </c>
      <c r="F315" s="31"/>
      <c r="G315" s="31"/>
    </row>
    <row r="316" spans="1:7" x14ac:dyDescent="0.4">
      <c r="A316" s="27">
        <f>IFERROR(IF(AND(A311=A312, A312=A313),IF(A313+1&gt;MATCH(0,Input_Lieferant!$B$9:$B$158,-1),"",A313+1),A313),"")</f>
        <v>105</v>
      </c>
      <c r="B316" s="27" t="str">
        <f t="shared" si="152"/>
        <v>MATERIAL</v>
      </c>
      <c r="C316" s="27">
        <f t="shared" si="153"/>
        <v>105</v>
      </c>
      <c r="D316" s="27" t="str">
        <f t="shared" si="154"/>
        <v>GRUN</v>
      </c>
      <c r="E316" s="27" t="str">
        <f t="shared" ref="E316" si="188">IF(A316&lt;&gt;"","E","")</f>
        <v>E</v>
      </c>
      <c r="F316" s="31"/>
      <c r="G316" s="31"/>
    </row>
    <row r="317" spans="1:7" x14ac:dyDescent="0.4">
      <c r="A317" s="27">
        <f>IFERROR(IF(AND(A314=A315, A315=A316),IF(A314+1&gt;MATCH(0,Input_Lieferant!$B$9:$B$158,-1),"",A314+1),A314),"")</f>
        <v>106</v>
      </c>
      <c r="B317" s="27" t="str">
        <f t="shared" si="152"/>
        <v>MATERIAL</v>
      </c>
      <c r="C317" s="27">
        <f t="shared" si="153"/>
        <v>106</v>
      </c>
      <c r="D317" s="27" t="str">
        <f t="shared" si="154"/>
        <v>GRUN</v>
      </c>
      <c r="E317" s="27" t="str">
        <f t="shared" ref="E317" si="189">IF(A317&lt;&gt;"","D","")</f>
        <v>D</v>
      </c>
      <c r="F317" s="31"/>
      <c r="G317" s="31"/>
    </row>
    <row r="318" spans="1:7" x14ac:dyDescent="0.4">
      <c r="A318" s="27">
        <f>IFERROR(IF(AND(A314=A315, A315=A316),IF(A315+1&gt;MATCH(0,Input_Lieferant!$B$9:$B$158,-1),"",A315+1),A315),"")</f>
        <v>106</v>
      </c>
      <c r="B318" s="27" t="str">
        <f t="shared" si="152"/>
        <v>MATERIAL</v>
      </c>
      <c r="C318" s="27">
        <f t="shared" si="153"/>
        <v>106</v>
      </c>
      <c r="D318" s="27" t="str">
        <f t="shared" si="154"/>
        <v>GRUN</v>
      </c>
      <c r="E318" s="27" t="str">
        <f t="shared" ref="E318" si="190">IF(A318&lt;&gt;"","F","")</f>
        <v>F</v>
      </c>
      <c r="F318" s="31"/>
      <c r="G318" s="31"/>
    </row>
    <row r="319" spans="1:7" x14ac:dyDescent="0.4">
      <c r="A319" s="27">
        <f>IFERROR(IF(AND(A314=A315, A315=A316),IF(A316+1&gt;MATCH(0,Input_Lieferant!$B$9:$B$158,-1),"",A316+1),A316),"")</f>
        <v>106</v>
      </c>
      <c r="B319" s="27" t="str">
        <f t="shared" si="152"/>
        <v>MATERIAL</v>
      </c>
      <c r="C319" s="27">
        <f t="shared" si="153"/>
        <v>106</v>
      </c>
      <c r="D319" s="27" t="str">
        <f t="shared" si="154"/>
        <v>GRUN</v>
      </c>
      <c r="E319" s="27" t="str">
        <f t="shared" ref="E319" si="191">IF(A319&lt;&gt;"","E","")</f>
        <v>E</v>
      </c>
      <c r="F319" s="31"/>
      <c r="G319" s="31"/>
    </row>
    <row r="320" spans="1:7" x14ac:dyDescent="0.4">
      <c r="A320" s="27">
        <f>IFERROR(IF(AND(A317=A318, A318=A319),IF(A317+1&gt;MATCH(0,Input_Lieferant!$B$9:$B$158,-1),"",A317+1),A317),"")</f>
        <v>107</v>
      </c>
      <c r="B320" s="27" t="str">
        <f t="shared" si="152"/>
        <v>MATERIAL</v>
      </c>
      <c r="C320" s="27">
        <f t="shared" si="153"/>
        <v>107</v>
      </c>
      <c r="D320" s="27" t="str">
        <f t="shared" si="154"/>
        <v>GRUN</v>
      </c>
      <c r="E320" s="27" t="str">
        <f t="shared" ref="E320" si="192">IF(A320&lt;&gt;"","D","")</f>
        <v>D</v>
      </c>
      <c r="F320" s="31"/>
      <c r="G320" s="31"/>
    </row>
    <row r="321" spans="1:7" x14ac:dyDescent="0.4">
      <c r="A321" s="27">
        <f>IFERROR(IF(AND(A317=A318, A318=A319),IF(A318+1&gt;MATCH(0,Input_Lieferant!$B$9:$B$158,-1),"",A318+1),A318),"")</f>
        <v>107</v>
      </c>
      <c r="B321" s="27" t="str">
        <f t="shared" si="152"/>
        <v>MATERIAL</v>
      </c>
      <c r="C321" s="27">
        <f t="shared" si="153"/>
        <v>107</v>
      </c>
      <c r="D321" s="27" t="str">
        <f t="shared" si="154"/>
        <v>GRUN</v>
      </c>
      <c r="E321" s="27" t="str">
        <f t="shared" ref="E321" si="193">IF(A321&lt;&gt;"","F","")</f>
        <v>F</v>
      </c>
      <c r="F321" s="31"/>
      <c r="G321" s="31"/>
    </row>
    <row r="322" spans="1:7" x14ac:dyDescent="0.4">
      <c r="A322" s="27">
        <f>IFERROR(IF(AND(A317=A318, A318=A319),IF(A319+1&gt;MATCH(0,Input_Lieferant!$B$9:$B$158,-1),"",A319+1),A319),"")</f>
        <v>107</v>
      </c>
      <c r="B322" s="27" t="str">
        <f t="shared" si="152"/>
        <v>MATERIAL</v>
      </c>
      <c r="C322" s="27">
        <f t="shared" si="153"/>
        <v>107</v>
      </c>
      <c r="D322" s="27" t="str">
        <f t="shared" si="154"/>
        <v>GRUN</v>
      </c>
      <c r="E322" s="27" t="str">
        <f t="shared" ref="E322" si="194">IF(A322&lt;&gt;"","E","")</f>
        <v>E</v>
      </c>
      <c r="F322" s="31"/>
      <c r="G322" s="31"/>
    </row>
    <row r="323" spans="1:7" x14ac:dyDescent="0.4">
      <c r="A323" s="27">
        <f>IFERROR(IF(AND(A320=A321, A321=A322),IF(A320+1&gt;MATCH(0,Input_Lieferant!$B$9:$B$158,-1),"",A320+1),A320),"")</f>
        <v>108</v>
      </c>
      <c r="B323" s="27" t="str">
        <f t="shared" si="152"/>
        <v>MATERIAL</v>
      </c>
      <c r="C323" s="27">
        <f t="shared" si="153"/>
        <v>108</v>
      </c>
      <c r="D323" s="27" t="str">
        <f t="shared" si="154"/>
        <v>GRUN</v>
      </c>
      <c r="E323" s="27" t="str">
        <f t="shared" ref="E323" si="195">IF(A323&lt;&gt;"","D","")</f>
        <v>D</v>
      </c>
      <c r="F323" s="31"/>
      <c r="G323" s="31"/>
    </row>
    <row r="324" spans="1:7" x14ac:dyDescent="0.4">
      <c r="A324" s="27">
        <f>IFERROR(IF(AND(A320=A321, A321=A322),IF(A321+1&gt;MATCH(0,Input_Lieferant!$B$9:$B$158,-1),"",A321+1),A321),"")</f>
        <v>108</v>
      </c>
      <c r="B324" s="27" t="str">
        <f t="shared" si="152"/>
        <v>MATERIAL</v>
      </c>
      <c r="C324" s="27">
        <f t="shared" si="153"/>
        <v>108</v>
      </c>
      <c r="D324" s="27" t="str">
        <f t="shared" si="154"/>
        <v>GRUN</v>
      </c>
      <c r="E324" s="27" t="str">
        <f t="shared" ref="E324" si="196">IF(A324&lt;&gt;"","F","")</f>
        <v>F</v>
      </c>
      <c r="F324" s="31"/>
      <c r="G324" s="31"/>
    </row>
    <row r="325" spans="1:7" x14ac:dyDescent="0.4">
      <c r="A325" s="27">
        <f>IFERROR(IF(AND(A320=A321, A321=A322),IF(A322+1&gt;MATCH(0,Input_Lieferant!$B$9:$B$158,-1),"",A322+1),A322),"")</f>
        <v>108</v>
      </c>
      <c r="B325" s="27" t="str">
        <f t="shared" si="152"/>
        <v>MATERIAL</v>
      </c>
      <c r="C325" s="27">
        <f t="shared" si="153"/>
        <v>108</v>
      </c>
      <c r="D325" s="27" t="str">
        <f t="shared" si="154"/>
        <v>GRUN</v>
      </c>
      <c r="E325" s="27" t="str">
        <f t="shared" ref="E325" si="197">IF(A325&lt;&gt;"","E","")</f>
        <v>E</v>
      </c>
      <c r="F325" s="31"/>
      <c r="G325" s="31"/>
    </row>
    <row r="326" spans="1:7" x14ac:dyDescent="0.4">
      <c r="A326" s="27">
        <f>IFERROR(IF(AND(A323=A324, A324=A325),IF(A323+1&gt;MATCH(0,Input_Lieferant!$B$9:$B$158,-1),"",A323+1),A323),"")</f>
        <v>109</v>
      </c>
      <c r="B326" s="27" t="str">
        <f t="shared" si="152"/>
        <v>MATERIAL</v>
      </c>
      <c r="C326" s="27">
        <f t="shared" si="153"/>
        <v>109</v>
      </c>
      <c r="D326" s="27" t="str">
        <f t="shared" si="154"/>
        <v>GRUN</v>
      </c>
      <c r="E326" s="27" t="str">
        <f t="shared" ref="E326" si="198">IF(A326&lt;&gt;"","D","")</f>
        <v>D</v>
      </c>
      <c r="F326" s="31"/>
      <c r="G326" s="31"/>
    </row>
    <row r="327" spans="1:7" x14ac:dyDescent="0.4">
      <c r="A327" s="27">
        <f>IFERROR(IF(AND(A323=A324, A324=A325),IF(A324+1&gt;MATCH(0,Input_Lieferant!$B$9:$B$158,-1),"",A324+1),A324),"")</f>
        <v>109</v>
      </c>
      <c r="B327" s="27" t="str">
        <f t="shared" si="152"/>
        <v>MATERIAL</v>
      </c>
      <c r="C327" s="27">
        <f t="shared" si="153"/>
        <v>109</v>
      </c>
      <c r="D327" s="27" t="str">
        <f t="shared" si="154"/>
        <v>GRUN</v>
      </c>
      <c r="E327" s="27" t="str">
        <f t="shared" ref="E327" si="199">IF(A327&lt;&gt;"","F","")</f>
        <v>F</v>
      </c>
      <c r="F327" s="31"/>
      <c r="G327" s="31"/>
    </row>
    <row r="328" spans="1:7" x14ac:dyDescent="0.4">
      <c r="A328" s="27">
        <f>IFERROR(IF(AND(A323=A324, A324=A325),IF(A325+1&gt;MATCH(0,Input_Lieferant!$B$9:$B$158,-1),"",A325+1),A325),"")</f>
        <v>109</v>
      </c>
      <c r="B328" s="27" t="str">
        <f t="shared" si="152"/>
        <v>MATERIAL</v>
      </c>
      <c r="C328" s="27">
        <f t="shared" si="153"/>
        <v>109</v>
      </c>
      <c r="D328" s="27" t="str">
        <f t="shared" si="154"/>
        <v>GRUN</v>
      </c>
      <c r="E328" s="27" t="str">
        <f t="shared" ref="E328" si="200">IF(A328&lt;&gt;"","E","")</f>
        <v>E</v>
      </c>
      <c r="F328" s="31"/>
      <c r="G328" s="31"/>
    </row>
    <row r="329" spans="1:7" x14ac:dyDescent="0.4">
      <c r="A329" s="27">
        <f>IFERROR(IF(AND(A326=A327, A327=A328),IF(A326+1&gt;MATCH(0,Input_Lieferant!$B$9:$B$158,-1),"",A326+1),A326),"")</f>
        <v>110</v>
      </c>
      <c r="B329" s="27" t="str">
        <f t="shared" si="152"/>
        <v>MATERIAL</v>
      </c>
      <c r="C329" s="27">
        <f t="shared" si="153"/>
        <v>110</v>
      </c>
      <c r="D329" s="27" t="str">
        <f t="shared" si="154"/>
        <v>GRUN</v>
      </c>
      <c r="E329" s="27" t="str">
        <f t="shared" ref="E329" si="201">IF(A329&lt;&gt;"","D","")</f>
        <v>D</v>
      </c>
      <c r="F329" s="31"/>
      <c r="G329" s="31"/>
    </row>
    <row r="330" spans="1:7" x14ac:dyDescent="0.4">
      <c r="A330" s="27">
        <f>IFERROR(IF(AND(A326=A327, A327=A328),IF(A327+1&gt;MATCH(0,Input_Lieferant!$B$9:$B$158,-1),"",A327+1),A327),"")</f>
        <v>110</v>
      </c>
      <c r="B330" s="27" t="str">
        <f t="shared" si="152"/>
        <v>MATERIAL</v>
      </c>
      <c r="C330" s="27">
        <f t="shared" si="153"/>
        <v>110</v>
      </c>
      <c r="D330" s="27" t="str">
        <f t="shared" si="154"/>
        <v>GRUN</v>
      </c>
      <c r="E330" s="27" t="str">
        <f t="shared" ref="E330" si="202">IF(A330&lt;&gt;"","F","")</f>
        <v>F</v>
      </c>
      <c r="F330" s="31"/>
      <c r="G330" s="31"/>
    </row>
    <row r="331" spans="1:7" x14ac:dyDescent="0.4">
      <c r="A331" s="27">
        <f>IFERROR(IF(AND(A326=A327, A327=A328),IF(A328+1&gt;MATCH(0,Input_Lieferant!$B$9:$B$158,-1),"",A328+1),A328),"")</f>
        <v>110</v>
      </c>
      <c r="B331" s="27" t="str">
        <f t="shared" si="152"/>
        <v>MATERIAL</v>
      </c>
      <c r="C331" s="27">
        <f t="shared" si="153"/>
        <v>110</v>
      </c>
      <c r="D331" s="27" t="str">
        <f t="shared" si="154"/>
        <v>GRUN</v>
      </c>
      <c r="E331" s="27" t="str">
        <f t="shared" ref="E331" si="203">IF(A331&lt;&gt;"","E","")</f>
        <v>E</v>
      </c>
      <c r="F331" s="31"/>
      <c r="G331" s="31"/>
    </row>
    <row r="332" spans="1:7" x14ac:dyDescent="0.4">
      <c r="A332" s="27">
        <f>IFERROR(IF(AND(A329=A330, A330=A331),IF(A329+1&gt;MATCH(0,Input_Lieferant!$B$9:$B$158,-1),"",A329+1),A329),"")</f>
        <v>111</v>
      </c>
      <c r="B332" s="27" t="str">
        <f t="shared" si="152"/>
        <v>MATERIAL</v>
      </c>
      <c r="C332" s="27">
        <f t="shared" si="153"/>
        <v>111</v>
      </c>
      <c r="D332" s="27" t="str">
        <f t="shared" si="154"/>
        <v>GRUN</v>
      </c>
      <c r="E332" s="27" t="str">
        <f t="shared" ref="E332" si="204">IF(A332&lt;&gt;"","D","")</f>
        <v>D</v>
      </c>
      <c r="F332" s="31"/>
      <c r="G332" s="31"/>
    </row>
    <row r="333" spans="1:7" x14ac:dyDescent="0.4">
      <c r="A333" s="27">
        <f>IFERROR(IF(AND(A329=A330, A330=A331),IF(A330+1&gt;MATCH(0,Input_Lieferant!$B$9:$B$158,-1),"",A330+1),A330),"")</f>
        <v>111</v>
      </c>
      <c r="B333" s="27" t="str">
        <f t="shared" si="152"/>
        <v>MATERIAL</v>
      </c>
      <c r="C333" s="27">
        <f t="shared" si="153"/>
        <v>111</v>
      </c>
      <c r="D333" s="27" t="str">
        <f t="shared" si="154"/>
        <v>GRUN</v>
      </c>
      <c r="E333" s="27" t="str">
        <f t="shared" ref="E333" si="205">IF(A333&lt;&gt;"","F","")</f>
        <v>F</v>
      </c>
      <c r="F333" s="31"/>
      <c r="G333" s="31"/>
    </row>
    <row r="334" spans="1:7" x14ac:dyDescent="0.4">
      <c r="A334" s="27">
        <f>IFERROR(IF(AND(A329=A330, A330=A331),IF(A331+1&gt;MATCH(0,Input_Lieferant!$B$9:$B$158,-1),"",A331+1),A331),"")</f>
        <v>111</v>
      </c>
      <c r="B334" s="27" t="str">
        <f t="shared" si="152"/>
        <v>MATERIAL</v>
      </c>
      <c r="C334" s="27">
        <f t="shared" si="153"/>
        <v>111</v>
      </c>
      <c r="D334" s="27" t="str">
        <f t="shared" si="154"/>
        <v>GRUN</v>
      </c>
      <c r="E334" s="27" t="str">
        <f t="shared" ref="E334" si="206">IF(A334&lt;&gt;"","E","")</f>
        <v>E</v>
      </c>
      <c r="F334" s="31"/>
      <c r="G334" s="31"/>
    </row>
    <row r="335" spans="1:7" x14ac:dyDescent="0.4">
      <c r="A335" s="27">
        <f>IFERROR(IF(AND(A332=A333, A333=A334),IF(A332+1&gt;MATCH(0,Input_Lieferant!$B$9:$B$158,-1),"",A332+1),A332),"")</f>
        <v>112</v>
      </c>
      <c r="B335" s="27" t="str">
        <f t="shared" si="152"/>
        <v>MATERIAL</v>
      </c>
      <c r="C335" s="27">
        <f t="shared" si="153"/>
        <v>112</v>
      </c>
      <c r="D335" s="27" t="str">
        <f t="shared" si="154"/>
        <v>GRUN</v>
      </c>
      <c r="E335" s="27" t="str">
        <f t="shared" ref="E335" si="207">IF(A335&lt;&gt;"","D","")</f>
        <v>D</v>
      </c>
      <c r="F335" s="31"/>
      <c r="G335" s="31"/>
    </row>
    <row r="336" spans="1:7" x14ac:dyDescent="0.4">
      <c r="A336" s="27">
        <f>IFERROR(IF(AND(A332=A333, A333=A334),IF(A333+1&gt;MATCH(0,Input_Lieferant!$B$9:$B$158,-1),"",A333+1),A333),"")</f>
        <v>112</v>
      </c>
      <c r="B336" s="27" t="str">
        <f t="shared" si="152"/>
        <v>MATERIAL</v>
      </c>
      <c r="C336" s="27">
        <f t="shared" si="153"/>
        <v>112</v>
      </c>
      <c r="D336" s="27" t="str">
        <f t="shared" si="154"/>
        <v>GRUN</v>
      </c>
      <c r="E336" s="27" t="str">
        <f t="shared" ref="E336" si="208">IF(A336&lt;&gt;"","F","")</f>
        <v>F</v>
      </c>
      <c r="F336" s="31"/>
      <c r="G336" s="31"/>
    </row>
    <row r="337" spans="1:7" x14ac:dyDescent="0.4">
      <c r="A337" s="27">
        <f>IFERROR(IF(AND(A332=A333, A333=A334),IF(A334+1&gt;MATCH(0,Input_Lieferant!$B$9:$B$158,-1),"",A334+1),A334),"")</f>
        <v>112</v>
      </c>
      <c r="B337" s="27" t="str">
        <f t="shared" si="152"/>
        <v>MATERIAL</v>
      </c>
      <c r="C337" s="27">
        <f t="shared" si="153"/>
        <v>112</v>
      </c>
      <c r="D337" s="27" t="str">
        <f t="shared" si="154"/>
        <v>GRUN</v>
      </c>
      <c r="E337" s="27" t="str">
        <f t="shared" ref="E337" si="209">IF(A337&lt;&gt;"","E","")</f>
        <v>E</v>
      </c>
      <c r="F337" s="31"/>
      <c r="G337" s="31"/>
    </row>
    <row r="338" spans="1:7" x14ac:dyDescent="0.4">
      <c r="A338" s="27">
        <f>IFERROR(IF(AND(A335=A336, A336=A337),IF(A335+1&gt;MATCH(0,Input_Lieferant!$B$9:$B$158,-1),"",A335+1),A335),"")</f>
        <v>113</v>
      </c>
      <c r="B338" s="27" t="str">
        <f t="shared" si="152"/>
        <v>MATERIAL</v>
      </c>
      <c r="C338" s="27">
        <f t="shared" si="153"/>
        <v>113</v>
      </c>
      <c r="D338" s="27" t="str">
        <f t="shared" si="154"/>
        <v>GRUN</v>
      </c>
      <c r="E338" s="27" t="str">
        <f t="shared" ref="E338" si="210">IF(A338&lt;&gt;"","D","")</f>
        <v>D</v>
      </c>
      <c r="F338" s="31"/>
      <c r="G338" s="31"/>
    </row>
    <row r="339" spans="1:7" x14ac:dyDescent="0.4">
      <c r="A339" s="27">
        <f>IFERROR(IF(AND(A335=A336, A336=A337),IF(A336+1&gt;MATCH(0,Input_Lieferant!$B$9:$B$158,-1),"",A336+1),A336),"")</f>
        <v>113</v>
      </c>
      <c r="B339" s="27" t="str">
        <f t="shared" si="152"/>
        <v>MATERIAL</v>
      </c>
      <c r="C339" s="27">
        <f t="shared" si="153"/>
        <v>113</v>
      </c>
      <c r="D339" s="27" t="str">
        <f t="shared" si="154"/>
        <v>GRUN</v>
      </c>
      <c r="E339" s="27" t="str">
        <f t="shared" ref="E339" si="211">IF(A339&lt;&gt;"","F","")</f>
        <v>F</v>
      </c>
      <c r="F339" s="31"/>
      <c r="G339" s="31"/>
    </row>
    <row r="340" spans="1:7" x14ac:dyDescent="0.4">
      <c r="A340" s="27">
        <f>IFERROR(IF(AND(A335=A336, A336=A337),IF(A337+1&gt;MATCH(0,Input_Lieferant!$B$9:$B$158,-1),"",A337+1),A337),"")</f>
        <v>113</v>
      </c>
      <c r="B340" s="27" t="str">
        <f t="shared" si="152"/>
        <v>MATERIAL</v>
      </c>
      <c r="C340" s="27">
        <f t="shared" si="153"/>
        <v>113</v>
      </c>
      <c r="D340" s="27" t="str">
        <f t="shared" si="154"/>
        <v>GRUN</v>
      </c>
      <c r="E340" s="27" t="str">
        <f t="shared" ref="E340" si="212">IF(A340&lt;&gt;"","E","")</f>
        <v>E</v>
      </c>
      <c r="F340" s="31"/>
      <c r="G340" s="31"/>
    </row>
    <row r="341" spans="1:7" x14ac:dyDescent="0.4">
      <c r="A341" s="27">
        <f>IFERROR(IF(AND(A338=A339, A339=A340),IF(A338+1&gt;MATCH(0,Input_Lieferant!$B$9:$B$158,-1),"",A338+1),A338),"")</f>
        <v>114</v>
      </c>
      <c r="B341" s="27" t="str">
        <f t="shared" si="152"/>
        <v>MATERIAL</v>
      </c>
      <c r="C341" s="27">
        <f t="shared" si="153"/>
        <v>114</v>
      </c>
      <c r="D341" s="27" t="str">
        <f t="shared" si="154"/>
        <v>GRUN</v>
      </c>
      <c r="E341" s="27" t="str">
        <f t="shared" ref="E341" si="213">IF(A341&lt;&gt;"","D","")</f>
        <v>D</v>
      </c>
      <c r="F341" s="31"/>
      <c r="G341" s="31"/>
    </row>
    <row r="342" spans="1:7" x14ac:dyDescent="0.4">
      <c r="A342" s="27">
        <f>IFERROR(IF(AND(A338=A339, A339=A340),IF(A339+1&gt;MATCH(0,Input_Lieferant!$B$9:$B$158,-1),"",A339+1),A339),"")</f>
        <v>114</v>
      </c>
      <c r="B342" s="27" t="str">
        <f t="shared" si="152"/>
        <v>MATERIAL</v>
      </c>
      <c r="C342" s="27">
        <f t="shared" si="153"/>
        <v>114</v>
      </c>
      <c r="D342" s="27" t="str">
        <f t="shared" si="154"/>
        <v>GRUN</v>
      </c>
      <c r="E342" s="27" t="str">
        <f t="shared" ref="E342" si="214">IF(A342&lt;&gt;"","F","")</f>
        <v>F</v>
      </c>
      <c r="F342" s="31"/>
      <c r="G342" s="31"/>
    </row>
    <row r="343" spans="1:7" x14ac:dyDescent="0.4">
      <c r="A343" s="27">
        <f>IFERROR(IF(AND(A338=A339, A339=A340),IF(A340+1&gt;MATCH(0,Input_Lieferant!$B$9:$B$158,-1),"",A340+1),A340),"")</f>
        <v>114</v>
      </c>
      <c r="B343" s="27" t="str">
        <f t="shared" si="152"/>
        <v>MATERIAL</v>
      </c>
      <c r="C343" s="27">
        <f t="shared" si="153"/>
        <v>114</v>
      </c>
      <c r="D343" s="27" t="str">
        <f t="shared" si="154"/>
        <v>GRUN</v>
      </c>
      <c r="E343" s="27" t="str">
        <f t="shared" ref="E343" si="215">IF(A343&lt;&gt;"","E","")</f>
        <v>E</v>
      </c>
      <c r="F343" s="31"/>
      <c r="G343" s="31"/>
    </row>
    <row r="344" spans="1:7" x14ac:dyDescent="0.4">
      <c r="A344" s="27">
        <f>IFERROR(IF(AND(A341=A342, A342=A343),IF(A341+1&gt;MATCH(0,Input_Lieferant!$B$9:$B$158,-1),"",A341+1),A341),"")</f>
        <v>115</v>
      </c>
      <c r="B344" s="27" t="str">
        <f t="shared" si="152"/>
        <v>MATERIAL</v>
      </c>
      <c r="C344" s="27">
        <f t="shared" si="153"/>
        <v>115</v>
      </c>
      <c r="D344" s="27" t="str">
        <f t="shared" si="154"/>
        <v>GRUN</v>
      </c>
      <c r="E344" s="27" t="str">
        <f t="shared" ref="E344" si="216">IF(A344&lt;&gt;"","D","")</f>
        <v>D</v>
      </c>
      <c r="F344" s="31"/>
      <c r="G344" s="31"/>
    </row>
    <row r="345" spans="1:7" x14ac:dyDescent="0.4">
      <c r="A345" s="27">
        <f>IFERROR(IF(AND(A341=A342, A342=A343),IF(A342+1&gt;MATCH(0,Input_Lieferant!$B$9:$B$158,-1),"",A342+1),A342),"")</f>
        <v>115</v>
      </c>
      <c r="B345" s="27" t="str">
        <f t="shared" si="152"/>
        <v>MATERIAL</v>
      </c>
      <c r="C345" s="27">
        <f t="shared" si="153"/>
        <v>115</v>
      </c>
      <c r="D345" s="27" t="str">
        <f t="shared" si="154"/>
        <v>GRUN</v>
      </c>
      <c r="E345" s="27" t="str">
        <f t="shared" ref="E345" si="217">IF(A345&lt;&gt;"","F","")</f>
        <v>F</v>
      </c>
      <c r="F345" s="31"/>
      <c r="G345" s="31"/>
    </row>
    <row r="346" spans="1:7" x14ac:dyDescent="0.4">
      <c r="A346" s="27">
        <f>IFERROR(IF(AND(A341=A342, A342=A343),IF(A343+1&gt;MATCH(0,Input_Lieferant!$B$9:$B$158,-1),"",A343+1),A343),"")</f>
        <v>115</v>
      </c>
      <c r="B346" s="27" t="str">
        <f t="shared" si="152"/>
        <v>MATERIAL</v>
      </c>
      <c r="C346" s="27">
        <f t="shared" si="153"/>
        <v>115</v>
      </c>
      <c r="D346" s="27" t="str">
        <f t="shared" si="154"/>
        <v>GRUN</v>
      </c>
      <c r="E346" s="27" t="str">
        <f t="shared" ref="E346" si="218">IF(A346&lt;&gt;"","E","")</f>
        <v>E</v>
      </c>
      <c r="F346" s="31"/>
      <c r="G346" s="31"/>
    </row>
    <row r="347" spans="1:7" x14ac:dyDescent="0.4">
      <c r="A347" s="27">
        <f>IFERROR(IF(AND(A344=A345, A345=A346),IF(A344+1&gt;MATCH(0,Input_Lieferant!$B$9:$B$158,-1),"",A344+1),A344),"")</f>
        <v>116</v>
      </c>
      <c r="B347" s="27" t="str">
        <f t="shared" ref="B347:B410" si="219">IF(A347&lt;&gt;"","MATERIAL","")</f>
        <v>MATERIAL</v>
      </c>
      <c r="C347" s="27">
        <f t="shared" ref="C347:C410" si="220">A347</f>
        <v>116</v>
      </c>
      <c r="D347" s="27" t="str">
        <f t="shared" ref="D347:D410" si="221">IF(A347&lt;&gt;"","GRUN","")</f>
        <v>GRUN</v>
      </c>
      <c r="E347" s="27" t="str">
        <f t="shared" ref="E347" si="222">IF(A347&lt;&gt;"","D","")</f>
        <v>D</v>
      </c>
      <c r="F347" s="31"/>
      <c r="G347" s="31"/>
    </row>
    <row r="348" spans="1:7" x14ac:dyDescent="0.4">
      <c r="A348" s="27">
        <f>IFERROR(IF(AND(A344=A345, A345=A346),IF(A345+1&gt;MATCH(0,Input_Lieferant!$B$9:$B$158,-1),"",A345+1),A345),"")</f>
        <v>116</v>
      </c>
      <c r="B348" s="27" t="str">
        <f t="shared" si="219"/>
        <v>MATERIAL</v>
      </c>
      <c r="C348" s="27">
        <f t="shared" si="220"/>
        <v>116</v>
      </c>
      <c r="D348" s="27" t="str">
        <f t="shared" si="221"/>
        <v>GRUN</v>
      </c>
      <c r="E348" s="27" t="str">
        <f t="shared" ref="E348" si="223">IF(A348&lt;&gt;"","F","")</f>
        <v>F</v>
      </c>
      <c r="F348" s="31"/>
      <c r="G348" s="31"/>
    </row>
    <row r="349" spans="1:7" x14ac:dyDescent="0.4">
      <c r="A349" s="27">
        <f>IFERROR(IF(AND(A344=A345, A345=A346),IF(A346+1&gt;MATCH(0,Input_Lieferant!$B$9:$B$158,-1),"",A346+1),A346),"")</f>
        <v>116</v>
      </c>
      <c r="B349" s="27" t="str">
        <f t="shared" si="219"/>
        <v>MATERIAL</v>
      </c>
      <c r="C349" s="27">
        <f t="shared" si="220"/>
        <v>116</v>
      </c>
      <c r="D349" s="27" t="str">
        <f t="shared" si="221"/>
        <v>GRUN</v>
      </c>
      <c r="E349" s="27" t="str">
        <f t="shared" ref="E349" si="224">IF(A349&lt;&gt;"","E","")</f>
        <v>E</v>
      </c>
      <c r="F349" s="31"/>
      <c r="G349" s="31"/>
    </row>
    <row r="350" spans="1:7" x14ac:dyDescent="0.4">
      <c r="A350" s="27">
        <f>IFERROR(IF(AND(A347=A348, A348=A349),IF(A347+1&gt;MATCH(0,Input_Lieferant!$B$9:$B$158,-1),"",A347+1),A347),"")</f>
        <v>117</v>
      </c>
      <c r="B350" s="27" t="str">
        <f t="shared" si="219"/>
        <v>MATERIAL</v>
      </c>
      <c r="C350" s="27">
        <f t="shared" si="220"/>
        <v>117</v>
      </c>
      <c r="D350" s="27" t="str">
        <f t="shared" si="221"/>
        <v>GRUN</v>
      </c>
      <c r="E350" s="27" t="str">
        <f t="shared" ref="E350" si="225">IF(A350&lt;&gt;"","D","")</f>
        <v>D</v>
      </c>
      <c r="F350" s="31"/>
      <c r="G350" s="31"/>
    </row>
    <row r="351" spans="1:7" x14ac:dyDescent="0.4">
      <c r="A351" s="27">
        <f>IFERROR(IF(AND(A347=A348, A348=A349),IF(A348+1&gt;MATCH(0,Input_Lieferant!$B$9:$B$158,-1),"",A348+1),A348),"")</f>
        <v>117</v>
      </c>
      <c r="B351" s="27" t="str">
        <f t="shared" si="219"/>
        <v>MATERIAL</v>
      </c>
      <c r="C351" s="27">
        <f t="shared" si="220"/>
        <v>117</v>
      </c>
      <c r="D351" s="27" t="str">
        <f t="shared" si="221"/>
        <v>GRUN</v>
      </c>
      <c r="E351" s="27" t="str">
        <f t="shared" ref="E351" si="226">IF(A351&lt;&gt;"","F","")</f>
        <v>F</v>
      </c>
      <c r="F351" s="31"/>
      <c r="G351" s="31"/>
    </row>
    <row r="352" spans="1:7" x14ac:dyDescent="0.4">
      <c r="A352" s="27">
        <f>IFERROR(IF(AND(A347=A348, A348=A349),IF(A349+1&gt;MATCH(0,Input_Lieferant!$B$9:$B$158,-1),"",A349+1),A349),"")</f>
        <v>117</v>
      </c>
      <c r="B352" s="27" t="str">
        <f t="shared" si="219"/>
        <v>MATERIAL</v>
      </c>
      <c r="C352" s="27">
        <f t="shared" si="220"/>
        <v>117</v>
      </c>
      <c r="D352" s="27" t="str">
        <f t="shared" si="221"/>
        <v>GRUN</v>
      </c>
      <c r="E352" s="27" t="str">
        <f t="shared" ref="E352" si="227">IF(A352&lt;&gt;"","E","")</f>
        <v>E</v>
      </c>
      <c r="F352" s="31"/>
      <c r="G352" s="31"/>
    </row>
    <row r="353" spans="1:7" x14ac:dyDescent="0.4">
      <c r="A353" s="27">
        <f>IFERROR(IF(AND(A350=A351, A351=A352),IF(A350+1&gt;MATCH(0,Input_Lieferant!$B$9:$B$158,-1),"",A350+1),A350),"")</f>
        <v>118</v>
      </c>
      <c r="B353" s="27" t="str">
        <f t="shared" si="219"/>
        <v>MATERIAL</v>
      </c>
      <c r="C353" s="27">
        <f t="shared" si="220"/>
        <v>118</v>
      </c>
      <c r="D353" s="27" t="str">
        <f t="shared" si="221"/>
        <v>GRUN</v>
      </c>
      <c r="E353" s="27" t="str">
        <f t="shared" ref="E353" si="228">IF(A353&lt;&gt;"","D","")</f>
        <v>D</v>
      </c>
      <c r="F353" s="31"/>
      <c r="G353" s="31"/>
    </row>
    <row r="354" spans="1:7" x14ac:dyDescent="0.4">
      <c r="A354" s="27">
        <f>IFERROR(IF(AND(A350=A351, A351=A352),IF(A351+1&gt;MATCH(0,Input_Lieferant!$B$9:$B$158,-1),"",A351+1),A351),"")</f>
        <v>118</v>
      </c>
      <c r="B354" s="27" t="str">
        <f t="shared" si="219"/>
        <v>MATERIAL</v>
      </c>
      <c r="C354" s="27">
        <f t="shared" si="220"/>
        <v>118</v>
      </c>
      <c r="D354" s="27" t="str">
        <f t="shared" si="221"/>
        <v>GRUN</v>
      </c>
      <c r="E354" s="27" t="str">
        <f t="shared" ref="E354" si="229">IF(A354&lt;&gt;"","F","")</f>
        <v>F</v>
      </c>
      <c r="F354" s="31"/>
      <c r="G354" s="31"/>
    </row>
    <row r="355" spans="1:7" x14ac:dyDescent="0.4">
      <c r="A355" s="27">
        <f>IFERROR(IF(AND(A350=A351, A351=A352),IF(A352+1&gt;MATCH(0,Input_Lieferant!$B$9:$B$158,-1),"",A352+1),A352),"")</f>
        <v>118</v>
      </c>
      <c r="B355" s="27" t="str">
        <f t="shared" si="219"/>
        <v>MATERIAL</v>
      </c>
      <c r="C355" s="27">
        <f t="shared" si="220"/>
        <v>118</v>
      </c>
      <c r="D355" s="27" t="str">
        <f t="shared" si="221"/>
        <v>GRUN</v>
      </c>
      <c r="E355" s="27" t="str">
        <f t="shared" ref="E355" si="230">IF(A355&lt;&gt;"","E","")</f>
        <v>E</v>
      </c>
      <c r="F355" s="31"/>
      <c r="G355" s="31"/>
    </row>
    <row r="356" spans="1:7" x14ac:dyDescent="0.4">
      <c r="A356" s="27">
        <f>IFERROR(IF(AND(A353=A354, A354=A355),IF(A353+1&gt;MATCH(0,Input_Lieferant!$B$9:$B$158,-1),"",A353+1),A353),"")</f>
        <v>119</v>
      </c>
      <c r="B356" s="27" t="str">
        <f t="shared" si="219"/>
        <v>MATERIAL</v>
      </c>
      <c r="C356" s="27">
        <f t="shared" si="220"/>
        <v>119</v>
      </c>
      <c r="D356" s="27" t="str">
        <f t="shared" si="221"/>
        <v>GRUN</v>
      </c>
      <c r="E356" s="27" t="str">
        <f t="shared" ref="E356" si="231">IF(A356&lt;&gt;"","D","")</f>
        <v>D</v>
      </c>
      <c r="F356" s="31"/>
      <c r="G356" s="31"/>
    </row>
    <row r="357" spans="1:7" x14ac:dyDescent="0.4">
      <c r="A357" s="27">
        <f>IFERROR(IF(AND(A353=A354, A354=A355),IF(A354+1&gt;MATCH(0,Input_Lieferant!$B$9:$B$158,-1),"",A354+1),A354),"")</f>
        <v>119</v>
      </c>
      <c r="B357" s="27" t="str">
        <f t="shared" si="219"/>
        <v>MATERIAL</v>
      </c>
      <c r="C357" s="27">
        <f t="shared" si="220"/>
        <v>119</v>
      </c>
      <c r="D357" s="27" t="str">
        <f t="shared" si="221"/>
        <v>GRUN</v>
      </c>
      <c r="E357" s="27" t="str">
        <f t="shared" ref="E357" si="232">IF(A357&lt;&gt;"","F","")</f>
        <v>F</v>
      </c>
      <c r="F357" s="31"/>
      <c r="G357" s="31"/>
    </row>
    <row r="358" spans="1:7" x14ac:dyDescent="0.4">
      <c r="A358" s="27">
        <f>IFERROR(IF(AND(A353=A354, A354=A355),IF(A355+1&gt;MATCH(0,Input_Lieferant!$B$9:$B$158,-1),"",A355+1),A355),"")</f>
        <v>119</v>
      </c>
      <c r="B358" s="27" t="str">
        <f t="shared" si="219"/>
        <v>MATERIAL</v>
      </c>
      <c r="C358" s="27">
        <f t="shared" si="220"/>
        <v>119</v>
      </c>
      <c r="D358" s="27" t="str">
        <f t="shared" si="221"/>
        <v>GRUN</v>
      </c>
      <c r="E358" s="27" t="str">
        <f t="shared" ref="E358" si="233">IF(A358&lt;&gt;"","E","")</f>
        <v>E</v>
      </c>
      <c r="F358" s="31"/>
      <c r="G358" s="31"/>
    </row>
    <row r="359" spans="1:7" x14ac:dyDescent="0.4">
      <c r="A359" s="27">
        <f>IFERROR(IF(AND(A356=A357, A357=A358),IF(A356+1&gt;MATCH(0,Input_Lieferant!$B$9:$B$158,-1),"",A356+1),A356),"")</f>
        <v>120</v>
      </c>
      <c r="B359" s="27" t="str">
        <f t="shared" si="219"/>
        <v>MATERIAL</v>
      </c>
      <c r="C359" s="27">
        <f t="shared" si="220"/>
        <v>120</v>
      </c>
      <c r="D359" s="27" t="str">
        <f t="shared" si="221"/>
        <v>GRUN</v>
      </c>
      <c r="E359" s="27" t="str">
        <f t="shared" ref="E359" si="234">IF(A359&lt;&gt;"","D","")</f>
        <v>D</v>
      </c>
      <c r="F359" s="31"/>
      <c r="G359" s="31"/>
    </row>
    <row r="360" spans="1:7" x14ac:dyDescent="0.4">
      <c r="A360" s="27">
        <f>IFERROR(IF(AND(A356=A357, A357=A358),IF(A357+1&gt;MATCH(0,Input_Lieferant!$B$9:$B$158,-1),"",A357+1),A357),"")</f>
        <v>120</v>
      </c>
      <c r="B360" s="27" t="str">
        <f t="shared" si="219"/>
        <v>MATERIAL</v>
      </c>
      <c r="C360" s="27">
        <f t="shared" si="220"/>
        <v>120</v>
      </c>
      <c r="D360" s="27" t="str">
        <f t="shared" si="221"/>
        <v>GRUN</v>
      </c>
      <c r="E360" s="27" t="str">
        <f t="shared" ref="E360" si="235">IF(A360&lt;&gt;"","F","")</f>
        <v>F</v>
      </c>
      <c r="F360" s="31"/>
      <c r="G360" s="31"/>
    </row>
    <row r="361" spans="1:7" x14ac:dyDescent="0.4">
      <c r="A361" s="27">
        <f>IFERROR(IF(AND(A356=A357, A357=A358),IF(A358+1&gt;MATCH(0,Input_Lieferant!$B$9:$B$158,-1),"",A358+1),A358),"")</f>
        <v>120</v>
      </c>
      <c r="B361" s="27" t="str">
        <f t="shared" si="219"/>
        <v>MATERIAL</v>
      </c>
      <c r="C361" s="27">
        <f t="shared" si="220"/>
        <v>120</v>
      </c>
      <c r="D361" s="27" t="str">
        <f t="shared" si="221"/>
        <v>GRUN</v>
      </c>
      <c r="E361" s="27" t="str">
        <f t="shared" ref="E361" si="236">IF(A361&lt;&gt;"","E","")</f>
        <v>E</v>
      </c>
      <c r="F361" s="31"/>
      <c r="G361" s="31"/>
    </row>
    <row r="362" spans="1:7" x14ac:dyDescent="0.4">
      <c r="A362" s="27">
        <f>IFERROR(IF(AND(A359=A360, A360=A361),IF(A359+1&gt;MATCH(0,Input_Lieferant!$B$9:$B$158,-1),"",A359+1),A359),"")</f>
        <v>121</v>
      </c>
      <c r="B362" s="27" t="str">
        <f t="shared" si="219"/>
        <v>MATERIAL</v>
      </c>
      <c r="C362" s="27">
        <f t="shared" si="220"/>
        <v>121</v>
      </c>
      <c r="D362" s="27" t="str">
        <f t="shared" si="221"/>
        <v>GRUN</v>
      </c>
      <c r="E362" s="27" t="str">
        <f t="shared" ref="E362" si="237">IF(A362&lt;&gt;"","D","")</f>
        <v>D</v>
      </c>
      <c r="F362" s="31"/>
      <c r="G362" s="31"/>
    </row>
    <row r="363" spans="1:7" x14ac:dyDescent="0.4">
      <c r="A363" s="27">
        <f>IFERROR(IF(AND(A359=A360, A360=A361),IF(A360+1&gt;MATCH(0,Input_Lieferant!$B$9:$B$158,-1),"",A360+1),A360),"")</f>
        <v>121</v>
      </c>
      <c r="B363" s="27" t="str">
        <f t="shared" si="219"/>
        <v>MATERIAL</v>
      </c>
      <c r="C363" s="27">
        <f t="shared" si="220"/>
        <v>121</v>
      </c>
      <c r="D363" s="27" t="str">
        <f t="shared" si="221"/>
        <v>GRUN</v>
      </c>
      <c r="E363" s="27" t="str">
        <f t="shared" ref="E363" si="238">IF(A363&lt;&gt;"","F","")</f>
        <v>F</v>
      </c>
      <c r="F363" s="31"/>
      <c r="G363" s="31"/>
    </row>
    <row r="364" spans="1:7" x14ac:dyDescent="0.4">
      <c r="A364" s="27">
        <f>IFERROR(IF(AND(A359=A360, A360=A361),IF(A361+1&gt;MATCH(0,Input_Lieferant!$B$9:$B$158,-1),"",A361+1),A361),"")</f>
        <v>121</v>
      </c>
      <c r="B364" s="27" t="str">
        <f t="shared" si="219"/>
        <v>MATERIAL</v>
      </c>
      <c r="C364" s="27">
        <f t="shared" si="220"/>
        <v>121</v>
      </c>
      <c r="D364" s="27" t="str">
        <f t="shared" si="221"/>
        <v>GRUN</v>
      </c>
      <c r="E364" s="27" t="str">
        <f t="shared" ref="E364" si="239">IF(A364&lt;&gt;"","E","")</f>
        <v>E</v>
      </c>
      <c r="F364" s="31"/>
      <c r="G364" s="31"/>
    </row>
    <row r="365" spans="1:7" x14ac:dyDescent="0.4">
      <c r="A365" s="27">
        <f>IFERROR(IF(AND(A362=A363, A363=A364),IF(A362+1&gt;MATCH(0,Input_Lieferant!$B$9:$B$158,-1),"",A362+1),A362),"")</f>
        <v>122</v>
      </c>
      <c r="B365" s="27" t="str">
        <f t="shared" si="219"/>
        <v>MATERIAL</v>
      </c>
      <c r="C365" s="27">
        <f t="shared" si="220"/>
        <v>122</v>
      </c>
      <c r="D365" s="27" t="str">
        <f t="shared" si="221"/>
        <v>GRUN</v>
      </c>
      <c r="E365" s="27" t="str">
        <f t="shared" ref="E365" si="240">IF(A365&lt;&gt;"","D","")</f>
        <v>D</v>
      </c>
      <c r="F365" s="31"/>
      <c r="G365" s="31"/>
    </row>
    <row r="366" spans="1:7" x14ac:dyDescent="0.4">
      <c r="A366" s="27">
        <f>IFERROR(IF(AND(A362=A363, A363=A364),IF(A363+1&gt;MATCH(0,Input_Lieferant!$B$9:$B$158,-1),"",A363+1),A363),"")</f>
        <v>122</v>
      </c>
      <c r="B366" s="27" t="str">
        <f t="shared" si="219"/>
        <v>MATERIAL</v>
      </c>
      <c r="C366" s="27">
        <f t="shared" si="220"/>
        <v>122</v>
      </c>
      <c r="D366" s="27" t="str">
        <f t="shared" si="221"/>
        <v>GRUN</v>
      </c>
      <c r="E366" s="27" t="str">
        <f t="shared" ref="E366" si="241">IF(A366&lt;&gt;"","F","")</f>
        <v>F</v>
      </c>
      <c r="F366" s="31"/>
      <c r="G366" s="31"/>
    </row>
    <row r="367" spans="1:7" x14ac:dyDescent="0.4">
      <c r="A367" s="27">
        <f>IFERROR(IF(AND(A362=A363, A363=A364),IF(A364+1&gt;MATCH(0,Input_Lieferant!$B$9:$B$158,-1),"",A364+1),A364),"")</f>
        <v>122</v>
      </c>
      <c r="B367" s="27" t="str">
        <f t="shared" si="219"/>
        <v>MATERIAL</v>
      </c>
      <c r="C367" s="27">
        <f t="shared" si="220"/>
        <v>122</v>
      </c>
      <c r="D367" s="27" t="str">
        <f t="shared" si="221"/>
        <v>GRUN</v>
      </c>
      <c r="E367" s="27" t="str">
        <f t="shared" ref="E367" si="242">IF(A367&lt;&gt;"","E","")</f>
        <v>E</v>
      </c>
      <c r="F367" s="31"/>
      <c r="G367" s="31"/>
    </row>
    <row r="368" spans="1:7" x14ac:dyDescent="0.4">
      <c r="A368" s="27">
        <f>IFERROR(IF(AND(A365=A366, A366=A367),IF(A365+1&gt;MATCH(0,Input_Lieferant!$B$9:$B$158,-1),"",A365+1),A365),"")</f>
        <v>123</v>
      </c>
      <c r="B368" s="27" t="str">
        <f t="shared" si="219"/>
        <v>MATERIAL</v>
      </c>
      <c r="C368" s="27">
        <f t="shared" si="220"/>
        <v>123</v>
      </c>
      <c r="D368" s="27" t="str">
        <f t="shared" si="221"/>
        <v>GRUN</v>
      </c>
      <c r="E368" s="27" t="str">
        <f t="shared" ref="E368" si="243">IF(A368&lt;&gt;"","D","")</f>
        <v>D</v>
      </c>
      <c r="F368" s="31"/>
      <c r="G368" s="31"/>
    </row>
    <row r="369" spans="1:7" x14ac:dyDescent="0.4">
      <c r="A369" s="27">
        <f>IFERROR(IF(AND(A365=A366, A366=A367),IF(A366+1&gt;MATCH(0,Input_Lieferant!$B$9:$B$158,-1),"",A366+1),A366),"")</f>
        <v>123</v>
      </c>
      <c r="B369" s="27" t="str">
        <f t="shared" si="219"/>
        <v>MATERIAL</v>
      </c>
      <c r="C369" s="27">
        <f t="shared" si="220"/>
        <v>123</v>
      </c>
      <c r="D369" s="27" t="str">
        <f t="shared" si="221"/>
        <v>GRUN</v>
      </c>
      <c r="E369" s="27" t="str">
        <f t="shared" ref="E369" si="244">IF(A369&lt;&gt;"","F","")</f>
        <v>F</v>
      </c>
      <c r="F369" s="31"/>
      <c r="G369" s="31"/>
    </row>
    <row r="370" spans="1:7" x14ac:dyDescent="0.4">
      <c r="A370" s="27">
        <f>IFERROR(IF(AND(A365=A366, A366=A367),IF(A367+1&gt;MATCH(0,Input_Lieferant!$B$9:$B$158,-1),"",A367+1),A367),"")</f>
        <v>123</v>
      </c>
      <c r="B370" s="27" t="str">
        <f t="shared" si="219"/>
        <v>MATERIAL</v>
      </c>
      <c r="C370" s="27">
        <f t="shared" si="220"/>
        <v>123</v>
      </c>
      <c r="D370" s="27" t="str">
        <f t="shared" si="221"/>
        <v>GRUN</v>
      </c>
      <c r="E370" s="27" t="str">
        <f t="shared" ref="E370" si="245">IF(A370&lt;&gt;"","E","")</f>
        <v>E</v>
      </c>
      <c r="F370" s="31"/>
      <c r="G370" s="31"/>
    </row>
    <row r="371" spans="1:7" x14ac:dyDescent="0.4">
      <c r="A371" s="27">
        <f>IFERROR(IF(AND(A368=A369, A369=A370),IF(A368+1&gt;MATCH(0,Input_Lieferant!$B$9:$B$158,-1),"",A368+1),A368),"")</f>
        <v>124</v>
      </c>
      <c r="B371" s="27" t="str">
        <f t="shared" si="219"/>
        <v>MATERIAL</v>
      </c>
      <c r="C371" s="27">
        <f t="shared" si="220"/>
        <v>124</v>
      </c>
      <c r="D371" s="27" t="str">
        <f t="shared" si="221"/>
        <v>GRUN</v>
      </c>
      <c r="E371" s="27" t="str">
        <f t="shared" ref="E371" si="246">IF(A371&lt;&gt;"","D","")</f>
        <v>D</v>
      </c>
      <c r="F371" s="31"/>
      <c r="G371" s="31"/>
    </row>
    <row r="372" spans="1:7" x14ac:dyDescent="0.4">
      <c r="A372" s="27">
        <f>IFERROR(IF(AND(A368=A369, A369=A370),IF(A369+1&gt;MATCH(0,Input_Lieferant!$B$9:$B$158,-1),"",A369+1),A369),"")</f>
        <v>124</v>
      </c>
      <c r="B372" s="27" t="str">
        <f t="shared" si="219"/>
        <v>MATERIAL</v>
      </c>
      <c r="C372" s="27">
        <f t="shared" si="220"/>
        <v>124</v>
      </c>
      <c r="D372" s="27" t="str">
        <f t="shared" si="221"/>
        <v>GRUN</v>
      </c>
      <c r="E372" s="27" t="str">
        <f t="shared" ref="E372" si="247">IF(A372&lt;&gt;"","F","")</f>
        <v>F</v>
      </c>
      <c r="F372" s="31"/>
      <c r="G372" s="31"/>
    </row>
    <row r="373" spans="1:7" x14ac:dyDescent="0.4">
      <c r="A373" s="27">
        <f>IFERROR(IF(AND(A368=A369, A369=A370),IF(A370+1&gt;MATCH(0,Input_Lieferant!$B$9:$B$158,-1),"",A370+1),A370),"")</f>
        <v>124</v>
      </c>
      <c r="B373" s="27" t="str">
        <f t="shared" si="219"/>
        <v>MATERIAL</v>
      </c>
      <c r="C373" s="27">
        <f t="shared" si="220"/>
        <v>124</v>
      </c>
      <c r="D373" s="27" t="str">
        <f t="shared" si="221"/>
        <v>GRUN</v>
      </c>
      <c r="E373" s="27" t="str">
        <f t="shared" ref="E373" si="248">IF(A373&lt;&gt;"","E","")</f>
        <v>E</v>
      </c>
      <c r="F373" s="31"/>
      <c r="G373" s="31"/>
    </row>
    <row r="374" spans="1:7" x14ac:dyDescent="0.4">
      <c r="A374" s="27">
        <f>IFERROR(IF(AND(A371=A372, A372=A373),IF(A371+1&gt;MATCH(0,Input_Lieferant!$B$9:$B$158,-1),"",A371+1),A371),"")</f>
        <v>125</v>
      </c>
      <c r="B374" s="27" t="str">
        <f t="shared" si="219"/>
        <v>MATERIAL</v>
      </c>
      <c r="C374" s="27">
        <f t="shared" si="220"/>
        <v>125</v>
      </c>
      <c r="D374" s="27" t="str">
        <f t="shared" si="221"/>
        <v>GRUN</v>
      </c>
      <c r="E374" s="27" t="str">
        <f t="shared" ref="E374" si="249">IF(A374&lt;&gt;"","D","")</f>
        <v>D</v>
      </c>
      <c r="F374" s="31"/>
      <c r="G374" s="31"/>
    </row>
    <row r="375" spans="1:7" x14ac:dyDescent="0.4">
      <c r="A375" s="27">
        <f>IFERROR(IF(AND(A371=A372, A372=A373),IF(A372+1&gt;MATCH(0,Input_Lieferant!$B$9:$B$158,-1),"",A372+1),A372),"")</f>
        <v>125</v>
      </c>
      <c r="B375" s="27" t="str">
        <f t="shared" si="219"/>
        <v>MATERIAL</v>
      </c>
      <c r="C375" s="27">
        <f t="shared" si="220"/>
        <v>125</v>
      </c>
      <c r="D375" s="27" t="str">
        <f t="shared" si="221"/>
        <v>GRUN</v>
      </c>
      <c r="E375" s="27" t="str">
        <f t="shared" ref="E375" si="250">IF(A375&lt;&gt;"","F","")</f>
        <v>F</v>
      </c>
      <c r="F375" s="31"/>
      <c r="G375" s="31"/>
    </row>
    <row r="376" spans="1:7" x14ac:dyDescent="0.4">
      <c r="A376" s="27">
        <f>IFERROR(IF(AND(A371=A372, A372=A373),IF(A373+1&gt;MATCH(0,Input_Lieferant!$B$9:$B$158,-1),"",A373+1),A373),"")</f>
        <v>125</v>
      </c>
      <c r="B376" s="27" t="str">
        <f t="shared" si="219"/>
        <v>MATERIAL</v>
      </c>
      <c r="C376" s="27">
        <f t="shared" si="220"/>
        <v>125</v>
      </c>
      <c r="D376" s="27" t="str">
        <f t="shared" si="221"/>
        <v>GRUN</v>
      </c>
      <c r="E376" s="27" t="str">
        <f t="shared" ref="E376" si="251">IF(A376&lt;&gt;"","E","")</f>
        <v>E</v>
      </c>
      <c r="F376" s="31"/>
      <c r="G376" s="31"/>
    </row>
    <row r="377" spans="1:7" x14ac:dyDescent="0.4">
      <c r="A377" s="27">
        <f>IFERROR(IF(AND(A374=A375, A375=A376),IF(A374+1&gt;MATCH(0,Input_Lieferant!$B$9:$B$158,-1),"",A374+1),A374),"")</f>
        <v>126</v>
      </c>
      <c r="B377" s="27" t="str">
        <f t="shared" si="219"/>
        <v>MATERIAL</v>
      </c>
      <c r="C377" s="27">
        <f t="shared" si="220"/>
        <v>126</v>
      </c>
      <c r="D377" s="27" t="str">
        <f t="shared" si="221"/>
        <v>GRUN</v>
      </c>
      <c r="E377" s="27" t="str">
        <f t="shared" ref="E377" si="252">IF(A377&lt;&gt;"","D","")</f>
        <v>D</v>
      </c>
      <c r="F377" s="31"/>
      <c r="G377" s="31"/>
    </row>
    <row r="378" spans="1:7" x14ac:dyDescent="0.4">
      <c r="A378" s="27">
        <f>IFERROR(IF(AND(A374=A375, A375=A376),IF(A375+1&gt;MATCH(0,Input_Lieferant!$B$9:$B$158,-1),"",A375+1),A375),"")</f>
        <v>126</v>
      </c>
      <c r="B378" s="27" t="str">
        <f t="shared" si="219"/>
        <v>MATERIAL</v>
      </c>
      <c r="C378" s="27">
        <f t="shared" si="220"/>
        <v>126</v>
      </c>
      <c r="D378" s="27" t="str">
        <f t="shared" si="221"/>
        <v>GRUN</v>
      </c>
      <c r="E378" s="27" t="str">
        <f t="shared" ref="E378" si="253">IF(A378&lt;&gt;"","F","")</f>
        <v>F</v>
      </c>
      <c r="F378" s="31"/>
      <c r="G378" s="31"/>
    </row>
    <row r="379" spans="1:7" x14ac:dyDescent="0.4">
      <c r="A379" s="27">
        <f>IFERROR(IF(AND(A374=A375, A375=A376),IF(A376+1&gt;MATCH(0,Input_Lieferant!$B$9:$B$158,-1),"",A376+1),A376),"")</f>
        <v>126</v>
      </c>
      <c r="B379" s="27" t="str">
        <f t="shared" si="219"/>
        <v>MATERIAL</v>
      </c>
      <c r="C379" s="27">
        <f t="shared" si="220"/>
        <v>126</v>
      </c>
      <c r="D379" s="27" t="str">
        <f t="shared" si="221"/>
        <v>GRUN</v>
      </c>
      <c r="E379" s="27" t="str">
        <f t="shared" ref="E379" si="254">IF(A379&lt;&gt;"","E","")</f>
        <v>E</v>
      </c>
      <c r="F379" s="31"/>
      <c r="G379" s="31"/>
    </row>
    <row r="380" spans="1:7" x14ac:dyDescent="0.4">
      <c r="A380" s="27">
        <f>IFERROR(IF(AND(A377=A378, A378=A379),IF(A377+1&gt;MATCH(0,Input_Lieferant!$B$9:$B$158,-1),"",A377+1),A377),"")</f>
        <v>127</v>
      </c>
      <c r="B380" s="27" t="str">
        <f t="shared" si="219"/>
        <v>MATERIAL</v>
      </c>
      <c r="C380" s="27">
        <f t="shared" si="220"/>
        <v>127</v>
      </c>
      <c r="D380" s="27" t="str">
        <f t="shared" si="221"/>
        <v>GRUN</v>
      </c>
      <c r="E380" s="27" t="str">
        <f t="shared" ref="E380" si="255">IF(A380&lt;&gt;"","D","")</f>
        <v>D</v>
      </c>
      <c r="F380" s="31"/>
      <c r="G380" s="31"/>
    </row>
    <row r="381" spans="1:7" x14ac:dyDescent="0.4">
      <c r="A381" s="27">
        <f>IFERROR(IF(AND(A377=A378, A378=A379),IF(A378+1&gt;MATCH(0,Input_Lieferant!$B$9:$B$158,-1),"",A378+1),A378),"")</f>
        <v>127</v>
      </c>
      <c r="B381" s="27" t="str">
        <f t="shared" si="219"/>
        <v>MATERIAL</v>
      </c>
      <c r="C381" s="27">
        <f t="shared" si="220"/>
        <v>127</v>
      </c>
      <c r="D381" s="27" t="str">
        <f t="shared" si="221"/>
        <v>GRUN</v>
      </c>
      <c r="E381" s="27" t="str">
        <f t="shared" ref="E381" si="256">IF(A381&lt;&gt;"","F","")</f>
        <v>F</v>
      </c>
      <c r="F381" s="31"/>
      <c r="G381" s="31"/>
    </row>
    <row r="382" spans="1:7" x14ac:dyDescent="0.4">
      <c r="A382" s="27">
        <f>IFERROR(IF(AND(A377=A378, A378=A379),IF(A379+1&gt;MATCH(0,Input_Lieferant!$B$9:$B$158,-1),"",A379+1),A379),"")</f>
        <v>127</v>
      </c>
      <c r="B382" s="27" t="str">
        <f t="shared" si="219"/>
        <v>MATERIAL</v>
      </c>
      <c r="C382" s="27">
        <f t="shared" si="220"/>
        <v>127</v>
      </c>
      <c r="D382" s="27" t="str">
        <f t="shared" si="221"/>
        <v>GRUN</v>
      </c>
      <c r="E382" s="27" t="str">
        <f t="shared" ref="E382" si="257">IF(A382&lt;&gt;"","E","")</f>
        <v>E</v>
      </c>
      <c r="F382" s="31"/>
      <c r="G382" s="31"/>
    </row>
    <row r="383" spans="1:7" x14ac:dyDescent="0.4">
      <c r="A383" s="27">
        <f>IFERROR(IF(AND(A380=A381, A381=A382),IF(A380+1&gt;MATCH(0,Input_Lieferant!$B$9:$B$158,-1),"",A380+1),A380),"")</f>
        <v>128</v>
      </c>
      <c r="B383" s="27" t="str">
        <f t="shared" si="219"/>
        <v>MATERIAL</v>
      </c>
      <c r="C383" s="27">
        <f t="shared" si="220"/>
        <v>128</v>
      </c>
      <c r="D383" s="27" t="str">
        <f t="shared" si="221"/>
        <v>GRUN</v>
      </c>
      <c r="E383" s="27" t="str">
        <f t="shared" ref="E383" si="258">IF(A383&lt;&gt;"","D","")</f>
        <v>D</v>
      </c>
      <c r="F383" s="31"/>
      <c r="G383" s="31"/>
    </row>
    <row r="384" spans="1:7" x14ac:dyDescent="0.4">
      <c r="A384" s="27">
        <f>IFERROR(IF(AND(A380=A381, A381=A382),IF(A381+1&gt;MATCH(0,Input_Lieferant!$B$9:$B$158,-1),"",A381+1),A381),"")</f>
        <v>128</v>
      </c>
      <c r="B384" s="27" t="str">
        <f t="shared" si="219"/>
        <v>MATERIAL</v>
      </c>
      <c r="C384" s="27">
        <f t="shared" si="220"/>
        <v>128</v>
      </c>
      <c r="D384" s="27" t="str">
        <f t="shared" si="221"/>
        <v>GRUN</v>
      </c>
      <c r="E384" s="27" t="str">
        <f t="shared" ref="E384" si="259">IF(A384&lt;&gt;"","F","")</f>
        <v>F</v>
      </c>
      <c r="F384" s="31"/>
      <c r="G384" s="31"/>
    </row>
    <row r="385" spans="1:7" x14ac:dyDescent="0.4">
      <c r="A385" s="27">
        <f>IFERROR(IF(AND(A380=A381, A381=A382),IF(A382+1&gt;MATCH(0,Input_Lieferant!$B$9:$B$158,-1),"",A382+1),A382),"")</f>
        <v>128</v>
      </c>
      <c r="B385" s="27" t="str">
        <f t="shared" si="219"/>
        <v>MATERIAL</v>
      </c>
      <c r="C385" s="27">
        <f t="shared" si="220"/>
        <v>128</v>
      </c>
      <c r="D385" s="27" t="str">
        <f t="shared" si="221"/>
        <v>GRUN</v>
      </c>
      <c r="E385" s="27" t="str">
        <f t="shared" ref="E385" si="260">IF(A385&lt;&gt;"","E","")</f>
        <v>E</v>
      </c>
      <c r="F385" s="31"/>
      <c r="G385" s="31"/>
    </row>
    <row r="386" spans="1:7" x14ac:dyDescent="0.4">
      <c r="A386" s="27">
        <f>IFERROR(IF(AND(A383=A384, A384=A385),IF(A383+1&gt;MATCH(0,Input_Lieferant!$B$9:$B$158,-1),"",A383+1),A383),"")</f>
        <v>129</v>
      </c>
      <c r="B386" s="27" t="str">
        <f t="shared" si="219"/>
        <v>MATERIAL</v>
      </c>
      <c r="C386" s="27">
        <f t="shared" si="220"/>
        <v>129</v>
      </c>
      <c r="D386" s="27" t="str">
        <f t="shared" si="221"/>
        <v>GRUN</v>
      </c>
      <c r="E386" s="27" t="str">
        <f t="shared" ref="E386" si="261">IF(A386&lt;&gt;"","D","")</f>
        <v>D</v>
      </c>
      <c r="F386" s="31"/>
      <c r="G386" s="31"/>
    </row>
    <row r="387" spans="1:7" x14ac:dyDescent="0.4">
      <c r="A387" s="27">
        <f>IFERROR(IF(AND(A383=A384, A384=A385),IF(A384+1&gt;MATCH(0,Input_Lieferant!$B$9:$B$158,-1),"",A384+1),A384),"")</f>
        <v>129</v>
      </c>
      <c r="B387" s="27" t="str">
        <f t="shared" si="219"/>
        <v>MATERIAL</v>
      </c>
      <c r="C387" s="27">
        <f t="shared" si="220"/>
        <v>129</v>
      </c>
      <c r="D387" s="27" t="str">
        <f t="shared" si="221"/>
        <v>GRUN</v>
      </c>
      <c r="E387" s="27" t="str">
        <f t="shared" ref="E387" si="262">IF(A387&lt;&gt;"","F","")</f>
        <v>F</v>
      </c>
      <c r="F387" s="31"/>
      <c r="G387" s="31"/>
    </row>
    <row r="388" spans="1:7" x14ac:dyDescent="0.4">
      <c r="A388" s="27">
        <f>IFERROR(IF(AND(A383=A384, A384=A385),IF(A385+1&gt;MATCH(0,Input_Lieferant!$B$9:$B$158,-1),"",A385+1),A385),"")</f>
        <v>129</v>
      </c>
      <c r="B388" s="27" t="str">
        <f t="shared" si="219"/>
        <v>MATERIAL</v>
      </c>
      <c r="C388" s="27">
        <f t="shared" si="220"/>
        <v>129</v>
      </c>
      <c r="D388" s="27" t="str">
        <f t="shared" si="221"/>
        <v>GRUN</v>
      </c>
      <c r="E388" s="27" t="str">
        <f t="shared" ref="E388" si="263">IF(A388&lt;&gt;"","E","")</f>
        <v>E</v>
      </c>
      <c r="F388" s="31"/>
      <c r="G388" s="31"/>
    </row>
    <row r="389" spans="1:7" x14ac:dyDescent="0.4">
      <c r="A389" s="27">
        <f>IFERROR(IF(AND(A386=A387, A387=A388),IF(A386+1&gt;MATCH(0,Input_Lieferant!$B$9:$B$158,-1),"",A386+1),A386),"")</f>
        <v>130</v>
      </c>
      <c r="B389" s="27" t="str">
        <f t="shared" si="219"/>
        <v>MATERIAL</v>
      </c>
      <c r="C389" s="27">
        <f t="shared" si="220"/>
        <v>130</v>
      </c>
      <c r="D389" s="27" t="str">
        <f t="shared" si="221"/>
        <v>GRUN</v>
      </c>
      <c r="E389" s="27" t="str">
        <f t="shared" ref="E389" si="264">IF(A389&lt;&gt;"","D","")</f>
        <v>D</v>
      </c>
      <c r="F389" s="31"/>
      <c r="G389" s="31"/>
    </row>
    <row r="390" spans="1:7" x14ac:dyDescent="0.4">
      <c r="A390" s="27">
        <f>IFERROR(IF(AND(A386=A387, A387=A388),IF(A387+1&gt;MATCH(0,Input_Lieferant!$B$9:$B$158,-1),"",A387+1),A387),"")</f>
        <v>130</v>
      </c>
      <c r="B390" s="27" t="str">
        <f t="shared" si="219"/>
        <v>MATERIAL</v>
      </c>
      <c r="C390" s="27">
        <f t="shared" si="220"/>
        <v>130</v>
      </c>
      <c r="D390" s="27" t="str">
        <f t="shared" si="221"/>
        <v>GRUN</v>
      </c>
      <c r="E390" s="27" t="str">
        <f t="shared" ref="E390" si="265">IF(A390&lt;&gt;"","F","")</f>
        <v>F</v>
      </c>
      <c r="F390" s="31"/>
      <c r="G390" s="31"/>
    </row>
    <row r="391" spans="1:7" x14ac:dyDescent="0.4">
      <c r="A391" s="27">
        <f>IFERROR(IF(AND(A386=A387, A387=A388),IF(A388+1&gt;MATCH(0,Input_Lieferant!$B$9:$B$158,-1),"",A388+1),A388),"")</f>
        <v>130</v>
      </c>
      <c r="B391" s="27" t="str">
        <f t="shared" si="219"/>
        <v>MATERIAL</v>
      </c>
      <c r="C391" s="27">
        <f t="shared" si="220"/>
        <v>130</v>
      </c>
      <c r="D391" s="27" t="str">
        <f t="shared" si="221"/>
        <v>GRUN</v>
      </c>
      <c r="E391" s="27" t="str">
        <f t="shared" ref="E391" si="266">IF(A391&lt;&gt;"","E","")</f>
        <v>E</v>
      </c>
      <c r="F391" s="31"/>
      <c r="G391" s="31"/>
    </row>
    <row r="392" spans="1:7" x14ac:dyDescent="0.4">
      <c r="A392" s="27">
        <f>IFERROR(IF(AND(A389=A390, A390=A391),IF(A389+1&gt;MATCH(0,Input_Lieferant!$B$9:$B$158,-1),"",A389+1),A389),"")</f>
        <v>131</v>
      </c>
      <c r="B392" s="27" t="str">
        <f t="shared" si="219"/>
        <v>MATERIAL</v>
      </c>
      <c r="C392" s="27">
        <f t="shared" si="220"/>
        <v>131</v>
      </c>
      <c r="D392" s="27" t="str">
        <f t="shared" si="221"/>
        <v>GRUN</v>
      </c>
      <c r="E392" s="27" t="str">
        <f t="shared" ref="E392" si="267">IF(A392&lt;&gt;"","D","")</f>
        <v>D</v>
      </c>
      <c r="F392" s="31"/>
      <c r="G392" s="31"/>
    </row>
    <row r="393" spans="1:7" x14ac:dyDescent="0.4">
      <c r="A393" s="27">
        <f>IFERROR(IF(AND(A389=A390, A390=A391),IF(A390+1&gt;MATCH(0,Input_Lieferant!$B$9:$B$158,-1),"",A390+1),A390),"")</f>
        <v>131</v>
      </c>
      <c r="B393" s="27" t="str">
        <f t="shared" si="219"/>
        <v>MATERIAL</v>
      </c>
      <c r="C393" s="27">
        <f t="shared" si="220"/>
        <v>131</v>
      </c>
      <c r="D393" s="27" t="str">
        <f t="shared" si="221"/>
        <v>GRUN</v>
      </c>
      <c r="E393" s="27" t="str">
        <f t="shared" ref="E393" si="268">IF(A393&lt;&gt;"","F","")</f>
        <v>F</v>
      </c>
      <c r="F393" s="31"/>
      <c r="G393" s="31"/>
    </row>
    <row r="394" spans="1:7" x14ac:dyDescent="0.4">
      <c r="A394" s="27">
        <f>IFERROR(IF(AND(A389=A390, A390=A391),IF(A391+1&gt;MATCH(0,Input_Lieferant!$B$9:$B$158,-1),"",A391+1),A391),"")</f>
        <v>131</v>
      </c>
      <c r="B394" s="27" t="str">
        <f t="shared" si="219"/>
        <v>MATERIAL</v>
      </c>
      <c r="C394" s="27">
        <f t="shared" si="220"/>
        <v>131</v>
      </c>
      <c r="D394" s="27" t="str">
        <f t="shared" si="221"/>
        <v>GRUN</v>
      </c>
      <c r="E394" s="27" t="str">
        <f t="shared" ref="E394" si="269">IF(A394&lt;&gt;"","E","")</f>
        <v>E</v>
      </c>
      <c r="F394" s="31"/>
      <c r="G394" s="31"/>
    </row>
    <row r="395" spans="1:7" x14ac:dyDescent="0.4">
      <c r="A395" s="27">
        <f>IFERROR(IF(AND(A392=A393, A393=A394),IF(A392+1&gt;MATCH(0,Input_Lieferant!$B$9:$B$158,-1),"",A392+1),A392),"")</f>
        <v>132</v>
      </c>
      <c r="B395" s="27" t="str">
        <f t="shared" si="219"/>
        <v>MATERIAL</v>
      </c>
      <c r="C395" s="27">
        <f t="shared" si="220"/>
        <v>132</v>
      </c>
      <c r="D395" s="27" t="str">
        <f t="shared" si="221"/>
        <v>GRUN</v>
      </c>
      <c r="E395" s="27" t="str">
        <f t="shared" ref="E395" si="270">IF(A395&lt;&gt;"","D","")</f>
        <v>D</v>
      </c>
      <c r="F395" s="31"/>
      <c r="G395" s="31"/>
    </row>
    <row r="396" spans="1:7" x14ac:dyDescent="0.4">
      <c r="A396" s="27">
        <f>IFERROR(IF(AND(A392=A393, A393=A394),IF(A393+1&gt;MATCH(0,Input_Lieferant!$B$9:$B$158,-1),"",A393+1),A393),"")</f>
        <v>132</v>
      </c>
      <c r="B396" s="27" t="str">
        <f t="shared" si="219"/>
        <v>MATERIAL</v>
      </c>
      <c r="C396" s="27">
        <f t="shared" si="220"/>
        <v>132</v>
      </c>
      <c r="D396" s="27" t="str">
        <f t="shared" si="221"/>
        <v>GRUN</v>
      </c>
      <c r="E396" s="27" t="str">
        <f t="shared" ref="E396" si="271">IF(A396&lt;&gt;"","F","")</f>
        <v>F</v>
      </c>
      <c r="F396" s="31"/>
      <c r="G396" s="31"/>
    </row>
    <row r="397" spans="1:7" x14ac:dyDescent="0.4">
      <c r="A397" s="27">
        <f>IFERROR(IF(AND(A392=A393, A393=A394),IF(A394+1&gt;MATCH(0,Input_Lieferant!$B$9:$B$158,-1),"",A394+1),A394),"")</f>
        <v>132</v>
      </c>
      <c r="B397" s="27" t="str">
        <f t="shared" si="219"/>
        <v>MATERIAL</v>
      </c>
      <c r="C397" s="27">
        <f t="shared" si="220"/>
        <v>132</v>
      </c>
      <c r="D397" s="27" t="str">
        <f t="shared" si="221"/>
        <v>GRUN</v>
      </c>
      <c r="E397" s="27" t="str">
        <f t="shared" ref="E397" si="272">IF(A397&lt;&gt;"","E","")</f>
        <v>E</v>
      </c>
      <c r="F397" s="31"/>
      <c r="G397" s="31"/>
    </row>
    <row r="398" spans="1:7" x14ac:dyDescent="0.4">
      <c r="A398" s="27">
        <f>IFERROR(IF(AND(A395=A396, A396=A397),IF(A395+1&gt;MATCH(0,Input_Lieferant!$B$9:$B$158,-1),"",A395+1),A395),"")</f>
        <v>133</v>
      </c>
      <c r="B398" s="27" t="str">
        <f t="shared" si="219"/>
        <v>MATERIAL</v>
      </c>
      <c r="C398" s="27">
        <f t="shared" si="220"/>
        <v>133</v>
      </c>
      <c r="D398" s="27" t="str">
        <f t="shared" si="221"/>
        <v>GRUN</v>
      </c>
      <c r="E398" s="27" t="str">
        <f t="shared" ref="E398" si="273">IF(A398&lt;&gt;"","D","")</f>
        <v>D</v>
      </c>
      <c r="F398" s="31"/>
      <c r="G398" s="31"/>
    </row>
    <row r="399" spans="1:7" x14ac:dyDescent="0.4">
      <c r="A399" s="27">
        <f>IFERROR(IF(AND(A395=A396, A396=A397),IF(A396+1&gt;MATCH(0,Input_Lieferant!$B$9:$B$158,-1),"",A396+1),A396),"")</f>
        <v>133</v>
      </c>
      <c r="B399" s="27" t="str">
        <f t="shared" si="219"/>
        <v>MATERIAL</v>
      </c>
      <c r="C399" s="27">
        <f t="shared" si="220"/>
        <v>133</v>
      </c>
      <c r="D399" s="27" t="str">
        <f t="shared" si="221"/>
        <v>GRUN</v>
      </c>
      <c r="E399" s="27" t="str">
        <f t="shared" ref="E399" si="274">IF(A399&lt;&gt;"","F","")</f>
        <v>F</v>
      </c>
      <c r="F399" s="31"/>
      <c r="G399" s="31"/>
    </row>
    <row r="400" spans="1:7" x14ac:dyDescent="0.4">
      <c r="A400" s="27">
        <f>IFERROR(IF(AND(A395=A396, A396=A397),IF(A397+1&gt;MATCH(0,Input_Lieferant!$B$9:$B$158,-1),"",A397+1),A397),"")</f>
        <v>133</v>
      </c>
      <c r="B400" s="27" t="str">
        <f t="shared" si="219"/>
        <v>MATERIAL</v>
      </c>
      <c r="C400" s="27">
        <f t="shared" si="220"/>
        <v>133</v>
      </c>
      <c r="D400" s="27" t="str">
        <f t="shared" si="221"/>
        <v>GRUN</v>
      </c>
      <c r="E400" s="27" t="str">
        <f t="shared" ref="E400" si="275">IF(A400&lt;&gt;"","E","")</f>
        <v>E</v>
      </c>
      <c r="F400" s="31"/>
      <c r="G400" s="31"/>
    </row>
    <row r="401" spans="1:7" x14ac:dyDescent="0.4">
      <c r="A401" s="27">
        <f>IFERROR(IF(AND(A398=A399, A399=A400),IF(A398+1&gt;MATCH(0,Input_Lieferant!$B$9:$B$158,-1),"",A398+1),A398),"")</f>
        <v>134</v>
      </c>
      <c r="B401" s="27" t="str">
        <f t="shared" si="219"/>
        <v>MATERIAL</v>
      </c>
      <c r="C401" s="27">
        <f t="shared" si="220"/>
        <v>134</v>
      </c>
      <c r="D401" s="27" t="str">
        <f t="shared" si="221"/>
        <v>GRUN</v>
      </c>
      <c r="E401" s="27" t="str">
        <f t="shared" ref="E401" si="276">IF(A401&lt;&gt;"","D","")</f>
        <v>D</v>
      </c>
      <c r="F401" s="31"/>
      <c r="G401" s="31"/>
    </row>
    <row r="402" spans="1:7" x14ac:dyDescent="0.4">
      <c r="A402" s="27">
        <f>IFERROR(IF(AND(A398=A399, A399=A400),IF(A399+1&gt;MATCH(0,Input_Lieferant!$B$9:$B$158,-1),"",A399+1),A399),"")</f>
        <v>134</v>
      </c>
      <c r="B402" s="27" t="str">
        <f t="shared" si="219"/>
        <v>MATERIAL</v>
      </c>
      <c r="C402" s="27">
        <f t="shared" si="220"/>
        <v>134</v>
      </c>
      <c r="D402" s="27" t="str">
        <f t="shared" si="221"/>
        <v>GRUN</v>
      </c>
      <c r="E402" s="27" t="str">
        <f t="shared" ref="E402" si="277">IF(A402&lt;&gt;"","F","")</f>
        <v>F</v>
      </c>
      <c r="F402" s="31"/>
      <c r="G402" s="31"/>
    </row>
    <row r="403" spans="1:7" x14ac:dyDescent="0.4">
      <c r="A403" s="27">
        <f>IFERROR(IF(AND(A398=A399, A399=A400),IF(A400+1&gt;MATCH(0,Input_Lieferant!$B$9:$B$158,-1),"",A400+1),A400),"")</f>
        <v>134</v>
      </c>
      <c r="B403" s="27" t="str">
        <f t="shared" si="219"/>
        <v>MATERIAL</v>
      </c>
      <c r="C403" s="27">
        <f t="shared" si="220"/>
        <v>134</v>
      </c>
      <c r="D403" s="27" t="str">
        <f t="shared" si="221"/>
        <v>GRUN</v>
      </c>
      <c r="E403" s="27" t="str">
        <f t="shared" ref="E403" si="278">IF(A403&lt;&gt;"","E","")</f>
        <v>E</v>
      </c>
      <c r="F403" s="31"/>
      <c r="G403" s="31"/>
    </row>
    <row r="404" spans="1:7" x14ac:dyDescent="0.4">
      <c r="A404" s="27">
        <f>IFERROR(IF(AND(A401=A402, A402=A403),IF(A401+1&gt;MATCH(0,Input_Lieferant!$B$9:$B$158,-1),"",A401+1),A401),"")</f>
        <v>135</v>
      </c>
      <c r="B404" s="27" t="str">
        <f t="shared" si="219"/>
        <v>MATERIAL</v>
      </c>
      <c r="C404" s="27">
        <f t="shared" si="220"/>
        <v>135</v>
      </c>
      <c r="D404" s="27" t="str">
        <f t="shared" si="221"/>
        <v>GRUN</v>
      </c>
      <c r="E404" s="27" t="str">
        <f t="shared" ref="E404" si="279">IF(A404&lt;&gt;"","D","")</f>
        <v>D</v>
      </c>
      <c r="F404" s="31"/>
      <c r="G404" s="31"/>
    </row>
    <row r="405" spans="1:7" x14ac:dyDescent="0.4">
      <c r="A405" s="27">
        <f>IFERROR(IF(AND(A401=A402, A402=A403),IF(A402+1&gt;MATCH(0,Input_Lieferant!$B$9:$B$158,-1),"",A402+1),A402),"")</f>
        <v>135</v>
      </c>
      <c r="B405" s="27" t="str">
        <f t="shared" si="219"/>
        <v>MATERIAL</v>
      </c>
      <c r="C405" s="27">
        <f t="shared" si="220"/>
        <v>135</v>
      </c>
      <c r="D405" s="27" t="str">
        <f t="shared" si="221"/>
        <v>GRUN</v>
      </c>
      <c r="E405" s="27" t="str">
        <f t="shared" ref="E405" si="280">IF(A405&lt;&gt;"","F","")</f>
        <v>F</v>
      </c>
      <c r="F405" s="31"/>
      <c r="G405" s="31"/>
    </row>
    <row r="406" spans="1:7" x14ac:dyDescent="0.4">
      <c r="A406" s="27">
        <f>IFERROR(IF(AND(A401=A402, A402=A403),IF(A403+1&gt;MATCH(0,Input_Lieferant!$B$9:$B$158,-1),"",A403+1),A403),"")</f>
        <v>135</v>
      </c>
      <c r="B406" s="27" t="str">
        <f t="shared" si="219"/>
        <v>MATERIAL</v>
      </c>
      <c r="C406" s="27">
        <f t="shared" si="220"/>
        <v>135</v>
      </c>
      <c r="D406" s="27" t="str">
        <f t="shared" si="221"/>
        <v>GRUN</v>
      </c>
      <c r="E406" s="27" t="str">
        <f t="shared" ref="E406" si="281">IF(A406&lt;&gt;"","E","")</f>
        <v>E</v>
      </c>
      <c r="F406" s="31"/>
      <c r="G406" s="31"/>
    </row>
    <row r="407" spans="1:7" x14ac:dyDescent="0.4">
      <c r="A407" s="27">
        <f>IFERROR(IF(AND(A404=A405, A405=A406),IF(A404+1&gt;MATCH(0,Input_Lieferant!$B$9:$B$158,-1),"",A404+1),A404),"")</f>
        <v>136</v>
      </c>
      <c r="B407" s="27" t="str">
        <f t="shared" si="219"/>
        <v>MATERIAL</v>
      </c>
      <c r="C407" s="27">
        <f t="shared" si="220"/>
        <v>136</v>
      </c>
      <c r="D407" s="27" t="str">
        <f t="shared" si="221"/>
        <v>GRUN</v>
      </c>
      <c r="E407" s="27" t="str">
        <f t="shared" ref="E407" si="282">IF(A407&lt;&gt;"","D","")</f>
        <v>D</v>
      </c>
      <c r="F407" s="31"/>
      <c r="G407" s="31"/>
    </row>
    <row r="408" spans="1:7" x14ac:dyDescent="0.4">
      <c r="A408" s="27">
        <f>IFERROR(IF(AND(A404=A405, A405=A406),IF(A405+1&gt;MATCH(0,Input_Lieferant!$B$9:$B$158,-1),"",A405+1),A405),"")</f>
        <v>136</v>
      </c>
      <c r="B408" s="27" t="str">
        <f t="shared" si="219"/>
        <v>MATERIAL</v>
      </c>
      <c r="C408" s="27">
        <f t="shared" si="220"/>
        <v>136</v>
      </c>
      <c r="D408" s="27" t="str">
        <f t="shared" si="221"/>
        <v>GRUN</v>
      </c>
      <c r="E408" s="27" t="str">
        <f t="shared" ref="E408" si="283">IF(A408&lt;&gt;"","F","")</f>
        <v>F</v>
      </c>
      <c r="F408" s="31"/>
      <c r="G408" s="31"/>
    </row>
    <row r="409" spans="1:7" x14ac:dyDescent="0.4">
      <c r="A409" s="27">
        <f>IFERROR(IF(AND(A404=A405, A405=A406),IF(A406+1&gt;MATCH(0,Input_Lieferant!$B$9:$B$158,-1),"",A406+1),A406),"")</f>
        <v>136</v>
      </c>
      <c r="B409" s="27" t="str">
        <f t="shared" si="219"/>
        <v>MATERIAL</v>
      </c>
      <c r="C409" s="27">
        <f t="shared" si="220"/>
        <v>136</v>
      </c>
      <c r="D409" s="27" t="str">
        <f t="shared" si="221"/>
        <v>GRUN</v>
      </c>
      <c r="E409" s="27" t="str">
        <f t="shared" ref="E409" si="284">IF(A409&lt;&gt;"","E","")</f>
        <v>E</v>
      </c>
      <c r="F409" s="31"/>
      <c r="G409" s="31"/>
    </row>
    <row r="410" spans="1:7" x14ac:dyDescent="0.4">
      <c r="A410" s="27">
        <f>IFERROR(IF(AND(A407=A408, A408=A409),IF(A407+1&gt;MATCH(0,Input_Lieferant!$B$9:$B$158,-1),"",A407+1),A407),"")</f>
        <v>137</v>
      </c>
      <c r="B410" s="27" t="str">
        <f t="shared" si="219"/>
        <v>MATERIAL</v>
      </c>
      <c r="C410" s="27">
        <f t="shared" si="220"/>
        <v>137</v>
      </c>
      <c r="D410" s="27" t="str">
        <f t="shared" si="221"/>
        <v>GRUN</v>
      </c>
      <c r="E410" s="27" t="str">
        <f t="shared" ref="E410" si="285">IF(A410&lt;&gt;"","D","")</f>
        <v>D</v>
      </c>
      <c r="F410" s="31"/>
      <c r="G410" s="31"/>
    </row>
    <row r="411" spans="1:7" x14ac:dyDescent="0.4">
      <c r="A411" s="27">
        <f>IFERROR(IF(AND(A407=A408, A408=A409),IF(A408+1&gt;MATCH(0,Input_Lieferant!$B$9:$B$158,-1),"",A408+1),A408),"")</f>
        <v>137</v>
      </c>
      <c r="B411" s="27" t="str">
        <f t="shared" ref="B411:B451" si="286">IF(A411&lt;&gt;"","MATERIAL","")</f>
        <v>MATERIAL</v>
      </c>
      <c r="C411" s="27">
        <f t="shared" ref="C411:C451" si="287">A411</f>
        <v>137</v>
      </c>
      <c r="D411" s="27" t="str">
        <f t="shared" ref="D411:D451" si="288">IF(A411&lt;&gt;"","GRUN","")</f>
        <v>GRUN</v>
      </c>
      <c r="E411" s="27" t="str">
        <f t="shared" ref="E411" si="289">IF(A411&lt;&gt;"","F","")</f>
        <v>F</v>
      </c>
      <c r="F411" s="31"/>
      <c r="G411" s="31"/>
    </row>
    <row r="412" spans="1:7" x14ac:dyDescent="0.4">
      <c r="A412" s="27">
        <f>IFERROR(IF(AND(A407=A408, A408=A409),IF(A409+1&gt;MATCH(0,Input_Lieferant!$B$9:$B$158,-1),"",A409+1),A409),"")</f>
        <v>137</v>
      </c>
      <c r="B412" s="27" t="str">
        <f t="shared" si="286"/>
        <v>MATERIAL</v>
      </c>
      <c r="C412" s="27">
        <f t="shared" si="287"/>
        <v>137</v>
      </c>
      <c r="D412" s="27" t="str">
        <f t="shared" si="288"/>
        <v>GRUN</v>
      </c>
      <c r="E412" s="27" t="str">
        <f t="shared" ref="E412" si="290">IF(A412&lt;&gt;"","E","")</f>
        <v>E</v>
      </c>
      <c r="F412" s="31"/>
      <c r="G412" s="31"/>
    </row>
    <row r="413" spans="1:7" x14ac:dyDescent="0.4">
      <c r="A413" s="27">
        <f>IFERROR(IF(AND(A410=A411, A411=A412),IF(A410+1&gt;MATCH(0,Input_Lieferant!$B$9:$B$158,-1),"",A410+1),A410),"")</f>
        <v>138</v>
      </c>
      <c r="B413" s="27" t="str">
        <f t="shared" si="286"/>
        <v>MATERIAL</v>
      </c>
      <c r="C413" s="27">
        <f t="shared" si="287"/>
        <v>138</v>
      </c>
      <c r="D413" s="27" t="str">
        <f t="shared" si="288"/>
        <v>GRUN</v>
      </c>
      <c r="E413" s="27" t="str">
        <f t="shared" ref="E413" si="291">IF(A413&lt;&gt;"","D","")</f>
        <v>D</v>
      </c>
      <c r="F413" s="31"/>
      <c r="G413" s="31"/>
    </row>
    <row r="414" spans="1:7" x14ac:dyDescent="0.4">
      <c r="A414" s="27">
        <f>IFERROR(IF(AND(A410=A411, A411=A412),IF(A411+1&gt;MATCH(0,Input_Lieferant!$B$9:$B$158,-1),"",A411+1),A411),"")</f>
        <v>138</v>
      </c>
      <c r="B414" s="27" t="str">
        <f t="shared" si="286"/>
        <v>MATERIAL</v>
      </c>
      <c r="C414" s="27">
        <f t="shared" si="287"/>
        <v>138</v>
      </c>
      <c r="D414" s="27" t="str">
        <f t="shared" si="288"/>
        <v>GRUN</v>
      </c>
      <c r="E414" s="27" t="str">
        <f t="shared" ref="E414" si="292">IF(A414&lt;&gt;"","F","")</f>
        <v>F</v>
      </c>
      <c r="F414" s="31"/>
      <c r="G414" s="31"/>
    </row>
    <row r="415" spans="1:7" x14ac:dyDescent="0.4">
      <c r="A415" s="27">
        <f>IFERROR(IF(AND(A410=A411, A411=A412),IF(A412+1&gt;MATCH(0,Input_Lieferant!$B$9:$B$158,-1),"",A412+1),A412),"")</f>
        <v>138</v>
      </c>
      <c r="B415" s="27" t="str">
        <f t="shared" si="286"/>
        <v>MATERIAL</v>
      </c>
      <c r="C415" s="27">
        <f t="shared" si="287"/>
        <v>138</v>
      </c>
      <c r="D415" s="27" t="str">
        <f t="shared" si="288"/>
        <v>GRUN</v>
      </c>
      <c r="E415" s="27" t="str">
        <f t="shared" ref="E415" si="293">IF(A415&lt;&gt;"","E","")</f>
        <v>E</v>
      </c>
      <c r="F415" s="31"/>
      <c r="G415" s="31"/>
    </row>
    <row r="416" spans="1:7" x14ac:dyDescent="0.4">
      <c r="A416" s="27">
        <f>IFERROR(IF(AND(A413=A414, A414=A415),IF(A413+1&gt;MATCH(0,Input_Lieferant!$B$9:$B$158,-1),"",A413+1),A413),"")</f>
        <v>139</v>
      </c>
      <c r="B416" s="27" t="str">
        <f t="shared" si="286"/>
        <v>MATERIAL</v>
      </c>
      <c r="C416" s="27">
        <f t="shared" si="287"/>
        <v>139</v>
      </c>
      <c r="D416" s="27" t="str">
        <f t="shared" si="288"/>
        <v>GRUN</v>
      </c>
      <c r="E416" s="27" t="str">
        <f t="shared" ref="E416" si="294">IF(A416&lt;&gt;"","D","")</f>
        <v>D</v>
      </c>
      <c r="F416" s="31"/>
      <c r="G416" s="31"/>
    </row>
    <row r="417" spans="1:7" x14ac:dyDescent="0.4">
      <c r="A417" s="27">
        <f>IFERROR(IF(AND(A413=A414, A414=A415),IF(A414+1&gt;MATCH(0,Input_Lieferant!$B$9:$B$158,-1),"",A414+1),A414),"")</f>
        <v>139</v>
      </c>
      <c r="B417" s="27" t="str">
        <f t="shared" si="286"/>
        <v>MATERIAL</v>
      </c>
      <c r="C417" s="27">
        <f t="shared" si="287"/>
        <v>139</v>
      </c>
      <c r="D417" s="27" t="str">
        <f t="shared" si="288"/>
        <v>GRUN</v>
      </c>
      <c r="E417" s="27" t="str">
        <f t="shared" ref="E417" si="295">IF(A417&lt;&gt;"","F","")</f>
        <v>F</v>
      </c>
      <c r="F417" s="31"/>
      <c r="G417" s="31"/>
    </row>
    <row r="418" spans="1:7" x14ac:dyDescent="0.4">
      <c r="A418" s="27">
        <f>IFERROR(IF(AND(A413=A414, A414=A415),IF(A415+1&gt;MATCH(0,Input_Lieferant!$B$9:$B$158,-1),"",A415+1),A415),"")</f>
        <v>139</v>
      </c>
      <c r="B418" s="27" t="str">
        <f t="shared" si="286"/>
        <v>MATERIAL</v>
      </c>
      <c r="C418" s="27">
        <f t="shared" si="287"/>
        <v>139</v>
      </c>
      <c r="D418" s="27" t="str">
        <f t="shared" si="288"/>
        <v>GRUN</v>
      </c>
      <c r="E418" s="27" t="str">
        <f t="shared" ref="E418" si="296">IF(A418&lt;&gt;"","E","")</f>
        <v>E</v>
      </c>
      <c r="F418" s="31"/>
      <c r="G418" s="31"/>
    </row>
    <row r="419" spans="1:7" x14ac:dyDescent="0.4">
      <c r="A419" s="27">
        <f>IFERROR(IF(AND(A416=A417, A417=A418),IF(A416+1&gt;MATCH(0,Input_Lieferant!$B$9:$B$158,-1),"",A416+1),A416),"")</f>
        <v>140</v>
      </c>
      <c r="B419" s="27" t="str">
        <f t="shared" si="286"/>
        <v>MATERIAL</v>
      </c>
      <c r="C419" s="27">
        <f t="shared" si="287"/>
        <v>140</v>
      </c>
      <c r="D419" s="27" t="str">
        <f t="shared" si="288"/>
        <v>GRUN</v>
      </c>
      <c r="E419" s="27" t="str">
        <f t="shared" ref="E419" si="297">IF(A419&lt;&gt;"","D","")</f>
        <v>D</v>
      </c>
      <c r="F419" s="31"/>
      <c r="G419" s="31"/>
    </row>
    <row r="420" spans="1:7" x14ac:dyDescent="0.4">
      <c r="A420" s="27">
        <f>IFERROR(IF(AND(A416=A417, A417=A418),IF(A417+1&gt;MATCH(0,Input_Lieferant!$B$9:$B$158,-1),"",A417+1),A417),"")</f>
        <v>140</v>
      </c>
      <c r="B420" s="27" t="str">
        <f t="shared" si="286"/>
        <v>MATERIAL</v>
      </c>
      <c r="C420" s="27">
        <f t="shared" si="287"/>
        <v>140</v>
      </c>
      <c r="D420" s="27" t="str">
        <f t="shared" si="288"/>
        <v>GRUN</v>
      </c>
      <c r="E420" s="27" t="str">
        <f t="shared" ref="E420" si="298">IF(A420&lt;&gt;"","F","")</f>
        <v>F</v>
      </c>
      <c r="F420" s="31"/>
      <c r="G420" s="31"/>
    </row>
    <row r="421" spans="1:7" x14ac:dyDescent="0.4">
      <c r="A421" s="27">
        <f>IFERROR(IF(AND(A416=A417, A417=A418),IF(A418+1&gt;MATCH(0,Input_Lieferant!$B$9:$B$158,-1),"",A418+1),A418),"")</f>
        <v>140</v>
      </c>
      <c r="B421" s="27" t="str">
        <f t="shared" si="286"/>
        <v>MATERIAL</v>
      </c>
      <c r="C421" s="27">
        <f t="shared" si="287"/>
        <v>140</v>
      </c>
      <c r="D421" s="27" t="str">
        <f t="shared" si="288"/>
        <v>GRUN</v>
      </c>
      <c r="E421" s="27" t="str">
        <f t="shared" ref="E421" si="299">IF(A421&lt;&gt;"","E","")</f>
        <v>E</v>
      </c>
      <c r="F421" s="31"/>
      <c r="G421" s="31"/>
    </row>
    <row r="422" spans="1:7" x14ac:dyDescent="0.4">
      <c r="A422" s="27">
        <f>IFERROR(IF(AND(A419=A420, A420=A421),IF(A419+1&gt;MATCH(0,Input_Lieferant!$B$9:$B$158,-1),"",A419+1),A419),"")</f>
        <v>141</v>
      </c>
      <c r="B422" s="27" t="str">
        <f t="shared" si="286"/>
        <v>MATERIAL</v>
      </c>
      <c r="C422" s="27">
        <f t="shared" si="287"/>
        <v>141</v>
      </c>
      <c r="D422" s="27" t="str">
        <f t="shared" si="288"/>
        <v>GRUN</v>
      </c>
      <c r="E422" s="27" t="str">
        <f t="shared" ref="E422" si="300">IF(A422&lt;&gt;"","D","")</f>
        <v>D</v>
      </c>
      <c r="F422" s="31"/>
      <c r="G422" s="31"/>
    </row>
    <row r="423" spans="1:7" x14ac:dyDescent="0.4">
      <c r="A423" s="27">
        <f>IFERROR(IF(AND(A419=A420, A420=A421),IF(A420+1&gt;MATCH(0,Input_Lieferant!$B$9:$B$158,-1),"",A420+1),A420),"")</f>
        <v>141</v>
      </c>
      <c r="B423" s="27" t="str">
        <f t="shared" si="286"/>
        <v>MATERIAL</v>
      </c>
      <c r="C423" s="27">
        <f t="shared" si="287"/>
        <v>141</v>
      </c>
      <c r="D423" s="27" t="str">
        <f t="shared" si="288"/>
        <v>GRUN</v>
      </c>
      <c r="E423" s="27" t="str">
        <f t="shared" ref="E423" si="301">IF(A423&lt;&gt;"","F","")</f>
        <v>F</v>
      </c>
      <c r="F423" s="31"/>
      <c r="G423" s="31"/>
    </row>
    <row r="424" spans="1:7" x14ac:dyDescent="0.4">
      <c r="A424" s="27">
        <f>IFERROR(IF(AND(A419=A420, A420=A421),IF(A421+1&gt;MATCH(0,Input_Lieferant!$B$9:$B$158,-1),"",A421+1),A421),"")</f>
        <v>141</v>
      </c>
      <c r="B424" s="27" t="str">
        <f t="shared" si="286"/>
        <v>MATERIAL</v>
      </c>
      <c r="C424" s="27">
        <f t="shared" si="287"/>
        <v>141</v>
      </c>
      <c r="D424" s="27" t="str">
        <f t="shared" si="288"/>
        <v>GRUN</v>
      </c>
      <c r="E424" s="27" t="str">
        <f t="shared" ref="E424" si="302">IF(A424&lt;&gt;"","E","")</f>
        <v>E</v>
      </c>
      <c r="F424" s="31"/>
      <c r="G424" s="31"/>
    </row>
    <row r="425" spans="1:7" x14ac:dyDescent="0.4">
      <c r="A425" s="27">
        <f>IFERROR(IF(AND(A422=A423, A423=A424),IF(A422+1&gt;MATCH(0,Input_Lieferant!$B$9:$B$158,-1),"",A422+1),A422),"")</f>
        <v>142</v>
      </c>
      <c r="B425" s="27" t="str">
        <f t="shared" si="286"/>
        <v>MATERIAL</v>
      </c>
      <c r="C425" s="27">
        <f t="shared" si="287"/>
        <v>142</v>
      </c>
      <c r="D425" s="27" t="str">
        <f t="shared" si="288"/>
        <v>GRUN</v>
      </c>
      <c r="E425" s="27" t="str">
        <f t="shared" ref="E425" si="303">IF(A425&lt;&gt;"","D","")</f>
        <v>D</v>
      </c>
      <c r="F425" s="31"/>
      <c r="G425" s="31"/>
    </row>
    <row r="426" spans="1:7" x14ac:dyDescent="0.4">
      <c r="A426" s="27">
        <f>IFERROR(IF(AND(A422=A423, A423=A424),IF(A423+1&gt;MATCH(0,Input_Lieferant!$B$9:$B$158,-1),"",A423+1),A423),"")</f>
        <v>142</v>
      </c>
      <c r="B426" s="27" t="str">
        <f t="shared" si="286"/>
        <v>MATERIAL</v>
      </c>
      <c r="C426" s="27">
        <f t="shared" si="287"/>
        <v>142</v>
      </c>
      <c r="D426" s="27" t="str">
        <f t="shared" si="288"/>
        <v>GRUN</v>
      </c>
      <c r="E426" s="27" t="str">
        <f t="shared" ref="E426" si="304">IF(A426&lt;&gt;"","F","")</f>
        <v>F</v>
      </c>
      <c r="F426" s="31"/>
      <c r="G426" s="31"/>
    </row>
    <row r="427" spans="1:7" x14ac:dyDescent="0.4">
      <c r="A427" s="27">
        <f>IFERROR(IF(AND(A422=A423, A423=A424),IF(A424+1&gt;MATCH(0,Input_Lieferant!$B$9:$B$158,-1),"",A424+1),A424),"")</f>
        <v>142</v>
      </c>
      <c r="B427" s="27" t="str">
        <f t="shared" si="286"/>
        <v>MATERIAL</v>
      </c>
      <c r="C427" s="27">
        <f t="shared" si="287"/>
        <v>142</v>
      </c>
      <c r="D427" s="27" t="str">
        <f t="shared" si="288"/>
        <v>GRUN</v>
      </c>
      <c r="E427" s="27" t="str">
        <f t="shared" ref="E427" si="305">IF(A427&lt;&gt;"","E","")</f>
        <v>E</v>
      </c>
      <c r="F427" s="31"/>
      <c r="G427" s="31"/>
    </row>
    <row r="428" spans="1:7" x14ac:dyDescent="0.4">
      <c r="A428" s="27">
        <f>IFERROR(IF(AND(A425=A426, A426=A427),IF(A425+1&gt;MATCH(0,Input_Lieferant!$B$9:$B$158,-1),"",A425+1),A425),"")</f>
        <v>143</v>
      </c>
      <c r="B428" s="27" t="str">
        <f t="shared" si="286"/>
        <v>MATERIAL</v>
      </c>
      <c r="C428" s="27">
        <f t="shared" si="287"/>
        <v>143</v>
      </c>
      <c r="D428" s="27" t="str">
        <f t="shared" si="288"/>
        <v>GRUN</v>
      </c>
      <c r="E428" s="27" t="str">
        <f t="shared" ref="E428" si="306">IF(A428&lt;&gt;"","D","")</f>
        <v>D</v>
      </c>
      <c r="F428" s="31"/>
      <c r="G428" s="31"/>
    </row>
    <row r="429" spans="1:7" x14ac:dyDescent="0.4">
      <c r="A429" s="27">
        <f>IFERROR(IF(AND(A425=A426, A426=A427),IF(A426+1&gt;MATCH(0,Input_Lieferant!$B$9:$B$158,-1),"",A426+1),A426),"")</f>
        <v>143</v>
      </c>
      <c r="B429" s="27" t="str">
        <f t="shared" si="286"/>
        <v>MATERIAL</v>
      </c>
      <c r="C429" s="27">
        <f t="shared" si="287"/>
        <v>143</v>
      </c>
      <c r="D429" s="27" t="str">
        <f t="shared" si="288"/>
        <v>GRUN</v>
      </c>
      <c r="E429" s="27" t="str">
        <f t="shared" ref="E429" si="307">IF(A429&lt;&gt;"","F","")</f>
        <v>F</v>
      </c>
      <c r="F429" s="31"/>
      <c r="G429" s="31"/>
    </row>
    <row r="430" spans="1:7" x14ac:dyDescent="0.4">
      <c r="A430" s="27">
        <f>IFERROR(IF(AND(A425=A426, A426=A427),IF(A427+1&gt;MATCH(0,Input_Lieferant!$B$9:$B$158,-1),"",A427+1),A427),"")</f>
        <v>143</v>
      </c>
      <c r="B430" s="27" t="str">
        <f t="shared" si="286"/>
        <v>MATERIAL</v>
      </c>
      <c r="C430" s="27">
        <f t="shared" si="287"/>
        <v>143</v>
      </c>
      <c r="D430" s="27" t="str">
        <f t="shared" si="288"/>
        <v>GRUN</v>
      </c>
      <c r="E430" s="27" t="str">
        <f t="shared" ref="E430" si="308">IF(A430&lt;&gt;"","E","")</f>
        <v>E</v>
      </c>
      <c r="F430" s="31"/>
      <c r="G430" s="31"/>
    </row>
    <row r="431" spans="1:7" x14ac:dyDescent="0.4">
      <c r="A431" s="27">
        <f>IFERROR(IF(AND(A428=A429, A429=A430),IF(A428+1&gt;MATCH(0,Input_Lieferant!$B$9:$B$158,-1),"",A428+1),A428),"")</f>
        <v>144</v>
      </c>
      <c r="B431" s="27" t="str">
        <f t="shared" si="286"/>
        <v>MATERIAL</v>
      </c>
      <c r="C431" s="27">
        <f t="shared" si="287"/>
        <v>144</v>
      </c>
      <c r="D431" s="27" t="str">
        <f t="shared" si="288"/>
        <v>GRUN</v>
      </c>
      <c r="E431" s="27" t="str">
        <f t="shared" ref="E431" si="309">IF(A431&lt;&gt;"","D","")</f>
        <v>D</v>
      </c>
      <c r="F431" s="31"/>
      <c r="G431" s="31"/>
    </row>
    <row r="432" spans="1:7" x14ac:dyDescent="0.4">
      <c r="A432" s="27">
        <f>IFERROR(IF(AND(A428=A429, A429=A430),IF(A429+1&gt;MATCH(0,Input_Lieferant!$B$9:$B$158,-1),"",A429+1),A429),"")</f>
        <v>144</v>
      </c>
      <c r="B432" s="27" t="str">
        <f t="shared" si="286"/>
        <v>MATERIAL</v>
      </c>
      <c r="C432" s="27">
        <f t="shared" si="287"/>
        <v>144</v>
      </c>
      <c r="D432" s="27" t="str">
        <f t="shared" si="288"/>
        <v>GRUN</v>
      </c>
      <c r="E432" s="27" t="str">
        <f t="shared" ref="E432" si="310">IF(A432&lt;&gt;"","F","")</f>
        <v>F</v>
      </c>
      <c r="F432" s="31"/>
      <c r="G432" s="31"/>
    </row>
    <row r="433" spans="1:7" x14ac:dyDescent="0.4">
      <c r="A433" s="27">
        <f>IFERROR(IF(AND(A428=A429, A429=A430),IF(A430+1&gt;MATCH(0,Input_Lieferant!$B$9:$B$158,-1),"",A430+1),A430),"")</f>
        <v>144</v>
      </c>
      <c r="B433" s="27" t="str">
        <f t="shared" si="286"/>
        <v>MATERIAL</v>
      </c>
      <c r="C433" s="27">
        <f t="shared" si="287"/>
        <v>144</v>
      </c>
      <c r="D433" s="27" t="str">
        <f t="shared" si="288"/>
        <v>GRUN</v>
      </c>
      <c r="E433" s="27" t="str">
        <f t="shared" ref="E433" si="311">IF(A433&lt;&gt;"","E","")</f>
        <v>E</v>
      </c>
      <c r="F433" s="31"/>
      <c r="G433" s="31"/>
    </row>
    <row r="434" spans="1:7" x14ac:dyDescent="0.4">
      <c r="A434" s="27">
        <f>IFERROR(IF(AND(A431=A432, A432=A433),IF(A431+1&gt;MATCH(0,Input_Lieferant!$B$9:$B$158,-1),"",A431+1),A431),"")</f>
        <v>145</v>
      </c>
      <c r="B434" s="27" t="str">
        <f t="shared" si="286"/>
        <v>MATERIAL</v>
      </c>
      <c r="C434" s="27">
        <f t="shared" si="287"/>
        <v>145</v>
      </c>
      <c r="D434" s="27" t="str">
        <f t="shared" si="288"/>
        <v>GRUN</v>
      </c>
      <c r="E434" s="27" t="str">
        <f t="shared" ref="E434" si="312">IF(A434&lt;&gt;"","D","")</f>
        <v>D</v>
      </c>
      <c r="F434" s="31"/>
      <c r="G434" s="31"/>
    </row>
    <row r="435" spans="1:7" x14ac:dyDescent="0.4">
      <c r="A435" s="27">
        <f>IFERROR(IF(AND(A431=A432, A432=A433),IF(A432+1&gt;MATCH(0,Input_Lieferant!$B$9:$B$158,-1),"",A432+1),A432),"")</f>
        <v>145</v>
      </c>
      <c r="B435" s="27" t="str">
        <f t="shared" si="286"/>
        <v>MATERIAL</v>
      </c>
      <c r="C435" s="27">
        <f t="shared" si="287"/>
        <v>145</v>
      </c>
      <c r="D435" s="27" t="str">
        <f t="shared" si="288"/>
        <v>GRUN</v>
      </c>
      <c r="E435" s="27" t="str">
        <f t="shared" ref="E435" si="313">IF(A435&lt;&gt;"","F","")</f>
        <v>F</v>
      </c>
      <c r="F435" s="31"/>
      <c r="G435" s="31"/>
    </row>
    <row r="436" spans="1:7" x14ac:dyDescent="0.4">
      <c r="A436" s="27">
        <f>IFERROR(IF(AND(A431=A432, A432=A433),IF(A433+1&gt;MATCH(0,Input_Lieferant!$B$9:$B$158,-1),"",A433+1),A433),"")</f>
        <v>145</v>
      </c>
      <c r="B436" s="27" t="str">
        <f t="shared" si="286"/>
        <v>MATERIAL</v>
      </c>
      <c r="C436" s="27">
        <f t="shared" si="287"/>
        <v>145</v>
      </c>
      <c r="D436" s="27" t="str">
        <f t="shared" si="288"/>
        <v>GRUN</v>
      </c>
      <c r="E436" s="27" t="str">
        <f t="shared" ref="E436" si="314">IF(A436&lt;&gt;"","E","")</f>
        <v>E</v>
      </c>
      <c r="F436" s="31"/>
      <c r="G436" s="31"/>
    </row>
    <row r="437" spans="1:7" x14ac:dyDescent="0.4">
      <c r="A437" s="27">
        <f>IFERROR(IF(AND(A434=A435, A435=A436),IF(A434+1&gt;MATCH(0,Input_Lieferant!$B$9:$B$158,-1),"",A434+1),A434),"")</f>
        <v>146</v>
      </c>
      <c r="B437" s="27" t="str">
        <f t="shared" si="286"/>
        <v>MATERIAL</v>
      </c>
      <c r="C437" s="27">
        <f t="shared" si="287"/>
        <v>146</v>
      </c>
      <c r="D437" s="27" t="str">
        <f t="shared" si="288"/>
        <v>GRUN</v>
      </c>
      <c r="E437" s="27" t="str">
        <f t="shared" ref="E437" si="315">IF(A437&lt;&gt;"","D","")</f>
        <v>D</v>
      </c>
      <c r="F437" s="31"/>
      <c r="G437" s="31"/>
    </row>
    <row r="438" spans="1:7" x14ac:dyDescent="0.4">
      <c r="A438" s="27">
        <f>IFERROR(IF(AND(A434=A435, A435=A436),IF(A435+1&gt;MATCH(0,Input_Lieferant!$B$9:$B$158,-1),"",A435+1),A435),"")</f>
        <v>146</v>
      </c>
      <c r="B438" s="27" t="str">
        <f t="shared" si="286"/>
        <v>MATERIAL</v>
      </c>
      <c r="C438" s="27">
        <f t="shared" si="287"/>
        <v>146</v>
      </c>
      <c r="D438" s="27" t="str">
        <f t="shared" si="288"/>
        <v>GRUN</v>
      </c>
      <c r="E438" s="27" t="str">
        <f t="shared" ref="E438" si="316">IF(A438&lt;&gt;"","F","")</f>
        <v>F</v>
      </c>
      <c r="F438" s="31"/>
      <c r="G438" s="31"/>
    </row>
    <row r="439" spans="1:7" x14ac:dyDescent="0.4">
      <c r="A439" s="27">
        <f>IFERROR(IF(AND(A434=A435, A435=A436),IF(A436+1&gt;MATCH(0,Input_Lieferant!$B$9:$B$158,-1),"",A436+1),A436),"")</f>
        <v>146</v>
      </c>
      <c r="B439" s="27" t="str">
        <f t="shared" si="286"/>
        <v>MATERIAL</v>
      </c>
      <c r="C439" s="27">
        <f t="shared" si="287"/>
        <v>146</v>
      </c>
      <c r="D439" s="27" t="str">
        <f t="shared" si="288"/>
        <v>GRUN</v>
      </c>
      <c r="E439" s="27" t="str">
        <f t="shared" ref="E439" si="317">IF(A439&lt;&gt;"","E","")</f>
        <v>E</v>
      </c>
      <c r="F439" s="31"/>
      <c r="G439" s="31"/>
    </row>
    <row r="440" spans="1:7" x14ac:dyDescent="0.4">
      <c r="A440" s="27">
        <f>IFERROR(IF(AND(A437=A438, A438=A439),IF(A437+1&gt;MATCH(0,Input_Lieferant!$B$9:$B$158,-1),"",A437+1),A437),"")</f>
        <v>147</v>
      </c>
      <c r="B440" s="27" t="str">
        <f t="shared" si="286"/>
        <v>MATERIAL</v>
      </c>
      <c r="C440" s="27">
        <f t="shared" si="287"/>
        <v>147</v>
      </c>
      <c r="D440" s="27" t="str">
        <f t="shared" si="288"/>
        <v>GRUN</v>
      </c>
      <c r="E440" s="27" t="str">
        <f t="shared" ref="E440" si="318">IF(A440&lt;&gt;"","D","")</f>
        <v>D</v>
      </c>
      <c r="F440" s="31"/>
      <c r="G440" s="31"/>
    </row>
    <row r="441" spans="1:7" x14ac:dyDescent="0.4">
      <c r="A441" s="27">
        <f>IFERROR(IF(AND(A437=A438, A438=A439),IF(A438+1&gt;MATCH(0,Input_Lieferant!$B$9:$B$158,-1),"",A438+1),A438),"")</f>
        <v>147</v>
      </c>
      <c r="B441" s="27" t="str">
        <f t="shared" si="286"/>
        <v>MATERIAL</v>
      </c>
      <c r="C441" s="27">
        <f t="shared" si="287"/>
        <v>147</v>
      </c>
      <c r="D441" s="27" t="str">
        <f t="shared" si="288"/>
        <v>GRUN</v>
      </c>
      <c r="E441" s="27" t="str">
        <f t="shared" ref="E441" si="319">IF(A441&lt;&gt;"","F","")</f>
        <v>F</v>
      </c>
      <c r="F441" s="31"/>
      <c r="G441" s="31"/>
    </row>
    <row r="442" spans="1:7" x14ac:dyDescent="0.4">
      <c r="A442" s="27">
        <f>IFERROR(IF(AND(A437=A438, A438=A439),IF(A439+1&gt;MATCH(0,Input_Lieferant!$B$9:$B$158,-1),"",A439+1),A439),"")</f>
        <v>147</v>
      </c>
      <c r="B442" s="27" t="str">
        <f t="shared" si="286"/>
        <v>MATERIAL</v>
      </c>
      <c r="C442" s="27">
        <f t="shared" si="287"/>
        <v>147</v>
      </c>
      <c r="D442" s="27" t="str">
        <f t="shared" si="288"/>
        <v>GRUN</v>
      </c>
      <c r="E442" s="27" t="str">
        <f t="shared" ref="E442" si="320">IF(A442&lt;&gt;"","E","")</f>
        <v>E</v>
      </c>
      <c r="F442" s="31"/>
      <c r="G442" s="31"/>
    </row>
    <row r="443" spans="1:7" x14ac:dyDescent="0.4">
      <c r="A443" s="27">
        <f>IFERROR(IF(AND(A440=A441, A441=A442),IF(A440+1&gt;MATCH(0,Input_Lieferant!$B$9:$B$158,-1),"",A440+1),A440),"")</f>
        <v>148</v>
      </c>
      <c r="B443" s="27" t="str">
        <f t="shared" si="286"/>
        <v>MATERIAL</v>
      </c>
      <c r="C443" s="27">
        <f t="shared" si="287"/>
        <v>148</v>
      </c>
      <c r="D443" s="27" t="str">
        <f t="shared" si="288"/>
        <v>GRUN</v>
      </c>
      <c r="E443" s="27" t="str">
        <f t="shared" ref="E443" si="321">IF(A443&lt;&gt;"","D","")</f>
        <v>D</v>
      </c>
      <c r="F443" s="31"/>
      <c r="G443" s="31"/>
    </row>
    <row r="444" spans="1:7" x14ac:dyDescent="0.4">
      <c r="A444" s="27">
        <f>IFERROR(IF(AND(A440=A441, A441=A442),IF(A441+1&gt;MATCH(0,Input_Lieferant!$B$9:$B$158,-1),"",A441+1),A441),"")</f>
        <v>148</v>
      </c>
      <c r="B444" s="27" t="str">
        <f t="shared" si="286"/>
        <v>MATERIAL</v>
      </c>
      <c r="C444" s="27">
        <f t="shared" si="287"/>
        <v>148</v>
      </c>
      <c r="D444" s="27" t="str">
        <f t="shared" si="288"/>
        <v>GRUN</v>
      </c>
      <c r="E444" s="27" t="str">
        <f t="shared" ref="E444" si="322">IF(A444&lt;&gt;"","F","")</f>
        <v>F</v>
      </c>
      <c r="F444" s="31"/>
      <c r="G444" s="31"/>
    </row>
    <row r="445" spans="1:7" x14ac:dyDescent="0.4">
      <c r="A445" s="27">
        <f>IFERROR(IF(AND(A440=A441, A441=A442),IF(A442+1&gt;MATCH(0,Input_Lieferant!$B$9:$B$158,-1),"",A442+1),A442),"")</f>
        <v>148</v>
      </c>
      <c r="B445" s="27" t="str">
        <f t="shared" si="286"/>
        <v>MATERIAL</v>
      </c>
      <c r="C445" s="27">
        <f t="shared" si="287"/>
        <v>148</v>
      </c>
      <c r="D445" s="27" t="str">
        <f t="shared" si="288"/>
        <v>GRUN</v>
      </c>
      <c r="E445" s="27" t="str">
        <f t="shared" ref="E445" si="323">IF(A445&lt;&gt;"","E","")</f>
        <v>E</v>
      </c>
      <c r="F445" s="31"/>
      <c r="G445" s="31"/>
    </row>
    <row r="446" spans="1:7" x14ac:dyDescent="0.4">
      <c r="A446" s="27">
        <f>IFERROR(IF(AND(A443=A444, A444=A445),IF(A443+1&gt;MATCH(0,Input_Lieferant!$B$9:$B$158,-1),"",A443+1),A443),"")</f>
        <v>149</v>
      </c>
      <c r="B446" s="27" t="str">
        <f t="shared" si="286"/>
        <v>MATERIAL</v>
      </c>
      <c r="C446" s="27">
        <f t="shared" si="287"/>
        <v>149</v>
      </c>
      <c r="D446" s="27" t="str">
        <f t="shared" si="288"/>
        <v>GRUN</v>
      </c>
      <c r="E446" s="27" t="str">
        <f t="shared" ref="E446" si="324">IF(A446&lt;&gt;"","D","")</f>
        <v>D</v>
      </c>
      <c r="F446" s="31"/>
      <c r="G446" s="31"/>
    </row>
    <row r="447" spans="1:7" x14ac:dyDescent="0.4">
      <c r="A447" s="27">
        <f>IFERROR(IF(AND(A443=A444, A444=A445),IF(A444+1&gt;MATCH(0,Input_Lieferant!$B$9:$B$158,-1),"",A444+1),A444),"")</f>
        <v>149</v>
      </c>
      <c r="B447" s="27" t="str">
        <f t="shared" si="286"/>
        <v>MATERIAL</v>
      </c>
      <c r="C447" s="27">
        <f t="shared" si="287"/>
        <v>149</v>
      </c>
      <c r="D447" s="27" t="str">
        <f t="shared" si="288"/>
        <v>GRUN</v>
      </c>
      <c r="E447" s="27" t="str">
        <f t="shared" ref="E447" si="325">IF(A447&lt;&gt;"","F","")</f>
        <v>F</v>
      </c>
      <c r="F447" s="31"/>
      <c r="G447" s="31"/>
    </row>
    <row r="448" spans="1:7" x14ac:dyDescent="0.4">
      <c r="A448" s="27">
        <f>IFERROR(IF(AND(A443=A444, A444=A445),IF(A445+1&gt;MATCH(0,Input_Lieferant!$B$9:$B$158,-1),"",A445+1),A445),"")</f>
        <v>149</v>
      </c>
      <c r="B448" s="27" t="str">
        <f t="shared" si="286"/>
        <v>MATERIAL</v>
      </c>
      <c r="C448" s="27">
        <f t="shared" si="287"/>
        <v>149</v>
      </c>
      <c r="D448" s="27" t="str">
        <f t="shared" si="288"/>
        <v>GRUN</v>
      </c>
      <c r="E448" s="27" t="str">
        <f t="shared" ref="E448" si="326">IF(A448&lt;&gt;"","E","")</f>
        <v>E</v>
      </c>
      <c r="F448" s="31"/>
      <c r="G448" s="31"/>
    </row>
    <row r="449" spans="1:318" x14ac:dyDescent="0.4">
      <c r="A449" s="27">
        <f>IFERROR(IF(AND(A446=A447, A447=A448),IF(A446+1&gt;MATCH(0,Input_Lieferant!$B$9:$B$158,-1),"",A446+1),A446),"")</f>
        <v>150</v>
      </c>
      <c r="B449" s="27" t="str">
        <f t="shared" si="286"/>
        <v>MATERIAL</v>
      </c>
      <c r="C449" s="27">
        <f t="shared" si="287"/>
        <v>150</v>
      </c>
      <c r="D449" s="27" t="str">
        <f t="shared" si="288"/>
        <v>GRUN</v>
      </c>
      <c r="E449" s="27" t="str">
        <f t="shared" ref="E449" si="327">IF(A449&lt;&gt;"","D","")</f>
        <v>D</v>
      </c>
      <c r="F449" s="31"/>
      <c r="G449" s="31"/>
    </row>
    <row r="450" spans="1:318" x14ac:dyDescent="0.4">
      <c r="A450" s="27">
        <f>IFERROR(IF(AND(A446=A447, A447=A448),IF(A447+1&gt;MATCH(0,Input_Lieferant!$B$9:$B$158,-1),"",A447+1),A447),"")</f>
        <v>150</v>
      </c>
      <c r="B450" s="27" t="str">
        <f t="shared" si="286"/>
        <v>MATERIAL</v>
      </c>
      <c r="C450" s="27">
        <f t="shared" si="287"/>
        <v>150</v>
      </c>
      <c r="D450" s="27" t="str">
        <f t="shared" si="288"/>
        <v>GRUN</v>
      </c>
      <c r="E450" s="27" t="str">
        <f t="shared" ref="E450" si="328">IF(A450&lt;&gt;"","F","")</f>
        <v>F</v>
      </c>
      <c r="F450" s="31"/>
      <c r="G450" s="31"/>
    </row>
    <row r="451" spans="1:318" x14ac:dyDescent="0.4">
      <c r="A451" s="27">
        <f>IFERROR(IF(AND(A446=A447, A447=A448),IF(A448+1&gt;MATCH(0,Input_Lieferant!$B$9:$B$158,-1),"",A448+1),A448),"")</f>
        <v>150</v>
      </c>
      <c r="B451" s="27" t="str">
        <f t="shared" si="286"/>
        <v>MATERIAL</v>
      </c>
      <c r="C451" s="27">
        <f t="shared" si="287"/>
        <v>150</v>
      </c>
      <c r="D451" s="27" t="str">
        <f t="shared" si="288"/>
        <v>GRUN</v>
      </c>
      <c r="E451" s="27" t="str">
        <f t="shared" ref="E451" si="329">IF(A451&lt;&gt;"","E","")</f>
        <v>E</v>
      </c>
      <c r="F451" s="31"/>
      <c r="G451" s="31"/>
    </row>
    <row r="452" spans="1:318" s="151" customFormat="1" x14ac:dyDescent="0.4">
      <c r="A452" s="152"/>
      <c r="B452" s="152"/>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c r="AA452" s="152"/>
      <c r="AB452" s="152"/>
      <c r="AC452" s="152"/>
      <c r="AD452" s="152"/>
      <c r="AE452" s="152"/>
      <c r="AF452" s="152"/>
      <c r="AG452" s="152"/>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c r="BG452" s="152"/>
      <c r="BH452" s="152"/>
      <c r="BI452" s="152"/>
      <c r="BJ452" s="152"/>
      <c r="BK452" s="152"/>
      <c r="BL452" s="152"/>
      <c r="BM452" s="152"/>
      <c r="BN452" s="152"/>
      <c r="BO452" s="152"/>
      <c r="BP452" s="152"/>
      <c r="BQ452" s="152"/>
      <c r="BR452" s="152"/>
      <c r="BS452" s="152"/>
      <c r="BT452" s="152"/>
      <c r="BU452" s="152"/>
      <c r="BW452" s="152"/>
      <c r="BX452" s="152"/>
      <c r="BY452" s="152"/>
      <c r="BZ452" s="152"/>
      <c r="CA452" s="152"/>
      <c r="CB452" s="152"/>
      <c r="CC452" s="152"/>
      <c r="CD452" s="152"/>
      <c r="CE452" s="152"/>
      <c r="CF452" s="152"/>
      <c r="CG452" s="152"/>
      <c r="CH452" s="152"/>
      <c r="CI452" s="152"/>
      <c r="CJ452" s="152"/>
      <c r="CK452" s="152"/>
      <c r="CL452" s="152"/>
      <c r="CM452" s="152"/>
      <c r="CN452" s="152"/>
      <c r="CO452" s="152"/>
      <c r="CP452" s="152"/>
      <c r="CQ452" s="152"/>
      <c r="CR452" s="152"/>
      <c r="CS452" s="152"/>
      <c r="CT452" s="152"/>
      <c r="CU452" s="152"/>
      <c r="CV452" s="152"/>
      <c r="CW452" s="152"/>
      <c r="CX452" s="152"/>
      <c r="CY452" s="152"/>
      <c r="CZ452" s="152"/>
      <c r="DA452" s="152"/>
      <c r="DB452" s="152"/>
      <c r="DC452" s="152"/>
      <c r="DD452" s="152"/>
      <c r="DE452" s="152"/>
      <c r="DF452" s="152"/>
      <c r="DG452" s="152"/>
      <c r="DH452" s="152"/>
      <c r="DI452" s="152"/>
      <c r="DJ452" s="152"/>
      <c r="DK452" s="152"/>
      <c r="DL452" s="152"/>
      <c r="DM452" s="152"/>
      <c r="DN452" s="152"/>
      <c r="DO452" s="152"/>
      <c r="DP452" s="152"/>
      <c r="DQ452" s="152"/>
      <c r="DR452" s="152"/>
      <c r="DS452" s="152"/>
      <c r="DT452" s="152"/>
      <c r="DU452" s="152"/>
      <c r="DV452" s="152"/>
      <c r="DW452" s="152"/>
      <c r="DX452" s="152"/>
      <c r="DY452" s="152"/>
      <c r="DZ452" s="152"/>
      <c r="EA452" s="152"/>
      <c r="EB452" s="152"/>
      <c r="EC452" s="152"/>
      <c r="ED452" s="152"/>
      <c r="EE452" s="152"/>
      <c r="EF452" s="152"/>
      <c r="EG452" s="152"/>
      <c r="EH452" s="152"/>
      <c r="EI452" s="152"/>
      <c r="EJ452" s="152"/>
      <c r="EK452" s="152"/>
      <c r="EL452" s="152"/>
      <c r="EM452" s="152"/>
      <c r="EN452" s="152"/>
      <c r="EO452" s="152"/>
      <c r="EP452" s="152"/>
      <c r="EQ452" s="152"/>
      <c r="ER452" s="152"/>
      <c r="ES452" s="152"/>
      <c r="ET452" s="152"/>
      <c r="EU452" s="152"/>
      <c r="EV452" s="152"/>
      <c r="EW452" s="152"/>
      <c r="EX452" s="152"/>
      <c r="EY452" s="152"/>
      <c r="EZ452" s="152"/>
      <c r="FA452" s="152"/>
      <c r="FB452" s="152"/>
      <c r="FC452" s="152"/>
      <c r="FD452" s="152"/>
      <c r="FE452" s="152"/>
      <c r="FF452" s="152"/>
      <c r="FG452" s="152"/>
      <c r="FH452" s="152"/>
      <c r="FI452" s="152"/>
      <c r="FJ452" s="152"/>
      <c r="FK452" s="152"/>
      <c r="FL452" s="152"/>
      <c r="FM452" s="152"/>
      <c r="FN452" s="152"/>
      <c r="FO452" s="152"/>
      <c r="FP452" s="152"/>
      <c r="FQ452" s="152"/>
      <c r="FR452" s="152"/>
      <c r="FS452" s="152"/>
      <c r="FT452" s="152"/>
      <c r="FU452" s="152"/>
      <c r="FV452" s="152"/>
      <c r="FW452" s="152"/>
      <c r="FX452" s="152"/>
      <c r="FY452" s="152"/>
      <c r="FZ452" s="152"/>
      <c r="GA452" s="152"/>
      <c r="GB452" s="152"/>
      <c r="GC452" s="152"/>
      <c r="GD452" s="152"/>
      <c r="GE452" s="152"/>
      <c r="GF452" s="152"/>
      <c r="GG452" s="152"/>
      <c r="GH452" s="152"/>
      <c r="GI452" s="152"/>
      <c r="GJ452" s="152"/>
      <c r="GK452" s="152"/>
      <c r="GL452" s="152"/>
      <c r="GM452" s="152"/>
      <c r="GN452" s="152"/>
      <c r="GO452" s="152"/>
      <c r="GP452" s="152"/>
      <c r="GQ452" s="152"/>
      <c r="GR452" s="152"/>
      <c r="GS452" s="152"/>
      <c r="GT452" s="152"/>
      <c r="GU452" s="152"/>
      <c r="GV452" s="152"/>
      <c r="GW452" s="152"/>
      <c r="GX452" s="152"/>
      <c r="GY452" s="152"/>
      <c r="GZ452" s="152"/>
      <c r="HA452" s="152"/>
      <c r="HB452" s="152"/>
      <c r="HC452" s="152"/>
      <c r="HD452" s="152"/>
      <c r="HE452" s="152"/>
      <c r="HF452" s="152"/>
      <c r="HG452" s="152"/>
      <c r="HH452" s="152"/>
      <c r="HI452" s="152"/>
      <c r="HJ452" s="152"/>
      <c r="HK452" s="152"/>
      <c r="HL452" s="152"/>
      <c r="HM452" s="152"/>
      <c r="HN452" s="152"/>
      <c r="HO452" s="152"/>
      <c r="HP452" s="152"/>
      <c r="HQ452" s="152"/>
      <c r="HR452" s="152"/>
      <c r="HS452" s="152"/>
      <c r="HT452" s="152"/>
      <c r="HU452" s="152"/>
      <c r="HV452" s="152"/>
      <c r="HW452" s="152"/>
      <c r="HX452" s="152"/>
      <c r="HY452" s="152"/>
      <c r="HZ452" s="152"/>
      <c r="IA452" s="152"/>
      <c r="IB452" s="152"/>
      <c r="IC452" s="152"/>
      <c r="ID452" s="152"/>
      <c r="IE452" s="152"/>
      <c r="IF452" s="152"/>
      <c r="IG452" s="152"/>
      <c r="IH452" s="152"/>
      <c r="II452" s="152"/>
      <c r="IJ452" s="152"/>
      <c r="IK452" s="152"/>
      <c r="IL452" s="152"/>
      <c r="IM452" s="152"/>
      <c r="IN452" s="152"/>
      <c r="IP452" s="152"/>
      <c r="IQ452" s="152"/>
      <c r="IR452" s="152"/>
      <c r="IS452" s="152"/>
      <c r="IT452" s="152"/>
      <c r="IU452" s="152"/>
      <c r="IV452" s="152"/>
      <c r="IW452" s="152"/>
      <c r="IX452" s="152"/>
      <c r="IY452" s="152"/>
      <c r="IZ452" s="152"/>
      <c r="JA452" s="152"/>
      <c r="JB452" s="152"/>
      <c r="JC452" s="152"/>
      <c r="JD452" s="152"/>
      <c r="JE452" s="152"/>
      <c r="JF452" s="152"/>
      <c r="JG452" s="152"/>
      <c r="JH452" s="152"/>
      <c r="JI452" s="152"/>
      <c r="JJ452" s="152"/>
      <c r="JK452" s="152"/>
      <c r="JL452" s="152"/>
      <c r="JM452" s="152"/>
      <c r="JN452" s="152"/>
      <c r="JO452" s="152"/>
      <c r="JP452" s="152"/>
      <c r="JQ452" s="152"/>
      <c r="JR452" s="152"/>
      <c r="JS452" s="152"/>
      <c r="JT452" s="152"/>
      <c r="JU452" s="152"/>
      <c r="JV452" s="152"/>
      <c r="JW452" s="152"/>
      <c r="JX452" s="152"/>
      <c r="JZ452" s="152"/>
      <c r="KA452" s="152"/>
      <c r="KB452" s="152"/>
      <c r="KC452" s="152"/>
      <c r="KD452" s="152"/>
      <c r="KE452" s="152"/>
      <c r="KF452" s="152"/>
      <c r="KG452" s="152"/>
      <c r="KH452" s="152"/>
      <c r="KI452" s="152"/>
      <c r="KJ452" s="152"/>
      <c r="KK452" s="152"/>
      <c r="KL452" s="152"/>
      <c r="KM452" s="152"/>
      <c r="KN452" s="152"/>
      <c r="KO452" s="152"/>
      <c r="KP452" s="152"/>
      <c r="KQ452" s="152"/>
      <c r="KR452" s="152"/>
      <c r="KS452" s="152"/>
      <c r="KT452" s="152"/>
      <c r="KU452" s="152"/>
      <c r="KV452" s="152"/>
      <c r="KW452" s="152"/>
      <c r="KX452" s="152"/>
      <c r="KY452" s="152"/>
      <c r="KZ452" s="152"/>
      <c r="LA452" s="152"/>
      <c r="LB452" s="152"/>
      <c r="LC452" s="152"/>
      <c r="LD452" s="152"/>
      <c r="LE452" s="152"/>
      <c r="LF452" s="15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defaultColWidth="9.3046875" defaultRowHeight="14.6" x14ac:dyDescent="0.4"/>
  <cols>
    <col min="1" max="8" width="9.3046875" style="28"/>
    <col min="9" max="9" width="0" style="28" hidden="1" customWidth="1"/>
    <col min="10" max="16384" width="9.3046875" style="27"/>
  </cols>
  <sheetData>
    <row r="1" spans="1:9" hidden="1" x14ac:dyDescent="0.4">
      <c r="A1" s="31"/>
      <c r="B1" s="31"/>
      <c r="C1" s="31"/>
      <c r="D1" s="31"/>
      <c r="E1" s="31"/>
      <c r="F1" s="31"/>
      <c r="G1" s="31"/>
      <c r="H1" s="27" t="s">
        <v>30641</v>
      </c>
      <c r="I1" s="31"/>
    </row>
    <row r="2" spans="1:9" hidden="1" x14ac:dyDescent="0.4">
      <c r="A2" s="31"/>
      <c r="B2" s="31"/>
      <c r="C2" s="31"/>
      <c r="D2" s="31"/>
      <c r="E2" s="31"/>
      <c r="F2" s="31"/>
      <c r="G2" s="31"/>
      <c r="H2" s="27" t="s">
        <v>88</v>
      </c>
      <c r="I2" s="31"/>
    </row>
    <row r="3" spans="1:9" hidden="1" x14ac:dyDescent="0.4">
      <c r="A3" s="31"/>
      <c r="B3" s="31"/>
      <c r="C3" s="31"/>
      <c r="D3" s="31"/>
      <c r="E3" s="31"/>
      <c r="F3" s="31"/>
      <c r="G3" s="31"/>
      <c r="H3" s="27" t="s">
        <v>86</v>
      </c>
      <c r="I3" s="31"/>
    </row>
    <row r="4" spans="1:9" hidden="1" x14ac:dyDescent="0.4">
      <c r="A4" s="31"/>
      <c r="B4" s="31"/>
      <c r="C4" s="31"/>
      <c r="D4" s="31"/>
      <c r="E4" s="31"/>
      <c r="F4" s="31"/>
      <c r="G4" s="31"/>
      <c r="H4" s="27" t="s">
        <v>30665</v>
      </c>
      <c r="I4" s="31"/>
    </row>
    <row r="5" spans="1:9" hidden="1" x14ac:dyDescent="0.4">
      <c r="A5" s="31"/>
      <c r="B5" s="31"/>
      <c r="C5" s="31"/>
      <c r="D5" s="31"/>
      <c r="E5" s="31"/>
      <c r="F5" s="31"/>
      <c r="G5" s="31"/>
      <c r="H5" s="27" t="s">
        <v>87</v>
      </c>
      <c r="I5" s="31"/>
    </row>
    <row r="6" spans="1:9" hidden="1" x14ac:dyDescent="0.4">
      <c r="A6" s="31"/>
      <c r="B6" s="31"/>
      <c r="C6" s="31"/>
      <c r="D6" s="31"/>
      <c r="E6" s="31"/>
      <c r="F6" s="31"/>
      <c r="G6" s="31"/>
      <c r="H6" s="27" t="s">
        <v>85</v>
      </c>
      <c r="I6" s="31"/>
    </row>
    <row r="7" spans="1:9" x14ac:dyDescent="0.4">
      <c r="A7" s="156" t="s">
        <v>1</v>
      </c>
      <c r="B7" s="156" t="s">
        <v>28</v>
      </c>
      <c r="C7" s="156" t="s">
        <v>29</v>
      </c>
      <c r="D7" s="156" t="s">
        <v>30</v>
      </c>
      <c r="E7" s="156" t="s">
        <v>31</v>
      </c>
      <c r="F7" s="156" t="s">
        <v>33</v>
      </c>
      <c r="G7" s="155" t="s">
        <v>34</v>
      </c>
      <c r="H7" s="155" t="s">
        <v>35</v>
      </c>
      <c r="I7" s="153" t="s">
        <v>52</v>
      </c>
    </row>
    <row r="8" spans="1:9" x14ac:dyDescent="0.4">
      <c r="A8" s="158">
        <f>IF(Input_Lieferant!B9="","",Input_Lieferant!B9)</f>
        <v>1</v>
      </c>
      <c r="B8" s="27" t="str">
        <f t="shared" ref="B8:B71" si="0">IF(A8&lt;&gt;"","MATERIAL","")</f>
        <v>MATERIAL</v>
      </c>
      <c r="C8" s="27">
        <f t="shared" ref="C8:C71" si="1">A8</f>
        <v>1</v>
      </c>
      <c r="D8" s="27" t="str">
        <f t="shared" ref="D8:D71" si="2">IF(A8&lt;&gt;"","GRUN","")</f>
        <v>GRUN</v>
      </c>
      <c r="E8" s="27" t="str">
        <f>IF(A8=1,"D","")</f>
        <v>D</v>
      </c>
      <c r="F8" s="27">
        <f>IF(A8="","",1)</f>
        <v>1</v>
      </c>
      <c r="G8" s="27" t="str">
        <f t="shared" ref="G8:G71" si="3">IF(F8=2,"/","")</f>
        <v/>
      </c>
      <c r="H8" s="27" t="str">
        <f>_xlfn.IFNA(IF(INDEX(Input_Lieferant!$D$9:$BE$158,MATCH($A8,Input_Lieferant!$B$9:$B$158,0),MATCH($H$6,Input_Lieferant!$D$8:$BE$8,0))=0,"",INDEX(Input_Lieferant!$D$9:$BE$158,MATCH($A8,Input_Lieferant!$B$9:$B$158,0),MATCH($H$6,Input_Lieferant!$D$8:$BE$8,0))),"")</f>
        <v>CDspqqJkvXhTIiMRbKyGNdIlEvxiOl</v>
      </c>
      <c r="I8" s="31"/>
    </row>
    <row r="9" spans="1:9" x14ac:dyDescent="0.4">
      <c r="A9" s="158">
        <f>IF(Input_Lieferant!B9="","",Input_Lieferant!B9)</f>
        <v>1</v>
      </c>
      <c r="B9" s="27" t="str">
        <f t="shared" si="0"/>
        <v>MATERIAL</v>
      </c>
      <c r="C9" s="27">
        <f t="shared" si="1"/>
        <v>1</v>
      </c>
      <c r="D9" s="27" t="str">
        <f t="shared" si="2"/>
        <v>GRUN</v>
      </c>
      <c r="E9" s="27" t="str">
        <f>IF(A9=1,"D","")</f>
        <v>D</v>
      </c>
      <c r="F9" s="27">
        <f>IF(A8="","",2)</f>
        <v>2</v>
      </c>
      <c r="G9" s="27" t="str">
        <f t="shared" si="3"/>
        <v>/</v>
      </c>
      <c r="H9" s="27" t="str">
        <f>_xlfn.IFNA(IF(INDEX(Input_Lieferant!$D$9:$BE$158,MATCH($A9,Input_Lieferant!$B$9:$B$158,0),MATCH($H$3,Input_Lieferant!$D$8:$BE$8,0))=0,"",INDEX(Input_Lieferant!$D$9:$BE$158,MATCH($A9,Input_Lieferant!$B$9:$B$158,0),MATCH($H$3,Input_Lieferant!$D$8:$BE$8,0))),"")</f>
        <v>sjVwQdisWizDyjaLLBoNXxrnIJwJgH</v>
      </c>
      <c r="I9" s="31"/>
    </row>
    <row r="10" spans="1:9" x14ac:dyDescent="0.4">
      <c r="A10" s="158">
        <f>IF(Input_Lieferant!B9="","",Input_Lieferant!B9)</f>
        <v>1</v>
      </c>
      <c r="B10" s="27" t="str">
        <f t="shared" si="0"/>
        <v>MATERIAL</v>
      </c>
      <c r="C10" s="27">
        <f t="shared" si="1"/>
        <v>1</v>
      </c>
      <c r="D10" s="27" t="str">
        <f t="shared" si="2"/>
        <v>GRUN</v>
      </c>
      <c r="E10" s="27" t="str">
        <f>IF(A10=1,"F","")</f>
        <v>F</v>
      </c>
      <c r="F10" s="27">
        <f t="shared" ref="F10" si="4">IF(A10="","",1)</f>
        <v>1</v>
      </c>
      <c r="G10" s="27" t="str">
        <f t="shared" si="3"/>
        <v/>
      </c>
      <c r="H10" s="27" t="str">
        <f>_xlfn.IFNA(IF(INDEX(Input_Lieferant!$D$9:$BE$158,MATCH($A10,Input_Lieferant!$B$9:$B$158,0),MATCH($H$5,Input_Lieferant!$D$8:$BE$8,0))=0,"",INDEX(Input_Lieferant!$D$9:$BE$158,MATCH($A10,Input_Lieferant!$B$9:$B$158,0),MATCH($H$5,Input_Lieferant!$D$8:$BE$8,0))),"")</f>
        <v>lULdkMadCuKCoyDPIupCmMrPqUfSFe</v>
      </c>
      <c r="I10" s="31"/>
    </row>
    <row r="11" spans="1:9" x14ac:dyDescent="0.4">
      <c r="A11" s="158">
        <f>IF(Input_Lieferant!B9="","",Input_Lieferant!B9)</f>
        <v>1</v>
      </c>
      <c r="B11" s="27" t="str">
        <f t="shared" si="0"/>
        <v>MATERIAL</v>
      </c>
      <c r="C11" s="27">
        <f t="shared" si="1"/>
        <v>1</v>
      </c>
      <c r="D11" s="27" t="str">
        <f t="shared" si="2"/>
        <v>GRUN</v>
      </c>
      <c r="E11" s="27" t="str">
        <f>IF(A11=1,"F","")</f>
        <v>F</v>
      </c>
      <c r="F11" s="27">
        <f t="shared" ref="F11" si="5">IF(A10="","",2)</f>
        <v>2</v>
      </c>
      <c r="G11" s="27" t="str">
        <f t="shared" si="3"/>
        <v>/</v>
      </c>
      <c r="H11" s="27" t="str">
        <f>_xlfn.IFNA(IF(INDEX(Input_Lieferant!$D$9:$BE$158,MATCH($A11,Input_Lieferant!$B$9:$B$158,0),MATCH($H$2,Input_Lieferant!$D$8:$BE$8,0))=0,"",INDEX(Input_Lieferant!$D$9:$BE$158,MATCH($A11,Input_Lieferant!$B$9:$B$158,0),MATCH($H$2,Input_Lieferant!$D$8:$BE$8,0))),"")</f>
        <v>lrqCADhpFtrtppKjSluSztvOJhubjE</v>
      </c>
      <c r="I11" s="31"/>
    </row>
    <row r="12" spans="1:9" x14ac:dyDescent="0.4">
      <c r="A12" s="158">
        <f>IF(Input_Lieferant!B9="","",Input_Lieferant!B9)</f>
        <v>1</v>
      </c>
      <c r="B12" s="27" t="str">
        <f t="shared" si="0"/>
        <v>MATERIAL</v>
      </c>
      <c r="C12" s="27">
        <f t="shared" si="1"/>
        <v>1</v>
      </c>
      <c r="D12" s="27" t="str">
        <f t="shared" si="2"/>
        <v>GRUN</v>
      </c>
      <c r="E12" s="27" t="str">
        <f>IF(A12=1,"E","")</f>
        <v>E</v>
      </c>
      <c r="F12" s="27">
        <f t="shared" ref="F12" si="6">IF(A12="","",1)</f>
        <v>1</v>
      </c>
      <c r="G12" s="27" t="str">
        <f t="shared" si="3"/>
        <v/>
      </c>
      <c r="H12" s="27" t="str">
        <f>_xlfn.IFNA(IF(INDEX(Input_Lieferant!$D$9:$BE$158,MATCH($A12,Input_Lieferant!$B$9:$B$158,0),MATCH($H$4,Input_Lieferant!$D$8:$BE$8,0))=0,"",INDEX(Input_Lieferant!$D$9:$BE$158,MATCH($A12,Input_Lieferant!$B$9:$B$158,0),MATCH($H$4,Input_Lieferant!$D$8:$BE$8,0))),"")</f>
        <v>xCRLUCHvDKFXFpjQaPtfIVpSCOVBpf</v>
      </c>
      <c r="I12" s="31"/>
    </row>
    <row r="13" spans="1:9" x14ac:dyDescent="0.4">
      <c r="A13" s="158">
        <f>IF(Input_Lieferant!B9="","",Input_Lieferant!B9)</f>
        <v>1</v>
      </c>
      <c r="B13" s="27" t="str">
        <f t="shared" si="0"/>
        <v>MATERIAL</v>
      </c>
      <c r="C13" s="27">
        <f t="shared" si="1"/>
        <v>1</v>
      </c>
      <c r="D13" s="27" t="str">
        <f t="shared" si="2"/>
        <v>GRUN</v>
      </c>
      <c r="E13" s="27" t="str">
        <f>IF(A13=1,"E","")</f>
        <v>E</v>
      </c>
      <c r="F13" s="27">
        <f t="shared" ref="F13" si="7">IF(A12="","",2)</f>
        <v>2</v>
      </c>
      <c r="G13" s="27" t="str">
        <f t="shared" si="3"/>
        <v>/</v>
      </c>
      <c r="H13" s="27" t="str">
        <f>_xlfn.IFNA(IF(INDEX(Input_Lieferant!$D$9:$BE$158,MATCH($A13,Input_Lieferant!$B$9:$B$158,0),MATCH($H$1,Input_Lieferant!$D$8:$BE$8,0))=0,"",INDEX(Input_Lieferant!$D$9:$BE$158,MATCH($A13,Input_Lieferant!$B$9:$B$158,0),MATCH($H$1,Input_Lieferant!$D$8:$BE$8,0))),"")</f>
        <v>AFxxMyWsoluTuLyyAkVWcmyOdKPIpX</v>
      </c>
      <c r="I13" s="31"/>
    </row>
    <row r="14" spans="1:9" x14ac:dyDescent="0.4">
      <c r="A14" s="158">
        <f>IFERROR(IF(AND(A8=A9,A9=A10,A10=A11,A11=A12,A12=A13),IF(A13+1&gt;MATCH(0,Input_Lieferant!$B$9:$B$158,-1),"",A13+1),A13),"")</f>
        <v>2</v>
      </c>
      <c r="B14" s="27" t="str">
        <f t="shared" si="0"/>
        <v>MATERIAL</v>
      </c>
      <c r="C14" s="27">
        <f t="shared" si="1"/>
        <v>2</v>
      </c>
      <c r="D14" s="27" t="str">
        <f t="shared" si="2"/>
        <v>GRUN</v>
      </c>
      <c r="E14" s="27" t="str">
        <f t="shared" ref="E14:E77" si="8">IF(A14&lt;&gt;"",E8,"")</f>
        <v>D</v>
      </c>
      <c r="F14" s="27">
        <f t="shared" ref="F14" si="9">IF(A14="","",1)</f>
        <v>1</v>
      </c>
      <c r="G14" s="27" t="str">
        <f t="shared" si="3"/>
        <v/>
      </c>
      <c r="H14" s="27" t="str">
        <f>_xlfn.IFNA(IF(INDEX(Input_Lieferant!$D$9:$BE$158,MATCH($A14,Input_Lieferant!$B$9:$B$158,0),MATCH($H$6,Input_Lieferant!$D$8:$BE$8,0))=0,"",INDEX(Input_Lieferant!$D$9:$BE$158,MATCH($A14,Input_Lieferant!$B$9:$B$158,0),MATCH($H$6,Input_Lieferant!$D$8:$BE$8,0))),"")</f>
        <v>WgXzrbUxmdQdnzRBktmzVprBDoDqIu</v>
      </c>
      <c r="I14" s="31"/>
    </row>
    <row r="15" spans="1:9" x14ac:dyDescent="0.4">
      <c r="A15" s="158">
        <f>IFERROR(IF(AND(A9=A10,A10=A11,A11=A12,A12=A13,A13=A14),IF(A14+1&gt;MATCH(0,Input_Lieferant!$B$9:$B$158,-1),"",A14+1),A14),"")</f>
        <v>2</v>
      </c>
      <c r="B15" s="27" t="str">
        <f t="shared" si="0"/>
        <v>MATERIAL</v>
      </c>
      <c r="C15" s="27">
        <f t="shared" si="1"/>
        <v>2</v>
      </c>
      <c r="D15" s="27" t="str">
        <f t="shared" si="2"/>
        <v>GRUN</v>
      </c>
      <c r="E15" s="27" t="str">
        <f t="shared" si="8"/>
        <v>D</v>
      </c>
      <c r="F15" s="27">
        <f t="shared" ref="F15" si="10">IF(A14="","",2)</f>
        <v>2</v>
      </c>
      <c r="G15" s="27" t="str">
        <f t="shared" si="3"/>
        <v>/</v>
      </c>
      <c r="H15" s="27" t="str">
        <f>_xlfn.IFNA(IF(INDEX(Input_Lieferant!$D$9:$BE$158,MATCH($A15,Input_Lieferant!$B$9:$B$158,0),MATCH($H$3,Input_Lieferant!$D$8:$BE$8,0))=0,"",INDEX(Input_Lieferant!$D$9:$BE$158,MATCH($A15,Input_Lieferant!$B$9:$B$158,0),MATCH($H$3,Input_Lieferant!$D$8:$BE$8,0))),"")</f>
        <v>NpbojaxzRtWBiWkhDxlLvTmOomfaIc</v>
      </c>
      <c r="I15" s="31"/>
    </row>
    <row r="16" spans="1:9" x14ac:dyDescent="0.4">
      <c r="A16" s="158">
        <f>IFERROR(IF(AND(A10=A11,A11=A12,A12=A13,A13=A14,A14=A15),IF(A15+1&gt;MATCH(0,Input_Lieferant!$B$9:$B$158,-1),"",A15+1),A15),"")</f>
        <v>2</v>
      </c>
      <c r="B16" s="27" t="str">
        <f t="shared" si="0"/>
        <v>MATERIAL</v>
      </c>
      <c r="C16" s="27">
        <f t="shared" si="1"/>
        <v>2</v>
      </c>
      <c r="D16" s="27" t="str">
        <f t="shared" si="2"/>
        <v>GRUN</v>
      </c>
      <c r="E16" s="27" t="str">
        <f t="shared" si="8"/>
        <v>F</v>
      </c>
      <c r="F16" s="27">
        <f t="shared" ref="F16" si="11">IF(A16="","",1)</f>
        <v>1</v>
      </c>
      <c r="G16" s="27" t="str">
        <f t="shared" si="3"/>
        <v/>
      </c>
      <c r="H16" s="27" t="str">
        <f>_xlfn.IFNA(IF(INDEX(Input_Lieferant!$D$9:$BE$158,MATCH($A16,Input_Lieferant!$B$9:$B$158,0),MATCH($H$5,Input_Lieferant!$D$8:$BE$8,0))=0,"",INDEX(Input_Lieferant!$D$9:$BE$158,MATCH($A16,Input_Lieferant!$B$9:$B$158,0),MATCH($H$5,Input_Lieferant!$D$8:$BE$8,0))),"")</f>
        <v>gVzQiKEjuIsJAuCNaTjDlAPakimmLR</v>
      </c>
      <c r="I16" s="31"/>
    </row>
    <row r="17" spans="1:9" x14ac:dyDescent="0.4">
      <c r="A17" s="158">
        <f>IFERROR(IF(AND(A11=A12,A12=A13,A13=A14,A14=A15,A15=A16),IF(A16+1&gt;MATCH(0,Input_Lieferant!$B$9:$B$158,-1),"",A16+1),A16),"")</f>
        <v>2</v>
      </c>
      <c r="B17" s="27" t="str">
        <f t="shared" si="0"/>
        <v>MATERIAL</v>
      </c>
      <c r="C17" s="27">
        <f t="shared" si="1"/>
        <v>2</v>
      </c>
      <c r="D17" s="27" t="str">
        <f t="shared" si="2"/>
        <v>GRUN</v>
      </c>
      <c r="E17" s="27" t="str">
        <f t="shared" si="8"/>
        <v>F</v>
      </c>
      <c r="F17" s="27">
        <f t="shared" ref="F17" si="12">IF(A16="","",2)</f>
        <v>2</v>
      </c>
      <c r="G17" s="27" t="str">
        <f t="shared" si="3"/>
        <v>/</v>
      </c>
      <c r="H17" s="27" t="str">
        <f>_xlfn.IFNA(IF(INDEX(Input_Lieferant!$D$9:$BE$158,MATCH($A17,Input_Lieferant!$B$9:$B$158,0),MATCH($H$2,Input_Lieferant!$D$8:$BE$8,0))=0,"",INDEX(Input_Lieferant!$D$9:$BE$158,MATCH($A17,Input_Lieferant!$B$9:$B$158,0),MATCH($H$2,Input_Lieferant!$D$8:$BE$8,0))),"")</f>
        <v>hEORsEosyxRlIKyLiRDrMdrTcAAkAt</v>
      </c>
      <c r="I17" s="31"/>
    </row>
    <row r="18" spans="1:9" x14ac:dyDescent="0.4">
      <c r="A18" s="158">
        <f>IFERROR(IF(AND(A12=A13,A13=A14,A14=A15,A15=A16,A16=A17),IF(A17+1&gt;MATCH(0,Input_Lieferant!$B$9:$B$158,-1),"",A17+1),A17),"")</f>
        <v>2</v>
      </c>
      <c r="B18" s="27" t="str">
        <f t="shared" si="0"/>
        <v>MATERIAL</v>
      </c>
      <c r="C18" s="27">
        <f t="shared" si="1"/>
        <v>2</v>
      </c>
      <c r="D18" s="27" t="str">
        <f t="shared" si="2"/>
        <v>GRUN</v>
      </c>
      <c r="E18" s="27" t="str">
        <f t="shared" si="8"/>
        <v>E</v>
      </c>
      <c r="F18" s="27">
        <f t="shared" ref="F18" si="13">IF(A18="","",1)</f>
        <v>1</v>
      </c>
      <c r="G18" s="27" t="str">
        <f t="shared" si="3"/>
        <v/>
      </c>
      <c r="H18" s="27" t="str">
        <f>_xlfn.IFNA(IF(INDEX(Input_Lieferant!$D$9:$BE$158,MATCH($A18,Input_Lieferant!$B$9:$B$158,0),MATCH($H$4,Input_Lieferant!$D$8:$BE$8,0))=0,"",INDEX(Input_Lieferant!$D$9:$BE$158,MATCH($A18,Input_Lieferant!$B$9:$B$158,0),MATCH($H$4,Input_Lieferant!$D$8:$BE$8,0))),"")</f>
        <v>rjGVMTkBdzIdSIaRcnQJCbctWundbk</v>
      </c>
      <c r="I18" s="31"/>
    </row>
    <row r="19" spans="1:9" x14ac:dyDescent="0.4">
      <c r="A19" s="158">
        <f>IFERROR(IF(AND(A13=A14,A14=A15,A15=A16,A16=A17,A17=A18),IF(A18+1&gt;MATCH(0,Input_Lieferant!$B$9:$B$158,-1),"",A18+1),A18),"")</f>
        <v>2</v>
      </c>
      <c r="B19" s="27" t="str">
        <f t="shared" si="0"/>
        <v>MATERIAL</v>
      </c>
      <c r="C19" s="27">
        <f t="shared" si="1"/>
        <v>2</v>
      </c>
      <c r="D19" s="27" t="str">
        <f t="shared" si="2"/>
        <v>GRUN</v>
      </c>
      <c r="E19" s="27" t="str">
        <f t="shared" si="8"/>
        <v>E</v>
      </c>
      <c r="F19" s="27">
        <f t="shared" ref="F19" si="14">IF(A18="","",2)</f>
        <v>2</v>
      </c>
      <c r="G19" s="27" t="str">
        <f t="shared" si="3"/>
        <v>/</v>
      </c>
      <c r="H19" s="27" t="str">
        <f>_xlfn.IFNA(IF(INDEX(Input_Lieferant!$D$9:$BE$158,MATCH($A19,Input_Lieferant!$B$9:$B$158,0),MATCH($H$1,Input_Lieferant!$D$8:$BE$8,0))=0,"",INDEX(Input_Lieferant!$D$9:$BE$158,MATCH($A19,Input_Lieferant!$B$9:$B$158,0),MATCH($H$1,Input_Lieferant!$D$8:$BE$8,0))),"")</f>
        <v>JTkmlETTkMmfcpoHVrQVOAyresxMhU</v>
      </c>
      <c r="I19" s="31"/>
    </row>
    <row r="20" spans="1:9" x14ac:dyDescent="0.4">
      <c r="A20" s="158">
        <f>IFERROR(IF(AND(A14=A15,A15=A16,A16=A17,A17=A18,A18=A19),IF(A19+1&gt;MATCH(0,Input_Lieferant!$B$9:$B$158,-1),"",A19+1),A19),"")</f>
        <v>3</v>
      </c>
      <c r="B20" s="27" t="str">
        <f t="shared" si="0"/>
        <v>MATERIAL</v>
      </c>
      <c r="C20" s="27">
        <f t="shared" si="1"/>
        <v>3</v>
      </c>
      <c r="D20" s="27" t="str">
        <f t="shared" si="2"/>
        <v>GRUN</v>
      </c>
      <c r="E20" s="27" t="str">
        <f t="shared" si="8"/>
        <v>D</v>
      </c>
      <c r="F20" s="27">
        <f t="shared" ref="F20" si="15">IF(A20="","",1)</f>
        <v>1</v>
      </c>
      <c r="G20" s="27" t="str">
        <f t="shared" si="3"/>
        <v/>
      </c>
      <c r="H20" s="27" t="str">
        <f>_xlfn.IFNA(IF(INDEX(Input_Lieferant!$D$9:$BE$158,MATCH($A20,Input_Lieferant!$B$9:$B$158,0),MATCH($H$6,Input_Lieferant!$D$8:$BE$8,0))=0,"",INDEX(Input_Lieferant!$D$9:$BE$158,MATCH($A20,Input_Lieferant!$B$9:$B$158,0),MATCH($H$6,Input_Lieferant!$D$8:$BE$8,0))),"")</f>
        <v>RypfCpjSpNxDiBJxdnIBdTsnwkKfCb</v>
      </c>
      <c r="I20" s="31"/>
    </row>
    <row r="21" spans="1:9" x14ac:dyDescent="0.4">
      <c r="A21" s="158">
        <f>IFERROR(IF(AND(A15=A16,A16=A17,A17=A18,A18=A19,A19=A20),IF(A20+1&gt;MATCH(0,Input_Lieferant!$B$9:$B$158,-1),"",A20+1),A20),"")</f>
        <v>3</v>
      </c>
      <c r="B21" s="27" t="str">
        <f t="shared" si="0"/>
        <v>MATERIAL</v>
      </c>
      <c r="C21" s="27">
        <f t="shared" si="1"/>
        <v>3</v>
      </c>
      <c r="D21" s="27" t="str">
        <f t="shared" si="2"/>
        <v>GRUN</v>
      </c>
      <c r="E21" s="27" t="str">
        <f t="shared" si="8"/>
        <v>D</v>
      </c>
      <c r="F21" s="27">
        <f t="shared" ref="F21" si="16">IF(A20="","",2)</f>
        <v>2</v>
      </c>
      <c r="G21" s="27" t="str">
        <f t="shared" si="3"/>
        <v>/</v>
      </c>
      <c r="H21" s="27" t="str">
        <f>_xlfn.IFNA(IF(INDEX(Input_Lieferant!$D$9:$BE$158,MATCH($A21,Input_Lieferant!$B$9:$B$158,0),MATCH($H$3,Input_Lieferant!$D$8:$BE$8,0))=0,"",INDEX(Input_Lieferant!$D$9:$BE$158,MATCH($A21,Input_Lieferant!$B$9:$B$158,0),MATCH($H$3,Input_Lieferant!$D$8:$BE$8,0))),"")</f>
        <v>GIoJDSsLHAUiEFrEkoBQRxIfMFsvEa</v>
      </c>
      <c r="I21" s="31"/>
    </row>
    <row r="22" spans="1:9" x14ac:dyDescent="0.4">
      <c r="A22" s="158">
        <f>IFERROR(IF(AND(A16=A17,A17=A18,A18=A19,A19=A20,A20=A21),IF(A21+1&gt;MATCH(0,Input_Lieferant!$B$9:$B$158,-1),"",A21+1),A21),"")</f>
        <v>3</v>
      </c>
      <c r="B22" s="27" t="str">
        <f t="shared" si="0"/>
        <v>MATERIAL</v>
      </c>
      <c r="C22" s="27">
        <f t="shared" si="1"/>
        <v>3</v>
      </c>
      <c r="D22" s="27" t="str">
        <f t="shared" si="2"/>
        <v>GRUN</v>
      </c>
      <c r="E22" s="27" t="str">
        <f t="shared" si="8"/>
        <v>F</v>
      </c>
      <c r="F22" s="27">
        <f t="shared" ref="F22" si="17">IF(A22="","",1)</f>
        <v>1</v>
      </c>
      <c r="G22" s="27" t="str">
        <f t="shared" si="3"/>
        <v/>
      </c>
      <c r="H22" s="27" t="str">
        <f>_xlfn.IFNA(IF(INDEX(Input_Lieferant!$D$9:$BE$158,MATCH($A22,Input_Lieferant!$B$9:$B$158,0),MATCH($H$5,Input_Lieferant!$D$8:$BE$8,0))=0,"",INDEX(Input_Lieferant!$D$9:$BE$158,MATCH($A22,Input_Lieferant!$B$9:$B$158,0),MATCH($H$5,Input_Lieferant!$D$8:$BE$8,0))),"")</f>
        <v>yxwWetFCJwmEqCDxkDrkXlWCGchyoa</v>
      </c>
      <c r="I22" s="31"/>
    </row>
    <row r="23" spans="1:9" x14ac:dyDescent="0.4">
      <c r="A23" s="158">
        <f>IFERROR(IF(AND(A17=A18,A18=A19,A19=A20,A20=A21,A21=A22),IF(A22+1&gt;MATCH(0,Input_Lieferant!$B$9:$B$158,-1),"",A22+1),A22),"")</f>
        <v>3</v>
      </c>
      <c r="B23" s="27" t="str">
        <f t="shared" si="0"/>
        <v>MATERIAL</v>
      </c>
      <c r="C23" s="27">
        <f t="shared" si="1"/>
        <v>3</v>
      </c>
      <c r="D23" s="27" t="str">
        <f t="shared" si="2"/>
        <v>GRUN</v>
      </c>
      <c r="E23" s="27" t="str">
        <f t="shared" si="8"/>
        <v>F</v>
      </c>
      <c r="F23" s="27">
        <f t="shared" ref="F23" si="18">IF(A22="","",2)</f>
        <v>2</v>
      </c>
      <c r="G23" s="27" t="str">
        <f t="shared" si="3"/>
        <v>/</v>
      </c>
      <c r="H23" s="27" t="str">
        <f>_xlfn.IFNA(IF(INDEX(Input_Lieferant!$D$9:$BE$158,MATCH($A23,Input_Lieferant!$B$9:$B$158,0),MATCH($H$2,Input_Lieferant!$D$8:$BE$8,0))=0,"",INDEX(Input_Lieferant!$D$9:$BE$158,MATCH($A23,Input_Lieferant!$B$9:$B$158,0),MATCH($H$2,Input_Lieferant!$D$8:$BE$8,0))),"")</f>
        <v>eJhnjwTtsNrtoelufOFKKCDKtAkozl</v>
      </c>
      <c r="I23" s="31"/>
    </row>
    <row r="24" spans="1:9" x14ac:dyDescent="0.4">
      <c r="A24" s="158">
        <f>IFERROR(IF(AND(A18=A19,A19=A20,A20=A21,A21=A22,A22=A23),IF(A23+1&gt;MATCH(0,Input_Lieferant!$B$9:$B$158,-1),"",A23+1),A23),"")</f>
        <v>3</v>
      </c>
      <c r="B24" s="27" t="str">
        <f t="shared" si="0"/>
        <v>MATERIAL</v>
      </c>
      <c r="C24" s="27">
        <f t="shared" si="1"/>
        <v>3</v>
      </c>
      <c r="D24" s="27" t="str">
        <f t="shared" si="2"/>
        <v>GRUN</v>
      </c>
      <c r="E24" s="27" t="str">
        <f t="shared" si="8"/>
        <v>E</v>
      </c>
      <c r="F24" s="27">
        <f t="shared" ref="F24" si="19">IF(A24="","",1)</f>
        <v>1</v>
      </c>
      <c r="G24" s="27" t="str">
        <f t="shared" si="3"/>
        <v/>
      </c>
      <c r="H24" s="27" t="str">
        <f>_xlfn.IFNA(IF(INDEX(Input_Lieferant!$D$9:$BE$158,MATCH($A24,Input_Lieferant!$B$9:$B$158,0),MATCH($H$4,Input_Lieferant!$D$8:$BE$8,0))=0,"",INDEX(Input_Lieferant!$D$9:$BE$158,MATCH($A24,Input_Lieferant!$B$9:$B$158,0),MATCH($H$4,Input_Lieferant!$D$8:$BE$8,0))),"")</f>
        <v>TplhJcsvUoaVvderOTljIMMSSgNimi</v>
      </c>
      <c r="I24" s="31"/>
    </row>
    <row r="25" spans="1:9" x14ac:dyDescent="0.4">
      <c r="A25" s="158">
        <f>IFERROR(IF(AND(A19=A20,A20=A21,A21=A22,A22=A23,A23=A24),IF(A24+1&gt;MATCH(0,Input_Lieferant!$B$9:$B$158,-1),"",A24+1),A24),"")</f>
        <v>3</v>
      </c>
      <c r="B25" s="27" t="str">
        <f t="shared" si="0"/>
        <v>MATERIAL</v>
      </c>
      <c r="C25" s="27">
        <f t="shared" si="1"/>
        <v>3</v>
      </c>
      <c r="D25" s="27" t="str">
        <f t="shared" si="2"/>
        <v>GRUN</v>
      </c>
      <c r="E25" s="27" t="str">
        <f t="shared" si="8"/>
        <v>E</v>
      </c>
      <c r="F25" s="27">
        <f t="shared" ref="F25" si="20">IF(A24="","",2)</f>
        <v>2</v>
      </c>
      <c r="G25" s="27" t="str">
        <f t="shared" si="3"/>
        <v>/</v>
      </c>
      <c r="H25" s="27" t="str">
        <f>_xlfn.IFNA(IF(INDEX(Input_Lieferant!$D$9:$BE$158,MATCH($A25,Input_Lieferant!$B$9:$B$158,0),MATCH($H$1,Input_Lieferant!$D$8:$BE$8,0))=0,"",INDEX(Input_Lieferant!$D$9:$BE$158,MATCH($A25,Input_Lieferant!$B$9:$B$158,0),MATCH($H$1,Input_Lieferant!$D$8:$BE$8,0))),"")</f>
        <v>BlwTnfSglPzvXATtvEpgMrsCPDcnNs</v>
      </c>
      <c r="I25" s="31"/>
    </row>
    <row r="26" spans="1:9" x14ac:dyDescent="0.4">
      <c r="A26" s="158">
        <f>IFERROR(IF(AND(A20=A21,A21=A22,A22=A23,A23=A24,A24=A25),IF(A25+1&gt;MATCH(0,Input_Lieferant!$B$9:$B$158,-1),"",A25+1),A25),"")</f>
        <v>4</v>
      </c>
      <c r="B26" s="27" t="str">
        <f t="shared" si="0"/>
        <v>MATERIAL</v>
      </c>
      <c r="C26" s="27">
        <f t="shared" si="1"/>
        <v>4</v>
      </c>
      <c r="D26" s="27" t="str">
        <f t="shared" si="2"/>
        <v>GRUN</v>
      </c>
      <c r="E26" s="27" t="str">
        <f t="shared" si="8"/>
        <v>D</v>
      </c>
      <c r="F26" s="27">
        <f t="shared" ref="F26" si="21">IF(A26="","",1)</f>
        <v>1</v>
      </c>
      <c r="G26" s="27" t="str">
        <f t="shared" si="3"/>
        <v/>
      </c>
      <c r="H26" s="27" t="str">
        <f>_xlfn.IFNA(IF(INDEX(Input_Lieferant!$D$9:$BE$158,MATCH($A26,Input_Lieferant!$B$9:$B$158,0),MATCH($H$6,Input_Lieferant!$D$8:$BE$8,0))=0,"",INDEX(Input_Lieferant!$D$9:$BE$158,MATCH($A26,Input_Lieferant!$B$9:$B$158,0),MATCH($H$6,Input_Lieferant!$D$8:$BE$8,0))),"")</f>
        <v>iKlITClKqKjoAnFbrPHGDcTkQjtLRC</v>
      </c>
      <c r="I26" s="31"/>
    </row>
    <row r="27" spans="1:9" x14ac:dyDescent="0.4">
      <c r="A27" s="158">
        <f>IFERROR(IF(AND(A21=A22,A22=A23,A23=A24,A24=A25,A25=A26),IF(A26+1&gt;MATCH(0,Input_Lieferant!$B$9:$B$158,-1),"",A26+1),A26),"")</f>
        <v>4</v>
      </c>
      <c r="B27" s="27" t="str">
        <f t="shared" si="0"/>
        <v>MATERIAL</v>
      </c>
      <c r="C27" s="27">
        <f t="shared" si="1"/>
        <v>4</v>
      </c>
      <c r="D27" s="27" t="str">
        <f t="shared" si="2"/>
        <v>GRUN</v>
      </c>
      <c r="E27" s="27" t="str">
        <f t="shared" si="8"/>
        <v>D</v>
      </c>
      <c r="F27" s="27">
        <f t="shared" ref="F27" si="22">IF(A26="","",2)</f>
        <v>2</v>
      </c>
      <c r="G27" s="27" t="str">
        <f t="shared" si="3"/>
        <v>/</v>
      </c>
      <c r="H27" s="27" t="str">
        <f>_xlfn.IFNA(IF(INDEX(Input_Lieferant!$D$9:$BE$158,MATCH($A27,Input_Lieferant!$B$9:$B$158,0),MATCH($H$3,Input_Lieferant!$D$8:$BE$8,0))=0,"",INDEX(Input_Lieferant!$D$9:$BE$158,MATCH($A27,Input_Lieferant!$B$9:$B$158,0),MATCH($H$3,Input_Lieferant!$D$8:$BE$8,0))),"")</f>
        <v/>
      </c>
      <c r="I27" s="31"/>
    </row>
    <row r="28" spans="1:9" x14ac:dyDescent="0.4">
      <c r="A28" s="158">
        <f>IFERROR(IF(AND(A22=A23,A23=A24,A24=A25,A25=A26,A26=A27),IF(A27+1&gt;MATCH(0,Input_Lieferant!$B$9:$B$158,-1),"",A27+1),A27),"")</f>
        <v>4</v>
      </c>
      <c r="B28" s="27" t="str">
        <f t="shared" si="0"/>
        <v>MATERIAL</v>
      </c>
      <c r="C28" s="27">
        <f t="shared" si="1"/>
        <v>4</v>
      </c>
      <c r="D28" s="27" t="str">
        <f t="shared" si="2"/>
        <v>GRUN</v>
      </c>
      <c r="E28" s="27" t="str">
        <f t="shared" si="8"/>
        <v>F</v>
      </c>
      <c r="F28" s="27">
        <f t="shared" ref="F28" si="23">IF(A28="","",1)</f>
        <v>1</v>
      </c>
      <c r="G28" s="27" t="str">
        <f t="shared" si="3"/>
        <v/>
      </c>
      <c r="H28" s="27" t="str">
        <f>_xlfn.IFNA(IF(INDEX(Input_Lieferant!$D$9:$BE$158,MATCH($A28,Input_Lieferant!$B$9:$B$158,0),MATCH($H$5,Input_Lieferant!$D$8:$BE$8,0))=0,"",INDEX(Input_Lieferant!$D$9:$BE$158,MATCH($A28,Input_Lieferant!$B$9:$B$158,0),MATCH($H$5,Input_Lieferant!$D$8:$BE$8,0))),"")</f>
        <v>FMgTXkaCsixAcfbWkUrqIVUzMamzzz</v>
      </c>
      <c r="I28" s="31"/>
    </row>
    <row r="29" spans="1:9" x14ac:dyDescent="0.4">
      <c r="A29" s="158">
        <f>IFERROR(IF(AND(A23=A24,A24=A25,A25=A26,A26=A27,A27=A28),IF(A28+1&gt;MATCH(0,Input_Lieferant!$B$9:$B$158,-1),"",A28+1),A28),"")</f>
        <v>4</v>
      </c>
      <c r="B29" s="27" t="str">
        <f t="shared" si="0"/>
        <v>MATERIAL</v>
      </c>
      <c r="C29" s="27">
        <f t="shared" si="1"/>
        <v>4</v>
      </c>
      <c r="D29" s="27" t="str">
        <f t="shared" si="2"/>
        <v>GRUN</v>
      </c>
      <c r="E29" s="27" t="str">
        <f t="shared" si="8"/>
        <v>F</v>
      </c>
      <c r="F29" s="27">
        <f t="shared" ref="F29" si="24">IF(A28="","",2)</f>
        <v>2</v>
      </c>
      <c r="G29" s="27" t="str">
        <f t="shared" si="3"/>
        <v>/</v>
      </c>
      <c r="H29" s="27" t="str">
        <f>_xlfn.IFNA(IF(INDEX(Input_Lieferant!$D$9:$BE$158,MATCH($A29,Input_Lieferant!$B$9:$B$158,0),MATCH($H$2,Input_Lieferant!$D$8:$BE$8,0))=0,"",INDEX(Input_Lieferant!$D$9:$BE$158,MATCH($A29,Input_Lieferant!$B$9:$B$158,0),MATCH($H$2,Input_Lieferant!$D$8:$BE$8,0))),"")</f>
        <v>tFwGkpQQMznHKPdvDQxvgKcTUAXNAn</v>
      </c>
      <c r="I29" s="31"/>
    </row>
    <row r="30" spans="1:9" x14ac:dyDescent="0.4">
      <c r="A30" s="158">
        <f>IFERROR(IF(AND(A24=A25,A25=A26,A26=A27,A27=A28,A28=A29),IF(A29+1&gt;MATCH(0,Input_Lieferant!$B$9:$B$158,-1),"",A29+1),A29),"")</f>
        <v>4</v>
      </c>
      <c r="B30" s="27" t="str">
        <f t="shared" si="0"/>
        <v>MATERIAL</v>
      </c>
      <c r="C30" s="27">
        <f t="shared" si="1"/>
        <v>4</v>
      </c>
      <c r="D30" s="27" t="str">
        <f t="shared" si="2"/>
        <v>GRUN</v>
      </c>
      <c r="E30" s="27" t="str">
        <f t="shared" si="8"/>
        <v>E</v>
      </c>
      <c r="F30" s="27">
        <f t="shared" ref="F30" si="25">IF(A30="","",1)</f>
        <v>1</v>
      </c>
      <c r="G30" s="27" t="str">
        <f t="shared" si="3"/>
        <v/>
      </c>
      <c r="H30" s="27" t="str">
        <f>_xlfn.IFNA(IF(INDEX(Input_Lieferant!$D$9:$BE$158,MATCH($A30,Input_Lieferant!$B$9:$B$158,0),MATCH($H$4,Input_Lieferant!$D$8:$BE$8,0))=0,"",INDEX(Input_Lieferant!$D$9:$BE$158,MATCH($A30,Input_Lieferant!$B$9:$B$158,0),MATCH($H$4,Input_Lieferant!$D$8:$BE$8,0))),"")</f>
        <v>yFXUfhsAbdHBzfeUdJkyxxlyBNiRER</v>
      </c>
      <c r="I30" s="31"/>
    </row>
    <row r="31" spans="1:9" x14ac:dyDescent="0.4">
      <c r="A31" s="158">
        <f>IFERROR(IF(AND(A25=A26,A26=A27,A27=A28,A28=A29,A29=A30),IF(A30+1&gt;MATCH(0,Input_Lieferant!$B$9:$B$158,-1),"",A30+1),A30),"")</f>
        <v>4</v>
      </c>
      <c r="B31" s="27" t="str">
        <f t="shared" si="0"/>
        <v>MATERIAL</v>
      </c>
      <c r="C31" s="27">
        <f t="shared" si="1"/>
        <v>4</v>
      </c>
      <c r="D31" s="27" t="str">
        <f t="shared" si="2"/>
        <v>GRUN</v>
      </c>
      <c r="E31" s="27" t="str">
        <f t="shared" si="8"/>
        <v>E</v>
      </c>
      <c r="F31" s="27">
        <f t="shared" ref="F31" si="26">IF(A30="","",2)</f>
        <v>2</v>
      </c>
      <c r="G31" s="27" t="str">
        <f t="shared" si="3"/>
        <v>/</v>
      </c>
      <c r="H31" s="27" t="str">
        <f>_xlfn.IFNA(IF(INDEX(Input_Lieferant!$D$9:$BE$158,MATCH($A31,Input_Lieferant!$B$9:$B$158,0),MATCH($H$1,Input_Lieferant!$D$8:$BE$8,0))=0,"",INDEX(Input_Lieferant!$D$9:$BE$158,MATCH($A31,Input_Lieferant!$B$9:$B$158,0),MATCH($H$1,Input_Lieferant!$D$8:$BE$8,0))),"")</f>
        <v>nMaGLoTHHeiufHCdJrgUqHcfVVbsKD</v>
      </c>
      <c r="I31" s="31"/>
    </row>
    <row r="32" spans="1:9" x14ac:dyDescent="0.4">
      <c r="A32" s="158">
        <f>IFERROR(IF(AND(A26=A27,A27=A28,A28=A29,A29=A30,A30=A31),IF(A31+1&gt;MATCH(0,Input_Lieferant!$B$9:$B$158,-1),"",A31+1),A31),"")</f>
        <v>5</v>
      </c>
      <c r="B32" s="27" t="str">
        <f t="shared" si="0"/>
        <v>MATERIAL</v>
      </c>
      <c r="C32" s="27">
        <f t="shared" si="1"/>
        <v>5</v>
      </c>
      <c r="D32" s="27" t="str">
        <f t="shared" si="2"/>
        <v>GRUN</v>
      </c>
      <c r="E32" s="27" t="str">
        <f t="shared" si="8"/>
        <v>D</v>
      </c>
      <c r="F32" s="27">
        <f t="shared" ref="F32" si="27">IF(A32="","",1)</f>
        <v>1</v>
      </c>
      <c r="G32" s="27" t="str">
        <f t="shared" si="3"/>
        <v/>
      </c>
      <c r="H32" s="27" t="str">
        <f>_xlfn.IFNA(IF(INDEX(Input_Lieferant!$D$9:$BE$158,MATCH($A32,Input_Lieferant!$B$9:$B$158,0),MATCH($H$6,Input_Lieferant!$D$8:$BE$8,0))=0,"",INDEX(Input_Lieferant!$D$9:$BE$158,MATCH($A32,Input_Lieferant!$B$9:$B$158,0),MATCH($H$6,Input_Lieferant!$D$8:$BE$8,0))),"")</f>
        <v>HOxcNIhhQFRjpHIlrbRglyPDFXApgg</v>
      </c>
      <c r="I32" s="31"/>
    </row>
    <row r="33" spans="1:9" x14ac:dyDescent="0.4">
      <c r="A33" s="158">
        <f>IFERROR(IF(AND(A27=A28,A28=A29,A29=A30,A30=A31,A31=A32),IF(A32+1&gt;MATCH(0,Input_Lieferant!$B$9:$B$158,-1),"",A32+1),A32),"")</f>
        <v>5</v>
      </c>
      <c r="B33" s="27" t="str">
        <f t="shared" si="0"/>
        <v>MATERIAL</v>
      </c>
      <c r="C33" s="27">
        <f t="shared" si="1"/>
        <v>5</v>
      </c>
      <c r="D33" s="27" t="str">
        <f t="shared" si="2"/>
        <v>GRUN</v>
      </c>
      <c r="E33" s="27" t="str">
        <f t="shared" si="8"/>
        <v>D</v>
      </c>
      <c r="F33" s="27">
        <f t="shared" ref="F33" si="28">IF(A32="","",2)</f>
        <v>2</v>
      </c>
      <c r="G33" s="27" t="str">
        <f t="shared" si="3"/>
        <v>/</v>
      </c>
      <c r="H33" s="27" t="str">
        <f>_xlfn.IFNA(IF(INDEX(Input_Lieferant!$D$9:$BE$158,MATCH($A33,Input_Lieferant!$B$9:$B$158,0),MATCH($H$3,Input_Lieferant!$D$8:$BE$8,0))=0,"",INDEX(Input_Lieferant!$D$9:$BE$158,MATCH($A33,Input_Lieferant!$B$9:$B$158,0),MATCH($H$3,Input_Lieferant!$D$8:$BE$8,0))),"")</f>
        <v/>
      </c>
      <c r="I33" s="31"/>
    </row>
    <row r="34" spans="1:9" x14ac:dyDescent="0.4">
      <c r="A34" s="158">
        <f>IFERROR(IF(AND(A28=A29,A29=A30,A30=A31,A31=A32,A32=A33),IF(A33+1&gt;MATCH(0,Input_Lieferant!$B$9:$B$158,-1),"",A33+1),A33),"")</f>
        <v>5</v>
      </c>
      <c r="B34" s="27" t="str">
        <f t="shared" si="0"/>
        <v>MATERIAL</v>
      </c>
      <c r="C34" s="27">
        <f t="shared" si="1"/>
        <v>5</v>
      </c>
      <c r="D34" s="27" t="str">
        <f t="shared" si="2"/>
        <v>GRUN</v>
      </c>
      <c r="E34" s="27" t="str">
        <f t="shared" si="8"/>
        <v>F</v>
      </c>
      <c r="F34" s="27">
        <f t="shared" ref="F34" si="29">IF(A34="","",1)</f>
        <v>1</v>
      </c>
      <c r="G34" s="27" t="str">
        <f t="shared" si="3"/>
        <v/>
      </c>
      <c r="H34" s="27" t="str">
        <f>_xlfn.IFNA(IF(INDEX(Input_Lieferant!$D$9:$BE$158,MATCH($A34,Input_Lieferant!$B$9:$B$158,0),MATCH($H$5,Input_Lieferant!$D$8:$BE$8,0))=0,"",INDEX(Input_Lieferant!$D$9:$BE$158,MATCH($A34,Input_Lieferant!$B$9:$B$158,0),MATCH($H$5,Input_Lieferant!$D$8:$BE$8,0))),"")</f>
        <v>TvgrwDUHiytHGXFAGBNqtPTxITqPeT</v>
      </c>
      <c r="I34" s="31"/>
    </row>
    <row r="35" spans="1:9" x14ac:dyDescent="0.4">
      <c r="A35" s="158">
        <f>IFERROR(IF(AND(A29=A30,A30=A31,A31=A32,A32=A33,A33=A34),IF(A34+1&gt;MATCH(0,Input_Lieferant!$B$9:$B$158,-1),"",A34+1),A34),"")</f>
        <v>5</v>
      </c>
      <c r="B35" s="27" t="str">
        <f t="shared" si="0"/>
        <v>MATERIAL</v>
      </c>
      <c r="C35" s="27">
        <f t="shared" si="1"/>
        <v>5</v>
      </c>
      <c r="D35" s="27" t="str">
        <f t="shared" si="2"/>
        <v>GRUN</v>
      </c>
      <c r="E35" s="27" t="str">
        <f t="shared" si="8"/>
        <v>F</v>
      </c>
      <c r="F35" s="27">
        <f t="shared" ref="F35" si="30">IF(A34="","",2)</f>
        <v>2</v>
      </c>
      <c r="G35" s="27" t="str">
        <f t="shared" si="3"/>
        <v>/</v>
      </c>
      <c r="H35" s="27" t="str">
        <f>_xlfn.IFNA(IF(INDEX(Input_Lieferant!$D$9:$BE$158,MATCH($A35,Input_Lieferant!$B$9:$B$158,0),MATCH($H$2,Input_Lieferant!$D$8:$BE$8,0))=0,"",INDEX(Input_Lieferant!$D$9:$BE$158,MATCH($A35,Input_Lieferant!$B$9:$B$158,0),MATCH($H$2,Input_Lieferant!$D$8:$BE$8,0))),"")</f>
        <v>mBIqFiIvrlNwBEivtWVsBqRNuTBEAV</v>
      </c>
      <c r="I35" s="31"/>
    </row>
    <row r="36" spans="1:9" x14ac:dyDescent="0.4">
      <c r="A36" s="158">
        <f>IFERROR(IF(AND(A30=A31,A31=A32,A32=A33,A33=A34,A34=A35),IF(A35+1&gt;MATCH(0,Input_Lieferant!$B$9:$B$158,-1),"",A35+1),A35),"")</f>
        <v>5</v>
      </c>
      <c r="B36" s="27" t="str">
        <f t="shared" si="0"/>
        <v>MATERIAL</v>
      </c>
      <c r="C36" s="27">
        <f t="shared" si="1"/>
        <v>5</v>
      </c>
      <c r="D36" s="27" t="str">
        <f t="shared" si="2"/>
        <v>GRUN</v>
      </c>
      <c r="E36" s="27" t="str">
        <f t="shared" si="8"/>
        <v>E</v>
      </c>
      <c r="F36" s="27">
        <f t="shared" ref="F36" si="31">IF(A36="","",1)</f>
        <v>1</v>
      </c>
      <c r="G36" s="27" t="str">
        <f t="shared" si="3"/>
        <v/>
      </c>
      <c r="H36" s="27" t="str">
        <f>_xlfn.IFNA(IF(INDEX(Input_Lieferant!$D$9:$BE$158,MATCH($A36,Input_Lieferant!$B$9:$B$158,0),MATCH($H$4,Input_Lieferant!$D$8:$BE$8,0))=0,"",INDEX(Input_Lieferant!$D$9:$BE$158,MATCH($A36,Input_Lieferant!$B$9:$B$158,0),MATCH($H$4,Input_Lieferant!$D$8:$BE$8,0))),"")</f>
        <v>LTIhOvSuHMLubygutfIhFtSlQIwqUV</v>
      </c>
      <c r="I36" s="31"/>
    </row>
    <row r="37" spans="1:9" x14ac:dyDescent="0.4">
      <c r="A37" s="158">
        <f>IFERROR(IF(AND(A31=A32,A32=A33,A33=A34,A34=A35,A35=A36),IF(A36+1&gt;MATCH(0,Input_Lieferant!$B$9:$B$158,-1),"",A36+1),A36),"")</f>
        <v>5</v>
      </c>
      <c r="B37" s="27" t="str">
        <f t="shared" si="0"/>
        <v>MATERIAL</v>
      </c>
      <c r="C37" s="27">
        <f t="shared" si="1"/>
        <v>5</v>
      </c>
      <c r="D37" s="27" t="str">
        <f t="shared" si="2"/>
        <v>GRUN</v>
      </c>
      <c r="E37" s="27" t="str">
        <f t="shared" si="8"/>
        <v>E</v>
      </c>
      <c r="F37" s="27">
        <f t="shared" ref="F37" si="32">IF(A36="","",2)</f>
        <v>2</v>
      </c>
      <c r="G37" s="27" t="str">
        <f t="shared" si="3"/>
        <v>/</v>
      </c>
      <c r="H37" s="27" t="str">
        <f>_xlfn.IFNA(IF(INDEX(Input_Lieferant!$D$9:$BE$158,MATCH($A37,Input_Lieferant!$B$9:$B$158,0),MATCH($H$1,Input_Lieferant!$D$8:$BE$8,0))=0,"",INDEX(Input_Lieferant!$D$9:$BE$158,MATCH($A37,Input_Lieferant!$B$9:$B$158,0),MATCH($H$1,Input_Lieferant!$D$8:$BE$8,0))),"")</f>
        <v>mAInDChJRvkJuGtAXcpQBVAUIogfrk</v>
      </c>
      <c r="I37" s="31"/>
    </row>
    <row r="38" spans="1:9" x14ac:dyDescent="0.4">
      <c r="A38" s="158">
        <f>IFERROR(IF(AND(A32=A33,A33=A34,A34=A35,A35=A36,A36=A37),IF(A37+1&gt;MATCH(0,Input_Lieferant!$B$9:$B$158,-1),"",A37+1),A37),"")</f>
        <v>6</v>
      </c>
      <c r="B38" s="27" t="str">
        <f t="shared" si="0"/>
        <v>MATERIAL</v>
      </c>
      <c r="C38" s="27">
        <f t="shared" si="1"/>
        <v>6</v>
      </c>
      <c r="D38" s="27" t="str">
        <f t="shared" si="2"/>
        <v>GRUN</v>
      </c>
      <c r="E38" s="27" t="str">
        <f t="shared" si="8"/>
        <v>D</v>
      </c>
      <c r="F38" s="27">
        <f t="shared" ref="F38" si="33">IF(A38="","",1)</f>
        <v>1</v>
      </c>
      <c r="G38" s="27" t="str">
        <f t="shared" si="3"/>
        <v/>
      </c>
      <c r="H38" s="27" t="str">
        <f>_xlfn.IFNA(IF(INDEX(Input_Lieferant!$D$9:$BE$158,MATCH($A38,Input_Lieferant!$B$9:$B$158,0),MATCH($H$6,Input_Lieferant!$D$8:$BE$8,0))=0,"",INDEX(Input_Lieferant!$D$9:$BE$158,MATCH($A38,Input_Lieferant!$B$9:$B$158,0),MATCH($H$6,Input_Lieferant!$D$8:$BE$8,0))),"")</f>
        <v>yMbJuGzelPHfKUKnWXlVoTiDuktABs</v>
      </c>
      <c r="I38" s="31"/>
    </row>
    <row r="39" spans="1:9" x14ac:dyDescent="0.4">
      <c r="A39" s="158">
        <f>IFERROR(IF(AND(A33=A34,A34=A35,A35=A36,A36=A37,A37=A38),IF(A38+1&gt;MATCH(0,Input_Lieferant!$B$9:$B$158,-1),"",A38+1),A38),"")</f>
        <v>6</v>
      </c>
      <c r="B39" s="27" t="str">
        <f t="shared" si="0"/>
        <v>MATERIAL</v>
      </c>
      <c r="C39" s="27">
        <f t="shared" si="1"/>
        <v>6</v>
      </c>
      <c r="D39" s="27" t="str">
        <f t="shared" si="2"/>
        <v>GRUN</v>
      </c>
      <c r="E39" s="27" t="str">
        <f t="shared" si="8"/>
        <v>D</v>
      </c>
      <c r="F39" s="27">
        <f t="shared" ref="F39" si="34">IF(A38="","",2)</f>
        <v>2</v>
      </c>
      <c r="G39" s="27" t="str">
        <f t="shared" si="3"/>
        <v>/</v>
      </c>
      <c r="H39" s="27" t="str">
        <f>_xlfn.IFNA(IF(INDEX(Input_Lieferant!$D$9:$BE$158,MATCH($A39,Input_Lieferant!$B$9:$B$158,0),MATCH($H$3,Input_Lieferant!$D$8:$BE$8,0))=0,"",INDEX(Input_Lieferant!$D$9:$BE$158,MATCH($A39,Input_Lieferant!$B$9:$B$158,0),MATCH($H$3,Input_Lieferant!$D$8:$BE$8,0))),"")</f>
        <v/>
      </c>
      <c r="I39" s="31"/>
    </row>
    <row r="40" spans="1:9" x14ac:dyDescent="0.4">
      <c r="A40" s="158">
        <f>IFERROR(IF(AND(A34=A35,A35=A36,A36=A37,A37=A38,A38=A39),IF(A39+1&gt;MATCH(0,Input_Lieferant!$B$9:$B$158,-1),"",A39+1),A39),"")</f>
        <v>6</v>
      </c>
      <c r="B40" s="27" t="str">
        <f t="shared" si="0"/>
        <v>MATERIAL</v>
      </c>
      <c r="C40" s="27">
        <f t="shared" si="1"/>
        <v>6</v>
      </c>
      <c r="D40" s="27" t="str">
        <f t="shared" si="2"/>
        <v>GRUN</v>
      </c>
      <c r="E40" s="27" t="str">
        <f t="shared" si="8"/>
        <v>F</v>
      </c>
      <c r="F40" s="27">
        <f t="shared" ref="F40" si="35">IF(A40="","",1)</f>
        <v>1</v>
      </c>
      <c r="G40" s="27" t="str">
        <f t="shared" si="3"/>
        <v/>
      </c>
      <c r="H40" s="27" t="str">
        <f>_xlfn.IFNA(IF(INDEX(Input_Lieferant!$D$9:$BE$158,MATCH($A40,Input_Lieferant!$B$9:$B$158,0),MATCH($H$5,Input_Lieferant!$D$8:$BE$8,0))=0,"",INDEX(Input_Lieferant!$D$9:$BE$158,MATCH($A40,Input_Lieferant!$B$9:$B$158,0),MATCH($H$5,Input_Lieferant!$D$8:$BE$8,0))),"")</f>
        <v>btQoxaAeKQBpcEAFJhuXVFzrbpwqgH</v>
      </c>
      <c r="I40" s="31"/>
    </row>
    <row r="41" spans="1:9" x14ac:dyDescent="0.4">
      <c r="A41" s="158">
        <f>IFERROR(IF(AND(A35=A36,A36=A37,A37=A38,A38=A39,A39=A40),IF(A40+1&gt;MATCH(0,Input_Lieferant!$B$9:$B$158,-1),"",A40+1),A40),"")</f>
        <v>6</v>
      </c>
      <c r="B41" s="27" t="str">
        <f t="shared" si="0"/>
        <v>MATERIAL</v>
      </c>
      <c r="C41" s="27">
        <f t="shared" si="1"/>
        <v>6</v>
      </c>
      <c r="D41" s="27" t="str">
        <f t="shared" si="2"/>
        <v>GRUN</v>
      </c>
      <c r="E41" s="27" t="str">
        <f t="shared" si="8"/>
        <v>F</v>
      </c>
      <c r="F41" s="27">
        <f t="shared" ref="F41" si="36">IF(A40="","",2)</f>
        <v>2</v>
      </c>
      <c r="G41" s="27" t="str">
        <f t="shared" si="3"/>
        <v>/</v>
      </c>
      <c r="H41" s="27" t="str">
        <f>_xlfn.IFNA(IF(INDEX(Input_Lieferant!$D$9:$BE$158,MATCH($A41,Input_Lieferant!$B$9:$B$158,0),MATCH($H$2,Input_Lieferant!$D$8:$BE$8,0))=0,"",INDEX(Input_Lieferant!$D$9:$BE$158,MATCH($A41,Input_Lieferant!$B$9:$B$158,0),MATCH($H$2,Input_Lieferant!$D$8:$BE$8,0))),"")</f>
        <v>xRLvHAMDvtsfUgowTRxUblbtHvXxbS</v>
      </c>
      <c r="I41" s="31"/>
    </row>
    <row r="42" spans="1:9" x14ac:dyDescent="0.4">
      <c r="A42" s="158">
        <f>IFERROR(IF(AND(A36=A37,A37=A38,A38=A39,A39=A40,A40=A41),IF(A41+1&gt;MATCH(0,Input_Lieferant!$B$9:$B$158,-1),"",A41+1),A41),"")</f>
        <v>6</v>
      </c>
      <c r="B42" s="27" t="str">
        <f t="shared" si="0"/>
        <v>MATERIAL</v>
      </c>
      <c r="C42" s="27">
        <f t="shared" si="1"/>
        <v>6</v>
      </c>
      <c r="D42" s="27" t="str">
        <f t="shared" si="2"/>
        <v>GRUN</v>
      </c>
      <c r="E42" s="27" t="str">
        <f t="shared" si="8"/>
        <v>E</v>
      </c>
      <c r="F42" s="27">
        <f t="shared" ref="F42" si="37">IF(A42="","",1)</f>
        <v>1</v>
      </c>
      <c r="G42" s="27" t="str">
        <f t="shared" si="3"/>
        <v/>
      </c>
      <c r="H42" s="27" t="str">
        <f>_xlfn.IFNA(IF(INDEX(Input_Lieferant!$D$9:$BE$158,MATCH($A42,Input_Lieferant!$B$9:$B$158,0),MATCH($H$4,Input_Lieferant!$D$8:$BE$8,0))=0,"",INDEX(Input_Lieferant!$D$9:$BE$158,MATCH($A42,Input_Lieferant!$B$9:$B$158,0),MATCH($H$4,Input_Lieferant!$D$8:$BE$8,0))),"")</f>
        <v>SIFXgCwuQcEdslswTByUdRvhLnnrmj</v>
      </c>
      <c r="I42" s="31"/>
    </row>
    <row r="43" spans="1:9" x14ac:dyDescent="0.4">
      <c r="A43" s="158">
        <f>IFERROR(IF(AND(A37=A38,A38=A39,A39=A40,A40=A41,A41=A42),IF(A42+1&gt;MATCH(0,Input_Lieferant!$B$9:$B$158,-1),"",A42+1),A42),"")</f>
        <v>6</v>
      </c>
      <c r="B43" s="27" t="str">
        <f t="shared" si="0"/>
        <v>MATERIAL</v>
      </c>
      <c r="C43" s="27">
        <f t="shared" si="1"/>
        <v>6</v>
      </c>
      <c r="D43" s="27" t="str">
        <f t="shared" si="2"/>
        <v>GRUN</v>
      </c>
      <c r="E43" s="27" t="str">
        <f t="shared" si="8"/>
        <v>E</v>
      </c>
      <c r="F43" s="27">
        <f t="shared" ref="F43" si="38">IF(A42="","",2)</f>
        <v>2</v>
      </c>
      <c r="G43" s="27" t="str">
        <f t="shared" si="3"/>
        <v>/</v>
      </c>
      <c r="H43" s="27" t="str">
        <f>_xlfn.IFNA(IF(INDEX(Input_Lieferant!$D$9:$BE$158,MATCH($A43,Input_Lieferant!$B$9:$B$158,0),MATCH($H$1,Input_Lieferant!$D$8:$BE$8,0))=0,"",INDEX(Input_Lieferant!$D$9:$BE$158,MATCH($A43,Input_Lieferant!$B$9:$B$158,0),MATCH($H$1,Input_Lieferant!$D$8:$BE$8,0))),"")</f>
        <v>LuliKGAVEaHaXUaxkcvvBVmliJcoTJ</v>
      </c>
      <c r="I43" s="31"/>
    </row>
    <row r="44" spans="1:9" x14ac:dyDescent="0.4">
      <c r="A44" s="158">
        <f>IFERROR(IF(AND(A38=A39,A39=A40,A40=A41,A41=A42,A42=A43),IF(A43+1&gt;MATCH(0,Input_Lieferant!$B$9:$B$158,-1),"",A43+1),A43),"")</f>
        <v>7</v>
      </c>
      <c r="B44" s="27" t="str">
        <f t="shared" si="0"/>
        <v>MATERIAL</v>
      </c>
      <c r="C44" s="27">
        <f t="shared" si="1"/>
        <v>7</v>
      </c>
      <c r="D44" s="27" t="str">
        <f t="shared" si="2"/>
        <v>GRUN</v>
      </c>
      <c r="E44" s="27" t="str">
        <f t="shared" si="8"/>
        <v>D</v>
      </c>
      <c r="F44" s="27">
        <f t="shared" ref="F44" si="39">IF(A44="","",1)</f>
        <v>1</v>
      </c>
      <c r="G44" s="27" t="str">
        <f t="shared" si="3"/>
        <v/>
      </c>
      <c r="H44" s="27" t="str">
        <f>_xlfn.IFNA(IF(INDEX(Input_Lieferant!$D$9:$BE$158,MATCH($A44,Input_Lieferant!$B$9:$B$158,0),MATCH($H$6,Input_Lieferant!$D$8:$BE$8,0))=0,"",INDEX(Input_Lieferant!$D$9:$BE$158,MATCH($A44,Input_Lieferant!$B$9:$B$158,0),MATCH($H$6,Input_Lieferant!$D$8:$BE$8,0))),"")</f>
        <v>nJEdzjNvhdzwlbSjpvkgXUQDHWhuVT</v>
      </c>
      <c r="I44" s="31"/>
    </row>
    <row r="45" spans="1:9" x14ac:dyDescent="0.4">
      <c r="A45" s="158">
        <f>IFERROR(IF(AND(A39=A40,A40=A41,A41=A42,A42=A43,A43=A44),IF(A44+1&gt;MATCH(0,Input_Lieferant!$B$9:$B$158,-1),"",A44+1),A44),"")</f>
        <v>7</v>
      </c>
      <c r="B45" s="27" t="str">
        <f t="shared" si="0"/>
        <v>MATERIAL</v>
      </c>
      <c r="C45" s="27">
        <f t="shared" si="1"/>
        <v>7</v>
      </c>
      <c r="D45" s="27" t="str">
        <f t="shared" si="2"/>
        <v>GRUN</v>
      </c>
      <c r="E45" s="27" t="str">
        <f t="shared" si="8"/>
        <v>D</v>
      </c>
      <c r="F45" s="27">
        <f t="shared" ref="F45" si="40">IF(A44="","",2)</f>
        <v>2</v>
      </c>
      <c r="G45" s="27" t="str">
        <f t="shared" si="3"/>
        <v>/</v>
      </c>
      <c r="H45" s="27" t="str">
        <f>_xlfn.IFNA(IF(INDEX(Input_Lieferant!$D$9:$BE$158,MATCH($A45,Input_Lieferant!$B$9:$B$158,0),MATCH($H$3,Input_Lieferant!$D$8:$BE$8,0))=0,"",INDEX(Input_Lieferant!$D$9:$BE$158,MATCH($A45,Input_Lieferant!$B$9:$B$158,0),MATCH($H$3,Input_Lieferant!$D$8:$BE$8,0))),"")</f>
        <v/>
      </c>
      <c r="I45" s="31"/>
    </row>
    <row r="46" spans="1:9" x14ac:dyDescent="0.4">
      <c r="A46" s="158">
        <f>IFERROR(IF(AND(A40=A41,A41=A42,A42=A43,A43=A44,A44=A45),IF(A45+1&gt;MATCH(0,Input_Lieferant!$B$9:$B$158,-1),"",A45+1),A45),"")</f>
        <v>7</v>
      </c>
      <c r="B46" s="27" t="str">
        <f t="shared" si="0"/>
        <v>MATERIAL</v>
      </c>
      <c r="C46" s="27">
        <f t="shared" si="1"/>
        <v>7</v>
      </c>
      <c r="D46" s="27" t="str">
        <f t="shared" si="2"/>
        <v>GRUN</v>
      </c>
      <c r="E46" s="27" t="str">
        <f t="shared" si="8"/>
        <v>F</v>
      </c>
      <c r="F46" s="27">
        <f t="shared" ref="F46" si="41">IF(A46="","",1)</f>
        <v>1</v>
      </c>
      <c r="G46" s="27" t="str">
        <f t="shared" si="3"/>
        <v/>
      </c>
      <c r="H46" s="27" t="str">
        <f>_xlfn.IFNA(IF(INDEX(Input_Lieferant!$D$9:$BE$158,MATCH($A46,Input_Lieferant!$B$9:$B$158,0),MATCH($H$5,Input_Lieferant!$D$8:$BE$8,0))=0,"",INDEX(Input_Lieferant!$D$9:$BE$158,MATCH($A46,Input_Lieferant!$B$9:$B$158,0),MATCH($H$5,Input_Lieferant!$D$8:$BE$8,0))),"")</f>
        <v>lLSbQkIeGbXAuupqDTeVxkQjLJdaro</v>
      </c>
      <c r="I46" s="31"/>
    </row>
    <row r="47" spans="1:9" x14ac:dyDescent="0.4">
      <c r="A47" s="158">
        <f>IFERROR(IF(AND(A41=A42,A42=A43,A43=A44,A44=A45,A45=A46),IF(A46+1&gt;MATCH(0,Input_Lieferant!$B$9:$B$158,-1),"",A46+1),A46),"")</f>
        <v>7</v>
      </c>
      <c r="B47" s="27" t="str">
        <f t="shared" si="0"/>
        <v>MATERIAL</v>
      </c>
      <c r="C47" s="27">
        <f t="shared" si="1"/>
        <v>7</v>
      </c>
      <c r="D47" s="27" t="str">
        <f t="shared" si="2"/>
        <v>GRUN</v>
      </c>
      <c r="E47" s="27" t="str">
        <f t="shared" si="8"/>
        <v>F</v>
      </c>
      <c r="F47" s="27">
        <f t="shared" ref="F47" si="42">IF(A46="","",2)</f>
        <v>2</v>
      </c>
      <c r="G47" s="27" t="str">
        <f t="shared" si="3"/>
        <v>/</v>
      </c>
      <c r="H47" s="27" t="str">
        <f>_xlfn.IFNA(IF(INDEX(Input_Lieferant!$D$9:$BE$158,MATCH($A47,Input_Lieferant!$B$9:$B$158,0),MATCH($H$2,Input_Lieferant!$D$8:$BE$8,0))=0,"",INDEX(Input_Lieferant!$D$9:$BE$158,MATCH($A47,Input_Lieferant!$B$9:$B$158,0),MATCH($H$2,Input_Lieferant!$D$8:$BE$8,0))),"")</f>
        <v>oiBUPHqVcsOjhOGgzUkxDswmVyIaqL</v>
      </c>
      <c r="I47" s="31"/>
    </row>
    <row r="48" spans="1:9" x14ac:dyDescent="0.4">
      <c r="A48" s="158">
        <f>IFERROR(IF(AND(A42=A43,A43=A44,A44=A45,A45=A46,A46=A47),IF(A47+1&gt;MATCH(0,Input_Lieferant!$B$9:$B$158,-1),"",A47+1),A47),"")</f>
        <v>7</v>
      </c>
      <c r="B48" s="27" t="str">
        <f t="shared" si="0"/>
        <v>MATERIAL</v>
      </c>
      <c r="C48" s="27">
        <f t="shared" si="1"/>
        <v>7</v>
      </c>
      <c r="D48" s="27" t="str">
        <f t="shared" si="2"/>
        <v>GRUN</v>
      </c>
      <c r="E48" s="27" t="str">
        <f t="shared" si="8"/>
        <v>E</v>
      </c>
      <c r="F48" s="27">
        <f t="shared" ref="F48" si="43">IF(A48="","",1)</f>
        <v>1</v>
      </c>
      <c r="G48" s="27" t="str">
        <f t="shared" si="3"/>
        <v/>
      </c>
      <c r="H48" s="27" t="str">
        <f>_xlfn.IFNA(IF(INDEX(Input_Lieferant!$D$9:$BE$158,MATCH($A48,Input_Lieferant!$B$9:$B$158,0),MATCH($H$4,Input_Lieferant!$D$8:$BE$8,0))=0,"",INDEX(Input_Lieferant!$D$9:$BE$158,MATCH($A48,Input_Lieferant!$B$9:$B$158,0),MATCH($H$4,Input_Lieferant!$D$8:$BE$8,0))),"")</f>
        <v>xsPUgwksguEzcliDgNmwNfAOnssesU</v>
      </c>
      <c r="I48" s="31"/>
    </row>
    <row r="49" spans="1:9" x14ac:dyDescent="0.4">
      <c r="A49" s="158">
        <f>IFERROR(IF(AND(A43=A44,A44=A45,A45=A46,A46=A47,A47=A48),IF(A48+1&gt;MATCH(0,Input_Lieferant!$B$9:$B$158,-1),"",A48+1),A48),"")</f>
        <v>7</v>
      </c>
      <c r="B49" s="27" t="str">
        <f t="shared" si="0"/>
        <v>MATERIAL</v>
      </c>
      <c r="C49" s="27">
        <f t="shared" si="1"/>
        <v>7</v>
      </c>
      <c r="D49" s="27" t="str">
        <f t="shared" si="2"/>
        <v>GRUN</v>
      </c>
      <c r="E49" s="27" t="str">
        <f t="shared" si="8"/>
        <v>E</v>
      </c>
      <c r="F49" s="27">
        <f t="shared" ref="F49" si="44">IF(A48="","",2)</f>
        <v>2</v>
      </c>
      <c r="G49" s="27" t="str">
        <f t="shared" si="3"/>
        <v>/</v>
      </c>
      <c r="H49" s="27" t="str">
        <f>_xlfn.IFNA(IF(INDEX(Input_Lieferant!$D$9:$BE$158,MATCH($A49,Input_Lieferant!$B$9:$B$158,0),MATCH($H$1,Input_Lieferant!$D$8:$BE$8,0))=0,"",INDEX(Input_Lieferant!$D$9:$BE$158,MATCH($A49,Input_Lieferant!$B$9:$B$158,0),MATCH($H$1,Input_Lieferant!$D$8:$BE$8,0))),"")</f>
        <v>aperQMzyIdARFdXkTNzAiriMbKeNXl</v>
      </c>
      <c r="I49" s="31"/>
    </row>
    <row r="50" spans="1:9" x14ac:dyDescent="0.4">
      <c r="A50" s="158">
        <f>IFERROR(IF(AND(A44=A45,A45=A46,A46=A47,A47=A48,A48=A49),IF(A49+1&gt;MATCH(0,Input_Lieferant!$B$9:$B$158,-1),"",A49+1),A49),"")</f>
        <v>8</v>
      </c>
      <c r="B50" s="27" t="str">
        <f t="shared" si="0"/>
        <v>MATERIAL</v>
      </c>
      <c r="C50" s="27">
        <f t="shared" si="1"/>
        <v>8</v>
      </c>
      <c r="D50" s="27" t="str">
        <f t="shared" si="2"/>
        <v>GRUN</v>
      </c>
      <c r="E50" s="27" t="str">
        <f t="shared" si="8"/>
        <v>D</v>
      </c>
      <c r="F50" s="27">
        <f t="shared" ref="F50" si="45">IF(A50="","",1)</f>
        <v>1</v>
      </c>
      <c r="G50" s="27" t="str">
        <f t="shared" si="3"/>
        <v/>
      </c>
      <c r="H50" s="27" t="str">
        <f>_xlfn.IFNA(IF(INDEX(Input_Lieferant!$D$9:$BE$158,MATCH($A50,Input_Lieferant!$B$9:$B$158,0),MATCH($H$6,Input_Lieferant!$D$8:$BE$8,0))=0,"",INDEX(Input_Lieferant!$D$9:$BE$158,MATCH($A50,Input_Lieferant!$B$9:$B$158,0),MATCH($H$6,Input_Lieferant!$D$8:$BE$8,0))),"")</f>
        <v>FFUaNbIWgXszqhizygzIkkDIgbSHeR</v>
      </c>
      <c r="I50" s="31"/>
    </row>
    <row r="51" spans="1:9" x14ac:dyDescent="0.4">
      <c r="A51" s="158">
        <f>IFERROR(IF(AND(A45=A46,A46=A47,A47=A48,A48=A49,A49=A50),IF(A50+1&gt;MATCH(0,Input_Lieferant!$B$9:$B$158,-1),"",A50+1),A50),"")</f>
        <v>8</v>
      </c>
      <c r="B51" s="27" t="str">
        <f t="shared" si="0"/>
        <v>MATERIAL</v>
      </c>
      <c r="C51" s="27">
        <f t="shared" si="1"/>
        <v>8</v>
      </c>
      <c r="D51" s="27" t="str">
        <f t="shared" si="2"/>
        <v>GRUN</v>
      </c>
      <c r="E51" s="27" t="str">
        <f t="shared" si="8"/>
        <v>D</v>
      </c>
      <c r="F51" s="27">
        <f t="shared" ref="F51" si="46">IF(A50="","",2)</f>
        <v>2</v>
      </c>
      <c r="G51" s="27" t="str">
        <f t="shared" si="3"/>
        <v>/</v>
      </c>
      <c r="H51" s="27" t="str">
        <f>_xlfn.IFNA(IF(INDEX(Input_Lieferant!$D$9:$BE$158,MATCH($A51,Input_Lieferant!$B$9:$B$158,0),MATCH($H$3,Input_Lieferant!$D$8:$BE$8,0))=0,"",INDEX(Input_Lieferant!$D$9:$BE$158,MATCH($A51,Input_Lieferant!$B$9:$B$158,0),MATCH($H$3,Input_Lieferant!$D$8:$BE$8,0))),"")</f>
        <v/>
      </c>
      <c r="I51" s="31"/>
    </row>
    <row r="52" spans="1:9" x14ac:dyDescent="0.4">
      <c r="A52" s="158">
        <f>IFERROR(IF(AND(A46=A47,A47=A48,A48=A49,A49=A50,A50=A51),IF(A51+1&gt;MATCH(0,Input_Lieferant!$B$9:$B$158,-1),"",A51+1),A51),"")</f>
        <v>8</v>
      </c>
      <c r="B52" s="27" t="str">
        <f t="shared" si="0"/>
        <v>MATERIAL</v>
      </c>
      <c r="C52" s="27">
        <f t="shared" si="1"/>
        <v>8</v>
      </c>
      <c r="D52" s="27" t="str">
        <f t="shared" si="2"/>
        <v>GRUN</v>
      </c>
      <c r="E52" s="27" t="str">
        <f t="shared" si="8"/>
        <v>F</v>
      </c>
      <c r="F52" s="27">
        <f t="shared" ref="F52" si="47">IF(A52="","",1)</f>
        <v>1</v>
      </c>
      <c r="G52" s="27" t="str">
        <f t="shared" si="3"/>
        <v/>
      </c>
      <c r="H52" s="27" t="str">
        <f>_xlfn.IFNA(IF(INDEX(Input_Lieferant!$D$9:$BE$158,MATCH($A52,Input_Lieferant!$B$9:$B$158,0),MATCH($H$5,Input_Lieferant!$D$8:$BE$8,0))=0,"",INDEX(Input_Lieferant!$D$9:$BE$158,MATCH($A52,Input_Lieferant!$B$9:$B$158,0),MATCH($H$5,Input_Lieferant!$D$8:$BE$8,0))),"")</f>
        <v>gQsyjuSSfpkkNwcxtRBNOOoEMDVzDV</v>
      </c>
      <c r="I52" s="31"/>
    </row>
    <row r="53" spans="1:9" x14ac:dyDescent="0.4">
      <c r="A53" s="158">
        <f>IFERROR(IF(AND(A47=A48,A48=A49,A49=A50,A50=A51,A51=A52),IF(A52+1&gt;MATCH(0,Input_Lieferant!$B$9:$B$158,-1),"",A52+1),A52),"")</f>
        <v>8</v>
      </c>
      <c r="B53" s="27" t="str">
        <f t="shared" si="0"/>
        <v>MATERIAL</v>
      </c>
      <c r="C53" s="27">
        <f t="shared" si="1"/>
        <v>8</v>
      </c>
      <c r="D53" s="27" t="str">
        <f t="shared" si="2"/>
        <v>GRUN</v>
      </c>
      <c r="E53" s="27" t="str">
        <f t="shared" si="8"/>
        <v>F</v>
      </c>
      <c r="F53" s="27">
        <f t="shared" ref="F53" si="48">IF(A52="","",2)</f>
        <v>2</v>
      </c>
      <c r="G53" s="27" t="str">
        <f t="shared" si="3"/>
        <v>/</v>
      </c>
      <c r="H53" s="27" t="str">
        <f>_xlfn.IFNA(IF(INDEX(Input_Lieferant!$D$9:$BE$158,MATCH($A53,Input_Lieferant!$B$9:$B$158,0),MATCH($H$2,Input_Lieferant!$D$8:$BE$8,0))=0,"",INDEX(Input_Lieferant!$D$9:$BE$158,MATCH($A53,Input_Lieferant!$B$9:$B$158,0),MATCH($H$2,Input_Lieferant!$D$8:$BE$8,0))),"")</f>
        <v>NDcOsCLtTdqqUTbSayFtNhpBSQmELd</v>
      </c>
      <c r="I53" s="31"/>
    </row>
    <row r="54" spans="1:9" x14ac:dyDescent="0.4">
      <c r="A54" s="158">
        <f>IFERROR(IF(AND(A48=A49,A49=A50,A50=A51,A51=A52,A52=A53),IF(A53+1&gt;MATCH(0,Input_Lieferant!$B$9:$B$158,-1),"",A53+1),A53),"")</f>
        <v>8</v>
      </c>
      <c r="B54" s="27" t="str">
        <f t="shared" si="0"/>
        <v>MATERIAL</v>
      </c>
      <c r="C54" s="27">
        <f t="shared" si="1"/>
        <v>8</v>
      </c>
      <c r="D54" s="27" t="str">
        <f t="shared" si="2"/>
        <v>GRUN</v>
      </c>
      <c r="E54" s="27" t="str">
        <f t="shared" si="8"/>
        <v>E</v>
      </c>
      <c r="F54" s="27">
        <f t="shared" ref="F54" si="49">IF(A54="","",1)</f>
        <v>1</v>
      </c>
      <c r="G54" s="27" t="str">
        <f t="shared" si="3"/>
        <v/>
      </c>
      <c r="H54" s="27" t="str">
        <f>_xlfn.IFNA(IF(INDEX(Input_Lieferant!$D$9:$BE$158,MATCH($A54,Input_Lieferant!$B$9:$B$158,0),MATCH($H$4,Input_Lieferant!$D$8:$BE$8,0))=0,"",INDEX(Input_Lieferant!$D$9:$BE$158,MATCH($A54,Input_Lieferant!$B$9:$B$158,0),MATCH($H$4,Input_Lieferant!$D$8:$BE$8,0))),"")</f>
        <v>XeCzNAFFXcccCHzyDKODQGmiVSaeUt</v>
      </c>
      <c r="I54" s="31"/>
    </row>
    <row r="55" spans="1:9" x14ac:dyDescent="0.4">
      <c r="A55" s="158">
        <f>IFERROR(IF(AND(A49=A50,A50=A51,A51=A52,A52=A53,A53=A54),IF(A54+1&gt;MATCH(0,Input_Lieferant!$B$9:$B$158,-1),"",A54+1),A54),"")</f>
        <v>8</v>
      </c>
      <c r="B55" s="27" t="str">
        <f t="shared" si="0"/>
        <v>MATERIAL</v>
      </c>
      <c r="C55" s="27">
        <f t="shared" si="1"/>
        <v>8</v>
      </c>
      <c r="D55" s="27" t="str">
        <f t="shared" si="2"/>
        <v>GRUN</v>
      </c>
      <c r="E55" s="27" t="str">
        <f t="shared" si="8"/>
        <v>E</v>
      </c>
      <c r="F55" s="27">
        <f t="shared" ref="F55" si="50">IF(A54="","",2)</f>
        <v>2</v>
      </c>
      <c r="G55" s="27" t="str">
        <f t="shared" si="3"/>
        <v>/</v>
      </c>
      <c r="H55" s="27" t="str">
        <f>_xlfn.IFNA(IF(INDEX(Input_Lieferant!$D$9:$BE$158,MATCH($A55,Input_Lieferant!$B$9:$B$158,0),MATCH($H$1,Input_Lieferant!$D$8:$BE$8,0))=0,"",INDEX(Input_Lieferant!$D$9:$BE$158,MATCH($A55,Input_Lieferant!$B$9:$B$158,0),MATCH($H$1,Input_Lieferant!$D$8:$BE$8,0))),"")</f>
        <v>SJxhcHRfzEtPGyfALkcXxLyHmjEqrJ</v>
      </c>
      <c r="I55" s="31"/>
    </row>
    <row r="56" spans="1:9" x14ac:dyDescent="0.4">
      <c r="A56" s="158">
        <f>IFERROR(IF(AND(A50=A51,A51=A52,A52=A53,A53=A54,A54=A55),IF(A55+1&gt;MATCH(0,Input_Lieferant!$B$9:$B$158,-1),"",A55+1),A55),"")</f>
        <v>9</v>
      </c>
      <c r="B56" s="27" t="str">
        <f t="shared" si="0"/>
        <v>MATERIAL</v>
      </c>
      <c r="C56" s="27">
        <f t="shared" si="1"/>
        <v>9</v>
      </c>
      <c r="D56" s="27" t="str">
        <f t="shared" si="2"/>
        <v>GRUN</v>
      </c>
      <c r="E56" s="27" t="str">
        <f t="shared" si="8"/>
        <v>D</v>
      </c>
      <c r="F56" s="27">
        <f t="shared" ref="F56" si="51">IF(A56="","",1)</f>
        <v>1</v>
      </c>
      <c r="G56" s="27" t="str">
        <f t="shared" si="3"/>
        <v/>
      </c>
      <c r="H56" s="27" t="str">
        <f>_xlfn.IFNA(IF(INDEX(Input_Lieferant!$D$9:$BE$158,MATCH($A56,Input_Lieferant!$B$9:$B$158,0),MATCH($H$6,Input_Lieferant!$D$8:$BE$8,0))=0,"",INDEX(Input_Lieferant!$D$9:$BE$158,MATCH($A56,Input_Lieferant!$B$9:$B$158,0),MATCH($H$6,Input_Lieferant!$D$8:$BE$8,0))),"")</f>
        <v>gLmPuUtSJyOPJumBUDovyeBOLbLaFq</v>
      </c>
      <c r="I56" s="31"/>
    </row>
    <row r="57" spans="1:9" x14ac:dyDescent="0.4">
      <c r="A57" s="158">
        <f>IFERROR(IF(AND(A51=A52,A52=A53,A53=A54,A54=A55,A55=A56),IF(A56+1&gt;MATCH(0,Input_Lieferant!$B$9:$B$158,-1),"",A56+1),A56),"")</f>
        <v>9</v>
      </c>
      <c r="B57" s="27" t="str">
        <f t="shared" si="0"/>
        <v>MATERIAL</v>
      </c>
      <c r="C57" s="27">
        <f t="shared" si="1"/>
        <v>9</v>
      </c>
      <c r="D57" s="27" t="str">
        <f t="shared" si="2"/>
        <v>GRUN</v>
      </c>
      <c r="E57" s="27" t="str">
        <f t="shared" si="8"/>
        <v>D</v>
      </c>
      <c r="F57" s="27">
        <f t="shared" ref="F57" si="52">IF(A56="","",2)</f>
        <v>2</v>
      </c>
      <c r="G57" s="27" t="str">
        <f t="shared" si="3"/>
        <v>/</v>
      </c>
      <c r="H57" s="27" t="str">
        <f>_xlfn.IFNA(IF(INDEX(Input_Lieferant!$D$9:$BE$158,MATCH($A57,Input_Lieferant!$B$9:$B$158,0),MATCH($H$3,Input_Lieferant!$D$8:$BE$8,0))=0,"",INDEX(Input_Lieferant!$D$9:$BE$158,MATCH($A57,Input_Lieferant!$B$9:$B$158,0),MATCH($H$3,Input_Lieferant!$D$8:$BE$8,0))),"")</f>
        <v/>
      </c>
      <c r="I57" s="31"/>
    </row>
    <row r="58" spans="1:9" x14ac:dyDescent="0.4">
      <c r="A58" s="158">
        <f>IFERROR(IF(AND(A52=A53,A53=A54,A54=A55,A55=A56,A56=A57),IF(A57+1&gt;MATCH(0,Input_Lieferant!$B$9:$B$158,-1),"",A57+1),A57),"")</f>
        <v>9</v>
      </c>
      <c r="B58" s="27" t="str">
        <f t="shared" si="0"/>
        <v>MATERIAL</v>
      </c>
      <c r="C58" s="27">
        <f t="shared" si="1"/>
        <v>9</v>
      </c>
      <c r="D58" s="27" t="str">
        <f t="shared" si="2"/>
        <v>GRUN</v>
      </c>
      <c r="E58" s="27" t="str">
        <f t="shared" si="8"/>
        <v>F</v>
      </c>
      <c r="F58" s="27">
        <f t="shared" ref="F58" si="53">IF(A58="","",1)</f>
        <v>1</v>
      </c>
      <c r="G58" s="27" t="str">
        <f t="shared" si="3"/>
        <v/>
      </c>
      <c r="H58" s="27" t="str">
        <f>_xlfn.IFNA(IF(INDEX(Input_Lieferant!$D$9:$BE$158,MATCH($A58,Input_Lieferant!$B$9:$B$158,0),MATCH($H$5,Input_Lieferant!$D$8:$BE$8,0))=0,"",INDEX(Input_Lieferant!$D$9:$BE$158,MATCH($A58,Input_Lieferant!$B$9:$B$158,0),MATCH($H$5,Input_Lieferant!$D$8:$BE$8,0))),"")</f>
        <v>zUBpqEqozBNxkFaWokaHUTcNbbsJwI</v>
      </c>
      <c r="I58" s="31"/>
    </row>
    <row r="59" spans="1:9" x14ac:dyDescent="0.4">
      <c r="A59" s="158">
        <f>IFERROR(IF(AND(A53=A54,A54=A55,A55=A56,A56=A57,A57=A58),IF(A58+1&gt;MATCH(0,Input_Lieferant!$B$9:$B$158,-1),"",A58+1),A58),"")</f>
        <v>9</v>
      </c>
      <c r="B59" s="27" t="str">
        <f t="shared" si="0"/>
        <v>MATERIAL</v>
      </c>
      <c r="C59" s="27">
        <f t="shared" si="1"/>
        <v>9</v>
      </c>
      <c r="D59" s="27" t="str">
        <f t="shared" si="2"/>
        <v>GRUN</v>
      </c>
      <c r="E59" s="27" t="str">
        <f t="shared" si="8"/>
        <v>F</v>
      </c>
      <c r="F59" s="27">
        <f t="shared" ref="F59" si="54">IF(A58="","",2)</f>
        <v>2</v>
      </c>
      <c r="G59" s="27" t="str">
        <f t="shared" si="3"/>
        <v>/</v>
      </c>
      <c r="H59" s="27" t="str">
        <f>_xlfn.IFNA(IF(INDEX(Input_Lieferant!$D$9:$BE$158,MATCH($A59,Input_Lieferant!$B$9:$B$158,0),MATCH($H$2,Input_Lieferant!$D$8:$BE$8,0))=0,"",INDEX(Input_Lieferant!$D$9:$BE$158,MATCH($A59,Input_Lieferant!$B$9:$B$158,0),MATCH($H$2,Input_Lieferant!$D$8:$BE$8,0))),"")</f>
        <v>VpCycacnRfabxpJTMDlAsoclsDWblL</v>
      </c>
      <c r="I59" s="31"/>
    </row>
    <row r="60" spans="1:9" x14ac:dyDescent="0.4">
      <c r="A60" s="158">
        <f>IFERROR(IF(AND(A54=A55,A55=A56,A56=A57,A57=A58,A58=A59),IF(A59+1&gt;MATCH(0,Input_Lieferant!$B$9:$B$158,-1),"",A59+1),A59),"")</f>
        <v>9</v>
      </c>
      <c r="B60" s="27" t="str">
        <f t="shared" si="0"/>
        <v>MATERIAL</v>
      </c>
      <c r="C60" s="27">
        <f t="shared" si="1"/>
        <v>9</v>
      </c>
      <c r="D60" s="27" t="str">
        <f t="shared" si="2"/>
        <v>GRUN</v>
      </c>
      <c r="E60" s="27" t="str">
        <f t="shared" si="8"/>
        <v>E</v>
      </c>
      <c r="F60" s="27">
        <f t="shared" ref="F60" si="55">IF(A60="","",1)</f>
        <v>1</v>
      </c>
      <c r="G60" s="27" t="str">
        <f t="shared" si="3"/>
        <v/>
      </c>
      <c r="H60" s="27" t="str">
        <f>_xlfn.IFNA(IF(INDEX(Input_Lieferant!$D$9:$BE$158,MATCH($A60,Input_Lieferant!$B$9:$B$158,0),MATCH($H$4,Input_Lieferant!$D$8:$BE$8,0))=0,"",INDEX(Input_Lieferant!$D$9:$BE$158,MATCH($A60,Input_Lieferant!$B$9:$B$158,0),MATCH($H$4,Input_Lieferant!$D$8:$BE$8,0))),"")</f>
        <v>BIESuhrNmzNVFTqNmtBsQEImBGRUXK</v>
      </c>
      <c r="I60" s="31"/>
    </row>
    <row r="61" spans="1:9" x14ac:dyDescent="0.4">
      <c r="A61" s="158">
        <f>IFERROR(IF(AND(A55=A56,A56=A57,A57=A58,A58=A59,A59=A60),IF(A60+1&gt;MATCH(0,Input_Lieferant!$B$9:$B$158,-1),"",A60+1),A60),"")</f>
        <v>9</v>
      </c>
      <c r="B61" s="27" t="str">
        <f t="shared" si="0"/>
        <v>MATERIAL</v>
      </c>
      <c r="C61" s="27">
        <f t="shared" si="1"/>
        <v>9</v>
      </c>
      <c r="D61" s="27" t="str">
        <f t="shared" si="2"/>
        <v>GRUN</v>
      </c>
      <c r="E61" s="27" t="str">
        <f t="shared" si="8"/>
        <v>E</v>
      </c>
      <c r="F61" s="27">
        <f t="shared" ref="F61" si="56">IF(A60="","",2)</f>
        <v>2</v>
      </c>
      <c r="G61" s="27" t="str">
        <f t="shared" si="3"/>
        <v>/</v>
      </c>
      <c r="H61" s="27" t="str">
        <f>_xlfn.IFNA(IF(INDEX(Input_Lieferant!$D$9:$BE$158,MATCH($A61,Input_Lieferant!$B$9:$B$158,0),MATCH($H$1,Input_Lieferant!$D$8:$BE$8,0))=0,"",INDEX(Input_Lieferant!$D$9:$BE$158,MATCH($A61,Input_Lieferant!$B$9:$B$158,0),MATCH($H$1,Input_Lieferant!$D$8:$BE$8,0))),"")</f>
        <v>iNlfrjVGUjQIqsLTqMLUIiSakQispS</v>
      </c>
      <c r="I61" s="31"/>
    </row>
    <row r="62" spans="1:9" x14ac:dyDescent="0.4">
      <c r="A62" s="158">
        <f>IFERROR(IF(AND(A56=A57,A57=A58,A58=A59,A59=A60,A60=A61),IF(A61+1&gt;MATCH(0,Input_Lieferant!$B$9:$B$158,-1),"",A61+1),A61),"")</f>
        <v>10</v>
      </c>
      <c r="B62" s="27" t="str">
        <f t="shared" si="0"/>
        <v>MATERIAL</v>
      </c>
      <c r="C62" s="27">
        <f t="shared" si="1"/>
        <v>10</v>
      </c>
      <c r="D62" s="27" t="str">
        <f t="shared" si="2"/>
        <v>GRUN</v>
      </c>
      <c r="E62" s="27" t="str">
        <f t="shared" si="8"/>
        <v>D</v>
      </c>
      <c r="F62" s="27">
        <f t="shared" ref="F62" si="57">IF(A62="","",1)</f>
        <v>1</v>
      </c>
      <c r="G62" s="27" t="str">
        <f t="shared" si="3"/>
        <v/>
      </c>
      <c r="H62" s="27" t="str">
        <f>_xlfn.IFNA(IF(INDEX(Input_Lieferant!$D$9:$BE$158,MATCH($A62,Input_Lieferant!$B$9:$B$158,0),MATCH($H$6,Input_Lieferant!$D$8:$BE$8,0))=0,"",INDEX(Input_Lieferant!$D$9:$BE$158,MATCH($A62,Input_Lieferant!$B$9:$B$158,0),MATCH($H$6,Input_Lieferant!$D$8:$BE$8,0))),"")</f>
        <v>NyPvfdHLBuUvJnKIPIeODoFEaMTEUr</v>
      </c>
      <c r="I62" s="31"/>
    </row>
    <row r="63" spans="1:9" x14ac:dyDescent="0.4">
      <c r="A63" s="158">
        <f>IFERROR(IF(AND(A57=A58,A58=A59,A59=A60,A60=A61,A61=A62),IF(A62+1&gt;MATCH(0,Input_Lieferant!$B$9:$B$158,-1),"",A62+1),A62),"")</f>
        <v>10</v>
      </c>
      <c r="B63" s="27" t="str">
        <f t="shared" si="0"/>
        <v>MATERIAL</v>
      </c>
      <c r="C63" s="27">
        <f t="shared" si="1"/>
        <v>10</v>
      </c>
      <c r="D63" s="27" t="str">
        <f t="shared" si="2"/>
        <v>GRUN</v>
      </c>
      <c r="E63" s="27" t="str">
        <f t="shared" si="8"/>
        <v>D</v>
      </c>
      <c r="F63" s="27">
        <f t="shared" ref="F63" si="58">IF(A62="","",2)</f>
        <v>2</v>
      </c>
      <c r="G63" s="27" t="str">
        <f t="shared" si="3"/>
        <v>/</v>
      </c>
      <c r="H63" s="27" t="str">
        <f>_xlfn.IFNA(IF(INDEX(Input_Lieferant!$D$9:$BE$158,MATCH($A63,Input_Lieferant!$B$9:$B$158,0),MATCH($H$3,Input_Lieferant!$D$8:$BE$8,0))=0,"",INDEX(Input_Lieferant!$D$9:$BE$158,MATCH($A63,Input_Lieferant!$B$9:$B$158,0),MATCH($H$3,Input_Lieferant!$D$8:$BE$8,0))),"")</f>
        <v/>
      </c>
      <c r="I63" s="31"/>
    </row>
    <row r="64" spans="1:9" x14ac:dyDescent="0.4">
      <c r="A64" s="158">
        <f>IFERROR(IF(AND(A58=A59,A59=A60,A60=A61,A61=A62,A62=A63),IF(A63+1&gt;MATCH(0,Input_Lieferant!$B$9:$B$158,-1),"",A63+1),A63),"")</f>
        <v>10</v>
      </c>
      <c r="B64" s="27" t="str">
        <f t="shared" si="0"/>
        <v>MATERIAL</v>
      </c>
      <c r="C64" s="27">
        <f t="shared" si="1"/>
        <v>10</v>
      </c>
      <c r="D64" s="27" t="str">
        <f t="shared" si="2"/>
        <v>GRUN</v>
      </c>
      <c r="E64" s="27" t="str">
        <f t="shared" si="8"/>
        <v>F</v>
      </c>
      <c r="F64" s="27">
        <f t="shared" ref="F64" si="59">IF(A64="","",1)</f>
        <v>1</v>
      </c>
      <c r="G64" s="27" t="str">
        <f t="shared" si="3"/>
        <v/>
      </c>
      <c r="H64" s="27" t="str">
        <f>_xlfn.IFNA(IF(INDEX(Input_Lieferant!$D$9:$BE$158,MATCH($A64,Input_Lieferant!$B$9:$B$158,0),MATCH($H$5,Input_Lieferant!$D$8:$BE$8,0))=0,"",INDEX(Input_Lieferant!$D$9:$BE$158,MATCH($A64,Input_Lieferant!$B$9:$B$158,0),MATCH($H$5,Input_Lieferant!$D$8:$BE$8,0))),"")</f>
        <v>FuAsuVDGOcoXkRkcivxHgIOCsUJiNN</v>
      </c>
      <c r="I64" s="31"/>
    </row>
    <row r="65" spans="1:9" x14ac:dyDescent="0.4">
      <c r="A65" s="158">
        <f>IFERROR(IF(AND(A59=A60,A60=A61,A61=A62,A62=A63,A63=A64),IF(A64+1&gt;MATCH(0,Input_Lieferant!$B$9:$B$158,-1),"",A64+1),A64),"")</f>
        <v>10</v>
      </c>
      <c r="B65" s="27" t="str">
        <f t="shared" si="0"/>
        <v>MATERIAL</v>
      </c>
      <c r="C65" s="27">
        <f t="shared" si="1"/>
        <v>10</v>
      </c>
      <c r="D65" s="27" t="str">
        <f t="shared" si="2"/>
        <v>GRUN</v>
      </c>
      <c r="E65" s="27" t="str">
        <f t="shared" si="8"/>
        <v>F</v>
      </c>
      <c r="F65" s="27">
        <f t="shared" ref="F65" si="60">IF(A64="","",2)</f>
        <v>2</v>
      </c>
      <c r="G65" s="27" t="str">
        <f t="shared" si="3"/>
        <v>/</v>
      </c>
      <c r="H65" s="27" t="str">
        <f>_xlfn.IFNA(IF(INDEX(Input_Lieferant!$D$9:$BE$158,MATCH($A65,Input_Lieferant!$B$9:$B$158,0),MATCH($H$2,Input_Lieferant!$D$8:$BE$8,0))=0,"",INDEX(Input_Lieferant!$D$9:$BE$158,MATCH($A65,Input_Lieferant!$B$9:$B$158,0),MATCH($H$2,Input_Lieferant!$D$8:$BE$8,0))),"")</f>
        <v>PWStGHNVnXScswgqgfWAoTEvajoVad</v>
      </c>
      <c r="I65" s="31"/>
    </row>
    <row r="66" spans="1:9" x14ac:dyDescent="0.4">
      <c r="A66" s="158">
        <f>IFERROR(IF(AND(A60=A61,A61=A62,A62=A63,A63=A64,A64=A65),IF(A65+1&gt;MATCH(0,Input_Lieferant!$B$9:$B$158,-1),"",A65+1),A65),"")</f>
        <v>10</v>
      </c>
      <c r="B66" s="27" t="str">
        <f t="shared" si="0"/>
        <v>MATERIAL</v>
      </c>
      <c r="C66" s="27">
        <f t="shared" si="1"/>
        <v>10</v>
      </c>
      <c r="D66" s="27" t="str">
        <f t="shared" si="2"/>
        <v>GRUN</v>
      </c>
      <c r="E66" s="27" t="str">
        <f t="shared" si="8"/>
        <v>E</v>
      </c>
      <c r="F66" s="27">
        <f t="shared" ref="F66" si="61">IF(A66="","",1)</f>
        <v>1</v>
      </c>
      <c r="G66" s="27" t="str">
        <f t="shared" si="3"/>
        <v/>
      </c>
      <c r="H66" s="27" t="str">
        <f>_xlfn.IFNA(IF(INDEX(Input_Lieferant!$D$9:$BE$158,MATCH($A66,Input_Lieferant!$B$9:$B$158,0),MATCH($H$4,Input_Lieferant!$D$8:$BE$8,0))=0,"",INDEX(Input_Lieferant!$D$9:$BE$158,MATCH($A66,Input_Lieferant!$B$9:$B$158,0),MATCH($H$4,Input_Lieferant!$D$8:$BE$8,0))),"")</f>
        <v>thsuolyKXsixsJNtWRPIubEKJCpnxg</v>
      </c>
      <c r="I66" s="31"/>
    </row>
    <row r="67" spans="1:9" x14ac:dyDescent="0.4">
      <c r="A67" s="158">
        <f>IFERROR(IF(AND(A61=A62,A62=A63,A63=A64,A64=A65,A65=A66),IF(A66+1&gt;MATCH(0,Input_Lieferant!$B$9:$B$158,-1),"",A66+1),A66),"")</f>
        <v>10</v>
      </c>
      <c r="B67" s="27" t="str">
        <f t="shared" si="0"/>
        <v>MATERIAL</v>
      </c>
      <c r="C67" s="27">
        <f t="shared" si="1"/>
        <v>10</v>
      </c>
      <c r="D67" s="27" t="str">
        <f t="shared" si="2"/>
        <v>GRUN</v>
      </c>
      <c r="E67" s="27" t="str">
        <f t="shared" si="8"/>
        <v>E</v>
      </c>
      <c r="F67" s="27">
        <f t="shared" ref="F67" si="62">IF(A66="","",2)</f>
        <v>2</v>
      </c>
      <c r="G67" s="27" t="str">
        <f t="shared" si="3"/>
        <v>/</v>
      </c>
      <c r="H67" s="27" t="str">
        <f>_xlfn.IFNA(IF(INDEX(Input_Lieferant!$D$9:$BE$158,MATCH($A67,Input_Lieferant!$B$9:$B$158,0),MATCH($H$1,Input_Lieferant!$D$8:$BE$8,0))=0,"",INDEX(Input_Lieferant!$D$9:$BE$158,MATCH($A67,Input_Lieferant!$B$9:$B$158,0),MATCH($H$1,Input_Lieferant!$D$8:$BE$8,0))),"")</f>
        <v>VejcbBLByyxlyuhzbEkALoWvgIvGKS</v>
      </c>
      <c r="I67" s="31"/>
    </row>
    <row r="68" spans="1:9" x14ac:dyDescent="0.4">
      <c r="A68" s="158">
        <f>IFERROR(IF(AND(A62=A63,A63=A64,A64=A65,A65=A66,A66=A67),IF(A67+1&gt;MATCH(0,Input_Lieferant!$B$9:$B$158,-1),"",A67+1),A67),"")</f>
        <v>11</v>
      </c>
      <c r="B68" s="27" t="str">
        <f t="shared" si="0"/>
        <v>MATERIAL</v>
      </c>
      <c r="C68" s="27">
        <f t="shared" si="1"/>
        <v>11</v>
      </c>
      <c r="D68" s="27" t="str">
        <f t="shared" si="2"/>
        <v>GRUN</v>
      </c>
      <c r="E68" s="27" t="str">
        <f t="shared" si="8"/>
        <v>D</v>
      </c>
      <c r="F68" s="27">
        <f t="shared" ref="F68" si="63">IF(A68="","",1)</f>
        <v>1</v>
      </c>
      <c r="G68" s="27" t="str">
        <f t="shared" si="3"/>
        <v/>
      </c>
      <c r="H68" s="27" t="str">
        <f>_xlfn.IFNA(IF(INDEX(Input_Lieferant!$D$9:$BE$158,MATCH($A68,Input_Lieferant!$B$9:$B$158,0),MATCH($H$6,Input_Lieferant!$D$8:$BE$8,0))=0,"",INDEX(Input_Lieferant!$D$9:$BE$158,MATCH($A68,Input_Lieferant!$B$9:$B$158,0),MATCH($H$6,Input_Lieferant!$D$8:$BE$8,0))),"")</f>
        <v>cbTMEvjtaddGljAJCLgjLCUKSpkRPw</v>
      </c>
      <c r="I68" s="31"/>
    </row>
    <row r="69" spans="1:9" x14ac:dyDescent="0.4">
      <c r="A69" s="158">
        <f>IFERROR(IF(AND(A63=A64,A64=A65,A65=A66,A66=A67,A67=A68),IF(A68+1&gt;MATCH(0,Input_Lieferant!$B$9:$B$158,-1),"",A68+1),A68),"")</f>
        <v>11</v>
      </c>
      <c r="B69" s="27" t="str">
        <f t="shared" si="0"/>
        <v>MATERIAL</v>
      </c>
      <c r="C69" s="27">
        <f t="shared" si="1"/>
        <v>11</v>
      </c>
      <c r="D69" s="27" t="str">
        <f t="shared" si="2"/>
        <v>GRUN</v>
      </c>
      <c r="E69" s="27" t="str">
        <f t="shared" si="8"/>
        <v>D</v>
      </c>
      <c r="F69" s="27">
        <f t="shared" ref="F69" si="64">IF(A68="","",2)</f>
        <v>2</v>
      </c>
      <c r="G69" s="27" t="str">
        <f t="shared" si="3"/>
        <v>/</v>
      </c>
      <c r="H69" s="27" t="str">
        <f>_xlfn.IFNA(IF(INDEX(Input_Lieferant!$D$9:$BE$158,MATCH($A69,Input_Lieferant!$B$9:$B$158,0),MATCH($H$3,Input_Lieferant!$D$8:$BE$8,0))=0,"",INDEX(Input_Lieferant!$D$9:$BE$158,MATCH($A69,Input_Lieferant!$B$9:$B$158,0),MATCH($H$3,Input_Lieferant!$D$8:$BE$8,0))),"")</f>
        <v/>
      </c>
      <c r="I69" s="31"/>
    </row>
    <row r="70" spans="1:9" x14ac:dyDescent="0.4">
      <c r="A70" s="158">
        <f>IFERROR(IF(AND(A64=A65,A65=A66,A66=A67,A67=A68,A68=A69),IF(A69+1&gt;MATCH(0,Input_Lieferant!$B$9:$B$158,-1),"",A69+1),A69),"")</f>
        <v>11</v>
      </c>
      <c r="B70" s="27" t="str">
        <f t="shared" si="0"/>
        <v>MATERIAL</v>
      </c>
      <c r="C70" s="27">
        <f t="shared" si="1"/>
        <v>11</v>
      </c>
      <c r="D70" s="27" t="str">
        <f t="shared" si="2"/>
        <v>GRUN</v>
      </c>
      <c r="E70" s="27" t="str">
        <f t="shared" si="8"/>
        <v>F</v>
      </c>
      <c r="F70" s="27">
        <f t="shared" ref="F70" si="65">IF(A70="","",1)</f>
        <v>1</v>
      </c>
      <c r="G70" s="27" t="str">
        <f t="shared" si="3"/>
        <v/>
      </c>
      <c r="H70" s="27" t="str">
        <f>_xlfn.IFNA(IF(INDEX(Input_Lieferant!$D$9:$BE$158,MATCH($A70,Input_Lieferant!$B$9:$B$158,0),MATCH($H$5,Input_Lieferant!$D$8:$BE$8,0))=0,"",INDEX(Input_Lieferant!$D$9:$BE$158,MATCH($A70,Input_Lieferant!$B$9:$B$158,0),MATCH($H$5,Input_Lieferant!$D$8:$BE$8,0))),"")</f>
        <v>mjBUGodGOvgIfalCRbWlmxmjTjUzyQ</v>
      </c>
      <c r="I70" s="31"/>
    </row>
    <row r="71" spans="1:9" x14ac:dyDescent="0.4">
      <c r="A71" s="158">
        <f>IFERROR(IF(AND(A65=A66,A66=A67,A67=A68,A68=A69,A69=A70),IF(A70+1&gt;MATCH(0,Input_Lieferant!$B$9:$B$158,-1),"",A70+1),A70),"")</f>
        <v>11</v>
      </c>
      <c r="B71" s="27" t="str">
        <f t="shared" si="0"/>
        <v>MATERIAL</v>
      </c>
      <c r="C71" s="27">
        <f t="shared" si="1"/>
        <v>11</v>
      </c>
      <c r="D71" s="27" t="str">
        <f t="shared" si="2"/>
        <v>GRUN</v>
      </c>
      <c r="E71" s="27" t="str">
        <f t="shared" si="8"/>
        <v>F</v>
      </c>
      <c r="F71" s="27">
        <f t="shared" ref="F71" si="66">IF(A70="","",2)</f>
        <v>2</v>
      </c>
      <c r="G71" s="27" t="str">
        <f t="shared" si="3"/>
        <v>/</v>
      </c>
      <c r="H71" s="27" t="str">
        <f>_xlfn.IFNA(IF(INDEX(Input_Lieferant!$D$9:$BE$158,MATCH($A71,Input_Lieferant!$B$9:$B$158,0),MATCH($H$2,Input_Lieferant!$D$8:$BE$8,0))=0,"",INDEX(Input_Lieferant!$D$9:$BE$158,MATCH($A71,Input_Lieferant!$B$9:$B$158,0),MATCH($H$2,Input_Lieferant!$D$8:$BE$8,0))),"")</f>
        <v>wCJqbiNWKWbOSBgTnDGFAoSAfRAaLe</v>
      </c>
      <c r="I71" s="31"/>
    </row>
    <row r="72" spans="1:9" x14ac:dyDescent="0.4">
      <c r="A72" s="158">
        <f>IFERROR(IF(AND(A66=A67,A67=A68,A68=A69,A69=A70,A70=A71),IF(A71+1&gt;MATCH(0,Input_Lieferant!$B$9:$B$158,-1),"",A71+1),A71),"")</f>
        <v>11</v>
      </c>
      <c r="B72" s="27" t="str">
        <f t="shared" ref="B72:B135" si="67">IF(A72&lt;&gt;"","MATERIAL","")</f>
        <v>MATERIAL</v>
      </c>
      <c r="C72" s="27">
        <f t="shared" ref="C72:C135" si="68">A72</f>
        <v>11</v>
      </c>
      <c r="D72" s="27" t="str">
        <f t="shared" ref="D72:D135" si="69">IF(A72&lt;&gt;"","GRUN","")</f>
        <v>GRUN</v>
      </c>
      <c r="E72" s="27" t="str">
        <f t="shared" si="8"/>
        <v>E</v>
      </c>
      <c r="F72" s="27">
        <f t="shared" ref="F72" si="70">IF(A72="","",1)</f>
        <v>1</v>
      </c>
      <c r="G72" s="27" t="str">
        <f t="shared" ref="G72:G135" si="71">IF(F72=2,"/","")</f>
        <v/>
      </c>
      <c r="H72" s="27" t="str">
        <f>_xlfn.IFNA(IF(INDEX(Input_Lieferant!$D$9:$BE$158,MATCH($A72,Input_Lieferant!$B$9:$B$158,0),MATCH($H$4,Input_Lieferant!$D$8:$BE$8,0))=0,"",INDEX(Input_Lieferant!$D$9:$BE$158,MATCH($A72,Input_Lieferant!$B$9:$B$158,0),MATCH($H$4,Input_Lieferant!$D$8:$BE$8,0))),"")</f>
        <v>RRqQQfAroWHpSSFcytdOMaxcpXeVyb</v>
      </c>
      <c r="I72" s="31"/>
    </row>
    <row r="73" spans="1:9" x14ac:dyDescent="0.4">
      <c r="A73" s="158">
        <f>IFERROR(IF(AND(A67=A68,A68=A69,A69=A70,A70=A71,A71=A72),IF(A72+1&gt;MATCH(0,Input_Lieferant!$B$9:$B$158,-1),"",A72+1),A72),"")</f>
        <v>11</v>
      </c>
      <c r="B73" s="27" t="str">
        <f t="shared" si="67"/>
        <v>MATERIAL</v>
      </c>
      <c r="C73" s="27">
        <f t="shared" si="68"/>
        <v>11</v>
      </c>
      <c r="D73" s="27" t="str">
        <f t="shared" si="69"/>
        <v>GRUN</v>
      </c>
      <c r="E73" s="27" t="str">
        <f t="shared" si="8"/>
        <v>E</v>
      </c>
      <c r="F73" s="27">
        <f t="shared" ref="F73" si="72">IF(A72="","",2)</f>
        <v>2</v>
      </c>
      <c r="G73" s="27" t="str">
        <f t="shared" si="71"/>
        <v>/</v>
      </c>
      <c r="H73" s="27" t="str">
        <f>_xlfn.IFNA(IF(INDEX(Input_Lieferant!$D$9:$BE$158,MATCH($A73,Input_Lieferant!$B$9:$B$158,0),MATCH($H$1,Input_Lieferant!$D$8:$BE$8,0))=0,"",INDEX(Input_Lieferant!$D$9:$BE$158,MATCH($A73,Input_Lieferant!$B$9:$B$158,0),MATCH($H$1,Input_Lieferant!$D$8:$BE$8,0))),"")</f>
        <v>CsmrmSmbaBOWNyOsiGDSEFmhSUcCTK</v>
      </c>
      <c r="I73" s="31"/>
    </row>
    <row r="74" spans="1:9" x14ac:dyDescent="0.4">
      <c r="A74" s="158">
        <f>IFERROR(IF(AND(A68=A69,A69=A70,A70=A71,A71=A72,A72=A73),IF(A73+1&gt;MATCH(0,Input_Lieferant!$B$9:$B$158,-1),"",A73+1),A73),"")</f>
        <v>12</v>
      </c>
      <c r="B74" s="27" t="str">
        <f t="shared" si="67"/>
        <v>MATERIAL</v>
      </c>
      <c r="C74" s="27">
        <f t="shared" si="68"/>
        <v>12</v>
      </c>
      <c r="D74" s="27" t="str">
        <f t="shared" si="69"/>
        <v>GRUN</v>
      </c>
      <c r="E74" s="27" t="str">
        <f t="shared" si="8"/>
        <v>D</v>
      </c>
      <c r="F74" s="27">
        <f t="shared" ref="F74" si="73">IF(A74="","",1)</f>
        <v>1</v>
      </c>
      <c r="G74" s="27" t="str">
        <f t="shared" si="71"/>
        <v/>
      </c>
      <c r="H74" s="27" t="str">
        <f>_xlfn.IFNA(IF(INDEX(Input_Lieferant!$D$9:$BE$158,MATCH($A74,Input_Lieferant!$B$9:$B$158,0),MATCH($H$6,Input_Lieferant!$D$8:$BE$8,0))=0,"",INDEX(Input_Lieferant!$D$9:$BE$158,MATCH($A74,Input_Lieferant!$B$9:$B$158,0),MATCH($H$6,Input_Lieferant!$D$8:$BE$8,0))),"")</f>
        <v>nKRBbQLlnPoqsUdmktbQwpBQUnAKtT</v>
      </c>
      <c r="I74" s="31"/>
    </row>
    <row r="75" spans="1:9" x14ac:dyDescent="0.4">
      <c r="A75" s="158">
        <f>IFERROR(IF(AND(A69=A70,A70=A71,A71=A72,A72=A73,A73=A74),IF(A74+1&gt;MATCH(0,Input_Lieferant!$B$9:$B$158,-1),"",A74+1),A74),"")</f>
        <v>12</v>
      </c>
      <c r="B75" s="27" t="str">
        <f t="shared" si="67"/>
        <v>MATERIAL</v>
      </c>
      <c r="C75" s="27">
        <f t="shared" si="68"/>
        <v>12</v>
      </c>
      <c r="D75" s="27" t="str">
        <f t="shared" si="69"/>
        <v>GRUN</v>
      </c>
      <c r="E75" s="27" t="str">
        <f t="shared" si="8"/>
        <v>D</v>
      </c>
      <c r="F75" s="27">
        <f t="shared" ref="F75" si="74">IF(A74="","",2)</f>
        <v>2</v>
      </c>
      <c r="G75" s="27" t="str">
        <f t="shared" si="71"/>
        <v>/</v>
      </c>
      <c r="H75" s="27" t="str">
        <f>_xlfn.IFNA(IF(INDEX(Input_Lieferant!$D$9:$BE$158,MATCH($A75,Input_Lieferant!$B$9:$B$158,0),MATCH($H$3,Input_Lieferant!$D$8:$BE$8,0))=0,"",INDEX(Input_Lieferant!$D$9:$BE$158,MATCH($A75,Input_Lieferant!$B$9:$B$158,0),MATCH($H$3,Input_Lieferant!$D$8:$BE$8,0))),"")</f>
        <v/>
      </c>
      <c r="I75" s="31"/>
    </row>
    <row r="76" spans="1:9" x14ac:dyDescent="0.4">
      <c r="A76" s="158">
        <f>IFERROR(IF(AND(A70=A71,A71=A72,A72=A73,A73=A74,A74=A75),IF(A75+1&gt;MATCH(0,Input_Lieferant!$B$9:$B$158,-1),"",A75+1),A75),"")</f>
        <v>12</v>
      </c>
      <c r="B76" s="27" t="str">
        <f t="shared" si="67"/>
        <v>MATERIAL</v>
      </c>
      <c r="C76" s="27">
        <f t="shared" si="68"/>
        <v>12</v>
      </c>
      <c r="D76" s="27" t="str">
        <f t="shared" si="69"/>
        <v>GRUN</v>
      </c>
      <c r="E76" s="27" t="str">
        <f t="shared" si="8"/>
        <v>F</v>
      </c>
      <c r="F76" s="27">
        <f t="shared" ref="F76" si="75">IF(A76="","",1)</f>
        <v>1</v>
      </c>
      <c r="G76" s="27" t="str">
        <f t="shared" si="71"/>
        <v/>
      </c>
      <c r="H76" s="27" t="str">
        <f>_xlfn.IFNA(IF(INDEX(Input_Lieferant!$D$9:$BE$158,MATCH($A76,Input_Lieferant!$B$9:$B$158,0),MATCH($H$5,Input_Lieferant!$D$8:$BE$8,0))=0,"",INDEX(Input_Lieferant!$D$9:$BE$158,MATCH($A76,Input_Lieferant!$B$9:$B$158,0),MATCH($H$5,Input_Lieferant!$D$8:$BE$8,0))),"")</f>
        <v>JDOAjMazAUOeJJSKDghhhJiSMiVIOT</v>
      </c>
      <c r="I76" s="31"/>
    </row>
    <row r="77" spans="1:9" x14ac:dyDescent="0.4">
      <c r="A77" s="158">
        <f>IFERROR(IF(AND(A71=A72,A72=A73,A73=A74,A74=A75,A75=A76),IF(A76+1&gt;MATCH(0,Input_Lieferant!$B$9:$B$158,-1),"",A76+1),A76),"")</f>
        <v>12</v>
      </c>
      <c r="B77" s="27" t="str">
        <f t="shared" si="67"/>
        <v>MATERIAL</v>
      </c>
      <c r="C77" s="27">
        <f t="shared" si="68"/>
        <v>12</v>
      </c>
      <c r="D77" s="27" t="str">
        <f t="shared" si="69"/>
        <v>GRUN</v>
      </c>
      <c r="E77" s="27" t="str">
        <f t="shared" si="8"/>
        <v>F</v>
      </c>
      <c r="F77" s="27">
        <f t="shared" ref="F77" si="76">IF(A76="","",2)</f>
        <v>2</v>
      </c>
      <c r="G77" s="27" t="str">
        <f t="shared" si="71"/>
        <v>/</v>
      </c>
      <c r="H77" s="27" t="str">
        <f>_xlfn.IFNA(IF(INDEX(Input_Lieferant!$D$9:$BE$158,MATCH($A77,Input_Lieferant!$B$9:$B$158,0),MATCH($H$2,Input_Lieferant!$D$8:$BE$8,0))=0,"",INDEX(Input_Lieferant!$D$9:$BE$158,MATCH($A77,Input_Lieferant!$B$9:$B$158,0),MATCH($H$2,Input_Lieferant!$D$8:$BE$8,0))),"")</f>
        <v>voKADxUbMiFMJNgpbBREKjQOQLGoPm</v>
      </c>
      <c r="I77" s="31"/>
    </row>
    <row r="78" spans="1:9" x14ac:dyDescent="0.4">
      <c r="A78" s="158">
        <f>IFERROR(IF(AND(A72=A73,A73=A74,A74=A75,A75=A76,A76=A77),IF(A77+1&gt;MATCH(0,Input_Lieferant!$B$9:$B$158,-1),"",A77+1),A77),"")</f>
        <v>12</v>
      </c>
      <c r="B78" s="27" t="str">
        <f t="shared" si="67"/>
        <v>MATERIAL</v>
      </c>
      <c r="C78" s="27">
        <f t="shared" si="68"/>
        <v>12</v>
      </c>
      <c r="D78" s="27" t="str">
        <f t="shared" si="69"/>
        <v>GRUN</v>
      </c>
      <c r="E78" s="27" t="str">
        <f t="shared" ref="E78:E141" si="77">IF(A78&lt;&gt;"",E72,"")</f>
        <v>E</v>
      </c>
      <c r="F78" s="27">
        <f t="shared" ref="F78" si="78">IF(A78="","",1)</f>
        <v>1</v>
      </c>
      <c r="G78" s="27" t="str">
        <f t="shared" si="71"/>
        <v/>
      </c>
      <c r="H78" s="27" t="str">
        <f>_xlfn.IFNA(IF(INDEX(Input_Lieferant!$D$9:$BE$158,MATCH($A78,Input_Lieferant!$B$9:$B$158,0),MATCH($H$4,Input_Lieferant!$D$8:$BE$8,0))=0,"",INDEX(Input_Lieferant!$D$9:$BE$158,MATCH($A78,Input_Lieferant!$B$9:$B$158,0),MATCH($H$4,Input_Lieferant!$D$8:$BE$8,0))),"")</f>
        <v>dfVaBaxIlvoLgEiwaXOxntnrFcHzbt</v>
      </c>
      <c r="I78" s="31"/>
    </row>
    <row r="79" spans="1:9" x14ac:dyDescent="0.4">
      <c r="A79" s="158">
        <f>IFERROR(IF(AND(A73=A74,A74=A75,A75=A76,A76=A77,A77=A78),IF(A78+1&gt;MATCH(0,Input_Lieferant!$B$9:$B$158,-1),"",A78+1),A78),"")</f>
        <v>12</v>
      </c>
      <c r="B79" s="27" t="str">
        <f t="shared" si="67"/>
        <v>MATERIAL</v>
      </c>
      <c r="C79" s="27">
        <f t="shared" si="68"/>
        <v>12</v>
      </c>
      <c r="D79" s="27" t="str">
        <f t="shared" si="69"/>
        <v>GRUN</v>
      </c>
      <c r="E79" s="27" t="str">
        <f t="shared" si="77"/>
        <v>E</v>
      </c>
      <c r="F79" s="27">
        <f t="shared" ref="F79" si="79">IF(A78="","",2)</f>
        <v>2</v>
      </c>
      <c r="G79" s="27" t="str">
        <f t="shared" si="71"/>
        <v>/</v>
      </c>
      <c r="H79" s="27" t="str">
        <f>_xlfn.IFNA(IF(INDEX(Input_Lieferant!$D$9:$BE$158,MATCH($A79,Input_Lieferant!$B$9:$B$158,0),MATCH($H$1,Input_Lieferant!$D$8:$BE$8,0))=0,"",INDEX(Input_Lieferant!$D$9:$BE$158,MATCH($A79,Input_Lieferant!$B$9:$B$158,0),MATCH($H$1,Input_Lieferant!$D$8:$BE$8,0))),"")</f>
        <v>PstqbvSUSdLytVRUVrdmfrOCtghSMo</v>
      </c>
      <c r="I79" s="31"/>
    </row>
    <row r="80" spans="1:9" x14ac:dyDescent="0.4">
      <c r="A80" s="158">
        <f>IFERROR(IF(AND(A74=A75,A75=A76,A76=A77,A77=A78,A78=A79),IF(A79+1&gt;MATCH(0,Input_Lieferant!$B$9:$B$158,-1),"",A79+1),A79),"")</f>
        <v>13</v>
      </c>
      <c r="B80" s="27" t="str">
        <f t="shared" si="67"/>
        <v>MATERIAL</v>
      </c>
      <c r="C80" s="27">
        <f t="shared" si="68"/>
        <v>13</v>
      </c>
      <c r="D80" s="27" t="str">
        <f t="shared" si="69"/>
        <v>GRUN</v>
      </c>
      <c r="E80" s="27" t="str">
        <f t="shared" si="77"/>
        <v>D</v>
      </c>
      <c r="F80" s="27">
        <f t="shared" ref="F80" si="80">IF(A80="","",1)</f>
        <v>1</v>
      </c>
      <c r="G80" s="27" t="str">
        <f t="shared" si="71"/>
        <v/>
      </c>
      <c r="H80" s="27" t="str">
        <f>_xlfn.IFNA(IF(INDEX(Input_Lieferant!$D$9:$BE$158,MATCH($A80,Input_Lieferant!$B$9:$B$158,0),MATCH($H$6,Input_Lieferant!$D$8:$BE$8,0))=0,"",INDEX(Input_Lieferant!$D$9:$BE$158,MATCH($A80,Input_Lieferant!$B$9:$B$158,0),MATCH($H$6,Input_Lieferant!$D$8:$BE$8,0))),"")</f>
        <v>LNPQUFKKiMqmbgEtAHdQrwEyhKpvMi</v>
      </c>
      <c r="I80" s="31"/>
    </row>
    <row r="81" spans="1:9" x14ac:dyDescent="0.4">
      <c r="A81" s="158">
        <f>IFERROR(IF(AND(A75=A76,A76=A77,A77=A78,A78=A79,A79=A80),IF(A80+1&gt;MATCH(0,Input_Lieferant!$B$9:$B$158,-1),"",A80+1),A80),"")</f>
        <v>13</v>
      </c>
      <c r="B81" s="27" t="str">
        <f t="shared" si="67"/>
        <v>MATERIAL</v>
      </c>
      <c r="C81" s="27">
        <f t="shared" si="68"/>
        <v>13</v>
      </c>
      <c r="D81" s="27" t="str">
        <f t="shared" si="69"/>
        <v>GRUN</v>
      </c>
      <c r="E81" s="27" t="str">
        <f t="shared" si="77"/>
        <v>D</v>
      </c>
      <c r="F81" s="27">
        <f t="shared" ref="F81" si="81">IF(A80="","",2)</f>
        <v>2</v>
      </c>
      <c r="G81" s="27" t="str">
        <f t="shared" si="71"/>
        <v>/</v>
      </c>
      <c r="H81" s="27" t="str">
        <f>_xlfn.IFNA(IF(INDEX(Input_Lieferant!$D$9:$BE$158,MATCH($A81,Input_Lieferant!$B$9:$B$158,0),MATCH($H$3,Input_Lieferant!$D$8:$BE$8,0))=0,"",INDEX(Input_Lieferant!$D$9:$BE$158,MATCH($A81,Input_Lieferant!$B$9:$B$158,0),MATCH($H$3,Input_Lieferant!$D$8:$BE$8,0))),"")</f>
        <v/>
      </c>
      <c r="I81" s="31"/>
    </row>
    <row r="82" spans="1:9" x14ac:dyDescent="0.4">
      <c r="A82" s="158">
        <f>IFERROR(IF(AND(A76=A77,A77=A78,A78=A79,A79=A80,A80=A81),IF(A81+1&gt;MATCH(0,Input_Lieferant!$B$9:$B$158,-1),"",A81+1),A81),"")</f>
        <v>13</v>
      </c>
      <c r="B82" s="27" t="str">
        <f t="shared" si="67"/>
        <v>MATERIAL</v>
      </c>
      <c r="C82" s="27">
        <f t="shared" si="68"/>
        <v>13</v>
      </c>
      <c r="D82" s="27" t="str">
        <f t="shared" si="69"/>
        <v>GRUN</v>
      </c>
      <c r="E82" s="27" t="str">
        <f t="shared" si="77"/>
        <v>F</v>
      </c>
      <c r="F82" s="27">
        <f t="shared" ref="F82" si="82">IF(A82="","",1)</f>
        <v>1</v>
      </c>
      <c r="G82" s="27" t="str">
        <f t="shared" si="71"/>
        <v/>
      </c>
      <c r="H82" s="27" t="str">
        <f>_xlfn.IFNA(IF(INDEX(Input_Lieferant!$D$9:$BE$158,MATCH($A82,Input_Lieferant!$B$9:$B$158,0),MATCH($H$5,Input_Lieferant!$D$8:$BE$8,0))=0,"",INDEX(Input_Lieferant!$D$9:$BE$158,MATCH($A82,Input_Lieferant!$B$9:$B$158,0),MATCH($H$5,Input_Lieferant!$D$8:$BE$8,0))),"")</f>
        <v>IUvfpLEmzxCWorCAxhoQFIRGlmsSxo</v>
      </c>
      <c r="I82" s="31"/>
    </row>
    <row r="83" spans="1:9" x14ac:dyDescent="0.4">
      <c r="A83" s="158">
        <f>IFERROR(IF(AND(A77=A78,A78=A79,A79=A80,A80=A81,A81=A82),IF(A82+1&gt;MATCH(0,Input_Lieferant!$B$9:$B$158,-1),"",A82+1),A82),"")</f>
        <v>13</v>
      </c>
      <c r="B83" s="27" t="str">
        <f t="shared" si="67"/>
        <v>MATERIAL</v>
      </c>
      <c r="C83" s="27">
        <f t="shared" si="68"/>
        <v>13</v>
      </c>
      <c r="D83" s="27" t="str">
        <f t="shared" si="69"/>
        <v>GRUN</v>
      </c>
      <c r="E83" s="27" t="str">
        <f t="shared" si="77"/>
        <v>F</v>
      </c>
      <c r="F83" s="27">
        <f t="shared" ref="F83" si="83">IF(A82="","",2)</f>
        <v>2</v>
      </c>
      <c r="G83" s="27" t="str">
        <f t="shared" si="71"/>
        <v>/</v>
      </c>
      <c r="H83" s="27" t="str">
        <f>_xlfn.IFNA(IF(INDEX(Input_Lieferant!$D$9:$BE$158,MATCH($A83,Input_Lieferant!$B$9:$B$158,0),MATCH($H$2,Input_Lieferant!$D$8:$BE$8,0))=0,"",INDEX(Input_Lieferant!$D$9:$BE$158,MATCH($A83,Input_Lieferant!$B$9:$B$158,0),MATCH($H$2,Input_Lieferant!$D$8:$BE$8,0))),"")</f>
        <v>bKqMWmDFTGwFmxjJWaqGmrlnKBjjLV</v>
      </c>
      <c r="I83" s="31"/>
    </row>
    <row r="84" spans="1:9" x14ac:dyDescent="0.4">
      <c r="A84" s="158">
        <f>IFERROR(IF(AND(A78=A79,A79=A80,A80=A81,A81=A82,A82=A83),IF(A83+1&gt;MATCH(0,Input_Lieferant!$B$9:$B$158,-1),"",A83+1),A83),"")</f>
        <v>13</v>
      </c>
      <c r="B84" s="27" t="str">
        <f t="shared" si="67"/>
        <v>MATERIAL</v>
      </c>
      <c r="C84" s="27">
        <f t="shared" si="68"/>
        <v>13</v>
      </c>
      <c r="D84" s="27" t="str">
        <f t="shared" si="69"/>
        <v>GRUN</v>
      </c>
      <c r="E84" s="27" t="str">
        <f t="shared" si="77"/>
        <v>E</v>
      </c>
      <c r="F84" s="27">
        <f t="shared" ref="F84" si="84">IF(A84="","",1)</f>
        <v>1</v>
      </c>
      <c r="G84" s="27" t="str">
        <f t="shared" si="71"/>
        <v/>
      </c>
      <c r="H84" s="27" t="str">
        <f>_xlfn.IFNA(IF(INDEX(Input_Lieferant!$D$9:$BE$158,MATCH($A84,Input_Lieferant!$B$9:$B$158,0),MATCH($H$4,Input_Lieferant!$D$8:$BE$8,0))=0,"",INDEX(Input_Lieferant!$D$9:$BE$158,MATCH($A84,Input_Lieferant!$B$9:$B$158,0),MATCH($H$4,Input_Lieferant!$D$8:$BE$8,0))),"")</f>
        <v>XrzamCqXvvuyWnBlNVqKPaXToUJXJw</v>
      </c>
      <c r="I84" s="31"/>
    </row>
    <row r="85" spans="1:9" x14ac:dyDescent="0.4">
      <c r="A85" s="158">
        <f>IFERROR(IF(AND(A79=A80,A80=A81,A81=A82,A82=A83,A83=A84),IF(A84+1&gt;MATCH(0,Input_Lieferant!$B$9:$B$158,-1),"",A84+1),A84),"")</f>
        <v>13</v>
      </c>
      <c r="B85" s="27" t="str">
        <f t="shared" si="67"/>
        <v>MATERIAL</v>
      </c>
      <c r="C85" s="27">
        <f t="shared" si="68"/>
        <v>13</v>
      </c>
      <c r="D85" s="27" t="str">
        <f t="shared" si="69"/>
        <v>GRUN</v>
      </c>
      <c r="E85" s="27" t="str">
        <f t="shared" si="77"/>
        <v>E</v>
      </c>
      <c r="F85" s="27">
        <f t="shared" ref="F85" si="85">IF(A84="","",2)</f>
        <v>2</v>
      </c>
      <c r="G85" s="27" t="str">
        <f t="shared" si="71"/>
        <v>/</v>
      </c>
      <c r="H85" s="27" t="str">
        <f>_xlfn.IFNA(IF(INDEX(Input_Lieferant!$D$9:$BE$158,MATCH($A85,Input_Lieferant!$B$9:$B$158,0),MATCH($H$1,Input_Lieferant!$D$8:$BE$8,0))=0,"",INDEX(Input_Lieferant!$D$9:$BE$158,MATCH($A85,Input_Lieferant!$B$9:$B$158,0),MATCH($H$1,Input_Lieferant!$D$8:$BE$8,0))),"")</f>
        <v>gyPkzXeAqPyqTFAMzNhQlEvJuwIhPT</v>
      </c>
      <c r="I85" s="31"/>
    </row>
    <row r="86" spans="1:9" x14ac:dyDescent="0.4">
      <c r="A86" s="158">
        <f>IFERROR(IF(AND(A80=A81,A81=A82,A82=A83,A83=A84,A84=A85),IF(A85+1&gt;MATCH(0,Input_Lieferant!$B$9:$B$158,-1),"",A85+1),A85),"")</f>
        <v>14</v>
      </c>
      <c r="B86" s="27" t="str">
        <f t="shared" si="67"/>
        <v>MATERIAL</v>
      </c>
      <c r="C86" s="27">
        <f t="shared" si="68"/>
        <v>14</v>
      </c>
      <c r="D86" s="27" t="str">
        <f t="shared" si="69"/>
        <v>GRUN</v>
      </c>
      <c r="E86" s="27" t="str">
        <f t="shared" si="77"/>
        <v>D</v>
      </c>
      <c r="F86" s="27">
        <f t="shared" ref="F86" si="86">IF(A86="","",1)</f>
        <v>1</v>
      </c>
      <c r="G86" s="27" t="str">
        <f t="shared" si="71"/>
        <v/>
      </c>
      <c r="H86" s="27" t="str">
        <f>_xlfn.IFNA(IF(INDEX(Input_Lieferant!$D$9:$BE$158,MATCH($A86,Input_Lieferant!$B$9:$B$158,0),MATCH($H$6,Input_Lieferant!$D$8:$BE$8,0))=0,"",INDEX(Input_Lieferant!$D$9:$BE$158,MATCH($A86,Input_Lieferant!$B$9:$B$158,0),MATCH($H$6,Input_Lieferant!$D$8:$BE$8,0))),"")</f>
        <v>NNMUlrfGsEtabkusvQVwfkADRgOTwX</v>
      </c>
      <c r="I86" s="31"/>
    </row>
    <row r="87" spans="1:9" x14ac:dyDescent="0.4">
      <c r="A87" s="158">
        <f>IFERROR(IF(AND(A81=A82,A82=A83,A83=A84,A84=A85,A85=A86),IF(A86+1&gt;MATCH(0,Input_Lieferant!$B$9:$B$158,-1),"",A86+1),A86),"")</f>
        <v>14</v>
      </c>
      <c r="B87" s="27" t="str">
        <f t="shared" si="67"/>
        <v>MATERIAL</v>
      </c>
      <c r="C87" s="27">
        <f t="shared" si="68"/>
        <v>14</v>
      </c>
      <c r="D87" s="27" t="str">
        <f t="shared" si="69"/>
        <v>GRUN</v>
      </c>
      <c r="E87" s="27" t="str">
        <f t="shared" si="77"/>
        <v>D</v>
      </c>
      <c r="F87" s="27">
        <f t="shared" ref="F87" si="87">IF(A86="","",2)</f>
        <v>2</v>
      </c>
      <c r="G87" s="27" t="str">
        <f t="shared" si="71"/>
        <v>/</v>
      </c>
      <c r="H87" s="27" t="str">
        <f>_xlfn.IFNA(IF(INDEX(Input_Lieferant!$D$9:$BE$158,MATCH($A87,Input_Lieferant!$B$9:$B$158,0),MATCH($H$3,Input_Lieferant!$D$8:$BE$8,0))=0,"",INDEX(Input_Lieferant!$D$9:$BE$158,MATCH($A87,Input_Lieferant!$B$9:$B$158,0),MATCH($H$3,Input_Lieferant!$D$8:$BE$8,0))),"")</f>
        <v/>
      </c>
      <c r="I87" s="31"/>
    </row>
    <row r="88" spans="1:9" x14ac:dyDescent="0.4">
      <c r="A88" s="158">
        <f>IFERROR(IF(AND(A82=A83,A83=A84,A84=A85,A85=A86,A86=A87),IF(A87+1&gt;MATCH(0,Input_Lieferant!$B$9:$B$158,-1),"",A87+1),A87),"")</f>
        <v>14</v>
      </c>
      <c r="B88" s="27" t="str">
        <f t="shared" si="67"/>
        <v>MATERIAL</v>
      </c>
      <c r="C88" s="27">
        <f t="shared" si="68"/>
        <v>14</v>
      </c>
      <c r="D88" s="27" t="str">
        <f t="shared" si="69"/>
        <v>GRUN</v>
      </c>
      <c r="E88" s="27" t="str">
        <f t="shared" si="77"/>
        <v>F</v>
      </c>
      <c r="F88" s="27">
        <f t="shared" ref="F88" si="88">IF(A88="","",1)</f>
        <v>1</v>
      </c>
      <c r="G88" s="27" t="str">
        <f t="shared" si="71"/>
        <v/>
      </c>
      <c r="H88" s="27" t="str">
        <f>_xlfn.IFNA(IF(INDEX(Input_Lieferant!$D$9:$BE$158,MATCH($A88,Input_Lieferant!$B$9:$B$158,0),MATCH($H$5,Input_Lieferant!$D$8:$BE$8,0))=0,"",INDEX(Input_Lieferant!$D$9:$BE$158,MATCH($A88,Input_Lieferant!$B$9:$B$158,0),MATCH($H$5,Input_Lieferant!$D$8:$BE$8,0))),"")</f>
        <v>mUssJzPhURsvlSfAgETlvOeiqStfsV</v>
      </c>
      <c r="I88" s="31"/>
    </row>
    <row r="89" spans="1:9" x14ac:dyDescent="0.4">
      <c r="A89" s="158">
        <f>IFERROR(IF(AND(A83=A84,A84=A85,A85=A86,A86=A87,A87=A88),IF(A88+1&gt;MATCH(0,Input_Lieferant!$B$9:$B$158,-1),"",A88+1),A88),"")</f>
        <v>14</v>
      </c>
      <c r="B89" s="27" t="str">
        <f t="shared" si="67"/>
        <v>MATERIAL</v>
      </c>
      <c r="C89" s="27">
        <f t="shared" si="68"/>
        <v>14</v>
      </c>
      <c r="D89" s="27" t="str">
        <f t="shared" si="69"/>
        <v>GRUN</v>
      </c>
      <c r="E89" s="27" t="str">
        <f t="shared" si="77"/>
        <v>F</v>
      </c>
      <c r="F89" s="27">
        <f t="shared" ref="F89" si="89">IF(A88="","",2)</f>
        <v>2</v>
      </c>
      <c r="G89" s="27" t="str">
        <f t="shared" si="71"/>
        <v>/</v>
      </c>
      <c r="H89" s="27" t="str">
        <f>_xlfn.IFNA(IF(INDEX(Input_Lieferant!$D$9:$BE$158,MATCH($A89,Input_Lieferant!$B$9:$B$158,0),MATCH($H$2,Input_Lieferant!$D$8:$BE$8,0))=0,"",INDEX(Input_Lieferant!$D$9:$BE$158,MATCH($A89,Input_Lieferant!$B$9:$B$158,0),MATCH($H$2,Input_Lieferant!$D$8:$BE$8,0))),"")</f>
        <v>imTWgpiCMXuBgFtwigMnLksUIGuoEn</v>
      </c>
      <c r="I89" s="31"/>
    </row>
    <row r="90" spans="1:9" x14ac:dyDescent="0.4">
      <c r="A90" s="158">
        <f>IFERROR(IF(AND(A84=A85,A85=A86,A86=A87,A87=A88,A88=A89),IF(A89+1&gt;MATCH(0,Input_Lieferant!$B$9:$B$158,-1),"",A89+1),A89),"")</f>
        <v>14</v>
      </c>
      <c r="B90" s="27" t="str">
        <f t="shared" si="67"/>
        <v>MATERIAL</v>
      </c>
      <c r="C90" s="27">
        <f t="shared" si="68"/>
        <v>14</v>
      </c>
      <c r="D90" s="27" t="str">
        <f t="shared" si="69"/>
        <v>GRUN</v>
      </c>
      <c r="E90" s="27" t="str">
        <f t="shared" si="77"/>
        <v>E</v>
      </c>
      <c r="F90" s="27">
        <f t="shared" ref="F90" si="90">IF(A90="","",1)</f>
        <v>1</v>
      </c>
      <c r="G90" s="27" t="str">
        <f t="shared" si="71"/>
        <v/>
      </c>
      <c r="H90" s="27" t="str">
        <f>_xlfn.IFNA(IF(INDEX(Input_Lieferant!$D$9:$BE$158,MATCH($A90,Input_Lieferant!$B$9:$B$158,0),MATCH($H$4,Input_Lieferant!$D$8:$BE$8,0))=0,"",INDEX(Input_Lieferant!$D$9:$BE$158,MATCH($A90,Input_Lieferant!$B$9:$B$158,0),MATCH($H$4,Input_Lieferant!$D$8:$BE$8,0))),"")</f>
        <v>mggFUiXTDNHJzxrdGNfcIXqsVLIdCE</v>
      </c>
      <c r="I90" s="31"/>
    </row>
    <row r="91" spans="1:9" x14ac:dyDescent="0.4">
      <c r="A91" s="158">
        <f>IFERROR(IF(AND(A85=A86,A86=A87,A87=A88,A88=A89,A89=A90),IF(A90+1&gt;MATCH(0,Input_Lieferant!$B$9:$B$158,-1),"",A90+1),A90),"")</f>
        <v>14</v>
      </c>
      <c r="B91" s="27" t="str">
        <f t="shared" si="67"/>
        <v>MATERIAL</v>
      </c>
      <c r="C91" s="27">
        <f t="shared" si="68"/>
        <v>14</v>
      </c>
      <c r="D91" s="27" t="str">
        <f t="shared" si="69"/>
        <v>GRUN</v>
      </c>
      <c r="E91" s="27" t="str">
        <f t="shared" si="77"/>
        <v>E</v>
      </c>
      <c r="F91" s="27">
        <f t="shared" ref="F91" si="91">IF(A90="","",2)</f>
        <v>2</v>
      </c>
      <c r="G91" s="27" t="str">
        <f t="shared" si="71"/>
        <v>/</v>
      </c>
      <c r="H91" s="27" t="str">
        <f>_xlfn.IFNA(IF(INDEX(Input_Lieferant!$D$9:$BE$158,MATCH($A91,Input_Lieferant!$B$9:$B$158,0),MATCH($H$1,Input_Lieferant!$D$8:$BE$8,0))=0,"",INDEX(Input_Lieferant!$D$9:$BE$158,MATCH($A91,Input_Lieferant!$B$9:$B$158,0),MATCH($H$1,Input_Lieferant!$D$8:$BE$8,0))),"")</f>
        <v>ChoNUqyxsCNGXpvhyKKjvIbgWDHctV</v>
      </c>
      <c r="I91" s="31"/>
    </row>
    <row r="92" spans="1:9" x14ac:dyDescent="0.4">
      <c r="A92" s="158">
        <f>IFERROR(IF(AND(A86=A87,A87=A88,A88=A89,A89=A90,A90=A91),IF(A91+1&gt;MATCH(0,Input_Lieferant!$B$9:$B$158,-1),"",A91+1),A91),"")</f>
        <v>15</v>
      </c>
      <c r="B92" s="27" t="str">
        <f t="shared" si="67"/>
        <v>MATERIAL</v>
      </c>
      <c r="C92" s="27">
        <f t="shared" si="68"/>
        <v>15</v>
      </c>
      <c r="D92" s="27" t="str">
        <f t="shared" si="69"/>
        <v>GRUN</v>
      </c>
      <c r="E92" s="27" t="str">
        <f t="shared" si="77"/>
        <v>D</v>
      </c>
      <c r="F92" s="27">
        <f t="shared" ref="F92" si="92">IF(A92="","",1)</f>
        <v>1</v>
      </c>
      <c r="G92" s="27" t="str">
        <f t="shared" si="71"/>
        <v/>
      </c>
      <c r="H92" s="27" t="str">
        <f>_xlfn.IFNA(IF(INDEX(Input_Lieferant!$D$9:$BE$158,MATCH($A92,Input_Lieferant!$B$9:$B$158,0),MATCH($H$6,Input_Lieferant!$D$8:$BE$8,0))=0,"",INDEX(Input_Lieferant!$D$9:$BE$158,MATCH($A92,Input_Lieferant!$B$9:$B$158,0),MATCH($H$6,Input_Lieferant!$D$8:$BE$8,0))),"")</f>
        <v>QJvVfUyHwNBIXOPJoaBublrRzOJzHH</v>
      </c>
      <c r="I92" s="31"/>
    </row>
    <row r="93" spans="1:9" x14ac:dyDescent="0.4">
      <c r="A93" s="158">
        <f>IFERROR(IF(AND(A87=A88,A88=A89,A89=A90,A90=A91,A91=A92),IF(A92+1&gt;MATCH(0,Input_Lieferant!$B$9:$B$158,-1),"",A92+1),A92),"")</f>
        <v>15</v>
      </c>
      <c r="B93" s="27" t="str">
        <f t="shared" si="67"/>
        <v>MATERIAL</v>
      </c>
      <c r="C93" s="27">
        <f t="shared" si="68"/>
        <v>15</v>
      </c>
      <c r="D93" s="27" t="str">
        <f t="shared" si="69"/>
        <v>GRUN</v>
      </c>
      <c r="E93" s="27" t="str">
        <f t="shared" si="77"/>
        <v>D</v>
      </c>
      <c r="F93" s="27">
        <f t="shared" ref="F93" si="93">IF(A92="","",2)</f>
        <v>2</v>
      </c>
      <c r="G93" s="27" t="str">
        <f t="shared" si="71"/>
        <v>/</v>
      </c>
      <c r="H93" s="27" t="str">
        <f>_xlfn.IFNA(IF(INDEX(Input_Lieferant!$D$9:$BE$158,MATCH($A93,Input_Lieferant!$B$9:$B$158,0),MATCH($H$3,Input_Lieferant!$D$8:$BE$8,0))=0,"",INDEX(Input_Lieferant!$D$9:$BE$158,MATCH($A93,Input_Lieferant!$B$9:$B$158,0),MATCH($H$3,Input_Lieferant!$D$8:$BE$8,0))),"")</f>
        <v/>
      </c>
      <c r="I93" s="31"/>
    </row>
    <row r="94" spans="1:9" x14ac:dyDescent="0.4">
      <c r="A94" s="158">
        <f>IFERROR(IF(AND(A88=A89,A89=A90,A90=A91,A91=A92,A92=A93),IF(A93+1&gt;MATCH(0,Input_Lieferant!$B$9:$B$158,-1),"",A93+1),A93),"")</f>
        <v>15</v>
      </c>
      <c r="B94" s="27" t="str">
        <f t="shared" si="67"/>
        <v>MATERIAL</v>
      </c>
      <c r="C94" s="27">
        <f t="shared" si="68"/>
        <v>15</v>
      </c>
      <c r="D94" s="27" t="str">
        <f t="shared" si="69"/>
        <v>GRUN</v>
      </c>
      <c r="E94" s="27" t="str">
        <f t="shared" si="77"/>
        <v>F</v>
      </c>
      <c r="F94" s="27">
        <f t="shared" ref="F94" si="94">IF(A94="","",1)</f>
        <v>1</v>
      </c>
      <c r="G94" s="27" t="str">
        <f t="shared" si="71"/>
        <v/>
      </c>
      <c r="H94" s="27" t="str">
        <f>_xlfn.IFNA(IF(INDEX(Input_Lieferant!$D$9:$BE$158,MATCH($A94,Input_Lieferant!$B$9:$B$158,0),MATCH($H$5,Input_Lieferant!$D$8:$BE$8,0))=0,"",INDEX(Input_Lieferant!$D$9:$BE$158,MATCH($A94,Input_Lieferant!$B$9:$B$158,0),MATCH($H$5,Input_Lieferant!$D$8:$BE$8,0))),"")</f>
        <v>kcVXPwxsCXQRIDQFbwxdRgCcdIoTin</v>
      </c>
      <c r="I94" s="31"/>
    </row>
    <row r="95" spans="1:9" x14ac:dyDescent="0.4">
      <c r="A95" s="158">
        <f>IFERROR(IF(AND(A89=A90,A90=A91,A91=A92,A92=A93,A93=A94),IF(A94+1&gt;MATCH(0,Input_Lieferant!$B$9:$B$158,-1),"",A94+1),A94),"")</f>
        <v>15</v>
      </c>
      <c r="B95" s="27" t="str">
        <f t="shared" si="67"/>
        <v>MATERIAL</v>
      </c>
      <c r="C95" s="27">
        <f t="shared" si="68"/>
        <v>15</v>
      </c>
      <c r="D95" s="27" t="str">
        <f t="shared" si="69"/>
        <v>GRUN</v>
      </c>
      <c r="E95" s="27" t="str">
        <f t="shared" si="77"/>
        <v>F</v>
      </c>
      <c r="F95" s="27">
        <f t="shared" ref="F95" si="95">IF(A94="","",2)</f>
        <v>2</v>
      </c>
      <c r="G95" s="27" t="str">
        <f t="shared" si="71"/>
        <v>/</v>
      </c>
      <c r="H95" s="27" t="str">
        <f>_xlfn.IFNA(IF(INDEX(Input_Lieferant!$D$9:$BE$158,MATCH($A95,Input_Lieferant!$B$9:$B$158,0),MATCH($H$2,Input_Lieferant!$D$8:$BE$8,0))=0,"",INDEX(Input_Lieferant!$D$9:$BE$158,MATCH($A95,Input_Lieferant!$B$9:$B$158,0),MATCH($H$2,Input_Lieferant!$D$8:$BE$8,0))),"")</f>
        <v>UfAuOUcUlxihucEPurAiJgrLRSJMHp</v>
      </c>
      <c r="I95" s="31"/>
    </row>
    <row r="96" spans="1:9" x14ac:dyDescent="0.4">
      <c r="A96" s="158">
        <f>IFERROR(IF(AND(A90=A91,A91=A92,A92=A93,A93=A94,A94=A95),IF(A95+1&gt;MATCH(0,Input_Lieferant!$B$9:$B$158,-1),"",A95+1),A95),"")</f>
        <v>15</v>
      </c>
      <c r="B96" s="27" t="str">
        <f t="shared" si="67"/>
        <v>MATERIAL</v>
      </c>
      <c r="C96" s="27">
        <f t="shared" si="68"/>
        <v>15</v>
      </c>
      <c r="D96" s="27" t="str">
        <f t="shared" si="69"/>
        <v>GRUN</v>
      </c>
      <c r="E96" s="27" t="str">
        <f t="shared" si="77"/>
        <v>E</v>
      </c>
      <c r="F96" s="27">
        <f t="shared" ref="F96" si="96">IF(A96="","",1)</f>
        <v>1</v>
      </c>
      <c r="G96" s="27" t="str">
        <f t="shared" si="71"/>
        <v/>
      </c>
      <c r="H96" s="27" t="str">
        <f>_xlfn.IFNA(IF(INDEX(Input_Lieferant!$D$9:$BE$158,MATCH($A96,Input_Lieferant!$B$9:$B$158,0),MATCH($H$4,Input_Lieferant!$D$8:$BE$8,0))=0,"",INDEX(Input_Lieferant!$D$9:$BE$158,MATCH($A96,Input_Lieferant!$B$9:$B$158,0),MATCH($H$4,Input_Lieferant!$D$8:$BE$8,0))),"")</f>
        <v>WMEyetMcbczXKpLDznrTLXDdtUzvBl</v>
      </c>
      <c r="I96" s="31"/>
    </row>
    <row r="97" spans="1:9" x14ac:dyDescent="0.4">
      <c r="A97" s="158">
        <f>IFERROR(IF(AND(A91=A92,A92=A93,A93=A94,A94=A95,A95=A96),IF(A96+1&gt;MATCH(0,Input_Lieferant!$B$9:$B$158,-1),"",A96+1),A96),"")</f>
        <v>15</v>
      </c>
      <c r="B97" s="27" t="str">
        <f t="shared" si="67"/>
        <v>MATERIAL</v>
      </c>
      <c r="C97" s="27">
        <f t="shared" si="68"/>
        <v>15</v>
      </c>
      <c r="D97" s="27" t="str">
        <f t="shared" si="69"/>
        <v>GRUN</v>
      </c>
      <c r="E97" s="27" t="str">
        <f t="shared" si="77"/>
        <v>E</v>
      </c>
      <c r="F97" s="27">
        <f t="shared" ref="F97" si="97">IF(A96="","",2)</f>
        <v>2</v>
      </c>
      <c r="G97" s="27" t="str">
        <f t="shared" si="71"/>
        <v>/</v>
      </c>
      <c r="H97" s="27" t="str">
        <f>_xlfn.IFNA(IF(INDEX(Input_Lieferant!$D$9:$BE$158,MATCH($A97,Input_Lieferant!$B$9:$B$158,0),MATCH($H$1,Input_Lieferant!$D$8:$BE$8,0))=0,"",INDEX(Input_Lieferant!$D$9:$BE$158,MATCH($A97,Input_Lieferant!$B$9:$B$158,0),MATCH($H$1,Input_Lieferant!$D$8:$BE$8,0))),"")</f>
        <v>BpVEwCpEUWfpQVusUaLRUbPOxtbijJ</v>
      </c>
      <c r="I97" s="31"/>
    </row>
    <row r="98" spans="1:9" x14ac:dyDescent="0.4">
      <c r="A98" s="158">
        <f>IFERROR(IF(AND(A92=A93,A93=A94,A94=A95,A95=A96,A96=A97),IF(A97+1&gt;MATCH(0,Input_Lieferant!$B$9:$B$158,-1),"",A97+1),A97),"")</f>
        <v>16</v>
      </c>
      <c r="B98" s="27" t="str">
        <f t="shared" si="67"/>
        <v>MATERIAL</v>
      </c>
      <c r="C98" s="27">
        <f t="shared" si="68"/>
        <v>16</v>
      </c>
      <c r="D98" s="27" t="str">
        <f t="shared" si="69"/>
        <v>GRUN</v>
      </c>
      <c r="E98" s="27" t="str">
        <f t="shared" si="77"/>
        <v>D</v>
      </c>
      <c r="F98" s="27">
        <f t="shared" ref="F98" si="98">IF(A98="","",1)</f>
        <v>1</v>
      </c>
      <c r="G98" s="27" t="str">
        <f t="shared" si="71"/>
        <v/>
      </c>
      <c r="H98" s="27" t="str">
        <f>_xlfn.IFNA(IF(INDEX(Input_Lieferant!$D$9:$BE$158,MATCH($A98,Input_Lieferant!$B$9:$B$158,0),MATCH($H$6,Input_Lieferant!$D$8:$BE$8,0))=0,"",INDEX(Input_Lieferant!$D$9:$BE$158,MATCH($A98,Input_Lieferant!$B$9:$B$158,0),MATCH($H$6,Input_Lieferant!$D$8:$BE$8,0))),"")</f>
        <v>BmHcjIaqPuXSfthaBAWWIElNpwfBiI</v>
      </c>
      <c r="I98" s="31"/>
    </row>
    <row r="99" spans="1:9" x14ac:dyDescent="0.4">
      <c r="A99" s="158">
        <f>IFERROR(IF(AND(A93=A94,A94=A95,A95=A96,A96=A97,A97=A98),IF(A98+1&gt;MATCH(0,Input_Lieferant!$B$9:$B$158,-1),"",A98+1),A98),"")</f>
        <v>16</v>
      </c>
      <c r="B99" s="27" t="str">
        <f t="shared" si="67"/>
        <v>MATERIAL</v>
      </c>
      <c r="C99" s="27">
        <f t="shared" si="68"/>
        <v>16</v>
      </c>
      <c r="D99" s="27" t="str">
        <f t="shared" si="69"/>
        <v>GRUN</v>
      </c>
      <c r="E99" s="27" t="str">
        <f t="shared" si="77"/>
        <v>D</v>
      </c>
      <c r="F99" s="27">
        <f t="shared" ref="F99" si="99">IF(A98="","",2)</f>
        <v>2</v>
      </c>
      <c r="G99" s="27" t="str">
        <f t="shared" si="71"/>
        <v>/</v>
      </c>
      <c r="H99" s="27" t="str">
        <f>_xlfn.IFNA(IF(INDEX(Input_Lieferant!$D$9:$BE$158,MATCH($A99,Input_Lieferant!$B$9:$B$158,0),MATCH($H$3,Input_Lieferant!$D$8:$BE$8,0))=0,"",INDEX(Input_Lieferant!$D$9:$BE$158,MATCH($A99,Input_Lieferant!$B$9:$B$158,0),MATCH($H$3,Input_Lieferant!$D$8:$BE$8,0))),"")</f>
        <v/>
      </c>
      <c r="I99" s="31"/>
    </row>
    <row r="100" spans="1:9" x14ac:dyDescent="0.4">
      <c r="A100" s="158">
        <f>IFERROR(IF(AND(A94=A95,A95=A96,A96=A97,A97=A98,A98=A99),IF(A99+1&gt;MATCH(0,Input_Lieferant!$B$9:$B$158,-1),"",A99+1),A99),"")</f>
        <v>16</v>
      </c>
      <c r="B100" s="27" t="str">
        <f t="shared" si="67"/>
        <v>MATERIAL</v>
      </c>
      <c r="C100" s="27">
        <f t="shared" si="68"/>
        <v>16</v>
      </c>
      <c r="D100" s="27" t="str">
        <f t="shared" si="69"/>
        <v>GRUN</v>
      </c>
      <c r="E100" s="27" t="str">
        <f t="shared" si="77"/>
        <v>F</v>
      </c>
      <c r="F100" s="27">
        <f t="shared" ref="F100" si="100">IF(A100="","",1)</f>
        <v>1</v>
      </c>
      <c r="G100" s="27" t="str">
        <f t="shared" si="71"/>
        <v/>
      </c>
      <c r="H100" s="27" t="str">
        <f>_xlfn.IFNA(IF(INDEX(Input_Lieferant!$D$9:$BE$158,MATCH($A100,Input_Lieferant!$B$9:$B$158,0),MATCH($H$5,Input_Lieferant!$D$8:$BE$8,0))=0,"",INDEX(Input_Lieferant!$D$9:$BE$158,MATCH($A100,Input_Lieferant!$B$9:$B$158,0),MATCH($H$5,Input_Lieferant!$D$8:$BE$8,0))),"")</f>
        <v>JjHxjyIemtpQwytLKxhlQpIBBRdSIV</v>
      </c>
      <c r="I100" s="31"/>
    </row>
    <row r="101" spans="1:9" x14ac:dyDescent="0.4">
      <c r="A101" s="158">
        <f>IFERROR(IF(AND(A95=A96,A96=A97,A97=A98,A98=A99,A99=A100),IF(A100+1&gt;MATCH(0,Input_Lieferant!$B$9:$B$158,-1),"",A100+1),A100),"")</f>
        <v>16</v>
      </c>
      <c r="B101" s="27" t="str">
        <f t="shared" si="67"/>
        <v>MATERIAL</v>
      </c>
      <c r="C101" s="27">
        <f t="shared" si="68"/>
        <v>16</v>
      </c>
      <c r="D101" s="27" t="str">
        <f t="shared" si="69"/>
        <v>GRUN</v>
      </c>
      <c r="E101" s="27" t="str">
        <f t="shared" si="77"/>
        <v>F</v>
      </c>
      <c r="F101" s="27">
        <f t="shared" ref="F101" si="101">IF(A100="","",2)</f>
        <v>2</v>
      </c>
      <c r="G101" s="27" t="str">
        <f t="shared" si="71"/>
        <v>/</v>
      </c>
      <c r="H101" s="27" t="str">
        <f>_xlfn.IFNA(IF(INDEX(Input_Lieferant!$D$9:$BE$158,MATCH($A101,Input_Lieferant!$B$9:$B$158,0),MATCH($H$2,Input_Lieferant!$D$8:$BE$8,0))=0,"",INDEX(Input_Lieferant!$D$9:$BE$158,MATCH($A101,Input_Lieferant!$B$9:$B$158,0),MATCH($H$2,Input_Lieferant!$D$8:$BE$8,0))),"")</f>
        <v>jFmMemPHERzHOcpehTTDjAczqCfMgM</v>
      </c>
      <c r="I101" s="31"/>
    </row>
    <row r="102" spans="1:9" x14ac:dyDescent="0.4">
      <c r="A102" s="158">
        <f>IFERROR(IF(AND(A96=A97,A97=A98,A98=A99,A99=A100,A100=A101),IF(A101+1&gt;MATCH(0,Input_Lieferant!$B$9:$B$158,-1),"",A101+1),A101),"")</f>
        <v>16</v>
      </c>
      <c r="B102" s="27" t="str">
        <f t="shared" si="67"/>
        <v>MATERIAL</v>
      </c>
      <c r="C102" s="27">
        <f t="shared" si="68"/>
        <v>16</v>
      </c>
      <c r="D102" s="27" t="str">
        <f t="shared" si="69"/>
        <v>GRUN</v>
      </c>
      <c r="E102" s="27" t="str">
        <f t="shared" si="77"/>
        <v>E</v>
      </c>
      <c r="F102" s="27">
        <f t="shared" ref="F102" si="102">IF(A102="","",1)</f>
        <v>1</v>
      </c>
      <c r="G102" s="27" t="str">
        <f t="shared" si="71"/>
        <v/>
      </c>
      <c r="H102" s="27" t="str">
        <f>_xlfn.IFNA(IF(INDEX(Input_Lieferant!$D$9:$BE$158,MATCH($A102,Input_Lieferant!$B$9:$B$158,0),MATCH($H$4,Input_Lieferant!$D$8:$BE$8,0))=0,"",INDEX(Input_Lieferant!$D$9:$BE$158,MATCH($A102,Input_Lieferant!$B$9:$B$158,0),MATCH($H$4,Input_Lieferant!$D$8:$BE$8,0))),"")</f>
        <v>wIQeQGTectsBOFleJmGUXCnNTfaMKP</v>
      </c>
      <c r="I102" s="31"/>
    </row>
    <row r="103" spans="1:9" x14ac:dyDescent="0.4">
      <c r="A103" s="158">
        <f>IFERROR(IF(AND(A97=A98,A98=A99,A99=A100,A100=A101,A101=A102),IF(A102+1&gt;MATCH(0,Input_Lieferant!$B$9:$B$158,-1),"",A102+1),A102),"")</f>
        <v>16</v>
      </c>
      <c r="B103" s="27" t="str">
        <f t="shared" si="67"/>
        <v>MATERIAL</v>
      </c>
      <c r="C103" s="27">
        <f t="shared" si="68"/>
        <v>16</v>
      </c>
      <c r="D103" s="27" t="str">
        <f t="shared" si="69"/>
        <v>GRUN</v>
      </c>
      <c r="E103" s="27" t="str">
        <f t="shared" si="77"/>
        <v>E</v>
      </c>
      <c r="F103" s="27">
        <f t="shared" ref="F103" si="103">IF(A102="","",2)</f>
        <v>2</v>
      </c>
      <c r="G103" s="27" t="str">
        <f t="shared" si="71"/>
        <v>/</v>
      </c>
      <c r="H103" s="27" t="str">
        <f>_xlfn.IFNA(IF(INDEX(Input_Lieferant!$D$9:$BE$158,MATCH($A103,Input_Lieferant!$B$9:$B$158,0),MATCH($H$1,Input_Lieferant!$D$8:$BE$8,0))=0,"",INDEX(Input_Lieferant!$D$9:$BE$158,MATCH($A103,Input_Lieferant!$B$9:$B$158,0),MATCH($H$1,Input_Lieferant!$D$8:$BE$8,0))),"")</f>
        <v>IfCJTqmfIBUMbvIwOljRQsjRrfGjwe</v>
      </c>
      <c r="I103" s="31"/>
    </row>
    <row r="104" spans="1:9" x14ac:dyDescent="0.4">
      <c r="A104" s="158">
        <f>IFERROR(IF(AND(A98=A99,A99=A100,A100=A101,A101=A102,A102=A103),IF(A103+1&gt;MATCH(0,Input_Lieferant!$B$9:$B$158,-1),"",A103+1),A103),"")</f>
        <v>17</v>
      </c>
      <c r="B104" s="27" t="str">
        <f t="shared" si="67"/>
        <v>MATERIAL</v>
      </c>
      <c r="C104" s="27">
        <f t="shared" si="68"/>
        <v>17</v>
      </c>
      <c r="D104" s="27" t="str">
        <f t="shared" si="69"/>
        <v>GRUN</v>
      </c>
      <c r="E104" s="27" t="str">
        <f t="shared" si="77"/>
        <v>D</v>
      </c>
      <c r="F104" s="27">
        <f t="shared" ref="F104" si="104">IF(A104="","",1)</f>
        <v>1</v>
      </c>
      <c r="G104" s="27" t="str">
        <f t="shared" si="71"/>
        <v/>
      </c>
      <c r="H104" s="27" t="str">
        <f>_xlfn.IFNA(IF(INDEX(Input_Lieferant!$D$9:$BE$158,MATCH($A104,Input_Lieferant!$B$9:$B$158,0),MATCH($H$6,Input_Lieferant!$D$8:$BE$8,0))=0,"",INDEX(Input_Lieferant!$D$9:$BE$158,MATCH($A104,Input_Lieferant!$B$9:$B$158,0),MATCH($H$6,Input_Lieferant!$D$8:$BE$8,0))),"")</f>
        <v>oJlLvJACdcPlVysSUgPaUJNySdsKLL</v>
      </c>
      <c r="I104" s="31"/>
    </row>
    <row r="105" spans="1:9" x14ac:dyDescent="0.4">
      <c r="A105" s="158">
        <f>IFERROR(IF(AND(A99=A100,A100=A101,A101=A102,A102=A103,A103=A104),IF(A104+1&gt;MATCH(0,Input_Lieferant!$B$9:$B$158,-1),"",A104+1),A104),"")</f>
        <v>17</v>
      </c>
      <c r="B105" s="27" t="str">
        <f t="shared" si="67"/>
        <v>MATERIAL</v>
      </c>
      <c r="C105" s="27">
        <f t="shared" si="68"/>
        <v>17</v>
      </c>
      <c r="D105" s="27" t="str">
        <f t="shared" si="69"/>
        <v>GRUN</v>
      </c>
      <c r="E105" s="27" t="str">
        <f t="shared" si="77"/>
        <v>D</v>
      </c>
      <c r="F105" s="27">
        <f t="shared" ref="F105" si="105">IF(A104="","",2)</f>
        <v>2</v>
      </c>
      <c r="G105" s="27" t="str">
        <f t="shared" si="71"/>
        <v>/</v>
      </c>
      <c r="H105" s="27" t="str">
        <f>_xlfn.IFNA(IF(INDEX(Input_Lieferant!$D$9:$BE$158,MATCH($A105,Input_Lieferant!$B$9:$B$158,0),MATCH($H$3,Input_Lieferant!$D$8:$BE$8,0))=0,"",INDEX(Input_Lieferant!$D$9:$BE$158,MATCH($A105,Input_Lieferant!$B$9:$B$158,0),MATCH($H$3,Input_Lieferant!$D$8:$BE$8,0))),"")</f>
        <v/>
      </c>
      <c r="I105" s="31"/>
    </row>
    <row r="106" spans="1:9" x14ac:dyDescent="0.4">
      <c r="A106" s="158">
        <f>IFERROR(IF(AND(A100=A101,A101=A102,A102=A103,A103=A104,A104=A105),IF(A105+1&gt;MATCH(0,Input_Lieferant!$B$9:$B$158,-1),"",A105+1),A105),"")</f>
        <v>17</v>
      </c>
      <c r="B106" s="27" t="str">
        <f t="shared" si="67"/>
        <v>MATERIAL</v>
      </c>
      <c r="C106" s="27">
        <f t="shared" si="68"/>
        <v>17</v>
      </c>
      <c r="D106" s="27" t="str">
        <f t="shared" si="69"/>
        <v>GRUN</v>
      </c>
      <c r="E106" s="27" t="str">
        <f t="shared" si="77"/>
        <v>F</v>
      </c>
      <c r="F106" s="27">
        <f t="shared" ref="F106" si="106">IF(A106="","",1)</f>
        <v>1</v>
      </c>
      <c r="G106" s="27" t="str">
        <f t="shared" si="71"/>
        <v/>
      </c>
      <c r="H106" s="27" t="str">
        <f>_xlfn.IFNA(IF(INDEX(Input_Lieferant!$D$9:$BE$158,MATCH($A106,Input_Lieferant!$B$9:$B$158,0),MATCH($H$5,Input_Lieferant!$D$8:$BE$8,0))=0,"",INDEX(Input_Lieferant!$D$9:$BE$158,MATCH($A106,Input_Lieferant!$B$9:$B$158,0),MATCH($H$5,Input_Lieferant!$D$8:$BE$8,0))),"")</f>
        <v>TWEoAiAmgrqxtrHTeOXOKrsjNwsTRi</v>
      </c>
      <c r="I106" s="31"/>
    </row>
    <row r="107" spans="1:9" x14ac:dyDescent="0.4">
      <c r="A107" s="158">
        <f>IFERROR(IF(AND(A101=A102,A102=A103,A103=A104,A104=A105,A105=A106),IF(A106+1&gt;MATCH(0,Input_Lieferant!$B$9:$B$158,-1),"",A106+1),A106),"")</f>
        <v>17</v>
      </c>
      <c r="B107" s="27" t="str">
        <f t="shared" si="67"/>
        <v>MATERIAL</v>
      </c>
      <c r="C107" s="27">
        <f t="shared" si="68"/>
        <v>17</v>
      </c>
      <c r="D107" s="27" t="str">
        <f t="shared" si="69"/>
        <v>GRUN</v>
      </c>
      <c r="E107" s="27" t="str">
        <f t="shared" si="77"/>
        <v>F</v>
      </c>
      <c r="F107" s="27">
        <f t="shared" ref="F107" si="107">IF(A106="","",2)</f>
        <v>2</v>
      </c>
      <c r="G107" s="27" t="str">
        <f t="shared" si="71"/>
        <v>/</v>
      </c>
      <c r="H107" s="27" t="str">
        <f>_xlfn.IFNA(IF(INDEX(Input_Lieferant!$D$9:$BE$158,MATCH($A107,Input_Lieferant!$B$9:$B$158,0),MATCH($H$2,Input_Lieferant!$D$8:$BE$8,0))=0,"",INDEX(Input_Lieferant!$D$9:$BE$158,MATCH($A107,Input_Lieferant!$B$9:$B$158,0),MATCH($H$2,Input_Lieferant!$D$8:$BE$8,0))),"")</f>
        <v>aydepSgpqtAQEghiGGigmyFRWFUOFi</v>
      </c>
      <c r="I107" s="31"/>
    </row>
    <row r="108" spans="1:9" x14ac:dyDescent="0.4">
      <c r="A108" s="158">
        <f>IFERROR(IF(AND(A102=A103,A103=A104,A104=A105,A105=A106,A106=A107),IF(A107+1&gt;MATCH(0,Input_Lieferant!$B$9:$B$158,-1),"",A107+1),A107),"")</f>
        <v>17</v>
      </c>
      <c r="B108" s="27" t="str">
        <f t="shared" si="67"/>
        <v>MATERIAL</v>
      </c>
      <c r="C108" s="27">
        <f t="shared" si="68"/>
        <v>17</v>
      </c>
      <c r="D108" s="27" t="str">
        <f t="shared" si="69"/>
        <v>GRUN</v>
      </c>
      <c r="E108" s="27" t="str">
        <f t="shared" si="77"/>
        <v>E</v>
      </c>
      <c r="F108" s="27">
        <f t="shared" ref="F108" si="108">IF(A108="","",1)</f>
        <v>1</v>
      </c>
      <c r="G108" s="27" t="str">
        <f t="shared" si="71"/>
        <v/>
      </c>
      <c r="H108" s="27" t="str">
        <f>_xlfn.IFNA(IF(INDEX(Input_Lieferant!$D$9:$BE$158,MATCH($A108,Input_Lieferant!$B$9:$B$158,0),MATCH($H$4,Input_Lieferant!$D$8:$BE$8,0))=0,"",INDEX(Input_Lieferant!$D$9:$BE$158,MATCH($A108,Input_Lieferant!$B$9:$B$158,0),MATCH($H$4,Input_Lieferant!$D$8:$BE$8,0))),"")</f>
        <v>PyuXoANGESnDNywIjHQMTmlQvBAujA</v>
      </c>
      <c r="I108" s="31"/>
    </row>
    <row r="109" spans="1:9" x14ac:dyDescent="0.4">
      <c r="A109" s="158">
        <f>IFERROR(IF(AND(A103=A104,A104=A105,A105=A106,A106=A107,A107=A108),IF(A108+1&gt;MATCH(0,Input_Lieferant!$B$9:$B$158,-1),"",A108+1),A108),"")</f>
        <v>17</v>
      </c>
      <c r="B109" s="27" t="str">
        <f t="shared" si="67"/>
        <v>MATERIAL</v>
      </c>
      <c r="C109" s="27">
        <f t="shared" si="68"/>
        <v>17</v>
      </c>
      <c r="D109" s="27" t="str">
        <f t="shared" si="69"/>
        <v>GRUN</v>
      </c>
      <c r="E109" s="27" t="str">
        <f t="shared" si="77"/>
        <v>E</v>
      </c>
      <c r="F109" s="27">
        <f t="shared" ref="F109" si="109">IF(A108="","",2)</f>
        <v>2</v>
      </c>
      <c r="G109" s="27" t="str">
        <f t="shared" si="71"/>
        <v>/</v>
      </c>
      <c r="H109" s="27" t="str">
        <f>_xlfn.IFNA(IF(INDEX(Input_Lieferant!$D$9:$BE$158,MATCH($A109,Input_Lieferant!$B$9:$B$158,0),MATCH($H$1,Input_Lieferant!$D$8:$BE$8,0))=0,"",INDEX(Input_Lieferant!$D$9:$BE$158,MATCH($A109,Input_Lieferant!$B$9:$B$158,0),MATCH($H$1,Input_Lieferant!$D$8:$BE$8,0))),"")</f>
        <v>woBhzhGXnMrqupshoHDxckuFaRKxIc</v>
      </c>
      <c r="I109" s="31"/>
    </row>
    <row r="110" spans="1:9" x14ac:dyDescent="0.4">
      <c r="A110" s="158">
        <f>IFERROR(IF(AND(A104=A105,A105=A106,A106=A107,A107=A108,A108=A109),IF(A109+1&gt;MATCH(0,Input_Lieferant!$B$9:$B$158,-1),"",A109+1),A109),"")</f>
        <v>18</v>
      </c>
      <c r="B110" s="27" t="str">
        <f t="shared" si="67"/>
        <v>MATERIAL</v>
      </c>
      <c r="C110" s="27">
        <f t="shared" si="68"/>
        <v>18</v>
      </c>
      <c r="D110" s="27" t="str">
        <f t="shared" si="69"/>
        <v>GRUN</v>
      </c>
      <c r="E110" s="27" t="str">
        <f t="shared" si="77"/>
        <v>D</v>
      </c>
      <c r="F110" s="27">
        <f t="shared" ref="F110" si="110">IF(A110="","",1)</f>
        <v>1</v>
      </c>
      <c r="G110" s="27" t="str">
        <f t="shared" si="71"/>
        <v/>
      </c>
      <c r="H110" s="27" t="str">
        <f>_xlfn.IFNA(IF(INDEX(Input_Lieferant!$D$9:$BE$158,MATCH($A110,Input_Lieferant!$B$9:$B$158,0),MATCH($H$6,Input_Lieferant!$D$8:$BE$8,0))=0,"",INDEX(Input_Lieferant!$D$9:$BE$158,MATCH($A110,Input_Lieferant!$B$9:$B$158,0),MATCH($H$6,Input_Lieferant!$D$8:$BE$8,0))),"")</f>
        <v>HzdOCkVitmeVhyNRqSMwELOpbPKKWP</v>
      </c>
      <c r="I110" s="31"/>
    </row>
    <row r="111" spans="1:9" x14ac:dyDescent="0.4">
      <c r="A111" s="158">
        <f>IFERROR(IF(AND(A105=A106,A106=A107,A107=A108,A108=A109,A109=A110),IF(A110+1&gt;MATCH(0,Input_Lieferant!$B$9:$B$158,-1),"",A110+1),A110),"")</f>
        <v>18</v>
      </c>
      <c r="B111" s="27" t="str">
        <f t="shared" si="67"/>
        <v>MATERIAL</v>
      </c>
      <c r="C111" s="27">
        <f t="shared" si="68"/>
        <v>18</v>
      </c>
      <c r="D111" s="27" t="str">
        <f t="shared" si="69"/>
        <v>GRUN</v>
      </c>
      <c r="E111" s="27" t="str">
        <f t="shared" si="77"/>
        <v>D</v>
      </c>
      <c r="F111" s="27">
        <f t="shared" ref="F111" si="111">IF(A110="","",2)</f>
        <v>2</v>
      </c>
      <c r="G111" s="27" t="str">
        <f t="shared" si="71"/>
        <v>/</v>
      </c>
      <c r="H111" s="27" t="str">
        <f>_xlfn.IFNA(IF(INDEX(Input_Lieferant!$D$9:$BE$158,MATCH($A111,Input_Lieferant!$B$9:$B$158,0),MATCH($H$3,Input_Lieferant!$D$8:$BE$8,0))=0,"",INDEX(Input_Lieferant!$D$9:$BE$158,MATCH($A111,Input_Lieferant!$B$9:$B$158,0),MATCH($H$3,Input_Lieferant!$D$8:$BE$8,0))),"")</f>
        <v/>
      </c>
      <c r="I111" s="31"/>
    </row>
    <row r="112" spans="1:9" x14ac:dyDescent="0.4">
      <c r="A112" s="158">
        <f>IFERROR(IF(AND(A106=A107,A107=A108,A108=A109,A109=A110,A110=A111),IF(A111+1&gt;MATCH(0,Input_Lieferant!$B$9:$B$158,-1),"",A111+1),A111),"")</f>
        <v>18</v>
      </c>
      <c r="B112" s="27" t="str">
        <f t="shared" si="67"/>
        <v>MATERIAL</v>
      </c>
      <c r="C112" s="27">
        <f t="shared" si="68"/>
        <v>18</v>
      </c>
      <c r="D112" s="27" t="str">
        <f t="shared" si="69"/>
        <v>GRUN</v>
      </c>
      <c r="E112" s="27" t="str">
        <f t="shared" si="77"/>
        <v>F</v>
      </c>
      <c r="F112" s="27">
        <f t="shared" ref="F112" si="112">IF(A112="","",1)</f>
        <v>1</v>
      </c>
      <c r="G112" s="27" t="str">
        <f t="shared" si="71"/>
        <v/>
      </c>
      <c r="H112" s="27" t="str">
        <f>_xlfn.IFNA(IF(INDEX(Input_Lieferant!$D$9:$BE$158,MATCH($A112,Input_Lieferant!$B$9:$B$158,0),MATCH($H$5,Input_Lieferant!$D$8:$BE$8,0))=0,"",INDEX(Input_Lieferant!$D$9:$BE$158,MATCH($A112,Input_Lieferant!$B$9:$B$158,0),MATCH($H$5,Input_Lieferant!$D$8:$BE$8,0))),"")</f>
        <v>EHVLbBLNoEMCBsosMfgaDzWyPEtyEt</v>
      </c>
      <c r="I112" s="31"/>
    </row>
    <row r="113" spans="1:9" x14ac:dyDescent="0.4">
      <c r="A113" s="158">
        <f>IFERROR(IF(AND(A107=A108,A108=A109,A109=A110,A110=A111,A111=A112),IF(A112+1&gt;MATCH(0,Input_Lieferant!$B$9:$B$158,-1),"",A112+1),A112),"")</f>
        <v>18</v>
      </c>
      <c r="B113" s="27" t="str">
        <f t="shared" si="67"/>
        <v>MATERIAL</v>
      </c>
      <c r="C113" s="27">
        <f t="shared" si="68"/>
        <v>18</v>
      </c>
      <c r="D113" s="27" t="str">
        <f t="shared" si="69"/>
        <v>GRUN</v>
      </c>
      <c r="E113" s="27" t="str">
        <f t="shared" si="77"/>
        <v>F</v>
      </c>
      <c r="F113" s="27">
        <f t="shared" ref="F113" si="113">IF(A112="","",2)</f>
        <v>2</v>
      </c>
      <c r="G113" s="27" t="str">
        <f t="shared" si="71"/>
        <v>/</v>
      </c>
      <c r="H113" s="27" t="str">
        <f>_xlfn.IFNA(IF(INDEX(Input_Lieferant!$D$9:$BE$158,MATCH($A113,Input_Lieferant!$B$9:$B$158,0),MATCH($H$2,Input_Lieferant!$D$8:$BE$8,0))=0,"",INDEX(Input_Lieferant!$D$9:$BE$158,MATCH($A113,Input_Lieferant!$B$9:$B$158,0),MATCH($H$2,Input_Lieferant!$D$8:$BE$8,0))),"")</f>
        <v>yXTsxTsUoiayfXuePlCBHGXukOLpuH</v>
      </c>
      <c r="I113" s="31"/>
    </row>
    <row r="114" spans="1:9" x14ac:dyDescent="0.4">
      <c r="A114" s="158">
        <f>IFERROR(IF(AND(A108=A109,A109=A110,A110=A111,A111=A112,A112=A113),IF(A113+1&gt;MATCH(0,Input_Lieferant!$B$9:$B$158,-1),"",A113+1),A113),"")</f>
        <v>18</v>
      </c>
      <c r="B114" s="27" t="str">
        <f t="shared" si="67"/>
        <v>MATERIAL</v>
      </c>
      <c r="C114" s="27">
        <f t="shared" si="68"/>
        <v>18</v>
      </c>
      <c r="D114" s="27" t="str">
        <f t="shared" si="69"/>
        <v>GRUN</v>
      </c>
      <c r="E114" s="27" t="str">
        <f t="shared" si="77"/>
        <v>E</v>
      </c>
      <c r="F114" s="27">
        <f t="shared" ref="F114" si="114">IF(A114="","",1)</f>
        <v>1</v>
      </c>
      <c r="G114" s="27" t="str">
        <f t="shared" si="71"/>
        <v/>
      </c>
      <c r="H114" s="27" t="str">
        <f>_xlfn.IFNA(IF(INDEX(Input_Lieferant!$D$9:$BE$158,MATCH($A114,Input_Lieferant!$B$9:$B$158,0),MATCH($H$4,Input_Lieferant!$D$8:$BE$8,0))=0,"",INDEX(Input_Lieferant!$D$9:$BE$158,MATCH($A114,Input_Lieferant!$B$9:$B$158,0),MATCH($H$4,Input_Lieferant!$D$8:$BE$8,0))),"")</f>
        <v>swLEamCAfxezIporxIKIEajzhAzIdJ</v>
      </c>
      <c r="I114" s="31"/>
    </row>
    <row r="115" spans="1:9" x14ac:dyDescent="0.4">
      <c r="A115" s="158">
        <f>IFERROR(IF(AND(A109=A110,A110=A111,A111=A112,A112=A113,A113=A114),IF(A114+1&gt;MATCH(0,Input_Lieferant!$B$9:$B$158,-1),"",A114+1),A114),"")</f>
        <v>18</v>
      </c>
      <c r="B115" s="27" t="str">
        <f t="shared" si="67"/>
        <v>MATERIAL</v>
      </c>
      <c r="C115" s="27">
        <f t="shared" si="68"/>
        <v>18</v>
      </c>
      <c r="D115" s="27" t="str">
        <f t="shared" si="69"/>
        <v>GRUN</v>
      </c>
      <c r="E115" s="27" t="str">
        <f t="shared" si="77"/>
        <v>E</v>
      </c>
      <c r="F115" s="27">
        <f t="shared" ref="F115" si="115">IF(A114="","",2)</f>
        <v>2</v>
      </c>
      <c r="G115" s="27" t="str">
        <f t="shared" si="71"/>
        <v>/</v>
      </c>
      <c r="H115" s="27" t="str">
        <f>_xlfn.IFNA(IF(INDEX(Input_Lieferant!$D$9:$BE$158,MATCH($A115,Input_Lieferant!$B$9:$B$158,0),MATCH($H$1,Input_Lieferant!$D$8:$BE$8,0))=0,"",INDEX(Input_Lieferant!$D$9:$BE$158,MATCH($A115,Input_Lieferant!$B$9:$B$158,0),MATCH($H$1,Input_Lieferant!$D$8:$BE$8,0))),"")</f>
        <v>woqOeAscowgApJKQSmlXHbyVhFGzhA</v>
      </c>
      <c r="I115" s="31"/>
    </row>
    <row r="116" spans="1:9" x14ac:dyDescent="0.4">
      <c r="A116" s="158">
        <f>IFERROR(IF(AND(A110=A111,A111=A112,A112=A113,A113=A114,A114=A115),IF(A115+1&gt;MATCH(0,Input_Lieferant!$B$9:$B$158,-1),"",A115+1),A115),"")</f>
        <v>19</v>
      </c>
      <c r="B116" s="27" t="str">
        <f t="shared" si="67"/>
        <v>MATERIAL</v>
      </c>
      <c r="C116" s="27">
        <f t="shared" si="68"/>
        <v>19</v>
      </c>
      <c r="D116" s="27" t="str">
        <f t="shared" si="69"/>
        <v>GRUN</v>
      </c>
      <c r="E116" s="27" t="str">
        <f t="shared" si="77"/>
        <v>D</v>
      </c>
      <c r="F116" s="27">
        <f t="shared" ref="F116" si="116">IF(A116="","",1)</f>
        <v>1</v>
      </c>
      <c r="G116" s="27" t="str">
        <f t="shared" si="71"/>
        <v/>
      </c>
      <c r="H116" s="27" t="str">
        <f>_xlfn.IFNA(IF(INDEX(Input_Lieferant!$D$9:$BE$158,MATCH($A116,Input_Lieferant!$B$9:$B$158,0),MATCH($H$6,Input_Lieferant!$D$8:$BE$8,0))=0,"",INDEX(Input_Lieferant!$D$9:$BE$158,MATCH($A116,Input_Lieferant!$B$9:$B$158,0),MATCH($H$6,Input_Lieferant!$D$8:$BE$8,0))),"")</f>
        <v>grnezMBxJoHeHucbtnEfVOcPufdttP</v>
      </c>
      <c r="I116" s="31"/>
    </row>
    <row r="117" spans="1:9" x14ac:dyDescent="0.4">
      <c r="A117" s="158">
        <f>IFERROR(IF(AND(A111=A112,A112=A113,A113=A114,A114=A115,A115=A116),IF(A116+1&gt;MATCH(0,Input_Lieferant!$B$9:$B$158,-1),"",A116+1),A116),"")</f>
        <v>19</v>
      </c>
      <c r="B117" s="27" t="str">
        <f t="shared" si="67"/>
        <v>MATERIAL</v>
      </c>
      <c r="C117" s="27">
        <f t="shared" si="68"/>
        <v>19</v>
      </c>
      <c r="D117" s="27" t="str">
        <f t="shared" si="69"/>
        <v>GRUN</v>
      </c>
      <c r="E117" s="27" t="str">
        <f t="shared" si="77"/>
        <v>D</v>
      </c>
      <c r="F117" s="27">
        <f t="shared" ref="F117" si="117">IF(A116="","",2)</f>
        <v>2</v>
      </c>
      <c r="G117" s="27" t="str">
        <f t="shared" si="71"/>
        <v>/</v>
      </c>
      <c r="H117" s="27" t="str">
        <f>_xlfn.IFNA(IF(INDEX(Input_Lieferant!$D$9:$BE$158,MATCH($A117,Input_Lieferant!$B$9:$B$158,0),MATCH($H$3,Input_Lieferant!$D$8:$BE$8,0))=0,"",INDEX(Input_Lieferant!$D$9:$BE$158,MATCH($A117,Input_Lieferant!$B$9:$B$158,0),MATCH($H$3,Input_Lieferant!$D$8:$BE$8,0))),"")</f>
        <v/>
      </c>
      <c r="I117" s="31"/>
    </row>
    <row r="118" spans="1:9" x14ac:dyDescent="0.4">
      <c r="A118" s="158">
        <f>IFERROR(IF(AND(A112=A113,A113=A114,A114=A115,A115=A116,A116=A117),IF(A117+1&gt;MATCH(0,Input_Lieferant!$B$9:$B$158,-1),"",A117+1),A117),"")</f>
        <v>19</v>
      </c>
      <c r="B118" s="27" t="str">
        <f t="shared" si="67"/>
        <v>MATERIAL</v>
      </c>
      <c r="C118" s="27">
        <f t="shared" si="68"/>
        <v>19</v>
      </c>
      <c r="D118" s="27" t="str">
        <f t="shared" si="69"/>
        <v>GRUN</v>
      </c>
      <c r="E118" s="27" t="str">
        <f t="shared" si="77"/>
        <v>F</v>
      </c>
      <c r="F118" s="27">
        <f t="shared" ref="F118" si="118">IF(A118="","",1)</f>
        <v>1</v>
      </c>
      <c r="G118" s="27" t="str">
        <f t="shared" si="71"/>
        <v/>
      </c>
      <c r="H118" s="27" t="str">
        <f>_xlfn.IFNA(IF(INDEX(Input_Lieferant!$D$9:$BE$158,MATCH($A118,Input_Lieferant!$B$9:$B$158,0),MATCH($H$5,Input_Lieferant!$D$8:$BE$8,0))=0,"",INDEX(Input_Lieferant!$D$9:$BE$158,MATCH($A118,Input_Lieferant!$B$9:$B$158,0),MATCH($H$5,Input_Lieferant!$D$8:$BE$8,0))),"")</f>
        <v>OHSpBDtfuJdEQIJGFnjzoMhKCGdmLt</v>
      </c>
      <c r="I118" s="31"/>
    </row>
    <row r="119" spans="1:9" x14ac:dyDescent="0.4">
      <c r="A119" s="158">
        <f>IFERROR(IF(AND(A113=A114,A114=A115,A115=A116,A116=A117,A117=A118),IF(A118+1&gt;MATCH(0,Input_Lieferant!$B$9:$B$158,-1),"",A118+1),A118),"")</f>
        <v>19</v>
      </c>
      <c r="B119" s="27" t="str">
        <f t="shared" si="67"/>
        <v>MATERIAL</v>
      </c>
      <c r="C119" s="27">
        <f t="shared" si="68"/>
        <v>19</v>
      </c>
      <c r="D119" s="27" t="str">
        <f t="shared" si="69"/>
        <v>GRUN</v>
      </c>
      <c r="E119" s="27" t="str">
        <f t="shared" si="77"/>
        <v>F</v>
      </c>
      <c r="F119" s="27">
        <f t="shared" ref="F119" si="119">IF(A118="","",2)</f>
        <v>2</v>
      </c>
      <c r="G119" s="27" t="str">
        <f t="shared" si="71"/>
        <v>/</v>
      </c>
      <c r="H119" s="27" t="str">
        <f>_xlfn.IFNA(IF(INDEX(Input_Lieferant!$D$9:$BE$158,MATCH($A119,Input_Lieferant!$B$9:$B$158,0),MATCH($H$2,Input_Lieferant!$D$8:$BE$8,0))=0,"",INDEX(Input_Lieferant!$D$9:$BE$158,MATCH($A119,Input_Lieferant!$B$9:$B$158,0),MATCH($H$2,Input_Lieferant!$D$8:$BE$8,0))),"")</f>
        <v>ezewPbdCrTngRCieEqEuKicVTlvXSR</v>
      </c>
      <c r="I119" s="31"/>
    </row>
    <row r="120" spans="1:9" x14ac:dyDescent="0.4">
      <c r="A120" s="158">
        <f>IFERROR(IF(AND(A114=A115,A115=A116,A116=A117,A117=A118,A118=A119),IF(A119+1&gt;MATCH(0,Input_Lieferant!$B$9:$B$158,-1),"",A119+1),A119),"")</f>
        <v>19</v>
      </c>
      <c r="B120" s="27" t="str">
        <f t="shared" si="67"/>
        <v>MATERIAL</v>
      </c>
      <c r="C120" s="27">
        <f t="shared" si="68"/>
        <v>19</v>
      </c>
      <c r="D120" s="27" t="str">
        <f t="shared" si="69"/>
        <v>GRUN</v>
      </c>
      <c r="E120" s="27" t="str">
        <f t="shared" si="77"/>
        <v>E</v>
      </c>
      <c r="F120" s="27">
        <f t="shared" ref="F120" si="120">IF(A120="","",1)</f>
        <v>1</v>
      </c>
      <c r="G120" s="27" t="str">
        <f t="shared" si="71"/>
        <v/>
      </c>
      <c r="H120" s="27" t="str">
        <f>_xlfn.IFNA(IF(INDEX(Input_Lieferant!$D$9:$BE$158,MATCH($A120,Input_Lieferant!$B$9:$B$158,0),MATCH($H$4,Input_Lieferant!$D$8:$BE$8,0))=0,"",INDEX(Input_Lieferant!$D$9:$BE$158,MATCH($A120,Input_Lieferant!$B$9:$B$158,0),MATCH($H$4,Input_Lieferant!$D$8:$BE$8,0))),"")</f>
        <v>gdAjjxmBFFOsnljpNqwCIsrFBbROIp</v>
      </c>
      <c r="I120" s="31"/>
    </row>
    <row r="121" spans="1:9" x14ac:dyDescent="0.4">
      <c r="A121" s="158">
        <f>IFERROR(IF(AND(A115=A116,A116=A117,A117=A118,A118=A119,A119=A120),IF(A120+1&gt;MATCH(0,Input_Lieferant!$B$9:$B$158,-1),"",A120+1),A120),"")</f>
        <v>19</v>
      </c>
      <c r="B121" s="27" t="str">
        <f t="shared" si="67"/>
        <v>MATERIAL</v>
      </c>
      <c r="C121" s="27">
        <f t="shared" si="68"/>
        <v>19</v>
      </c>
      <c r="D121" s="27" t="str">
        <f t="shared" si="69"/>
        <v>GRUN</v>
      </c>
      <c r="E121" s="27" t="str">
        <f t="shared" si="77"/>
        <v>E</v>
      </c>
      <c r="F121" s="27">
        <f t="shared" ref="F121" si="121">IF(A120="","",2)</f>
        <v>2</v>
      </c>
      <c r="G121" s="27" t="str">
        <f t="shared" si="71"/>
        <v>/</v>
      </c>
      <c r="H121" s="27" t="str">
        <f>_xlfn.IFNA(IF(INDEX(Input_Lieferant!$D$9:$BE$158,MATCH($A121,Input_Lieferant!$B$9:$B$158,0),MATCH($H$1,Input_Lieferant!$D$8:$BE$8,0))=0,"",INDEX(Input_Lieferant!$D$9:$BE$158,MATCH($A121,Input_Lieferant!$B$9:$B$158,0),MATCH($H$1,Input_Lieferant!$D$8:$BE$8,0))),"")</f>
        <v>RubEgdmVqahJnktMSdmDsfAdwwqehJ</v>
      </c>
      <c r="I121" s="31"/>
    </row>
    <row r="122" spans="1:9" x14ac:dyDescent="0.4">
      <c r="A122" s="158">
        <f>IFERROR(IF(AND(A116=A117,A117=A118,A118=A119,A119=A120,A120=A121),IF(A121+1&gt;MATCH(0,Input_Lieferant!$B$9:$B$158,-1),"",A121+1),A121),"")</f>
        <v>20</v>
      </c>
      <c r="B122" s="27" t="str">
        <f t="shared" si="67"/>
        <v>MATERIAL</v>
      </c>
      <c r="C122" s="27">
        <f t="shared" si="68"/>
        <v>20</v>
      </c>
      <c r="D122" s="27" t="str">
        <f t="shared" si="69"/>
        <v>GRUN</v>
      </c>
      <c r="E122" s="27" t="str">
        <f t="shared" si="77"/>
        <v>D</v>
      </c>
      <c r="F122" s="27">
        <f t="shared" ref="F122" si="122">IF(A122="","",1)</f>
        <v>1</v>
      </c>
      <c r="G122" s="27" t="str">
        <f t="shared" si="71"/>
        <v/>
      </c>
      <c r="H122" s="27" t="str">
        <f>_xlfn.IFNA(IF(INDEX(Input_Lieferant!$D$9:$BE$158,MATCH($A122,Input_Lieferant!$B$9:$B$158,0),MATCH($H$6,Input_Lieferant!$D$8:$BE$8,0))=0,"",INDEX(Input_Lieferant!$D$9:$BE$158,MATCH($A122,Input_Lieferant!$B$9:$B$158,0),MATCH($H$6,Input_Lieferant!$D$8:$BE$8,0))),"")</f>
        <v>axPjTqSQqmekKUNbNkAMqpubjLNUmv</v>
      </c>
      <c r="I122" s="31"/>
    </row>
    <row r="123" spans="1:9" x14ac:dyDescent="0.4">
      <c r="A123" s="158">
        <f>IFERROR(IF(AND(A117=A118,A118=A119,A119=A120,A120=A121,A121=A122),IF(A122+1&gt;MATCH(0,Input_Lieferant!$B$9:$B$158,-1),"",A122+1),A122),"")</f>
        <v>20</v>
      </c>
      <c r="B123" s="27" t="str">
        <f t="shared" si="67"/>
        <v>MATERIAL</v>
      </c>
      <c r="C123" s="27">
        <f t="shared" si="68"/>
        <v>20</v>
      </c>
      <c r="D123" s="27" t="str">
        <f t="shared" si="69"/>
        <v>GRUN</v>
      </c>
      <c r="E123" s="27" t="str">
        <f t="shared" si="77"/>
        <v>D</v>
      </c>
      <c r="F123" s="27">
        <f t="shared" ref="F123" si="123">IF(A122="","",2)</f>
        <v>2</v>
      </c>
      <c r="G123" s="27" t="str">
        <f t="shared" si="71"/>
        <v>/</v>
      </c>
      <c r="H123" s="27" t="str">
        <f>_xlfn.IFNA(IF(INDEX(Input_Lieferant!$D$9:$BE$158,MATCH($A123,Input_Lieferant!$B$9:$B$158,0),MATCH($H$3,Input_Lieferant!$D$8:$BE$8,0))=0,"",INDEX(Input_Lieferant!$D$9:$BE$158,MATCH($A123,Input_Lieferant!$B$9:$B$158,0),MATCH($H$3,Input_Lieferant!$D$8:$BE$8,0))),"")</f>
        <v/>
      </c>
      <c r="I123" s="31"/>
    </row>
    <row r="124" spans="1:9" x14ac:dyDescent="0.4">
      <c r="A124" s="158">
        <f>IFERROR(IF(AND(A118=A119,A119=A120,A120=A121,A121=A122,A122=A123),IF(A123+1&gt;MATCH(0,Input_Lieferant!$B$9:$B$158,-1),"",A123+1),A123),"")</f>
        <v>20</v>
      </c>
      <c r="B124" s="27" t="str">
        <f t="shared" si="67"/>
        <v>MATERIAL</v>
      </c>
      <c r="C124" s="27">
        <f t="shared" si="68"/>
        <v>20</v>
      </c>
      <c r="D124" s="27" t="str">
        <f t="shared" si="69"/>
        <v>GRUN</v>
      </c>
      <c r="E124" s="27" t="str">
        <f t="shared" si="77"/>
        <v>F</v>
      </c>
      <c r="F124" s="27">
        <f t="shared" ref="F124" si="124">IF(A124="","",1)</f>
        <v>1</v>
      </c>
      <c r="G124" s="27" t="str">
        <f t="shared" si="71"/>
        <v/>
      </c>
      <c r="H124" s="27" t="str">
        <f>_xlfn.IFNA(IF(INDEX(Input_Lieferant!$D$9:$BE$158,MATCH($A124,Input_Lieferant!$B$9:$B$158,0),MATCH($H$5,Input_Lieferant!$D$8:$BE$8,0))=0,"",INDEX(Input_Lieferant!$D$9:$BE$158,MATCH($A124,Input_Lieferant!$B$9:$B$158,0),MATCH($H$5,Input_Lieferant!$D$8:$BE$8,0))),"")</f>
        <v>fDAnRROQCyFFBpUngOVvMOdlEjsvnL</v>
      </c>
      <c r="I124" s="31"/>
    </row>
    <row r="125" spans="1:9" x14ac:dyDescent="0.4">
      <c r="A125" s="158">
        <f>IFERROR(IF(AND(A119=A120,A120=A121,A121=A122,A122=A123,A123=A124),IF(A124+1&gt;MATCH(0,Input_Lieferant!$B$9:$B$158,-1),"",A124+1),A124),"")</f>
        <v>20</v>
      </c>
      <c r="B125" s="27" t="str">
        <f t="shared" si="67"/>
        <v>MATERIAL</v>
      </c>
      <c r="C125" s="27">
        <f t="shared" si="68"/>
        <v>20</v>
      </c>
      <c r="D125" s="27" t="str">
        <f t="shared" si="69"/>
        <v>GRUN</v>
      </c>
      <c r="E125" s="27" t="str">
        <f t="shared" si="77"/>
        <v>F</v>
      </c>
      <c r="F125" s="27">
        <f t="shared" ref="F125" si="125">IF(A124="","",2)</f>
        <v>2</v>
      </c>
      <c r="G125" s="27" t="str">
        <f t="shared" si="71"/>
        <v>/</v>
      </c>
      <c r="H125" s="27" t="str">
        <f>_xlfn.IFNA(IF(INDEX(Input_Lieferant!$D$9:$BE$158,MATCH($A125,Input_Lieferant!$B$9:$B$158,0),MATCH($H$2,Input_Lieferant!$D$8:$BE$8,0))=0,"",INDEX(Input_Lieferant!$D$9:$BE$158,MATCH($A125,Input_Lieferant!$B$9:$B$158,0),MATCH($H$2,Input_Lieferant!$D$8:$BE$8,0))),"")</f>
        <v>pEmlNwaaaKQFIBQLUaPOPmElCDaTul</v>
      </c>
      <c r="I125" s="31"/>
    </row>
    <row r="126" spans="1:9" x14ac:dyDescent="0.4">
      <c r="A126" s="158">
        <f>IFERROR(IF(AND(A120=A121,A121=A122,A122=A123,A123=A124,A124=A125),IF(A125+1&gt;MATCH(0,Input_Lieferant!$B$9:$B$158,-1),"",A125+1),A125),"")</f>
        <v>20</v>
      </c>
      <c r="B126" s="27" t="str">
        <f t="shared" si="67"/>
        <v>MATERIAL</v>
      </c>
      <c r="C126" s="27">
        <f t="shared" si="68"/>
        <v>20</v>
      </c>
      <c r="D126" s="27" t="str">
        <f t="shared" si="69"/>
        <v>GRUN</v>
      </c>
      <c r="E126" s="27" t="str">
        <f t="shared" si="77"/>
        <v>E</v>
      </c>
      <c r="F126" s="27">
        <f t="shared" ref="F126" si="126">IF(A126="","",1)</f>
        <v>1</v>
      </c>
      <c r="G126" s="27" t="str">
        <f t="shared" si="71"/>
        <v/>
      </c>
      <c r="H126" s="27" t="str">
        <f>_xlfn.IFNA(IF(INDEX(Input_Lieferant!$D$9:$BE$158,MATCH($A126,Input_Lieferant!$B$9:$B$158,0),MATCH($H$4,Input_Lieferant!$D$8:$BE$8,0))=0,"",INDEX(Input_Lieferant!$D$9:$BE$158,MATCH($A126,Input_Lieferant!$B$9:$B$158,0),MATCH($H$4,Input_Lieferant!$D$8:$BE$8,0))),"")</f>
        <v>sAqcviDGwDlXWlwIHazdPXEITsMmeB</v>
      </c>
      <c r="I126" s="31"/>
    </row>
    <row r="127" spans="1:9" x14ac:dyDescent="0.4">
      <c r="A127" s="158">
        <f>IFERROR(IF(AND(A121=A122,A122=A123,A123=A124,A124=A125,A125=A126),IF(A126+1&gt;MATCH(0,Input_Lieferant!$B$9:$B$158,-1),"",A126+1),A126),"")</f>
        <v>20</v>
      </c>
      <c r="B127" s="27" t="str">
        <f t="shared" si="67"/>
        <v>MATERIAL</v>
      </c>
      <c r="C127" s="27">
        <f t="shared" si="68"/>
        <v>20</v>
      </c>
      <c r="D127" s="27" t="str">
        <f t="shared" si="69"/>
        <v>GRUN</v>
      </c>
      <c r="E127" s="27" t="str">
        <f t="shared" si="77"/>
        <v>E</v>
      </c>
      <c r="F127" s="27">
        <f t="shared" ref="F127" si="127">IF(A126="","",2)</f>
        <v>2</v>
      </c>
      <c r="G127" s="27" t="str">
        <f t="shared" si="71"/>
        <v>/</v>
      </c>
      <c r="H127" s="27" t="str">
        <f>_xlfn.IFNA(IF(INDEX(Input_Lieferant!$D$9:$BE$158,MATCH($A127,Input_Lieferant!$B$9:$B$158,0),MATCH($H$1,Input_Lieferant!$D$8:$BE$8,0))=0,"",INDEX(Input_Lieferant!$D$9:$BE$158,MATCH($A127,Input_Lieferant!$B$9:$B$158,0),MATCH($H$1,Input_Lieferant!$D$8:$BE$8,0))),"")</f>
        <v>vbbBJrivLDwNWkTbAmkBrlXRBWDVGG</v>
      </c>
      <c r="I127" s="31"/>
    </row>
    <row r="128" spans="1:9" x14ac:dyDescent="0.4">
      <c r="A128" s="158">
        <f>IFERROR(IF(AND(A122=A123,A123=A124,A124=A125,A125=A126,A126=A127),IF(A127+1&gt;MATCH(0,Input_Lieferant!$B$9:$B$158,-1),"",A127+1),A127),"")</f>
        <v>21</v>
      </c>
      <c r="B128" s="27" t="str">
        <f t="shared" si="67"/>
        <v>MATERIAL</v>
      </c>
      <c r="C128" s="27">
        <f t="shared" si="68"/>
        <v>21</v>
      </c>
      <c r="D128" s="27" t="str">
        <f t="shared" si="69"/>
        <v>GRUN</v>
      </c>
      <c r="E128" s="27" t="str">
        <f t="shared" si="77"/>
        <v>D</v>
      </c>
      <c r="F128" s="27">
        <f t="shared" ref="F128" si="128">IF(A128="","",1)</f>
        <v>1</v>
      </c>
      <c r="G128" s="27" t="str">
        <f t="shared" si="71"/>
        <v/>
      </c>
      <c r="H128" s="27" t="str">
        <f>_xlfn.IFNA(IF(INDEX(Input_Lieferant!$D$9:$BE$158,MATCH($A128,Input_Lieferant!$B$9:$B$158,0),MATCH($H$6,Input_Lieferant!$D$8:$BE$8,0))=0,"",INDEX(Input_Lieferant!$D$9:$BE$158,MATCH($A128,Input_Lieferant!$B$9:$B$158,0),MATCH($H$6,Input_Lieferant!$D$8:$BE$8,0))),"")</f>
        <v>DImkANUcgpOUaCuRTgSOEotWkpVvmQ</v>
      </c>
      <c r="I128" s="31"/>
    </row>
    <row r="129" spans="1:9" x14ac:dyDescent="0.4">
      <c r="A129" s="158">
        <f>IFERROR(IF(AND(A123=A124,A124=A125,A125=A126,A126=A127,A127=A128),IF(A128+1&gt;MATCH(0,Input_Lieferant!$B$9:$B$158,-1),"",A128+1),A128),"")</f>
        <v>21</v>
      </c>
      <c r="B129" s="27" t="str">
        <f t="shared" si="67"/>
        <v>MATERIAL</v>
      </c>
      <c r="C129" s="27">
        <f t="shared" si="68"/>
        <v>21</v>
      </c>
      <c r="D129" s="27" t="str">
        <f t="shared" si="69"/>
        <v>GRUN</v>
      </c>
      <c r="E129" s="27" t="str">
        <f t="shared" si="77"/>
        <v>D</v>
      </c>
      <c r="F129" s="27">
        <f t="shared" ref="F129" si="129">IF(A128="","",2)</f>
        <v>2</v>
      </c>
      <c r="G129" s="27" t="str">
        <f t="shared" si="71"/>
        <v>/</v>
      </c>
      <c r="H129" s="27" t="str">
        <f>_xlfn.IFNA(IF(INDEX(Input_Lieferant!$D$9:$BE$158,MATCH($A129,Input_Lieferant!$B$9:$B$158,0),MATCH($H$3,Input_Lieferant!$D$8:$BE$8,0))=0,"",INDEX(Input_Lieferant!$D$9:$BE$158,MATCH($A129,Input_Lieferant!$B$9:$B$158,0),MATCH($H$3,Input_Lieferant!$D$8:$BE$8,0))),"")</f>
        <v/>
      </c>
      <c r="I129" s="31"/>
    </row>
    <row r="130" spans="1:9" x14ac:dyDescent="0.4">
      <c r="A130" s="158">
        <f>IFERROR(IF(AND(A124=A125,A125=A126,A126=A127,A127=A128,A128=A129),IF(A129+1&gt;MATCH(0,Input_Lieferant!$B$9:$B$158,-1),"",A129+1),A129),"")</f>
        <v>21</v>
      </c>
      <c r="B130" s="27" t="str">
        <f t="shared" si="67"/>
        <v>MATERIAL</v>
      </c>
      <c r="C130" s="27">
        <f t="shared" si="68"/>
        <v>21</v>
      </c>
      <c r="D130" s="27" t="str">
        <f t="shared" si="69"/>
        <v>GRUN</v>
      </c>
      <c r="E130" s="27" t="str">
        <f t="shared" si="77"/>
        <v>F</v>
      </c>
      <c r="F130" s="27">
        <f t="shared" ref="F130" si="130">IF(A130="","",1)</f>
        <v>1</v>
      </c>
      <c r="G130" s="27" t="str">
        <f t="shared" si="71"/>
        <v/>
      </c>
      <c r="H130" s="27" t="str">
        <f>_xlfn.IFNA(IF(INDEX(Input_Lieferant!$D$9:$BE$158,MATCH($A130,Input_Lieferant!$B$9:$B$158,0),MATCH($H$5,Input_Lieferant!$D$8:$BE$8,0))=0,"",INDEX(Input_Lieferant!$D$9:$BE$158,MATCH($A130,Input_Lieferant!$B$9:$B$158,0),MATCH($H$5,Input_Lieferant!$D$8:$BE$8,0))),"")</f>
        <v>rFWcrXMQzjjUCkVVcORnJeIPjLWNwr</v>
      </c>
      <c r="I130" s="31"/>
    </row>
    <row r="131" spans="1:9" x14ac:dyDescent="0.4">
      <c r="A131" s="158">
        <f>IFERROR(IF(AND(A125=A126,A126=A127,A127=A128,A128=A129,A129=A130),IF(A130+1&gt;MATCH(0,Input_Lieferant!$B$9:$B$158,-1),"",A130+1),A130),"")</f>
        <v>21</v>
      </c>
      <c r="B131" s="27" t="str">
        <f t="shared" si="67"/>
        <v>MATERIAL</v>
      </c>
      <c r="C131" s="27">
        <f t="shared" si="68"/>
        <v>21</v>
      </c>
      <c r="D131" s="27" t="str">
        <f t="shared" si="69"/>
        <v>GRUN</v>
      </c>
      <c r="E131" s="27" t="str">
        <f t="shared" si="77"/>
        <v>F</v>
      </c>
      <c r="F131" s="27">
        <f t="shared" ref="F131" si="131">IF(A130="","",2)</f>
        <v>2</v>
      </c>
      <c r="G131" s="27" t="str">
        <f t="shared" si="71"/>
        <v>/</v>
      </c>
      <c r="H131" s="27" t="str">
        <f>_xlfn.IFNA(IF(INDEX(Input_Lieferant!$D$9:$BE$158,MATCH($A131,Input_Lieferant!$B$9:$B$158,0),MATCH($H$2,Input_Lieferant!$D$8:$BE$8,0))=0,"",INDEX(Input_Lieferant!$D$9:$BE$158,MATCH($A131,Input_Lieferant!$B$9:$B$158,0),MATCH($H$2,Input_Lieferant!$D$8:$BE$8,0))),"")</f>
        <v>BjPWRbbmogAeadVarogQShuMcIwzCp</v>
      </c>
      <c r="I131" s="31"/>
    </row>
    <row r="132" spans="1:9" x14ac:dyDescent="0.4">
      <c r="A132" s="158">
        <f>IFERROR(IF(AND(A126=A127,A127=A128,A128=A129,A129=A130,A130=A131),IF(A131+1&gt;MATCH(0,Input_Lieferant!$B$9:$B$158,-1),"",A131+1),A131),"")</f>
        <v>21</v>
      </c>
      <c r="B132" s="27" t="str">
        <f t="shared" si="67"/>
        <v>MATERIAL</v>
      </c>
      <c r="C132" s="27">
        <f t="shared" si="68"/>
        <v>21</v>
      </c>
      <c r="D132" s="27" t="str">
        <f t="shared" si="69"/>
        <v>GRUN</v>
      </c>
      <c r="E132" s="27" t="str">
        <f t="shared" si="77"/>
        <v>E</v>
      </c>
      <c r="F132" s="27">
        <f t="shared" ref="F132" si="132">IF(A132="","",1)</f>
        <v>1</v>
      </c>
      <c r="G132" s="27" t="str">
        <f t="shared" si="71"/>
        <v/>
      </c>
      <c r="H132" s="27" t="str">
        <f>_xlfn.IFNA(IF(INDEX(Input_Lieferant!$D$9:$BE$158,MATCH($A132,Input_Lieferant!$B$9:$B$158,0),MATCH($H$4,Input_Lieferant!$D$8:$BE$8,0))=0,"",INDEX(Input_Lieferant!$D$9:$BE$158,MATCH($A132,Input_Lieferant!$B$9:$B$158,0),MATCH($H$4,Input_Lieferant!$D$8:$BE$8,0))),"")</f>
        <v>zEUHTkiVoMHPDnkSJlfWcKxtJUEnOz</v>
      </c>
      <c r="I132" s="31"/>
    </row>
    <row r="133" spans="1:9" x14ac:dyDescent="0.4">
      <c r="A133" s="158">
        <f>IFERROR(IF(AND(A127=A128,A128=A129,A129=A130,A130=A131,A131=A132),IF(A132+1&gt;MATCH(0,Input_Lieferant!$B$9:$B$158,-1),"",A132+1),A132),"")</f>
        <v>21</v>
      </c>
      <c r="B133" s="27" t="str">
        <f t="shared" si="67"/>
        <v>MATERIAL</v>
      </c>
      <c r="C133" s="27">
        <f t="shared" si="68"/>
        <v>21</v>
      </c>
      <c r="D133" s="27" t="str">
        <f t="shared" si="69"/>
        <v>GRUN</v>
      </c>
      <c r="E133" s="27" t="str">
        <f t="shared" si="77"/>
        <v>E</v>
      </c>
      <c r="F133" s="27">
        <f t="shared" ref="F133" si="133">IF(A132="","",2)</f>
        <v>2</v>
      </c>
      <c r="G133" s="27" t="str">
        <f t="shared" si="71"/>
        <v>/</v>
      </c>
      <c r="H133" s="27" t="str">
        <f>_xlfn.IFNA(IF(INDEX(Input_Lieferant!$D$9:$BE$158,MATCH($A133,Input_Lieferant!$B$9:$B$158,0),MATCH($H$1,Input_Lieferant!$D$8:$BE$8,0))=0,"",INDEX(Input_Lieferant!$D$9:$BE$158,MATCH($A133,Input_Lieferant!$B$9:$B$158,0),MATCH($H$1,Input_Lieferant!$D$8:$BE$8,0))),"")</f>
        <v>nFQJcMUAruiQAFAPpjHCNHedeyithX</v>
      </c>
      <c r="I133" s="31"/>
    </row>
    <row r="134" spans="1:9" x14ac:dyDescent="0.4">
      <c r="A134" s="158">
        <f>IFERROR(IF(AND(A128=A129,A129=A130,A130=A131,A131=A132,A132=A133),IF(A133+1&gt;MATCH(0,Input_Lieferant!$B$9:$B$158,-1),"",A133+1),A133),"")</f>
        <v>22</v>
      </c>
      <c r="B134" s="27" t="str">
        <f t="shared" si="67"/>
        <v>MATERIAL</v>
      </c>
      <c r="C134" s="27">
        <f t="shared" si="68"/>
        <v>22</v>
      </c>
      <c r="D134" s="27" t="str">
        <f t="shared" si="69"/>
        <v>GRUN</v>
      </c>
      <c r="E134" s="27" t="str">
        <f t="shared" si="77"/>
        <v>D</v>
      </c>
      <c r="F134" s="27">
        <f t="shared" ref="F134" si="134">IF(A134="","",1)</f>
        <v>1</v>
      </c>
      <c r="G134" s="27" t="str">
        <f t="shared" si="71"/>
        <v/>
      </c>
      <c r="H134" s="27" t="str">
        <f>_xlfn.IFNA(IF(INDEX(Input_Lieferant!$D$9:$BE$158,MATCH($A134,Input_Lieferant!$B$9:$B$158,0),MATCH($H$6,Input_Lieferant!$D$8:$BE$8,0))=0,"",INDEX(Input_Lieferant!$D$9:$BE$158,MATCH($A134,Input_Lieferant!$B$9:$B$158,0),MATCH($H$6,Input_Lieferant!$D$8:$BE$8,0))),"")</f>
        <v>fIbrGFeOXeAnLtMgWtGKsXHTmTGUOh</v>
      </c>
      <c r="I134" s="31"/>
    </row>
    <row r="135" spans="1:9" x14ac:dyDescent="0.4">
      <c r="A135" s="158">
        <f>IFERROR(IF(AND(A129=A130,A130=A131,A131=A132,A132=A133,A133=A134),IF(A134+1&gt;MATCH(0,Input_Lieferant!$B$9:$B$158,-1),"",A134+1),A134),"")</f>
        <v>22</v>
      </c>
      <c r="B135" s="27" t="str">
        <f t="shared" si="67"/>
        <v>MATERIAL</v>
      </c>
      <c r="C135" s="27">
        <f t="shared" si="68"/>
        <v>22</v>
      </c>
      <c r="D135" s="27" t="str">
        <f t="shared" si="69"/>
        <v>GRUN</v>
      </c>
      <c r="E135" s="27" t="str">
        <f t="shared" si="77"/>
        <v>D</v>
      </c>
      <c r="F135" s="27">
        <f t="shared" ref="F135" si="135">IF(A134="","",2)</f>
        <v>2</v>
      </c>
      <c r="G135" s="27" t="str">
        <f t="shared" si="71"/>
        <v>/</v>
      </c>
      <c r="H135" s="27" t="str">
        <f>_xlfn.IFNA(IF(INDEX(Input_Lieferant!$D$9:$BE$158,MATCH($A135,Input_Lieferant!$B$9:$B$158,0),MATCH($H$3,Input_Lieferant!$D$8:$BE$8,0))=0,"",INDEX(Input_Lieferant!$D$9:$BE$158,MATCH($A135,Input_Lieferant!$B$9:$B$158,0),MATCH($H$3,Input_Lieferant!$D$8:$BE$8,0))),"")</f>
        <v/>
      </c>
      <c r="I135" s="31"/>
    </row>
    <row r="136" spans="1:9" x14ac:dyDescent="0.4">
      <c r="A136" s="158">
        <f>IFERROR(IF(AND(A130=A131,A131=A132,A132=A133,A133=A134,A134=A135),IF(A135+1&gt;MATCH(0,Input_Lieferant!$B$9:$B$158,-1),"",A135+1),A135),"")</f>
        <v>22</v>
      </c>
      <c r="B136" s="27" t="str">
        <f t="shared" ref="B136:B199" si="136">IF(A136&lt;&gt;"","MATERIAL","")</f>
        <v>MATERIAL</v>
      </c>
      <c r="C136" s="27">
        <f t="shared" ref="C136:C199" si="137">A136</f>
        <v>22</v>
      </c>
      <c r="D136" s="27" t="str">
        <f t="shared" ref="D136:D199" si="138">IF(A136&lt;&gt;"","GRUN","")</f>
        <v>GRUN</v>
      </c>
      <c r="E136" s="27" t="str">
        <f t="shared" si="77"/>
        <v>F</v>
      </c>
      <c r="F136" s="27">
        <f t="shared" ref="F136" si="139">IF(A136="","",1)</f>
        <v>1</v>
      </c>
      <c r="G136" s="27" t="str">
        <f t="shared" ref="G136:G199" si="140">IF(F136=2,"/","")</f>
        <v/>
      </c>
      <c r="H136" s="27" t="str">
        <f>_xlfn.IFNA(IF(INDEX(Input_Lieferant!$D$9:$BE$158,MATCH($A136,Input_Lieferant!$B$9:$B$158,0),MATCH($H$5,Input_Lieferant!$D$8:$BE$8,0))=0,"",INDEX(Input_Lieferant!$D$9:$BE$158,MATCH($A136,Input_Lieferant!$B$9:$B$158,0),MATCH($H$5,Input_Lieferant!$D$8:$BE$8,0))),"")</f>
        <v>FfAxWPxVqSghbsNwHkIPWmbLGSvTHg</v>
      </c>
      <c r="I136" s="31"/>
    </row>
    <row r="137" spans="1:9" x14ac:dyDescent="0.4">
      <c r="A137" s="158">
        <f>IFERROR(IF(AND(A131=A132,A132=A133,A133=A134,A134=A135,A135=A136),IF(A136+1&gt;MATCH(0,Input_Lieferant!$B$9:$B$158,-1),"",A136+1),A136),"")</f>
        <v>22</v>
      </c>
      <c r="B137" s="27" t="str">
        <f t="shared" si="136"/>
        <v>MATERIAL</v>
      </c>
      <c r="C137" s="27">
        <f t="shared" si="137"/>
        <v>22</v>
      </c>
      <c r="D137" s="27" t="str">
        <f t="shared" si="138"/>
        <v>GRUN</v>
      </c>
      <c r="E137" s="27" t="str">
        <f t="shared" si="77"/>
        <v>F</v>
      </c>
      <c r="F137" s="27">
        <f t="shared" ref="F137" si="141">IF(A136="","",2)</f>
        <v>2</v>
      </c>
      <c r="G137" s="27" t="str">
        <f t="shared" si="140"/>
        <v>/</v>
      </c>
      <c r="H137" s="27" t="str">
        <f>_xlfn.IFNA(IF(INDEX(Input_Lieferant!$D$9:$BE$158,MATCH($A137,Input_Lieferant!$B$9:$B$158,0),MATCH($H$2,Input_Lieferant!$D$8:$BE$8,0))=0,"",INDEX(Input_Lieferant!$D$9:$BE$158,MATCH($A137,Input_Lieferant!$B$9:$B$158,0),MATCH($H$2,Input_Lieferant!$D$8:$BE$8,0))),"")</f>
        <v>VtRPlcvSBBoFpAMJPrMcSqJQDIogSg</v>
      </c>
      <c r="I137" s="31"/>
    </row>
    <row r="138" spans="1:9" x14ac:dyDescent="0.4">
      <c r="A138" s="158">
        <f>IFERROR(IF(AND(A132=A133,A133=A134,A134=A135,A135=A136,A136=A137),IF(A137+1&gt;MATCH(0,Input_Lieferant!$B$9:$B$158,-1),"",A137+1),A137),"")</f>
        <v>22</v>
      </c>
      <c r="B138" s="27" t="str">
        <f t="shared" si="136"/>
        <v>MATERIAL</v>
      </c>
      <c r="C138" s="27">
        <f t="shared" si="137"/>
        <v>22</v>
      </c>
      <c r="D138" s="27" t="str">
        <f t="shared" si="138"/>
        <v>GRUN</v>
      </c>
      <c r="E138" s="27" t="str">
        <f t="shared" si="77"/>
        <v>E</v>
      </c>
      <c r="F138" s="27">
        <f t="shared" ref="F138" si="142">IF(A138="","",1)</f>
        <v>1</v>
      </c>
      <c r="G138" s="27" t="str">
        <f t="shared" si="140"/>
        <v/>
      </c>
      <c r="H138" s="27" t="str">
        <f>_xlfn.IFNA(IF(INDEX(Input_Lieferant!$D$9:$BE$158,MATCH($A138,Input_Lieferant!$B$9:$B$158,0),MATCH($H$4,Input_Lieferant!$D$8:$BE$8,0))=0,"",INDEX(Input_Lieferant!$D$9:$BE$158,MATCH($A138,Input_Lieferant!$B$9:$B$158,0),MATCH($H$4,Input_Lieferant!$D$8:$BE$8,0))),"")</f>
        <v>UpjgOcBvGWlMfBmFSqDuXfCCsztpxp</v>
      </c>
      <c r="I138" s="31"/>
    </row>
    <row r="139" spans="1:9" x14ac:dyDescent="0.4">
      <c r="A139" s="158">
        <f>IFERROR(IF(AND(A133=A134,A134=A135,A135=A136,A136=A137,A137=A138),IF(A138+1&gt;MATCH(0,Input_Lieferant!$B$9:$B$158,-1),"",A138+1),A138),"")</f>
        <v>22</v>
      </c>
      <c r="B139" s="27" t="str">
        <f t="shared" si="136"/>
        <v>MATERIAL</v>
      </c>
      <c r="C139" s="27">
        <f t="shared" si="137"/>
        <v>22</v>
      </c>
      <c r="D139" s="27" t="str">
        <f t="shared" si="138"/>
        <v>GRUN</v>
      </c>
      <c r="E139" s="27" t="str">
        <f t="shared" si="77"/>
        <v>E</v>
      </c>
      <c r="F139" s="27">
        <f t="shared" ref="F139" si="143">IF(A138="","",2)</f>
        <v>2</v>
      </c>
      <c r="G139" s="27" t="str">
        <f t="shared" si="140"/>
        <v>/</v>
      </c>
      <c r="H139" s="27" t="str">
        <f>_xlfn.IFNA(IF(INDEX(Input_Lieferant!$D$9:$BE$158,MATCH($A139,Input_Lieferant!$B$9:$B$158,0),MATCH($H$1,Input_Lieferant!$D$8:$BE$8,0))=0,"",INDEX(Input_Lieferant!$D$9:$BE$158,MATCH($A139,Input_Lieferant!$B$9:$B$158,0),MATCH($H$1,Input_Lieferant!$D$8:$BE$8,0))),"")</f>
        <v>qrVlrozrCLivMvrvbeWiItSFWqPtaf</v>
      </c>
      <c r="I139" s="31"/>
    </row>
    <row r="140" spans="1:9" x14ac:dyDescent="0.4">
      <c r="A140" s="158">
        <f>IFERROR(IF(AND(A134=A135,A135=A136,A136=A137,A137=A138,A138=A139),IF(A139+1&gt;MATCH(0,Input_Lieferant!$B$9:$B$158,-1),"",A139+1),A139),"")</f>
        <v>23</v>
      </c>
      <c r="B140" s="27" t="str">
        <f t="shared" si="136"/>
        <v>MATERIAL</v>
      </c>
      <c r="C140" s="27">
        <f t="shared" si="137"/>
        <v>23</v>
      </c>
      <c r="D140" s="27" t="str">
        <f t="shared" si="138"/>
        <v>GRUN</v>
      </c>
      <c r="E140" s="27" t="str">
        <f t="shared" si="77"/>
        <v>D</v>
      </c>
      <c r="F140" s="27">
        <f t="shared" ref="F140" si="144">IF(A140="","",1)</f>
        <v>1</v>
      </c>
      <c r="G140" s="27" t="str">
        <f t="shared" si="140"/>
        <v/>
      </c>
      <c r="H140" s="27" t="str">
        <f>_xlfn.IFNA(IF(INDEX(Input_Lieferant!$D$9:$BE$158,MATCH($A140,Input_Lieferant!$B$9:$B$158,0),MATCH($H$6,Input_Lieferant!$D$8:$BE$8,0))=0,"",INDEX(Input_Lieferant!$D$9:$BE$158,MATCH($A140,Input_Lieferant!$B$9:$B$158,0),MATCH($H$6,Input_Lieferant!$D$8:$BE$8,0))),"")</f>
        <v>HvoQbBCzDhDxjQGfaMOnCoTAvdhXcW</v>
      </c>
      <c r="I140" s="31"/>
    </row>
    <row r="141" spans="1:9" x14ac:dyDescent="0.4">
      <c r="A141" s="158">
        <f>IFERROR(IF(AND(A135=A136,A136=A137,A137=A138,A138=A139,A139=A140),IF(A140+1&gt;MATCH(0,Input_Lieferant!$B$9:$B$158,-1),"",A140+1),A140),"")</f>
        <v>23</v>
      </c>
      <c r="B141" s="27" t="str">
        <f t="shared" si="136"/>
        <v>MATERIAL</v>
      </c>
      <c r="C141" s="27">
        <f t="shared" si="137"/>
        <v>23</v>
      </c>
      <c r="D141" s="27" t="str">
        <f t="shared" si="138"/>
        <v>GRUN</v>
      </c>
      <c r="E141" s="27" t="str">
        <f t="shared" si="77"/>
        <v>D</v>
      </c>
      <c r="F141" s="27">
        <f t="shared" ref="F141" si="145">IF(A140="","",2)</f>
        <v>2</v>
      </c>
      <c r="G141" s="27" t="str">
        <f t="shared" si="140"/>
        <v>/</v>
      </c>
      <c r="H141" s="27" t="str">
        <f>_xlfn.IFNA(IF(INDEX(Input_Lieferant!$D$9:$BE$158,MATCH($A141,Input_Lieferant!$B$9:$B$158,0),MATCH($H$3,Input_Lieferant!$D$8:$BE$8,0))=0,"",INDEX(Input_Lieferant!$D$9:$BE$158,MATCH($A141,Input_Lieferant!$B$9:$B$158,0),MATCH($H$3,Input_Lieferant!$D$8:$BE$8,0))),"")</f>
        <v>JBPOasKVfaHljkLmsvEqnveKmakKRs</v>
      </c>
      <c r="I141" s="31"/>
    </row>
    <row r="142" spans="1:9" x14ac:dyDescent="0.4">
      <c r="A142" s="158">
        <f>IFERROR(IF(AND(A136=A137,A137=A138,A138=A139,A139=A140,A140=A141),IF(A141+1&gt;MATCH(0,Input_Lieferant!$B$9:$B$158,-1),"",A141+1),A141),"")</f>
        <v>23</v>
      </c>
      <c r="B142" s="27" t="str">
        <f t="shared" si="136"/>
        <v>MATERIAL</v>
      </c>
      <c r="C142" s="27">
        <f t="shared" si="137"/>
        <v>23</v>
      </c>
      <c r="D142" s="27" t="str">
        <f t="shared" si="138"/>
        <v>GRUN</v>
      </c>
      <c r="E142" s="27" t="str">
        <f t="shared" ref="E142:E205" si="146">IF(A142&lt;&gt;"",E136,"")</f>
        <v>F</v>
      </c>
      <c r="F142" s="27">
        <f t="shared" ref="F142" si="147">IF(A142="","",1)</f>
        <v>1</v>
      </c>
      <c r="G142" s="27" t="str">
        <f t="shared" si="140"/>
        <v/>
      </c>
      <c r="H142" s="27" t="str">
        <f>_xlfn.IFNA(IF(INDEX(Input_Lieferant!$D$9:$BE$158,MATCH($A142,Input_Lieferant!$B$9:$B$158,0),MATCH($H$5,Input_Lieferant!$D$8:$BE$8,0))=0,"",INDEX(Input_Lieferant!$D$9:$BE$158,MATCH($A142,Input_Lieferant!$B$9:$B$158,0),MATCH($H$5,Input_Lieferant!$D$8:$BE$8,0))),"")</f>
        <v>TWaemQbfLbDXhhmeIStKdtKbitRecB</v>
      </c>
      <c r="I142" s="31"/>
    </row>
    <row r="143" spans="1:9" x14ac:dyDescent="0.4">
      <c r="A143" s="158">
        <f>IFERROR(IF(AND(A137=A138,A138=A139,A139=A140,A140=A141,A141=A142),IF(A142+1&gt;MATCH(0,Input_Lieferant!$B$9:$B$158,-1),"",A142+1),A142),"")</f>
        <v>23</v>
      </c>
      <c r="B143" s="27" t="str">
        <f t="shared" si="136"/>
        <v>MATERIAL</v>
      </c>
      <c r="C143" s="27">
        <f t="shared" si="137"/>
        <v>23</v>
      </c>
      <c r="D143" s="27" t="str">
        <f t="shared" si="138"/>
        <v>GRUN</v>
      </c>
      <c r="E143" s="27" t="str">
        <f t="shared" si="146"/>
        <v>F</v>
      </c>
      <c r="F143" s="27">
        <f t="shared" ref="F143" si="148">IF(A142="","",2)</f>
        <v>2</v>
      </c>
      <c r="G143" s="27" t="str">
        <f t="shared" si="140"/>
        <v>/</v>
      </c>
      <c r="H143" s="27" t="str">
        <f>_xlfn.IFNA(IF(INDEX(Input_Lieferant!$D$9:$BE$158,MATCH($A143,Input_Lieferant!$B$9:$B$158,0),MATCH($H$2,Input_Lieferant!$D$8:$BE$8,0))=0,"",INDEX(Input_Lieferant!$D$9:$BE$158,MATCH($A143,Input_Lieferant!$B$9:$B$158,0),MATCH($H$2,Input_Lieferant!$D$8:$BE$8,0))),"")</f>
        <v>RykCyiQAvFHsrDjnqcVialQhVgGILD</v>
      </c>
      <c r="I143" s="31"/>
    </row>
    <row r="144" spans="1:9" x14ac:dyDescent="0.4">
      <c r="A144" s="158">
        <f>IFERROR(IF(AND(A138=A139,A139=A140,A140=A141,A141=A142,A142=A143),IF(A143+1&gt;MATCH(0,Input_Lieferant!$B$9:$B$158,-1),"",A143+1),A143),"")</f>
        <v>23</v>
      </c>
      <c r="B144" s="27" t="str">
        <f t="shared" si="136"/>
        <v>MATERIAL</v>
      </c>
      <c r="C144" s="27">
        <f t="shared" si="137"/>
        <v>23</v>
      </c>
      <c r="D144" s="27" t="str">
        <f t="shared" si="138"/>
        <v>GRUN</v>
      </c>
      <c r="E144" s="27" t="str">
        <f t="shared" si="146"/>
        <v>E</v>
      </c>
      <c r="F144" s="27">
        <f t="shared" ref="F144" si="149">IF(A144="","",1)</f>
        <v>1</v>
      </c>
      <c r="G144" s="27" t="str">
        <f t="shared" si="140"/>
        <v/>
      </c>
      <c r="H144" s="27" t="str">
        <f>_xlfn.IFNA(IF(INDEX(Input_Lieferant!$D$9:$BE$158,MATCH($A144,Input_Lieferant!$B$9:$B$158,0),MATCH($H$4,Input_Lieferant!$D$8:$BE$8,0))=0,"",INDEX(Input_Lieferant!$D$9:$BE$158,MATCH($A144,Input_Lieferant!$B$9:$B$158,0),MATCH($H$4,Input_Lieferant!$D$8:$BE$8,0))),"")</f>
        <v>RdxWuAIIeyCqkSuTcIVlnazCWXcvde</v>
      </c>
      <c r="I144" s="31"/>
    </row>
    <row r="145" spans="1:9" x14ac:dyDescent="0.4">
      <c r="A145" s="158">
        <f>IFERROR(IF(AND(A139=A140,A140=A141,A141=A142,A142=A143,A143=A144),IF(A144+1&gt;MATCH(0,Input_Lieferant!$B$9:$B$158,-1),"",A144+1),A144),"")</f>
        <v>23</v>
      </c>
      <c r="B145" s="27" t="str">
        <f t="shared" si="136"/>
        <v>MATERIAL</v>
      </c>
      <c r="C145" s="27">
        <f t="shared" si="137"/>
        <v>23</v>
      </c>
      <c r="D145" s="27" t="str">
        <f t="shared" si="138"/>
        <v>GRUN</v>
      </c>
      <c r="E145" s="27" t="str">
        <f t="shared" si="146"/>
        <v>E</v>
      </c>
      <c r="F145" s="27">
        <f t="shared" ref="F145" si="150">IF(A144="","",2)</f>
        <v>2</v>
      </c>
      <c r="G145" s="27" t="str">
        <f t="shared" si="140"/>
        <v>/</v>
      </c>
      <c r="H145" s="27" t="str">
        <f>_xlfn.IFNA(IF(INDEX(Input_Lieferant!$D$9:$BE$158,MATCH($A145,Input_Lieferant!$B$9:$B$158,0),MATCH($H$1,Input_Lieferant!$D$8:$BE$8,0))=0,"",INDEX(Input_Lieferant!$D$9:$BE$158,MATCH($A145,Input_Lieferant!$B$9:$B$158,0),MATCH($H$1,Input_Lieferant!$D$8:$BE$8,0))),"")</f>
        <v>EbeiBouyrSFAzHIhVdSajzhxFtpjfb</v>
      </c>
      <c r="I145" s="31"/>
    </row>
    <row r="146" spans="1:9" x14ac:dyDescent="0.4">
      <c r="A146" s="158">
        <f>IFERROR(IF(AND(A140=A141,A141=A142,A142=A143,A143=A144,A144=A145),IF(A145+1&gt;MATCH(0,Input_Lieferant!$B$9:$B$158,-1),"",A145+1),A145),"")</f>
        <v>24</v>
      </c>
      <c r="B146" s="27" t="str">
        <f t="shared" si="136"/>
        <v>MATERIAL</v>
      </c>
      <c r="C146" s="27">
        <f t="shared" si="137"/>
        <v>24</v>
      </c>
      <c r="D146" s="27" t="str">
        <f t="shared" si="138"/>
        <v>GRUN</v>
      </c>
      <c r="E146" s="27" t="str">
        <f t="shared" si="146"/>
        <v>D</v>
      </c>
      <c r="F146" s="27">
        <f t="shared" ref="F146" si="151">IF(A146="","",1)</f>
        <v>1</v>
      </c>
      <c r="G146" s="27" t="str">
        <f t="shared" si="140"/>
        <v/>
      </c>
      <c r="H146" s="27" t="str">
        <f>_xlfn.IFNA(IF(INDEX(Input_Lieferant!$D$9:$BE$158,MATCH($A146,Input_Lieferant!$B$9:$B$158,0),MATCH($H$6,Input_Lieferant!$D$8:$BE$8,0))=0,"",INDEX(Input_Lieferant!$D$9:$BE$158,MATCH($A146,Input_Lieferant!$B$9:$B$158,0),MATCH($H$6,Input_Lieferant!$D$8:$BE$8,0))),"")</f>
        <v>CsXfRvKHbActOUJdFGgMcczwioEBmv</v>
      </c>
      <c r="I146" s="31"/>
    </row>
    <row r="147" spans="1:9" x14ac:dyDescent="0.4">
      <c r="A147" s="158">
        <f>IFERROR(IF(AND(A141=A142,A142=A143,A143=A144,A144=A145,A145=A146),IF(A146+1&gt;MATCH(0,Input_Lieferant!$B$9:$B$158,-1),"",A146+1),A146),"")</f>
        <v>24</v>
      </c>
      <c r="B147" s="27" t="str">
        <f t="shared" si="136"/>
        <v>MATERIAL</v>
      </c>
      <c r="C147" s="27">
        <f t="shared" si="137"/>
        <v>24</v>
      </c>
      <c r="D147" s="27" t="str">
        <f t="shared" si="138"/>
        <v>GRUN</v>
      </c>
      <c r="E147" s="27" t="str">
        <f t="shared" si="146"/>
        <v>D</v>
      </c>
      <c r="F147" s="27">
        <f t="shared" ref="F147" si="152">IF(A146="","",2)</f>
        <v>2</v>
      </c>
      <c r="G147" s="27" t="str">
        <f t="shared" si="140"/>
        <v>/</v>
      </c>
      <c r="H147" s="27" t="str">
        <f>_xlfn.IFNA(IF(INDEX(Input_Lieferant!$D$9:$BE$158,MATCH($A147,Input_Lieferant!$B$9:$B$158,0),MATCH($H$3,Input_Lieferant!$D$8:$BE$8,0))=0,"",INDEX(Input_Lieferant!$D$9:$BE$158,MATCH($A147,Input_Lieferant!$B$9:$B$158,0),MATCH($H$3,Input_Lieferant!$D$8:$BE$8,0))),"")</f>
        <v>NpiaTqVTGHcqCVwfWgNjJssjoSJUVP</v>
      </c>
      <c r="I147" s="31"/>
    </row>
    <row r="148" spans="1:9" x14ac:dyDescent="0.4">
      <c r="A148" s="158">
        <f>IFERROR(IF(AND(A142=A143,A143=A144,A144=A145,A145=A146,A146=A147),IF(A147+1&gt;MATCH(0,Input_Lieferant!$B$9:$B$158,-1),"",A147+1),A147),"")</f>
        <v>24</v>
      </c>
      <c r="B148" s="27" t="str">
        <f t="shared" si="136"/>
        <v>MATERIAL</v>
      </c>
      <c r="C148" s="27">
        <f t="shared" si="137"/>
        <v>24</v>
      </c>
      <c r="D148" s="27" t="str">
        <f t="shared" si="138"/>
        <v>GRUN</v>
      </c>
      <c r="E148" s="27" t="str">
        <f t="shared" si="146"/>
        <v>F</v>
      </c>
      <c r="F148" s="27">
        <f t="shared" ref="F148" si="153">IF(A148="","",1)</f>
        <v>1</v>
      </c>
      <c r="G148" s="27" t="str">
        <f t="shared" si="140"/>
        <v/>
      </c>
      <c r="H148" s="27" t="str">
        <f>_xlfn.IFNA(IF(INDEX(Input_Lieferant!$D$9:$BE$158,MATCH($A148,Input_Lieferant!$B$9:$B$158,0),MATCH($H$5,Input_Lieferant!$D$8:$BE$8,0))=0,"",INDEX(Input_Lieferant!$D$9:$BE$158,MATCH($A148,Input_Lieferant!$B$9:$B$158,0),MATCH($H$5,Input_Lieferant!$D$8:$BE$8,0))),"")</f>
        <v>CLtvOKQBuJDtBONFAnqejJglvuXtmX</v>
      </c>
      <c r="I148" s="31"/>
    </row>
    <row r="149" spans="1:9" x14ac:dyDescent="0.4">
      <c r="A149" s="158">
        <f>IFERROR(IF(AND(A143=A144,A144=A145,A145=A146,A146=A147,A147=A148),IF(A148+1&gt;MATCH(0,Input_Lieferant!$B$9:$B$158,-1),"",A148+1),A148),"")</f>
        <v>24</v>
      </c>
      <c r="B149" s="27" t="str">
        <f t="shared" si="136"/>
        <v>MATERIAL</v>
      </c>
      <c r="C149" s="27">
        <f t="shared" si="137"/>
        <v>24</v>
      </c>
      <c r="D149" s="27" t="str">
        <f t="shared" si="138"/>
        <v>GRUN</v>
      </c>
      <c r="E149" s="27" t="str">
        <f t="shared" si="146"/>
        <v>F</v>
      </c>
      <c r="F149" s="27">
        <f t="shared" ref="F149" si="154">IF(A148="","",2)</f>
        <v>2</v>
      </c>
      <c r="G149" s="27" t="str">
        <f t="shared" si="140"/>
        <v>/</v>
      </c>
      <c r="H149" s="27" t="str">
        <f>_xlfn.IFNA(IF(INDEX(Input_Lieferant!$D$9:$BE$158,MATCH($A149,Input_Lieferant!$B$9:$B$158,0),MATCH($H$2,Input_Lieferant!$D$8:$BE$8,0))=0,"",INDEX(Input_Lieferant!$D$9:$BE$158,MATCH($A149,Input_Lieferant!$B$9:$B$158,0),MATCH($H$2,Input_Lieferant!$D$8:$BE$8,0))),"")</f>
        <v>ArpmussPEDOtGzPpQmVAXJyPlmqaqB</v>
      </c>
      <c r="I149" s="31"/>
    </row>
    <row r="150" spans="1:9" x14ac:dyDescent="0.4">
      <c r="A150" s="158">
        <f>IFERROR(IF(AND(A144=A145,A145=A146,A146=A147,A147=A148,A148=A149),IF(A149+1&gt;MATCH(0,Input_Lieferant!$B$9:$B$158,-1),"",A149+1),A149),"")</f>
        <v>24</v>
      </c>
      <c r="B150" s="27" t="str">
        <f t="shared" si="136"/>
        <v>MATERIAL</v>
      </c>
      <c r="C150" s="27">
        <f t="shared" si="137"/>
        <v>24</v>
      </c>
      <c r="D150" s="27" t="str">
        <f t="shared" si="138"/>
        <v>GRUN</v>
      </c>
      <c r="E150" s="27" t="str">
        <f t="shared" si="146"/>
        <v>E</v>
      </c>
      <c r="F150" s="27">
        <f t="shared" ref="F150" si="155">IF(A150="","",1)</f>
        <v>1</v>
      </c>
      <c r="G150" s="27" t="str">
        <f t="shared" si="140"/>
        <v/>
      </c>
      <c r="H150" s="27" t="str">
        <f>_xlfn.IFNA(IF(INDEX(Input_Lieferant!$D$9:$BE$158,MATCH($A150,Input_Lieferant!$B$9:$B$158,0),MATCH($H$4,Input_Lieferant!$D$8:$BE$8,0))=0,"",INDEX(Input_Lieferant!$D$9:$BE$158,MATCH($A150,Input_Lieferant!$B$9:$B$158,0),MATCH($H$4,Input_Lieferant!$D$8:$BE$8,0))),"")</f>
        <v>laHwfHKPbQWVQonnzxdKjKBMiNncRF</v>
      </c>
      <c r="I150" s="31"/>
    </row>
    <row r="151" spans="1:9" x14ac:dyDescent="0.4">
      <c r="A151" s="158">
        <f>IFERROR(IF(AND(A145=A146,A146=A147,A147=A148,A148=A149,A149=A150),IF(A150+1&gt;MATCH(0,Input_Lieferant!$B$9:$B$158,-1),"",A150+1),A150),"")</f>
        <v>24</v>
      </c>
      <c r="B151" s="27" t="str">
        <f t="shared" si="136"/>
        <v>MATERIAL</v>
      </c>
      <c r="C151" s="27">
        <f t="shared" si="137"/>
        <v>24</v>
      </c>
      <c r="D151" s="27" t="str">
        <f t="shared" si="138"/>
        <v>GRUN</v>
      </c>
      <c r="E151" s="27" t="str">
        <f t="shared" si="146"/>
        <v>E</v>
      </c>
      <c r="F151" s="27">
        <f t="shared" ref="F151" si="156">IF(A150="","",2)</f>
        <v>2</v>
      </c>
      <c r="G151" s="27" t="str">
        <f t="shared" si="140"/>
        <v>/</v>
      </c>
      <c r="H151" s="27" t="str">
        <f>_xlfn.IFNA(IF(INDEX(Input_Lieferant!$D$9:$BE$158,MATCH($A151,Input_Lieferant!$B$9:$B$158,0),MATCH($H$1,Input_Lieferant!$D$8:$BE$8,0))=0,"",INDEX(Input_Lieferant!$D$9:$BE$158,MATCH($A151,Input_Lieferant!$B$9:$B$158,0),MATCH($H$1,Input_Lieferant!$D$8:$BE$8,0))),"")</f>
        <v>eaKQUiPAKyuLnyVUCwkzBEAVqfDjfv</v>
      </c>
      <c r="I151" s="31"/>
    </row>
    <row r="152" spans="1:9" x14ac:dyDescent="0.4">
      <c r="A152" s="158">
        <f>IFERROR(IF(AND(A146=A147,A147=A148,A148=A149,A149=A150,A150=A151),IF(A151+1&gt;MATCH(0,Input_Lieferant!$B$9:$B$158,-1),"",A151+1),A151),"")</f>
        <v>25</v>
      </c>
      <c r="B152" s="27" t="str">
        <f t="shared" si="136"/>
        <v>MATERIAL</v>
      </c>
      <c r="C152" s="27">
        <f t="shared" si="137"/>
        <v>25</v>
      </c>
      <c r="D152" s="27" t="str">
        <f t="shared" si="138"/>
        <v>GRUN</v>
      </c>
      <c r="E152" s="27" t="str">
        <f t="shared" si="146"/>
        <v>D</v>
      </c>
      <c r="F152" s="27">
        <f t="shared" ref="F152" si="157">IF(A152="","",1)</f>
        <v>1</v>
      </c>
      <c r="G152" s="27" t="str">
        <f t="shared" si="140"/>
        <v/>
      </c>
      <c r="H152" s="27" t="str">
        <f>_xlfn.IFNA(IF(INDEX(Input_Lieferant!$D$9:$BE$158,MATCH($A152,Input_Lieferant!$B$9:$B$158,0),MATCH($H$6,Input_Lieferant!$D$8:$BE$8,0))=0,"",INDEX(Input_Lieferant!$D$9:$BE$158,MATCH($A152,Input_Lieferant!$B$9:$B$158,0),MATCH($H$6,Input_Lieferant!$D$8:$BE$8,0))),"")</f>
        <v>sPAzqnffQoDtrJTOcWqRULqiylmoJK</v>
      </c>
      <c r="I152" s="31"/>
    </row>
    <row r="153" spans="1:9" x14ac:dyDescent="0.4">
      <c r="A153" s="158">
        <f>IFERROR(IF(AND(A147=A148,A148=A149,A149=A150,A150=A151,A151=A152),IF(A152+1&gt;MATCH(0,Input_Lieferant!$B$9:$B$158,-1),"",A152+1),A152),"")</f>
        <v>25</v>
      </c>
      <c r="B153" s="27" t="str">
        <f t="shared" si="136"/>
        <v>MATERIAL</v>
      </c>
      <c r="C153" s="27">
        <f t="shared" si="137"/>
        <v>25</v>
      </c>
      <c r="D153" s="27" t="str">
        <f t="shared" si="138"/>
        <v>GRUN</v>
      </c>
      <c r="E153" s="27" t="str">
        <f t="shared" si="146"/>
        <v>D</v>
      </c>
      <c r="F153" s="27">
        <f t="shared" ref="F153" si="158">IF(A152="","",2)</f>
        <v>2</v>
      </c>
      <c r="G153" s="27" t="str">
        <f t="shared" si="140"/>
        <v>/</v>
      </c>
      <c r="H153" s="27" t="str">
        <f>_xlfn.IFNA(IF(INDEX(Input_Lieferant!$D$9:$BE$158,MATCH($A153,Input_Lieferant!$B$9:$B$158,0),MATCH($H$3,Input_Lieferant!$D$8:$BE$8,0))=0,"",INDEX(Input_Lieferant!$D$9:$BE$158,MATCH($A153,Input_Lieferant!$B$9:$B$158,0),MATCH($H$3,Input_Lieferant!$D$8:$BE$8,0))),"")</f>
        <v>exhSVUznnsmGGzFKlzqxoRSbIyOzSN</v>
      </c>
      <c r="I153" s="31"/>
    </row>
    <row r="154" spans="1:9" x14ac:dyDescent="0.4">
      <c r="A154" s="158">
        <f>IFERROR(IF(AND(A148=A149,A149=A150,A150=A151,A151=A152,A152=A153),IF(A153+1&gt;MATCH(0,Input_Lieferant!$B$9:$B$158,-1),"",A153+1),A153),"")</f>
        <v>25</v>
      </c>
      <c r="B154" s="27" t="str">
        <f t="shared" si="136"/>
        <v>MATERIAL</v>
      </c>
      <c r="C154" s="27">
        <f t="shared" si="137"/>
        <v>25</v>
      </c>
      <c r="D154" s="27" t="str">
        <f t="shared" si="138"/>
        <v>GRUN</v>
      </c>
      <c r="E154" s="27" t="str">
        <f t="shared" si="146"/>
        <v>F</v>
      </c>
      <c r="F154" s="27">
        <f t="shared" ref="F154" si="159">IF(A154="","",1)</f>
        <v>1</v>
      </c>
      <c r="G154" s="27" t="str">
        <f t="shared" si="140"/>
        <v/>
      </c>
      <c r="H154" s="27" t="str">
        <f>_xlfn.IFNA(IF(INDEX(Input_Lieferant!$D$9:$BE$158,MATCH($A154,Input_Lieferant!$B$9:$B$158,0),MATCH($H$5,Input_Lieferant!$D$8:$BE$8,0))=0,"",INDEX(Input_Lieferant!$D$9:$BE$158,MATCH($A154,Input_Lieferant!$B$9:$B$158,0),MATCH($H$5,Input_Lieferant!$D$8:$BE$8,0))),"")</f>
        <v>UsxMnRvaVSSoOjBrgXqSffbXudeSUL</v>
      </c>
      <c r="I154" s="31"/>
    </row>
    <row r="155" spans="1:9" x14ac:dyDescent="0.4">
      <c r="A155" s="158">
        <f>IFERROR(IF(AND(A149=A150,A150=A151,A151=A152,A152=A153,A153=A154),IF(A154+1&gt;MATCH(0,Input_Lieferant!$B$9:$B$158,-1),"",A154+1),A154),"")</f>
        <v>25</v>
      </c>
      <c r="B155" s="27" t="str">
        <f t="shared" si="136"/>
        <v>MATERIAL</v>
      </c>
      <c r="C155" s="27">
        <f t="shared" si="137"/>
        <v>25</v>
      </c>
      <c r="D155" s="27" t="str">
        <f t="shared" si="138"/>
        <v>GRUN</v>
      </c>
      <c r="E155" s="27" t="str">
        <f t="shared" si="146"/>
        <v>F</v>
      </c>
      <c r="F155" s="27">
        <f t="shared" ref="F155" si="160">IF(A154="","",2)</f>
        <v>2</v>
      </c>
      <c r="G155" s="27" t="str">
        <f t="shared" si="140"/>
        <v>/</v>
      </c>
      <c r="H155" s="27" t="str">
        <f>_xlfn.IFNA(IF(INDEX(Input_Lieferant!$D$9:$BE$158,MATCH($A155,Input_Lieferant!$B$9:$B$158,0),MATCH($H$2,Input_Lieferant!$D$8:$BE$8,0))=0,"",INDEX(Input_Lieferant!$D$9:$BE$158,MATCH($A155,Input_Lieferant!$B$9:$B$158,0),MATCH($H$2,Input_Lieferant!$D$8:$BE$8,0))),"")</f>
        <v>CCosXgRgaJgzDleoprfVbtJbFxoWTv</v>
      </c>
      <c r="I155" s="31"/>
    </row>
    <row r="156" spans="1:9" x14ac:dyDescent="0.4">
      <c r="A156" s="158">
        <f>IFERROR(IF(AND(A150=A151,A151=A152,A152=A153,A153=A154,A154=A155),IF(A155+1&gt;MATCH(0,Input_Lieferant!$B$9:$B$158,-1),"",A155+1),A155),"")</f>
        <v>25</v>
      </c>
      <c r="B156" s="27" t="str">
        <f t="shared" si="136"/>
        <v>MATERIAL</v>
      </c>
      <c r="C156" s="27">
        <f t="shared" si="137"/>
        <v>25</v>
      </c>
      <c r="D156" s="27" t="str">
        <f t="shared" si="138"/>
        <v>GRUN</v>
      </c>
      <c r="E156" s="27" t="str">
        <f t="shared" si="146"/>
        <v>E</v>
      </c>
      <c r="F156" s="27">
        <f t="shared" ref="F156" si="161">IF(A156="","",1)</f>
        <v>1</v>
      </c>
      <c r="G156" s="27" t="str">
        <f t="shared" si="140"/>
        <v/>
      </c>
      <c r="H156" s="27" t="str">
        <f>_xlfn.IFNA(IF(INDEX(Input_Lieferant!$D$9:$BE$158,MATCH($A156,Input_Lieferant!$B$9:$B$158,0),MATCH($H$4,Input_Lieferant!$D$8:$BE$8,0))=0,"",INDEX(Input_Lieferant!$D$9:$BE$158,MATCH($A156,Input_Lieferant!$B$9:$B$158,0),MATCH($H$4,Input_Lieferant!$D$8:$BE$8,0))),"")</f>
        <v>wQfhMUnhKCbSRRtpqSwHlOuutuRTpi</v>
      </c>
      <c r="I156" s="31"/>
    </row>
    <row r="157" spans="1:9" x14ac:dyDescent="0.4">
      <c r="A157" s="158">
        <f>IFERROR(IF(AND(A151=A152,A152=A153,A153=A154,A154=A155,A155=A156),IF(A156+1&gt;MATCH(0,Input_Lieferant!$B$9:$B$158,-1),"",A156+1),A156),"")</f>
        <v>25</v>
      </c>
      <c r="B157" s="27" t="str">
        <f t="shared" si="136"/>
        <v>MATERIAL</v>
      </c>
      <c r="C157" s="27">
        <f t="shared" si="137"/>
        <v>25</v>
      </c>
      <c r="D157" s="27" t="str">
        <f t="shared" si="138"/>
        <v>GRUN</v>
      </c>
      <c r="E157" s="27" t="str">
        <f t="shared" si="146"/>
        <v>E</v>
      </c>
      <c r="F157" s="27">
        <f t="shared" ref="F157" si="162">IF(A156="","",2)</f>
        <v>2</v>
      </c>
      <c r="G157" s="27" t="str">
        <f t="shared" si="140"/>
        <v>/</v>
      </c>
      <c r="H157" s="27" t="str">
        <f>_xlfn.IFNA(IF(INDEX(Input_Lieferant!$D$9:$BE$158,MATCH($A157,Input_Lieferant!$B$9:$B$158,0),MATCH($H$1,Input_Lieferant!$D$8:$BE$8,0))=0,"",INDEX(Input_Lieferant!$D$9:$BE$158,MATCH($A157,Input_Lieferant!$B$9:$B$158,0),MATCH($H$1,Input_Lieferant!$D$8:$BE$8,0))),"")</f>
        <v>xygIxVcKmafXkLgWoriXXPvcTAkUNy</v>
      </c>
      <c r="I157" s="31"/>
    </row>
    <row r="158" spans="1:9" x14ac:dyDescent="0.4">
      <c r="A158" s="158">
        <f>IFERROR(IF(AND(A152=A153,A153=A154,A154=A155,A155=A156,A156=A157),IF(A157+1&gt;MATCH(0,Input_Lieferant!$B$9:$B$158,-1),"",A157+1),A157),"")</f>
        <v>26</v>
      </c>
      <c r="B158" s="27" t="str">
        <f t="shared" si="136"/>
        <v>MATERIAL</v>
      </c>
      <c r="C158" s="27">
        <f t="shared" si="137"/>
        <v>26</v>
      </c>
      <c r="D158" s="27" t="str">
        <f t="shared" si="138"/>
        <v>GRUN</v>
      </c>
      <c r="E158" s="27" t="str">
        <f t="shared" si="146"/>
        <v>D</v>
      </c>
      <c r="F158" s="27">
        <f t="shared" ref="F158" si="163">IF(A158="","",1)</f>
        <v>1</v>
      </c>
      <c r="G158" s="27" t="str">
        <f t="shared" si="140"/>
        <v/>
      </c>
      <c r="H158" s="27" t="str">
        <f>_xlfn.IFNA(IF(INDEX(Input_Lieferant!$D$9:$BE$158,MATCH($A158,Input_Lieferant!$B$9:$B$158,0),MATCH($H$6,Input_Lieferant!$D$8:$BE$8,0))=0,"",INDEX(Input_Lieferant!$D$9:$BE$158,MATCH($A158,Input_Lieferant!$B$9:$B$158,0),MATCH($H$6,Input_Lieferant!$D$8:$BE$8,0))),"")</f>
        <v>TEjxoKAOeNhMXhzLiEOgETmSIXlhUl</v>
      </c>
      <c r="I158" s="31"/>
    </row>
    <row r="159" spans="1:9" x14ac:dyDescent="0.4">
      <c r="A159" s="158">
        <f>IFERROR(IF(AND(A153=A154,A154=A155,A155=A156,A156=A157,A157=A158),IF(A158+1&gt;MATCH(0,Input_Lieferant!$B$9:$B$158,-1),"",A158+1),A158),"")</f>
        <v>26</v>
      </c>
      <c r="B159" s="27" t="str">
        <f t="shared" si="136"/>
        <v>MATERIAL</v>
      </c>
      <c r="C159" s="27">
        <f t="shared" si="137"/>
        <v>26</v>
      </c>
      <c r="D159" s="27" t="str">
        <f t="shared" si="138"/>
        <v>GRUN</v>
      </c>
      <c r="E159" s="27" t="str">
        <f t="shared" si="146"/>
        <v>D</v>
      </c>
      <c r="F159" s="27">
        <f t="shared" ref="F159" si="164">IF(A158="","",2)</f>
        <v>2</v>
      </c>
      <c r="G159" s="27" t="str">
        <f t="shared" si="140"/>
        <v>/</v>
      </c>
      <c r="H159" s="27" t="str">
        <f>_xlfn.IFNA(IF(INDEX(Input_Lieferant!$D$9:$BE$158,MATCH($A159,Input_Lieferant!$B$9:$B$158,0),MATCH($H$3,Input_Lieferant!$D$8:$BE$8,0))=0,"",INDEX(Input_Lieferant!$D$9:$BE$158,MATCH($A159,Input_Lieferant!$B$9:$B$158,0),MATCH($H$3,Input_Lieferant!$D$8:$BE$8,0))),"")</f>
        <v>LtnpkFKEFVshqPPikdNmTusTVdEkNI</v>
      </c>
      <c r="I159" s="31"/>
    </row>
    <row r="160" spans="1:9" x14ac:dyDescent="0.4">
      <c r="A160" s="158">
        <f>IFERROR(IF(AND(A154=A155,A155=A156,A156=A157,A157=A158,A158=A159),IF(A159+1&gt;MATCH(0,Input_Lieferant!$B$9:$B$158,-1),"",A159+1),A159),"")</f>
        <v>26</v>
      </c>
      <c r="B160" s="27" t="str">
        <f t="shared" si="136"/>
        <v>MATERIAL</v>
      </c>
      <c r="C160" s="27">
        <f t="shared" si="137"/>
        <v>26</v>
      </c>
      <c r="D160" s="27" t="str">
        <f t="shared" si="138"/>
        <v>GRUN</v>
      </c>
      <c r="E160" s="27" t="str">
        <f t="shared" si="146"/>
        <v>F</v>
      </c>
      <c r="F160" s="27">
        <f t="shared" ref="F160" si="165">IF(A160="","",1)</f>
        <v>1</v>
      </c>
      <c r="G160" s="27" t="str">
        <f t="shared" si="140"/>
        <v/>
      </c>
      <c r="H160" s="27" t="str">
        <f>_xlfn.IFNA(IF(INDEX(Input_Lieferant!$D$9:$BE$158,MATCH($A160,Input_Lieferant!$B$9:$B$158,0),MATCH($H$5,Input_Lieferant!$D$8:$BE$8,0))=0,"",INDEX(Input_Lieferant!$D$9:$BE$158,MATCH($A160,Input_Lieferant!$B$9:$B$158,0),MATCH($H$5,Input_Lieferant!$D$8:$BE$8,0))),"")</f>
        <v>JzqFSDHMhqwmNdwvKlTrBSHXnDcQRg</v>
      </c>
      <c r="I160" s="31"/>
    </row>
    <row r="161" spans="1:9" x14ac:dyDescent="0.4">
      <c r="A161" s="158">
        <f>IFERROR(IF(AND(A155=A156,A156=A157,A157=A158,A158=A159,A159=A160),IF(A160+1&gt;MATCH(0,Input_Lieferant!$B$9:$B$158,-1),"",A160+1),A160),"")</f>
        <v>26</v>
      </c>
      <c r="B161" s="27" t="str">
        <f t="shared" si="136"/>
        <v>MATERIAL</v>
      </c>
      <c r="C161" s="27">
        <f t="shared" si="137"/>
        <v>26</v>
      </c>
      <c r="D161" s="27" t="str">
        <f t="shared" si="138"/>
        <v>GRUN</v>
      </c>
      <c r="E161" s="27" t="str">
        <f t="shared" si="146"/>
        <v>F</v>
      </c>
      <c r="F161" s="27">
        <f t="shared" ref="F161" si="166">IF(A160="","",2)</f>
        <v>2</v>
      </c>
      <c r="G161" s="27" t="str">
        <f t="shared" si="140"/>
        <v>/</v>
      </c>
      <c r="H161" s="27" t="str">
        <f>_xlfn.IFNA(IF(INDEX(Input_Lieferant!$D$9:$BE$158,MATCH($A161,Input_Lieferant!$B$9:$B$158,0),MATCH($H$2,Input_Lieferant!$D$8:$BE$8,0))=0,"",INDEX(Input_Lieferant!$D$9:$BE$158,MATCH($A161,Input_Lieferant!$B$9:$B$158,0),MATCH($H$2,Input_Lieferant!$D$8:$BE$8,0))),"")</f>
        <v>IlkRRIxeTVKhrRTgAUdxQoxilofeCC</v>
      </c>
      <c r="I161" s="31"/>
    </row>
    <row r="162" spans="1:9" x14ac:dyDescent="0.4">
      <c r="A162" s="158">
        <f>IFERROR(IF(AND(A156=A157,A157=A158,A158=A159,A159=A160,A160=A161),IF(A161+1&gt;MATCH(0,Input_Lieferant!$B$9:$B$158,-1),"",A161+1),A161),"")</f>
        <v>26</v>
      </c>
      <c r="B162" s="27" t="str">
        <f t="shared" si="136"/>
        <v>MATERIAL</v>
      </c>
      <c r="C162" s="27">
        <f t="shared" si="137"/>
        <v>26</v>
      </c>
      <c r="D162" s="27" t="str">
        <f t="shared" si="138"/>
        <v>GRUN</v>
      </c>
      <c r="E162" s="27" t="str">
        <f t="shared" si="146"/>
        <v>E</v>
      </c>
      <c r="F162" s="27">
        <f t="shared" ref="F162" si="167">IF(A162="","",1)</f>
        <v>1</v>
      </c>
      <c r="G162" s="27" t="str">
        <f t="shared" si="140"/>
        <v/>
      </c>
      <c r="H162" s="27" t="str">
        <f>_xlfn.IFNA(IF(INDEX(Input_Lieferant!$D$9:$BE$158,MATCH($A162,Input_Lieferant!$B$9:$B$158,0),MATCH($H$4,Input_Lieferant!$D$8:$BE$8,0))=0,"",INDEX(Input_Lieferant!$D$9:$BE$158,MATCH($A162,Input_Lieferant!$B$9:$B$158,0),MATCH($H$4,Input_Lieferant!$D$8:$BE$8,0))),"")</f>
        <v>VTKAVPRwXJGqKKGsGrufQXUwKFhDOr</v>
      </c>
      <c r="I162" s="31"/>
    </row>
    <row r="163" spans="1:9" x14ac:dyDescent="0.4">
      <c r="A163" s="158">
        <f>IFERROR(IF(AND(A157=A158,A158=A159,A159=A160,A160=A161,A161=A162),IF(A162+1&gt;MATCH(0,Input_Lieferant!$B$9:$B$158,-1),"",A162+1),A162),"")</f>
        <v>26</v>
      </c>
      <c r="B163" s="27" t="str">
        <f t="shared" si="136"/>
        <v>MATERIAL</v>
      </c>
      <c r="C163" s="27">
        <f t="shared" si="137"/>
        <v>26</v>
      </c>
      <c r="D163" s="27" t="str">
        <f t="shared" si="138"/>
        <v>GRUN</v>
      </c>
      <c r="E163" s="27" t="str">
        <f t="shared" si="146"/>
        <v>E</v>
      </c>
      <c r="F163" s="27">
        <f t="shared" ref="F163" si="168">IF(A162="","",2)</f>
        <v>2</v>
      </c>
      <c r="G163" s="27" t="str">
        <f t="shared" si="140"/>
        <v>/</v>
      </c>
      <c r="H163" s="27" t="str">
        <f>_xlfn.IFNA(IF(INDEX(Input_Lieferant!$D$9:$BE$158,MATCH($A163,Input_Lieferant!$B$9:$B$158,0),MATCH($H$1,Input_Lieferant!$D$8:$BE$8,0))=0,"",INDEX(Input_Lieferant!$D$9:$BE$158,MATCH($A163,Input_Lieferant!$B$9:$B$158,0),MATCH($H$1,Input_Lieferant!$D$8:$BE$8,0))),"")</f>
        <v>nxXbuFJxHdMqHxPFdUeFpEPqzWKhOR</v>
      </c>
      <c r="I163" s="31"/>
    </row>
    <row r="164" spans="1:9" x14ac:dyDescent="0.4">
      <c r="A164" s="158">
        <f>IFERROR(IF(AND(A158=A159,A159=A160,A160=A161,A161=A162,A162=A163),IF(A163+1&gt;MATCH(0,Input_Lieferant!$B$9:$B$158,-1),"",A163+1),A163),"")</f>
        <v>27</v>
      </c>
      <c r="B164" s="27" t="str">
        <f t="shared" si="136"/>
        <v>MATERIAL</v>
      </c>
      <c r="C164" s="27">
        <f t="shared" si="137"/>
        <v>27</v>
      </c>
      <c r="D164" s="27" t="str">
        <f t="shared" si="138"/>
        <v>GRUN</v>
      </c>
      <c r="E164" s="27" t="str">
        <f t="shared" si="146"/>
        <v>D</v>
      </c>
      <c r="F164" s="27">
        <f t="shared" ref="F164" si="169">IF(A164="","",1)</f>
        <v>1</v>
      </c>
      <c r="G164" s="27" t="str">
        <f t="shared" si="140"/>
        <v/>
      </c>
      <c r="H164" s="27" t="str">
        <f>_xlfn.IFNA(IF(INDEX(Input_Lieferant!$D$9:$BE$158,MATCH($A164,Input_Lieferant!$B$9:$B$158,0),MATCH($H$6,Input_Lieferant!$D$8:$BE$8,0))=0,"",INDEX(Input_Lieferant!$D$9:$BE$158,MATCH($A164,Input_Lieferant!$B$9:$B$158,0),MATCH($H$6,Input_Lieferant!$D$8:$BE$8,0))),"")</f>
        <v>VQrmOAyWqtmSlPAaKwjHCfIjUuvtai</v>
      </c>
      <c r="I164" s="31"/>
    </row>
    <row r="165" spans="1:9" x14ac:dyDescent="0.4">
      <c r="A165" s="158">
        <f>IFERROR(IF(AND(A159=A160,A160=A161,A161=A162,A162=A163,A163=A164),IF(A164+1&gt;MATCH(0,Input_Lieferant!$B$9:$B$158,-1),"",A164+1),A164),"")</f>
        <v>27</v>
      </c>
      <c r="B165" s="27" t="str">
        <f t="shared" si="136"/>
        <v>MATERIAL</v>
      </c>
      <c r="C165" s="27">
        <f t="shared" si="137"/>
        <v>27</v>
      </c>
      <c r="D165" s="27" t="str">
        <f t="shared" si="138"/>
        <v>GRUN</v>
      </c>
      <c r="E165" s="27" t="str">
        <f t="shared" si="146"/>
        <v>D</v>
      </c>
      <c r="F165" s="27">
        <f t="shared" ref="F165" si="170">IF(A164="","",2)</f>
        <v>2</v>
      </c>
      <c r="G165" s="27" t="str">
        <f t="shared" si="140"/>
        <v>/</v>
      </c>
      <c r="H165" s="27" t="str">
        <f>_xlfn.IFNA(IF(INDEX(Input_Lieferant!$D$9:$BE$158,MATCH($A165,Input_Lieferant!$B$9:$B$158,0),MATCH($H$3,Input_Lieferant!$D$8:$BE$8,0))=0,"",INDEX(Input_Lieferant!$D$9:$BE$158,MATCH($A165,Input_Lieferant!$B$9:$B$158,0),MATCH($H$3,Input_Lieferant!$D$8:$BE$8,0))),"")</f>
        <v>vQOdxoKRHNIXpSRSRoieyADTogWcCO</v>
      </c>
      <c r="I165" s="31"/>
    </row>
    <row r="166" spans="1:9" x14ac:dyDescent="0.4">
      <c r="A166" s="158">
        <f>IFERROR(IF(AND(A160=A161,A161=A162,A162=A163,A163=A164,A164=A165),IF(A165+1&gt;MATCH(0,Input_Lieferant!$B$9:$B$158,-1),"",A165+1),A165),"")</f>
        <v>27</v>
      </c>
      <c r="B166" s="27" t="str">
        <f t="shared" si="136"/>
        <v>MATERIAL</v>
      </c>
      <c r="C166" s="27">
        <f t="shared" si="137"/>
        <v>27</v>
      </c>
      <c r="D166" s="27" t="str">
        <f t="shared" si="138"/>
        <v>GRUN</v>
      </c>
      <c r="E166" s="27" t="str">
        <f t="shared" si="146"/>
        <v>F</v>
      </c>
      <c r="F166" s="27">
        <f t="shared" ref="F166" si="171">IF(A166="","",1)</f>
        <v>1</v>
      </c>
      <c r="G166" s="27" t="str">
        <f t="shared" si="140"/>
        <v/>
      </c>
      <c r="H166" s="27" t="str">
        <f>_xlfn.IFNA(IF(INDEX(Input_Lieferant!$D$9:$BE$158,MATCH($A166,Input_Lieferant!$B$9:$B$158,0),MATCH($H$5,Input_Lieferant!$D$8:$BE$8,0))=0,"",INDEX(Input_Lieferant!$D$9:$BE$158,MATCH($A166,Input_Lieferant!$B$9:$B$158,0),MATCH($H$5,Input_Lieferant!$D$8:$BE$8,0))),"")</f>
        <v>PmNpLSiVIirmobSOvSkqwzKKAdOiPx</v>
      </c>
      <c r="I166" s="31"/>
    </row>
    <row r="167" spans="1:9" x14ac:dyDescent="0.4">
      <c r="A167" s="158">
        <f>IFERROR(IF(AND(A161=A162,A162=A163,A163=A164,A164=A165,A165=A166),IF(A166+1&gt;MATCH(0,Input_Lieferant!$B$9:$B$158,-1),"",A166+1),A166),"")</f>
        <v>27</v>
      </c>
      <c r="B167" s="27" t="str">
        <f t="shared" si="136"/>
        <v>MATERIAL</v>
      </c>
      <c r="C167" s="27">
        <f t="shared" si="137"/>
        <v>27</v>
      </c>
      <c r="D167" s="27" t="str">
        <f t="shared" si="138"/>
        <v>GRUN</v>
      </c>
      <c r="E167" s="27" t="str">
        <f t="shared" si="146"/>
        <v>F</v>
      </c>
      <c r="F167" s="27">
        <f t="shared" ref="F167" si="172">IF(A166="","",2)</f>
        <v>2</v>
      </c>
      <c r="G167" s="27" t="str">
        <f t="shared" si="140"/>
        <v>/</v>
      </c>
      <c r="H167" s="27" t="str">
        <f>_xlfn.IFNA(IF(INDEX(Input_Lieferant!$D$9:$BE$158,MATCH($A167,Input_Lieferant!$B$9:$B$158,0),MATCH($H$2,Input_Lieferant!$D$8:$BE$8,0))=0,"",INDEX(Input_Lieferant!$D$9:$BE$158,MATCH($A167,Input_Lieferant!$B$9:$B$158,0),MATCH($H$2,Input_Lieferant!$D$8:$BE$8,0))),"")</f>
        <v>pLvUAggqAQBmznSUsgnDghjkCNHkBI</v>
      </c>
      <c r="I167" s="31"/>
    </row>
    <row r="168" spans="1:9" x14ac:dyDescent="0.4">
      <c r="A168" s="158">
        <f>IFERROR(IF(AND(A162=A163,A163=A164,A164=A165,A165=A166,A166=A167),IF(A167+1&gt;MATCH(0,Input_Lieferant!$B$9:$B$158,-1),"",A167+1),A167),"")</f>
        <v>27</v>
      </c>
      <c r="B168" s="27" t="str">
        <f t="shared" si="136"/>
        <v>MATERIAL</v>
      </c>
      <c r="C168" s="27">
        <f t="shared" si="137"/>
        <v>27</v>
      </c>
      <c r="D168" s="27" t="str">
        <f t="shared" si="138"/>
        <v>GRUN</v>
      </c>
      <c r="E168" s="27" t="str">
        <f t="shared" si="146"/>
        <v>E</v>
      </c>
      <c r="F168" s="27">
        <f t="shared" ref="F168" si="173">IF(A168="","",1)</f>
        <v>1</v>
      </c>
      <c r="G168" s="27" t="str">
        <f t="shared" si="140"/>
        <v/>
      </c>
      <c r="H168" s="27" t="str">
        <f>_xlfn.IFNA(IF(INDEX(Input_Lieferant!$D$9:$BE$158,MATCH($A168,Input_Lieferant!$B$9:$B$158,0),MATCH($H$4,Input_Lieferant!$D$8:$BE$8,0))=0,"",INDEX(Input_Lieferant!$D$9:$BE$158,MATCH($A168,Input_Lieferant!$B$9:$B$158,0),MATCH($H$4,Input_Lieferant!$D$8:$BE$8,0))),"")</f>
        <v>LeEvUsMJPBVmqrnNylCJlxiRFsyAOH</v>
      </c>
      <c r="I168" s="31"/>
    </row>
    <row r="169" spans="1:9" x14ac:dyDescent="0.4">
      <c r="A169" s="158">
        <f>IFERROR(IF(AND(A163=A164,A164=A165,A165=A166,A166=A167,A167=A168),IF(A168+1&gt;MATCH(0,Input_Lieferant!$B$9:$B$158,-1),"",A168+1),A168),"")</f>
        <v>27</v>
      </c>
      <c r="B169" s="27" t="str">
        <f t="shared" si="136"/>
        <v>MATERIAL</v>
      </c>
      <c r="C169" s="27">
        <f t="shared" si="137"/>
        <v>27</v>
      </c>
      <c r="D169" s="27" t="str">
        <f t="shared" si="138"/>
        <v>GRUN</v>
      </c>
      <c r="E169" s="27" t="str">
        <f t="shared" si="146"/>
        <v>E</v>
      </c>
      <c r="F169" s="27">
        <f t="shared" ref="F169" si="174">IF(A168="","",2)</f>
        <v>2</v>
      </c>
      <c r="G169" s="27" t="str">
        <f t="shared" si="140"/>
        <v>/</v>
      </c>
      <c r="H169" s="27" t="str">
        <f>_xlfn.IFNA(IF(INDEX(Input_Lieferant!$D$9:$BE$158,MATCH($A169,Input_Lieferant!$B$9:$B$158,0),MATCH($H$1,Input_Lieferant!$D$8:$BE$8,0))=0,"",INDEX(Input_Lieferant!$D$9:$BE$158,MATCH($A169,Input_Lieferant!$B$9:$B$158,0),MATCH($H$1,Input_Lieferant!$D$8:$BE$8,0))),"")</f>
        <v>xUpJeumrIfHLBXtDswKbWCOOupiqAI</v>
      </c>
      <c r="I169" s="31"/>
    </row>
    <row r="170" spans="1:9" x14ac:dyDescent="0.4">
      <c r="A170" s="158">
        <f>IFERROR(IF(AND(A164=A165,A165=A166,A166=A167,A167=A168,A168=A169),IF(A169+1&gt;MATCH(0,Input_Lieferant!$B$9:$B$158,-1),"",A169+1),A169),"")</f>
        <v>28</v>
      </c>
      <c r="B170" s="27" t="str">
        <f t="shared" si="136"/>
        <v>MATERIAL</v>
      </c>
      <c r="C170" s="27">
        <f t="shared" si="137"/>
        <v>28</v>
      </c>
      <c r="D170" s="27" t="str">
        <f t="shared" si="138"/>
        <v>GRUN</v>
      </c>
      <c r="E170" s="27" t="str">
        <f t="shared" si="146"/>
        <v>D</v>
      </c>
      <c r="F170" s="27">
        <f t="shared" ref="F170" si="175">IF(A170="","",1)</f>
        <v>1</v>
      </c>
      <c r="G170" s="27" t="str">
        <f t="shared" si="140"/>
        <v/>
      </c>
      <c r="H170" s="27" t="str">
        <f>_xlfn.IFNA(IF(INDEX(Input_Lieferant!$D$9:$BE$158,MATCH($A170,Input_Lieferant!$B$9:$B$158,0),MATCH($H$6,Input_Lieferant!$D$8:$BE$8,0))=0,"",INDEX(Input_Lieferant!$D$9:$BE$158,MATCH($A170,Input_Lieferant!$B$9:$B$158,0),MATCH($H$6,Input_Lieferant!$D$8:$BE$8,0))),"")</f>
        <v>hGWTwkGrmSixJbVLbfOXsTMsOFUCLV</v>
      </c>
      <c r="I170" s="31"/>
    </row>
    <row r="171" spans="1:9" x14ac:dyDescent="0.4">
      <c r="A171" s="158">
        <f>IFERROR(IF(AND(A165=A166,A166=A167,A167=A168,A168=A169,A169=A170),IF(A170+1&gt;MATCH(0,Input_Lieferant!$B$9:$B$158,-1),"",A170+1),A170),"")</f>
        <v>28</v>
      </c>
      <c r="B171" s="27" t="str">
        <f t="shared" si="136"/>
        <v>MATERIAL</v>
      </c>
      <c r="C171" s="27">
        <f t="shared" si="137"/>
        <v>28</v>
      </c>
      <c r="D171" s="27" t="str">
        <f t="shared" si="138"/>
        <v>GRUN</v>
      </c>
      <c r="E171" s="27" t="str">
        <f t="shared" si="146"/>
        <v>D</v>
      </c>
      <c r="F171" s="27">
        <f t="shared" ref="F171" si="176">IF(A170="","",2)</f>
        <v>2</v>
      </c>
      <c r="G171" s="27" t="str">
        <f t="shared" si="140"/>
        <v>/</v>
      </c>
      <c r="H171" s="27" t="str">
        <f>_xlfn.IFNA(IF(INDEX(Input_Lieferant!$D$9:$BE$158,MATCH($A171,Input_Lieferant!$B$9:$B$158,0),MATCH($H$3,Input_Lieferant!$D$8:$BE$8,0))=0,"",INDEX(Input_Lieferant!$D$9:$BE$158,MATCH($A171,Input_Lieferant!$B$9:$B$158,0),MATCH($H$3,Input_Lieferant!$D$8:$BE$8,0))),"")</f>
        <v>GVRwFQmANFGlgMpRwnRFohVPXktHgg</v>
      </c>
      <c r="I171" s="31"/>
    </row>
    <row r="172" spans="1:9" x14ac:dyDescent="0.4">
      <c r="A172" s="158">
        <f>IFERROR(IF(AND(A166=A167,A167=A168,A168=A169,A169=A170,A170=A171),IF(A171+1&gt;MATCH(0,Input_Lieferant!$B$9:$B$158,-1),"",A171+1),A171),"")</f>
        <v>28</v>
      </c>
      <c r="B172" s="27" t="str">
        <f t="shared" si="136"/>
        <v>MATERIAL</v>
      </c>
      <c r="C172" s="27">
        <f t="shared" si="137"/>
        <v>28</v>
      </c>
      <c r="D172" s="27" t="str">
        <f t="shared" si="138"/>
        <v>GRUN</v>
      </c>
      <c r="E172" s="27" t="str">
        <f t="shared" si="146"/>
        <v>F</v>
      </c>
      <c r="F172" s="27">
        <f t="shared" ref="F172" si="177">IF(A172="","",1)</f>
        <v>1</v>
      </c>
      <c r="G172" s="27" t="str">
        <f t="shared" si="140"/>
        <v/>
      </c>
      <c r="H172" s="27" t="str">
        <f>_xlfn.IFNA(IF(INDEX(Input_Lieferant!$D$9:$BE$158,MATCH($A172,Input_Lieferant!$B$9:$B$158,0),MATCH($H$5,Input_Lieferant!$D$8:$BE$8,0))=0,"",INDEX(Input_Lieferant!$D$9:$BE$158,MATCH($A172,Input_Lieferant!$B$9:$B$158,0),MATCH($H$5,Input_Lieferant!$D$8:$BE$8,0))),"")</f>
        <v>rcqihFtCqJOqKLoemNptkROraICNzb</v>
      </c>
      <c r="I172" s="31"/>
    </row>
    <row r="173" spans="1:9" x14ac:dyDescent="0.4">
      <c r="A173" s="158">
        <f>IFERROR(IF(AND(A167=A168,A168=A169,A169=A170,A170=A171,A171=A172),IF(A172+1&gt;MATCH(0,Input_Lieferant!$B$9:$B$158,-1),"",A172+1),A172),"")</f>
        <v>28</v>
      </c>
      <c r="B173" s="27" t="str">
        <f t="shared" si="136"/>
        <v>MATERIAL</v>
      </c>
      <c r="C173" s="27">
        <f t="shared" si="137"/>
        <v>28</v>
      </c>
      <c r="D173" s="27" t="str">
        <f t="shared" si="138"/>
        <v>GRUN</v>
      </c>
      <c r="E173" s="27" t="str">
        <f t="shared" si="146"/>
        <v>F</v>
      </c>
      <c r="F173" s="27">
        <f t="shared" ref="F173" si="178">IF(A172="","",2)</f>
        <v>2</v>
      </c>
      <c r="G173" s="27" t="str">
        <f t="shared" si="140"/>
        <v>/</v>
      </c>
      <c r="H173" s="27" t="str">
        <f>_xlfn.IFNA(IF(INDEX(Input_Lieferant!$D$9:$BE$158,MATCH($A173,Input_Lieferant!$B$9:$B$158,0),MATCH($H$2,Input_Lieferant!$D$8:$BE$8,0))=0,"",INDEX(Input_Lieferant!$D$9:$BE$158,MATCH($A173,Input_Lieferant!$B$9:$B$158,0),MATCH($H$2,Input_Lieferant!$D$8:$BE$8,0))),"")</f>
        <v>AdoFQAwiulfITqqcvAEFOoidWBNeFr</v>
      </c>
      <c r="I173" s="31"/>
    </row>
    <row r="174" spans="1:9" x14ac:dyDescent="0.4">
      <c r="A174" s="158">
        <f>IFERROR(IF(AND(A168=A169,A169=A170,A170=A171,A171=A172,A172=A173),IF(A173+1&gt;MATCH(0,Input_Lieferant!$B$9:$B$158,-1),"",A173+1),A173),"")</f>
        <v>28</v>
      </c>
      <c r="B174" s="27" t="str">
        <f t="shared" si="136"/>
        <v>MATERIAL</v>
      </c>
      <c r="C174" s="27">
        <f t="shared" si="137"/>
        <v>28</v>
      </c>
      <c r="D174" s="27" t="str">
        <f t="shared" si="138"/>
        <v>GRUN</v>
      </c>
      <c r="E174" s="27" t="str">
        <f t="shared" si="146"/>
        <v>E</v>
      </c>
      <c r="F174" s="27">
        <f t="shared" ref="F174" si="179">IF(A174="","",1)</f>
        <v>1</v>
      </c>
      <c r="G174" s="27" t="str">
        <f t="shared" si="140"/>
        <v/>
      </c>
      <c r="H174" s="27" t="str">
        <f>_xlfn.IFNA(IF(INDEX(Input_Lieferant!$D$9:$BE$158,MATCH($A174,Input_Lieferant!$B$9:$B$158,0),MATCH($H$4,Input_Lieferant!$D$8:$BE$8,0))=0,"",INDEX(Input_Lieferant!$D$9:$BE$158,MATCH($A174,Input_Lieferant!$B$9:$B$158,0),MATCH($H$4,Input_Lieferant!$D$8:$BE$8,0))),"")</f>
        <v>eltoXCRrEasJEQNxzmlWLERypCMCBL</v>
      </c>
      <c r="I174" s="31"/>
    </row>
    <row r="175" spans="1:9" x14ac:dyDescent="0.4">
      <c r="A175" s="158">
        <f>IFERROR(IF(AND(A169=A170,A170=A171,A171=A172,A172=A173,A173=A174),IF(A174+1&gt;MATCH(0,Input_Lieferant!$B$9:$B$158,-1),"",A174+1),A174),"")</f>
        <v>28</v>
      </c>
      <c r="B175" s="27" t="str">
        <f t="shared" si="136"/>
        <v>MATERIAL</v>
      </c>
      <c r="C175" s="27">
        <f t="shared" si="137"/>
        <v>28</v>
      </c>
      <c r="D175" s="27" t="str">
        <f t="shared" si="138"/>
        <v>GRUN</v>
      </c>
      <c r="E175" s="27" t="str">
        <f t="shared" si="146"/>
        <v>E</v>
      </c>
      <c r="F175" s="27">
        <f t="shared" ref="F175" si="180">IF(A174="","",2)</f>
        <v>2</v>
      </c>
      <c r="G175" s="27" t="str">
        <f t="shared" si="140"/>
        <v>/</v>
      </c>
      <c r="H175" s="27" t="str">
        <f>_xlfn.IFNA(IF(INDEX(Input_Lieferant!$D$9:$BE$158,MATCH($A175,Input_Lieferant!$B$9:$B$158,0),MATCH($H$1,Input_Lieferant!$D$8:$BE$8,0))=0,"",INDEX(Input_Lieferant!$D$9:$BE$158,MATCH($A175,Input_Lieferant!$B$9:$B$158,0),MATCH($H$1,Input_Lieferant!$D$8:$BE$8,0))),"")</f>
        <v>vQfIXLiRoUBGxUPQlxgrtyouTMlQcr</v>
      </c>
      <c r="I175" s="31"/>
    </row>
    <row r="176" spans="1:9" x14ac:dyDescent="0.4">
      <c r="A176" s="158">
        <f>IFERROR(IF(AND(A170=A171,A171=A172,A172=A173,A173=A174,A174=A175),IF(A175+1&gt;MATCH(0,Input_Lieferant!$B$9:$B$158,-1),"",A175+1),A175),"")</f>
        <v>29</v>
      </c>
      <c r="B176" s="27" t="str">
        <f t="shared" si="136"/>
        <v>MATERIAL</v>
      </c>
      <c r="C176" s="27">
        <f t="shared" si="137"/>
        <v>29</v>
      </c>
      <c r="D176" s="27" t="str">
        <f t="shared" si="138"/>
        <v>GRUN</v>
      </c>
      <c r="E176" s="27" t="str">
        <f t="shared" si="146"/>
        <v>D</v>
      </c>
      <c r="F176" s="27">
        <f t="shared" ref="F176" si="181">IF(A176="","",1)</f>
        <v>1</v>
      </c>
      <c r="G176" s="27" t="str">
        <f t="shared" si="140"/>
        <v/>
      </c>
      <c r="H176" s="27" t="str">
        <f>_xlfn.IFNA(IF(INDEX(Input_Lieferant!$D$9:$BE$158,MATCH($A176,Input_Lieferant!$B$9:$B$158,0),MATCH($H$6,Input_Lieferant!$D$8:$BE$8,0))=0,"",INDEX(Input_Lieferant!$D$9:$BE$158,MATCH($A176,Input_Lieferant!$B$9:$B$158,0),MATCH($H$6,Input_Lieferant!$D$8:$BE$8,0))),"")</f>
        <v>ENPuQEfUENloGkqnvrURuEofQhvXXh</v>
      </c>
      <c r="I176" s="31"/>
    </row>
    <row r="177" spans="1:9" x14ac:dyDescent="0.4">
      <c r="A177" s="158">
        <f>IFERROR(IF(AND(A171=A172,A172=A173,A173=A174,A174=A175,A175=A176),IF(A176+1&gt;MATCH(0,Input_Lieferant!$B$9:$B$158,-1),"",A176+1),A176),"")</f>
        <v>29</v>
      </c>
      <c r="B177" s="27" t="str">
        <f t="shared" si="136"/>
        <v>MATERIAL</v>
      </c>
      <c r="C177" s="27">
        <f t="shared" si="137"/>
        <v>29</v>
      </c>
      <c r="D177" s="27" t="str">
        <f t="shared" si="138"/>
        <v>GRUN</v>
      </c>
      <c r="E177" s="27" t="str">
        <f t="shared" si="146"/>
        <v>D</v>
      </c>
      <c r="F177" s="27">
        <f t="shared" ref="F177" si="182">IF(A176="","",2)</f>
        <v>2</v>
      </c>
      <c r="G177" s="27" t="str">
        <f t="shared" si="140"/>
        <v>/</v>
      </c>
      <c r="H177" s="27" t="str">
        <f>_xlfn.IFNA(IF(INDEX(Input_Lieferant!$D$9:$BE$158,MATCH($A177,Input_Lieferant!$B$9:$B$158,0),MATCH($H$3,Input_Lieferant!$D$8:$BE$8,0))=0,"",INDEX(Input_Lieferant!$D$9:$BE$158,MATCH($A177,Input_Lieferant!$B$9:$B$158,0),MATCH($H$3,Input_Lieferant!$D$8:$BE$8,0))),"")</f>
        <v>dEVpHuqjDhgXMQFnSMbxmGtUcvGBJF</v>
      </c>
      <c r="I177" s="31"/>
    </row>
    <row r="178" spans="1:9" x14ac:dyDescent="0.4">
      <c r="A178" s="158">
        <f>IFERROR(IF(AND(A172=A173,A173=A174,A174=A175,A175=A176,A176=A177),IF(A177+1&gt;MATCH(0,Input_Lieferant!$B$9:$B$158,-1),"",A177+1),A177),"")</f>
        <v>29</v>
      </c>
      <c r="B178" s="27" t="str">
        <f t="shared" si="136"/>
        <v>MATERIAL</v>
      </c>
      <c r="C178" s="27">
        <f t="shared" si="137"/>
        <v>29</v>
      </c>
      <c r="D178" s="27" t="str">
        <f t="shared" si="138"/>
        <v>GRUN</v>
      </c>
      <c r="E178" s="27" t="str">
        <f t="shared" si="146"/>
        <v>F</v>
      </c>
      <c r="F178" s="27">
        <f t="shared" ref="F178" si="183">IF(A178="","",1)</f>
        <v>1</v>
      </c>
      <c r="G178" s="27" t="str">
        <f t="shared" si="140"/>
        <v/>
      </c>
      <c r="H178" s="27" t="str">
        <f>_xlfn.IFNA(IF(INDEX(Input_Lieferant!$D$9:$BE$158,MATCH($A178,Input_Lieferant!$B$9:$B$158,0),MATCH($H$5,Input_Lieferant!$D$8:$BE$8,0))=0,"",INDEX(Input_Lieferant!$D$9:$BE$158,MATCH($A178,Input_Lieferant!$B$9:$B$158,0),MATCH($H$5,Input_Lieferant!$D$8:$BE$8,0))),"")</f>
        <v>AtiSPXMnDpLbysJvKLuDzhDEAEcDQo</v>
      </c>
      <c r="I178" s="31"/>
    </row>
    <row r="179" spans="1:9" x14ac:dyDescent="0.4">
      <c r="A179" s="158">
        <f>IFERROR(IF(AND(A173=A174,A174=A175,A175=A176,A176=A177,A177=A178),IF(A178+1&gt;MATCH(0,Input_Lieferant!$B$9:$B$158,-1),"",A178+1),A178),"")</f>
        <v>29</v>
      </c>
      <c r="B179" s="27" t="str">
        <f t="shared" si="136"/>
        <v>MATERIAL</v>
      </c>
      <c r="C179" s="27">
        <f t="shared" si="137"/>
        <v>29</v>
      </c>
      <c r="D179" s="27" t="str">
        <f t="shared" si="138"/>
        <v>GRUN</v>
      </c>
      <c r="E179" s="27" t="str">
        <f t="shared" si="146"/>
        <v>F</v>
      </c>
      <c r="F179" s="27">
        <f t="shared" ref="F179" si="184">IF(A178="","",2)</f>
        <v>2</v>
      </c>
      <c r="G179" s="27" t="str">
        <f t="shared" si="140"/>
        <v>/</v>
      </c>
      <c r="H179" s="27" t="str">
        <f>_xlfn.IFNA(IF(INDEX(Input_Lieferant!$D$9:$BE$158,MATCH($A179,Input_Lieferant!$B$9:$B$158,0),MATCH($H$2,Input_Lieferant!$D$8:$BE$8,0))=0,"",INDEX(Input_Lieferant!$D$9:$BE$158,MATCH($A179,Input_Lieferant!$B$9:$B$158,0),MATCH($H$2,Input_Lieferant!$D$8:$BE$8,0))),"")</f>
        <v>gzhEUpJVfknJFnzDMwIcTrPFTdrDua</v>
      </c>
      <c r="I179" s="31"/>
    </row>
    <row r="180" spans="1:9" x14ac:dyDescent="0.4">
      <c r="A180" s="158">
        <f>IFERROR(IF(AND(A174=A175,A175=A176,A176=A177,A177=A178,A178=A179),IF(A179+1&gt;MATCH(0,Input_Lieferant!$B$9:$B$158,-1),"",A179+1),A179),"")</f>
        <v>29</v>
      </c>
      <c r="B180" s="27" t="str">
        <f t="shared" si="136"/>
        <v>MATERIAL</v>
      </c>
      <c r="C180" s="27">
        <f t="shared" si="137"/>
        <v>29</v>
      </c>
      <c r="D180" s="27" t="str">
        <f t="shared" si="138"/>
        <v>GRUN</v>
      </c>
      <c r="E180" s="27" t="str">
        <f t="shared" si="146"/>
        <v>E</v>
      </c>
      <c r="F180" s="27">
        <f t="shared" ref="F180" si="185">IF(A180="","",1)</f>
        <v>1</v>
      </c>
      <c r="G180" s="27" t="str">
        <f t="shared" si="140"/>
        <v/>
      </c>
      <c r="H180" s="27" t="str">
        <f>_xlfn.IFNA(IF(INDEX(Input_Lieferant!$D$9:$BE$158,MATCH($A180,Input_Lieferant!$B$9:$B$158,0),MATCH($H$4,Input_Lieferant!$D$8:$BE$8,0))=0,"",INDEX(Input_Lieferant!$D$9:$BE$158,MATCH($A180,Input_Lieferant!$B$9:$B$158,0),MATCH($H$4,Input_Lieferant!$D$8:$BE$8,0))),"")</f>
        <v>okaOvbmVITMWdFrDvsCLTDWHSgsfBV</v>
      </c>
      <c r="I180" s="31"/>
    </row>
    <row r="181" spans="1:9" x14ac:dyDescent="0.4">
      <c r="A181" s="158">
        <f>IFERROR(IF(AND(A175=A176,A176=A177,A177=A178,A178=A179,A179=A180),IF(A180+1&gt;MATCH(0,Input_Lieferant!$B$9:$B$158,-1),"",A180+1),A180),"")</f>
        <v>29</v>
      </c>
      <c r="B181" s="27" t="str">
        <f t="shared" si="136"/>
        <v>MATERIAL</v>
      </c>
      <c r="C181" s="27">
        <f t="shared" si="137"/>
        <v>29</v>
      </c>
      <c r="D181" s="27" t="str">
        <f t="shared" si="138"/>
        <v>GRUN</v>
      </c>
      <c r="E181" s="27" t="str">
        <f t="shared" si="146"/>
        <v>E</v>
      </c>
      <c r="F181" s="27">
        <f t="shared" ref="F181" si="186">IF(A180="","",2)</f>
        <v>2</v>
      </c>
      <c r="G181" s="27" t="str">
        <f t="shared" si="140"/>
        <v>/</v>
      </c>
      <c r="H181" s="27" t="str">
        <f>_xlfn.IFNA(IF(INDEX(Input_Lieferant!$D$9:$BE$158,MATCH($A181,Input_Lieferant!$B$9:$B$158,0),MATCH($H$1,Input_Lieferant!$D$8:$BE$8,0))=0,"",INDEX(Input_Lieferant!$D$9:$BE$158,MATCH($A181,Input_Lieferant!$B$9:$B$158,0),MATCH($H$1,Input_Lieferant!$D$8:$BE$8,0))),"")</f>
        <v>WeLLqkluXHoFRDVFHbQmPKAgazygwo</v>
      </c>
      <c r="I181" s="31"/>
    </row>
    <row r="182" spans="1:9" x14ac:dyDescent="0.4">
      <c r="A182" s="158">
        <f>IFERROR(IF(AND(A176=A177,A177=A178,A178=A179,A179=A180,A180=A181),IF(A181+1&gt;MATCH(0,Input_Lieferant!$B$9:$B$158,-1),"",A181+1),A181),"")</f>
        <v>30</v>
      </c>
      <c r="B182" s="27" t="str">
        <f t="shared" si="136"/>
        <v>MATERIAL</v>
      </c>
      <c r="C182" s="27">
        <f t="shared" si="137"/>
        <v>30</v>
      </c>
      <c r="D182" s="27" t="str">
        <f t="shared" si="138"/>
        <v>GRUN</v>
      </c>
      <c r="E182" s="27" t="str">
        <f t="shared" si="146"/>
        <v>D</v>
      </c>
      <c r="F182" s="27">
        <f t="shared" ref="F182" si="187">IF(A182="","",1)</f>
        <v>1</v>
      </c>
      <c r="G182" s="27" t="str">
        <f t="shared" si="140"/>
        <v/>
      </c>
      <c r="H182" s="27" t="str">
        <f>_xlfn.IFNA(IF(INDEX(Input_Lieferant!$D$9:$BE$158,MATCH($A182,Input_Lieferant!$B$9:$B$158,0),MATCH($H$6,Input_Lieferant!$D$8:$BE$8,0))=0,"",INDEX(Input_Lieferant!$D$9:$BE$158,MATCH($A182,Input_Lieferant!$B$9:$B$158,0),MATCH($H$6,Input_Lieferant!$D$8:$BE$8,0))),"")</f>
        <v>hGuNFTlMRMWzvwigcQKIAfEQmSLnvQ</v>
      </c>
      <c r="I182" s="31"/>
    </row>
    <row r="183" spans="1:9" x14ac:dyDescent="0.4">
      <c r="A183" s="158">
        <f>IFERROR(IF(AND(A177=A178,A178=A179,A179=A180,A180=A181,A181=A182),IF(A182+1&gt;MATCH(0,Input_Lieferant!$B$9:$B$158,-1),"",A182+1),A182),"")</f>
        <v>30</v>
      </c>
      <c r="B183" s="27" t="str">
        <f t="shared" si="136"/>
        <v>MATERIAL</v>
      </c>
      <c r="C183" s="27">
        <f t="shared" si="137"/>
        <v>30</v>
      </c>
      <c r="D183" s="27" t="str">
        <f t="shared" si="138"/>
        <v>GRUN</v>
      </c>
      <c r="E183" s="27" t="str">
        <f t="shared" si="146"/>
        <v>D</v>
      </c>
      <c r="F183" s="27">
        <f t="shared" ref="F183" si="188">IF(A182="","",2)</f>
        <v>2</v>
      </c>
      <c r="G183" s="27" t="str">
        <f t="shared" si="140"/>
        <v>/</v>
      </c>
      <c r="H183" s="27" t="str">
        <f>_xlfn.IFNA(IF(INDEX(Input_Lieferant!$D$9:$BE$158,MATCH($A183,Input_Lieferant!$B$9:$B$158,0),MATCH($H$3,Input_Lieferant!$D$8:$BE$8,0))=0,"",INDEX(Input_Lieferant!$D$9:$BE$158,MATCH($A183,Input_Lieferant!$B$9:$B$158,0),MATCH($H$3,Input_Lieferant!$D$8:$BE$8,0))),"")</f>
        <v>FfoRHhfFTAFOumrpODOiepfxFQfrJx</v>
      </c>
      <c r="I183" s="31"/>
    </row>
    <row r="184" spans="1:9" x14ac:dyDescent="0.4">
      <c r="A184" s="158">
        <f>IFERROR(IF(AND(A178=A179,A179=A180,A180=A181,A181=A182,A182=A183),IF(A183+1&gt;MATCH(0,Input_Lieferant!$B$9:$B$158,-1),"",A183+1),A183),"")</f>
        <v>30</v>
      </c>
      <c r="B184" s="27" t="str">
        <f t="shared" si="136"/>
        <v>MATERIAL</v>
      </c>
      <c r="C184" s="27">
        <f t="shared" si="137"/>
        <v>30</v>
      </c>
      <c r="D184" s="27" t="str">
        <f t="shared" si="138"/>
        <v>GRUN</v>
      </c>
      <c r="E184" s="27" t="str">
        <f t="shared" si="146"/>
        <v>F</v>
      </c>
      <c r="F184" s="27">
        <f t="shared" ref="F184" si="189">IF(A184="","",1)</f>
        <v>1</v>
      </c>
      <c r="G184" s="27" t="str">
        <f t="shared" si="140"/>
        <v/>
      </c>
      <c r="H184" s="27" t="str">
        <f>_xlfn.IFNA(IF(INDEX(Input_Lieferant!$D$9:$BE$158,MATCH($A184,Input_Lieferant!$B$9:$B$158,0),MATCH($H$5,Input_Lieferant!$D$8:$BE$8,0))=0,"",INDEX(Input_Lieferant!$D$9:$BE$158,MATCH($A184,Input_Lieferant!$B$9:$B$158,0),MATCH($H$5,Input_Lieferant!$D$8:$BE$8,0))),"")</f>
        <v>CIkuRprBHTxhNroaDmvTTbvOuatxOD</v>
      </c>
      <c r="I184" s="31"/>
    </row>
    <row r="185" spans="1:9" x14ac:dyDescent="0.4">
      <c r="A185" s="158">
        <f>IFERROR(IF(AND(A179=A180,A180=A181,A181=A182,A182=A183,A183=A184),IF(A184+1&gt;MATCH(0,Input_Lieferant!$B$9:$B$158,-1),"",A184+1),A184),"")</f>
        <v>30</v>
      </c>
      <c r="B185" s="27" t="str">
        <f t="shared" si="136"/>
        <v>MATERIAL</v>
      </c>
      <c r="C185" s="27">
        <f t="shared" si="137"/>
        <v>30</v>
      </c>
      <c r="D185" s="27" t="str">
        <f t="shared" si="138"/>
        <v>GRUN</v>
      </c>
      <c r="E185" s="27" t="str">
        <f t="shared" si="146"/>
        <v>F</v>
      </c>
      <c r="F185" s="27">
        <f t="shared" ref="F185" si="190">IF(A184="","",2)</f>
        <v>2</v>
      </c>
      <c r="G185" s="27" t="str">
        <f t="shared" si="140"/>
        <v>/</v>
      </c>
      <c r="H185" s="27" t="str">
        <f>_xlfn.IFNA(IF(INDEX(Input_Lieferant!$D$9:$BE$158,MATCH($A185,Input_Lieferant!$B$9:$B$158,0),MATCH($H$2,Input_Lieferant!$D$8:$BE$8,0))=0,"",INDEX(Input_Lieferant!$D$9:$BE$158,MATCH($A185,Input_Lieferant!$B$9:$B$158,0),MATCH($H$2,Input_Lieferant!$D$8:$BE$8,0))),"")</f>
        <v>xiKhpiUiWBFbtADJLpTLcCPJzpMSFC</v>
      </c>
      <c r="I185" s="31"/>
    </row>
    <row r="186" spans="1:9" x14ac:dyDescent="0.4">
      <c r="A186" s="158">
        <f>IFERROR(IF(AND(A180=A181,A181=A182,A182=A183,A183=A184,A184=A185),IF(A185+1&gt;MATCH(0,Input_Lieferant!$B$9:$B$158,-1),"",A185+1),A185),"")</f>
        <v>30</v>
      </c>
      <c r="B186" s="27" t="str">
        <f t="shared" si="136"/>
        <v>MATERIAL</v>
      </c>
      <c r="C186" s="27">
        <f t="shared" si="137"/>
        <v>30</v>
      </c>
      <c r="D186" s="27" t="str">
        <f t="shared" si="138"/>
        <v>GRUN</v>
      </c>
      <c r="E186" s="27" t="str">
        <f t="shared" si="146"/>
        <v>E</v>
      </c>
      <c r="F186" s="27">
        <f t="shared" ref="F186" si="191">IF(A186="","",1)</f>
        <v>1</v>
      </c>
      <c r="G186" s="27" t="str">
        <f t="shared" si="140"/>
        <v/>
      </c>
      <c r="H186" s="27" t="str">
        <f>_xlfn.IFNA(IF(INDEX(Input_Lieferant!$D$9:$BE$158,MATCH($A186,Input_Lieferant!$B$9:$B$158,0),MATCH($H$4,Input_Lieferant!$D$8:$BE$8,0))=0,"",INDEX(Input_Lieferant!$D$9:$BE$158,MATCH($A186,Input_Lieferant!$B$9:$B$158,0),MATCH($H$4,Input_Lieferant!$D$8:$BE$8,0))),"")</f>
        <v>nsIdvQcDsRdkxtVtcMkopEHcHkHMpk</v>
      </c>
      <c r="I186" s="31"/>
    </row>
    <row r="187" spans="1:9" x14ac:dyDescent="0.4">
      <c r="A187" s="158">
        <f>IFERROR(IF(AND(A181=A182,A182=A183,A183=A184,A184=A185,A185=A186),IF(A186+1&gt;MATCH(0,Input_Lieferant!$B$9:$B$158,-1),"",A186+1),A186),"")</f>
        <v>30</v>
      </c>
      <c r="B187" s="27" t="str">
        <f t="shared" si="136"/>
        <v>MATERIAL</v>
      </c>
      <c r="C187" s="27">
        <f t="shared" si="137"/>
        <v>30</v>
      </c>
      <c r="D187" s="27" t="str">
        <f t="shared" si="138"/>
        <v>GRUN</v>
      </c>
      <c r="E187" s="27" t="str">
        <f t="shared" si="146"/>
        <v>E</v>
      </c>
      <c r="F187" s="27">
        <f t="shared" ref="F187" si="192">IF(A186="","",2)</f>
        <v>2</v>
      </c>
      <c r="G187" s="27" t="str">
        <f t="shared" si="140"/>
        <v>/</v>
      </c>
      <c r="H187" s="27" t="str">
        <f>_xlfn.IFNA(IF(INDEX(Input_Lieferant!$D$9:$BE$158,MATCH($A187,Input_Lieferant!$B$9:$B$158,0),MATCH($H$1,Input_Lieferant!$D$8:$BE$8,0))=0,"",INDEX(Input_Lieferant!$D$9:$BE$158,MATCH($A187,Input_Lieferant!$B$9:$B$158,0),MATCH($H$1,Input_Lieferant!$D$8:$BE$8,0))),"")</f>
        <v>WtAeunXNmnwdLnvuFMjLFfmLIQHMvL</v>
      </c>
      <c r="I187" s="31"/>
    </row>
    <row r="188" spans="1:9" x14ac:dyDescent="0.4">
      <c r="A188" s="158">
        <f>IFERROR(IF(AND(A182=A183,A183=A184,A184=A185,A185=A186,A186=A187),IF(A187+1&gt;MATCH(0,Input_Lieferant!$B$9:$B$158,-1),"",A187+1),A187),"")</f>
        <v>31</v>
      </c>
      <c r="B188" s="27" t="str">
        <f t="shared" si="136"/>
        <v>MATERIAL</v>
      </c>
      <c r="C188" s="27">
        <f t="shared" si="137"/>
        <v>31</v>
      </c>
      <c r="D188" s="27" t="str">
        <f t="shared" si="138"/>
        <v>GRUN</v>
      </c>
      <c r="E188" s="27" t="str">
        <f t="shared" si="146"/>
        <v>D</v>
      </c>
      <c r="F188" s="27">
        <f t="shared" ref="F188" si="193">IF(A188="","",1)</f>
        <v>1</v>
      </c>
      <c r="G188" s="27" t="str">
        <f t="shared" si="140"/>
        <v/>
      </c>
      <c r="H188" s="27" t="str">
        <f>_xlfn.IFNA(IF(INDEX(Input_Lieferant!$D$9:$BE$158,MATCH($A188,Input_Lieferant!$B$9:$B$158,0),MATCH($H$6,Input_Lieferant!$D$8:$BE$8,0))=0,"",INDEX(Input_Lieferant!$D$9:$BE$158,MATCH($A188,Input_Lieferant!$B$9:$B$158,0),MATCH($H$6,Input_Lieferant!$D$8:$BE$8,0))),"")</f>
        <v>oyQQKnuhDzvUupTjjtTzVfFJssvvNr</v>
      </c>
      <c r="I188" s="31"/>
    </row>
    <row r="189" spans="1:9" x14ac:dyDescent="0.4">
      <c r="A189" s="158">
        <f>IFERROR(IF(AND(A183=A184,A184=A185,A185=A186,A186=A187,A187=A188),IF(A188+1&gt;MATCH(0,Input_Lieferant!$B$9:$B$158,-1),"",A188+1),A188),"")</f>
        <v>31</v>
      </c>
      <c r="B189" s="27" t="str">
        <f t="shared" si="136"/>
        <v>MATERIAL</v>
      </c>
      <c r="C189" s="27">
        <f t="shared" si="137"/>
        <v>31</v>
      </c>
      <c r="D189" s="27" t="str">
        <f t="shared" si="138"/>
        <v>GRUN</v>
      </c>
      <c r="E189" s="27" t="str">
        <f t="shared" si="146"/>
        <v>D</v>
      </c>
      <c r="F189" s="27">
        <f t="shared" ref="F189" si="194">IF(A188="","",2)</f>
        <v>2</v>
      </c>
      <c r="G189" s="27" t="str">
        <f t="shared" si="140"/>
        <v>/</v>
      </c>
      <c r="H189" s="27" t="str">
        <f>_xlfn.IFNA(IF(INDEX(Input_Lieferant!$D$9:$BE$158,MATCH($A189,Input_Lieferant!$B$9:$B$158,0),MATCH($H$3,Input_Lieferant!$D$8:$BE$8,0))=0,"",INDEX(Input_Lieferant!$D$9:$BE$158,MATCH($A189,Input_Lieferant!$B$9:$B$158,0),MATCH($H$3,Input_Lieferant!$D$8:$BE$8,0))),"")</f>
        <v>BaFoKKfpDgVTabTAkFlNdqacJkuTiS</v>
      </c>
      <c r="I189" s="31"/>
    </row>
    <row r="190" spans="1:9" x14ac:dyDescent="0.4">
      <c r="A190" s="158">
        <f>IFERROR(IF(AND(A184=A185,A185=A186,A186=A187,A187=A188,A188=A189),IF(A189+1&gt;MATCH(0,Input_Lieferant!$B$9:$B$158,-1),"",A189+1),A189),"")</f>
        <v>31</v>
      </c>
      <c r="B190" s="27" t="str">
        <f t="shared" si="136"/>
        <v>MATERIAL</v>
      </c>
      <c r="C190" s="27">
        <f t="shared" si="137"/>
        <v>31</v>
      </c>
      <c r="D190" s="27" t="str">
        <f t="shared" si="138"/>
        <v>GRUN</v>
      </c>
      <c r="E190" s="27" t="str">
        <f t="shared" si="146"/>
        <v>F</v>
      </c>
      <c r="F190" s="27">
        <f t="shared" ref="F190" si="195">IF(A190="","",1)</f>
        <v>1</v>
      </c>
      <c r="G190" s="27" t="str">
        <f t="shared" si="140"/>
        <v/>
      </c>
      <c r="H190" s="27" t="str">
        <f>_xlfn.IFNA(IF(INDEX(Input_Lieferant!$D$9:$BE$158,MATCH($A190,Input_Lieferant!$B$9:$B$158,0),MATCH($H$5,Input_Lieferant!$D$8:$BE$8,0))=0,"",INDEX(Input_Lieferant!$D$9:$BE$158,MATCH($A190,Input_Lieferant!$B$9:$B$158,0),MATCH($H$5,Input_Lieferant!$D$8:$BE$8,0))),"")</f>
        <v>fuvSOBnVmzwsFQeMepGHvRHAXLSBnQ</v>
      </c>
      <c r="I190" s="31"/>
    </row>
    <row r="191" spans="1:9" x14ac:dyDescent="0.4">
      <c r="A191" s="158">
        <f>IFERROR(IF(AND(A185=A186,A186=A187,A187=A188,A188=A189,A189=A190),IF(A190+1&gt;MATCH(0,Input_Lieferant!$B$9:$B$158,-1),"",A190+1),A190),"")</f>
        <v>31</v>
      </c>
      <c r="B191" s="27" t="str">
        <f t="shared" si="136"/>
        <v>MATERIAL</v>
      </c>
      <c r="C191" s="27">
        <f t="shared" si="137"/>
        <v>31</v>
      </c>
      <c r="D191" s="27" t="str">
        <f t="shared" si="138"/>
        <v>GRUN</v>
      </c>
      <c r="E191" s="27" t="str">
        <f t="shared" si="146"/>
        <v>F</v>
      </c>
      <c r="F191" s="27">
        <f t="shared" ref="F191" si="196">IF(A190="","",2)</f>
        <v>2</v>
      </c>
      <c r="G191" s="27" t="str">
        <f t="shared" si="140"/>
        <v>/</v>
      </c>
      <c r="H191" s="27" t="str">
        <f>_xlfn.IFNA(IF(INDEX(Input_Lieferant!$D$9:$BE$158,MATCH($A191,Input_Lieferant!$B$9:$B$158,0),MATCH($H$2,Input_Lieferant!$D$8:$BE$8,0))=0,"",INDEX(Input_Lieferant!$D$9:$BE$158,MATCH($A191,Input_Lieferant!$B$9:$B$158,0),MATCH($H$2,Input_Lieferant!$D$8:$BE$8,0))),"")</f>
        <v>xuHycsnzIJXltQXIGFVGlEcDwgXGHJ</v>
      </c>
      <c r="I191" s="31"/>
    </row>
    <row r="192" spans="1:9" x14ac:dyDescent="0.4">
      <c r="A192" s="158">
        <f>IFERROR(IF(AND(A186=A187,A187=A188,A188=A189,A189=A190,A190=A191),IF(A191+1&gt;MATCH(0,Input_Lieferant!$B$9:$B$158,-1),"",A191+1),A191),"")</f>
        <v>31</v>
      </c>
      <c r="B192" s="27" t="str">
        <f t="shared" si="136"/>
        <v>MATERIAL</v>
      </c>
      <c r="C192" s="27">
        <f t="shared" si="137"/>
        <v>31</v>
      </c>
      <c r="D192" s="27" t="str">
        <f t="shared" si="138"/>
        <v>GRUN</v>
      </c>
      <c r="E192" s="27" t="str">
        <f t="shared" si="146"/>
        <v>E</v>
      </c>
      <c r="F192" s="27">
        <f t="shared" ref="F192" si="197">IF(A192="","",1)</f>
        <v>1</v>
      </c>
      <c r="G192" s="27" t="str">
        <f t="shared" si="140"/>
        <v/>
      </c>
      <c r="H192" s="27" t="str">
        <f>_xlfn.IFNA(IF(INDEX(Input_Lieferant!$D$9:$BE$158,MATCH($A192,Input_Lieferant!$B$9:$B$158,0),MATCH($H$4,Input_Lieferant!$D$8:$BE$8,0))=0,"",INDEX(Input_Lieferant!$D$9:$BE$158,MATCH($A192,Input_Lieferant!$B$9:$B$158,0),MATCH($H$4,Input_Lieferant!$D$8:$BE$8,0))),"")</f>
        <v>vpkQdLNKseSMdSajNXHjiPApEpceei</v>
      </c>
      <c r="I192" s="31"/>
    </row>
    <row r="193" spans="1:9" x14ac:dyDescent="0.4">
      <c r="A193" s="158">
        <f>IFERROR(IF(AND(A187=A188,A188=A189,A189=A190,A190=A191,A191=A192),IF(A192+1&gt;MATCH(0,Input_Lieferant!$B$9:$B$158,-1),"",A192+1),A192),"")</f>
        <v>31</v>
      </c>
      <c r="B193" s="27" t="str">
        <f t="shared" si="136"/>
        <v>MATERIAL</v>
      </c>
      <c r="C193" s="27">
        <f t="shared" si="137"/>
        <v>31</v>
      </c>
      <c r="D193" s="27" t="str">
        <f t="shared" si="138"/>
        <v>GRUN</v>
      </c>
      <c r="E193" s="27" t="str">
        <f t="shared" si="146"/>
        <v>E</v>
      </c>
      <c r="F193" s="27">
        <f t="shared" ref="F193" si="198">IF(A192="","",2)</f>
        <v>2</v>
      </c>
      <c r="G193" s="27" t="str">
        <f t="shared" si="140"/>
        <v>/</v>
      </c>
      <c r="H193" s="27" t="str">
        <f>_xlfn.IFNA(IF(INDEX(Input_Lieferant!$D$9:$BE$158,MATCH($A193,Input_Lieferant!$B$9:$B$158,0),MATCH($H$1,Input_Lieferant!$D$8:$BE$8,0))=0,"",INDEX(Input_Lieferant!$D$9:$BE$158,MATCH($A193,Input_Lieferant!$B$9:$B$158,0),MATCH($H$1,Input_Lieferant!$D$8:$BE$8,0))),"")</f>
        <v>fOFJDaztBtFiMVKQuXHRtWsXeGcaEm</v>
      </c>
      <c r="I193" s="31"/>
    </row>
    <row r="194" spans="1:9" x14ac:dyDescent="0.4">
      <c r="A194" s="158">
        <f>IFERROR(IF(AND(A188=A189,A189=A190,A190=A191,A191=A192,A192=A193),IF(A193+1&gt;MATCH(0,Input_Lieferant!$B$9:$B$158,-1),"",A193+1),A193),"")</f>
        <v>32</v>
      </c>
      <c r="B194" s="27" t="str">
        <f t="shared" si="136"/>
        <v>MATERIAL</v>
      </c>
      <c r="C194" s="27">
        <f t="shared" si="137"/>
        <v>32</v>
      </c>
      <c r="D194" s="27" t="str">
        <f t="shared" si="138"/>
        <v>GRUN</v>
      </c>
      <c r="E194" s="27" t="str">
        <f t="shared" si="146"/>
        <v>D</v>
      </c>
      <c r="F194" s="27">
        <f t="shared" ref="F194" si="199">IF(A194="","",1)</f>
        <v>1</v>
      </c>
      <c r="G194" s="27" t="str">
        <f t="shared" si="140"/>
        <v/>
      </c>
      <c r="H194" s="27" t="str">
        <f>_xlfn.IFNA(IF(INDEX(Input_Lieferant!$D$9:$BE$158,MATCH($A194,Input_Lieferant!$B$9:$B$158,0),MATCH($H$6,Input_Lieferant!$D$8:$BE$8,0))=0,"",INDEX(Input_Lieferant!$D$9:$BE$158,MATCH($A194,Input_Lieferant!$B$9:$B$158,0),MATCH($H$6,Input_Lieferant!$D$8:$BE$8,0))),"")</f>
        <v>XjdkXiQckcgyfenDMVfChwOOfdTUMl</v>
      </c>
      <c r="I194" s="31"/>
    </row>
    <row r="195" spans="1:9" x14ac:dyDescent="0.4">
      <c r="A195" s="158">
        <f>IFERROR(IF(AND(A189=A190,A190=A191,A191=A192,A192=A193,A193=A194),IF(A194+1&gt;MATCH(0,Input_Lieferant!$B$9:$B$158,-1),"",A194+1),A194),"")</f>
        <v>32</v>
      </c>
      <c r="B195" s="27" t="str">
        <f t="shared" si="136"/>
        <v>MATERIAL</v>
      </c>
      <c r="C195" s="27">
        <f t="shared" si="137"/>
        <v>32</v>
      </c>
      <c r="D195" s="27" t="str">
        <f t="shared" si="138"/>
        <v>GRUN</v>
      </c>
      <c r="E195" s="27" t="str">
        <f t="shared" si="146"/>
        <v>D</v>
      </c>
      <c r="F195" s="27">
        <f t="shared" ref="F195" si="200">IF(A194="","",2)</f>
        <v>2</v>
      </c>
      <c r="G195" s="27" t="str">
        <f t="shared" si="140"/>
        <v>/</v>
      </c>
      <c r="H195" s="27" t="str">
        <f>_xlfn.IFNA(IF(INDEX(Input_Lieferant!$D$9:$BE$158,MATCH($A195,Input_Lieferant!$B$9:$B$158,0),MATCH($H$3,Input_Lieferant!$D$8:$BE$8,0))=0,"",INDEX(Input_Lieferant!$D$9:$BE$158,MATCH($A195,Input_Lieferant!$B$9:$B$158,0),MATCH($H$3,Input_Lieferant!$D$8:$BE$8,0))),"")</f>
        <v>IOQPNMgpUIVizhIAawbrAQKrokVfPD</v>
      </c>
      <c r="I195" s="31"/>
    </row>
    <row r="196" spans="1:9" x14ac:dyDescent="0.4">
      <c r="A196" s="158">
        <f>IFERROR(IF(AND(A190=A191,A191=A192,A192=A193,A193=A194,A194=A195),IF(A195+1&gt;MATCH(0,Input_Lieferant!$B$9:$B$158,-1),"",A195+1),A195),"")</f>
        <v>32</v>
      </c>
      <c r="B196" s="27" t="str">
        <f t="shared" si="136"/>
        <v>MATERIAL</v>
      </c>
      <c r="C196" s="27">
        <f t="shared" si="137"/>
        <v>32</v>
      </c>
      <c r="D196" s="27" t="str">
        <f t="shared" si="138"/>
        <v>GRUN</v>
      </c>
      <c r="E196" s="27" t="str">
        <f t="shared" si="146"/>
        <v>F</v>
      </c>
      <c r="F196" s="27">
        <f t="shared" ref="F196" si="201">IF(A196="","",1)</f>
        <v>1</v>
      </c>
      <c r="G196" s="27" t="str">
        <f t="shared" si="140"/>
        <v/>
      </c>
      <c r="H196" s="27" t="str">
        <f>_xlfn.IFNA(IF(INDEX(Input_Lieferant!$D$9:$BE$158,MATCH($A196,Input_Lieferant!$B$9:$B$158,0),MATCH($H$5,Input_Lieferant!$D$8:$BE$8,0))=0,"",INDEX(Input_Lieferant!$D$9:$BE$158,MATCH($A196,Input_Lieferant!$B$9:$B$158,0),MATCH($H$5,Input_Lieferant!$D$8:$BE$8,0))),"")</f>
        <v>iqiaABqgxDsfynPBuQrHTcVpgpvnLR</v>
      </c>
      <c r="I196" s="31"/>
    </row>
    <row r="197" spans="1:9" x14ac:dyDescent="0.4">
      <c r="A197" s="158">
        <f>IFERROR(IF(AND(A191=A192,A192=A193,A193=A194,A194=A195,A195=A196),IF(A196+1&gt;MATCH(0,Input_Lieferant!$B$9:$B$158,-1),"",A196+1),A196),"")</f>
        <v>32</v>
      </c>
      <c r="B197" s="27" t="str">
        <f t="shared" si="136"/>
        <v>MATERIAL</v>
      </c>
      <c r="C197" s="27">
        <f t="shared" si="137"/>
        <v>32</v>
      </c>
      <c r="D197" s="27" t="str">
        <f t="shared" si="138"/>
        <v>GRUN</v>
      </c>
      <c r="E197" s="27" t="str">
        <f t="shared" si="146"/>
        <v>F</v>
      </c>
      <c r="F197" s="27">
        <f t="shared" ref="F197" si="202">IF(A196="","",2)</f>
        <v>2</v>
      </c>
      <c r="G197" s="27" t="str">
        <f t="shared" si="140"/>
        <v>/</v>
      </c>
      <c r="H197" s="27" t="str">
        <f>_xlfn.IFNA(IF(INDEX(Input_Lieferant!$D$9:$BE$158,MATCH($A197,Input_Lieferant!$B$9:$B$158,0),MATCH($H$2,Input_Lieferant!$D$8:$BE$8,0))=0,"",INDEX(Input_Lieferant!$D$9:$BE$158,MATCH($A197,Input_Lieferant!$B$9:$B$158,0),MATCH($H$2,Input_Lieferant!$D$8:$BE$8,0))),"")</f>
        <v>pLMzSQbJxsCzWlPLOaulMzczqiSacr</v>
      </c>
      <c r="I197" s="31"/>
    </row>
    <row r="198" spans="1:9" x14ac:dyDescent="0.4">
      <c r="A198" s="158">
        <f>IFERROR(IF(AND(A192=A193,A193=A194,A194=A195,A195=A196,A196=A197),IF(A197+1&gt;MATCH(0,Input_Lieferant!$B$9:$B$158,-1),"",A197+1),A197),"")</f>
        <v>32</v>
      </c>
      <c r="B198" s="27" t="str">
        <f t="shared" si="136"/>
        <v>MATERIAL</v>
      </c>
      <c r="C198" s="27">
        <f t="shared" si="137"/>
        <v>32</v>
      </c>
      <c r="D198" s="27" t="str">
        <f t="shared" si="138"/>
        <v>GRUN</v>
      </c>
      <c r="E198" s="27" t="str">
        <f t="shared" si="146"/>
        <v>E</v>
      </c>
      <c r="F198" s="27">
        <f t="shared" ref="F198" si="203">IF(A198="","",1)</f>
        <v>1</v>
      </c>
      <c r="G198" s="27" t="str">
        <f t="shared" si="140"/>
        <v/>
      </c>
      <c r="H198" s="27" t="str">
        <f>_xlfn.IFNA(IF(INDEX(Input_Lieferant!$D$9:$BE$158,MATCH($A198,Input_Lieferant!$B$9:$B$158,0),MATCH($H$4,Input_Lieferant!$D$8:$BE$8,0))=0,"",INDEX(Input_Lieferant!$D$9:$BE$158,MATCH($A198,Input_Lieferant!$B$9:$B$158,0),MATCH($H$4,Input_Lieferant!$D$8:$BE$8,0))),"")</f>
        <v>fBPmyDkePaQpAjHlIwAzWshClVALKR</v>
      </c>
      <c r="I198" s="31"/>
    </row>
    <row r="199" spans="1:9" x14ac:dyDescent="0.4">
      <c r="A199" s="158">
        <f>IFERROR(IF(AND(A193=A194,A194=A195,A195=A196,A196=A197,A197=A198),IF(A198+1&gt;MATCH(0,Input_Lieferant!$B$9:$B$158,-1),"",A198+1),A198),"")</f>
        <v>32</v>
      </c>
      <c r="B199" s="27" t="str">
        <f t="shared" si="136"/>
        <v>MATERIAL</v>
      </c>
      <c r="C199" s="27">
        <f t="shared" si="137"/>
        <v>32</v>
      </c>
      <c r="D199" s="27" t="str">
        <f t="shared" si="138"/>
        <v>GRUN</v>
      </c>
      <c r="E199" s="27" t="str">
        <f t="shared" si="146"/>
        <v>E</v>
      </c>
      <c r="F199" s="27">
        <f t="shared" ref="F199" si="204">IF(A198="","",2)</f>
        <v>2</v>
      </c>
      <c r="G199" s="27" t="str">
        <f t="shared" si="140"/>
        <v>/</v>
      </c>
      <c r="H199" s="27" t="str">
        <f>_xlfn.IFNA(IF(INDEX(Input_Lieferant!$D$9:$BE$158,MATCH($A199,Input_Lieferant!$B$9:$B$158,0),MATCH($H$1,Input_Lieferant!$D$8:$BE$8,0))=0,"",INDEX(Input_Lieferant!$D$9:$BE$158,MATCH($A199,Input_Lieferant!$B$9:$B$158,0),MATCH($H$1,Input_Lieferant!$D$8:$BE$8,0))),"")</f>
        <v>nydEbuOgSyIHBBIudGSTfPcctEdRbM</v>
      </c>
      <c r="I199" s="31"/>
    </row>
    <row r="200" spans="1:9" x14ac:dyDescent="0.4">
      <c r="A200" s="158">
        <f>IFERROR(IF(AND(A194=A195,A195=A196,A196=A197,A197=A198,A198=A199),IF(A199+1&gt;MATCH(0,Input_Lieferant!$B$9:$B$158,-1),"",A199+1),A199),"")</f>
        <v>33</v>
      </c>
      <c r="B200" s="27" t="str">
        <f t="shared" ref="B200:B263" si="205">IF(A200&lt;&gt;"","MATERIAL","")</f>
        <v>MATERIAL</v>
      </c>
      <c r="C200" s="27">
        <f t="shared" ref="C200:C263" si="206">A200</f>
        <v>33</v>
      </c>
      <c r="D200" s="27" t="str">
        <f t="shared" ref="D200:D263" si="207">IF(A200&lt;&gt;"","GRUN","")</f>
        <v>GRUN</v>
      </c>
      <c r="E200" s="27" t="str">
        <f t="shared" si="146"/>
        <v>D</v>
      </c>
      <c r="F200" s="27">
        <f t="shared" ref="F200" si="208">IF(A200="","",1)</f>
        <v>1</v>
      </c>
      <c r="G200" s="27" t="str">
        <f t="shared" ref="G200:G263" si="209">IF(F200=2,"/","")</f>
        <v/>
      </c>
      <c r="H200" s="27" t="str">
        <f>_xlfn.IFNA(IF(INDEX(Input_Lieferant!$D$9:$BE$158,MATCH($A200,Input_Lieferant!$B$9:$B$158,0),MATCH($H$6,Input_Lieferant!$D$8:$BE$8,0))=0,"",INDEX(Input_Lieferant!$D$9:$BE$158,MATCH($A200,Input_Lieferant!$B$9:$B$158,0),MATCH($H$6,Input_Lieferant!$D$8:$BE$8,0))),"")</f>
        <v>DhBIyBOSyVoBUnOmQCicBLvDFftajy</v>
      </c>
      <c r="I200" s="31"/>
    </row>
    <row r="201" spans="1:9" x14ac:dyDescent="0.4">
      <c r="A201" s="158">
        <f>IFERROR(IF(AND(A195=A196,A196=A197,A197=A198,A198=A199,A199=A200),IF(A200+1&gt;MATCH(0,Input_Lieferant!$B$9:$B$158,-1),"",A200+1),A200),"")</f>
        <v>33</v>
      </c>
      <c r="B201" s="27" t="str">
        <f t="shared" si="205"/>
        <v>MATERIAL</v>
      </c>
      <c r="C201" s="27">
        <f t="shared" si="206"/>
        <v>33</v>
      </c>
      <c r="D201" s="27" t="str">
        <f t="shared" si="207"/>
        <v>GRUN</v>
      </c>
      <c r="E201" s="27" t="str">
        <f t="shared" si="146"/>
        <v>D</v>
      </c>
      <c r="F201" s="27">
        <f t="shared" ref="F201" si="210">IF(A200="","",2)</f>
        <v>2</v>
      </c>
      <c r="G201" s="27" t="str">
        <f t="shared" si="209"/>
        <v>/</v>
      </c>
      <c r="H201" s="27" t="str">
        <f>_xlfn.IFNA(IF(INDEX(Input_Lieferant!$D$9:$BE$158,MATCH($A201,Input_Lieferant!$B$9:$B$158,0),MATCH($H$3,Input_Lieferant!$D$8:$BE$8,0))=0,"",INDEX(Input_Lieferant!$D$9:$BE$158,MATCH($A201,Input_Lieferant!$B$9:$B$158,0),MATCH($H$3,Input_Lieferant!$D$8:$BE$8,0))),"")</f>
        <v>yrcPOlLUvzyinElHiypfdKDMilSNzf</v>
      </c>
      <c r="I201" s="31"/>
    </row>
    <row r="202" spans="1:9" x14ac:dyDescent="0.4">
      <c r="A202" s="158">
        <f>IFERROR(IF(AND(A196=A197,A197=A198,A198=A199,A199=A200,A200=A201),IF(A201+1&gt;MATCH(0,Input_Lieferant!$B$9:$B$158,-1),"",A201+1),A201),"")</f>
        <v>33</v>
      </c>
      <c r="B202" s="27" t="str">
        <f t="shared" si="205"/>
        <v>MATERIAL</v>
      </c>
      <c r="C202" s="27">
        <f t="shared" si="206"/>
        <v>33</v>
      </c>
      <c r="D202" s="27" t="str">
        <f t="shared" si="207"/>
        <v>GRUN</v>
      </c>
      <c r="E202" s="27" t="str">
        <f t="shared" si="146"/>
        <v>F</v>
      </c>
      <c r="F202" s="27">
        <f t="shared" ref="F202" si="211">IF(A202="","",1)</f>
        <v>1</v>
      </c>
      <c r="G202" s="27" t="str">
        <f t="shared" si="209"/>
        <v/>
      </c>
      <c r="H202" s="27" t="str">
        <f>_xlfn.IFNA(IF(INDEX(Input_Lieferant!$D$9:$BE$158,MATCH($A202,Input_Lieferant!$B$9:$B$158,0),MATCH($H$5,Input_Lieferant!$D$8:$BE$8,0))=0,"",INDEX(Input_Lieferant!$D$9:$BE$158,MATCH($A202,Input_Lieferant!$B$9:$B$158,0),MATCH($H$5,Input_Lieferant!$D$8:$BE$8,0))),"")</f>
        <v>zitVbGfbEtjxeWUnvQdwOswAJzQjkm</v>
      </c>
      <c r="I202" s="31"/>
    </row>
    <row r="203" spans="1:9" x14ac:dyDescent="0.4">
      <c r="A203" s="158">
        <f>IFERROR(IF(AND(A197=A198,A198=A199,A199=A200,A200=A201,A201=A202),IF(A202+1&gt;MATCH(0,Input_Lieferant!$B$9:$B$158,-1),"",A202+1),A202),"")</f>
        <v>33</v>
      </c>
      <c r="B203" s="27" t="str">
        <f t="shared" si="205"/>
        <v>MATERIAL</v>
      </c>
      <c r="C203" s="27">
        <f t="shared" si="206"/>
        <v>33</v>
      </c>
      <c r="D203" s="27" t="str">
        <f t="shared" si="207"/>
        <v>GRUN</v>
      </c>
      <c r="E203" s="27" t="str">
        <f t="shared" si="146"/>
        <v>F</v>
      </c>
      <c r="F203" s="27">
        <f t="shared" ref="F203" si="212">IF(A202="","",2)</f>
        <v>2</v>
      </c>
      <c r="G203" s="27" t="str">
        <f t="shared" si="209"/>
        <v>/</v>
      </c>
      <c r="H203" s="27" t="str">
        <f>_xlfn.IFNA(IF(INDEX(Input_Lieferant!$D$9:$BE$158,MATCH($A203,Input_Lieferant!$B$9:$B$158,0),MATCH($H$2,Input_Lieferant!$D$8:$BE$8,0))=0,"",INDEX(Input_Lieferant!$D$9:$BE$158,MATCH($A203,Input_Lieferant!$B$9:$B$158,0),MATCH($H$2,Input_Lieferant!$D$8:$BE$8,0))),"")</f>
        <v>mfGHLTROvnDJscxggTDdXNMxrsVcjx</v>
      </c>
      <c r="I203" s="31"/>
    </row>
    <row r="204" spans="1:9" x14ac:dyDescent="0.4">
      <c r="A204" s="158">
        <f>IFERROR(IF(AND(A198=A199,A199=A200,A200=A201,A201=A202,A202=A203),IF(A203+1&gt;MATCH(0,Input_Lieferant!$B$9:$B$158,-1),"",A203+1),A203),"")</f>
        <v>33</v>
      </c>
      <c r="B204" s="27" t="str">
        <f t="shared" si="205"/>
        <v>MATERIAL</v>
      </c>
      <c r="C204" s="27">
        <f t="shared" si="206"/>
        <v>33</v>
      </c>
      <c r="D204" s="27" t="str">
        <f t="shared" si="207"/>
        <v>GRUN</v>
      </c>
      <c r="E204" s="27" t="str">
        <f t="shared" si="146"/>
        <v>E</v>
      </c>
      <c r="F204" s="27">
        <f t="shared" ref="F204" si="213">IF(A204="","",1)</f>
        <v>1</v>
      </c>
      <c r="G204" s="27" t="str">
        <f t="shared" si="209"/>
        <v/>
      </c>
      <c r="H204" s="27" t="str">
        <f>_xlfn.IFNA(IF(INDEX(Input_Lieferant!$D$9:$BE$158,MATCH($A204,Input_Lieferant!$B$9:$B$158,0),MATCH($H$4,Input_Lieferant!$D$8:$BE$8,0))=0,"",INDEX(Input_Lieferant!$D$9:$BE$158,MATCH($A204,Input_Lieferant!$B$9:$B$158,0),MATCH($H$4,Input_Lieferant!$D$8:$BE$8,0))),"")</f>
        <v>uOddlUVcsooMWvbHothCNSjlMlJaAE</v>
      </c>
      <c r="I204" s="31"/>
    </row>
    <row r="205" spans="1:9" x14ac:dyDescent="0.4">
      <c r="A205" s="158">
        <f>IFERROR(IF(AND(A199=A200,A200=A201,A201=A202,A202=A203,A203=A204),IF(A204+1&gt;MATCH(0,Input_Lieferant!$B$9:$B$158,-1),"",A204+1),A204),"")</f>
        <v>33</v>
      </c>
      <c r="B205" s="27" t="str">
        <f t="shared" si="205"/>
        <v>MATERIAL</v>
      </c>
      <c r="C205" s="27">
        <f t="shared" si="206"/>
        <v>33</v>
      </c>
      <c r="D205" s="27" t="str">
        <f t="shared" si="207"/>
        <v>GRUN</v>
      </c>
      <c r="E205" s="27" t="str">
        <f t="shared" si="146"/>
        <v>E</v>
      </c>
      <c r="F205" s="27">
        <f t="shared" ref="F205" si="214">IF(A204="","",2)</f>
        <v>2</v>
      </c>
      <c r="G205" s="27" t="str">
        <f t="shared" si="209"/>
        <v>/</v>
      </c>
      <c r="H205" s="27" t="str">
        <f>_xlfn.IFNA(IF(INDEX(Input_Lieferant!$D$9:$BE$158,MATCH($A205,Input_Lieferant!$B$9:$B$158,0),MATCH($H$1,Input_Lieferant!$D$8:$BE$8,0))=0,"",INDEX(Input_Lieferant!$D$9:$BE$158,MATCH($A205,Input_Lieferant!$B$9:$B$158,0),MATCH($H$1,Input_Lieferant!$D$8:$BE$8,0))),"")</f>
        <v>SXkXKPGWuOQJxMEcPcGsmTyHycsTnX</v>
      </c>
      <c r="I205" s="31"/>
    </row>
    <row r="206" spans="1:9" x14ac:dyDescent="0.4">
      <c r="A206" s="158">
        <f>IFERROR(IF(AND(A200=A201,A201=A202,A202=A203,A203=A204,A204=A205),IF(A205+1&gt;MATCH(0,Input_Lieferant!$B$9:$B$158,-1),"",A205+1),A205),"")</f>
        <v>34</v>
      </c>
      <c r="B206" s="27" t="str">
        <f t="shared" si="205"/>
        <v>MATERIAL</v>
      </c>
      <c r="C206" s="27">
        <f t="shared" si="206"/>
        <v>34</v>
      </c>
      <c r="D206" s="27" t="str">
        <f t="shared" si="207"/>
        <v>GRUN</v>
      </c>
      <c r="E206" s="27" t="str">
        <f t="shared" ref="E206:E269" si="215">IF(A206&lt;&gt;"",E200,"")</f>
        <v>D</v>
      </c>
      <c r="F206" s="27">
        <f t="shared" ref="F206" si="216">IF(A206="","",1)</f>
        <v>1</v>
      </c>
      <c r="G206" s="27" t="str">
        <f t="shared" si="209"/>
        <v/>
      </c>
      <c r="H206" s="27" t="str">
        <f>_xlfn.IFNA(IF(INDEX(Input_Lieferant!$D$9:$BE$158,MATCH($A206,Input_Lieferant!$B$9:$B$158,0),MATCH($H$6,Input_Lieferant!$D$8:$BE$8,0))=0,"",INDEX(Input_Lieferant!$D$9:$BE$158,MATCH($A206,Input_Lieferant!$B$9:$B$158,0),MATCH($H$6,Input_Lieferant!$D$8:$BE$8,0))),"")</f>
        <v>TmLdWqrfQiNVjjNpDhMDaMhmrDISsW</v>
      </c>
      <c r="I206" s="31"/>
    </row>
    <row r="207" spans="1:9" x14ac:dyDescent="0.4">
      <c r="A207" s="158">
        <f>IFERROR(IF(AND(A201=A202,A202=A203,A203=A204,A204=A205,A205=A206),IF(A206+1&gt;MATCH(0,Input_Lieferant!$B$9:$B$158,-1),"",A206+1),A206),"")</f>
        <v>34</v>
      </c>
      <c r="B207" s="27" t="str">
        <f t="shared" si="205"/>
        <v>MATERIAL</v>
      </c>
      <c r="C207" s="27">
        <f t="shared" si="206"/>
        <v>34</v>
      </c>
      <c r="D207" s="27" t="str">
        <f t="shared" si="207"/>
        <v>GRUN</v>
      </c>
      <c r="E207" s="27" t="str">
        <f t="shared" si="215"/>
        <v>D</v>
      </c>
      <c r="F207" s="27">
        <f t="shared" ref="F207" si="217">IF(A206="","",2)</f>
        <v>2</v>
      </c>
      <c r="G207" s="27" t="str">
        <f t="shared" si="209"/>
        <v>/</v>
      </c>
      <c r="H207" s="27" t="str">
        <f>_xlfn.IFNA(IF(INDEX(Input_Lieferant!$D$9:$BE$158,MATCH($A207,Input_Lieferant!$B$9:$B$158,0),MATCH($H$3,Input_Lieferant!$D$8:$BE$8,0))=0,"",INDEX(Input_Lieferant!$D$9:$BE$158,MATCH($A207,Input_Lieferant!$B$9:$B$158,0),MATCH($H$3,Input_Lieferant!$D$8:$BE$8,0))),"")</f>
        <v>kOBWbCOJToCUtkpxjRDDMwHfBhsSpf</v>
      </c>
      <c r="I207" s="31"/>
    </row>
    <row r="208" spans="1:9" x14ac:dyDescent="0.4">
      <c r="A208" s="158">
        <f>IFERROR(IF(AND(A202=A203,A203=A204,A204=A205,A205=A206,A206=A207),IF(A207+1&gt;MATCH(0,Input_Lieferant!$B$9:$B$158,-1),"",A207+1),A207),"")</f>
        <v>34</v>
      </c>
      <c r="B208" s="27" t="str">
        <f t="shared" si="205"/>
        <v>MATERIAL</v>
      </c>
      <c r="C208" s="27">
        <f t="shared" si="206"/>
        <v>34</v>
      </c>
      <c r="D208" s="27" t="str">
        <f t="shared" si="207"/>
        <v>GRUN</v>
      </c>
      <c r="E208" s="27" t="str">
        <f t="shared" si="215"/>
        <v>F</v>
      </c>
      <c r="F208" s="27">
        <f t="shared" ref="F208" si="218">IF(A208="","",1)</f>
        <v>1</v>
      </c>
      <c r="G208" s="27" t="str">
        <f t="shared" si="209"/>
        <v/>
      </c>
      <c r="H208" s="27" t="str">
        <f>_xlfn.IFNA(IF(INDEX(Input_Lieferant!$D$9:$BE$158,MATCH($A208,Input_Lieferant!$B$9:$B$158,0),MATCH($H$5,Input_Lieferant!$D$8:$BE$8,0))=0,"",INDEX(Input_Lieferant!$D$9:$BE$158,MATCH($A208,Input_Lieferant!$B$9:$B$158,0),MATCH($H$5,Input_Lieferant!$D$8:$BE$8,0))),"")</f>
        <v>sOffAaGvfPrnqjThCkvfXSrUykhjaJ</v>
      </c>
      <c r="I208" s="31"/>
    </row>
    <row r="209" spans="1:9" x14ac:dyDescent="0.4">
      <c r="A209" s="158">
        <f>IFERROR(IF(AND(A203=A204,A204=A205,A205=A206,A206=A207,A207=A208),IF(A208+1&gt;MATCH(0,Input_Lieferant!$B$9:$B$158,-1),"",A208+1),A208),"")</f>
        <v>34</v>
      </c>
      <c r="B209" s="27" t="str">
        <f t="shared" si="205"/>
        <v>MATERIAL</v>
      </c>
      <c r="C209" s="27">
        <f t="shared" si="206"/>
        <v>34</v>
      </c>
      <c r="D209" s="27" t="str">
        <f t="shared" si="207"/>
        <v>GRUN</v>
      </c>
      <c r="E209" s="27" t="str">
        <f t="shared" si="215"/>
        <v>F</v>
      </c>
      <c r="F209" s="27">
        <f t="shared" ref="F209" si="219">IF(A208="","",2)</f>
        <v>2</v>
      </c>
      <c r="G209" s="27" t="str">
        <f t="shared" si="209"/>
        <v>/</v>
      </c>
      <c r="H209" s="27" t="str">
        <f>_xlfn.IFNA(IF(INDEX(Input_Lieferant!$D$9:$BE$158,MATCH($A209,Input_Lieferant!$B$9:$B$158,0),MATCH($H$2,Input_Lieferant!$D$8:$BE$8,0))=0,"",INDEX(Input_Lieferant!$D$9:$BE$158,MATCH($A209,Input_Lieferant!$B$9:$B$158,0),MATCH($H$2,Input_Lieferant!$D$8:$BE$8,0))),"")</f>
        <v>jApKlgdCHbLqJjdXGnczFyiPAXzFdv</v>
      </c>
      <c r="I209" s="31"/>
    </row>
    <row r="210" spans="1:9" x14ac:dyDescent="0.4">
      <c r="A210" s="158">
        <f>IFERROR(IF(AND(A204=A205,A205=A206,A206=A207,A207=A208,A208=A209),IF(A209+1&gt;MATCH(0,Input_Lieferant!$B$9:$B$158,-1),"",A209+1),A209),"")</f>
        <v>34</v>
      </c>
      <c r="B210" s="27" t="str">
        <f t="shared" si="205"/>
        <v>MATERIAL</v>
      </c>
      <c r="C210" s="27">
        <f t="shared" si="206"/>
        <v>34</v>
      </c>
      <c r="D210" s="27" t="str">
        <f t="shared" si="207"/>
        <v>GRUN</v>
      </c>
      <c r="E210" s="27" t="str">
        <f t="shared" si="215"/>
        <v>E</v>
      </c>
      <c r="F210" s="27">
        <f t="shared" ref="F210" si="220">IF(A210="","",1)</f>
        <v>1</v>
      </c>
      <c r="G210" s="27" t="str">
        <f t="shared" si="209"/>
        <v/>
      </c>
      <c r="H210" s="27" t="str">
        <f>_xlfn.IFNA(IF(INDEX(Input_Lieferant!$D$9:$BE$158,MATCH($A210,Input_Lieferant!$B$9:$B$158,0),MATCH($H$4,Input_Lieferant!$D$8:$BE$8,0))=0,"",INDEX(Input_Lieferant!$D$9:$BE$158,MATCH($A210,Input_Lieferant!$B$9:$B$158,0),MATCH($H$4,Input_Lieferant!$D$8:$BE$8,0))),"")</f>
        <v>xHDyftCAGdHjUszeTymsSygVCyDTGt</v>
      </c>
      <c r="I210" s="31"/>
    </row>
    <row r="211" spans="1:9" x14ac:dyDescent="0.4">
      <c r="A211" s="158">
        <f>IFERROR(IF(AND(A205=A206,A206=A207,A207=A208,A208=A209,A209=A210),IF(A210+1&gt;MATCH(0,Input_Lieferant!$B$9:$B$158,-1),"",A210+1),A210),"")</f>
        <v>34</v>
      </c>
      <c r="B211" s="27" t="str">
        <f t="shared" si="205"/>
        <v>MATERIAL</v>
      </c>
      <c r="C211" s="27">
        <f t="shared" si="206"/>
        <v>34</v>
      </c>
      <c r="D211" s="27" t="str">
        <f t="shared" si="207"/>
        <v>GRUN</v>
      </c>
      <c r="E211" s="27" t="str">
        <f t="shared" si="215"/>
        <v>E</v>
      </c>
      <c r="F211" s="27">
        <f t="shared" ref="F211" si="221">IF(A210="","",2)</f>
        <v>2</v>
      </c>
      <c r="G211" s="27" t="str">
        <f t="shared" si="209"/>
        <v>/</v>
      </c>
      <c r="H211" s="27" t="str">
        <f>_xlfn.IFNA(IF(INDEX(Input_Lieferant!$D$9:$BE$158,MATCH($A211,Input_Lieferant!$B$9:$B$158,0),MATCH($H$1,Input_Lieferant!$D$8:$BE$8,0))=0,"",INDEX(Input_Lieferant!$D$9:$BE$158,MATCH($A211,Input_Lieferant!$B$9:$B$158,0),MATCH($H$1,Input_Lieferant!$D$8:$BE$8,0))),"")</f>
        <v>waGLDPgRAwnJaFjPClouWjdfesVQxy</v>
      </c>
      <c r="I211" s="31"/>
    </row>
    <row r="212" spans="1:9" x14ac:dyDescent="0.4">
      <c r="A212" s="158">
        <f>IFERROR(IF(AND(A206=A207,A207=A208,A208=A209,A209=A210,A210=A211),IF(A211+1&gt;MATCH(0,Input_Lieferant!$B$9:$B$158,-1),"",A211+1),A211),"")</f>
        <v>35</v>
      </c>
      <c r="B212" s="27" t="str">
        <f t="shared" si="205"/>
        <v>MATERIAL</v>
      </c>
      <c r="C212" s="27">
        <f t="shared" si="206"/>
        <v>35</v>
      </c>
      <c r="D212" s="27" t="str">
        <f t="shared" si="207"/>
        <v>GRUN</v>
      </c>
      <c r="E212" s="27" t="str">
        <f t="shared" si="215"/>
        <v>D</v>
      </c>
      <c r="F212" s="27">
        <f t="shared" ref="F212" si="222">IF(A212="","",1)</f>
        <v>1</v>
      </c>
      <c r="G212" s="27" t="str">
        <f t="shared" si="209"/>
        <v/>
      </c>
      <c r="H212" s="27" t="str">
        <f>_xlfn.IFNA(IF(INDEX(Input_Lieferant!$D$9:$BE$158,MATCH($A212,Input_Lieferant!$B$9:$B$158,0),MATCH($H$6,Input_Lieferant!$D$8:$BE$8,0))=0,"",INDEX(Input_Lieferant!$D$9:$BE$158,MATCH($A212,Input_Lieferant!$B$9:$B$158,0),MATCH($H$6,Input_Lieferant!$D$8:$BE$8,0))),"")</f>
        <v>HJkRjumXHyKyVHmeoTLWUnckeiWnjF</v>
      </c>
      <c r="I212" s="31"/>
    </row>
    <row r="213" spans="1:9" x14ac:dyDescent="0.4">
      <c r="A213" s="158">
        <f>IFERROR(IF(AND(A207=A208,A208=A209,A209=A210,A210=A211,A211=A212),IF(A212+1&gt;MATCH(0,Input_Lieferant!$B$9:$B$158,-1),"",A212+1),A212),"")</f>
        <v>35</v>
      </c>
      <c r="B213" s="27" t="str">
        <f t="shared" si="205"/>
        <v>MATERIAL</v>
      </c>
      <c r="C213" s="27">
        <f t="shared" si="206"/>
        <v>35</v>
      </c>
      <c r="D213" s="27" t="str">
        <f t="shared" si="207"/>
        <v>GRUN</v>
      </c>
      <c r="E213" s="27" t="str">
        <f t="shared" si="215"/>
        <v>D</v>
      </c>
      <c r="F213" s="27">
        <f t="shared" ref="F213" si="223">IF(A212="","",2)</f>
        <v>2</v>
      </c>
      <c r="G213" s="27" t="str">
        <f t="shared" si="209"/>
        <v>/</v>
      </c>
      <c r="H213" s="27" t="str">
        <f>_xlfn.IFNA(IF(INDEX(Input_Lieferant!$D$9:$BE$158,MATCH($A213,Input_Lieferant!$B$9:$B$158,0),MATCH($H$3,Input_Lieferant!$D$8:$BE$8,0))=0,"",INDEX(Input_Lieferant!$D$9:$BE$158,MATCH($A213,Input_Lieferant!$B$9:$B$158,0),MATCH($H$3,Input_Lieferant!$D$8:$BE$8,0))),"")</f>
        <v>TWPToKwdNclkqcApvSTmLukcFcaQOv</v>
      </c>
      <c r="I213" s="31"/>
    </row>
    <row r="214" spans="1:9" x14ac:dyDescent="0.4">
      <c r="A214" s="158">
        <f>IFERROR(IF(AND(A208=A209,A209=A210,A210=A211,A211=A212,A212=A213),IF(A213+1&gt;MATCH(0,Input_Lieferant!$B$9:$B$158,-1),"",A213+1),A213),"")</f>
        <v>35</v>
      </c>
      <c r="B214" s="27" t="str">
        <f t="shared" si="205"/>
        <v>MATERIAL</v>
      </c>
      <c r="C214" s="27">
        <f t="shared" si="206"/>
        <v>35</v>
      </c>
      <c r="D214" s="27" t="str">
        <f t="shared" si="207"/>
        <v>GRUN</v>
      </c>
      <c r="E214" s="27" t="str">
        <f t="shared" si="215"/>
        <v>F</v>
      </c>
      <c r="F214" s="27">
        <f t="shared" ref="F214" si="224">IF(A214="","",1)</f>
        <v>1</v>
      </c>
      <c r="G214" s="27" t="str">
        <f t="shared" si="209"/>
        <v/>
      </c>
      <c r="H214" s="27" t="str">
        <f>_xlfn.IFNA(IF(INDEX(Input_Lieferant!$D$9:$BE$158,MATCH($A214,Input_Lieferant!$B$9:$B$158,0),MATCH($H$5,Input_Lieferant!$D$8:$BE$8,0))=0,"",INDEX(Input_Lieferant!$D$9:$BE$158,MATCH($A214,Input_Lieferant!$B$9:$B$158,0),MATCH($H$5,Input_Lieferant!$D$8:$BE$8,0))),"")</f>
        <v>lJaaNAuxmcdMFIADxnvzldefkSOGnF</v>
      </c>
      <c r="I214" s="31"/>
    </row>
    <row r="215" spans="1:9" x14ac:dyDescent="0.4">
      <c r="A215" s="158">
        <f>IFERROR(IF(AND(A209=A210,A210=A211,A211=A212,A212=A213,A213=A214),IF(A214+1&gt;MATCH(0,Input_Lieferant!$B$9:$B$158,-1),"",A214+1),A214),"")</f>
        <v>35</v>
      </c>
      <c r="B215" s="27" t="str">
        <f t="shared" si="205"/>
        <v>MATERIAL</v>
      </c>
      <c r="C215" s="27">
        <f t="shared" si="206"/>
        <v>35</v>
      </c>
      <c r="D215" s="27" t="str">
        <f t="shared" si="207"/>
        <v>GRUN</v>
      </c>
      <c r="E215" s="27" t="str">
        <f t="shared" si="215"/>
        <v>F</v>
      </c>
      <c r="F215" s="27">
        <f t="shared" ref="F215" si="225">IF(A214="","",2)</f>
        <v>2</v>
      </c>
      <c r="G215" s="27" t="str">
        <f t="shared" si="209"/>
        <v>/</v>
      </c>
      <c r="H215" s="27" t="str">
        <f>_xlfn.IFNA(IF(INDEX(Input_Lieferant!$D$9:$BE$158,MATCH($A215,Input_Lieferant!$B$9:$B$158,0),MATCH($H$2,Input_Lieferant!$D$8:$BE$8,0))=0,"",INDEX(Input_Lieferant!$D$9:$BE$158,MATCH($A215,Input_Lieferant!$B$9:$B$158,0),MATCH($H$2,Input_Lieferant!$D$8:$BE$8,0))),"")</f>
        <v>tbsCgPpOBfRpqoRppNzfekSFrdoLou</v>
      </c>
      <c r="I215" s="31"/>
    </row>
    <row r="216" spans="1:9" x14ac:dyDescent="0.4">
      <c r="A216" s="158">
        <f>IFERROR(IF(AND(A210=A211,A211=A212,A212=A213,A213=A214,A214=A215),IF(A215+1&gt;MATCH(0,Input_Lieferant!$B$9:$B$158,-1),"",A215+1),A215),"")</f>
        <v>35</v>
      </c>
      <c r="B216" s="27" t="str">
        <f t="shared" si="205"/>
        <v>MATERIAL</v>
      </c>
      <c r="C216" s="27">
        <f t="shared" si="206"/>
        <v>35</v>
      </c>
      <c r="D216" s="27" t="str">
        <f t="shared" si="207"/>
        <v>GRUN</v>
      </c>
      <c r="E216" s="27" t="str">
        <f t="shared" si="215"/>
        <v>E</v>
      </c>
      <c r="F216" s="27">
        <f t="shared" ref="F216" si="226">IF(A216="","",1)</f>
        <v>1</v>
      </c>
      <c r="G216" s="27" t="str">
        <f t="shared" si="209"/>
        <v/>
      </c>
      <c r="H216" s="27" t="str">
        <f>_xlfn.IFNA(IF(INDEX(Input_Lieferant!$D$9:$BE$158,MATCH($A216,Input_Lieferant!$B$9:$B$158,0),MATCH($H$4,Input_Lieferant!$D$8:$BE$8,0))=0,"",INDEX(Input_Lieferant!$D$9:$BE$158,MATCH($A216,Input_Lieferant!$B$9:$B$158,0),MATCH($H$4,Input_Lieferant!$D$8:$BE$8,0))),"")</f>
        <v>fQbifgAPJASpAXwVvjNxKxEJjvrrpx</v>
      </c>
      <c r="I216" s="31"/>
    </row>
    <row r="217" spans="1:9" x14ac:dyDescent="0.4">
      <c r="A217" s="158">
        <f>IFERROR(IF(AND(A211=A212,A212=A213,A213=A214,A214=A215,A215=A216),IF(A216+1&gt;MATCH(0,Input_Lieferant!$B$9:$B$158,-1),"",A216+1),A216),"")</f>
        <v>35</v>
      </c>
      <c r="B217" s="27" t="str">
        <f t="shared" si="205"/>
        <v>MATERIAL</v>
      </c>
      <c r="C217" s="27">
        <f t="shared" si="206"/>
        <v>35</v>
      </c>
      <c r="D217" s="27" t="str">
        <f t="shared" si="207"/>
        <v>GRUN</v>
      </c>
      <c r="E217" s="27" t="str">
        <f t="shared" si="215"/>
        <v>E</v>
      </c>
      <c r="F217" s="27">
        <f t="shared" ref="F217" si="227">IF(A216="","",2)</f>
        <v>2</v>
      </c>
      <c r="G217" s="27" t="str">
        <f t="shared" si="209"/>
        <v>/</v>
      </c>
      <c r="H217" s="27" t="str">
        <f>_xlfn.IFNA(IF(INDEX(Input_Lieferant!$D$9:$BE$158,MATCH($A217,Input_Lieferant!$B$9:$B$158,0),MATCH($H$1,Input_Lieferant!$D$8:$BE$8,0))=0,"",INDEX(Input_Lieferant!$D$9:$BE$158,MATCH($A217,Input_Lieferant!$B$9:$B$158,0),MATCH($H$1,Input_Lieferant!$D$8:$BE$8,0))),"")</f>
        <v/>
      </c>
      <c r="I217" s="31"/>
    </row>
    <row r="218" spans="1:9" x14ac:dyDescent="0.4">
      <c r="A218" s="158">
        <f>IFERROR(IF(AND(A212=A213,A213=A214,A214=A215,A215=A216,A216=A217),IF(A217+1&gt;MATCH(0,Input_Lieferant!$B$9:$B$158,-1),"",A217+1),A217),"")</f>
        <v>36</v>
      </c>
      <c r="B218" s="27" t="str">
        <f t="shared" si="205"/>
        <v>MATERIAL</v>
      </c>
      <c r="C218" s="27">
        <f t="shared" si="206"/>
        <v>36</v>
      </c>
      <c r="D218" s="27" t="str">
        <f t="shared" si="207"/>
        <v>GRUN</v>
      </c>
      <c r="E218" s="27" t="str">
        <f t="shared" si="215"/>
        <v>D</v>
      </c>
      <c r="F218" s="27">
        <f t="shared" ref="F218" si="228">IF(A218="","",1)</f>
        <v>1</v>
      </c>
      <c r="G218" s="27" t="str">
        <f t="shared" si="209"/>
        <v/>
      </c>
      <c r="H218" s="27" t="str">
        <f>_xlfn.IFNA(IF(INDEX(Input_Lieferant!$D$9:$BE$158,MATCH($A218,Input_Lieferant!$B$9:$B$158,0),MATCH($H$6,Input_Lieferant!$D$8:$BE$8,0))=0,"",INDEX(Input_Lieferant!$D$9:$BE$158,MATCH($A218,Input_Lieferant!$B$9:$B$158,0),MATCH($H$6,Input_Lieferant!$D$8:$BE$8,0))),"")</f>
        <v>MhfvOMeBvBcOjTjBJPLdulCkpGdQzb</v>
      </c>
      <c r="I218" s="31"/>
    </row>
    <row r="219" spans="1:9" x14ac:dyDescent="0.4">
      <c r="A219" s="158">
        <f>IFERROR(IF(AND(A213=A214,A214=A215,A215=A216,A216=A217,A217=A218),IF(A218+1&gt;MATCH(0,Input_Lieferant!$B$9:$B$158,-1),"",A218+1),A218),"")</f>
        <v>36</v>
      </c>
      <c r="B219" s="27" t="str">
        <f t="shared" si="205"/>
        <v>MATERIAL</v>
      </c>
      <c r="C219" s="27">
        <f t="shared" si="206"/>
        <v>36</v>
      </c>
      <c r="D219" s="27" t="str">
        <f t="shared" si="207"/>
        <v>GRUN</v>
      </c>
      <c r="E219" s="27" t="str">
        <f t="shared" si="215"/>
        <v>D</v>
      </c>
      <c r="F219" s="27">
        <f t="shared" ref="F219" si="229">IF(A218="","",2)</f>
        <v>2</v>
      </c>
      <c r="G219" s="27" t="str">
        <f t="shared" si="209"/>
        <v>/</v>
      </c>
      <c r="H219" s="27" t="str">
        <f>_xlfn.IFNA(IF(INDEX(Input_Lieferant!$D$9:$BE$158,MATCH($A219,Input_Lieferant!$B$9:$B$158,0),MATCH($H$3,Input_Lieferant!$D$8:$BE$8,0))=0,"",INDEX(Input_Lieferant!$D$9:$BE$158,MATCH($A219,Input_Lieferant!$B$9:$B$158,0),MATCH($H$3,Input_Lieferant!$D$8:$BE$8,0))),"")</f>
        <v>hqjqcgosmTbKWpcehvzheXgAgPgIAQ</v>
      </c>
      <c r="I219" s="31"/>
    </row>
    <row r="220" spans="1:9" x14ac:dyDescent="0.4">
      <c r="A220" s="158">
        <f>IFERROR(IF(AND(A214=A215,A215=A216,A216=A217,A217=A218,A218=A219),IF(A219+1&gt;MATCH(0,Input_Lieferant!$B$9:$B$158,-1),"",A219+1),A219),"")</f>
        <v>36</v>
      </c>
      <c r="B220" s="27" t="str">
        <f t="shared" si="205"/>
        <v>MATERIAL</v>
      </c>
      <c r="C220" s="27">
        <f t="shared" si="206"/>
        <v>36</v>
      </c>
      <c r="D220" s="27" t="str">
        <f t="shared" si="207"/>
        <v>GRUN</v>
      </c>
      <c r="E220" s="27" t="str">
        <f t="shared" si="215"/>
        <v>F</v>
      </c>
      <c r="F220" s="27">
        <f t="shared" ref="F220" si="230">IF(A220="","",1)</f>
        <v>1</v>
      </c>
      <c r="G220" s="27" t="str">
        <f t="shared" si="209"/>
        <v/>
      </c>
      <c r="H220" s="27" t="str">
        <f>_xlfn.IFNA(IF(INDEX(Input_Lieferant!$D$9:$BE$158,MATCH($A220,Input_Lieferant!$B$9:$B$158,0),MATCH($H$5,Input_Lieferant!$D$8:$BE$8,0))=0,"",INDEX(Input_Lieferant!$D$9:$BE$158,MATCH($A220,Input_Lieferant!$B$9:$B$158,0),MATCH($H$5,Input_Lieferant!$D$8:$BE$8,0))),"")</f>
        <v>OltQPAcrpfCNMziVuMwxhdEGUQKAXT</v>
      </c>
      <c r="I220" s="31"/>
    </row>
    <row r="221" spans="1:9" x14ac:dyDescent="0.4">
      <c r="A221" s="158">
        <f>IFERROR(IF(AND(A215=A216,A216=A217,A217=A218,A218=A219,A219=A220),IF(A220+1&gt;MATCH(0,Input_Lieferant!$B$9:$B$158,-1),"",A220+1),A220),"")</f>
        <v>36</v>
      </c>
      <c r="B221" s="27" t="str">
        <f t="shared" si="205"/>
        <v>MATERIAL</v>
      </c>
      <c r="C221" s="27">
        <f t="shared" si="206"/>
        <v>36</v>
      </c>
      <c r="D221" s="27" t="str">
        <f t="shared" si="207"/>
        <v>GRUN</v>
      </c>
      <c r="E221" s="27" t="str">
        <f t="shared" si="215"/>
        <v>F</v>
      </c>
      <c r="F221" s="27">
        <f t="shared" ref="F221" si="231">IF(A220="","",2)</f>
        <v>2</v>
      </c>
      <c r="G221" s="27" t="str">
        <f t="shared" si="209"/>
        <v>/</v>
      </c>
      <c r="H221" s="27" t="str">
        <f>_xlfn.IFNA(IF(INDEX(Input_Lieferant!$D$9:$BE$158,MATCH($A221,Input_Lieferant!$B$9:$B$158,0),MATCH($H$2,Input_Lieferant!$D$8:$BE$8,0))=0,"",INDEX(Input_Lieferant!$D$9:$BE$158,MATCH($A221,Input_Lieferant!$B$9:$B$158,0),MATCH($H$2,Input_Lieferant!$D$8:$BE$8,0))),"")</f>
        <v>qKnCDIXfNJUKuMAmGvbCrvDAnOKWfv</v>
      </c>
      <c r="I221" s="31"/>
    </row>
    <row r="222" spans="1:9" x14ac:dyDescent="0.4">
      <c r="A222" s="158">
        <f>IFERROR(IF(AND(A216=A217,A217=A218,A218=A219,A219=A220,A220=A221),IF(A221+1&gt;MATCH(0,Input_Lieferant!$B$9:$B$158,-1),"",A221+1),A221),"")</f>
        <v>36</v>
      </c>
      <c r="B222" s="27" t="str">
        <f t="shared" si="205"/>
        <v>MATERIAL</v>
      </c>
      <c r="C222" s="27">
        <f t="shared" si="206"/>
        <v>36</v>
      </c>
      <c r="D222" s="27" t="str">
        <f t="shared" si="207"/>
        <v>GRUN</v>
      </c>
      <c r="E222" s="27" t="str">
        <f t="shared" si="215"/>
        <v>E</v>
      </c>
      <c r="F222" s="27">
        <f t="shared" ref="F222" si="232">IF(A222="","",1)</f>
        <v>1</v>
      </c>
      <c r="G222" s="27" t="str">
        <f t="shared" si="209"/>
        <v/>
      </c>
      <c r="H222" s="27" t="str">
        <f>_xlfn.IFNA(IF(INDEX(Input_Lieferant!$D$9:$BE$158,MATCH($A222,Input_Lieferant!$B$9:$B$158,0),MATCH($H$4,Input_Lieferant!$D$8:$BE$8,0))=0,"",INDEX(Input_Lieferant!$D$9:$BE$158,MATCH($A222,Input_Lieferant!$B$9:$B$158,0),MATCH($H$4,Input_Lieferant!$D$8:$BE$8,0))),"")</f>
        <v>fEdQiSGPGGHdsuzQurxMkQmaMGuaaE</v>
      </c>
      <c r="I222" s="31"/>
    </row>
    <row r="223" spans="1:9" x14ac:dyDescent="0.4">
      <c r="A223" s="158">
        <f>IFERROR(IF(AND(A217=A218,A218=A219,A219=A220,A220=A221,A221=A222),IF(A222+1&gt;MATCH(0,Input_Lieferant!$B$9:$B$158,-1),"",A222+1),A222),"")</f>
        <v>36</v>
      </c>
      <c r="B223" s="27" t="str">
        <f t="shared" si="205"/>
        <v>MATERIAL</v>
      </c>
      <c r="C223" s="27">
        <f t="shared" si="206"/>
        <v>36</v>
      </c>
      <c r="D223" s="27" t="str">
        <f t="shared" si="207"/>
        <v>GRUN</v>
      </c>
      <c r="E223" s="27" t="str">
        <f t="shared" si="215"/>
        <v>E</v>
      </c>
      <c r="F223" s="27">
        <f t="shared" ref="F223" si="233">IF(A222="","",2)</f>
        <v>2</v>
      </c>
      <c r="G223" s="27" t="str">
        <f t="shared" si="209"/>
        <v>/</v>
      </c>
      <c r="H223" s="27" t="str">
        <f>_xlfn.IFNA(IF(INDEX(Input_Lieferant!$D$9:$BE$158,MATCH($A223,Input_Lieferant!$B$9:$B$158,0),MATCH($H$1,Input_Lieferant!$D$8:$BE$8,0))=0,"",INDEX(Input_Lieferant!$D$9:$BE$158,MATCH($A223,Input_Lieferant!$B$9:$B$158,0),MATCH($H$1,Input_Lieferant!$D$8:$BE$8,0))),"")</f>
        <v/>
      </c>
      <c r="I223" s="31"/>
    </row>
    <row r="224" spans="1:9" x14ac:dyDescent="0.4">
      <c r="A224" s="158">
        <f>IFERROR(IF(AND(A218=A219,A219=A220,A220=A221,A221=A222,A222=A223),IF(A223+1&gt;MATCH(0,Input_Lieferant!$B$9:$B$158,-1),"",A223+1),A223),"")</f>
        <v>37</v>
      </c>
      <c r="B224" s="27" t="str">
        <f t="shared" si="205"/>
        <v>MATERIAL</v>
      </c>
      <c r="C224" s="27">
        <f t="shared" si="206"/>
        <v>37</v>
      </c>
      <c r="D224" s="27" t="str">
        <f t="shared" si="207"/>
        <v>GRUN</v>
      </c>
      <c r="E224" s="27" t="str">
        <f t="shared" si="215"/>
        <v>D</v>
      </c>
      <c r="F224" s="27">
        <f t="shared" ref="F224" si="234">IF(A224="","",1)</f>
        <v>1</v>
      </c>
      <c r="G224" s="27" t="str">
        <f t="shared" si="209"/>
        <v/>
      </c>
      <c r="H224" s="27" t="str">
        <f>_xlfn.IFNA(IF(INDEX(Input_Lieferant!$D$9:$BE$158,MATCH($A224,Input_Lieferant!$B$9:$B$158,0),MATCH($H$6,Input_Lieferant!$D$8:$BE$8,0))=0,"",INDEX(Input_Lieferant!$D$9:$BE$158,MATCH($A224,Input_Lieferant!$B$9:$B$158,0),MATCH($H$6,Input_Lieferant!$D$8:$BE$8,0))),"")</f>
        <v>VhcQSBQcHNbtvexgFASjoAGRhMXxxi</v>
      </c>
      <c r="I224" s="31"/>
    </row>
    <row r="225" spans="1:9" x14ac:dyDescent="0.4">
      <c r="A225" s="158">
        <f>IFERROR(IF(AND(A219=A220,A220=A221,A221=A222,A222=A223,A223=A224),IF(A224+1&gt;MATCH(0,Input_Lieferant!$B$9:$B$158,-1),"",A224+1),A224),"")</f>
        <v>37</v>
      </c>
      <c r="B225" s="27" t="str">
        <f t="shared" si="205"/>
        <v>MATERIAL</v>
      </c>
      <c r="C225" s="27">
        <f t="shared" si="206"/>
        <v>37</v>
      </c>
      <c r="D225" s="27" t="str">
        <f t="shared" si="207"/>
        <v>GRUN</v>
      </c>
      <c r="E225" s="27" t="str">
        <f t="shared" si="215"/>
        <v>D</v>
      </c>
      <c r="F225" s="27">
        <f t="shared" ref="F225" si="235">IF(A224="","",2)</f>
        <v>2</v>
      </c>
      <c r="G225" s="27" t="str">
        <f t="shared" si="209"/>
        <v>/</v>
      </c>
      <c r="H225" s="27" t="str">
        <f>_xlfn.IFNA(IF(INDEX(Input_Lieferant!$D$9:$BE$158,MATCH($A225,Input_Lieferant!$B$9:$B$158,0),MATCH($H$3,Input_Lieferant!$D$8:$BE$8,0))=0,"",INDEX(Input_Lieferant!$D$9:$BE$158,MATCH($A225,Input_Lieferant!$B$9:$B$158,0),MATCH($H$3,Input_Lieferant!$D$8:$BE$8,0))),"")</f>
        <v>zRyEOkxKvPQtOiKTvqiesPXnsHgCFq</v>
      </c>
      <c r="I225" s="31"/>
    </row>
    <row r="226" spans="1:9" x14ac:dyDescent="0.4">
      <c r="A226" s="158">
        <f>IFERROR(IF(AND(A220=A221,A221=A222,A222=A223,A223=A224,A224=A225),IF(A225+1&gt;MATCH(0,Input_Lieferant!$B$9:$B$158,-1),"",A225+1),A225),"")</f>
        <v>37</v>
      </c>
      <c r="B226" s="27" t="str">
        <f t="shared" si="205"/>
        <v>MATERIAL</v>
      </c>
      <c r="C226" s="27">
        <f t="shared" si="206"/>
        <v>37</v>
      </c>
      <c r="D226" s="27" t="str">
        <f t="shared" si="207"/>
        <v>GRUN</v>
      </c>
      <c r="E226" s="27" t="str">
        <f t="shared" si="215"/>
        <v>F</v>
      </c>
      <c r="F226" s="27">
        <f t="shared" ref="F226" si="236">IF(A226="","",1)</f>
        <v>1</v>
      </c>
      <c r="G226" s="27" t="str">
        <f t="shared" si="209"/>
        <v/>
      </c>
      <c r="H226" s="27" t="str">
        <f>_xlfn.IFNA(IF(INDEX(Input_Lieferant!$D$9:$BE$158,MATCH($A226,Input_Lieferant!$B$9:$B$158,0),MATCH($H$5,Input_Lieferant!$D$8:$BE$8,0))=0,"",INDEX(Input_Lieferant!$D$9:$BE$158,MATCH($A226,Input_Lieferant!$B$9:$B$158,0),MATCH($H$5,Input_Lieferant!$D$8:$BE$8,0))),"")</f>
        <v>wmsHlSiNpoQpdwHoGXldsUvvfrUaIO</v>
      </c>
      <c r="I226" s="31"/>
    </row>
    <row r="227" spans="1:9" x14ac:dyDescent="0.4">
      <c r="A227" s="158">
        <f>IFERROR(IF(AND(A221=A222,A222=A223,A223=A224,A224=A225,A225=A226),IF(A226+1&gt;MATCH(0,Input_Lieferant!$B$9:$B$158,-1),"",A226+1),A226),"")</f>
        <v>37</v>
      </c>
      <c r="B227" s="27" t="str">
        <f t="shared" si="205"/>
        <v>MATERIAL</v>
      </c>
      <c r="C227" s="27">
        <f t="shared" si="206"/>
        <v>37</v>
      </c>
      <c r="D227" s="27" t="str">
        <f t="shared" si="207"/>
        <v>GRUN</v>
      </c>
      <c r="E227" s="27" t="str">
        <f t="shared" si="215"/>
        <v>F</v>
      </c>
      <c r="F227" s="27">
        <f t="shared" ref="F227" si="237">IF(A226="","",2)</f>
        <v>2</v>
      </c>
      <c r="G227" s="27" t="str">
        <f t="shared" si="209"/>
        <v>/</v>
      </c>
      <c r="H227" s="27" t="str">
        <f>_xlfn.IFNA(IF(INDEX(Input_Lieferant!$D$9:$BE$158,MATCH($A227,Input_Lieferant!$B$9:$B$158,0),MATCH($H$2,Input_Lieferant!$D$8:$BE$8,0))=0,"",INDEX(Input_Lieferant!$D$9:$BE$158,MATCH($A227,Input_Lieferant!$B$9:$B$158,0),MATCH($H$2,Input_Lieferant!$D$8:$BE$8,0))),"")</f>
        <v>SKuFSMtNafpJyJonwMMmxhXKTifoNR</v>
      </c>
      <c r="I227" s="31"/>
    </row>
    <row r="228" spans="1:9" x14ac:dyDescent="0.4">
      <c r="A228" s="158">
        <f>IFERROR(IF(AND(A222=A223,A223=A224,A224=A225,A225=A226,A226=A227),IF(A227+1&gt;MATCH(0,Input_Lieferant!$B$9:$B$158,-1),"",A227+1),A227),"")</f>
        <v>37</v>
      </c>
      <c r="B228" s="27" t="str">
        <f t="shared" si="205"/>
        <v>MATERIAL</v>
      </c>
      <c r="C228" s="27">
        <f t="shared" si="206"/>
        <v>37</v>
      </c>
      <c r="D228" s="27" t="str">
        <f t="shared" si="207"/>
        <v>GRUN</v>
      </c>
      <c r="E228" s="27" t="str">
        <f t="shared" si="215"/>
        <v>E</v>
      </c>
      <c r="F228" s="27">
        <f t="shared" ref="F228" si="238">IF(A228="","",1)</f>
        <v>1</v>
      </c>
      <c r="G228" s="27" t="str">
        <f t="shared" si="209"/>
        <v/>
      </c>
      <c r="H228" s="27" t="str">
        <f>_xlfn.IFNA(IF(INDEX(Input_Lieferant!$D$9:$BE$158,MATCH($A228,Input_Lieferant!$B$9:$B$158,0),MATCH($H$4,Input_Lieferant!$D$8:$BE$8,0))=0,"",INDEX(Input_Lieferant!$D$9:$BE$158,MATCH($A228,Input_Lieferant!$B$9:$B$158,0),MATCH($H$4,Input_Lieferant!$D$8:$BE$8,0))),"")</f>
        <v>UonedktiUSCugNlUNTiaAAdSoIwfyv</v>
      </c>
      <c r="I228" s="31"/>
    </row>
    <row r="229" spans="1:9" x14ac:dyDescent="0.4">
      <c r="A229" s="158">
        <f>IFERROR(IF(AND(A223=A224,A224=A225,A225=A226,A226=A227,A227=A228),IF(A228+1&gt;MATCH(0,Input_Lieferant!$B$9:$B$158,-1),"",A228+1),A228),"")</f>
        <v>37</v>
      </c>
      <c r="B229" s="27" t="str">
        <f t="shared" si="205"/>
        <v>MATERIAL</v>
      </c>
      <c r="C229" s="27">
        <f t="shared" si="206"/>
        <v>37</v>
      </c>
      <c r="D229" s="27" t="str">
        <f t="shared" si="207"/>
        <v>GRUN</v>
      </c>
      <c r="E229" s="27" t="str">
        <f t="shared" si="215"/>
        <v>E</v>
      </c>
      <c r="F229" s="27">
        <f t="shared" ref="F229" si="239">IF(A228="","",2)</f>
        <v>2</v>
      </c>
      <c r="G229" s="27" t="str">
        <f t="shared" si="209"/>
        <v>/</v>
      </c>
      <c r="H229" s="27" t="str">
        <f>_xlfn.IFNA(IF(INDEX(Input_Lieferant!$D$9:$BE$158,MATCH($A229,Input_Lieferant!$B$9:$B$158,0),MATCH($H$1,Input_Lieferant!$D$8:$BE$8,0))=0,"",INDEX(Input_Lieferant!$D$9:$BE$158,MATCH($A229,Input_Lieferant!$B$9:$B$158,0),MATCH($H$1,Input_Lieferant!$D$8:$BE$8,0))),"")</f>
        <v/>
      </c>
      <c r="I229" s="31"/>
    </row>
    <row r="230" spans="1:9" x14ac:dyDescent="0.4">
      <c r="A230" s="158">
        <f>IFERROR(IF(AND(A224=A225,A225=A226,A226=A227,A227=A228,A228=A229),IF(A229+1&gt;MATCH(0,Input_Lieferant!$B$9:$B$158,-1),"",A229+1),A229),"")</f>
        <v>38</v>
      </c>
      <c r="B230" s="27" t="str">
        <f t="shared" si="205"/>
        <v>MATERIAL</v>
      </c>
      <c r="C230" s="27">
        <f t="shared" si="206"/>
        <v>38</v>
      </c>
      <c r="D230" s="27" t="str">
        <f t="shared" si="207"/>
        <v>GRUN</v>
      </c>
      <c r="E230" s="27" t="str">
        <f t="shared" si="215"/>
        <v>D</v>
      </c>
      <c r="F230" s="27">
        <f t="shared" ref="F230" si="240">IF(A230="","",1)</f>
        <v>1</v>
      </c>
      <c r="G230" s="27" t="str">
        <f t="shared" si="209"/>
        <v/>
      </c>
      <c r="H230" s="27" t="str">
        <f>_xlfn.IFNA(IF(INDEX(Input_Lieferant!$D$9:$BE$158,MATCH($A230,Input_Lieferant!$B$9:$B$158,0),MATCH($H$6,Input_Lieferant!$D$8:$BE$8,0))=0,"",INDEX(Input_Lieferant!$D$9:$BE$158,MATCH($A230,Input_Lieferant!$B$9:$B$158,0),MATCH($H$6,Input_Lieferant!$D$8:$BE$8,0))),"")</f>
        <v>tQLqmnEJtOcjoEOpUeaaNkclEveePG</v>
      </c>
      <c r="I230" s="31"/>
    </row>
    <row r="231" spans="1:9" x14ac:dyDescent="0.4">
      <c r="A231" s="158">
        <f>IFERROR(IF(AND(A225=A226,A226=A227,A227=A228,A228=A229,A229=A230),IF(A230+1&gt;MATCH(0,Input_Lieferant!$B$9:$B$158,-1),"",A230+1),A230),"")</f>
        <v>38</v>
      </c>
      <c r="B231" s="27" t="str">
        <f t="shared" si="205"/>
        <v>MATERIAL</v>
      </c>
      <c r="C231" s="27">
        <f t="shared" si="206"/>
        <v>38</v>
      </c>
      <c r="D231" s="27" t="str">
        <f t="shared" si="207"/>
        <v>GRUN</v>
      </c>
      <c r="E231" s="27" t="str">
        <f t="shared" si="215"/>
        <v>D</v>
      </c>
      <c r="F231" s="27">
        <f t="shared" ref="F231" si="241">IF(A230="","",2)</f>
        <v>2</v>
      </c>
      <c r="G231" s="27" t="str">
        <f t="shared" si="209"/>
        <v>/</v>
      </c>
      <c r="H231" s="27" t="str">
        <f>_xlfn.IFNA(IF(INDEX(Input_Lieferant!$D$9:$BE$158,MATCH($A231,Input_Lieferant!$B$9:$B$158,0),MATCH($H$3,Input_Lieferant!$D$8:$BE$8,0))=0,"",INDEX(Input_Lieferant!$D$9:$BE$158,MATCH($A231,Input_Lieferant!$B$9:$B$158,0),MATCH($H$3,Input_Lieferant!$D$8:$BE$8,0))),"")</f>
        <v>tykgLXIpwtPdWbhkxjDAQCSEiUxhtA</v>
      </c>
      <c r="I231" s="31"/>
    </row>
    <row r="232" spans="1:9" x14ac:dyDescent="0.4">
      <c r="A232" s="158">
        <f>IFERROR(IF(AND(A226=A227,A227=A228,A228=A229,A229=A230,A230=A231),IF(A231+1&gt;MATCH(0,Input_Lieferant!$B$9:$B$158,-1),"",A231+1),A231),"")</f>
        <v>38</v>
      </c>
      <c r="B232" s="27" t="str">
        <f t="shared" si="205"/>
        <v>MATERIAL</v>
      </c>
      <c r="C232" s="27">
        <f t="shared" si="206"/>
        <v>38</v>
      </c>
      <c r="D232" s="27" t="str">
        <f t="shared" si="207"/>
        <v>GRUN</v>
      </c>
      <c r="E232" s="27" t="str">
        <f t="shared" si="215"/>
        <v>F</v>
      </c>
      <c r="F232" s="27">
        <f t="shared" ref="F232" si="242">IF(A232="","",1)</f>
        <v>1</v>
      </c>
      <c r="G232" s="27" t="str">
        <f t="shared" si="209"/>
        <v/>
      </c>
      <c r="H232" s="27" t="str">
        <f>_xlfn.IFNA(IF(INDEX(Input_Lieferant!$D$9:$BE$158,MATCH($A232,Input_Lieferant!$B$9:$B$158,0),MATCH($H$5,Input_Lieferant!$D$8:$BE$8,0))=0,"",INDEX(Input_Lieferant!$D$9:$BE$158,MATCH($A232,Input_Lieferant!$B$9:$B$158,0),MATCH($H$5,Input_Lieferant!$D$8:$BE$8,0))),"")</f>
        <v>TiqcnhrKkQorHczhDiEolPdxVCNELJ</v>
      </c>
      <c r="I232" s="31"/>
    </row>
    <row r="233" spans="1:9" x14ac:dyDescent="0.4">
      <c r="A233" s="158">
        <f>IFERROR(IF(AND(A227=A228,A228=A229,A229=A230,A230=A231,A231=A232),IF(A232+1&gt;MATCH(0,Input_Lieferant!$B$9:$B$158,-1),"",A232+1),A232),"")</f>
        <v>38</v>
      </c>
      <c r="B233" s="27" t="str">
        <f t="shared" si="205"/>
        <v>MATERIAL</v>
      </c>
      <c r="C233" s="27">
        <f t="shared" si="206"/>
        <v>38</v>
      </c>
      <c r="D233" s="27" t="str">
        <f t="shared" si="207"/>
        <v>GRUN</v>
      </c>
      <c r="E233" s="27" t="str">
        <f t="shared" si="215"/>
        <v>F</v>
      </c>
      <c r="F233" s="27">
        <f t="shared" ref="F233" si="243">IF(A232="","",2)</f>
        <v>2</v>
      </c>
      <c r="G233" s="27" t="str">
        <f t="shared" si="209"/>
        <v>/</v>
      </c>
      <c r="H233" s="27" t="str">
        <f>_xlfn.IFNA(IF(INDEX(Input_Lieferant!$D$9:$BE$158,MATCH($A233,Input_Lieferant!$B$9:$B$158,0),MATCH($H$2,Input_Lieferant!$D$8:$BE$8,0))=0,"",INDEX(Input_Lieferant!$D$9:$BE$158,MATCH($A233,Input_Lieferant!$B$9:$B$158,0),MATCH($H$2,Input_Lieferant!$D$8:$BE$8,0))),"")</f>
        <v>WkqItSNbTgDzqvfDsKcSHRtTRFgbMq</v>
      </c>
      <c r="I233" s="31"/>
    </row>
    <row r="234" spans="1:9" x14ac:dyDescent="0.4">
      <c r="A234" s="158">
        <f>IFERROR(IF(AND(A228=A229,A229=A230,A230=A231,A231=A232,A232=A233),IF(A233+1&gt;MATCH(0,Input_Lieferant!$B$9:$B$158,-1),"",A233+1),A233),"")</f>
        <v>38</v>
      </c>
      <c r="B234" s="27" t="str">
        <f t="shared" si="205"/>
        <v>MATERIAL</v>
      </c>
      <c r="C234" s="27">
        <f t="shared" si="206"/>
        <v>38</v>
      </c>
      <c r="D234" s="27" t="str">
        <f t="shared" si="207"/>
        <v>GRUN</v>
      </c>
      <c r="E234" s="27" t="str">
        <f t="shared" si="215"/>
        <v>E</v>
      </c>
      <c r="F234" s="27">
        <f t="shared" ref="F234" si="244">IF(A234="","",1)</f>
        <v>1</v>
      </c>
      <c r="G234" s="27" t="str">
        <f t="shared" si="209"/>
        <v/>
      </c>
      <c r="H234" s="27" t="str">
        <f>_xlfn.IFNA(IF(INDEX(Input_Lieferant!$D$9:$BE$158,MATCH($A234,Input_Lieferant!$B$9:$B$158,0),MATCH($H$4,Input_Lieferant!$D$8:$BE$8,0))=0,"",INDEX(Input_Lieferant!$D$9:$BE$158,MATCH($A234,Input_Lieferant!$B$9:$B$158,0),MATCH($H$4,Input_Lieferant!$D$8:$BE$8,0))),"")</f>
        <v>zdSrSqDuPrWQGImXdsuXUOJHaICFwt</v>
      </c>
      <c r="I234" s="31"/>
    </row>
    <row r="235" spans="1:9" x14ac:dyDescent="0.4">
      <c r="A235" s="158">
        <f>IFERROR(IF(AND(A229=A230,A230=A231,A231=A232,A232=A233,A233=A234),IF(A234+1&gt;MATCH(0,Input_Lieferant!$B$9:$B$158,-1),"",A234+1),A234),"")</f>
        <v>38</v>
      </c>
      <c r="B235" s="27" t="str">
        <f t="shared" si="205"/>
        <v>MATERIAL</v>
      </c>
      <c r="C235" s="27">
        <f t="shared" si="206"/>
        <v>38</v>
      </c>
      <c r="D235" s="27" t="str">
        <f t="shared" si="207"/>
        <v>GRUN</v>
      </c>
      <c r="E235" s="27" t="str">
        <f t="shared" si="215"/>
        <v>E</v>
      </c>
      <c r="F235" s="27">
        <f t="shared" ref="F235" si="245">IF(A234="","",2)</f>
        <v>2</v>
      </c>
      <c r="G235" s="27" t="str">
        <f t="shared" si="209"/>
        <v>/</v>
      </c>
      <c r="H235" s="27" t="str">
        <f>_xlfn.IFNA(IF(INDEX(Input_Lieferant!$D$9:$BE$158,MATCH($A235,Input_Lieferant!$B$9:$B$158,0),MATCH($H$1,Input_Lieferant!$D$8:$BE$8,0))=0,"",INDEX(Input_Lieferant!$D$9:$BE$158,MATCH($A235,Input_Lieferant!$B$9:$B$158,0),MATCH($H$1,Input_Lieferant!$D$8:$BE$8,0))),"")</f>
        <v/>
      </c>
      <c r="I235" s="31"/>
    </row>
    <row r="236" spans="1:9" x14ac:dyDescent="0.4">
      <c r="A236" s="158">
        <f>IFERROR(IF(AND(A230=A231,A231=A232,A232=A233,A233=A234,A234=A235),IF(A235+1&gt;MATCH(0,Input_Lieferant!$B$9:$B$158,-1),"",A235+1),A235),"")</f>
        <v>39</v>
      </c>
      <c r="B236" s="27" t="str">
        <f t="shared" si="205"/>
        <v>MATERIAL</v>
      </c>
      <c r="C236" s="27">
        <f t="shared" si="206"/>
        <v>39</v>
      </c>
      <c r="D236" s="27" t="str">
        <f t="shared" si="207"/>
        <v>GRUN</v>
      </c>
      <c r="E236" s="27" t="str">
        <f t="shared" si="215"/>
        <v>D</v>
      </c>
      <c r="F236" s="27">
        <f t="shared" ref="F236" si="246">IF(A236="","",1)</f>
        <v>1</v>
      </c>
      <c r="G236" s="27" t="str">
        <f t="shared" si="209"/>
        <v/>
      </c>
      <c r="H236" s="27" t="str">
        <f>_xlfn.IFNA(IF(INDEX(Input_Lieferant!$D$9:$BE$158,MATCH($A236,Input_Lieferant!$B$9:$B$158,0),MATCH($H$6,Input_Lieferant!$D$8:$BE$8,0))=0,"",INDEX(Input_Lieferant!$D$9:$BE$158,MATCH($A236,Input_Lieferant!$B$9:$B$158,0),MATCH($H$6,Input_Lieferant!$D$8:$BE$8,0))),"")</f>
        <v>cHsQSRjpnhulPjQHntBJeLmtkiPkEl</v>
      </c>
      <c r="I236" s="31"/>
    </row>
    <row r="237" spans="1:9" x14ac:dyDescent="0.4">
      <c r="A237" s="158">
        <f>IFERROR(IF(AND(A231=A232,A232=A233,A233=A234,A234=A235,A235=A236),IF(A236+1&gt;MATCH(0,Input_Lieferant!$B$9:$B$158,-1),"",A236+1),A236),"")</f>
        <v>39</v>
      </c>
      <c r="B237" s="27" t="str">
        <f t="shared" si="205"/>
        <v>MATERIAL</v>
      </c>
      <c r="C237" s="27">
        <f t="shared" si="206"/>
        <v>39</v>
      </c>
      <c r="D237" s="27" t="str">
        <f t="shared" si="207"/>
        <v>GRUN</v>
      </c>
      <c r="E237" s="27" t="str">
        <f t="shared" si="215"/>
        <v>D</v>
      </c>
      <c r="F237" s="27">
        <f t="shared" ref="F237" si="247">IF(A236="","",2)</f>
        <v>2</v>
      </c>
      <c r="G237" s="27" t="str">
        <f t="shared" si="209"/>
        <v>/</v>
      </c>
      <c r="H237" s="27" t="str">
        <f>_xlfn.IFNA(IF(INDEX(Input_Lieferant!$D$9:$BE$158,MATCH($A237,Input_Lieferant!$B$9:$B$158,0),MATCH($H$3,Input_Lieferant!$D$8:$BE$8,0))=0,"",INDEX(Input_Lieferant!$D$9:$BE$158,MATCH($A237,Input_Lieferant!$B$9:$B$158,0),MATCH($H$3,Input_Lieferant!$D$8:$BE$8,0))),"")</f>
        <v>RROCXUknjuetNLifuElFqkNJbyRlny</v>
      </c>
      <c r="I237" s="31"/>
    </row>
    <row r="238" spans="1:9" x14ac:dyDescent="0.4">
      <c r="A238" s="158">
        <f>IFERROR(IF(AND(A232=A233,A233=A234,A234=A235,A235=A236,A236=A237),IF(A237+1&gt;MATCH(0,Input_Lieferant!$B$9:$B$158,-1),"",A237+1),A237),"")</f>
        <v>39</v>
      </c>
      <c r="B238" s="27" t="str">
        <f t="shared" si="205"/>
        <v>MATERIAL</v>
      </c>
      <c r="C238" s="27">
        <f t="shared" si="206"/>
        <v>39</v>
      </c>
      <c r="D238" s="27" t="str">
        <f t="shared" si="207"/>
        <v>GRUN</v>
      </c>
      <c r="E238" s="27" t="str">
        <f t="shared" si="215"/>
        <v>F</v>
      </c>
      <c r="F238" s="27">
        <f t="shared" ref="F238" si="248">IF(A238="","",1)</f>
        <v>1</v>
      </c>
      <c r="G238" s="27" t="str">
        <f t="shared" si="209"/>
        <v/>
      </c>
      <c r="H238" s="27" t="str">
        <f>_xlfn.IFNA(IF(INDEX(Input_Lieferant!$D$9:$BE$158,MATCH($A238,Input_Lieferant!$B$9:$B$158,0),MATCH($H$5,Input_Lieferant!$D$8:$BE$8,0))=0,"",INDEX(Input_Lieferant!$D$9:$BE$158,MATCH($A238,Input_Lieferant!$B$9:$B$158,0),MATCH($H$5,Input_Lieferant!$D$8:$BE$8,0))),"")</f>
        <v>gIkiOdDCpqFJfadwuWLRARmXwCyIMl</v>
      </c>
      <c r="I238" s="31"/>
    </row>
    <row r="239" spans="1:9" x14ac:dyDescent="0.4">
      <c r="A239" s="158">
        <f>IFERROR(IF(AND(A233=A234,A234=A235,A235=A236,A236=A237,A237=A238),IF(A238+1&gt;MATCH(0,Input_Lieferant!$B$9:$B$158,-1),"",A238+1),A238),"")</f>
        <v>39</v>
      </c>
      <c r="B239" s="27" t="str">
        <f t="shared" si="205"/>
        <v>MATERIAL</v>
      </c>
      <c r="C239" s="27">
        <f t="shared" si="206"/>
        <v>39</v>
      </c>
      <c r="D239" s="27" t="str">
        <f t="shared" si="207"/>
        <v>GRUN</v>
      </c>
      <c r="E239" s="27" t="str">
        <f t="shared" si="215"/>
        <v>F</v>
      </c>
      <c r="F239" s="27">
        <f t="shared" ref="F239" si="249">IF(A238="","",2)</f>
        <v>2</v>
      </c>
      <c r="G239" s="27" t="str">
        <f t="shared" si="209"/>
        <v>/</v>
      </c>
      <c r="H239" s="27" t="str">
        <f>_xlfn.IFNA(IF(INDEX(Input_Lieferant!$D$9:$BE$158,MATCH($A239,Input_Lieferant!$B$9:$B$158,0),MATCH($H$2,Input_Lieferant!$D$8:$BE$8,0))=0,"",INDEX(Input_Lieferant!$D$9:$BE$158,MATCH($A239,Input_Lieferant!$B$9:$B$158,0),MATCH($H$2,Input_Lieferant!$D$8:$BE$8,0))),"")</f>
        <v>pnLNLBADXccDlwQTcoRstfwyTqgfDq</v>
      </c>
      <c r="I239" s="31"/>
    </row>
    <row r="240" spans="1:9" x14ac:dyDescent="0.4">
      <c r="A240" s="158">
        <f>IFERROR(IF(AND(A234=A235,A235=A236,A236=A237,A237=A238,A238=A239),IF(A239+1&gt;MATCH(0,Input_Lieferant!$B$9:$B$158,-1),"",A239+1),A239),"")</f>
        <v>39</v>
      </c>
      <c r="B240" s="27" t="str">
        <f t="shared" si="205"/>
        <v>MATERIAL</v>
      </c>
      <c r="C240" s="27">
        <f t="shared" si="206"/>
        <v>39</v>
      </c>
      <c r="D240" s="27" t="str">
        <f t="shared" si="207"/>
        <v>GRUN</v>
      </c>
      <c r="E240" s="27" t="str">
        <f t="shared" si="215"/>
        <v>E</v>
      </c>
      <c r="F240" s="27">
        <f t="shared" ref="F240" si="250">IF(A240="","",1)</f>
        <v>1</v>
      </c>
      <c r="G240" s="27" t="str">
        <f t="shared" si="209"/>
        <v/>
      </c>
      <c r="H240" s="27" t="str">
        <f>_xlfn.IFNA(IF(INDEX(Input_Lieferant!$D$9:$BE$158,MATCH($A240,Input_Lieferant!$B$9:$B$158,0),MATCH($H$4,Input_Lieferant!$D$8:$BE$8,0))=0,"",INDEX(Input_Lieferant!$D$9:$BE$158,MATCH($A240,Input_Lieferant!$B$9:$B$158,0),MATCH($H$4,Input_Lieferant!$D$8:$BE$8,0))),"")</f>
        <v>OCcATsOXjdjLXeRwGmxSDGFMvLcsyL</v>
      </c>
      <c r="I240" s="31"/>
    </row>
    <row r="241" spans="1:9" x14ac:dyDescent="0.4">
      <c r="A241" s="158">
        <f>IFERROR(IF(AND(A235=A236,A236=A237,A237=A238,A238=A239,A239=A240),IF(A240+1&gt;MATCH(0,Input_Lieferant!$B$9:$B$158,-1),"",A240+1),A240),"")</f>
        <v>39</v>
      </c>
      <c r="B241" s="27" t="str">
        <f t="shared" si="205"/>
        <v>MATERIAL</v>
      </c>
      <c r="C241" s="27">
        <f t="shared" si="206"/>
        <v>39</v>
      </c>
      <c r="D241" s="27" t="str">
        <f t="shared" si="207"/>
        <v>GRUN</v>
      </c>
      <c r="E241" s="27" t="str">
        <f t="shared" si="215"/>
        <v>E</v>
      </c>
      <c r="F241" s="27">
        <f t="shared" ref="F241" si="251">IF(A240="","",2)</f>
        <v>2</v>
      </c>
      <c r="G241" s="27" t="str">
        <f t="shared" si="209"/>
        <v>/</v>
      </c>
      <c r="H241" s="27" t="str">
        <f>_xlfn.IFNA(IF(INDEX(Input_Lieferant!$D$9:$BE$158,MATCH($A241,Input_Lieferant!$B$9:$B$158,0),MATCH($H$1,Input_Lieferant!$D$8:$BE$8,0))=0,"",INDEX(Input_Lieferant!$D$9:$BE$158,MATCH($A241,Input_Lieferant!$B$9:$B$158,0),MATCH($H$1,Input_Lieferant!$D$8:$BE$8,0))),"")</f>
        <v/>
      </c>
      <c r="I241" s="31"/>
    </row>
    <row r="242" spans="1:9" x14ac:dyDescent="0.4">
      <c r="A242" s="158">
        <f>IFERROR(IF(AND(A236=A237,A237=A238,A238=A239,A239=A240,A240=A241),IF(A241+1&gt;MATCH(0,Input_Lieferant!$B$9:$B$158,-1),"",A241+1),A241),"")</f>
        <v>40</v>
      </c>
      <c r="B242" s="27" t="str">
        <f t="shared" si="205"/>
        <v>MATERIAL</v>
      </c>
      <c r="C242" s="27">
        <f t="shared" si="206"/>
        <v>40</v>
      </c>
      <c r="D242" s="27" t="str">
        <f t="shared" si="207"/>
        <v>GRUN</v>
      </c>
      <c r="E242" s="27" t="str">
        <f t="shared" si="215"/>
        <v>D</v>
      </c>
      <c r="F242" s="27">
        <f t="shared" ref="F242" si="252">IF(A242="","",1)</f>
        <v>1</v>
      </c>
      <c r="G242" s="27" t="str">
        <f t="shared" si="209"/>
        <v/>
      </c>
      <c r="H242" s="27" t="str">
        <f>_xlfn.IFNA(IF(INDEX(Input_Lieferant!$D$9:$BE$158,MATCH($A242,Input_Lieferant!$B$9:$B$158,0),MATCH($H$6,Input_Lieferant!$D$8:$BE$8,0))=0,"",INDEX(Input_Lieferant!$D$9:$BE$158,MATCH($A242,Input_Lieferant!$B$9:$B$158,0),MATCH($H$6,Input_Lieferant!$D$8:$BE$8,0))),"")</f>
        <v>hyOTSIAHagjmxXSQuaXAUtpueHGclh</v>
      </c>
      <c r="I242" s="31"/>
    </row>
    <row r="243" spans="1:9" x14ac:dyDescent="0.4">
      <c r="A243" s="158">
        <f>IFERROR(IF(AND(A237=A238,A238=A239,A239=A240,A240=A241,A241=A242),IF(A242+1&gt;MATCH(0,Input_Lieferant!$B$9:$B$158,-1),"",A242+1),A242),"")</f>
        <v>40</v>
      </c>
      <c r="B243" s="27" t="str">
        <f t="shared" si="205"/>
        <v>MATERIAL</v>
      </c>
      <c r="C243" s="27">
        <f t="shared" si="206"/>
        <v>40</v>
      </c>
      <c r="D243" s="27" t="str">
        <f t="shared" si="207"/>
        <v>GRUN</v>
      </c>
      <c r="E243" s="27" t="str">
        <f t="shared" si="215"/>
        <v>D</v>
      </c>
      <c r="F243" s="27">
        <f t="shared" ref="F243" si="253">IF(A242="","",2)</f>
        <v>2</v>
      </c>
      <c r="G243" s="27" t="str">
        <f t="shared" si="209"/>
        <v>/</v>
      </c>
      <c r="H243" s="27" t="str">
        <f>_xlfn.IFNA(IF(INDEX(Input_Lieferant!$D$9:$BE$158,MATCH($A243,Input_Lieferant!$B$9:$B$158,0),MATCH($H$3,Input_Lieferant!$D$8:$BE$8,0))=0,"",INDEX(Input_Lieferant!$D$9:$BE$158,MATCH($A243,Input_Lieferant!$B$9:$B$158,0),MATCH($H$3,Input_Lieferant!$D$8:$BE$8,0))),"")</f>
        <v>bTCLvXrMwuOECUuCzOUVhvACNiwOKP</v>
      </c>
      <c r="I243" s="31"/>
    </row>
    <row r="244" spans="1:9" x14ac:dyDescent="0.4">
      <c r="A244" s="158">
        <f>IFERROR(IF(AND(A238=A239,A239=A240,A240=A241,A241=A242,A242=A243),IF(A243+1&gt;MATCH(0,Input_Lieferant!$B$9:$B$158,-1),"",A243+1),A243),"")</f>
        <v>40</v>
      </c>
      <c r="B244" s="27" t="str">
        <f t="shared" si="205"/>
        <v>MATERIAL</v>
      </c>
      <c r="C244" s="27">
        <f t="shared" si="206"/>
        <v>40</v>
      </c>
      <c r="D244" s="27" t="str">
        <f t="shared" si="207"/>
        <v>GRUN</v>
      </c>
      <c r="E244" s="27" t="str">
        <f t="shared" si="215"/>
        <v>F</v>
      </c>
      <c r="F244" s="27">
        <f t="shared" ref="F244" si="254">IF(A244="","",1)</f>
        <v>1</v>
      </c>
      <c r="G244" s="27" t="str">
        <f t="shared" si="209"/>
        <v/>
      </c>
      <c r="H244" s="27" t="str">
        <f>_xlfn.IFNA(IF(INDEX(Input_Lieferant!$D$9:$BE$158,MATCH($A244,Input_Lieferant!$B$9:$B$158,0),MATCH($H$5,Input_Lieferant!$D$8:$BE$8,0))=0,"",INDEX(Input_Lieferant!$D$9:$BE$158,MATCH($A244,Input_Lieferant!$B$9:$B$158,0),MATCH($H$5,Input_Lieferant!$D$8:$BE$8,0))),"")</f>
        <v>bLncjyfMFExWVyWdfyQMJlGoEuAjWI</v>
      </c>
      <c r="I244" s="31"/>
    </row>
    <row r="245" spans="1:9" x14ac:dyDescent="0.4">
      <c r="A245" s="158">
        <f>IFERROR(IF(AND(A239=A240,A240=A241,A241=A242,A242=A243,A243=A244),IF(A244+1&gt;MATCH(0,Input_Lieferant!$B$9:$B$158,-1),"",A244+1),A244),"")</f>
        <v>40</v>
      </c>
      <c r="B245" s="27" t="str">
        <f t="shared" si="205"/>
        <v>MATERIAL</v>
      </c>
      <c r="C245" s="27">
        <f t="shared" si="206"/>
        <v>40</v>
      </c>
      <c r="D245" s="27" t="str">
        <f t="shared" si="207"/>
        <v>GRUN</v>
      </c>
      <c r="E245" s="27" t="str">
        <f t="shared" si="215"/>
        <v>F</v>
      </c>
      <c r="F245" s="27">
        <f t="shared" ref="F245" si="255">IF(A244="","",2)</f>
        <v>2</v>
      </c>
      <c r="G245" s="27" t="str">
        <f t="shared" si="209"/>
        <v>/</v>
      </c>
      <c r="H245" s="27" t="str">
        <f>_xlfn.IFNA(IF(INDEX(Input_Lieferant!$D$9:$BE$158,MATCH($A245,Input_Lieferant!$B$9:$B$158,0),MATCH($H$2,Input_Lieferant!$D$8:$BE$8,0))=0,"",INDEX(Input_Lieferant!$D$9:$BE$158,MATCH($A245,Input_Lieferant!$B$9:$B$158,0),MATCH($H$2,Input_Lieferant!$D$8:$BE$8,0))),"")</f>
        <v>cJlRCAeJmdGhiXFXJphIkERumwyhBL</v>
      </c>
      <c r="I245" s="31"/>
    </row>
    <row r="246" spans="1:9" x14ac:dyDescent="0.4">
      <c r="A246" s="158">
        <f>IFERROR(IF(AND(A240=A241,A241=A242,A242=A243,A243=A244,A244=A245),IF(A245+1&gt;MATCH(0,Input_Lieferant!$B$9:$B$158,-1),"",A245+1),A245),"")</f>
        <v>40</v>
      </c>
      <c r="B246" s="27" t="str">
        <f t="shared" si="205"/>
        <v>MATERIAL</v>
      </c>
      <c r="C246" s="27">
        <f t="shared" si="206"/>
        <v>40</v>
      </c>
      <c r="D246" s="27" t="str">
        <f t="shared" si="207"/>
        <v>GRUN</v>
      </c>
      <c r="E246" s="27" t="str">
        <f t="shared" si="215"/>
        <v>E</v>
      </c>
      <c r="F246" s="27">
        <f t="shared" ref="F246" si="256">IF(A246="","",1)</f>
        <v>1</v>
      </c>
      <c r="G246" s="27" t="str">
        <f t="shared" si="209"/>
        <v/>
      </c>
      <c r="H246" s="27" t="str">
        <f>_xlfn.IFNA(IF(INDEX(Input_Lieferant!$D$9:$BE$158,MATCH($A246,Input_Lieferant!$B$9:$B$158,0),MATCH($H$4,Input_Lieferant!$D$8:$BE$8,0))=0,"",INDEX(Input_Lieferant!$D$9:$BE$158,MATCH($A246,Input_Lieferant!$B$9:$B$158,0),MATCH($H$4,Input_Lieferant!$D$8:$BE$8,0))),"")</f>
        <v>HehOUDVzrzapLsrAsCfeRUnLMtHzwU</v>
      </c>
      <c r="I246" s="31"/>
    </row>
    <row r="247" spans="1:9" x14ac:dyDescent="0.4">
      <c r="A247" s="158">
        <f>IFERROR(IF(AND(A241=A242,A242=A243,A243=A244,A244=A245,A245=A246),IF(A246+1&gt;MATCH(0,Input_Lieferant!$B$9:$B$158,-1),"",A246+1),A246),"")</f>
        <v>40</v>
      </c>
      <c r="B247" s="27" t="str">
        <f t="shared" si="205"/>
        <v>MATERIAL</v>
      </c>
      <c r="C247" s="27">
        <f t="shared" si="206"/>
        <v>40</v>
      </c>
      <c r="D247" s="27" t="str">
        <f t="shared" si="207"/>
        <v>GRUN</v>
      </c>
      <c r="E247" s="27" t="str">
        <f t="shared" si="215"/>
        <v>E</v>
      </c>
      <c r="F247" s="27">
        <f t="shared" ref="F247" si="257">IF(A246="","",2)</f>
        <v>2</v>
      </c>
      <c r="G247" s="27" t="str">
        <f t="shared" si="209"/>
        <v>/</v>
      </c>
      <c r="H247" s="27" t="str">
        <f>_xlfn.IFNA(IF(INDEX(Input_Lieferant!$D$9:$BE$158,MATCH($A247,Input_Lieferant!$B$9:$B$158,0),MATCH($H$1,Input_Lieferant!$D$8:$BE$8,0))=0,"",INDEX(Input_Lieferant!$D$9:$BE$158,MATCH($A247,Input_Lieferant!$B$9:$B$158,0),MATCH($H$1,Input_Lieferant!$D$8:$BE$8,0))),"")</f>
        <v/>
      </c>
      <c r="I247" s="31"/>
    </row>
    <row r="248" spans="1:9" x14ac:dyDescent="0.4">
      <c r="A248" s="158">
        <f>IFERROR(IF(AND(A242=A243,A243=A244,A244=A245,A245=A246,A246=A247),IF(A247+1&gt;MATCH(0,Input_Lieferant!$B$9:$B$158,-1),"",A247+1),A247),"")</f>
        <v>41</v>
      </c>
      <c r="B248" s="27" t="str">
        <f t="shared" si="205"/>
        <v>MATERIAL</v>
      </c>
      <c r="C248" s="27">
        <f t="shared" si="206"/>
        <v>41</v>
      </c>
      <c r="D248" s="27" t="str">
        <f t="shared" si="207"/>
        <v>GRUN</v>
      </c>
      <c r="E248" s="27" t="str">
        <f t="shared" si="215"/>
        <v>D</v>
      </c>
      <c r="F248" s="27">
        <f t="shared" ref="F248" si="258">IF(A248="","",1)</f>
        <v>1</v>
      </c>
      <c r="G248" s="27" t="str">
        <f t="shared" si="209"/>
        <v/>
      </c>
      <c r="H248" s="27" t="str">
        <f>_xlfn.IFNA(IF(INDEX(Input_Lieferant!$D$9:$BE$158,MATCH($A248,Input_Lieferant!$B$9:$B$158,0),MATCH($H$6,Input_Lieferant!$D$8:$BE$8,0))=0,"",INDEX(Input_Lieferant!$D$9:$BE$158,MATCH($A248,Input_Lieferant!$B$9:$B$158,0),MATCH($H$6,Input_Lieferant!$D$8:$BE$8,0))),"")</f>
        <v>WqPjRUmzfyVewDhEHMDSGcWemBHITL</v>
      </c>
      <c r="I248" s="31"/>
    </row>
    <row r="249" spans="1:9" x14ac:dyDescent="0.4">
      <c r="A249" s="158">
        <f>IFERROR(IF(AND(A243=A244,A244=A245,A245=A246,A246=A247,A247=A248),IF(A248+1&gt;MATCH(0,Input_Lieferant!$B$9:$B$158,-1),"",A248+1),A248),"")</f>
        <v>41</v>
      </c>
      <c r="B249" s="27" t="str">
        <f t="shared" si="205"/>
        <v>MATERIAL</v>
      </c>
      <c r="C249" s="27">
        <f t="shared" si="206"/>
        <v>41</v>
      </c>
      <c r="D249" s="27" t="str">
        <f t="shared" si="207"/>
        <v>GRUN</v>
      </c>
      <c r="E249" s="27" t="str">
        <f t="shared" si="215"/>
        <v>D</v>
      </c>
      <c r="F249" s="27">
        <f t="shared" ref="F249" si="259">IF(A248="","",2)</f>
        <v>2</v>
      </c>
      <c r="G249" s="27" t="str">
        <f t="shared" si="209"/>
        <v>/</v>
      </c>
      <c r="H249" s="27" t="str">
        <f>_xlfn.IFNA(IF(INDEX(Input_Lieferant!$D$9:$BE$158,MATCH($A249,Input_Lieferant!$B$9:$B$158,0),MATCH($H$3,Input_Lieferant!$D$8:$BE$8,0))=0,"",INDEX(Input_Lieferant!$D$9:$BE$158,MATCH($A249,Input_Lieferant!$B$9:$B$158,0),MATCH($H$3,Input_Lieferant!$D$8:$BE$8,0))),"")</f>
        <v>UVMITdiDELTUosGNwAxjCaInSOHLHO</v>
      </c>
      <c r="I249" s="31"/>
    </row>
    <row r="250" spans="1:9" x14ac:dyDescent="0.4">
      <c r="A250" s="158">
        <f>IFERROR(IF(AND(A244=A245,A245=A246,A246=A247,A247=A248,A248=A249),IF(A249+1&gt;MATCH(0,Input_Lieferant!$B$9:$B$158,-1),"",A249+1),A249),"")</f>
        <v>41</v>
      </c>
      <c r="B250" s="27" t="str">
        <f t="shared" si="205"/>
        <v>MATERIAL</v>
      </c>
      <c r="C250" s="27">
        <f t="shared" si="206"/>
        <v>41</v>
      </c>
      <c r="D250" s="27" t="str">
        <f t="shared" si="207"/>
        <v>GRUN</v>
      </c>
      <c r="E250" s="27" t="str">
        <f t="shared" si="215"/>
        <v>F</v>
      </c>
      <c r="F250" s="27">
        <f t="shared" ref="F250" si="260">IF(A250="","",1)</f>
        <v>1</v>
      </c>
      <c r="G250" s="27" t="str">
        <f t="shared" si="209"/>
        <v/>
      </c>
      <c r="H250" s="27" t="str">
        <f>_xlfn.IFNA(IF(INDEX(Input_Lieferant!$D$9:$BE$158,MATCH($A250,Input_Lieferant!$B$9:$B$158,0),MATCH($H$5,Input_Lieferant!$D$8:$BE$8,0))=0,"",INDEX(Input_Lieferant!$D$9:$BE$158,MATCH($A250,Input_Lieferant!$B$9:$B$158,0),MATCH($H$5,Input_Lieferant!$D$8:$BE$8,0))),"")</f>
        <v>UPqxLKtstAkjjNgxhuDRTSQenXzeoG</v>
      </c>
      <c r="I250" s="31"/>
    </row>
    <row r="251" spans="1:9" x14ac:dyDescent="0.4">
      <c r="A251" s="158">
        <f>IFERROR(IF(AND(A245=A246,A246=A247,A247=A248,A248=A249,A249=A250),IF(A250+1&gt;MATCH(0,Input_Lieferant!$B$9:$B$158,-1),"",A250+1),A250),"")</f>
        <v>41</v>
      </c>
      <c r="B251" s="27" t="str">
        <f t="shared" si="205"/>
        <v>MATERIAL</v>
      </c>
      <c r="C251" s="27">
        <f t="shared" si="206"/>
        <v>41</v>
      </c>
      <c r="D251" s="27" t="str">
        <f t="shared" si="207"/>
        <v>GRUN</v>
      </c>
      <c r="E251" s="27" t="str">
        <f t="shared" si="215"/>
        <v>F</v>
      </c>
      <c r="F251" s="27">
        <f t="shared" ref="F251" si="261">IF(A250="","",2)</f>
        <v>2</v>
      </c>
      <c r="G251" s="27" t="str">
        <f t="shared" si="209"/>
        <v>/</v>
      </c>
      <c r="H251" s="27" t="str">
        <f>_xlfn.IFNA(IF(INDEX(Input_Lieferant!$D$9:$BE$158,MATCH($A251,Input_Lieferant!$B$9:$B$158,0),MATCH($H$2,Input_Lieferant!$D$8:$BE$8,0))=0,"",INDEX(Input_Lieferant!$D$9:$BE$158,MATCH($A251,Input_Lieferant!$B$9:$B$158,0),MATCH($H$2,Input_Lieferant!$D$8:$BE$8,0))),"")</f>
        <v>msulpyyOkqzldJTNhwztgwrGBXpNNk</v>
      </c>
      <c r="I251" s="31"/>
    </row>
    <row r="252" spans="1:9" x14ac:dyDescent="0.4">
      <c r="A252" s="158">
        <f>IFERROR(IF(AND(A246=A247,A247=A248,A248=A249,A249=A250,A250=A251),IF(A251+1&gt;MATCH(0,Input_Lieferant!$B$9:$B$158,-1),"",A251+1),A251),"")</f>
        <v>41</v>
      </c>
      <c r="B252" s="27" t="str">
        <f t="shared" si="205"/>
        <v>MATERIAL</v>
      </c>
      <c r="C252" s="27">
        <f t="shared" si="206"/>
        <v>41</v>
      </c>
      <c r="D252" s="27" t="str">
        <f t="shared" si="207"/>
        <v>GRUN</v>
      </c>
      <c r="E252" s="27" t="str">
        <f t="shared" si="215"/>
        <v>E</v>
      </c>
      <c r="F252" s="27">
        <f t="shared" ref="F252" si="262">IF(A252="","",1)</f>
        <v>1</v>
      </c>
      <c r="G252" s="27" t="str">
        <f t="shared" si="209"/>
        <v/>
      </c>
      <c r="H252" s="27" t="str">
        <f>_xlfn.IFNA(IF(INDEX(Input_Lieferant!$D$9:$BE$158,MATCH($A252,Input_Lieferant!$B$9:$B$158,0),MATCH($H$4,Input_Lieferant!$D$8:$BE$8,0))=0,"",INDEX(Input_Lieferant!$D$9:$BE$158,MATCH($A252,Input_Lieferant!$B$9:$B$158,0),MATCH($H$4,Input_Lieferant!$D$8:$BE$8,0))),"")</f>
        <v>NLUizKCsFlpxHtfugwpAHtHOHDLnmk</v>
      </c>
      <c r="I252" s="31"/>
    </row>
    <row r="253" spans="1:9" x14ac:dyDescent="0.4">
      <c r="A253" s="158">
        <f>IFERROR(IF(AND(A247=A248,A248=A249,A249=A250,A250=A251,A251=A252),IF(A252+1&gt;MATCH(0,Input_Lieferant!$B$9:$B$158,-1),"",A252+1),A252),"")</f>
        <v>41</v>
      </c>
      <c r="B253" s="27" t="str">
        <f t="shared" si="205"/>
        <v>MATERIAL</v>
      </c>
      <c r="C253" s="27">
        <f t="shared" si="206"/>
        <v>41</v>
      </c>
      <c r="D253" s="27" t="str">
        <f t="shared" si="207"/>
        <v>GRUN</v>
      </c>
      <c r="E253" s="27" t="str">
        <f t="shared" si="215"/>
        <v>E</v>
      </c>
      <c r="F253" s="27">
        <f t="shared" ref="F253" si="263">IF(A252="","",2)</f>
        <v>2</v>
      </c>
      <c r="G253" s="27" t="str">
        <f t="shared" si="209"/>
        <v>/</v>
      </c>
      <c r="H253" s="27" t="str">
        <f>_xlfn.IFNA(IF(INDEX(Input_Lieferant!$D$9:$BE$158,MATCH($A253,Input_Lieferant!$B$9:$B$158,0),MATCH($H$1,Input_Lieferant!$D$8:$BE$8,0))=0,"",INDEX(Input_Lieferant!$D$9:$BE$158,MATCH($A253,Input_Lieferant!$B$9:$B$158,0),MATCH($H$1,Input_Lieferant!$D$8:$BE$8,0))),"")</f>
        <v/>
      </c>
      <c r="I253" s="31"/>
    </row>
    <row r="254" spans="1:9" x14ac:dyDescent="0.4">
      <c r="A254" s="158">
        <f>IFERROR(IF(AND(A248=A249,A249=A250,A250=A251,A251=A252,A252=A253),IF(A253+1&gt;MATCH(0,Input_Lieferant!$B$9:$B$158,-1),"",A253+1),A253),"")</f>
        <v>42</v>
      </c>
      <c r="B254" s="27" t="str">
        <f t="shared" si="205"/>
        <v>MATERIAL</v>
      </c>
      <c r="C254" s="27">
        <f t="shared" si="206"/>
        <v>42</v>
      </c>
      <c r="D254" s="27" t="str">
        <f t="shared" si="207"/>
        <v>GRUN</v>
      </c>
      <c r="E254" s="27" t="str">
        <f t="shared" si="215"/>
        <v>D</v>
      </c>
      <c r="F254" s="27">
        <f t="shared" ref="F254" si="264">IF(A254="","",1)</f>
        <v>1</v>
      </c>
      <c r="G254" s="27" t="str">
        <f t="shared" si="209"/>
        <v/>
      </c>
      <c r="H254" s="27" t="str">
        <f>_xlfn.IFNA(IF(INDEX(Input_Lieferant!$D$9:$BE$158,MATCH($A254,Input_Lieferant!$B$9:$B$158,0),MATCH($H$6,Input_Lieferant!$D$8:$BE$8,0))=0,"",INDEX(Input_Lieferant!$D$9:$BE$158,MATCH($A254,Input_Lieferant!$B$9:$B$158,0),MATCH($H$6,Input_Lieferant!$D$8:$BE$8,0))),"")</f>
        <v>DfRWgOdpGkhiURkJnXUEVIPpzTEfgK</v>
      </c>
      <c r="I254" s="31"/>
    </row>
    <row r="255" spans="1:9" x14ac:dyDescent="0.4">
      <c r="A255" s="158">
        <f>IFERROR(IF(AND(A249=A250,A250=A251,A251=A252,A252=A253,A253=A254),IF(A254+1&gt;MATCH(0,Input_Lieferant!$B$9:$B$158,-1),"",A254+1),A254),"")</f>
        <v>42</v>
      </c>
      <c r="B255" s="27" t="str">
        <f t="shared" si="205"/>
        <v>MATERIAL</v>
      </c>
      <c r="C255" s="27">
        <f t="shared" si="206"/>
        <v>42</v>
      </c>
      <c r="D255" s="27" t="str">
        <f t="shared" si="207"/>
        <v>GRUN</v>
      </c>
      <c r="E255" s="27" t="str">
        <f t="shared" si="215"/>
        <v>D</v>
      </c>
      <c r="F255" s="27">
        <f t="shared" ref="F255" si="265">IF(A254="","",2)</f>
        <v>2</v>
      </c>
      <c r="G255" s="27" t="str">
        <f t="shared" si="209"/>
        <v>/</v>
      </c>
      <c r="H255" s="27" t="str">
        <f>_xlfn.IFNA(IF(INDEX(Input_Lieferant!$D$9:$BE$158,MATCH($A255,Input_Lieferant!$B$9:$B$158,0),MATCH($H$3,Input_Lieferant!$D$8:$BE$8,0))=0,"",INDEX(Input_Lieferant!$D$9:$BE$158,MATCH($A255,Input_Lieferant!$B$9:$B$158,0),MATCH($H$3,Input_Lieferant!$D$8:$BE$8,0))),"")</f>
        <v>xGHkhCoPijuzPqwRjqUKqUploPKbCC</v>
      </c>
      <c r="I255" s="31"/>
    </row>
    <row r="256" spans="1:9" x14ac:dyDescent="0.4">
      <c r="A256" s="158">
        <f>IFERROR(IF(AND(A250=A251,A251=A252,A252=A253,A253=A254,A254=A255),IF(A255+1&gt;MATCH(0,Input_Lieferant!$B$9:$B$158,-1),"",A255+1),A255),"")</f>
        <v>42</v>
      </c>
      <c r="B256" s="27" t="str">
        <f t="shared" si="205"/>
        <v>MATERIAL</v>
      </c>
      <c r="C256" s="27">
        <f t="shared" si="206"/>
        <v>42</v>
      </c>
      <c r="D256" s="27" t="str">
        <f t="shared" si="207"/>
        <v>GRUN</v>
      </c>
      <c r="E256" s="27" t="str">
        <f t="shared" si="215"/>
        <v>F</v>
      </c>
      <c r="F256" s="27">
        <f t="shared" ref="F256" si="266">IF(A256="","",1)</f>
        <v>1</v>
      </c>
      <c r="G256" s="27" t="str">
        <f t="shared" si="209"/>
        <v/>
      </c>
      <c r="H256" s="27" t="str">
        <f>_xlfn.IFNA(IF(INDEX(Input_Lieferant!$D$9:$BE$158,MATCH($A256,Input_Lieferant!$B$9:$B$158,0),MATCH($H$5,Input_Lieferant!$D$8:$BE$8,0))=0,"",INDEX(Input_Lieferant!$D$9:$BE$158,MATCH($A256,Input_Lieferant!$B$9:$B$158,0),MATCH($H$5,Input_Lieferant!$D$8:$BE$8,0))),"")</f>
        <v>jLVmiglFqyFonLfklTDEdaqTwMwmkp</v>
      </c>
      <c r="I256" s="31"/>
    </row>
    <row r="257" spans="1:9" x14ac:dyDescent="0.4">
      <c r="A257" s="158">
        <f>IFERROR(IF(AND(A251=A252,A252=A253,A253=A254,A254=A255,A255=A256),IF(A256+1&gt;MATCH(0,Input_Lieferant!$B$9:$B$158,-1),"",A256+1),A256),"")</f>
        <v>42</v>
      </c>
      <c r="B257" s="27" t="str">
        <f t="shared" si="205"/>
        <v>MATERIAL</v>
      </c>
      <c r="C257" s="27">
        <f t="shared" si="206"/>
        <v>42</v>
      </c>
      <c r="D257" s="27" t="str">
        <f t="shared" si="207"/>
        <v>GRUN</v>
      </c>
      <c r="E257" s="27" t="str">
        <f t="shared" si="215"/>
        <v>F</v>
      </c>
      <c r="F257" s="27">
        <f t="shared" ref="F257" si="267">IF(A256="","",2)</f>
        <v>2</v>
      </c>
      <c r="G257" s="27" t="str">
        <f t="shared" si="209"/>
        <v>/</v>
      </c>
      <c r="H257" s="27" t="str">
        <f>_xlfn.IFNA(IF(INDEX(Input_Lieferant!$D$9:$BE$158,MATCH($A257,Input_Lieferant!$B$9:$B$158,0),MATCH($H$2,Input_Lieferant!$D$8:$BE$8,0))=0,"",INDEX(Input_Lieferant!$D$9:$BE$158,MATCH($A257,Input_Lieferant!$B$9:$B$158,0),MATCH($H$2,Input_Lieferant!$D$8:$BE$8,0))),"")</f>
        <v/>
      </c>
      <c r="I257" s="31"/>
    </row>
    <row r="258" spans="1:9" x14ac:dyDescent="0.4">
      <c r="A258" s="158">
        <f>IFERROR(IF(AND(A252=A253,A253=A254,A254=A255,A255=A256,A256=A257),IF(A257+1&gt;MATCH(0,Input_Lieferant!$B$9:$B$158,-1),"",A257+1),A257),"")</f>
        <v>42</v>
      </c>
      <c r="B258" s="27" t="str">
        <f t="shared" si="205"/>
        <v>MATERIAL</v>
      </c>
      <c r="C258" s="27">
        <f t="shared" si="206"/>
        <v>42</v>
      </c>
      <c r="D258" s="27" t="str">
        <f t="shared" si="207"/>
        <v>GRUN</v>
      </c>
      <c r="E258" s="27" t="str">
        <f t="shared" si="215"/>
        <v>E</v>
      </c>
      <c r="F258" s="27">
        <f t="shared" ref="F258" si="268">IF(A258="","",1)</f>
        <v>1</v>
      </c>
      <c r="G258" s="27" t="str">
        <f t="shared" si="209"/>
        <v/>
      </c>
      <c r="H258" s="27" t="str">
        <f>_xlfn.IFNA(IF(INDEX(Input_Lieferant!$D$9:$BE$158,MATCH($A258,Input_Lieferant!$B$9:$B$158,0),MATCH($H$4,Input_Lieferant!$D$8:$BE$8,0))=0,"",INDEX(Input_Lieferant!$D$9:$BE$158,MATCH($A258,Input_Lieferant!$B$9:$B$158,0),MATCH($H$4,Input_Lieferant!$D$8:$BE$8,0))),"")</f>
        <v>HtWdHTckfrCJXUaaRTHFukNyLPelUL</v>
      </c>
      <c r="I258" s="31"/>
    </row>
    <row r="259" spans="1:9" x14ac:dyDescent="0.4">
      <c r="A259" s="158">
        <f>IFERROR(IF(AND(A253=A254,A254=A255,A255=A256,A256=A257,A257=A258),IF(A258+1&gt;MATCH(0,Input_Lieferant!$B$9:$B$158,-1),"",A258+1),A258),"")</f>
        <v>42</v>
      </c>
      <c r="B259" s="27" t="str">
        <f t="shared" si="205"/>
        <v>MATERIAL</v>
      </c>
      <c r="C259" s="27">
        <f t="shared" si="206"/>
        <v>42</v>
      </c>
      <c r="D259" s="27" t="str">
        <f t="shared" si="207"/>
        <v>GRUN</v>
      </c>
      <c r="E259" s="27" t="str">
        <f t="shared" si="215"/>
        <v>E</v>
      </c>
      <c r="F259" s="27">
        <f t="shared" ref="F259" si="269">IF(A258="","",2)</f>
        <v>2</v>
      </c>
      <c r="G259" s="27" t="str">
        <f t="shared" si="209"/>
        <v>/</v>
      </c>
      <c r="H259" s="27" t="str">
        <f>_xlfn.IFNA(IF(INDEX(Input_Lieferant!$D$9:$BE$158,MATCH($A259,Input_Lieferant!$B$9:$B$158,0),MATCH($H$1,Input_Lieferant!$D$8:$BE$8,0))=0,"",INDEX(Input_Lieferant!$D$9:$BE$158,MATCH($A259,Input_Lieferant!$B$9:$B$158,0),MATCH($H$1,Input_Lieferant!$D$8:$BE$8,0))),"")</f>
        <v/>
      </c>
      <c r="I259" s="31"/>
    </row>
    <row r="260" spans="1:9" x14ac:dyDescent="0.4">
      <c r="A260" s="158">
        <f>IFERROR(IF(AND(A254=A255,A255=A256,A256=A257,A257=A258,A258=A259),IF(A259+1&gt;MATCH(0,Input_Lieferant!$B$9:$B$158,-1),"",A259+1),A259),"")</f>
        <v>43</v>
      </c>
      <c r="B260" s="27" t="str">
        <f t="shared" si="205"/>
        <v>MATERIAL</v>
      </c>
      <c r="C260" s="27">
        <f t="shared" si="206"/>
        <v>43</v>
      </c>
      <c r="D260" s="27" t="str">
        <f t="shared" si="207"/>
        <v>GRUN</v>
      </c>
      <c r="E260" s="27" t="str">
        <f t="shared" si="215"/>
        <v>D</v>
      </c>
      <c r="F260" s="27">
        <f t="shared" ref="F260" si="270">IF(A260="","",1)</f>
        <v>1</v>
      </c>
      <c r="G260" s="27" t="str">
        <f t="shared" si="209"/>
        <v/>
      </c>
      <c r="H260" s="27" t="str">
        <f>_xlfn.IFNA(IF(INDEX(Input_Lieferant!$D$9:$BE$158,MATCH($A260,Input_Lieferant!$B$9:$B$158,0),MATCH($H$6,Input_Lieferant!$D$8:$BE$8,0))=0,"",INDEX(Input_Lieferant!$D$9:$BE$158,MATCH($A260,Input_Lieferant!$B$9:$B$158,0),MATCH($H$6,Input_Lieferant!$D$8:$BE$8,0))),"")</f>
        <v>UjapmNesinFJkdluDtUFygWhSjFMHV</v>
      </c>
      <c r="I260" s="31"/>
    </row>
    <row r="261" spans="1:9" x14ac:dyDescent="0.4">
      <c r="A261" s="158">
        <f>IFERROR(IF(AND(A255=A256,A256=A257,A257=A258,A258=A259,A259=A260),IF(A260+1&gt;MATCH(0,Input_Lieferant!$B$9:$B$158,-1),"",A260+1),A260),"")</f>
        <v>43</v>
      </c>
      <c r="B261" s="27" t="str">
        <f t="shared" si="205"/>
        <v>MATERIAL</v>
      </c>
      <c r="C261" s="27">
        <f t="shared" si="206"/>
        <v>43</v>
      </c>
      <c r="D261" s="27" t="str">
        <f t="shared" si="207"/>
        <v>GRUN</v>
      </c>
      <c r="E261" s="27" t="str">
        <f t="shared" si="215"/>
        <v>D</v>
      </c>
      <c r="F261" s="27">
        <f t="shared" ref="F261" si="271">IF(A260="","",2)</f>
        <v>2</v>
      </c>
      <c r="G261" s="27" t="str">
        <f t="shared" si="209"/>
        <v>/</v>
      </c>
      <c r="H261" s="27" t="str">
        <f>_xlfn.IFNA(IF(INDEX(Input_Lieferant!$D$9:$BE$158,MATCH($A261,Input_Lieferant!$B$9:$B$158,0),MATCH($H$3,Input_Lieferant!$D$8:$BE$8,0))=0,"",INDEX(Input_Lieferant!$D$9:$BE$158,MATCH($A261,Input_Lieferant!$B$9:$B$158,0),MATCH($H$3,Input_Lieferant!$D$8:$BE$8,0))),"")</f>
        <v>DQEzaGHIsHQSprXawLiqvslxqVHliw</v>
      </c>
      <c r="I261" s="31"/>
    </row>
    <row r="262" spans="1:9" x14ac:dyDescent="0.4">
      <c r="A262" s="158">
        <f>IFERROR(IF(AND(A256=A257,A257=A258,A258=A259,A259=A260,A260=A261),IF(A261+1&gt;MATCH(0,Input_Lieferant!$B$9:$B$158,-1),"",A261+1),A261),"")</f>
        <v>43</v>
      </c>
      <c r="B262" s="27" t="str">
        <f t="shared" si="205"/>
        <v>MATERIAL</v>
      </c>
      <c r="C262" s="27">
        <f t="shared" si="206"/>
        <v>43</v>
      </c>
      <c r="D262" s="27" t="str">
        <f t="shared" si="207"/>
        <v>GRUN</v>
      </c>
      <c r="E262" s="27" t="str">
        <f t="shared" si="215"/>
        <v>F</v>
      </c>
      <c r="F262" s="27">
        <f t="shared" ref="F262" si="272">IF(A262="","",1)</f>
        <v>1</v>
      </c>
      <c r="G262" s="27" t="str">
        <f t="shared" si="209"/>
        <v/>
      </c>
      <c r="H262" s="27" t="str">
        <f>_xlfn.IFNA(IF(INDEX(Input_Lieferant!$D$9:$BE$158,MATCH($A262,Input_Lieferant!$B$9:$B$158,0),MATCH($H$5,Input_Lieferant!$D$8:$BE$8,0))=0,"",INDEX(Input_Lieferant!$D$9:$BE$158,MATCH($A262,Input_Lieferant!$B$9:$B$158,0),MATCH($H$5,Input_Lieferant!$D$8:$BE$8,0))),"")</f>
        <v>fSnUudeeLTuqnEoNokQSDFgIuXftrr</v>
      </c>
      <c r="I262" s="31"/>
    </row>
    <row r="263" spans="1:9" x14ac:dyDescent="0.4">
      <c r="A263" s="158">
        <f>IFERROR(IF(AND(A257=A258,A258=A259,A259=A260,A260=A261,A261=A262),IF(A262+1&gt;MATCH(0,Input_Lieferant!$B$9:$B$158,-1),"",A262+1),A262),"")</f>
        <v>43</v>
      </c>
      <c r="B263" s="27" t="str">
        <f t="shared" si="205"/>
        <v>MATERIAL</v>
      </c>
      <c r="C263" s="27">
        <f t="shared" si="206"/>
        <v>43</v>
      </c>
      <c r="D263" s="27" t="str">
        <f t="shared" si="207"/>
        <v>GRUN</v>
      </c>
      <c r="E263" s="27" t="str">
        <f t="shared" si="215"/>
        <v>F</v>
      </c>
      <c r="F263" s="27">
        <f t="shared" ref="F263" si="273">IF(A262="","",2)</f>
        <v>2</v>
      </c>
      <c r="G263" s="27" t="str">
        <f t="shared" si="209"/>
        <v>/</v>
      </c>
      <c r="H263" s="27" t="str">
        <f>_xlfn.IFNA(IF(INDEX(Input_Lieferant!$D$9:$BE$158,MATCH($A263,Input_Lieferant!$B$9:$B$158,0),MATCH($H$2,Input_Lieferant!$D$8:$BE$8,0))=0,"",INDEX(Input_Lieferant!$D$9:$BE$158,MATCH($A263,Input_Lieferant!$B$9:$B$158,0),MATCH($H$2,Input_Lieferant!$D$8:$BE$8,0))),"")</f>
        <v/>
      </c>
      <c r="I263" s="31"/>
    </row>
    <row r="264" spans="1:9" x14ac:dyDescent="0.4">
      <c r="A264" s="158">
        <f>IFERROR(IF(AND(A258=A259,A259=A260,A260=A261,A261=A262,A262=A263),IF(A263+1&gt;MATCH(0,Input_Lieferant!$B$9:$B$158,-1),"",A263+1),A263),"")</f>
        <v>43</v>
      </c>
      <c r="B264" s="27" t="str">
        <f t="shared" ref="B264:B327" si="274">IF(A264&lt;&gt;"","MATERIAL","")</f>
        <v>MATERIAL</v>
      </c>
      <c r="C264" s="27">
        <f t="shared" ref="C264:C327" si="275">A264</f>
        <v>43</v>
      </c>
      <c r="D264" s="27" t="str">
        <f t="shared" ref="D264:D327" si="276">IF(A264&lt;&gt;"","GRUN","")</f>
        <v>GRUN</v>
      </c>
      <c r="E264" s="27" t="str">
        <f t="shared" si="215"/>
        <v>E</v>
      </c>
      <c r="F264" s="27">
        <f t="shared" ref="F264" si="277">IF(A264="","",1)</f>
        <v>1</v>
      </c>
      <c r="G264" s="27" t="str">
        <f t="shared" ref="G264:G327" si="278">IF(F264=2,"/","")</f>
        <v/>
      </c>
      <c r="H264" s="27" t="str">
        <f>_xlfn.IFNA(IF(INDEX(Input_Lieferant!$D$9:$BE$158,MATCH($A264,Input_Lieferant!$B$9:$B$158,0),MATCH($H$4,Input_Lieferant!$D$8:$BE$8,0))=0,"",INDEX(Input_Lieferant!$D$9:$BE$158,MATCH($A264,Input_Lieferant!$B$9:$B$158,0),MATCH($H$4,Input_Lieferant!$D$8:$BE$8,0))),"")</f>
        <v>PzMIoKPpvOGduatEJOMgfyxPltPtcK</v>
      </c>
      <c r="I264" s="31"/>
    </row>
    <row r="265" spans="1:9" x14ac:dyDescent="0.4">
      <c r="A265" s="158">
        <f>IFERROR(IF(AND(A259=A260,A260=A261,A261=A262,A262=A263,A263=A264),IF(A264+1&gt;MATCH(0,Input_Lieferant!$B$9:$B$158,-1),"",A264+1),A264),"")</f>
        <v>43</v>
      </c>
      <c r="B265" s="27" t="str">
        <f t="shared" si="274"/>
        <v>MATERIAL</v>
      </c>
      <c r="C265" s="27">
        <f t="shared" si="275"/>
        <v>43</v>
      </c>
      <c r="D265" s="27" t="str">
        <f t="shared" si="276"/>
        <v>GRUN</v>
      </c>
      <c r="E265" s="27" t="str">
        <f t="shared" si="215"/>
        <v>E</v>
      </c>
      <c r="F265" s="27">
        <f t="shared" ref="F265" si="279">IF(A264="","",2)</f>
        <v>2</v>
      </c>
      <c r="G265" s="27" t="str">
        <f t="shared" si="278"/>
        <v>/</v>
      </c>
      <c r="H265" s="27" t="str">
        <f>_xlfn.IFNA(IF(INDEX(Input_Lieferant!$D$9:$BE$158,MATCH($A265,Input_Lieferant!$B$9:$B$158,0),MATCH($H$1,Input_Lieferant!$D$8:$BE$8,0))=0,"",INDEX(Input_Lieferant!$D$9:$BE$158,MATCH($A265,Input_Lieferant!$B$9:$B$158,0),MATCH($H$1,Input_Lieferant!$D$8:$BE$8,0))),"")</f>
        <v/>
      </c>
      <c r="I265" s="31"/>
    </row>
    <row r="266" spans="1:9" x14ac:dyDescent="0.4">
      <c r="A266" s="158">
        <f>IFERROR(IF(AND(A260=A261,A261=A262,A262=A263,A263=A264,A264=A265),IF(A265+1&gt;MATCH(0,Input_Lieferant!$B$9:$B$158,-1),"",A265+1),A265),"")</f>
        <v>44</v>
      </c>
      <c r="B266" s="27" t="str">
        <f t="shared" si="274"/>
        <v>MATERIAL</v>
      </c>
      <c r="C266" s="27">
        <f t="shared" si="275"/>
        <v>44</v>
      </c>
      <c r="D266" s="27" t="str">
        <f t="shared" si="276"/>
        <v>GRUN</v>
      </c>
      <c r="E266" s="27" t="str">
        <f t="shared" si="215"/>
        <v>D</v>
      </c>
      <c r="F266" s="27">
        <f t="shared" ref="F266" si="280">IF(A266="","",1)</f>
        <v>1</v>
      </c>
      <c r="G266" s="27" t="str">
        <f t="shared" si="278"/>
        <v/>
      </c>
      <c r="H266" s="27" t="str">
        <f>_xlfn.IFNA(IF(INDEX(Input_Lieferant!$D$9:$BE$158,MATCH($A266,Input_Lieferant!$B$9:$B$158,0),MATCH($H$6,Input_Lieferant!$D$8:$BE$8,0))=0,"",INDEX(Input_Lieferant!$D$9:$BE$158,MATCH($A266,Input_Lieferant!$B$9:$B$158,0),MATCH($H$6,Input_Lieferant!$D$8:$BE$8,0))),"")</f>
        <v>oCbLLFpCENKSrnlLzSzTQNNDPjnIRL</v>
      </c>
      <c r="I266" s="31"/>
    </row>
    <row r="267" spans="1:9" x14ac:dyDescent="0.4">
      <c r="A267" s="158">
        <f>IFERROR(IF(AND(A261=A262,A262=A263,A263=A264,A264=A265,A265=A266),IF(A266+1&gt;MATCH(0,Input_Lieferant!$B$9:$B$158,-1),"",A266+1),A266),"")</f>
        <v>44</v>
      </c>
      <c r="B267" s="27" t="str">
        <f t="shared" si="274"/>
        <v>MATERIAL</v>
      </c>
      <c r="C267" s="27">
        <f t="shared" si="275"/>
        <v>44</v>
      </c>
      <c r="D267" s="27" t="str">
        <f t="shared" si="276"/>
        <v>GRUN</v>
      </c>
      <c r="E267" s="27" t="str">
        <f t="shared" si="215"/>
        <v>D</v>
      </c>
      <c r="F267" s="27">
        <f t="shared" ref="F267" si="281">IF(A266="","",2)</f>
        <v>2</v>
      </c>
      <c r="G267" s="27" t="str">
        <f t="shared" si="278"/>
        <v>/</v>
      </c>
      <c r="H267" s="27" t="str">
        <f>_xlfn.IFNA(IF(INDEX(Input_Lieferant!$D$9:$BE$158,MATCH($A267,Input_Lieferant!$B$9:$B$158,0),MATCH($H$3,Input_Lieferant!$D$8:$BE$8,0))=0,"",INDEX(Input_Lieferant!$D$9:$BE$158,MATCH($A267,Input_Lieferant!$B$9:$B$158,0),MATCH($H$3,Input_Lieferant!$D$8:$BE$8,0))),"")</f>
        <v>QyRIIdvSNIlJPksEEmWgdOmBOOCbid</v>
      </c>
      <c r="I267" s="31"/>
    </row>
    <row r="268" spans="1:9" x14ac:dyDescent="0.4">
      <c r="A268" s="158">
        <f>IFERROR(IF(AND(A262=A263,A263=A264,A264=A265,A265=A266,A266=A267),IF(A267+1&gt;MATCH(0,Input_Lieferant!$B$9:$B$158,-1),"",A267+1),A267),"")</f>
        <v>44</v>
      </c>
      <c r="B268" s="27" t="str">
        <f t="shared" si="274"/>
        <v>MATERIAL</v>
      </c>
      <c r="C268" s="27">
        <f t="shared" si="275"/>
        <v>44</v>
      </c>
      <c r="D268" s="27" t="str">
        <f t="shared" si="276"/>
        <v>GRUN</v>
      </c>
      <c r="E268" s="27" t="str">
        <f t="shared" si="215"/>
        <v>F</v>
      </c>
      <c r="F268" s="27">
        <f t="shared" ref="F268" si="282">IF(A268="","",1)</f>
        <v>1</v>
      </c>
      <c r="G268" s="27" t="str">
        <f t="shared" si="278"/>
        <v/>
      </c>
      <c r="H268" s="27" t="str">
        <f>_xlfn.IFNA(IF(INDEX(Input_Lieferant!$D$9:$BE$158,MATCH($A268,Input_Lieferant!$B$9:$B$158,0),MATCH($H$5,Input_Lieferant!$D$8:$BE$8,0))=0,"",INDEX(Input_Lieferant!$D$9:$BE$158,MATCH($A268,Input_Lieferant!$B$9:$B$158,0),MATCH($H$5,Input_Lieferant!$D$8:$BE$8,0))),"")</f>
        <v>AEnhLtOBaUdsoKHbGhMmJrtdvvGDMI</v>
      </c>
      <c r="I268" s="31"/>
    </row>
    <row r="269" spans="1:9" x14ac:dyDescent="0.4">
      <c r="A269" s="158">
        <f>IFERROR(IF(AND(A263=A264,A264=A265,A265=A266,A266=A267,A267=A268),IF(A268+1&gt;MATCH(0,Input_Lieferant!$B$9:$B$158,-1),"",A268+1),A268),"")</f>
        <v>44</v>
      </c>
      <c r="B269" s="27" t="str">
        <f t="shared" si="274"/>
        <v>MATERIAL</v>
      </c>
      <c r="C269" s="27">
        <f t="shared" si="275"/>
        <v>44</v>
      </c>
      <c r="D269" s="27" t="str">
        <f t="shared" si="276"/>
        <v>GRUN</v>
      </c>
      <c r="E269" s="27" t="str">
        <f t="shared" si="215"/>
        <v>F</v>
      </c>
      <c r="F269" s="27">
        <f t="shared" ref="F269" si="283">IF(A268="","",2)</f>
        <v>2</v>
      </c>
      <c r="G269" s="27" t="str">
        <f t="shared" si="278"/>
        <v>/</v>
      </c>
      <c r="H269" s="27" t="str">
        <f>_xlfn.IFNA(IF(INDEX(Input_Lieferant!$D$9:$BE$158,MATCH($A269,Input_Lieferant!$B$9:$B$158,0),MATCH($H$2,Input_Lieferant!$D$8:$BE$8,0))=0,"",INDEX(Input_Lieferant!$D$9:$BE$158,MATCH($A269,Input_Lieferant!$B$9:$B$158,0),MATCH($H$2,Input_Lieferant!$D$8:$BE$8,0))),"")</f>
        <v/>
      </c>
      <c r="I269" s="31"/>
    </row>
    <row r="270" spans="1:9" x14ac:dyDescent="0.4">
      <c r="A270" s="158">
        <f>IFERROR(IF(AND(A264=A265,A265=A266,A266=A267,A267=A268,A268=A269),IF(A269+1&gt;MATCH(0,Input_Lieferant!$B$9:$B$158,-1),"",A269+1),A269),"")</f>
        <v>44</v>
      </c>
      <c r="B270" s="27" t="str">
        <f t="shared" si="274"/>
        <v>MATERIAL</v>
      </c>
      <c r="C270" s="27">
        <f t="shared" si="275"/>
        <v>44</v>
      </c>
      <c r="D270" s="27" t="str">
        <f t="shared" si="276"/>
        <v>GRUN</v>
      </c>
      <c r="E270" s="27" t="str">
        <f t="shared" ref="E270:E333" si="284">IF(A270&lt;&gt;"",E264,"")</f>
        <v>E</v>
      </c>
      <c r="F270" s="27">
        <f t="shared" ref="F270" si="285">IF(A270="","",1)</f>
        <v>1</v>
      </c>
      <c r="G270" s="27" t="str">
        <f t="shared" si="278"/>
        <v/>
      </c>
      <c r="H270" s="27" t="str">
        <f>_xlfn.IFNA(IF(INDEX(Input_Lieferant!$D$9:$BE$158,MATCH($A270,Input_Lieferant!$B$9:$B$158,0),MATCH($H$4,Input_Lieferant!$D$8:$BE$8,0))=0,"",INDEX(Input_Lieferant!$D$9:$BE$158,MATCH($A270,Input_Lieferant!$B$9:$B$158,0),MATCH($H$4,Input_Lieferant!$D$8:$BE$8,0))),"")</f>
        <v>zUyVUwzPXILxJClJaXMoJnrorWfpoJ</v>
      </c>
      <c r="I270" s="31"/>
    </row>
    <row r="271" spans="1:9" x14ac:dyDescent="0.4">
      <c r="A271" s="158">
        <f>IFERROR(IF(AND(A265=A266,A266=A267,A267=A268,A268=A269,A269=A270),IF(A270+1&gt;MATCH(0,Input_Lieferant!$B$9:$B$158,-1),"",A270+1),A270),"")</f>
        <v>44</v>
      </c>
      <c r="B271" s="27" t="str">
        <f t="shared" si="274"/>
        <v>MATERIAL</v>
      </c>
      <c r="C271" s="27">
        <f t="shared" si="275"/>
        <v>44</v>
      </c>
      <c r="D271" s="27" t="str">
        <f t="shared" si="276"/>
        <v>GRUN</v>
      </c>
      <c r="E271" s="27" t="str">
        <f t="shared" si="284"/>
        <v>E</v>
      </c>
      <c r="F271" s="27">
        <f t="shared" ref="F271" si="286">IF(A270="","",2)</f>
        <v>2</v>
      </c>
      <c r="G271" s="27" t="str">
        <f t="shared" si="278"/>
        <v>/</v>
      </c>
      <c r="H271" s="27" t="str">
        <f>_xlfn.IFNA(IF(INDEX(Input_Lieferant!$D$9:$BE$158,MATCH($A271,Input_Lieferant!$B$9:$B$158,0),MATCH($H$1,Input_Lieferant!$D$8:$BE$8,0))=0,"",INDEX(Input_Lieferant!$D$9:$BE$158,MATCH($A271,Input_Lieferant!$B$9:$B$158,0),MATCH($H$1,Input_Lieferant!$D$8:$BE$8,0))),"")</f>
        <v/>
      </c>
      <c r="I271" s="31"/>
    </row>
    <row r="272" spans="1:9" x14ac:dyDescent="0.4">
      <c r="A272" s="158">
        <f>IFERROR(IF(AND(A266=A267,A267=A268,A268=A269,A269=A270,A270=A271),IF(A271+1&gt;MATCH(0,Input_Lieferant!$B$9:$B$158,-1),"",A271+1),A271),"")</f>
        <v>45</v>
      </c>
      <c r="B272" s="27" t="str">
        <f t="shared" si="274"/>
        <v>MATERIAL</v>
      </c>
      <c r="C272" s="27">
        <f t="shared" si="275"/>
        <v>45</v>
      </c>
      <c r="D272" s="27" t="str">
        <f t="shared" si="276"/>
        <v>GRUN</v>
      </c>
      <c r="E272" s="27" t="str">
        <f t="shared" si="284"/>
        <v>D</v>
      </c>
      <c r="F272" s="27">
        <f t="shared" ref="F272" si="287">IF(A272="","",1)</f>
        <v>1</v>
      </c>
      <c r="G272" s="27" t="str">
        <f t="shared" si="278"/>
        <v/>
      </c>
      <c r="H272" s="27" t="str">
        <f>_xlfn.IFNA(IF(INDEX(Input_Lieferant!$D$9:$BE$158,MATCH($A272,Input_Lieferant!$B$9:$B$158,0),MATCH($H$6,Input_Lieferant!$D$8:$BE$8,0))=0,"",INDEX(Input_Lieferant!$D$9:$BE$158,MATCH($A272,Input_Lieferant!$B$9:$B$158,0),MATCH($H$6,Input_Lieferant!$D$8:$BE$8,0))),"")</f>
        <v>zRrBMhnPdhaSgFEchISccVNGNSSfRz</v>
      </c>
      <c r="I272" s="31"/>
    </row>
    <row r="273" spans="1:9" x14ac:dyDescent="0.4">
      <c r="A273" s="158">
        <f>IFERROR(IF(AND(A267=A268,A268=A269,A269=A270,A270=A271,A271=A272),IF(A272+1&gt;MATCH(0,Input_Lieferant!$B$9:$B$158,-1),"",A272+1),A272),"")</f>
        <v>45</v>
      </c>
      <c r="B273" s="27" t="str">
        <f t="shared" si="274"/>
        <v>MATERIAL</v>
      </c>
      <c r="C273" s="27">
        <f t="shared" si="275"/>
        <v>45</v>
      </c>
      <c r="D273" s="27" t="str">
        <f t="shared" si="276"/>
        <v>GRUN</v>
      </c>
      <c r="E273" s="27" t="str">
        <f t="shared" si="284"/>
        <v>D</v>
      </c>
      <c r="F273" s="27">
        <f t="shared" ref="F273" si="288">IF(A272="","",2)</f>
        <v>2</v>
      </c>
      <c r="G273" s="27" t="str">
        <f t="shared" si="278"/>
        <v>/</v>
      </c>
      <c r="H273" s="27" t="str">
        <f>_xlfn.IFNA(IF(INDEX(Input_Lieferant!$D$9:$BE$158,MATCH($A273,Input_Lieferant!$B$9:$B$158,0),MATCH($H$3,Input_Lieferant!$D$8:$BE$8,0))=0,"",INDEX(Input_Lieferant!$D$9:$BE$158,MATCH($A273,Input_Lieferant!$B$9:$B$158,0),MATCH($H$3,Input_Lieferant!$D$8:$BE$8,0))),"")</f>
        <v>gexMimbnSxHiNcFmsGCLxVxoltOCNp</v>
      </c>
      <c r="I273" s="31"/>
    </row>
    <row r="274" spans="1:9" x14ac:dyDescent="0.4">
      <c r="A274" s="158">
        <f>IFERROR(IF(AND(A268=A269,A269=A270,A270=A271,A271=A272,A272=A273),IF(A273+1&gt;MATCH(0,Input_Lieferant!$B$9:$B$158,-1),"",A273+1),A273),"")</f>
        <v>45</v>
      </c>
      <c r="B274" s="27" t="str">
        <f t="shared" si="274"/>
        <v>MATERIAL</v>
      </c>
      <c r="C274" s="27">
        <f t="shared" si="275"/>
        <v>45</v>
      </c>
      <c r="D274" s="27" t="str">
        <f t="shared" si="276"/>
        <v>GRUN</v>
      </c>
      <c r="E274" s="27" t="str">
        <f t="shared" si="284"/>
        <v>F</v>
      </c>
      <c r="F274" s="27">
        <f t="shared" ref="F274" si="289">IF(A274="","",1)</f>
        <v>1</v>
      </c>
      <c r="G274" s="27" t="str">
        <f t="shared" si="278"/>
        <v/>
      </c>
      <c r="H274" s="27" t="str">
        <f>_xlfn.IFNA(IF(INDEX(Input_Lieferant!$D$9:$BE$158,MATCH($A274,Input_Lieferant!$B$9:$B$158,0),MATCH($H$5,Input_Lieferant!$D$8:$BE$8,0))=0,"",INDEX(Input_Lieferant!$D$9:$BE$158,MATCH($A274,Input_Lieferant!$B$9:$B$158,0),MATCH($H$5,Input_Lieferant!$D$8:$BE$8,0))),"")</f>
        <v>MGEUmASuqVwXDrFfQxTvikekwuzaFh</v>
      </c>
      <c r="I274" s="31"/>
    </row>
    <row r="275" spans="1:9" x14ac:dyDescent="0.4">
      <c r="A275" s="158">
        <f>IFERROR(IF(AND(A269=A270,A270=A271,A271=A272,A272=A273,A273=A274),IF(A274+1&gt;MATCH(0,Input_Lieferant!$B$9:$B$158,-1),"",A274+1),A274),"")</f>
        <v>45</v>
      </c>
      <c r="B275" s="27" t="str">
        <f t="shared" si="274"/>
        <v>MATERIAL</v>
      </c>
      <c r="C275" s="27">
        <f t="shared" si="275"/>
        <v>45</v>
      </c>
      <c r="D275" s="27" t="str">
        <f t="shared" si="276"/>
        <v>GRUN</v>
      </c>
      <c r="E275" s="27" t="str">
        <f t="shared" si="284"/>
        <v>F</v>
      </c>
      <c r="F275" s="27">
        <f t="shared" ref="F275" si="290">IF(A274="","",2)</f>
        <v>2</v>
      </c>
      <c r="G275" s="27" t="str">
        <f t="shared" si="278"/>
        <v>/</v>
      </c>
      <c r="H275" s="27" t="str">
        <f>_xlfn.IFNA(IF(INDEX(Input_Lieferant!$D$9:$BE$158,MATCH($A275,Input_Lieferant!$B$9:$B$158,0),MATCH($H$2,Input_Lieferant!$D$8:$BE$8,0))=0,"",INDEX(Input_Lieferant!$D$9:$BE$158,MATCH($A275,Input_Lieferant!$B$9:$B$158,0),MATCH($H$2,Input_Lieferant!$D$8:$BE$8,0))),"")</f>
        <v/>
      </c>
      <c r="I275" s="31"/>
    </row>
    <row r="276" spans="1:9" x14ac:dyDescent="0.4">
      <c r="A276" s="158">
        <f>IFERROR(IF(AND(A270=A271,A271=A272,A272=A273,A273=A274,A274=A275),IF(A275+1&gt;MATCH(0,Input_Lieferant!$B$9:$B$158,-1),"",A275+1),A275),"")</f>
        <v>45</v>
      </c>
      <c r="B276" s="27" t="str">
        <f t="shared" si="274"/>
        <v>MATERIAL</v>
      </c>
      <c r="C276" s="27">
        <f t="shared" si="275"/>
        <v>45</v>
      </c>
      <c r="D276" s="27" t="str">
        <f t="shared" si="276"/>
        <v>GRUN</v>
      </c>
      <c r="E276" s="27" t="str">
        <f t="shared" si="284"/>
        <v>E</v>
      </c>
      <c r="F276" s="27">
        <f t="shared" ref="F276" si="291">IF(A276="","",1)</f>
        <v>1</v>
      </c>
      <c r="G276" s="27" t="str">
        <f t="shared" si="278"/>
        <v/>
      </c>
      <c r="H276" s="27" t="str">
        <f>_xlfn.IFNA(IF(INDEX(Input_Lieferant!$D$9:$BE$158,MATCH($A276,Input_Lieferant!$B$9:$B$158,0),MATCH($H$4,Input_Lieferant!$D$8:$BE$8,0))=0,"",INDEX(Input_Lieferant!$D$9:$BE$158,MATCH($A276,Input_Lieferant!$B$9:$B$158,0),MATCH($H$4,Input_Lieferant!$D$8:$BE$8,0))),"")</f>
        <v>jBJPGtjoRBesvblMUDOLpfUJSdsWfJ</v>
      </c>
      <c r="I276" s="31"/>
    </row>
    <row r="277" spans="1:9" x14ac:dyDescent="0.4">
      <c r="A277" s="158">
        <f>IFERROR(IF(AND(A271=A272,A272=A273,A273=A274,A274=A275,A275=A276),IF(A276+1&gt;MATCH(0,Input_Lieferant!$B$9:$B$158,-1),"",A276+1),A276),"")</f>
        <v>45</v>
      </c>
      <c r="B277" s="27" t="str">
        <f t="shared" si="274"/>
        <v>MATERIAL</v>
      </c>
      <c r="C277" s="27">
        <f t="shared" si="275"/>
        <v>45</v>
      </c>
      <c r="D277" s="27" t="str">
        <f t="shared" si="276"/>
        <v>GRUN</v>
      </c>
      <c r="E277" s="27" t="str">
        <f t="shared" si="284"/>
        <v>E</v>
      </c>
      <c r="F277" s="27">
        <f t="shared" ref="F277" si="292">IF(A276="","",2)</f>
        <v>2</v>
      </c>
      <c r="G277" s="27" t="str">
        <f t="shared" si="278"/>
        <v>/</v>
      </c>
      <c r="H277" s="27" t="str">
        <f>_xlfn.IFNA(IF(INDEX(Input_Lieferant!$D$9:$BE$158,MATCH($A277,Input_Lieferant!$B$9:$B$158,0),MATCH($H$1,Input_Lieferant!$D$8:$BE$8,0))=0,"",INDEX(Input_Lieferant!$D$9:$BE$158,MATCH($A277,Input_Lieferant!$B$9:$B$158,0),MATCH($H$1,Input_Lieferant!$D$8:$BE$8,0))),"")</f>
        <v/>
      </c>
      <c r="I277" s="31"/>
    </row>
    <row r="278" spans="1:9" x14ac:dyDescent="0.4">
      <c r="A278" s="158">
        <f>IFERROR(IF(AND(A272=A273,A273=A274,A274=A275,A275=A276,A276=A277),IF(A277+1&gt;MATCH(0,Input_Lieferant!$B$9:$B$158,-1),"",A277+1),A277),"")</f>
        <v>46</v>
      </c>
      <c r="B278" s="27" t="str">
        <f t="shared" si="274"/>
        <v>MATERIAL</v>
      </c>
      <c r="C278" s="27">
        <f t="shared" si="275"/>
        <v>46</v>
      </c>
      <c r="D278" s="27" t="str">
        <f t="shared" si="276"/>
        <v>GRUN</v>
      </c>
      <c r="E278" s="27" t="str">
        <f t="shared" si="284"/>
        <v>D</v>
      </c>
      <c r="F278" s="27">
        <f t="shared" ref="F278" si="293">IF(A278="","",1)</f>
        <v>1</v>
      </c>
      <c r="G278" s="27" t="str">
        <f t="shared" si="278"/>
        <v/>
      </c>
      <c r="H278" s="27" t="str">
        <f>_xlfn.IFNA(IF(INDEX(Input_Lieferant!$D$9:$BE$158,MATCH($A278,Input_Lieferant!$B$9:$B$158,0),MATCH($H$6,Input_Lieferant!$D$8:$BE$8,0))=0,"",INDEX(Input_Lieferant!$D$9:$BE$158,MATCH($A278,Input_Lieferant!$B$9:$B$158,0),MATCH($H$6,Input_Lieferant!$D$8:$BE$8,0))),"")</f>
        <v>tBCxPxpLlghBRqqVJrVWJhPzoXLGwf</v>
      </c>
      <c r="I278" s="31"/>
    </row>
    <row r="279" spans="1:9" x14ac:dyDescent="0.4">
      <c r="A279" s="158">
        <f>IFERROR(IF(AND(A273=A274,A274=A275,A275=A276,A276=A277,A277=A278),IF(A278+1&gt;MATCH(0,Input_Lieferant!$B$9:$B$158,-1),"",A278+1),A278),"")</f>
        <v>46</v>
      </c>
      <c r="B279" s="27" t="str">
        <f t="shared" si="274"/>
        <v>MATERIAL</v>
      </c>
      <c r="C279" s="27">
        <f t="shared" si="275"/>
        <v>46</v>
      </c>
      <c r="D279" s="27" t="str">
        <f t="shared" si="276"/>
        <v>GRUN</v>
      </c>
      <c r="E279" s="27" t="str">
        <f t="shared" si="284"/>
        <v>D</v>
      </c>
      <c r="F279" s="27">
        <f t="shared" ref="F279" si="294">IF(A278="","",2)</f>
        <v>2</v>
      </c>
      <c r="G279" s="27" t="str">
        <f t="shared" si="278"/>
        <v>/</v>
      </c>
      <c r="H279" s="27" t="str">
        <f>_xlfn.IFNA(IF(INDEX(Input_Lieferant!$D$9:$BE$158,MATCH($A279,Input_Lieferant!$B$9:$B$158,0),MATCH($H$3,Input_Lieferant!$D$8:$BE$8,0))=0,"",INDEX(Input_Lieferant!$D$9:$BE$158,MATCH($A279,Input_Lieferant!$B$9:$B$158,0),MATCH($H$3,Input_Lieferant!$D$8:$BE$8,0))),"")</f>
        <v>FWnmIAAcNBRSGitwvhVmWfXbLFIwem</v>
      </c>
      <c r="I279" s="31"/>
    </row>
    <row r="280" spans="1:9" x14ac:dyDescent="0.4">
      <c r="A280" s="158">
        <f>IFERROR(IF(AND(A274=A275,A275=A276,A276=A277,A277=A278,A278=A279),IF(A279+1&gt;MATCH(0,Input_Lieferant!$B$9:$B$158,-1),"",A279+1),A279),"")</f>
        <v>46</v>
      </c>
      <c r="B280" s="27" t="str">
        <f t="shared" si="274"/>
        <v>MATERIAL</v>
      </c>
      <c r="C280" s="27">
        <f t="shared" si="275"/>
        <v>46</v>
      </c>
      <c r="D280" s="27" t="str">
        <f t="shared" si="276"/>
        <v>GRUN</v>
      </c>
      <c r="E280" s="27" t="str">
        <f t="shared" si="284"/>
        <v>F</v>
      </c>
      <c r="F280" s="27">
        <f t="shared" ref="F280" si="295">IF(A280="","",1)</f>
        <v>1</v>
      </c>
      <c r="G280" s="27" t="str">
        <f t="shared" si="278"/>
        <v/>
      </c>
      <c r="H280" s="27" t="str">
        <f>_xlfn.IFNA(IF(INDEX(Input_Lieferant!$D$9:$BE$158,MATCH($A280,Input_Lieferant!$B$9:$B$158,0),MATCH($H$5,Input_Lieferant!$D$8:$BE$8,0))=0,"",INDEX(Input_Lieferant!$D$9:$BE$158,MATCH($A280,Input_Lieferant!$B$9:$B$158,0),MATCH($H$5,Input_Lieferant!$D$8:$BE$8,0))),"")</f>
        <v>qEDFcbsMgSlKMIofyxlQmOUEHuJAKE</v>
      </c>
      <c r="I280" s="31"/>
    </row>
    <row r="281" spans="1:9" x14ac:dyDescent="0.4">
      <c r="A281" s="158">
        <f>IFERROR(IF(AND(A275=A276,A276=A277,A277=A278,A278=A279,A279=A280),IF(A280+1&gt;MATCH(0,Input_Lieferant!$B$9:$B$158,-1),"",A280+1),A280),"")</f>
        <v>46</v>
      </c>
      <c r="B281" s="27" t="str">
        <f t="shared" si="274"/>
        <v>MATERIAL</v>
      </c>
      <c r="C281" s="27">
        <f t="shared" si="275"/>
        <v>46</v>
      </c>
      <c r="D281" s="27" t="str">
        <f t="shared" si="276"/>
        <v>GRUN</v>
      </c>
      <c r="E281" s="27" t="str">
        <f t="shared" si="284"/>
        <v>F</v>
      </c>
      <c r="F281" s="27">
        <f t="shared" ref="F281" si="296">IF(A280="","",2)</f>
        <v>2</v>
      </c>
      <c r="G281" s="27" t="str">
        <f t="shared" si="278"/>
        <v>/</v>
      </c>
      <c r="H281" s="27" t="str">
        <f>_xlfn.IFNA(IF(INDEX(Input_Lieferant!$D$9:$BE$158,MATCH($A281,Input_Lieferant!$B$9:$B$158,0),MATCH($H$2,Input_Lieferant!$D$8:$BE$8,0))=0,"",INDEX(Input_Lieferant!$D$9:$BE$158,MATCH($A281,Input_Lieferant!$B$9:$B$158,0),MATCH($H$2,Input_Lieferant!$D$8:$BE$8,0))),"")</f>
        <v/>
      </c>
      <c r="I281" s="31"/>
    </row>
    <row r="282" spans="1:9" x14ac:dyDescent="0.4">
      <c r="A282" s="158">
        <f>IFERROR(IF(AND(A276=A277,A277=A278,A278=A279,A279=A280,A280=A281),IF(A281+1&gt;MATCH(0,Input_Lieferant!$B$9:$B$158,-1),"",A281+1),A281),"")</f>
        <v>46</v>
      </c>
      <c r="B282" s="27" t="str">
        <f t="shared" si="274"/>
        <v>MATERIAL</v>
      </c>
      <c r="C282" s="27">
        <f t="shared" si="275"/>
        <v>46</v>
      </c>
      <c r="D282" s="27" t="str">
        <f t="shared" si="276"/>
        <v>GRUN</v>
      </c>
      <c r="E282" s="27" t="str">
        <f t="shared" si="284"/>
        <v>E</v>
      </c>
      <c r="F282" s="27">
        <f t="shared" ref="F282" si="297">IF(A282="","",1)</f>
        <v>1</v>
      </c>
      <c r="G282" s="27" t="str">
        <f t="shared" si="278"/>
        <v/>
      </c>
      <c r="H282" s="27" t="str">
        <f>_xlfn.IFNA(IF(INDEX(Input_Lieferant!$D$9:$BE$158,MATCH($A282,Input_Lieferant!$B$9:$B$158,0),MATCH($H$4,Input_Lieferant!$D$8:$BE$8,0))=0,"",INDEX(Input_Lieferant!$D$9:$BE$158,MATCH($A282,Input_Lieferant!$B$9:$B$158,0),MATCH($H$4,Input_Lieferant!$D$8:$BE$8,0))),"")</f>
        <v>HrXJHyOAXcAhlXOrnMtSOlaCPgujMB</v>
      </c>
      <c r="I282" s="31"/>
    </row>
    <row r="283" spans="1:9" x14ac:dyDescent="0.4">
      <c r="A283" s="158">
        <f>IFERROR(IF(AND(A277=A278,A278=A279,A279=A280,A280=A281,A281=A282),IF(A282+1&gt;MATCH(0,Input_Lieferant!$B$9:$B$158,-1),"",A282+1),A282),"")</f>
        <v>46</v>
      </c>
      <c r="B283" s="27" t="str">
        <f t="shared" si="274"/>
        <v>MATERIAL</v>
      </c>
      <c r="C283" s="27">
        <f t="shared" si="275"/>
        <v>46</v>
      </c>
      <c r="D283" s="27" t="str">
        <f t="shared" si="276"/>
        <v>GRUN</v>
      </c>
      <c r="E283" s="27" t="str">
        <f t="shared" si="284"/>
        <v>E</v>
      </c>
      <c r="F283" s="27">
        <f t="shared" ref="F283" si="298">IF(A282="","",2)</f>
        <v>2</v>
      </c>
      <c r="G283" s="27" t="str">
        <f t="shared" si="278"/>
        <v>/</v>
      </c>
      <c r="H283" s="27" t="str">
        <f>_xlfn.IFNA(IF(INDEX(Input_Lieferant!$D$9:$BE$158,MATCH($A283,Input_Lieferant!$B$9:$B$158,0),MATCH($H$1,Input_Lieferant!$D$8:$BE$8,0))=0,"",INDEX(Input_Lieferant!$D$9:$BE$158,MATCH($A283,Input_Lieferant!$B$9:$B$158,0),MATCH($H$1,Input_Lieferant!$D$8:$BE$8,0))),"")</f>
        <v/>
      </c>
      <c r="I283" s="31"/>
    </row>
    <row r="284" spans="1:9" x14ac:dyDescent="0.4">
      <c r="A284" s="158">
        <f>IFERROR(IF(AND(A278=A279,A279=A280,A280=A281,A281=A282,A282=A283),IF(A283+1&gt;MATCH(0,Input_Lieferant!$B$9:$B$158,-1),"",A283+1),A283),"")</f>
        <v>47</v>
      </c>
      <c r="B284" s="27" t="str">
        <f t="shared" si="274"/>
        <v>MATERIAL</v>
      </c>
      <c r="C284" s="27">
        <f t="shared" si="275"/>
        <v>47</v>
      </c>
      <c r="D284" s="27" t="str">
        <f t="shared" si="276"/>
        <v>GRUN</v>
      </c>
      <c r="E284" s="27" t="str">
        <f t="shared" si="284"/>
        <v>D</v>
      </c>
      <c r="F284" s="27">
        <f t="shared" ref="F284" si="299">IF(A284="","",1)</f>
        <v>1</v>
      </c>
      <c r="G284" s="27" t="str">
        <f t="shared" si="278"/>
        <v/>
      </c>
      <c r="H284" s="27" t="str">
        <f>_xlfn.IFNA(IF(INDEX(Input_Lieferant!$D$9:$BE$158,MATCH($A284,Input_Lieferant!$B$9:$B$158,0),MATCH($H$6,Input_Lieferant!$D$8:$BE$8,0))=0,"",INDEX(Input_Lieferant!$D$9:$BE$158,MATCH($A284,Input_Lieferant!$B$9:$B$158,0),MATCH($H$6,Input_Lieferant!$D$8:$BE$8,0))),"")</f>
        <v>sCmuWtJkdPLxvVbUKTCMEXLkdikjbN</v>
      </c>
      <c r="I284" s="31"/>
    </row>
    <row r="285" spans="1:9" x14ac:dyDescent="0.4">
      <c r="A285" s="158">
        <f>IFERROR(IF(AND(A279=A280,A280=A281,A281=A282,A282=A283,A283=A284),IF(A284+1&gt;MATCH(0,Input_Lieferant!$B$9:$B$158,-1),"",A284+1),A284),"")</f>
        <v>47</v>
      </c>
      <c r="B285" s="27" t="str">
        <f t="shared" si="274"/>
        <v>MATERIAL</v>
      </c>
      <c r="C285" s="27">
        <f t="shared" si="275"/>
        <v>47</v>
      </c>
      <c r="D285" s="27" t="str">
        <f t="shared" si="276"/>
        <v>GRUN</v>
      </c>
      <c r="E285" s="27" t="str">
        <f t="shared" si="284"/>
        <v>D</v>
      </c>
      <c r="F285" s="27">
        <f t="shared" ref="F285" si="300">IF(A284="","",2)</f>
        <v>2</v>
      </c>
      <c r="G285" s="27" t="str">
        <f t="shared" si="278"/>
        <v>/</v>
      </c>
      <c r="H285" s="27" t="str">
        <f>_xlfn.IFNA(IF(INDEX(Input_Lieferant!$D$9:$BE$158,MATCH($A285,Input_Lieferant!$B$9:$B$158,0),MATCH($H$3,Input_Lieferant!$D$8:$BE$8,0))=0,"",INDEX(Input_Lieferant!$D$9:$BE$158,MATCH($A285,Input_Lieferant!$B$9:$B$158,0),MATCH($H$3,Input_Lieferant!$D$8:$BE$8,0))),"")</f>
        <v>CUSIjdpQQaQjRxlchgVQwFnSRuOnqs</v>
      </c>
      <c r="I285" s="31"/>
    </row>
    <row r="286" spans="1:9" x14ac:dyDescent="0.4">
      <c r="A286" s="158">
        <f>IFERROR(IF(AND(A280=A281,A281=A282,A282=A283,A283=A284,A284=A285),IF(A285+1&gt;MATCH(0,Input_Lieferant!$B$9:$B$158,-1),"",A285+1),A285),"")</f>
        <v>47</v>
      </c>
      <c r="B286" s="27" t="str">
        <f t="shared" si="274"/>
        <v>MATERIAL</v>
      </c>
      <c r="C286" s="27">
        <f t="shared" si="275"/>
        <v>47</v>
      </c>
      <c r="D286" s="27" t="str">
        <f t="shared" si="276"/>
        <v>GRUN</v>
      </c>
      <c r="E286" s="27" t="str">
        <f t="shared" si="284"/>
        <v>F</v>
      </c>
      <c r="F286" s="27">
        <f t="shared" ref="F286" si="301">IF(A286="","",1)</f>
        <v>1</v>
      </c>
      <c r="G286" s="27" t="str">
        <f t="shared" si="278"/>
        <v/>
      </c>
      <c r="H286" s="27" t="str">
        <f>_xlfn.IFNA(IF(INDEX(Input_Lieferant!$D$9:$BE$158,MATCH($A286,Input_Lieferant!$B$9:$B$158,0),MATCH($H$5,Input_Lieferant!$D$8:$BE$8,0))=0,"",INDEX(Input_Lieferant!$D$9:$BE$158,MATCH($A286,Input_Lieferant!$B$9:$B$158,0),MATCH($H$5,Input_Lieferant!$D$8:$BE$8,0))),"")</f>
        <v>JcXExuPGyDozdiEkGiDCUIAfCklxwS</v>
      </c>
      <c r="I286" s="31"/>
    </row>
    <row r="287" spans="1:9" x14ac:dyDescent="0.4">
      <c r="A287" s="158">
        <f>IFERROR(IF(AND(A281=A282,A282=A283,A283=A284,A284=A285,A285=A286),IF(A286+1&gt;MATCH(0,Input_Lieferant!$B$9:$B$158,-1),"",A286+1),A286),"")</f>
        <v>47</v>
      </c>
      <c r="B287" s="27" t="str">
        <f t="shared" si="274"/>
        <v>MATERIAL</v>
      </c>
      <c r="C287" s="27">
        <f t="shared" si="275"/>
        <v>47</v>
      </c>
      <c r="D287" s="27" t="str">
        <f t="shared" si="276"/>
        <v>GRUN</v>
      </c>
      <c r="E287" s="27" t="str">
        <f t="shared" si="284"/>
        <v>F</v>
      </c>
      <c r="F287" s="27">
        <f t="shared" ref="F287" si="302">IF(A286="","",2)</f>
        <v>2</v>
      </c>
      <c r="G287" s="27" t="str">
        <f t="shared" si="278"/>
        <v>/</v>
      </c>
      <c r="H287" s="27" t="str">
        <f>_xlfn.IFNA(IF(INDEX(Input_Lieferant!$D$9:$BE$158,MATCH($A287,Input_Lieferant!$B$9:$B$158,0),MATCH($H$2,Input_Lieferant!$D$8:$BE$8,0))=0,"",INDEX(Input_Lieferant!$D$9:$BE$158,MATCH($A287,Input_Lieferant!$B$9:$B$158,0),MATCH($H$2,Input_Lieferant!$D$8:$BE$8,0))),"")</f>
        <v/>
      </c>
      <c r="I287" s="31"/>
    </row>
    <row r="288" spans="1:9" x14ac:dyDescent="0.4">
      <c r="A288" s="158">
        <f>IFERROR(IF(AND(A282=A283,A283=A284,A284=A285,A285=A286,A286=A287),IF(A287+1&gt;MATCH(0,Input_Lieferant!$B$9:$B$158,-1),"",A287+1),A287),"")</f>
        <v>47</v>
      </c>
      <c r="B288" s="27" t="str">
        <f t="shared" si="274"/>
        <v>MATERIAL</v>
      </c>
      <c r="C288" s="27">
        <f t="shared" si="275"/>
        <v>47</v>
      </c>
      <c r="D288" s="27" t="str">
        <f t="shared" si="276"/>
        <v>GRUN</v>
      </c>
      <c r="E288" s="27" t="str">
        <f t="shared" si="284"/>
        <v>E</v>
      </c>
      <c r="F288" s="27">
        <f t="shared" ref="F288" si="303">IF(A288="","",1)</f>
        <v>1</v>
      </c>
      <c r="G288" s="27" t="str">
        <f t="shared" si="278"/>
        <v/>
      </c>
      <c r="H288" s="27" t="str">
        <f>_xlfn.IFNA(IF(INDEX(Input_Lieferant!$D$9:$BE$158,MATCH($A288,Input_Lieferant!$B$9:$B$158,0),MATCH($H$4,Input_Lieferant!$D$8:$BE$8,0))=0,"",INDEX(Input_Lieferant!$D$9:$BE$158,MATCH($A288,Input_Lieferant!$B$9:$B$158,0),MATCH($H$4,Input_Lieferant!$D$8:$BE$8,0))),"")</f>
        <v>BOywMXBMlPzPJgxRdxonrWwuxWpdmQ</v>
      </c>
      <c r="I288" s="31"/>
    </row>
    <row r="289" spans="1:9" x14ac:dyDescent="0.4">
      <c r="A289" s="158">
        <f>IFERROR(IF(AND(A283=A284,A284=A285,A285=A286,A286=A287,A287=A288),IF(A288+1&gt;MATCH(0,Input_Lieferant!$B$9:$B$158,-1),"",A288+1),A288),"")</f>
        <v>47</v>
      </c>
      <c r="B289" s="27" t="str">
        <f t="shared" si="274"/>
        <v>MATERIAL</v>
      </c>
      <c r="C289" s="27">
        <f t="shared" si="275"/>
        <v>47</v>
      </c>
      <c r="D289" s="27" t="str">
        <f t="shared" si="276"/>
        <v>GRUN</v>
      </c>
      <c r="E289" s="27" t="str">
        <f t="shared" si="284"/>
        <v>E</v>
      </c>
      <c r="F289" s="27">
        <f t="shared" ref="F289" si="304">IF(A288="","",2)</f>
        <v>2</v>
      </c>
      <c r="G289" s="27" t="str">
        <f t="shared" si="278"/>
        <v>/</v>
      </c>
      <c r="H289" s="27" t="str">
        <f>_xlfn.IFNA(IF(INDEX(Input_Lieferant!$D$9:$BE$158,MATCH($A289,Input_Lieferant!$B$9:$B$158,0),MATCH($H$1,Input_Lieferant!$D$8:$BE$8,0))=0,"",INDEX(Input_Lieferant!$D$9:$BE$158,MATCH($A289,Input_Lieferant!$B$9:$B$158,0),MATCH($H$1,Input_Lieferant!$D$8:$BE$8,0))),"")</f>
        <v/>
      </c>
      <c r="I289" s="31"/>
    </row>
    <row r="290" spans="1:9" x14ac:dyDescent="0.4">
      <c r="A290" s="158">
        <f>IFERROR(IF(AND(A284=A285,A285=A286,A286=A287,A287=A288,A288=A289),IF(A289+1&gt;MATCH(0,Input_Lieferant!$B$9:$B$158,-1),"",A289+1),A289),"")</f>
        <v>48</v>
      </c>
      <c r="B290" s="27" t="str">
        <f t="shared" si="274"/>
        <v>MATERIAL</v>
      </c>
      <c r="C290" s="27">
        <f t="shared" si="275"/>
        <v>48</v>
      </c>
      <c r="D290" s="27" t="str">
        <f t="shared" si="276"/>
        <v>GRUN</v>
      </c>
      <c r="E290" s="27" t="str">
        <f t="shared" si="284"/>
        <v>D</v>
      </c>
      <c r="F290" s="27">
        <f t="shared" ref="F290" si="305">IF(A290="","",1)</f>
        <v>1</v>
      </c>
      <c r="G290" s="27" t="str">
        <f t="shared" si="278"/>
        <v/>
      </c>
      <c r="H290" s="27" t="str">
        <f>_xlfn.IFNA(IF(INDEX(Input_Lieferant!$D$9:$BE$158,MATCH($A290,Input_Lieferant!$B$9:$B$158,0),MATCH($H$6,Input_Lieferant!$D$8:$BE$8,0))=0,"",INDEX(Input_Lieferant!$D$9:$BE$158,MATCH($A290,Input_Lieferant!$B$9:$B$158,0),MATCH($H$6,Input_Lieferant!$D$8:$BE$8,0))),"")</f>
        <v>IBTiblMCKoRodQiWtWuQeUWrgPIAfR</v>
      </c>
      <c r="I290" s="31"/>
    </row>
    <row r="291" spans="1:9" x14ac:dyDescent="0.4">
      <c r="A291" s="158">
        <f>IFERROR(IF(AND(A285=A286,A286=A287,A287=A288,A288=A289,A289=A290),IF(A290+1&gt;MATCH(0,Input_Lieferant!$B$9:$B$158,-1),"",A290+1),A290),"")</f>
        <v>48</v>
      </c>
      <c r="B291" s="27" t="str">
        <f t="shared" si="274"/>
        <v>MATERIAL</v>
      </c>
      <c r="C291" s="27">
        <f t="shared" si="275"/>
        <v>48</v>
      </c>
      <c r="D291" s="27" t="str">
        <f t="shared" si="276"/>
        <v>GRUN</v>
      </c>
      <c r="E291" s="27" t="str">
        <f t="shared" si="284"/>
        <v>D</v>
      </c>
      <c r="F291" s="27">
        <f t="shared" ref="F291" si="306">IF(A290="","",2)</f>
        <v>2</v>
      </c>
      <c r="G291" s="27" t="str">
        <f t="shared" si="278"/>
        <v>/</v>
      </c>
      <c r="H291" s="27" t="str">
        <f>_xlfn.IFNA(IF(INDEX(Input_Lieferant!$D$9:$BE$158,MATCH($A291,Input_Lieferant!$B$9:$B$158,0),MATCH($H$3,Input_Lieferant!$D$8:$BE$8,0))=0,"",INDEX(Input_Lieferant!$D$9:$BE$158,MATCH($A291,Input_Lieferant!$B$9:$B$158,0),MATCH($H$3,Input_Lieferant!$D$8:$BE$8,0))),"")</f>
        <v>iwUCKchdVKPPTiJANssJSKTijWLRxo</v>
      </c>
      <c r="I291" s="31"/>
    </row>
    <row r="292" spans="1:9" x14ac:dyDescent="0.4">
      <c r="A292" s="158">
        <f>IFERROR(IF(AND(A286=A287,A287=A288,A288=A289,A289=A290,A290=A291),IF(A291+1&gt;MATCH(0,Input_Lieferant!$B$9:$B$158,-1),"",A291+1),A291),"")</f>
        <v>48</v>
      </c>
      <c r="B292" s="27" t="str">
        <f t="shared" si="274"/>
        <v>MATERIAL</v>
      </c>
      <c r="C292" s="27">
        <f t="shared" si="275"/>
        <v>48</v>
      </c>
      <c r="D292" s="27" t="str">
        <f t="shared" si="276"/>
        <v>GRUN</v>
      </c>
      <c r="E292" s="27" t="str">
        <f t="shared" si="284"/>
        <v>F</v>
      </c>
      <c r="F292" s="27">
        <f t="shared" ref="F292" si="307">IF(A292="","",1)</f>
        <v>1</v>
      </c>
      <c r="G292" s="27" t="str">
        <f t="shared" si="278"/>
        <v/>
      </c>
      <c r="H292" s="27" t="str">
        <f>_xlfn.IFNA(IF(INDEX(Input_Lieferant!$D$9:$BE$158,MATCH($A292,Input_Lieferant!$B$9:$B$158,0),MATCH($H$5,Input_Lieferant!$D$8:$BE$8,0))=0,"",INDEX(Input_Lieferant!$D$9:$BE$158,MATCH($A292,Input_Lieferant!$B$9:$B$158,0),MATCH($H$5,Input_Lieferant!$D$8:$BE$8,0))),"")</f>
        <v>KrQQMNsLKDdiEPWAqdEtUEpaJHBJpf</v>
      </c>
      <c r="I292" s="31"/>
    </row>
    <row r="293" spans="1:9" x14ac:dyDescent="0.4">
      <c r="A293" s="158">
        <f>IFERROR(IF(AND(A287=A288,A288=A289,A289=A290,A290=A291,A291=A292),IF(A292+1&gt;MATCH(0,Input_Lieferant!$B$9:$B$158,-1),"",A292+1),A292),"")</f>
        <v>48</v>
      </c>
      <c r="B293" s="27" t="str">
        <f t="shared" si="274"/>
        <v>MATERIAL</v>
      </c>
      <c r="C293" s="27">
        <f t="shared" si="275"/>
        <v>48</v>
      </c>
      <c r="D293" s="27" t="str">
        <f t="shared" si="276"/>
        <v>GRUN</v>
      </c>
      <c r="E293" s="27" t="str">
        <f t="shared" si="284"/>
        <v>F</v>
      </c>
      <c r="F293" s="27">
        <f t="shared" ref="F293" si="308">IF(A292="","",2)</f>
        <v>2</v>
      </c>
      <c r="G293" s="27" t="str">
        <f t="shared" si="278"/>
        <v>/</v>
      </c>
      <c r="H293" s="27" t="str">
        <f>_xlfn.IFNA(IF(INDEX(Input_Lieferant!$D$9:$BE$158,MATCH($A293,Input_Lieferant!$B$9:$B$158,0),MATCH($H$2,Input_Lieferant!$D$8:$BE$8,0))=0,"",INDEX(Input_Lieferant!$D$9:$BE$158,MATCH($A293,Input_Lieferant!$B$9:$B$158,0),MATCH($H$2,Input_Lieferant!$D$8:$BE$8,0))),"")</f>
        <v/>
      </c>
      <c r="I293" s="31"/>
    </row>
    <row r="294" spans="1:9" x14ac:dyDescent="0.4">
      <c r="A294" s="158">
        <f>IFERROR(IF(AND(A288=A289,A289=A290,A290=A291,A291=A292,A292=A293),IF(A293+1&gt;MATCH(0,Input_Lieferant!$B$9:$B$158,-1),"",A293+1),A293),"")</f>
        <v>48</v>
      </c>
      <c r="B294" s="27" t="str">
        <f t="shared" si="274"/>
        <v>MATERIAL</v>
      </c>
      <c r="C294" s="27">
        <f t="shared" si="275"/>
        <v>48</v>
      </c>
      <c r="D294" s="27" t="str">
        <f t="shared" si="276"/>
        <v>GRUN</v>
      </c>
      <c r="E294" s="27" t="str">
        <f t="shared" si="284"/>
        <v>E</v>
      </c>
      <c r="F294" s="27">
        <f t="shared" ref="F294" si="309">IF(A294="","",1)</f>
        <v>1</v>
      </c>
      <c r="G294" s="27" t="str">
        <f t="shared" si="278"/>
        <v/>
      </c>
      <c r="H294" s="27" t="str">
        <f>_xlfn.IFNA(IF(INDEX(Input_Lieferant!$D$9:$BE$158,MATCH($A294,Input_Lieferant!$B$9:$B$158,0),MATCH($H$4,Input_Lieferant!$D$8:$BE$8,0))=0,"",INDEX(Input_Lieferant!$D$9:$BE$158,MATCH($A294,Input_Lieferant!$B$9:$B$158,0),MATCH($H$4,Input_Lieferant!$D$8:$BE$8,0))),"")</f>
        <v>WhACeuVWILFMBRVBWnBGgFBcvfbatq</v>
      </c>
      <c r="I294" s="31"/>
    </row>
    <row r="295" spans="1:9" x14ac:dyDescent="0.4">
      <c r="A295" s="158">
        <f>IFERROR(IF(AND(A289=A290,A290=A291,A291=A292,A292=A293,A293=A294),IF(A294+1&gt;MATCH(0,Input_Lieferant!$B$9:$B$158,-1),"",A294+1),A294),"")</f>
        <v>48</v>
      </c>
      <c r="B295" s="27" t="str">
        <f t="shared" si="274"/>
        <v>MATERIAL</v>
      </c>
      <c r="C295" s="27">
        <f t="shared" si="275"/>
        <v>48</v>
      </c>
      <c r="D295" s="27" t="str">
        <f t="shared" si="276"/>
        <v>GRUN</v>
      </c>
      <c r="E295" s="27" t="str">
        <f t="shared" si="284"/>
        <v>E</v>
      </c>
      <c r="F295" s="27">
        <f t="shared" ref="F295" si="310">IF(A294="","",2)</f>
        <v>2</v>
      </c>
      <c r="G295" s="27" t="str">
        <f t="shared" si="278"/>
        <v>/</v>
      </c>
      <c r="H295" s="27" t="str">
        <f>_xlfn.IFNA(IF(INDEX(Input_Lieferant!$D$9:$BE$158,MATCH($A295,Input_Lieferant!$B$9:$B$158,0),MATCH($H$1,Input_Lieferant!$D$8:$BE$8,0))=0,"",INDEX(Input_Lieferant!$D$9:$BE$158,MATCH($A295,Input_Lieferant!$B$9:$B$158,0),MATCH($H$1,Input_Lieferant!$D$8:$BE$8,0))),"")</f>
        <v/>
      </c>
      <c r="I295" s="31"/>
    </row>
    <row r="296" spans="1:9" x14ac:dyDescent="0.4">
      <c r="A296" s="158">
        <f>IFERROR(IF(AND(A290=A291,A291=A292,A292=A293,A293=A294,A294=A295),IF(A295+1&gt;MATCH(0,Input_Lieferant!$B$9:$B$158,-1),"",A295+1),A295),"")</f>
        <v>49</v>
      </c>
      <c r="B296" s="27" t="str">
        <f t="shared" si="274"/>
        <v>MATERIAL</v>
      </c>
      <c r="C296" s="27">
        <f t="shared" si="275"/>
        <v>49</v>
      </c>
      <c r="D296" s="27" t="str">
        <f t="shared" si="276"/>
        <v>GRUN</v>
      </c>
      <c r="E296" s="27" t="str">
        <f t="shared" si="284"/>
        <v>D</v>
      </c>
      <c r="F296" s="27">
        <f t="shared" ref="F296" si="311">IF(A296="","",1)</f>
        <v>1</v>
      </c>
      <c r="G296" s="27" t="str">
        <f t="shared" si="278"/>
        <v/>
      </c>
      <c r="H296" s="27" t="str">
        <f>_xlfn.IFNA(IF(INDEX(Input_Lieferant!$D$9:$BE$158,MATCH($A296,Input_Lieferant!$B$9:$B$158,0),MATCH($H$6,Input_Lieferant!$D$8:$BE$8,0))=0,"",INDEX(Input_Lieferant!$D$9:$BE$158,MATCH($A296,Input_Lieferant!$B$9:$B$158,0),MATCH($H$6,Input_Lieferant!$D$8:$BE$8,0))),"")</f>
        <v>lUQMxuJpHITBANXllqdqUFNGuKRbzC</v>
      </c>
      <c r="I296" s="31"/>
    </row>
    <row r="297" spans="1:9" x14ac:dyDescent="0.4">
      <c r="A297" s="158">
        <f>IFERROR(IF(AND(A291=A292,A292=A293,A293=A294,A294=A295,A295=A296),IF(A296+1&gt;MATCH(0,Input_Lieferant!$B$9:$B$158,-1),"",A296+1),A296),"")</f>
        <v>49</v>
      </c>
      <c r="B297" s="27" t="str">
        <f t="shared" si="274"/>
        <v>MATERIAL</v>
      </c>
      <c r="C297" s="27">
        <f t="shared" si="275"/>
        <v>49</v>
      </c>
      <c r="D297" s="27" t="str">
        <f t="shared" si="276"/>
        <v>GRUN</v>
      </c>
      <c r="E297" s="27" t="str">
        <f t="shared" si="284"/>
        <v>D</v>
      </c>
      <c r="F297" s="27">
        <f t="shared" ref="F297" si="312">IF(A296="","",2)</f>
        <v>2</v>
      </c>
      <c r="G297" s="27" t="str">
        <f t="shared" si="278"/>
        <v>/</v>
      </c>
      <c r="H297" s="27" t="str">
        <f>_xlfn.IFNA(IF(INDEX(Input_Lieferant!$D$9:$BE$158,MATCH($A297,Input_Lieferant!$B$9:$B$158,0),MATCH($H$3,Input_Lieferant!$D$8:$BE$8,0))=0,"",INDEX(Input_Lieferant!$D$9:$BE$158,MATCH($A297,Input_Lieferant!$B$9:$B$158,0),MATCH($H$3,Input_Lieferant!$D$8:$BE$8,0))),"")</f>
        <v>vGNMuKBqBFJRTiHuBxjKkzTvpASoDM</v>
      </c>
      <c r="I297" s="31"/>
    </row>
    <row r="298" spans="1:9" x14ac:dyDescent="0.4">
      <c r="A298" s="158">
        <f>IFERROR(IF(AND(A292=A293,A293=A294,A294=A295,A295=A296,A296=A297),IF(A297+1&gt;MATCH(0,Input_Lieferant!$B$9:$B$158,-1),"",A297+1),A297),"")</f>
        <v>49</v>
      </c>
      <c r="B298" s="27" t="str">
        <f t="shared" si="274"/>
        <v>MATERIAL</v>
      </c>
      <c r="C298" s="27">
        <f t="shared" si="275"/>
        <v>49</v>
      </c>
      <c r="D298" s="27" t="str">
        <f t="shared" si="276"/>
        <v>GRUN</v>
      </c>
      <c r="E298" s="27" t="str">
        <f t="shared" si="284"/>
        <v>F</v>
      </c>
      <c r="F298" s="27">
        <f t="shared" ref="F298" si="313">IF(A298="","",1)</f>
        <v>1</v>
      </c>
      <c r="G298" s="27" t="str">
        <f t="shared" si="278"/>
        <v/>
      </c>
      <c r="H298" s="27" t="str">
        <f>_xlfn.IFNA(IF(INDEX(Input_Lieferant!$D$9:$BE$158,MATCH($A298,Input_Lieferant!$B$9:$B$158,0),MATCH($H$5,Input_Lieferant!$D$8:$BE$8,0))=0,"",INDEX(Input_Lieferant!$D$9:$BE$158,MATCH($A298,Input_Lieferant!$B$9:$B$158,0),MATCH($H$5,Input_Lieferant!$D$8:$BE$8,0))),"")</f>
        <v>cTHnGfUNtVxRliKrjOwCDmITLwVMWy</v>
      </c>
      <c r="I298" s="31"/>
    </row>
    <row r="299" spans="1:9" x14ac:dyDescent="0.4">
      <c r="A299" s="158">
        <f>IFERROR(IF(AND(A293=A294,A294=A295,A295=A296,A296=A297,A297=A298),IF(A298+1&gt;MATCH(0,Input_Lieferant!$B$9:$B$158,-1),"",A298+1),A298),"")</f>
        <v>49</v>
      </c>
      <c r="B299" s="27" t="str">
        <f t="shared" si="274"/>
        <v>MATERIAL</v>
      </c>
      <c r="C299" s="27">
        <f t="shared" si="275"/>
        <v>49</v>
      </c>
      <c r="D299" s="27" t="str">
        <f t="shared" si="276"/>
        <v>GRUN</v>
      </c>
      <c r="E299" s="27" t="str">
        <f t="shared" si="284"/>
        <v>F</v>
      </c>
      <c r="F299" s="27">
        <f t="shared" ref="F299" si="314">IF(A298="","",2)</f>
        <v>2</v>
      </c>
      <c r="G299" s="27" t="str">
        <f t="shared" si="278"/>
        <v>/</v>
      </c>
      <c r="H299" s="27" t="str">
        <f>_xlfn.IFNA(IF(INDEX(Input_Lieferant!$D$9:$BE$158,MATCH($A299,Input_Lieferant!$B$9:$B$158,0),MATCH($H$2,Input_Lieferant!$D$8:$BE$8,0))=0,"",INDEX(Input_Lieferant!$D$9:$BE$158,MATCH($A299,Input_Lieferant!$B$9:$B$158,0),MATCH($H$2,Input_Lieferant!$D$8:$BE$8,0))),"")</f>
        <v/>
      </c>
      <c r="I299" s="31"/>
    </row>
    <row r="300" spans="1:9" x14ac:dyDescent="0.4">
      <c r="A300" s="158">
        <f>IFERROR(IF(AND(A294=A295,A295=A296,A296=A297,A297=A298,A298=A299),IF(A299+1&gt;MATCH(0,Input_Lieferant!$B$9:$B$158,-1),"",A299+1),A299),"")</f>
        <v>49</v>
      </c>
      <c r="B300" s="27" t="str">
        <f t="shared" si="274"/>
        <v>MATERIAL</v>
      </c>
      <c r="C300" s="27">
        <f t="shared" si="275"/>
        <v>49</v>
      </c>
      <c r="D300" s="27" t="str">
        <f t="shared" si="276"/>
        <v>GRUN</v>
      </c>
      <c r="E300" s="27" t="str">
        <f t="shared" si="284"/>
        <v>E</v>
      </c>
      <c r="F300" s="27">
        <f t="shared" ref="F300" si="315">IF(A300="","",1)</f>
        <v>1</v>
      </c>
      <c r="G300" s="27" t="str">
        <f t="shared" si="278"/>
        <v/>
      </c>
      <c r="H300" s="27" t="str">
        <f>_xlfn.IFNA(IF(INDEX(Input_Lieferant!$D$9:$BE$158,MATCH($A300,Input_Lieferant!$B$9:$B$158,0),MATCH($H$4,Input_Lieferant!$D$8:$BE$8,0))=0,"",INDEX(Input_Lieferant!$D$9:$BE$158,MATCH($A300,Input_Lieferant!$B$9:$B$158,0),MATCH($H$4,Input_Lieferant!$D$8:$BE$8,0))),"")</f>
        <v>XquJwdzzSpzhJgHOTyvgzXXxfSwrjU</v>
      </c>
      <c r="I300" s="31"/>
    </row>
    <row r="301" spans="1:9" x14ac:dyDescent="0.4">
      <c r="A301" s="158">
        <f>IFERROR(IF(AND(A295=A296,A296=A297,A297=A298,A298=A299,A299=A300),IF(A300+1&gt;MATCH(0,Input_Lieferant!$B$9:$B$158,-1),"",A300+1),A300),"")</f>
        <v>49</v>
      </c>
      <c r="B301" s="27" t="str">
        <f t="shared" si="274"/>
        <v>MATERIAL</v>
      </c>
      <c r="C301" s="27">
        <f t="shared" si="275"/>
        <v>49</v>
      </c>
      <c r="D301" s="27" t="str">
        <f t="shared" si="276"/>
        <v>GRUN</v>
      </c>
      <c r="E301" s="27" t="str">
        <f t="shared" si="284"/>
        <v>E</v>
      </c>
      <c r="F301" s="27">
        <f t="shared" ref="F301" si="316">IF(A300="","",2)</f>
        <v>2</v>
      </c>
      <c r="G301" s="27" t="str">
        <f t="shared" si="278"/>
        <v>/</v>
      </c>
      <c r="H301" s="27" t="str">
        <f>_xlfn.IFNA(IF(INDEX(Input_Lieferant!$D$9:$BE$158,MATCH($A301,Input_Lieferant!$B$9:$B$158,0),MATCH($H$1,Input_Lieferant!$D$8:$BE$8,0))=0,"",INDEX(Input_Lieferant!$D$9:$BE$158,MATCH($A301,Input_Lieferant!$B$9:$B$158,0),MATCH($H$1,Input_Lieferant!$D$8:$BE$8,0))),"")</f>
        <v/>
      </c>
      <c r="I301" s="31"/>
    </row>
    <row r="302" spans="1:9" x14ac:dyDescent="0.4">
      <c r="A302" s="158">
        <f>IFERROR(IF(AND(A296=A297,A297=A298,A298=A299,A299=A300,A300=A301),IF(A301+1&gt;MATCH(0,Input_Lieferant!$B$9:$B$158,-1),"",A301+1),A301),"")</f>
        <v>50</v>
      </c>
      <c r="B302" s="27" t="str">
        <f t="shared" si="274"/>
        <v>MATERIAL</v>
      </c>
      <c r="C302" s="27">
        <f t="shared" si="275"/>
        <v>50</v>
      </c>
      <c r="D302" s="27" t="str">
        <f t="shared" si="276"/>
        <v>GRUN</v>
      </c>
      <c r="E302" s="27" t="str">
        <f t="shared" si="284"/>
        <v>D</v>
      </c>
      <c r="F302" s="27">
        <f t="shared" ref="F302" si="317">IF(A302="","",1)</f>
        <v>1</v>
      </c>
      <c r="G302" s="27" t="str">
        <f t="shared" si="278"/>
        <v/>
      </c>
      <c r="H302" s="27" t="str">
        <f>_xlfn.IFNA(IF(INDEX(Input_Lieferant!$D$9:$BE$158,MATCH($A302,Input_Lieferant!$B$9:$B$158,0),MATCH($H$6,Input_Lieferant!$D$8:$BE$8,0))=0,"",INDEX(Input_Lieferant!$D$9:$BE$158,MATCH($A302,Input_Lieferant!$B$9:$B$158,0),MATCH($H$6,Input_Lieferant!$D$8:$BE$8,0))),"")</f>
        <v>fkfLcMfcgjzgkFOTpPSkhgVuVbPler</v>
      </c>
      <c r="I302" s="31"/>
    </row>
    <row r="303" spans="1:9" x14ac:dyDescent="0.4">
      <c r="A303" s="158">
        <f>IFERROR(IF(AND(A297=A298,A298=A299,A299=A300,A300=A301,A301=A302),IF(A302+1&gt;MATCH(0,Input_Lieferant!$B$9:$B$158,-1),"",A302+1),A302),"")</f>
        <v>50</v>
      </c>
      <c r="B303" s="27" t="str">
        <f t="shared" si="274"/>
        <v>MATERIAL</v>
      </c>
      <c r="C303" s="27">
        <f t="shared" si="275"/>
        <v>50</v>
      </c>
      <c r="D303" s="27" t="str">
        <f t="shared" si="276"/>
        <v>GRUN</v>
      </c>
      <c r="E303" s="27" t="str">
        <f t="shared" si="284"/>
        <v>D</v>
      </c>
      <c r="F303" s="27">
        <f t="shared" ref="F303" si="318">IF(A302="","",2)</f>
        <v>2</v>
      </c>
      <c r="G303" s="27" t="str">
        <f t="shared" si="278"/>
        <v>/</v>
      </c>
      <c r="H303" s="27" t="str">
        <f>_xlfn.IFNA(IF(INDEX(Input_Lieferant!$D$9:$BE$158,MATCH($A303,Input_Lieferant!$B$9:$B$158,0),MATCH($H$3,Input_Lieferant!$D$8:$BE$8,0))=0,"",INDEX(Input_Lieferant!$D$9:$BE$158,MATCH($A303,Input_Lieferant!$B$9:$B$158,0),MATCH($H$3,Input_Lieferant!$D$8:$BE$8,0))),"")</f>
        <v>cQBPzCWncDxBBwlUVJfTlDQSJMITtQ</v>
      </c>
      <c r="I303" s="31"/>
    </row>
    <row r="304" spans="1:9" x14ac:dyDescent="0.4">
      <c r="A304" s="158">
        <f>IFERROR(IF(AND(A298=A299,A299=A300,A300=A301,A301=A302,A302=A303),IF(A303+1&gt;MATCH(0,Input_Lieferant!$B$9:$B$158,-1),"",A303+1),A303),"")</f>
        <v>50</v>
      </c>
      <c r="B304" s="27" t="str">
        <f t="shared" si="274"/>
        <v>MATERIAL</v>
      </c>
      <c r="C304" s="27">
        <f t="shared" si="275"/>
        <v>50</v>
      </c>
      <c r="D304" s="27" t="str">
        <f t="shared" si="276"/>
        <v>GRUN</v>
      </c>
      <c r="E304" s="27" t="str">
        <f t="shared" si="284"/>
        <v>F</v>
      </c>
      <c r="F304" s="27">
        <f t="shared" ref="F304" si="319">IF(A304="","",1)</f>
        <v>1</v>
      </c>
      <c r="G304" s="27" t="str">
        <f t="shared" si="278"/>
        <v/>
      </c>
      <c r="H304" s="27" t="str">
        <f>_xlfn.IFNA(IF(INDEX(Input_Lieferant!$D$9:$BE$158,MATCH($A304,Input_Lieferant!$B$9:$B$158,0),MATCH($H$5,Input_Lieferant!$D$8:$BE$8,0))=0,"",INDEX(Input_Lieferant!$D$9:$BE$158,MATCH($A304,Input_Lieferant!$B$9:$B$158,0),MATCH($H$5,Input_Lieferant!$D$8:$BE$8,0))),"")</f>
        <v>tvDXSOAfasvbGQlPVgfQMqnajxpuwK</v>
      </c>
      <c r="I304" s="31"/>
    </row>
    <row r="305" spans="1:9" x14ac:dyDescent="0.4">
      <c r="A305" s="158">
        <f>IFERROR(IF(AND(A299=A300,A300=A301,A301=A302,A302=A303,A303=A304),IF(A304+1&gt;MATCH(0,Input_Lieferant!$B$9:$B$158,-1),"",A304+1),A304),"")</f>
        <v>50</v>
      </c>
      <c r="B305" s="27" t="str">
        <f t="shared" si="274"/>
        <v>MATERIAL</v>
      </c>
      <c r="C305" s="27">
        <f t="shared" si="275"/>
        <v>50</v>
      </c>
      <c r="D305" s="27" t="str">
        <f t="shared" si="276"/>
        <v>GRUN</v>
      </c>
      <c r="E305" s="27" t="str">
        <f t="shared" si="284"/>
        <v>F</v>
      </c>
      <c r="F305" s="27">
        <f t="shared" ref="F305" si="320">IF(A304="","",2)</f>
        <v>2</v>
      </c>
      <c r="G305" s="27" t="str">
        <f t="shared" si="278"/>
        <v>/</v>
      </c>
      <c r="H305" s="27" t="str">
        <f>_xlfn.IFNA(IF(INDEX(Input_Lieferant!$D$9:$BE$158,MATCH($A305,Input_Lieferant!$B$9:$B$158,0),MATCH($H$2,Input_Lieferant!$D$8:$BE$8,0))=0,"",INDEX(Input_Lieferant!$D$9:$BE$158,MATCH($A305,Input_Lieferant!$B$9:$B$158,0),MATCH($H$2,Input_Lieferant!$D$8:$BE$8,0))),"")</f>
        <v/>
      </c>
      <c r="I305" s="31"/>
    </row>
    <row r="306" spans="1:9" x14ac:dyDescent="0.4">
      <c r="A306" s="158">
        <f>IFERROR(IF(AND(A300=A301,A301=A302,A302=A303,A303=A304,A304=A305),IF(A305+1&gt;MATCH(0,Input_Lieferant!$B$9:$B$158,-1),"",A305+1),A305),"")</f>
        <v>50</v>
      </c>
      <c r="B306" s="27" t="str">
        <f t="shared" si="274"/>
        <v>MATERIAL</v>
      </c>
      <c r="C306" s="27">
        <f t="shared" si="275"/>
        <v>50</v>
      </c>
      <c r="D306" s="27" t="str">
        <f t="shared" si="276"/>
        <v>GRUN</v>
      </c>
      <c r="E306" s="27" t="str">
        <f t="shared" si="284"/>
        <v>E</v>
      </c>
      <c r="F306" s="27">
        <f t="shared" ref="F306" si="321">IF(A306="","",1)</f>
        <v>1</v>
      </c>
      <c r="G306" s="27" t="str">
        <f t="shared" si="278"/>
        <v/>
      </c>
      <c r="H306" s="27" t="str">
        <f>_xlfn.IFNA(IF(INDEX(Input_Lieferant!$D$9:$BE$158,MATCH($A306,Input_Lieferant!$B$9:$B$158,0),MATCH($H$4,Input_Lieferant!$D$8:$BE$8,0))=0,"",INDEX(Input_Lieferant!$D$9:$BE$158,MATCH($A306,Input_Lieferant!$B$9:$B$158,0),MATCH($H$4,Input_Lieferant!$D$8:$BE$8,0))),"")</f>
        <v>jJgxWNgHWaJxzvEGHpcIeudzGLsABr</v>
      </c>
      <c r="I306" s="31"/>
    </row>
    <row r="307" spans="1:9" x14ac:dyDescent="0.4">
      <c r="A307" s="158">
        <f>IFERROR(IF(AND(A301=A302,A302=A303,A303=A304,A304=A305,A305=A306),IF(A306+1&gt;MATCH(0,Input_Lieferant!$B$9:$B$158,-1),"",A306+1),A306),"")</f>
        <v>50</v>
      </c>
      <c r="B307" s="27" t="str">
        <f t="shared" si="274"/>
        <v>MATERIAL</v>
      </c>
      <c r="C307" s="27">
        <f t="shared" si="275"/>
        <v>50</v>
      </c>
      <c r="D307" s="27" t="str">
        <f t="shared" si="276"/>
        <v>GRUN</v>
      </c>
      <c r="E307" s="27" t="str">
        <f t="shared" si="284"/>
        <v>E</v>
      </c>
      <c r="F307" s="27">
        <f t="shared" ref="F307" si="322">IF(A306="","",2)</f>
        <v>2</v>
      </c>
      <c r="G307" s="27" t="str">
        <f t="shared" si="278"/>
        <v>/</v>
      </c>
      <c r="H307" s="27" t="str">
        <f>_xlfn.IFNA(IF(INDEX(Input_Lieferant!$D$9:$BE$158,MATCH($A307,Input_Lieferant!$B$9:$B$158,0),MATCH($H$1,Input_Lieferant!$D$8:$BE$8,0))=0,"",INDEX(Input_Lieferant!$D$9:$BE$158,MATCH($A307,Input_Lieferant!$B$9:$B$158,0),MATCH($H$1,Input_Lieferant!$D$8:$BE$8,0))),"")</f>
        <v/>
      </c>
      <c r="I307" s="31"/>
    </row>
    <row r="308" spans="1:9" x14ac:dyDescent="0.4">
      <c r="A308" s="158">
        <f>IFERROR(IF(AND(A302=A303,A303=A304,A304=A305,A305=A306,A306=A307),IF(A307+1&gt;MATCH(0,Input_Lieferant!$B$9:$B$158,-1),"",A307+1),A307),"")</f>
        <v>51</v>
      </c>
      <c r="B308" s="27" t="str">
        <f t="shared" si="274"/>
        <v>MATERIAL</v>
      </c>
      <c r="C308" s="27">
        <f t="shared" si="275"/>
        <v>51</v>
      </c>
      <c r="D308" s="27" t="str">
        <f t="shared" si="276"/>
        <v>GRUN</v>
      </c>
      <c r="E308" s="27" t="str">
        <f t="shared" si="284"/>
        <v>D</v>
      </c>
      <c r="F308" s="27">
        <f t="shared" ref="F308" si="323">IF(A308="","",1)</f>
        <v>1</v>
      </c>
      <c r="G308" s="27" t="str">
        <f t="shared" si="278"/>
        <v/>
      </c>
      <c r="H308" s="27" t="str">
        <f>_xlfn.IFNA(IF(INDEX(Input_Lieferant!$D$9:$BE$158,MATCH($A308,Input_Lieferant!$B$9:$B$158,0),MATCH($H$6,Input_Lieferant!$D$8:$BE$8,0))=0,"",INDEX(Input_Lieferant!$D$9:$BE$158,MATCH($A308,Input_Lieferant!$B$9:$B$158,0),MATCH($H$6,Input_Lieferant!$D$8:$BE$8,0))),"")</f>
        <v>qFWCycdHusJfEXPXTwEVzyubveUdLi</v>
      </c>
      <c r="I308" s="31"/>
    </row>
    <row r="309" spans="1:9" x14ac:dyDescent="0.4">
      <c r="A309" s="158">
        <f>IFERROR(IF(AND(A303=A304,A304=A305,A305=A306,A306=A307,A307=A308),IF(A308+1&gt;MATCH(0,Input_Lieferant!$B$9:$B$158,-1),"",A308+1),A308),"")</f>
        <v>51</v>
      </c>
      <c r="B309" s="27" t="str">
        <f t="shared" si="274"/>
        <v>MATERIAL</v>
      </c>
      <c r="C309" s="27">
        <f t="shared" si="275"/>
        <v>51</v>
      </c>
      <c r="D309" s="27" t="str">
        <f t="shared" si="276"/>
        <v>GRUN</v>
      </c>
      <c r="E309" s="27" t="str">
        <f t="shared" si="284"/>
        <v>D</v>
      </c>
      <c r="F309" s="27">
        <f t="shared" ref="F309" si="324">IF(A308="","",2)</f>
        <v>2</v>
      </c>
      <c r="G309" s="27" t="str">
        <f t="shared" si="278"/>
        <v>/</v>
      </c>
      <c r="H309" s="27" t="str">
        <f>_xlfn.IFNA(IF(INDEX(Input_Lieferant!$D$9:$BE$158,MATCH($A309,Input_Lieferant!$B$9:$B$158,0),MATCH($H$3,Input_Lieferant!$D$8:$BE$8,0))=0,"",INDEX(Input_Lieferant!$D$9:$BE$158,MATCH($A309,Input_Lieferant!$B$9:$B$158,0),MATCH($H$3,Input_Lieferant!$D$8:$BE$8,0))),"")</f>
        <v>RLwsvpifNCNvBvFTnAffWMplWeTkpJ</v>
      </c>
      <c r="I309" s="31"/>
    </row>
    <row r="310" spans="1:9" x14ac:dyDescent="0.4">
      <c r="A310" s="158">
        <f>IFERROR(IF(AND(A304=A305,A305=A306,A306=A307,A307=A308,A308=A309),IF(A309+1&gt;MATCH(0,Input_Lieferant!$B$9:$B$158,-1),"",A309+1),A309),"")</f>
        <v>51</v>
      </c>
      <c r="B310" s="27" t="str">
        <f t="shared" si="274"/>
        <v>MATERIAL</v>
      </c>
      <c r="C310" s="27">
        <f t="shared" si="275"/>
        <v>51</v>
      </c>
      <c r="D310" s="27" t="str">
        <f t="shared" si="276"/>
        <v>GRUN</v>
      </c>
      <c r="E310" s="27" t="str">
        <f t="shared" si="284"/>
        <v>F</v>
      </c>
      <c r="F310" s="27">
        <f t="shared" ref="F310" si="325">IF(A310="","",1)</f>
        <v>1</v>
      </c>
      <c r="G310" s="27" t="str">
        <f t="shared" si="278"/>
        <v/>
      </c>
      <c r="H310" s="27" t="str">
        <f>_xlfn.IFNA(IF(INDEX(Input_Lieferant!$D$9:$BE$158,MATCH($A310,Input_Lieferant!$B$9:$B$158,0),MATCH($H$5,Input_Lieferant!$D$8:$BE$8,0))=0,"",INDEX(Input_Lieferant!$D$9:$BE$158,MATCH($A310,Input_Lieferant!$B$9:$B$158,0),MATCH($H$5,Input_Lieferant!$D$8:$BE$8,0))),"")</f>
        <v>bFufbCuvlAOwiMPOadLNWOVaGXPTNA</v>
      </c>
      <c r="I310" s="31"/>
    </row>
    <row r="311" spans="1:9" x14ac:dyDescent="0.4">
      <c r="A311" s="158">
        <f>IFERROR(IF(AND(A305=A306,A306=A307,A307=A308,A308=A309,A309=A310),IF(A310+1&gt;MATCH(0,Input_Lieferant!$B$9:$B$158,-1),"",A310+1),A310),"")</f>
        <v>51</v>
      </c>
      <c r="B311" s="27" t="str">
        <f t="shared" si="274"/>
        <v>MATERIAL</v>
      </c>
      <c r="C311" s="27">
        <f t="shared" si="275"/>
        <v>51</v>
      </c>
      <c r="D311" s="27" t="str">
        <f t="shared" si="276"/>
        <v>GRUN</v>
      </c>
      <c r="E311" s="27" t="str">
        <f t="shared" si="284"/>
        <v>F</v>
      </c>
      <c r="F311" s="27">
        <f t="shared" ref="F311" si="326">IF(A310="","",2)</f>
        <v>2</v>
      </c>
      <c r="G311" s="27" t="str">
        <f t="shared" si="278"/>
        <v>/</v>
      </c>
      <c r="H311" s="27" t="str">
        <f>_xlfn.IFNA(IF(INDEX(Input_Lieferant!$D$9:$BE$158,MATCH($A311,Input_Lieferant!$B$9:$B$158,0),MATCH($H$2,Input_Lieferant!$D$8:$BE$8,0))=0,"",INDEX(Input_Lieferant!$D$9:$BE$158,MATCH($A311,Input_Lieferant!$B$9:$B$158,0),MATCH($H$2,Input_Lieferant!$D$8:$BE$8,0))),"")</f>
        <v/>
      </c>
      <c r="I311" s="31"/>
    </row>
    <row r="312" spans="1:9" x14ac:dyDescent="0.4">
      <c r="A312" s="158">
        <f>IFERROR(IF(AND(A306=A307,A307=A308,A308=A309,A309=A310,A310=A311),IF(A311+1&gt;MATCH(0,Input_Lieferant!$B$9:$B$158,-1),"",A311+1),A311),"")</f>
        <v>51</v>
      </c>
      <c r="B312" s="27" t="str">
        <f t="shared" si="274"/>
        <v>MATERIAL</v>
      </c>
      <c r="C312" s="27">
        <f t="shared" si="275"/>
        <v>51</v>
      </c>
      <c r="D312" s="27" t="str">
        <f t="shared" si="276"/>
        <v>GRUN</v>
      </c>
      <c r="E312" s="27" t="str">
        <f t="shared" si="284"/>
        <v>E</v>
      </c>
      <c r="F312" s="27">
        <f t="shared" ref="F312" si="327">IF(A312="","",1)</f>
        <v>1</v>
      </c>
      <c r="G312" s="27" t="str">
        <f t="shared" si="278"/>
        <v/>
      </c>
      <c r="H312" s="27" t="str">
        <f>_xlfn.IFNA(IF(INDEX(Input_Lieferant!$D$9:$BE$158,MATCH($A312,Input_Lieferant!$B$9:$B$158,0),MATCH($H$4,Input_Lieferant!$D$8:$BE$8,0))=0,"",INDEX(Input_Lieferant!$D$9:$BE$158,MATCH($A312,Input_Lieferant!$B$9:$B$158,0),MATCH($H$4,Input_Lieferant!$D$8:$BE$8,0))),"")</f>
        <v>UzkfVmUvTVReVNTrKuXcOEVBNDarfj</v>
      </c>
      <c r="I312" s="31"/>
    </row>
    <row r="313" spans="1:9" x14ac:dyDescent="0.4">
      <c r="A313" s="158">
        <f>IFERROR(IF(AND(A307=A308,A308=A309,A309=A310,A310=A311,A311=A312),IF(A312+1&gt;MATCH(0,Input_Lieferant!$B$9:$B$158,-1),"",A312+1),A312),"")</f>
        <v>51</v>
      </c>
      <c r="B313" s="27" t="str">
        <f t="shared" si="274"/>
        <v>MATERIAL</v>
      </c>
      <c r="C313" s="27">
        <f t="shared" si="275"/>
        <v>51</v>
      </c>
      <c r="D313" s="27" t="str">
        <f t="shared" si="276"/>
        <v>GRUN</v>
      </c>
      <c r="E313" s="27" t="str">
        <f t="shared" si="284"/>
        <v>E</v>
      </c>
      <c r="F313" s="27">
        <f t="shared" ref="F313" si="328">IF(A312="","",2)</f>
        <v>2</v>
      </c>
      <c r="G313" s="27" t="str">
        <f t="shared" si="278"/>
        <v>/</v>
      </c>
      <c r="H313" s="27" t="str">
        <f>_xlfn.IFNA(IF(INDEX(Input_Lieferant!$D$9:$BE$158,MATCH($A313,Input_Lieferant!$B$9:$B$158,0),MATCH($H$1,Input_Lieferant!$D$8:$BE$8,0))=0,"",INDEX(Input_Lieferant!$D$9:$BE$158,MATCH($A313,Input_Lieferant!$B$9:$B$158,0),MATCH($H$1,Input_Lieferant!$D$8:$BE$8,0))),"")</f>
        <v/>
      </c>
      <c r="I313" s="31"/>
    </row>
    <row r="314" spans="1:9" x14ac:dyDescent="0.4">
      <c r="A314" s="158">
        <f>IFERROR(IF(AND(A308=A309,A309=A310,A310=A311,A311=A312,A312=A313),IF(A313+1&gt;MATCH(0,Input_Lieferant!$B$9:$B$158,-1),"",A313+1),A313),"")</f>
        <v>52</v>
      </c>
      <c r="B314" s="27" t="str">
        <f t="shared" si="274"/>
        <v>MATERIAL</v>
      </c>
      <c r="C314" s="27">
        <f t="shared" si="275"/>
        <v>52</v>
      </c>
      <c r="D314" s="27" t="str">
        <f t="shared" si="276"/>
        <v>GRUN</v>
      </c>
      <c r="E314" s="27" t="str">
        <f t="shared" si="284"/>
        <v>D</v>
      </c>
      <c r="F314" s="27">
        <f t="shared" ref="F314" si="329">IF(A314="","",1)</f>
        <v>1</v>
      </c>
      <c r="G314" s="27" t="str">
        <f t="shared" si="278"/>
        <v/>
      </c>
      <c r="H314" s="27" t="str">
        <f>_xlfn.IFNA(IF(INDEX(Input_Lieferant!$D$9:$BE$158,MATCH($A314,Input_Lieferant!$B$9:$B$158,0),MATCH($H$6,Input_Lieferant!$D$8:$BE$8,0))=0,"",INDEX(Input_Lieferant!$D$9:$BE$158,MATCH($A314,Input_Lieferant!$B$9:$B$158,0),MATCH($H$6,Input_Lieferant!$D$8:$BE$8,0))),"")</f>
        <v>inSTBwrJzzcJbTUNsMNTTBNaRwwCJQ</v>
      </c>
      <c r="I314" s="31"/>
    </row>
    <row r="315" spans="1:9" x14ac:dyDescent="0.4">
      <c r="A315" s="158">
        <f>IFERROR(IF(AND(A309=A310,A310=A311,A311=A312,A312=A313,A313=A314),IF(A314+1&gt;MATCH(0,Input_Lieferant!$B$9:$B$158,-1),"",A314+1),A314),"")</f>
        <v>52</v>
      </c>
      <c r="B315" s="27" t="str">
        <f t="shared" si="274"/>
        <v>MATERIAL</v>
      </c>
      <c r="C315" s="27">
        <f t="shared" si="275"/>
        <v>52</v>
      </c>
      <c r="D315" s="27" t="str">
        <f t="shared" si="276"/>
        <v>GRUN</v>
      </c>
      <c r="E315" s="27" t="str">
        <f t="shared" si="284"/>
        <v>D</v>
      </c>
      <c r="F315" s="27">
        <f t="shared" ref="F315" si="330">IF(A314="","",2)</f>
        <v>2</v>
      </c>
      <c r="G315" s="27" t="str">
        <f t="shared" si="278"/>
        <v>/</v>
      </c>
      <c r="H315" s="27" t="str">
        <f>_xlfn.IFNA(IF(INDEX(Input_Lieferant!$D$9:$BE$158,MATCH($A315,Input_Lieferant!$B$9:$B$158,0),MATCH($H$3,Input_Lieferant!$D$8:$BE$8,0))=0,"",INDEX(Input_Lieferant!$D$9:$BE$158,MATCH($A315,Input_Lieferant!$B$9:$B$158,0),MATCH($H$3,Input_Lieferant!$D$8:$BE$8,0))),"")</f>
        <v>bTeHqPOFDuFTuIkqqnATSRqfweFAXz</v>
      </c>
      <c r="I315" s="31"/>
    </row>
    <row r="316" spans="1:9" x14ac:dyDescent="0.4">
      <c r="A316" s="158">
        <f>IFERROR(IF(AND(A310=A311,A311=A312,A312=A313,A313=A314,A314=A315),IF(A315+1&gt;MATCH(0,Input_Lieferant!$B$9:$B$158,-1),"",A315+1),A315),"")</f>
        <v>52</v>
      </c>
      <c r="B316" s="27" t="str">
        <f t="shared" si="274"/>
        <v>MATERIAL</v>
      </c>
      <c r="C316" s="27">
        <f t="shared" si="275"/>
        <v>52</v>
      </c>
      <c r="D316" s="27" t="str">
        <f t="shared" si="276"/>
        <v>GRUN</v>
      </c>
      <c r="E316" s="27" t="str">
        <f t="shared" si="284"/>
        <v>F</v>
      </c>
      <c r="F316" s="27">
        <f t="shared" ref="F316" si="331">IF(A316="","",1)</f>
        <v>1</v>
      </c>
      <c r="G316" s="27" t="str">
        <f t="shared" si="278"/>
        <v/>
      </c>
      <c r="H316" s="27" t="str">
        <f>_xlfn.IFNA(IF(INDEX(Input_Lieferant!$D$9:$BE$158,MATCH($A316,Input_Lieferant!$B$9:$B$158,0),MATCH($H$5,Input_Lieferant!$D$8:$BE$8,0))=0,"",INDEX(Input_Lieferant!$D$9:$BE$158,MATCH($A316,Input_Lieferant!$B$9:$B$158,0),MATCH($H$5,Input_Lieferant!$D$8:$BE$8,0))),"")</f>
        <v>oUpcWGBDaUHEvdErLvxUpsxMoKXCGB</v>
      </c>
      <c r="I316" s="31"/>
    </row>
    <row r="317" spans="1:9" x14ac:dyDescent="0.4">
      <c r="A317" s="158">
        <f>IFERROR(IF(AND(A311=A312,A312=A313,A313=A314,A314=A315,A315=A316),IF(A316+1&gt;MATCH(0,Input_Lieferant!$B$9:$B$158,-1),"",A316+1),A316),"")</f>
        <v>52</v>
      </c>
      <c r="B317" s="27" t="str">
        <f t="shared" si="274"/>
        <v>MATERIAL</v>
      </c>
      <c r="C317" s="27">
        <f t="shared" si="275"/>
        <v>52</v>
      </c>
      <c r="D317" s="27" t="str">
        <f t="shared" si="276"/>
        <v>GRUN</v>
      </c>
      <c r="E317" s="27" t="str">
        <f t="shared" si="284"/>
        <v>F</v>
      </c>
      <c r="F317" s="27">
        <f t="shared" ref="F317" si="332">IF(A316="","",2)</f>
        <v>2</v>
      </c>
      <c r="G317" s="27" t="str">
        <f t="shared" si="278"/>
        <v>/</v>
      </c>
      <c r="H317" s="27" t="str">
        <f>_xlfn.IFNA(IF(INDEX(Input_Lieferant!$D$9:$BE$158,MATCH($A317,Input_Lieferant!$B$9:$B$158,0),MATCH($H$2,Input_Lieferant!$D$8:$BE$8,0))=0,"",INDEX(Input_Lieferant!$D$9:$BE$158,MATCH($A317,Input_Lieferant!$B$9:$B$158,0),MATCH($H$2,Input_Lieferant!$D$8:$BE$8,0))),"")</f>
        <v/>
      </c>
      <c r="I317" s="31"/>
    </row>
    <row r="318" spans="1:9" x14ac:dyDescent="0.4">
      <c r="A318" s="158">
        <f>IFERROR(IF(AND(A312=A313,A313=A314,A314=A315,A315=A316,A316=A317),IF(A317+1&gt;MATCH(0,Input_Lieferant!$B$9:$B$158,-1),"",A317+1),A317),"")</f>
        <v>52</v>
      </c>
      <c r="B318" s="27" t="str">
        <f t="shared" si="274"/>
        <v>MATERIAL</v>
      </c>
      <c r="C318" s="27">
        <f t="shared" si="275"/>
        <v>52</v>
      </c>
      <c r="D318" s="27" t="str">
        <f t="shared" si="276"/>
        <v>GRUN</v>
      </c>
      <c r="E318" s="27" t="str">
        <f t="shared" si="284"/>
        <v>E</v>
      </c>
      <c r="F318" s="27">
        <f t="shared" ref="F318" si="333">IF(A318="","",1)</f>
        <v>1</v>
      </c>
      <c r="G318" s="27" t="str">
        <f t="shared" si="278"/>
        <v/>
      </c>
      <c r="H318" s="27" t="str">
        <f>_xlfn.IFNA(IF(INDEX(Input_Lieferant!$D$9:$BE$158,MATCH($A318,Input_Lieferant!$B$9:$B$158,0),MATCH($H$4,Input_Lieferant!$D$8:$BE$8,0))=0,"",INDEX(Input_Lieferant!$D$9:$BE$158,MATCH($A318,Input_Lieferant!$B$9:$B$158,0),MATCH($H$4,Input_Lieferant!$D$8:$BE$8,0))),"")</f>
        <v>ImhdlQjwtpdOwTMPtuHwSLHxlkNikn</v>
      </c>
      <c r="I318" s="31"/>
    </row>
    <row r="319" spans="1:9" x14ac:dyDescent="0.4">
      <c r="A319" s="158">
        <f>IFERROR(IF(AND(A313=A314,A314=A315,A315=A316,A316=A317,A317=A318),IF(A318+1&gt;MATCH(0,Input_Lieferant!$B$9:$B$158,-1),"",A318+1),A318),"")</f>
        <v>52</v>
      </c>
      <c r="B319" s="27" t="str">
        <f t="shared" si="274"/>
        <v>MATERIAL</v>
      </c>
      <c r="C319" s="27">
        <f t="shared" si="275"/>
        <v>52</v>
      </c>
      <c r="D319" s="27" t="str">
        <f t="shared" si="276"/>
        <v>GRUN</v>
      </c>
      <c r="E319" s="27" t="str">
        <f t="shared" si="284"/>
        <v>E</v>
      </c>
      <c r="F319" s="27">
        <f t="shared" ref="F319" si="334">IF(A318="","",2)</f>
        <v>2</v>
      </c>
      <c r="G319" s="27" t="str">
        <f t="shared" si="278"/>
        <v>/</v>
      </c>
      <c r="H319" s="27" t="str">
        <f>_xlfn.IFNA(IF(INDEX(Input_Lieferant!$D$9:$BE$158,MATCH($A319,Input_Lieferant!$B$9:$B$158,0),MATCH($H$1,Input_Lieferant!$D$8:$BE$8,0))=0,"",INDEX(Input_Lieferant!$D$9:$BE$158,MATCH($A319,Input_Lieferant!$B$9:$B$158,0),MATCH($H$1,Input_Lieferant!$D$8:$BE$8,0))),"")</f>
        <v/>
      </c>
      <c r="I319" s="31"/>
    </row>
    <row r="320" spans="1:9" x14ac:dyDescent="0.4">
      <c r="A320" s="158">
        <f>IFERROR(IF(AND(A314=A315,A315=A316,A316=A317,A317=A318,A318=A319),IF(A319+1&gt;MATCH(0,Input_Lieferant!$B$9:$B$158,-1),"",A319+1),A319),"")</f>
        <v>53</v>
      </c>
      <c r="B320" s="27" t="str">
        <f t="shared" si="274"/>
        <v>MATERIAL</v>
      </c>
      <c r="C320" s="27">
        <f t="shared" si="275"/>
        <v>53</v>
      </c>
      <c r="D320" s="27" t="str">
        <f t="shared" si="276"/>
        <v>GRUN</v>
      </c>
      <c r="E320" s="27" t="str">
        <f t="shared" si="284"/>
        <v>D</v>
      </c>
      <c r="F320" s="27">
        <f t="shared" ref="F320" si="335">IF(A320="","",1)</f>
        <v>1</v>
      </c>
      <c r="G320" s="27" t="str">
        <f t="shared" si="278"/>
        <v/>
      </c>
      <c r="H320" s="27" t="str">
        <f>_xlfn.IFNA(IF(INDEX(Input_Lieferant!$D$9:$BE$158,MATCH($A320,Input_Lieferant!$B$9:$B$158,0),MATCH($H$6,Input_Lieferant!$D$8:$BE$8,0))=0,"",INDEX(Input_Lieferant!$D$9:$BE$158,MATCH($A320,Input_Lieferant!$B$9:$B$158,0),MATCH($H$6,Input_Lieferant!$D$8:$BE$8,0))),"")</f>
        <v>PDvqAjmSVrdSsBXNtnQIfsTkyjoMfh</v>
      </c>
      <c r="I320" s="31"/>
    </row>
    <row r="321" spans="1:9" x14ac:dyDescent="0.4">
      <c r="A321" s="158">
        <f>IFERROR(IF(AND(A315=A316,A316=A317,A317=A318,A318=A319,A319=A320),IF(A320+1&gt;MATCH(0,Input_Lieferant!$B$9:$B$158,-1),"",A320+1),A320),"")</f>
        <v>53</v>
      </c>
      <c r="B321" s="27" t="str">
        <f t="shared" si="274"/>
        <v>MATERIAL</v>
      </c>
      <c r="C321" s="27">
        <f t="shared" si="275"/>
        <v>53</v>
      </c>
      <c r="D321" s="27" t="str">
        <f t="shared" si="276"/>
        <v>GRUN</v>
      </c>
      <c r="E321" s="27" t="str">
        <f t="shared" si="284"/>
        <v>D</v>
      </c>
      <c r="F321" s="27">
        <f t="shared" ref="F321" si="336">IF(A320="","",2)</f>
        <v>2</v>
      </c>
      <c r="G321" s="27" t="str">
        <f t="shared" si="278"/>
        <v>/</v>
      </c>
      <c r="H321" s="27" t="str">
        <f>_xlfn.IFNA(IF(INDEX(Input_Lieferant!$D$9:$BE$158,MATCH($A321,Input_Lieferant!$B$9:$B$158,0),MATCH($H$3,Input_Lieferant!$D$8:$BE$8,0))=0,"",INDEX(Input_Lieferant!$D$9:$BE$158,MATCH($A321,Input_Lieferant!$B$9:$B$158,0),MATCH($H$3,Input_Lieferant!$D$8:$BE$8,0))),"")</f>
        <v>EwcuChormrLCQkgGMQujLpBxCBKaAT</v>
      </c>
      <c r="I321" s="31"/>
    </row>
    <row r="322" spans="1:9" x14ac:dyDescent="0.4">
      <c r="A322" s="158">
        <f>IFERROR(IF(AND(A316=A317,A317=A318,A318=A319,A319=A320,A320=A321),IF(A321+1&gt;MATCH(0,Input_Lieferant!$B$9:$B$158,-1),"",A321+1),A321),"")</f>
        <v>53</v>
      </c>
      <c r="B322" s="27" t="str">
        <f t="shared" si="274"/>
        <v>MATERIAL</v>
      </c>
      <c r="C322" s="27">
        <f t="shared" si="275"/>
        <v>53</v>
      </c>
      <c r="D322" s="27" t="str">
        <f t="shared" si="276"/>
        <v>GRUN</v>
      </c>
      <c r="E322" s="27" t="str">
        <f t="shared" si="284"/>
        <v>F</v>
      </c>
      <c r="F322" s="27">
        <f t="shared" ref="F322" si="337">IF(A322="","",1)</f>
        <v>1</v>
      </c>
      <c r="G322" s="27" t="str">
        <f t="shared" si="278"/>
        <v/>
      </c>
      <c r="H322" s="27" t="str">
        <f>_xlfn.IFNA(IF(INDEX(Input_Lieferant!$D$9:$BE$158,MATCH($A322,Input_Lieferant!$B$9:$B$158,0),MATCH($H$5,Input_Lieferant!$D$8:$BE$8,0))=0,"",INDEX(Input_Lieferant!$D$9:$BE$158,MATCH($A322,Input_Lieferant!$B$9:$B$158,0),MATCH($H$5,Input_Lieferant!$D$8:$BE$8,0))),"")</f>
        <v>KbjerRVSiDPNtifEwxexVtGbdwfmxT</v>
      </c>
      <c r="I322" s="31"/>
    </row>
    <row r="323" spans="1:9" x14ac:dyDescent="0.4">
      <c r="A323" s="158">
        <f>IFERROR(IF(AND(A317=A318,A318=A319,A319=A320,A320=A321,A321=A322),IF(A322+1&gt;MATCH(0,Input_Lieferant!$B$9:$B$158,-1),"",A322+1),A322),"")</f>
        <v>53</v>
      </c>
      <c r="B323" s="27" t="str">
        <f t="shared" si="274"/>
        <v>MATERIAL</v>
      </c>
      <c r="C323" s="27">
        <f t="shared" si="275"/>
        <v>53</v>
      </c>
      <c r="D323" s="27" t="str">
        <f t="shared" si="276"/>
        <v>GRUN</v>
      </c>
      <c r="E323" s="27" t="str">
        <f t="shared" si="284"/>
        <v>F</v>
      </c>
      <c r="F323" s="27">
        <f t="shared" ref="F323" si="338">IF(A322="","",2)</f>
        <v>2</v>
      </c>
      <c r="G323" s="27" t="str">
        <f t="shared" si="278"/>
        <v>/</v>
      </c>
      <c r="H323" s="27" t="str">
        <f>_xlfn.IFNA(IF(INDEX(Input_Lieferant!$D$9:$BE$158,MATCH($A323,Input_Lieferant!$B$9:$B$158,0),MATCH($H$2,Input_Lieferant!$D$8:$BE$8,0))=0,"",INDEX(Input_Lieferant!$D$9:$BE$158,MATCH($A323,Input_Lieferant!$B$9:$B$158,0),MATCH($H$2,Input_Lieferant!$D$8:$BE$8,0))),"")</f>
        <v/>
      </c>
      <c r="I323" s="31"/>
    </row>
    <row r="324" spans="1:9" x14ac:dyDescent="0.4">
      <c r="A324" s="158">
        <f>IFERROR(IF(AND(A318=A319,A319=A320,A320=A321,A321=A322,A322=A323),IF(A323+1&gt;MATCH(0,Input_Lieferant!$B$9:$B$158,-1),"",A323+1),A323),"")</f>
        <v>53</v>
      </c>
      <c r="B324" s="27" t="str">
        <f t="shared" si="274"/>
        <v>MATERIAL</v>
      </c>
      <c r="C324" s="27">
        <f t="shared" si="275"/>
        <v>53</v>
      </c>
      <c r="D324" s="27" t="str">
        <f t="shared" si="276"/>
        <v>GRUN</v>
      </c>
      <c r="E324" s="27" t="str">
        <f t="shared" si="284"/>
        <v>E</v>
      </c>
      <c r="F324" s="27">
        <f t="shared" ref="F324" si="339">IF(A324="","",1)</f>
        <v>1</v>
      </c>
      <c r="G324" s="27" t="str">
        <f t="shared" si="278"/>
        <v/>
      </c>
      <c r="H324" s="27" t="str">
        <f>_xlfn.IFNA(IF(INDEX(Input_Lieferant!$D$9:$BE$158,MATCH($A324,Input_Lieferant!$B$9:$B$158,0),MATCH($H$4,Input_Lieferant!$D$8:$BE$8,0))=0,"",INDEX(Input_Lieferant!$D$9:$BE$158,MATCH($A324,Input_Lieferant!$B$9:$B$158,0),MATCH($H$4,Input_Lieferant!$D$8:$BE$8,0))),"")</f>
        <v>rNKrWKnJiosOokWjVurRhXogpDgmLw</v>
      </c>
      <c r="I324" s="31"/>
    </row>
    <row r="325" spans="1:9" x14ac:dyDescent="0.4">
      <c r="A325" s="158">
        <f>IFERROR(IF(AND(A319=A320,A320=A321,A321=A322,A322=A323,A323=A324),IF(A324+1&gt;MATCH(0,Input_Lieferant!$B$9:$B$158,-1),"",A324+1),A324),"")</f>
        <v>53</v>
      </c>
      <c r="B325" s="27" t="str">
        <f t="shared" si="274"/>
        <v>MATERIAL</v>
      </c>
      <c r="C325" s="27">
        <f t="shared" si="275"/>
        <v>53</v>
      </c>
      <c r="D325" s="27" t="str">
        <f t="shared" si="276"/>
        <v>GRUN</v>
      </c>
      <c r="E325" s="27" t="str">
        <f t="shared" si="284"/>
        <v>E</v>
      </c>
      <c r="F325" s="27">
        <f t="shared" ref="F325" si="340">IF(A324="","",2)</f>
        <v>2</v>
      </c>
      <c r="G325" s="27" t="str">
        <f t="shared" si="278"/>
        <v>/</v>
      </c>
      <c r="H325" s="27" t="str">
        <f>_xlfn.IFNA(IF(INDEX(Input_Lieferant!$D$9:$BE$158,MATCH($A325,Input_Lieferant!$B$9:$B$158,0),MATCH($H$1,Input_Lieferant!$D$8:$BE$8,0))=0,"",INDEX(Input_Lieferant!$D$9:$BE$158,MATCH($A325,Input_Lieferant!$B$9:$B$158,0),MATCH($H$1,Input_Lieferant!$D$8:$BE$8,0))),"")</f>
        <v/>
      </c>
      <c r="I325" s="31"/>
    </row>
    <row r="326" spans="1:9" x14ac:dyDescent="0.4">
      <c r="A326" s="158">
        <f>IFERROR(IF(AND(A320=A321,A321=A322,A322=A323,A323=A324,A324=A325),IF(A325+1&gt;MATCH(0,Input_Lieferant!$B$9:$B$158,-1),"",A325+1),A325),"")</f>
        <v>54</v>
      </c>
      <c r="B326" s="27" t="str">
        <f t="shared" si="274"/>
        <v>MATERIAL</v>
      </c>
      <c r="C326" s="27">
        <f t="shared" si="275"/>
        <v>54</v>
      </c>
      <c r="D326" s="27" t="str">
        <f t="shared" si="276"/>
        <v>GRUN</v>
      </c>
      <c r="E326" s="27" t="str">
        <f t="shared" si="284"/>
        <v>D</v>
      </c>
      <c r="F326" s="27">
        <f t="shared" ref="F326" si="341">IF(A326="","",1)</f>
        <v>1</v>
      </c>
      <c r="G326" s="27" t="str">
        <f t="shared" si="278"/>
        <v/>
      </c>
      <c r="H326" s="27" t="str">
        <f>_xlfn.IFNA(IF(INDEX(Input_Lieferant!$D$9:$BE$158,MATCH($A326,Input_Lieferant!$B$9:$B$158,0),MATCH($H$6,Input_Lieferant!$D$8:$BE$8,0))=0,"",INDEX(Input_Lieferant!$D$9:$BE$158,MATCH($A326,Input_Lieferant!$B$9:$B$158,0),MATCH($H$6,Input_Lieferant!$D$8:$BE$8,0))),"")</f>
        <v>uILNGvNKqCQjQIBlhBTGiljzwCnoNW</v>
      </c>
      <c r="I326" s="31"/>
    </row>
    <row r="327" spans="1:9" x14ac:dyDescent="0.4">
      <c r="A327" s="158">
        <f>IFERROR(IF(AND(A321=A322,A322=A323,A323=A324,A324=A325,A325=A326),IF(A326+1&gt;MATCH(0,Input_Lieferant!$B$9:$B$158,-1),"",A326+1),A326),"")</f>
        <v>54</v>
      </c>
      <c r="B327" s="27" t="str">
        <f t="shared" si="274"/>
        <v>MATERIAL</v>
      </c>
      <c r="C327" s="27">
        <f t="shared" si="275"/>
        <v>54</v>
      </c>
      <c r="D327" s="27" t="str">
        <f t="shared" si="276"/>
        <v>GRUN</v>
      </c>
      <c r="E327" s="27" t="str">
        <f t="shared" si="284"/>
        <v>D</v>
      </c>
      <c r="F327" s="27">
        <f t="shared" ref="F327" si="342">IF(A326="","",2)</f>
        <v>2</v>
      </c>
      <c r="G327" s="27" t="str">
        <f t="shared" si="278"/>
        <v>/</v>
      </c>
      <c r="H327" s="27" t="str">
        <f>_xlfn.IFNA(IF(INDEX(Input_Lieferant!$D$9:$BE$158,MATCH($A327,Input_Lieferant!$B$9:$B$158,0),MATCH($H$3,Input_Lieferant!$D$8:$BE$8,0))=0,"",INDEX(Input_Lieferant!$D$9:$BE$158,MATCH($A327,Input_Lieferant!$B$9:$B$158,0),MATCH($H$3,Input_Lieferant!$D$8:$BE$8,0))),"")</f>
        <v>eFUslviaJLkXVGObkaJmaKRHDyneJo</v>
      </c>
      <c r="I327" s="31"/>
    </row>
    <row r="328" spans="1:9" x14ac:dyDescent="0.4">
      <c r="A328" s="158">
        <f>IFERROR(IF(AND(A322=A323,A323=A324,A324=A325,A325=A326,A326=A327),IF(A327+1&gt;MATCH(0,Input_Lieferant!$B$9:$B$158,-1),"",A327+1),A327),"")</f>
        <v>54</v>
      </c>
      <c r="B328" s="27" t="str">
        <f t="shared" ref="B328:B391" si="343">IF(A328&lt;&gt;"","MATERIAL","")</f>
        <v>MATERIAL</v>
      </c>
      <c r="C328" s="27">
        <f t="shared" ref="C328:C391" si="344">A328</f>
        <v>54</v>
      </c>
      <c r="D328" s="27" t="str">
        <f t="shared" ref="D328:D391" si="345">IF(A328&lt;&gt;"","GRUN","")</f>
        <v>GRUN</v>
      </c>
      <c r="E328" s="27" t="str">
        <f t="shared" si="284"/>
        <v>F</v>
      </c>
      <c r="F328" s="27">
        <f t="shared" ref="F328" si="346">IF(A328="","",1)</f>
        <v>1</v>
      </c>
      <c r="G328" s="27" t="str">
        <f t="shared" ref="G328:G391" si="347">IF(F328=2,"/","")</f>
        <v/>
      </c>
      <c r="H328" s="27" t="str">
        <f>_xlfn.IFNA(IF(INDEX(Input_Lieferant!$D$9:$BE$158,MATCH($A328,Input_Lieferant!$B$9:$B$158,0),MATCH($H$5,Input_Lieferant!$D$8:$BE$8,0))=0,"",INDEX(Input_Lieferant!$D$9:$BE$158,MATCH($A328,Input_Lieferant!$B$9:$B$158,0),MATCH($H$5,Input_Lieferant!$D$8:$BE$8,0))),"")</f>
        <v>CDBglqQUFBUrpInXoIlwTKlJWRimtr</v>
      </c>
      <c r="I328" s="31"/>
    </row>
    <row r="329" spans="1:9" x14ac:dyDescent="0.4">
      <c r="A329" s="158">
        <f>IFERROR(IF(AND(A323=A324,A324=A325,A325=A326,A326=A327,A327=A328),IF(A328+1&gt;MATCH(0,Input_Lieferant!$B$9:$B$158,-1),"",A328+1),A328),"")</f>
        <v>54</v>
      </c>
      <c r="B329" s="27" t="str">
        <f t="shared" si="343"/>
        <v>MATERIAL</v>
      </c>
      <c r="C329" s="27">
        <f t="shared" si="344"/>
        <v>54</v>
      </c>
      <c r="D329" s="27" t="str">
        <f t="shared" si="345"/>
        <v>GRUN</v>
      </c>
      <c r="E329" s="27" t="str">
        <f t="shared" si="284"/>
        <v>F</v>
      </c>
      <c r="F329" s="27">
        <f t="shared" ref="F329" si="348">IF(A328="","",2)</f>
        <v>2</v>
      </c>
      <c r="G329" s="27" t="str">
        <f t="shared" si="347"/>
        <v>/</v>
      </c>
      <c r="H329" s="27" t="str">
        <f>_xlfn.IFNA(IF(INDEX(Input_Lieferant!$D$9:$BE$158,MATCH($A329,Input_Lieferant!$B$9:$B$158,0),MATCH($H$2,Input_Lieferant!$D$8:$BE$8,0))=0,"",INDEX(Input_Lieferant!$D$9:$BE$158,MATCH($A329,Input_Lieferant!$B$9:$B$158,0),MATCH($H$2,Input_Lieferant!$D$8:$BE$8,0))),"")</f>
        <v/>
      </c>
      <c r="I329" s="31"/>
    </row>
    <row r="330" spans="1:9" x14ac:dyDescent="0.4">
      <c r="A330" s="158">
        <f>IFERROR(IF(AND(A324=A325,A325=A326,A326=A327,A327=A328,A328=A329),IF(A329+1&gt;MATCH(0,Input_Lieferant!$B$9:$B$158,-1),"",A329+1),A329),"")</f>
        <v>54</v>
      </c>
      <c r="B330" s="27" t="str">
        <f t="shared" si="343"/>
        <v>MATERIAL</v>
      </c>
      <c r="C330" s="27">
        <f t="shared" si="344"/>
        <v>54</v>
      </c>
      <c r="D330" s="27" t="str">
        <f t="shared" si="345"/>
        <v>GRUN</v>
      </c>
      <c r="E330" s="27" t="str">
        <f t="shared" si="284"/>
        <v>E</v>
      </c>
      <c r="F330" s="27">
        <f t="shared" ref="F330" si="349">IF(A330="","",1)</f>
        <v>1</v>
      </c>
      <c r="G330" s="27" t="str">
        <f t="shared" si="347"/>
        <v/>
      </c>
      <c r="H330" s="27" t="str">
        <f>_xlfn.IFNA(IF(INDEX(Input_Lieferant!$D$9:$BE$158,MATCH($A330,Input_Lieferant!$B$9:$B$158,0),MATCH($H$4,Input_Lieferant!$D$8:$BE$8,0))=0,"",INDEX(Input_Lieferant!$D$9:$BE$158,MATCH($A330,Input_Lieferant!$B$9:$B$158,0),MATCH($H$4,Input_Lieferant!$D$8:$BE$8,0))),"")</f>
        <v>fiwphkcDmgnQLqBVFKhtAzRApDvWtu</v>
      </c>
      <c r="I330" s="31"/>
    </row>
    <row r="331" spans="1:9" x14ac:dyDescent="0.4">
      <c r="A331" s="158">
        <f>IFERROR(IF(AND(A325=A326,A326=A327,A327=A328,A328=A329,A329=A330),IF(A330+1&gt;MATCH(0,Input_Lieferant!$B$9:$B$158,-1),"",A330+1),A330),"")</f>
        <v>54</v>
      </c>
      <c r="B331" s="27" t="str">
        <f t="shared" si="343"/>
        <v>MATERIAL</v>
      </c>
      <c r="C331" s="27">
        <f t="shared" si="344"/>
        <v>54</v>
      </c>
      <c r="D331" s="27" t="str">
        <f t="shared" si="345"/>
        <v>GRUN</v>
      </c>
      <c r="E331" s="27" t="str">
        <f t="shared" si="284"/>
        <v>E</v>
      </c>
      <c r="F331" s="27">
        <f t="shared" ref="F331" si="350">IF(A330="","",2)</f>
        <v>2</v>
      </c>
      <c r="G331" s="27" t="str">
        <f t="shared" si="347"/>
        <v>/</v>
      </c>
      <c r="H331" s="27" t="str">
        <f>_xlfn.IFNA(IF(INDEX(Input_Lieferant!$D$9:$BE$158,MATCH($A331,Input_Lieferant!$B$9:$B$158,0),MATCH($H$1,Input_Lieferant!$D$8:$BE$8,0))=0,"",INDEX(Input_Lieferant!$D$9:$BE$158,MATCH($A331,Input_Lieferant!$B$9:$B$158,0),MATCH($H$1,Input_Lieferant!$D$8:$BE$8,0))),"")</f>
        <v/>
      </c>
      <c r="I331" s="31"/>
    </row>
    <row r="332" spans="1:9" x14ac:dyDescent="0.4">
      <c r="A332" s="158">
        <f>IFERROR(IF(AND(A326=A327,A327=A328,A328=A329,A329=A330,A330=A331),IF(A331+1&gt;MATCH(0,Input_Lieferant!$B$9:$B$158,-1),"",A331+1),A331),"")</f>
        <v>55</v>
      </c>
      <c r="B332" s="27" t="str">
        <f t="shared" si="343"/>
        <v>MATERIAL</v>
      </c>
      <c r="C332" s="27">
        <f t="shared" si="344"/>
        <v>55</v>
      </c>
      <c r="D332" s="27" t="str">
        <f t="shared" si="345"/>
        <v>GRUN</v>
      </c>
      <c r="E332" s="27" t="str">
        <f t="shared" si="284"/>
        <v>D</v>
      </c>
      <c r="F332" s="27">
        <f t="shared" ref="F332" si="351">IF(A332="","",1)</f>
        <v>1</v>
      </c>
      <c r="G332" s="27" t="str">
        <f t="shared" si="347"/>
        <v/>
      </c>
      <c r="H332" s="27" t="str">
        <f>_xlfn.IFNA(IF(INDEX(Input_Lieferant!$D$9:$BE$158,MATCH($A332,Input_Lieferant!$B$9:$B$158,0),MATCH($H$6,Input_Lieferant!$D$8:$BE$8,0))=0,"",INDEX(Input_Lieferant!$D$9:$BE$158,MATCH($A332,Input_Lieferant!$B$9:$B$158,0),MATCH($H$6,Input_Lieferant!$D$8:$BE$8,0))),"")</f>
        <v>FrurvbjjeVnStGCkxalatKklWlDtlo</v>
      </c>
      <c r="I332" s="31"/>
    </row>
    <row r="333" spans="1:9" x14ac:dyDescent="0.4">
      <c r="A333" s="158">
        <f>IFERROR(IF(AND(A327=A328,A328=A329,A329=A330,A330=A331,A331=A332),IF(A332+1&gt;MATCH(0,Input_Lieferant!$B$9:$B$158,-1),"",A332+1),A332),"")</f>
        <v>55</v>
      </c>
      <c r="B333" s="27" t="str">
        <f t="shared" si="343"/>
        <v>MATERIAL</v>
      </c>
      <c r="C333" s="27">
        <f t="shared" si="344"/>
        <v>55</v>
      </c>
      <c r="D333" s="27" t="str">
        <f t="shared" si="345"/>
        <v>GRUN</v>
      </c>
      <c r="E333" s="27" t="str">
        <f t="shared" si="284"/>
        <v>D</v>
      </c>
      <c r="F333" s="27">
        <f t="shared" ref="F333" si="352">IF(A332="","",2)</f>
        <v>2</v>
      </c>
      <c r="G333" s="27" t="str">
        <f t="shared" si="347"/>
        <v>/</v>
      </c>
      <c r="H333" s="27" t="str">
        <f>_xlfn.IFNA(IF(INDEX(Input_Lieferant!$D$9:$BE$158,MATCH($A333,Input_Lieferant!$B$9:$B$158,0),MATCH($H$3,Input_Lieferant!$D$8:$BE$8,0))=0,"",INDEX(Input_Lieferant!$D$9:$BE$158,MATCH($A333,Input_Lieferant!$B$9:$B$158,0),MATCH($H$3,Input_Lieferant!$D$8:$BE$8,0))),"")</f>
        <v>fWwrDmrblLUBleUTfpjiCNmidlEyWs</v>
      </c>
      <c r="I333" s="31"/>
    </row>
    <row r="334" spans="1:9" x14ac:dyDescent="0.4">
      <c r="A334" s="158">
        <f>IFERROR(IF(AND(A328=A329,A329=A330,A330=A331,A331=A332,A332=A333),IF(A333+1&gt;MATCH(0,Input_Lieferant!$B$9:$B$158,-1),"",A333+1),A333),"")</f>
        <v>55</v>
      </c>
      <c r="B334" s="27" t="str">
        <f t="shared" si="343"/>
        <v>MATERIAL</v>
      </c>
      <c r="C334" s="27">
        <f t="shared" si="344"/>
        <v>55</v>
      </c>
      <c r="D334" s="27" t="str">
        <f t="shared" si="345"/>
        <v>GRUN</v>
      </c>
      <c r="E334" s="27" t="str">
        <f t="shared" ref="E334:E397" si="353">IF(A334&lt;&gt;"",E328,"")</f>
        <v>F</v>
      </c>
      <c r="F334" s="27">
        <f t="shared" ref="F334" si="354">IF(A334="","",1)</f>
        <v>1</v>
      </c>
      <c r="G334" s="27" t="str">
        <f t="shared" si="347"/>
        <v/>
      </c>
      <c r="H334" s="27" t="str">
        <f>_xlfn.IFNA(IF(INDEX(Input_Lieferant!$D$9:$BE$158,MATCH($A334,Input_Lieferant!$B$9:$B$158,0),MATCH($H$5,Input_Lieferant!$D$8:$BE$8,0))=0,"",INDEX(Input_Lieferant!$D$9:$BE$158,MATCH($A334,Input_Lieferant!$B$9:$B$158,0),MATCH($H$5,Input_Lieferant!$D$8:$BE$8,0))),"")</f>
        <v>goRIdknVgKiJtTdvMkgmaDAazLcefs</v>
      </c>
      <c r="I334" s="31"/>
    </row>
    <row r="335" spans="1:9" x14ac:dyDescent="0.4">
      <c r="A335" s="158">
        <f>IFERROR(IF(AND(A329=A330,A330=A331,A331=A332,A332=A333,A333=A334),IF(A334+1&gt;MATCH(0,Input_Lieferant!$B$9:$B$158,-1),"",A334+1),A334),"")</f>
        <v>55</v>
      </c>
      <c r="B335" s="27" t="str">
        <f t="shared" si="343"/>
        <v>MATERIAL</v>
      </c>
      <c r="C335" s="27">
        <f t="shared" si="344"/>
        <v>55</v>
      </c>
      <c r="D335" s="27" t="str">
        <f t="shared" si="345"/>
        <v>GRUN</v>
      </c>
      <c r="E335" s="27" t="str">
        <f t="shared" si="353"/>
        <v>F</v>
      </c>
      <c r="F335" s="27">
        <f t="shared" ref="F335" si="355">IF(A334="","",2)</f>
        <v>2</v>
      </c>
      <c r="G335" s="27" t="str">
        <f t="shared" si="347"/>
        <v>/</v>
      </c>
      <c r="H335" s="27" t="str">
        <f>_xlfn.IFNA(IF(INDEX(Input_Lieferant!$D$9:$BE$158,MATCH($A335,Input_Lieferant!$B$9:$B$158,0),MATCH($H$2,Input_Lieferant!$D$8:$BE$8,0))=0,"",INDEX(Input_Lieferant!$D$9:$BE$158,MATCH($A335,Input_Lieferant!$B$9:$B$158,0),MATCH($H$2,Input_Lieferant!$D$8:$BE$8,0))),"")</f>
        <v/>
      </c>
      <c r="I335" s="31"/>
    </row>
    <row r="336" spans="1:9" x14ac:dyDescent="0.4">
      <c r="A336" s="158">
        <f>IFERROR(IF(AND(A330=A331,A331=A332,A332=A333,A333=A334,A334=A335),IF(A335+1&gt;MATCH(0,Input_Lieferant!$B$9:$B$158,-1),"",A335+1),A335),"")</f>
        <v>55</v>
      </c>
      <c r="B336" s="27" t="str">
        <f t="shared" si="343"/>
        <v>MATERIAL</v>
      </c>
      <c r="C336" s="27">
        <f t="shared" si="344"/>
        <v>55</v>
      </c>
      <c r="D336" s="27" t="str">
        <f t="shared" si="345"/>
        <v>GRUN</v>
      </c>
      <c r="E336" s="27" t="str">
        <f t="shared" si="353"/>
        <v>E</v>
      </c>
      <c r="F336" s="27">
        <f t="shared" ref="F336" si="356">IF(A336="","",1)</f>
        <v>1</v>
      </c>
      <c r="G336" s="27" t="str">
        <f t="shared" si="347"/>
        <v/>
      </c>
      <c r="H336" s="27" t="str">
        <f>_xlfn.IFNA(IF(INDEX(Input_Lieferant!$D$9:$BE$158,MATCH($A336,Input_Lieferant!$B$9:$B$158,0),MATCH($H$4,Input_Lieferant!$D$8:$BE$8,0))=0,"",INDEX(Input_Lieferant!$D$9:$BE$158,MATCH($A336,Input_Lieferant!$B$9:$B$158,0),MATCH($H$4,Input_Lieferant!$D$8:$BE$8,0))),"")</f>
        <v>gnkxbCEmfdifpeQWvLxzQyByTwgiIV</v>
      </c>
      <c r="I336" s="31"/>
    </row>
    <row r="337" spans="1:9" x14ac:dyDescent="0.4">
      <c r="A337" s="158">
        <f>IFERROR(IF(AND(A331=A332,A332=A333,A333=A334,A334=A335,A335=A336),IF(A336+1&gt;MATCH(0,Input_Lieferant!$B$9:$B$158,-1),"",A336+1),A336),"")</f>
        <v>55</v>
      </c>
      <c r="B337" s="27" t="str">
        <f t="shared" si="343"/>
        <v>MATERIAL</v>
      </c>
      <c r="C337" s="27">
        <f t="shared" si="344"/>
        <v>55</v>
      </c>
      <c r="D337" s="27" t="str">
        <f t="shared" si="345"/>
        <v>GRUN</v>
      </c>
      <c r="E337" s="27" t="str">
        <f t="shared" si="353"/>
        <v>E</v>
      </c>
      <c r="F337" s="27">
        <f t="shared" ref="F337" si="357">IF(A336="","",2)</f>
        <v>2</v>
      </c>
      <c r="G337" s="27" t="str">
        <f t="shared" si="347"/>
        <v>/</v>
      </c>
      <c r="H337" s="27" t="str">
        <f>_xlfn.IFNA(IF(INDEX(Input_Lieferant!$D$9:$BE$158,MATCH($A337,Input_Lieferant!$B$9:$B$158,0),MATCH($H$1,Input_Lieferant!$D$8:$BE$8,0))=0,"",INDEX(Input_Lieferant!$D$9:$BE$158,MATCH($A337,Input_Lieferant!$B$9:$B$158,0),MATCH($H$1,Input_Lieferant!$D$8:$BE$8,0))),"")</f>
        <v/>
      </c>
      <c r="I337" s="31"/>
    </row>
    <row r="338" spans="1:9" x14ac:dyDescent="0.4">
      <c r="A338" s="158">
        <f>IFERROR(IF(AND(A332=A333,A333=A334,A334=A335,A335=A336,A336=A337),IF(A337+1&gt;MATCH(0,Input_Lieferant!$B$9:$B$158,-1),"",A337+1),A337),"")</f>
        <v>56</v>
      </c>
      <c r="B338" s="27" t="str">
        <f t="shared" si="343"/>
        <v>MATERIAL</v>
      </c>
      <c r="C338" s="27">
        <f t="shared" si="344"/>
        <v>56</v>
      </c>
      <c r="D338" s="27" t="str">
        <f t="shared" si="345"/>
        <v>GRUN</v>
      </c>
      <c r="E338" s="27" t="str">
        <f t="shared" si="353"/>
        <v>D</v>
      </c>
      <c r="F338" s="27">
        <f t="shared" ref="F338" si="358">IF(A338="","",1)</f>
        <v>1</v>
      </c>
      <c r="G338" s="27" t="str">
        <f t="shared" si="347"/>
        <v/>
      </c>
      <c r="H338" s="27" t="str">
        <f>_xlfn.IFNA(IF(INDEX(Input_Lieferant!$D$9:$BE$158,MATCH($A338,Input_Lieferant!$B$9:$B$158,0),MATCH($H$6,Input_Lieferant!$D$8:$BE$8,0))=0,"",INDEX(Input_Lieferant!$D$9:$BE$158,MATCH($A338,Input_Lieferant!$B$9:$B$158,0),MATCH($H$6,Input_Lieferant!$D$8:$BE$8,0))),"")</f>
        <v>SsDuJMXGkjUMPTSCbDAKrVkTuinGHt</v>
      </c>
      <c r="I338" s="31"/>
    </row>
    <row r="339" spans="1:9" x14ac:dyDescent="0.4">
      <c r="A339" s="158">
        <f>IFERROR(IF(AND(A333=A334,A334=A335,A335=A336,A336=A337,A337=A338),IF(A338+1&gt;MATCH(0,Input_Lieferant!$B$9:$B$158,-1),"",A338+1),A338),"")</f>
        <v>56</v>
      </c>
      <c r="B339" s="27" t="str">
        <f t="shared" si="343"/>
        <v>MATERIAL</v>
      </c>
      <c r="C339" s="27">
        <f t="shared" si="344"/>
        <v>56</v>
      </c>
      <c r="D339" s="27" t="str">
        <f t="shared" si="345"/>
        <v>GRUN</v>
      </c>
      <c r="E339" s="27" t="str">
        <f t="shared" si="353"/>
        <v>D</v>
      </c>
      <c r="F339" s="27">
        <f t="shared" ref="F339" si="359">IF(A338="","",2)</f>
        <v>2</v>
      </c>
      <c r="G339" s="27" t="str">
        <f t="shared" si="347"/>
        <v>/</v>
      </c>
      <c r="H339" s="27" t="str">
        <f>_xlfn.IFNA(IF(INDEX(Input_Lieferant!$D$9:$BE$158,MATCH($A339,Input_Lieferant!$B$9:$B$158,0),MATCH($H$3,Input_Lieferant!$D$8:$BE$8,0))=0,"",INDEX(Input_Lieferant!$D$9:$BE$158,MATCH($A339,Input_Lieferant!$B$9:$B$158,0),MATCH($H$3,Input_Lieferant!$D$8:$BE$8,0))),"")</f>
        <v>jKUqBGVVlnVCnElBPljOaJLOSRvNKC</v>
      </c>
      <c r="I339" s="31"/>
    </row>
    <row r="340" spans="1:9" x14ac:dyDescent="0.4">
      <c r="A340" s="158">
        <f>IFERROR(IF(AND(A334=A335,A335=A336,A336=A337,A337=A338,A338=A339),IF(A339+1&gt;MATCH(0,Input_Lieferant!$B$9:$B$158,-1),"",A339+1),A339),"")</f>
        <v>56</v>
      </c>
      <c r="B340" s="27" t="str">
        <f t="shared" si="343"/>
        <v>MATERIAL</v>
      </c>
      <c r="C340" s="27">
        <f t="shared" si="344"/>
        <v>56</v>
      </c>
      <c r="D340" s="27" t="str">
        <f t="shared" si="345"/>
        <v>GRUN</v>
      </c>
      <c r="E340" s="27" t="str">
        <f t="shared" si="353"/>
        <v>F</v>
      </c>
      <c r="F340" s="27">
        <f t="shared" ref="F340" si="360">IF(A340="","",1)</f>
        <v>1</v>
      </c>
      <c r="G340" s="27" t="str">
        <f t="shared" si="347"/>
        <v/>
      </c>
      <c r="H340" s="27" t="str">
        <f>_xlfn.IFNA(IF(INDEX(Input_Lieferant!$D$9:$BE$158,MATCH($A340,Input_Lieferant!$B$9:$B$158,0),MATCH($H$5,Input_Lieferant!$D$8:$BE$8,0))=0,"",INDEX(Input_Lieferant!$D$9:$BE$158,MATCH($A340,Input_Lieferant!$B$9:$B$158,0),MATCH($H$5,Input_Lieferant!$D$8:$BE$8,0))),"")</f>
        <v>EpntkPLTOlozOXDOPuzzmPVJHLCnNh</v>
      </c>
      <c r="I340" s="31"/>
    </row>
    <row r="341" spans="1:9" x14ac:dyDescent="0.4">
      <c r="A341" s="158">
        <f>IFERROR(IF(AND(A335=A336,A336=A337,A337=A338,A338=A339,A339=A340),IF(A340+1&gt;MATCH(0,Input_Lieferant!$B$9:$B$158,-1),"",A340+1),A340),"")</f>
        <v>56</v>
      </c>
      <c r="B341" s="27" t="str">
        <f t="shared" si="343"/>
        <v>MATERIAL</v>
      </c>
      <c r="C341" s="27">
        <f t="shared" si="344"/>
        <v>56</v>
      </c>
      <c r="D341" s="27" t="str">
        <f t="shared" si="345"/>
        <v>GRUN</v>
      </c>
      <c r="E341" s="27" t="str">
        <f t="shared" si="353"/>
        <v>F</v>
      </c>
      <c r="F341" s="27">
        <f t="shared" ref="F341" si="361">IF(A340="","",2)</f>
        <v>2</v>
      </c>
      <c r="G341" s="27" t="str">
        <f t="shared" si="347"/>
        <v>/</v>
      </c>
      <c r="H341" s="27" t="str">
        <f>_xlfn.IFNA(IF(INDEX(Input_Lieferant!$D$9:$BE$158,MATCH($A341,Input_Lieferant!$B$9:$B$158,0),MATCH($H$2,Input_Lieferant!$D$8:$BE$8,0))=0,"",INDEX(Input_Lieferant!$D$9:$BE$158,MATCH($A341,Input_Lieferant!$B$9:$B$158,0),MATCH($H$2,Input_Lieferant!$D$8:$BE$8,0))),"")</f>
        <v/>
      </c>
      <c r="I341" s="31"/>
    </row>
    <row r="342" spans="1:9" x14ac:dyDescent="0.4">
      <c r="A342" s="158">
        <f>IFERROR(IF(AND(A336=A337,A337=A338,A338=A339,A339=A340,A340=A341),IF(A341+1&gt;MATCH(0,Input_Lieferant!$B$9:$B$158,-1),"",A341+1),A341),"")</f>
        <v>56</v>
      </c>
      <c r="B342" s="27" t="str">
        <f t="shared" si="343"/>
        <v>MATERIAL</v>
      </c>
      <c r="C342" s="27">
        <f t="shared" si="344"/>
        <v>56</v>
      </c>
      <c r="D342" s="27" t="str">
        <f t="shared" si="345"/>
        <v>GRUN</v>
      </c>
      <c r="E342" s="27" t="str">
        <f t="shared" si="353"/>
        <v>E</v>
      </c>
      <c r="F342" s="27">
        <f t="shared" ref="F342" si="362">IF(A342="","",1)</f>
        <v>1</v>
      </c>
      <c r="G342" s="27" t="str">
        <f t="shared" si="347"/>
        <v/>
      </c>
      <c r="H342" s="27" t="str">
        <f>_xlfn.IFNA(IF(INDEX(Input_Lieferant!$D$9:$BE$158,MATCH($A342,Input_Lieferant!$B$9:$B$158,0),MATCH($H$4,Input_Lieferant!$D$8:$BE$8,0))=0,"",INDEX(Input_Lieferant!$D$9:$BE$158,MATCH($A342,Input_Lieferant!$B$9:$B$158,0),MATCH($H$4,Input_Lieferant!$D$8:$BE$8,0))),"")</f>
        <v>vXmcemGfxubNAFusitRzEGzxSCzrLr</v>
      </c>
      <c r="I342" s="31"/>
    </row>
    <row r="343" spans="1:9" x14ac:dyDescent="0.4">
      <c r="A343" s="158">
        <f>IFERROR(IF(AND(A337=A338,A338=A339,A339=A340,A340=A341,A341=A342),IF(A342+1&gt;MATCH(0,Input_Lieferant!$B$9:$B$158,-1),"",A342+1),A342),"")</f>
        <v>56</v>
      </c>
      <c r="B343" s="27" t="str">
        <f t="shared" si="343"/>
        <v>MATERIAL</v>
      </c>
      <c r="C343" s="27">
        <f t="shared" si="344"/>
        <v>56</v>
      </c>
      <c r="D343" s="27" t="str">
        <f t="shared" si="345"/>
        <v>GRUN</v>
      </c>
      <c r="E343" s="27" t="str">
        <f t="shared" si="353"/>
        <v>E</v>
      </c>
      <c r="F343" s="27">
        <f t="shared" ref="F343" si="363">IF(A342="","",2)</f>
        <v>2</v>
      </c>
      <c r="G343" s="27" t="str">
        <f t="shared" si="347"/>
        <v>/</v>
      </c>
      <c r="H343" s="27" t="str">
        <f>_xlfn.IFNA(IF(INDEX(Input_Lieferant!$D$9:$BE$158,MATCH($A343,Input_Lieferant!$B$9:$B$158,0),MATCH($H$1,Input_Lieferant!$D$8:$BE$8,0))=0,"",INDEX(Input_Lieferant!$D$9:$BE$158,MATCH($A343,Input_Lieferant!$B$9:$B$158,0),MATCH($H$1,Input_Lieferant!$D$8:$BE$8,0))),"")</f>
        <v/>
      </c>
      <c r="I343" s="31"/>
    </row>
    <row r="344" spans="1:9" x14ac:dyDescent="0.4">
      <c r="A344" s="158">
        <f>IFERROR(IF(AND(A338=A339,A339=A340,A340=A341,A341=A342,A342=A343),IF(A343+1&gt;MATCH(0,Input_Lieferant!$B$9:$B$158,-1),"",A343+1),A343),"")</f>
        <v>57</v>
      </c>
      <c r="B344" s="27" t="str">
        <f t="shared" si="343"/>
        <v>MATERIAL</v>
      </c>
      <c r="C344" s="27">
        <f t="shared" si="344"/>
        <v>57</v>
      </c>
      <c r="D344" s="27" t="str">
        <f t="shared" si="345"/>
        <v>GRUN</v>
      </c>
      <c r="E344" s="27" t="str">
        <f t="shared" si="353"/>
        <v>D</v>
      </c>
      <c r="F344" s="27">
        <f t="shared" ref="F344" si="364">IF(A344="","",1)</f>
        <v>1</v>
      </c>
      <c r="G344" s="27" t="str">
        <f t="shared" si="347"/>
        <v/>
      </c>
      <c r="H344" s="27" t="str">
        <f>_xlfn.IFNA(IF(INDEX(Input_Lieferant!$D$9:$BE$158,MATCH($A344,Input_Lieferant!$B$9:$B$158,0),MATCH($H$6,Input_Lieferant!$D$8:$BE$8,0))=0,"",INDEX(Input_Lieferant!$D$9:$BE$158,MATCH($A344,Input_Lieferant!$B$9:$B$158,0),MATCH($H$6,Input_Lieferant!$D$8:$BE$8,0))),"")</f>
        <v>VlygPeBHVDfePpPlrPSahrbaGPpFUQ</v>
      </c>
      <c r="I344" s="31"/>
    </row>
    <row r="345" spans="1:9" x14ac:dyDescent="0.4">
      <c r="A345" s="158">
        <f>IFERROR(IF(AND(A339=A340,A340=A341,A341=A342,A342=A343,A343=A344),IF(A344+1&gt;MATCH(0,Input_Lieferant!$B$9:$B$158,-1),"",A344+1),A344),"")</f>
        <v>57</v>
      </c>
      <c r="B345" s="27" t="str">
        <f t="shared" si="343"/>
        <v>MATERIAL</v>
      </c>
      <c r="C345" s="27">
        <f t="shared" si="344"/>
        <v>57</v>
      </c>
      <c r="D345" s="27" t="str">
        <f t="shared" si="345"/>
        <v>GRUN</v>
      </c>
      <c r="E345" s="27" t="str">
        <f t="shared" si="353"/>
        <v>D</v>
      </c>
      <c r="F345" s="27">
        <f t="shared" ref="F345" si="365">IF(A344="","",2)</f>
        <v>2</v>
      </c>
      <c r="G345" s="27" t="str">
        <f t="shared" si="347"/>
        <v>/</v>
      </c>
      <c r="H345" s="27" t="str">
        <f>_xlfn.IFNA(IF(INDEX(Input_Lieferant!$D$9:$BE$158,MATCH($A345,Input_Lieferant!$B$9:$B$158,0),MATCH($H$3,Input_Lieferant!$D$8:$BE$8,0))=0,"",INDEX(Input_Lieferant!$D$9:$BE$158,MATCH($A345,Input_Lieferant!$B$9:$B$158,0),MATCH($H$3,Input_Lieferant!$D$8:$BE$8,0))),"")</f>
        <v>lbUsoTmMVitkGldskMIDdENOdEBTXG</v>
      </c>
      <c r="I345" s="31"/>
    </row>
    <row r="346" spans="1:9" x14ac:dyDescent="0.4">
      <c r="A346" s="158">
        <f>IFERROR(IF(AND(A340=A341,A341=A342,A342=A343,A343=A344,A344=A345),IF(A345+1&gt;MATCH(0,Input_Lieferant!$B$9:$B$158,-1),"",A345+1),A345),"")</f>
        <v>57</v>
      </c>
      <c r="B346" s="27" t="str">
        <f t="shared" si="343"/>
        <v>MATERIAL</v>
      </c>
      <c r="C346" s="27">
        <f t="shared" si="344"/>
        <v>57</v>
      </c>
      <c r="D346" s="27" t="str">
        <f t="shared" si="345"/>
        <v>GRUN</v>
      </c>
      <c r="E346" s="27" t="str">
        <f t="shared" si="353"/>
        <v>F</v>
      </c>
      <c r="F346" s="27">
        <f t="shared" ref="F346" si="366">IF(A346="","",1)</f>
        <v>1</v>
      </c>
      <c r="G346" s="27" t="str">
        <f t="shared" si="347"/>
        <v/>
      </c>
      <c r="H346" s="27" t="str">
        <f>_xlfn.IFNA(IF(INDEX(Input_Lieferant!$D$9:$BE$158,MATCH($A346,Input_Lieferant!$B$9:$B$158,0),MATCH($H$5,Input_Lieferant!$D$8:$BE$8,0))=0,"",INDEX(Input_Lieferant!$D$9:$BE$158,MATCH($A346,Input_Lieferant!$B$9:$B$158,0),MATCH($H$5,Input_Lieferant!$D$8:$BE$8,0))),"")</f>
        <v>iTPgMVdhlWBUejvdwwxmcuvJoNXNbt</v>
      </c>
      <c r="I346" s="31"/>
    </row>
    <row r="347" spans="1:9" x14ac:dyDescent="0.4">
      <c r="A347" s="158">
        <f>IFERROR(IF(AND(A341=A342,A342=A343,A343=A344,A344=A345,A345=A346),IF(A346+1&gt;MATCH(0,Input_Lieferant!$B$9:$B$158,-1),"",A346+1),A346),"")</f>
        <v>57</v>
      </c>
      <c r="B347" s="27" t="str">
        <f t="shared" si="343"/>
        <v>MATERIAL</v>
      </c>
      <c r="C347" s="27">
        <f t="shared" si="344"/>
        <v>57</v>
      </c>
      <c r="D347" s="27" t="str">
        <f t="shared" si="345"/>
        <v>GRUN</v>
      </c>
      <c r="E347" s="27" t="str">
        <f t="shared" si="353"/>
        <v>F</v>
      </c>
      <c r="F347" s="27">
        <f t="shared" ref="F347" si="367">IF(A346="","",2)</f>
        <v>2</v>
      </c>
      <c r="G347" s="27" t="str">
        <f t="shared" si="347"/>
        <v>/</v>
      </c>
      <c r="H347" s="27" t="str">
        <f>_xlfn.IFNA(IF(INDEX(Input_Lieferant!$D$9:$BE$158,MATCH($A347,Input_Lieferant!$B$9:$B$158,0),MATCH($H$2,Input_Lieferant!$D$8:$BE$8,0))=0,"",INDEX(Input_Lieferant!$D$9:$BE$158,MATCH($A347,Input_Lieferant!$B$9:$B$158,0),MATCH($H$2,Input_Lieferant!$D$8:$BE$8,0))),"")</f>
        <v>kcLgLDMbdTIgeyFMqDSvbISTTOWzJg</v>
      </c>
      <c r="I347" s="31"/>
    </row>
    <row r="348" spans="1:9" x14ac:dyDescent="0.4">
      <c r="A348" s="158">
        <f>IFERROR(IF(AND(A342=A343,A343=A344,A344=A345,A345=A346,A346=A347),IF(A347+1&gt;MATCH(0,Input_Lieferant!$B$9:$B$158,-1),"",A347+1),A347),"")</f>
        <v>57</v>
      </c>
      <c r="B348" s="27" t="str">
        <f t="shared" si="343"/>
        <v>MATERIAL</v>
      </c>
      <c r="C348" s="27">
        <f t="shared" si="344"/>
        <v>57</v>
      </c>
      <c r="D348" s="27" t="str">
        <f t="shared" si="345"/>
        <v>GRUN</v>
      </c>
      <c r="E348" s="27" t="str">
        <f t="shared" si="353"/>
        <v>E</v>
      </c>
      <c r="F348" s="27">
        <f t="shared" ref="F348" si="368">IF(A348="","",1)</f>
        <v>1</v>
      </c>
      <c r="G348" s="27" t="str">
        <f t="shared" si="347"/>
        <v/>
      </c>
      <c r="H348" s="27" t="str">
        <f>_xlfn.IFNA(IF(INDEX(Input_Lieferant!$D$9:$BE$158,MATCH($A348,Input_Lieferant!$B$9:$B$158,0),MATCH($H$4,Input_Lieferant!$D$8:$BE$8,0))=0,"",INDEX(Input_Lieferant!$D$9:$BE$158,MATCH($A348,Input_Lieferant!$B$9:$B$158,0),MATCH($H$4,Input_Lieferant!$D$8:$BE$8,0))),"")</f>
        <v>xDWcvmUFhroAkvBRHmDorumsmLmiXq</v>
      </c>
      <c r="I348" s="31"/>
    </row>
    <row r="349" spans="1:9" x14ac:dyDescent="0.4">
      <c r="A349" s="158">
        <f>IFERROR(IF(AND(A343=A344,A344=A345,A345=A346,A346=A347,A347=A348),IF(A348+1&gt;MATCH(0,Input_Lieferant!$B$9:$B$158,-1),"",A348+1),A348),"")</f>
        <v>57</v>
      </c>
      <c r="B349" s="27" t="str">
        <f t="shared" si="343"/>
        <v>MATERIAL</v>
      </c>
      <c r="C349" s="27">
        <f t="shared" si="344"/>
        <v>57</v>
      </c>
      <c r="D349" s="27" t="str">
        <f t="shared" si="345"/>
        <v>GRUN</v>
      </c>
      <c r="E349" s="27" t="str">
        <f t="shared" si="353"/>
        <v>E</v>
      </c>
      <c r="F349" s="27">
        <f t="shared" ref="F349" si="369">IF(A348="","",2)</f>
        <v>2</v>
      </c>
      <c r="G349" s="27" t="str">
        <f t="shared" si="347"/>
        <v>/</v>
      </c>
      <c r="H349" s="27" t="str">
        <f>_xlfn.IFNA(IF(INDEX(Input_Lieferant!$D$9:$BE$158,MATCH($A349,Input_Lieferant!$B$9:$B$158,0),MATCH($H$1,Input_Lieferant!$D$8:$BE$8,0))=0,"",INDEX(Input_Lieferant!$D$9:$BE$158,MATCH($A349,Input_Lieferant!$B$9:$B$158,0),MATCH($H$1,Input_Lieferant!$D$8:$BE$8,0))),"")</f>
        <v/>
      </c>
      <c r="I349" s="31"/>
    </row>
    <row r="350" spans="1:9" x14ac:dyDescent="0.4">
      <c r="A350" s="158">
        <f>IFERROR(IF(AND(A344=A345,A345=A346,A346=A347,A347=A348,A348=A349),IF(A349+1&gt;MATCH(0,Input_Lieferant!$B$9:$B$158,-1),"",A349+1),A349),"")</f>
        <v>58</v>
      </c>
      <c r="B350" s="27" t="str">
        <f t="shared" si="343"/>
        <v>MATERIAL</v>
      </c>
      <c r="C350" s="27">
        <f t="shared" si="344"/>
        <v>58</v>
      </c>
      <c r="D350" s="27" t="str">
        <f t="shared" si="345"/>
        <v>GRUN</v>
      </c>
      <c r="E350" s="27" t="str">
        <f t="shared" si="353"/>
        <v>D</v>
      </c>
      <c r="F350" s="27">
        <f t="shared" ref="F350" si="370">IF(A350="","",1)</f>
        <v>1</v>
      </c>
      <c r="G350" s="27" t="str">
        <f t="shared" si="347"/>
        <v/>
      </c>
      <c r="H350" s="27" t="str">
        <f>_xlfn.IFNA(IF(INDEX(Input_Lieferant!$D$9:$BE$158,MATCH($A350,Input_Lieferant!$B$9:$B$158,0),MATCH($H$6,Input_Lieferant!$D$8:$BE$8,0))=0,"",INDEX(Input_Lieferant!$D$9:$BE$158,MATCH($A350,Input_Lieferant!$B$9:$B$158,0),MATCH($H$6,Input_Lieferant!$D$8:$BE$8,0))),"")</f>
        <v>XuntGJpAdOSrOLCEWcDdjbwwEmFRJa</v>
      </c>
      <c r="I350" s="31"/>
    </row>
    <row r="351" spans="1:9" x14ac:dyDescent="0.4">
      <c r="A351" s="158">
        <f>IFERROR(IF(AND(A345=A346,A346=A347,A347=A348,A348=A349,A349=A350),IF(A350+1&gt;MATCH(0,Input_Lieferant!$B$9:$B$158,-1),"",A350+1),A350),"")</f>
        <v>58</v>
      </c>
      <c r="B351" s="27" t="str">
        <f t="shared" si="343"/>
        <v>MATERIAL</v>
      </c>
      <c r="C351" s="27">
        <f t="shared" si="344"/>
        <v>58</v>
      </c>
      <c r="D351" s="27" t="str">
        <f t="shared" si="345"/>
        <v>GRUN</v>
      </c>
      <c r="E351" s="27" t="str">
        <f t="shared" si="353"/>
        <v>D</v>
      </c>
      <c r="F351" s="27">
        <f t="shared" ref="F351" si="371">IF(A350="","",2)</f>
        <v>2</v>
      </c>
      <c r="G351" s="27" t="str">
        <f t="shared" si="347"/>
        <v>/</v>
      </c>
      <c r="H351" s="27" t="str">
        <f>_xlfn.IFNA(IF(INDEX(Input_Lieferant!$D$9:$BE$158,MATCH($A351,Input_Lieferant!$B$9:$B$158,0),MATCH($H$3,Input_Lieferant!$D$8:$BE$8,0))=0,"",INDEX(Input_Lieferant!$D$9:$BE$158,MATCH($A351,Input_Lieferant!$B$9:$B$158,0),MATCH($H$3,Input_Lieferant!$D$8:$BE$8,0))),"")</f>
        <v>TfRTJIjowAFFfImtUtpxIMkRDvaecN</v>
      </c>
      <c r="I351" s="31"/>
    </row>
    <row r="352" spans="1:9" x14ac:dyDescent="0.4">
      <c r="A352" s="158">
        <f>IFERROR(IF(AND(A346=A347,A347=A348,A348=A349,A349=A350,A350=A351),IF(A351+1&gt;MATCH(0,Input_Lieferant!$B$9:$B$158,-1),"",A351+1),A351),"")</f>
        <v>58</v>
      </c>
      <c r="B352" s="27" t="str">
        <f t="shared" si="343"/>
        <v>MATERIAL</v>
      </c>
      <c r="C352" s="27">
        <f t="shared" si="344"/>
        <v>58</v>
      </c>
      <c r="D352" s="27" t="str">
        <f t="shared" si="345"/>
        <v>GRUN</v>
      </c>
      <c r="E352" s="27" t="str">
        <f t="shared" si="353"/>
        <v>F</v>
      </c>
      <c r="F352" s="27">
        <f t="shared" ref="F352" si="372">IF(A352="","",1)</f>
        <v>1</v>
      </c>
      <c r="G352" s="27" t="str">
        <f t="shared" si="347"/>
        <v/>
      </c>
      <c r="H352" s="27" t="str">
        <f>_xlfn.IFNA(IF(INDEX(Input_Lieferant!$D$9:$BE$158,MATCH($A352,Input_Lieferant!$B$9:$B$158,0),MATCH($H$5,Input_Lieferant!$D$8:$BE$8,0))=0,"",INDEX(Input_Lieferant!$D$9:$BE$158,MATCH($A352,Input_Lieferant!$B$9:$B$158,0),MATCH($H$5,Input_Lieferant!$D$8:$BE$8,0))),"")</f>
        <v>zhflLTVCdwXQSwrvGLMHrhMNGLnaEC</v>
      </c>
      <c r="I352" s="31"/>
    </row>
    <row r="353" spans="1:9" x14ac:dyDescent="0.4">
      <c r="A353" s="158">
        <f>IFERROR(IF(AND(A347=A348,A348=A349,A349=A350,A350=A351,A351=A352),IF(A352+1&gt;MATCH(0,Input_Lieferant!$B$9:$B$158,-1),"",A352+1),A352),"")</f>
        <v>58</v>
      </c>
      <c r="B353" s="27" t="str">
        <f t="shared" si="343"/>
        <v>MATERIAL</v>
      </c>
      <c r="C353" s="27">
        <f t="shared" si="344"/>
        <v>58</v>
      </c>
      <c r="D353" s="27" t="str">
        <f t="shared" si="345"/>
        <v>GRUN</v>
      </c>
      <c r="E353" s="27" t="str">
        <f t="shared" si="353"/>
        <v>F</v>
      </c>
      <c r="F353" s="27">
        <f t="shared" ref="F353" si="373">IF(A352="","",2)</f>
        <v>2</v>
      </c>
      <c r="G353" s="27" t="str">
        <f t="shared" si="347"/>
        <v>/</v>
      </c>
      <c r="H353" s="27" t="str">
        <f>_xlfn.IFNA(IF(INDEX(Input_Lieferant!$D$9:$BE$158,MATCH($A353,Input_Lieferant!$B$9:$B$158,0),MATCH($H$2,Input_Lieferant!$D$8:$BE$8,0))=0,"",INDEX(Input_Lieferant!$D$9:$BE$158,MATCH($A353,Input_Lieferant!$B$9:$B$158,0),MATCH($H$2,Input_Lieferant!$D$8:$BE$8,0))),"")</f>
        <v>duFtKtSWQODzJdHGrMyftXooTrCrAU</v>
      </c>
      <c r="I353" s="31"/>
    </row>
    <row r="354" spans="1:9" x14ac:dyDescent="0.4">
      <c r="A354" s="158">
        <f>IFERROR(IF(AND(A348=A349,A349=A350,A350=A351,A351=A352,A352=A353),IF(A353+1&gt;MATCH(0,Input_Lieferant!$B$9:$B$158,-1),"",A353+1),A353),"")</f>
        <v>58</v>
      </c>
      <c r="B354" s="27" t="str">
        <f t="shared" si="343"/>
        <v>MATERIAL</v>
      </c>
      <c r="C354" s="27">
        <f t="shared" si="344"/>
        <v>58</v>
      </c>
      <c r="D354" s="27" t="str">
        <f t="shared" si="345"/>
        <v>GRUN</v>
      </c>
      <c r="E354" s="27" t="str">
        <f t="shared" si="353"/>
        <v>E</v>
      </c>
      <c r="F354" s="27">
        <f t="shared" ref="F354" si="374">IF(A354="","",1)</f>
        <v>1</v>
      </c>
      <c r="G354" s="27" t="str">
        <f t="shared" si="347"/>
        <v/>
      </c>
      <c r="H354" s="27" t="str">
        <f>_xlfn.IFNA(IF(INDEX(Input_Lieferant!$D$9:$BE$158,MATCH($A354,Input_Lieferant!$B$9:$B$158,0),MATCH($H$4,Input_Lieferant!$D$8:$BE$8,0))=0,"",INDEX(Input_Lieferant!$D$9:$BE$158,MATCH($A354,Input_Lieferant!$B$9:$B$158,0),MATCH($H$4,Input_Lieferant!$D$8:$BE$8,0))),"")</f>
        <v>edNWGSovzsPynuzJodCrzFujOyFOtU</v>
      </c>
      <c r="I354" s="31"/>
    </row>
    <row r="355" spans="1:9" x14ac:dyDescent="0.4">
      <c r="A355" s="158">
        <f>IFERROR(IF(AND(A349=A350,A350=A351,A351=A352,A352=A353,A353=A354),IF(A354+1&gt;MATCH(0,Input_Lieferant!$B$9:$B$158,-1),"",A354+1),A354),"")</f>
        <v>58</v>
      </c>
      <c r="B355" s="27" t="str">
        <f t="shared" si="343"/>
        <v>MATERIAL</v>
      </c>
      <c r="C355" s="27">
        <f t="shared" si="344"/>
        <v>58</v>
      </c>
      <c r="D355" s="27" t="str">
        <f t="shared" si="345"/>
        <v>GRUN</v>
      </c>
      <c r="E355" s="27" t="str">
        <f t="shared" si="353"/>
        <v>E</v>
      </c>
      <c r="F355" s="27">
        <f t="shared" ref="F355" si="375">IF(A354="","",2)</f>
        <v>2</v>
      </c>
      <c r="G355" s="27" t="str">
        <f t="shared" si="347"/>
        <v>/</v>
      </c>
      <c r="H355" s="27" t="str">
        <f>_xlfn.IFNA(IF(INDEX(Input_Lieferant!$D$9:$BE$158,MATCH($A355,Input_Lieferant!$B$9:$B$158,0),MATCH($H$1,Input_Lieferant!$D$8:$BE$8,0))=0,"",INDEX(Input_Lieferant!$D$9:$BE$158,MATCH($A355,Input_Lieferant!$B$9:$B$158,0),MATCH($H$1,Input_Lieferant!$D$8:$BE$8,0))),"")</f>
        <v/>
      </c>
      <c r="I355" s="31"/>
    </row>
    <row r="356" spans="1:9" x14ac:dyDescent="0.4">
      <c r="A356" s="158">
        <f>IFERROR(IF(AND(A350=A351,A351=A352,A352=A353,A353=A354,A354=A355),IF(A355+1&gt;MATCH(0,Input_Lieferant!$B$9:$B$158,-1),"",A355+1),A355),"")</f>
        <v>59</v>
      </c>
      <c r="B356" s="27" t="str">
        <f t="shared" si="343"/>
        <v>MATERIAL</v>
      </c>
      <c r="C356" s="27">
        <f t="shared" si="344"/>
        <v>59</v>
      </c>
      <c r="D356" s="27" t="str">
        <f t="shared" si="345"/>
        <v>GRUN</v>
      </c>
      <c r="E356" s="27" t="str">
        <f t="shared" si="353"/>
        <v>D</v>
      </c>
      <c r="F356" s="27">
        <f t="shared" ref="F356" si="376">IF(A356="","",1)</f>
        <v>1</v>
      </c>
      <c r="G356" s="27" t="str">
        <f t="shared" si="347"/>
        <v/>
      </c>
      <c r="H356" s="27" t="str">
        <f>_xlfn.IFNA(IF(INDEX(Input_Lieferant!$D$9:$BE$158,MATCH($A356,Input_Lieferant!$B$9:$B$158,0),MATCH($H$6,Input_Lieferant!$D$8:$BE$8,0))=0,"",INDEX(Input_Lieferant!$D$9:$BE$158,MATCH($A356,Input_Lieferant!$B$9:$B$158,0),MATCH($H$6,Input_Lieferant!$D$8:$BE$8,0))),"")</f>
        <v>ebEGGSaFuBURPbTHUQyKClEFaAVvhf</v>
      </c>
      <c r="I356" s="31"/>
    </row>
    <row r="357" spans="1:9" x14ac:dyDescent="0.4">
      <c r="A357" s="158">
        <f>IFERROR(IF(AND(A351=A352,A352=A353,A353=A354,A354=A355,A355=A356),IF(A356+1&gt;MATCH(0,Input_Lieferant!$B$9:$B$158,-1),"",A356+1),A356),"")</f>
        <v>59</v>
      </c>
      <c r="B357" s="27" t="str">
        <f t="shared" si="343"/>
        <v>MATERIAL</v>
      </c>
      <c r="C357" s="27">
        <f t="shared" si="344"/>
        <v>59</v>
      </c>
      <c r="D357" s="27" t="str">
        <f t="shared" si="345"/>
        <v>GRUN</v>
      </c>
      <c r="E357" s="27" t="str">
        <f t="shared" si="353"/>
        <v>D</v>
      </c>
      <c r="F357" s="27">
        <f t="shared" ref="F357" si="377">IF(A356="","",2)</f>
        <v>2</v>
      </c>
      <c r="G357" s="27" t="str">
        <f t="shared" si="347"/>
        <v>/</v>
      </c>
      <c r="H357" s="27" t="str">
        <f>_xlfn.IFNA(IF(INDEX(Input_Lieferant!$D$9:$BE$158,MATCH($A357,Input_Lieferant!$B$9:$B$158,0),MATCH($H$3,Input_Lieferant!$D$8:$BE$8,0))=0,"",INDEX(Input_Lieferant!$D$9:$BE$158,MATCH($A357,Input_Lieferant!$B$9:$B$158,0),MATCH($H$3,Input_Lieferant!$D$8:$BE$8,0))),"")</f>
        <v>AWUBoruIRtqJORNyLKOCWSnGDbLikL</v>
      </c>
      <c r="I357" s="31"/>
    </row>
    <row r="358" spans="1:9" x14ac:dyDescent="0.4">
      <c r="A358" s="158">
        <f>IFERROR(IF(AND(A352=A353,A353=A354,A354=A355,A355=A356,A356=A357),IF(A357+1&gt;MATCH(0,Input_Lieferant!$B$9:$B$158,-1),"",A357+1),A357),"")</f>
        <v>59</v>
      </c>
      <c r="B358" s="27" t="str">
        <f t="shared" si="343"/>
        <v>MATERIAL</v>
      </c>
      <c r="C358" s="27">
        <f t="shared" si="344"/>
        <v>59</v>
      </c>
      <c r="D358" s="27" t="str">
        <f t="shared" si="345"/>
        <v>GRUN</v>
      </c>
      <c r="E358" s="27" t="str">
        <f t="shared" si="353"/>
        <v>F</v>
      </c>
      <c r="F358" s="27">
        <f t="shared" ref="F358" si="378">IF(A358="","",1)</f>
        <v>1</v>
      </c>
      <c r="G358" s="27" t="str">
        <f t="shared" si="347"/>
        <v/>
      </c>
      <c r="H358" s="27" t="str">
        <f>_xlfn.IFNA(IF(INDEX(Input_Lieferant!$D$9:$BE$158,MATCH($A358,Input_Lieferant!$B$9:$B$158,0),MATCH($H$5,Input_Lieferant!$D$8:$BE$8,0))=0,"",INDEX(Input_Lieferant!$D$9:$BE$158,MATCH($A358,Input_Lieferant!$B$9:$B$158,0),MATCH($H$5,Input_Lieferant!$D$8:$BE$8,0))),"")</f>
        <v>yBtSIsVgEQEvuLSmwdPCXddLgNWGWb</v>
      </c>
      <c r="I358" s="31"/>
    </row>
    <row r="359" spans="1:9" x14ac:dyDescent="0.4">
      <c r="A359" s="158">
        <f>IFERROR(IF(AND(A353=A354,A354=A355,A355=A356,A356=A357,A357=A358),IF(A358+1&gt;MATCH(0,Input_Lieferant!$B$9:$B$158,-1),"",A358+1),A358),"")</f>
        <v>59</v>
      </c>
      <c r="B359" s="27" t="str">
        <f t="shared" si="343"/>
        <v>MATERIAL</v>
      </c>
      <c r="C359" s="27">
        <f t="shared" si="344"/>
        <v>59</v>
      </c>
      <c r="D359" s="27" t="str">
        <f t="shared" si="345"/>
        <v>GRUN</v>
      </c>
      <c r="E359" s="27" t="str">
        <f t="shared" si="353"/>
        <v>F</v>
      </c>
      <c r="F359" s="27">
        <f t="shared" ref="F359" si="379">IF(A358="","",2)</f>
        <v>2</v>
      </c>
      <c r="G359" s="27" t="str">
        <f t="shared" si="347"/>
        <v>/</v>
      </c>
      <c r="H359" s="27" t="str">
        <f>_xlfn.IFNA(IF(INDEX(Input_Lieferant!$D$9:$BE$158,MATCH($A359,Input_Lieferant!$B$9:$B$158,0),MATCH($H$2,Input_Lieferant!$D$8:$BE$8,0))=0,"",INDEX(Input_Lieferant!$D$9:$BE$158,MATCH($A359,Input_Lieferant!$B$9:$B$158,0),MATCH($H$2,Input_Lieferant!$D$8:$BE$8,0))),"")</f>
        <v>zqBcqOlAQdpyIbAfvFouDydhGhsBQE</v>
      </c>
      <c r="I359" s="31"/>
    </row>
    <row r="360" spans="1:9" x14ac:dyDescent="0.4">
      <c r="A360" s="158">
        <f>IFERROR(IF(AND(A354=A355,A355=A356,A356=A357,A357=A358,A358=A359),IF(A359+1&gt;MATCH(0,Input_Lieferant!$B$9:$B$158,-1),"",A359+1),A359),"")</f>
        <v>59</v>
      </c>
      <c r="B360" s="27" t="str">
        <f t="shared" si="343"/>
        <v>MATERIAL</v>
      </c>
      <c r="C360" s="27">
        <f t="shared" si="344"/>
        <v>59</v>
      </c>
      <c r="D360" s="27" t="str">
        <f t="shared" si="345"/>
        <v>GRUN</v>
      </c>
      <c r="E360" s="27" t="str">
        <f t="shared" si="353"/>
        <v>E</v>
      </c>
      <c r="F360" s="27">
        <f t="shared" ref="F360" si="380">IF(A360="","",1)</f>
        <v>1</v>
      </c>
      <c r="G360" s="27" t="str">
        <f t="shared" si="347"/>
        <v/>
      </c>
      <c r="H360" s="27" t="str">
        <f>_xlfn.IFNA(IF(INDEX(Input_Lieferant!$D$9:$BE$158,MATCH($A360,Input_Lieferant!$B$9:$B$158,0),MATCH($H$4,Input_Lieferant!$D$8:$BE$8,0))=0,"",INDEX(Input_Lieferant!$D$9:$BE$158,MATCH($A360,Input_Lieferant!$B$9:$B$158,0),MATCH($H$4,Input_Lieferant!$D$8:$BE$8,0))),"")</f>
        <v>kKMWIfRmWSexmBBUbTLXbhedtnTqek</v>
      </c>
      <c r="I360" s="31"/>
    </row>
    <row r="361" spans="1:9" x14ac:dyDescent="0.4">
      <c r="A361" s="158">
        <f>IFERROR(IF(AND(A355=A356,A356=A357,A357=A358,A358=A359,A359=A360),IF(A360+1&gt;MATCH(0,Input_Lieferant!$B$9:$B$158,-1),"",A360+1),A360),"")</f>
        <v>59</v>
      </c>
      <c r="B361" s="27" t="str">
        <f t="shared" si="343"/>
        <v>MATERIAL</v>
      </c>
      <c r="C361" s="27">
        <f t="shared" si="344"/>
        <v>59</v>
      </c>
      <c r="D361" s="27" t="str">
        <f t="shared" si="345"/>
        <v>GRUN</v>
      </c>
      <c r="E361" s="27" t="str">
        <f t="shared" si="353"/>
        <v>E</v>
      </c>
      <c r="F361" s="27">
        <f t="shared" ref="F361" si="381">IF(A360="","",2)</f>
        <v>2</v>
      </c>
      <c r="G361" s="27" t="str">
        <f t="shared" si="347"/>
        <v>/</v>
      </c>
      <c r="H361" s="27" t="str">
        <f>_xlfn.IFNA(IF(INDEX(Input_Lieferant!$D$9:$BE$158,MATCH($A361,Input_Lieferant!$B$9:$B$158,0),MATCH($H$1,Input_Lieferant!$D$8:$BE$8,0))=0,"",INDEX(Input_Lieferant!$D$9:$BE$158,MATCH($A361,Input_Lieferant!$B$9:$B$158,0),MATCH($H$1,Input_Lieferant!$D$8:$BE$8,0))),"")</f>
        <v/>
      </c>
      <c r="I361" s="31"/>
    </row>
    <row r="362" spans="1:9" x14ac:dyDescent="0.4">
      <c r="A362" s="158">
        <f>IFERROR(IF(AND(A356=A357,A357=A358,A358=A359,A359=A360,A360=A361),IF(A361+1&gt;MATCH(0,Input_Lieferant!$B$9:$B$158,-1),"",A361+1),A361),"")</f>
        <v>60</v>
      </c>
      <c r="B362" s="27" t="str">
        <f t="shared" si="343"/>
        <v>MATERIAL</v>
      </c>
      <c r="C362" s="27">
        <f t="shared" si="344"/>
        <v>60</v>
      </c>
      <c r="D362" s="27" t="str">
        <f t="shared" si="345"/>
        <v>GRUN</v>
      </c>
      <c r="E362" s="27" t="str">
        <f t="shared" si="353"/>
        <v>D</v>
      </c>
      <c r="F362" s="27">
        <f t="shared" ref="F362" si="382">IF(A362="","",1)</f>
        <v>1</v>
      </c>
      <c r="G362" s="27" t="str">
        <f t="shared" si="347"/>
        <v/>
      </c>
      <c r="H362" s="27" t="str">
        <f>_xlfn.IFNA(IF(INDEX(Input_Lieferant!$D$9:$BE$158,MATCH($A362,Input_Lieferant!$B$9:$B$158,0),MATCH($H$6,Input_Lieferant!$D$8:$BE$8,0))=0,"",INDEX(Input_Lieferant!$D$9:$BE$158,MATCH($A362,Input_Lieferant!$B$9:$B$158,0),MATCH($H$6,Input_Lieferant!$D$8:$BE$8,0))),"")</f>
        <v>TtSqRamvOgkqDcsBkIhERoKAEWKVwa</v>
      </c>
      <c r="I362" s="31"/>
    </row>
    <row r="363" spans="1:9" x14ac:dyDescent="0.4">
      <c r="A363" s="158">
        <f>IFERROR(IF(AND(A357=A358,A358=A359,A359=A360,A360=A361,A361=A362),IF(A362+1&gt;MATCH(0,Input_Lieferant!$B$9:$B$158,-1),"",A362+1),A362),"")</f>
        <v>60</v>
      </c>
      <c r="B363" s="27" t="str">
        <f t="shared" si="343"/>
        <v>MATERIAL</v>
      </c>
      <c r="C363" s="27">
        <f t="shared" si="344"/>
        <v>60</v>
      </c>
      <c r="D363" s="27" t="str">
        <f t="shared" si="345"/>
        <v>GRUN</v>
      </c>
      <c r="E363" s="27" t="str">
        <f t="shared" si="353"/>
        <v>D</v>
      </c>
      <c r="F363" s="27">
        <f t="shared" ref="F363" si="383">IF(A362="","",2)</f>
        <v>2</v>
      </c>
      <c r="G363" s="27" t="str">
        <f t="shared" si="347"/>
        <v>/</v>
      </c>
      <c r="H363" s="27" t="str">
        <f>_xlfn.IFNA(IF(INDEX(Input_Lieferant!$D$9:$BE$158,MATCH($A363,Input_Lieferant!$B$9:$B$158,0),MATCH($H$3,Input_Lieferant!$D$8:$BE$8,0))=0,"",INDEX(Input_Lieferant!$D$9:$BE$158,MATCH($A363,Input_Lieferant!$B$9:$B$158,0),MATCH($H$3,Input_Lieferant!$D$8:$BE$8,0))),"")</f>
        <v>HLmBhQoXeXAEhnbXiQbUIPMgDpPvqs</v>
      </c>
      <c r="I363" s="31"/>
    </row>
    <row r="364" spans="1:9" x14ac:dyDescent="0.4">
      <c r="A364" s="158">
        <f>IFERROR(IF(AND(A358=A359,A359=A360,A360=A361,A361=A362,A362=A363),IF(A363+1&gt;MATCH(0,Input_Lieferant!$B$9:$B$158,-1),"",A363+1),A363),"")</f>
        <v>60</v>
      </c>
      <c r="B364" s="27" t="str">
        <f t="shared" si="343"/>
        <v>MATERIAL</v>
      </c>
      <c r="C364" s="27">
        <f t="shared" si="344"/>
        <v>60</v>
      </c>
      <c r="D364" s="27" t="str">
        <f t="shared" si="345"/>
        <v>GRUN</v>
      </c>
      <c r="E364" s="27" t="str">
        <f t="shared" si="353"/>
        <v>F</v>
      </c>
      <c r="F364" s="27">
        <f t="shared" ref="F364" si="384">IF(A364="","",1)</f>
        <v>1</v>
      </c>
      <c r="G364" s="27" t="str">
        <f t="shared" si="347"/>
        <v/>
      </c>
      <c r="H364" s="27" t="str">
        <f>_xlfn.IFNA(IF(INDEX(Input_Lieferant!$D$9:$BE$158,MATCH($A364,Input_Lieferant!$B$9:$B$158,0),MATCH($H$5,Input_Lieferant!$D$8:$BE$8,0))=0,"",INDEX(Input_Lieferant!$D$9:$BE$158,MATCH($A364,Input_Lieferant!$B$9:$B$158,0),MATCH($H$5,Input_Lieferant!$D$8:$BE$8,0))),"")</f>
        <v>AeAzVfSRFmdtVoPbDIrtxsQeatmmKd</v>
      </c>
      <c r="I364" s="31"/>
    </row>
    <row r="365" spans="1:9" x14ac:dyDescent="0.4">
      <c r="A365" s="158">
        <f>IFERROR(IF(AND(A359=A360,A360=A361,A361=A362,A362=A363,A363=A364),IF(A364+1&gt;MATCH(0,Input_Lieferant!$B$9:$B$158,-1),"",A364+1),A364),"")</f>
        <v>60</v>
      </c>
      <c r="B365" s="27" t="str">
        <f t="shared" si="343"/>
        <v>MATERIAL</v>
      </c>
      <c r="C365" s="27">
        <f t="shared" si="344"/>
        <v>60</v>
      </c>
      <c r="D365" s="27" t="str">
        <f t="shared" si="345"/>
        <v>GRUN</v>
      </c>
      <c r="E365" s="27" t="str">
        <f t="shared" si="353"/>
        <v>F</v>
      </c>
      <c r="F365" s="27">
        <f t="shared" ref="F365" si="385">IF(A364="","",2)</f>
        <v>2</v>
      </c>
      <c r="G365" s="27" t="str">
        <f t="shared" si="347"/>
        <v>/</v>
      </c>
      <c r="H365" s="27" t="str">
        <f>_xlfn.IFNA(IF(INDEX(Input_Lieferant!$D$9:$BE$158,MATCH($A365,Input_Lieferant!$B$9:$B$158,0),MATCH($H$2,Input_Lieferant!$D$8:$BE$8,0))=0,"",INDEX(Input_Lieferant!$D$9:$BE$158,MATCH($A365,Input_Lieferant!$B$9:$B$158,0),MATCH($H$2,Input_Lieferant!$D$8:$BE$8,0))),"")</f>
        <v>yogsocHPPvwDJynhWRXnPttJtVeVpV</v>
      </c>
      <c r="I365" s="31"/>
    </row>
    <row r="366" spans="1:9" x14ac:dyDescent="0.4">
      <c r="A366" s="158">
        <f>IFERROR(IF(AND(A360=A361,A361=A362,A362=A363,A363=A364,A364=A365),IF(A365+1&gt;MATCH(0,Input_Lieferant!$B$9:$B$158,-1),"",A365+1),A365),"")</f>
        <v>60</v>
      </c>
      <c r="B366" s="27" t="str">
        <f t="shared" si="343"/>
        <v>MATERIAL</v>
      </c>
      <c r="C366" s="27">
        <f t="shared" si="344"/>
        <v>60</v>
      </c>
      <c r="D366" s="27" t="str">
        <f t="shared" si="345"/>
        <v>GRUN</v>
      </c>
      <c r="E366" s="27" t="str">
        <f t="shared" si="353"/>
        <v>E</v>
      </c>
      <c r="F366" s="27">
        <f t="shared" ref="F366" si="386">IF(A366="","",1)</f>
        <v>1</v>
      </c>
      <c r="G366" s="27" t="str">
        <f t="shared" si="347"/>
        <v/>
      </c>
      <c r="H366" s="27" t="str">
        <f>_xlfn.IFNA(IF(INDEX(Input_Lieferant!$D$9:$BE$158,MATCH($A366,Input_Lieferant!$B$9:$B$158,0),MATCH($H$4,Input_Lieferant!$D$8:$BE$8,0))=0,"",INDEX(Input_Lieferant!$D$9:$BE$158,MATCH($A366,Input_Lieferant!$B$9:$B$158,0),MATCH($H$4,Input_Lieferant!$D$8:$BE$8,0))),"")</f>
        <v>aVcyHKMJJMzQIuPJtiCRdcCtNKXiFv</v>
      </c>
      <c r="I366" s="31"/>
    </row>
    <row r="367" spans="1:9" x14ac:dyDescent="0.4">
      <c r="A367" s="158">
        <f>IFERROR(IF(AND(A361=A362,A362=A363,A363=A364,A364=A365,A365=A366),IF(A366+1&gt;MATCH(0,Input_Lieferant!$B$9:$B$158,-1),"",A366+1),A366),"")</f>
        <v>60</v>
      </c>
      <c r="B367" s="27" t="str">
        <f t="shared" si="343"/>
        <v>MATERIAL</v>
      </c>
      <c r="C367" s="27">
        <f t="shared" si="344"/>
        <v>60</v>
      </c>
      <c r="D367" s="27" t="str">
        <f t="shared" si="345"/>
        <v>GRUN</v>
      </c>
      <c r="E367" s="27" t="str">
        <f t="shared" si="353"/>
        <v>E</v>
      </c>
      <c r="F367" s="27">
        <f t="shared" ref="F367" si="387">IF(A366="","",2)</f>
        <v>2</v>
      </c>
      <c r="G367" s="27" t="str">
        <f t="shared" si="347"/>
        <v>/</v>
      </c>
      <c r="H367" s="27" t="str">
        <f>_xlfn.IFNA(IF(INDEX(Input_Lieferant!$D$9:$BE$158,MATCH($A367,Input_Lieferant!$B$9:$B$158,0),MATCH($H$1,Input_Lieferant!$D$8:$BE$8,0))=0,"",INDEX(Input_Lieferant!$D$9:$BE$158,MATCH($A367,Input_Lieferant!$B$9:$B$158,0),MATCH($H$1,Input_Lieferant!$D$8:$BE$8,0))),"")</f>
        <v/>
      </c>
      <c r="I367" s="31"/>
    </row>
    <row r="368" spans="1:9" x14ac:dyDescent="0.4">
      <c r="A368" s="158">
        <f>IFERROR(IF(AND(A362=A363,A363=A364,A364=A365,A365=A366,A366=A367),IF(A367+1&gt;MATCH(0,Input_Lieferant!$B$9:$B$158,-1),"",A367+1),A367),"")</f>
        <v>61</v>
      </c>
      <c r="B368" s="27" t="str">
        <f t="shared" si="343"/>
        <v>MATERIAL</v>
      </c>
      <c r="C368" s="27">
        <f t="shared" si="344"/>
        <v>61</v>
      </c>
      <c r="D368" s="27" t="str">
        <f t="shared" si="345"/>
        <v>GRUN</v>
      </c>
      <c r="E368" s="27" t="str">
        <f t="shared" si="353"/>
        <v>D</v>
      </c>
      <c r="F368" s="27">
        <f t="shared" ref="F368" si="388">IF(A368="","",1)</f>
        <v>1</v>
      </c>
      <c r="G368" s="27" t="str">
        <f t="shared" si="347"/>
        <v/>
      </c>
      <c r="H368" s="27" t="str">
        <f>_xlfn.IFNA(IF(INDEX(Input_Lieferant!$D$9:$BE$158,MATCH($A368,Input_Lieferant!$B$9:$B$158,0),MATCH($H$6,Input_Lieferant!$D$8:$BE$8,0))=0,"",INDEX(Input_Lieferant!$D$9:$BE$158,MATCH($A368,Input_Lieferant!$B$9:$B$158,0),MATCH($H$6,Input_Lieferant!$D$8:$BE$8,0))),"")</f>
        <v>czpPVvcGgBjleUVygoqgozJKlStkHB</v>
      </c>
      <c r="I368" s="31"/>
    </row>
    <row r="369" spans="1:9" x14ac:dyDescent="0.4">
      <c r="A369" s="158">
        <f>IFERROR(IF(AND(A363=A364,A364=A365,A365=A366,A366=A367,A367=A368),IF(A368+1&gt;MATCH(0,Input_Lieferant!$B$9:$B$158,-1),"",A368+1),A368),"")</f>
        <v>61</v>
      </c>
      <c r="B369" s="27" t="str">
        <f t="shared" si="343"/>
        <v>MATERIAL</v>
      </c>
      <c r="C369" s="27">
        <f t="shared" si="344"/>
        <v>61</v>
      </c>
      <c r="D369" s="27" t="str">
        <f t="shared" si="345"/>
        <v>GRUN</v>
      </c>
      <c r="E369" s="27" t="str">
        <f t="shared" si="353"/>
        <v>D</v>
      </c>
      <c r="F369" s="27">
        <f t="shared" ref="F369" si="389">IF(A368="","",2)</f>
        <v>2</v>
      </c>
      <c r="G369" s="27" t="str">
        <f t="shared" si="347"/>
        <v>/</v>
      </c>
      <c r="H369" s="27" t="str">
        <f>_xlfn.IFNA(IF(INDEX(Input_Lieferant!$D$9:$BE$158,MATCH($A369,Input_Lieferant!$B$9:$B$158,0),MATCH($H$3,Input_Lieferant!$D$8:$BE$8,0))=0,"",INDEX(Input_Lieferant!$D$9:$BE$158,MATCH($A369,Input_Lieferant!$B$9:$B$158,0),MATCH($H$3,Input_Lieferant!$D$8:$BE$8,0))),"")</f>
        <v>dFQGzEmgseSvGnzPkdehrhjHvcstVP</v>
      </c>
      <c r="I369" s="31"/>
    </row>
    <row r="370" spans="1:9" x14ac:dyDescent="0.4">
      <c r="A370" s="158">
        <f>IFERROR(IF(AND(A364=A365,A365=A366,A366=A367,A367=A368,A368=A369),IF(A369+1&gt;MATCH(0,Input_Lieferant!$B$9:$B$158,-1),"",A369+1),A369),"")</f>
        <v>61</v>
      </c>
      <c r="B370" s="27" t="str">
        <f t="shared" si="343"/>
        <v>MATERIAL</v>
      </c>
      <c r="C370" s="27">
        <f t="shared" si="344"/>
        <v>61</v>
      </c>
      <c r="D370" s="27" t="str">
        <f t="shared" si="345"/>
        <v>GRUN</v>
      </c>
      <c r="E370" s="27" t="str">
        <f t="shared" si="353"/>
        <v>F</v>
      </c>
      <c r="F370" s="27">
        <f t="shared" ref="F370" si="390">IF(A370="","",1)</f>
        <v>1</v>
      </c>
      <c r="G370" s="27" t="str">
        <f t="shared" si="347"/>
        <v/>
      </c>
      <c r="H370" s="27" t="str">
        <f>_xlfn.IFNA(IF(INDEX(Input_Lieferant!$D$9:$BE$158,MATCH($A370,Input_Lieferant!$B$9:$B$158,0),MATCH($H$5,Input_Lieferant!$D$8:$BE$8,0))=0,"",INDEX(Input_Lieferant!$D$9:$BE$158,MATCH($A370,Input_Lieferant!$B$9:$B$158,0),MATCH($H$5,Input_Lieferant!$D$8:$BE$8,0))),"")</f>
        <v>oBbhRsRqOBBgmJdTwvgBotuSPKxTTU</v>
      </c>
      <c r="I370" s="31"/>
    </row>
    <row r="371" spans="1:9" x14ac:dyDescent="0.4">
      <c r="A371" s="158">
        <f>IFERROR(IF(AND(A365=A366,A366=A367,A367=A368,A368=A369,A369=A370),IF(A370+1&gt;MATCH(0,Input_Lieferant!$B$9:$B$158,-1),"",A370+1),A370),"")</f>
        <v>61</v>
      </c>
      <c r="B371" s="27" t="str">
        <f t="shared" si="343"/>
        <v>MATERIAL</v>
      </c>
      <c r="C371" s="27">
        <f t="shared" si="344"/>
        <v>61</v>
      </c>
      <c r="D371" s="27" t="str">
        <f t="shared" si="345"/>
        <v>GRUN</v>
      </c>
      <c r="E371" s="27" t="str">
        <f t="shared" si="353"/>
        <v>F</v>
      </c>
      <c r="F371" s="27">
        <f t="shared" ref="F371" si="391">IF(A370="","",2)</f>
        <v>2</v>
      </c>
      <c r="G371" s="27" t="str">
        <f t="shared" si="347"/>
        <v>/</v>
      </c>
      <c r="H371" s="27" t="str">
        <f>_xlfn.IFNA(IF(INDEX(Input_Lieferant!$D$9:$BE$158,MATCH($A371,Input_Lieferant!$B$9:$B$158,0),MATCH($H$2,Input_Lieferant!$D$8:$BE$8,0))=0,"",INDEX(Input_Lieferant!$D$9:$BE$158,MATCH($A371,Input_Lieferant!$B$9:$B$158,0),MATCH($H$2,Input_Lieferant!$D$8:$BE$8,0))),"")</f>
        <v>BpaMXUiMclDkrEVtpfUpIxGwXcluAu</v>
      </c>
      <c r="I371" s="31"/>
    </row>
    <row r="372" spans="1:9" x14ac:dyDescent="0.4">
      <c r="A372" s="158">
        <f>IFERROR(IF(AND(A366=A367,A367=A368,A368=A369,A369=A370,A370=A371),IF(A371+1&gt;MATCH(0,Input_Lieferant!$B$9:$B$158,-1),"",A371+1),A371),"")</f>
        <v>61</v>
      </c>
      <c r="B372" s="27" t="str">
        <f t="shared" si="343"/>
        <v>MATERIAL</v>
      </c>
      <c r="C372" s="27">
        <f t="shared" si="344"/>
        <v>61</v>
      </c>
      <c r="D372" s="27" t="str">
        <f t="shared" si="345"/>
        <v>GRUN</v>
      </c>
      <c r="E372" s="27" t="str">
        <f t="shared" si="353"/>
        <v>E</v>
      </c>
      <c r="F372" s="27">
        <f t="shared" ref="F372" si="392">IF(A372="","",1)</f>
        <v>1</v>
      </c>
      <c r="G372" s="27" t="str">
        <f t="shared" si="347"/>
        <v/>
      </c>
      <c r="H372" s="27" t="str">
        <f>_xlfn.IFNA(IF(INDEX(Input_Lieferant!$D$9:$BE$158,MATCH($A372,Input_Lieferant!$B$9:$B$158,0),MATCH($H$4,Input_Lieferant!$D$8:$BE$8,0))=0,"",INDEX(Input_Lieferant!$D$9:$BE$158,MATCH($A372,Input_Lieferant!$B$9:$B$158,0),MATCH($H$4,Input_Lieferant!$D$8:$BE$8,0))),"")</f>
        <v>nCHazBnzUdCIjluGBwuolmnwtWqOGJ</v>
      </c>
      <c r="I372" s="31"/>
    </row>
    <row r="373" spans="1:9" x14ac:dyDescent="0.4">
      <c r="A373" s="158">
        <f>IFERROR(IF(AND(A367=A368,A368=A369,A369=A370,A370=A371,A371=A372),IF(A372+1&gt;MATCH(0,Input_Lieferant!$B$9:$B$158,-1),"",A372+1),A372),"")</f>
        <v>61</v>
      </c>
      <c r="B373" s="27" t="str">
        <f t="shared" si="343"/>
        <v>MATERIAL</v>
      </c>
      <c r="C373" s="27">
        <f t="shared" si="344"/>
        <v>61</v>
      </c>
      <c r="D373" s="27" t="str">
        <f t="shared" si="345"/>
        <v>GRUN</v>
      </c>
      <c r="E373" s="27" t="str">
        <f t="shared" si="353"/>
        <v>E</v>
      </c>
      <c r="F373" s="27">
        <f t="shared" ref="F373" si="393">IF(A372="","",2)</f>
        <v>2</v>
      </c>
      <c r="G373" s="27" t="str">
        <f t="shared" si="347"/>
        <v>/</v>
      </c>
      <c r="H373" s="27" t="str">
        <f>_xlfn.IFNA(IF(INDEX(Input_Lieferant!$D$9:$BE$158,MATCH($A373,Input_Lieferant!$B$9:$B$158,0),MATCH($H$1,Input_Lieferant!$D$8:$BE$8,0))=0,"",INDEX(Input_Lieferant!$D$9:$BE$158,MATCH($A373,Input_Lieferant!$B$9:$B$158,0),MATCH($H$1,Input_Lieferant!$D$8:$BE$8,0))),"")</f>
        <v/>
      </c>
      <c r="I373" s="31"/>
    </row>
    <row r="374" spans="1:9" x14ac:dyDescent="0.4">
      <c r="A374" s="158">
        <f>IFERROR(IF(AND(A368=A369,A369=A370,A370=A371,A371=A372,A372=A373),IF(A373+1&gt;MATCH(0,Input_Lieferant!$B$9:$B$158,-1),"",A373+1),A373),"")</f>
        <v>62</v>
      </c>
      <c r="B374" s="27" t="str">
        <f t="shared" si="343"/>
        <v>MATERIAL</v>
      </c>
      <c r="C374" s="27">
        <f t="shared" si="344"/>
        <v>62</v>
      </c>
      <c r="D374" s="27" t="str">
        <f t="shared" si="345"/>
        <v>GRUN</v>
      </c>
      <c r="E374" s="27" t="str">
        <f t="shared" si="353"/>
        <v>D</v>
      </c>
      <c r="F374" s="27">
        <f t="shared" ref="F374" si="394">IF(A374="","",1)</f>
        <v>1</v>
      </c>
      <c r="G374" s="27" t="str">
        <f t="shared" si="347"/>
        <v/>
      </c>
      <c r="H374" s="27" t="str">
        <f>_xlfn.IFNA(IF(INDEX(Input_Lieferant!$D$9:$BE$158,MATCH($A374,Input_Lieferant!$B$9:$B$158,0),MATCH($H$6,Input_Lieferant!$D$8:$BE$8,0))=0,"",INDEX(Input_Lieferant!$D$9:$BE$158,MATCH($A374,Input_Lieferant!$B$9:$B$158,0),MATCH($H$6,Input_Lieferant!$D$8:$BE$8,0))),"")</f>
        <v>hpeuCARAloxdgRWDtzPhVwPzWuaaKQ</v>
      </c>
      <c r="I374" s="31"/>
    </row>
    <row r="375" spans="1:9" x14ac:dyDescent="0.4">
      <c r="A375" s="158">
        <f>IFERROR(IF(AND(A369=A370,A370=A371,A371=A372,A372=A373,A373=A374),IF(A374+1&gt;MATCH(0,Input_Lieferant!$B$9:$B$158,-1),"",A374+1),A374),"")</f>
        <v>62</v>
      </c>
      <c r="B375" s="27" t="str">
        <f t="shared" si="343"/>
        <v>MATERIAL</v>
      </c>
      <c r="C375" s="27">
        <f t="shared" si="344"/>
        <v>62</v>
      </c>
      <c r="D375" s="27" t="str">
        <f t="shared" si="345"/>
        <v>GRUN</v>
      </c>
      <c r="E375" s="27" t="str">
        <f t="shared" si="353"/>
        <v>D</v>
      </c>
      <c r="F375" s="27">
        <f t="shared" ref="F375" si="395">IF(A374="","",2)</f>
        <v>2</v>
      </c>
      <c r="G375" s="27" t="str">
        <f t="shared" si="347"/>
        <v>/</v>
      </c>
      <c r="H375" s="27" t="str">
        <f>_xlfn.IFNA(IF(INDEX(Input_Lieferant!$D$9:$BE$158,MATCH($A375,Input_Lieferant!$B$9:$B$158,0),MATCH($H$3,Input_Lieferant!$D$8:$BE$8,0))=0,"",INDEX(Input_Lieferant!$D$9:$BE$158,MATCH($A375,Input_Lieferant!$B$9:$B$158,0),MATCH($H$3,Input_Lieferant!$D$8:$BE$8,0))),"")</f>
        <v>EkeFfMwvfJEkMHspwKQheRIuWpnJSX</v>
      </c>
      <c r="I375" s="31"/>
    </row>
    <row r="376" spans="1:9" x14ac:dyDescent="0.4">
      <c r="A376" s="158">
        <f>IFERROR(IF(AND(A370=A371,A371=A372,A372=A373,A373=A374,A374=A375),IF(A375+1&gt;MATCH(0,Input_Lieferant!$B$9:$B$158,-1),"",A375+1),A375),"")</f>
        <v>62</v>
      </c>
      <c r="B376" s="27" t="str">
        <f t="shared" si="343"/>
        <v>MATERIAL</v>
      </c>
      <c r="C376" s="27">
        <f t="shared" si="344"/>
        <v>62</v>
      </c>
      <c r="D376" s="27" t="str">
        <f t="shared" si="345"/>
        <v>GRUN</v>
      </c>
      <c r="E376" s="27" t="str">
        <f t="shared" si="353"/>
        <v>F</v>
      </c>
      <c r="F376" s="27">
        <f t="shared" ref="F376" si="396">IF(A376="","",1)</f>
        <v>1</v>
      </c>
      <c r="G376" s="27" t="str">
        <f t="shared" si="347"/>
        <v/>
      </c>
      <c r="H376" s="27" t="str">
        <f>_xlfn.IFNA(IF(INDEX(Input_Lieferant!$D$9:$BE$158,MATCH($A376,Input_Lieferant!$B$9:$B$158,0),MATCH($H$5,Input_Lieferant!$D$8:$BE$8,0))=0,"",INDEX(Input_Lieferant!$D$9:$BE$158,MATCH($A376,Input_Lieferant!$B$9:$B$158,0),MATCH($H$5,Input_Lieferant!$D$8:$BE$8,0))),"")</f>
        <v>knAdgATWKcevcRXqHsRXdyCergMzpO</v>
      </c>
      <c r="I376" s="31"/>
    </row>
    <row r="377" spans="1:9" x14ac:dyDescent="0.4">
      <c r="A377" s="158">
        <f>IFERROR(IF(AND(A371=A372,A372=A373,A373=A374,A374=A375,A375=A376),IF(A376+1&gt;MATCH(0,Input_Lieferant!$B$9:$B$158,-1),"",A376+1),A376),"")</f>
        <v>62</v>
      </c>
      <c r="B377" s="27" t="str">
        <f t="shared" si="343"/>
        <v>MATERIAL</v>
      </c>
      <c r="C377" s="27">
        <f t="shared" si="344"/>
        <v>62</v>
      </c>
      <c r="D377" s="27" t="str">
        <f t="shared" si="345"/>
        <v>GRUN</v>
      </c>
      <c r="E377" s="27" t="str">
        <f t="shared" si="353"/>
        <v>F</v>
      </c>
      <c r="F377" s="27">
        <f t="shared" ref="F377" si="397">IF(A376="","",2)</f>
        <v>2</v>
      </c>
      <c r="G377" s="27" t="str">
        <f t="shared" si="347"/>
        <v>/</v>
      </c>
      <c r="H377" s="27" t="str">
        <f>_xlfn.IFNA(IF(INDEX(Input_Lieferant!$D$9:$BE$158,MATCH($A377,Input_Lieferant!$B$9:$B$158,0),MATCH($H$2,Input_Lieferant!$D$8:$BE$8,0))=0,"",INDEX(Input_Lieferant!$D$9:$BE$158,MATCH($A377,Input_Lieferant!$B$9:$B$158,0),MATCH($H$2,Input_Lieferant!$D$8:$BE$8,0))),"")</f>
        <v>pfxWWUqgzWJvuRbFUOJanutcDgNcSq</v>
      </c>
      <c r="I377" s="31"/>
    </row>
    <row r="378" spans="1:9" x14ac:dyDescent="0.4">
      <c r="A378" s="158">
        <f>IFERROR(IF(AND(A372=A373,A373=A374,A374=A375,A375=A376,A376=A377),IF(A377+1&gt;MATCH(0,Input_Lieferant!$B$9:$B$158,-1),"",A377+1),A377),"")</f>
        <v>62</v>
      </c>
      <c r="B378" s="27" t="str">
        <f t="shared" si="343"/>
        <v>MATERIAL</v>
      </c>
      <c r="C378" s="27">
        <f t="shared" si="344"/>
        <v>62</v>
      </c>
      <c r="D378" s="27" t="str">
        <f t="shared" si="345"/>
        <v>GRUN</v>
      </c>
      <c r="E378" s="27" t="str">
        <f t="shared" si="353"/>
        <v>E</v>
      </c>
      <c r="F378" s="27">
        <f t="shared" ref="F378" si="398">IF(A378="","",1)</f>
        <v>1</v>
      </c>
      <c r="G378" s="27" t="str">
        <f t="shared" si="347"/>
        <v/>
      </c>
      <c r="H378" s="27" t="str">
        <f>_xlfn.IFNA(IF(INDEX(Input_Lieferant!$D$9:$BE$158,MATCH($A378,Input_Lieferant!$B$9:$B$158,0),MATCH($H$4,Input_Lieferant!$D$8:$BE$8,0))=0,"",INDEX(Input_Lieferant!$D$9:$BE$158,MATCH($A378,Input_Lieferant!$B$9:$B$158,0),MATCH($H$4,Input_Lieferant!$D$8:$BE$8,0))),"")</f>
        <v>SHPJEhXrBuPNmmKssxSRCNtkyXSwmw</v>
      </c>
      <c r="I378" s="31"/>
    </row>
    <row r="379" spans="1:9" x14ac:dyDescent="0.4">
      <c r="A379" s="158">
        <f>IFERROR(IF(AND(A373=A374,A374=A375,A375=A376,A376=A377,A377=A378),IF(A378+1&gt;MATCH(0,Input_Lieferant!$B$9:$B$158,-1),"",A378+1),A378),"")</f>
        <v>62</v>
      </c>
      <c r="B379" s="27" t="str">
        <f t="shared" si="343"/>
        <v>MATERIAL</v>
      </c>
      <c r="C379" s="27">
        <f t="shared" si="344"/>
        <v>62</v>
      </c>
      <c r="D379" s="27" t="str">
        <f t="shared" si="345"/>
        <v>GRUN</v>
      </c>
      <c r="E379" s="27" t="str">
        <f t="shared" si="353"/>
        <v>E</v>
      </c>
      <c r="F379" s="27">
        <f t="shared" ref="F379" si="399">IF(A378="","",2)</f>
        <v>2</v>
      </c>
      <c r="G379" s="27" t="str">
        <f t="shared" si="347"/>
        <v>/</v>
      </c>
      <c r="H379" s="27" t="str">
        <f>_xlfn.IFNA(IF(INDEX(Input_Lieferant!$D$9:$BE$158,MATCH($A379,Input_Lieferant!$B$9:$B$158,0),MATCH($H$1,Input_Lieferant!$D$8:$BE$8,0))=0,"",INDEX(Input_Lieferant!$D$9:$BE$158,MATCH($A379,Input_Lieferant!$B$9:$B$158,0),MATCH($H$1,Input_Lieferant!$D$8:$BE$8,0))),"")</f>
        <v/>
      </c>
      <c r="I379" s="31"/>
    </row>
    <row r="380" spans="1:9" x14ac:dyDescent="0.4">
      <c r="A380" s="158">
        <f>IFERROR(IF(AND(A374=A375,A375=A376,A376=A377,A377=A378,A378=A379),IF(A379+1&gt;MATCH(0,Input_Lieferant!$B$9:$B$158,-1),"",A379+1),A379),"")</f>
        <v>63</v>
      </c>
      <c r="B380" s="27" t="str">
        <f t="shared" si="343"/>
        <v>MATERIAL</v>
      </c>
      <c r="C380" s="27">
        <f t="shared" si="344"/>
        <v>63</v>
      </c>
      <c r="D380" s="27" t="str">
        <f t="shared" si="345"/>
        <v>GRUN</v>
      </c>
      <c r="E380" s="27" t="str">
        <f t="shared" si="353"/>
        <v>D</v>
      </c>
      <c r="F380" s="27">
        <f t="shared" ref="F380" si="400">IF(A380="","",1)</f>
        <v>1</v>
      </c>
      <c r="G380" s="27" t="str">
        <f t="shared" si="347"/>
        <v/>
      </c>
      <c r="H380" s="27" t="str">
        <f>_xlfn.IFNA(IF(INDEX(Input_Lieferant!$D$9:$BE$158,MATCH($A380,Input_Lieferant!$B$9:$B$158,0),MATCH($H$6,Input_Lieferant!$D$8:$BE$8,0))=0,"",INDEX(Input_Lieferant!$D$9:$BE$158,MATCH($A380,Input_Lieferant!$B$9:$B$158,0),MATCH($H$6,Input_Lieferant!$D$8:$BE$8,0))),"")</f>
        <v>zdJOlCuCDtgDsFEjEUzngcXlUXeSxq</v>
      </c>
      <c r="I380" s="31"/>
    </row>
    <row r="381" spans="1:9" x14ac:dyDescent="0.4">
      <c r="A381" s="158">
        <f>IFERROR(IF(AND(A375=A376,A376=A377,A377=A378,A378=A379,A379=A380),IF(A380+1&gt;MATCH(0,Input_Lieferant!$B$9:$B$158,-1),"",A380+1),A380),"")</f>
        <v>63</v>
      </c>
      <c r="B381" s="27" t="str">
        <f t="shared" si="343"/>
        <v>MATERIAL</v>
      </c>
      <c r="C381" s="27">
        <f t="shared" si="344"/>
        <v>63</v>
      </c>
      <c r="D381" s="27" t="str">
        <f t="shared" si="345"/>
        <v>GRUN</v>
      </c>
      <c r="E381" s="27" t="str">
        <f t="shared" si="353"/>
        <v>D</v>
      </c>
      <c r="F381" s="27">
        <f t="shared" ref="F381" si="401">IF(A380="","",2)</f>
        <v>2</v>
      </c>
      <c r="G381" s="27" t="str">
        <f t="shared" si="347"/>
        <v>/</v>
      </c>
      <c r="H381" s="27" t="str">
        <f>_xlfn.IFNA(IF(INDEX(Input_Lieferant!$D$9:$BE$158,MATCH($A381,Input_Lieferant!$B$9:$B$158,0),MATCH($H$3,Input_Lieferant!$D$8:$BE$8,0))=0,"",INDEX(Input_Lieferant!$D$9:$BE$158,MATCH($A381,Input_Lieferant!$B$9:$B$158,0),MATCH($H$3,Input_Lieferant!$D$8:$BE$8,0))),"")</f>
        <v>BjUzgiDKURWmzUUjVJQWkabFNPcDVC</v>
      </c>
      <c r="I381" s="31"/>
    </row>
    <row r="382" spans="1:9" x14ac:dyDescent="0.4">
      <c r="A382" s="158">
        <f>IFERROR(IF(AND(A376=A377,A377=A378,A378=A379,A379=A380,A380=A381),IF(A381+1&gt;MATCH(0,Input_Lieferant!$B$9:$B$158,-1),"",A381+1),A381),"")</f>
        <v>63</v>
      </c>
      <c r="B382" s="27" t="str">
        <f t="shared" si="343"/>
        <v>MATERIAL</v>
      </c>
      <c r="C382" s="27">
        <f t="shared" si="344"/>
        <v>63</v>
      </c>
      <c r="D382" s="27" t="str">
        <f t="shared" si="345"/>
        <v>GRUN</v>
      </c>
      <c r="E382" s="27" t="str">
        <f t="shared" si="353"/>
        <v>F</v>
      </c>
      <c r="F382" s="27">
        <f t="shared" ref="F382" si="402">IF(A382="","",1)</f>
        <v>1</v>
      </c>
      <c r="G382" s="27" t="str">
        <f t="shared" si="347"/>
        <v/>
      </c>
      <c r="H382" s="27" t="str">
        <f>_xlfn.IFNA(IF(INDEX(Input_Lieferant!$D$9:$BE$158,MATCH($A382,Input_Lieferant!$B$9:$B$158,0),MATCH($H$5,Input_Lieferant!$D$8:$BE$8,0))=0,"",INDEX(Input_Lieferant!$D$9:$BE$158,MATCH($A382,Input_Lieferant!$B$9:$B$158,0),MATCH($H$5,Input_Lieferant!$D$8:$BE$8,0))),"")</f>
        <v>BSWXgNKxNiVSMAJmPwMshBPLUduaoM</v>
      </c>
      <c r="I382" s="31"/>
    </row>
    <row r="383" spans="1:9" x14ac:dyDescent="0.4">
      <c r="A383" s="158">
        <f>IFERROR(IF(AND(A377=A378,A378=A379,A379=A380,A380=A381,A381=A382),IF(A382+1&gt;MATCH(0,Input_Lieferant!$B$9:$B$158,-1),"",A382+1),A382),"")</f>
        <v>63</v>
      </c>
      <c r="B383" s="27" t="str">
        <f t="shared" si="343"/>
        <v>MATERIAL</v>
      </c>
      <c r="C383" s="27">
        <f t="shared" si="344"/>
        <v>63</v>
      </c>
      <c r="D383" s="27" t="str">
        <f t="shared" si="345"/>
        <v>GRUN</v>
      </c>
      <c r="E383" s="27" t="str">
        <f t="shared" si="353"/>
        <v>F</v>
      </c>
      <c r="F383" s="27">
        <f t="shared" ref="F383" si="403">IF(A382="","",2)</f>
        <v>2</v>
      </c>
      <c r="G383" s="27" t="str">
        <f t="shared" si="347"/>
        <v>/</v>
      </c>
      <c r="H383" s="27" t="str">
        <f>_xlfn.IFNA(IF(INDEX(Input_Lieferant!$D$9:$BE$158,MATCH($A383,Input_Lieferant!$B$9:$B$158,0),MATCH($H$2,Input_Lieferant!$D$8:$BE$8,0))=0,"",INDEX(Input_Lieferant!$D$9:$BE$158,MATCH($A383,Input_Lieferant!$B$9:$B$158,0),MATCH($H$2,Input_Lieferant!$D$8:$BE$8,0))),"")</f>
        <v>mPBekdunLatoiCGdjbeyORXEMAWFtD</v>
      </c>
      <c r="I383" s="31"/>
    </row>
    <row r="384" spans="1:9" x14ac:dyDescent="0.4">
      <c r="A384" s="158">
        <f>IFERROR(IF(AND(A378=A379,A379=A380,A380=A381,A381=A382,A382=A383),IF(A383+1&gt;MATCH(0,Input_Lieferant!$B$9:$B$158,-1),"",A383+1),A383),"")</f>
        <v>63</v>
      </c>
      <c r="B384" s="27" t="str">
        <f t="shared" si="343"/>
        <v>MATERIAL</v>
      </c>
      <c r="C384" s="27">
        <f t="shared" si="344"/>
        <v>63</v>
      </c>
      <c r="D384" s="27" t="str">
        <f t="shared" si="345"/>
        <v>GRUN</v>
      </c>
      <c r="E384" s="27" t="str">
        <f t="shared" si="353"/>
        <v>E</v>
      </c>
      <c r="F384" s="27">
        <f t="shared" ref="F384" si="404">IF(A384="","",1)</f>
        <v>1</v>
      </c>
      <c r="G384" s="27" t="str">
        <f t="shared" si="347"/>
        <v/>
      </c>
      <c r="H384" s="27" t="str">
        <f>_xlfn.IFNA(IF(INDEX(Input_Lieferant!$D$9:$BE$158,MATCH($A384,Input_Lieferant!$B$9:$B$158,0),MATCH($H$4,Input_Lieferant!$D$8:$BE$8,0))=0,"",INDEX(Input_Lieferant!$D$9:$BE$158,MATCH($A384,Input_Lieferant!$B$9:$B$158,0),MATCH($H$4,Input_Lieferant!$D$8:$BE$8,0))),"")</f>
        <v>OquvdLOVJsOHehjiizMUOxVANICkTE</v>
      </c>
      <c r="I384" s="31"/>
    </row>
    <row r="385" spans="1:9" x14ac:dyDescent="0.4">
      <c r="A385" s="158">
        <f>IFERROR(IF(AND(A379=A380,A380=A381,A381=A382,A382=A383,A383=A384),IF(A384+1&gt;MATCH(0,Input_Lieferant!$B$9:$B$158,-1),"",A384+1),A384),"")</f>
        <v>63</v>
      </c>
      <c r="B385" s="27" t="str">
        <f t="shared" si="343"/>
        <v>MATERIAL</v>
      </c>
      <c r="C385" s="27">
        <f t="shared" si="344"/>
        <v>63</v>
      </c>
      <c r="D385" s="27" t="str">
        <f t="shared" si="345"/>
        <v>GRUN</v>
      </c>
      <c r="E385" s="27" t="str">
        <f t="shared" si="353"/>
        <v>E</v>
      </c>
      <c r="F385" s="27">
        <f t="shared" ref="F385" si="405">IF(A384="","",2)</f>
        <v>2</v>
      </c>
      <c r="G385" s="27" t="str">
        <f t="shared" si="347"/>
        <v>/</v>
      </c>
      <c r="H385" s="27" t="str">
        <f>_xlfn.IFNA(IF(INDEX(Input_Lieferant!$D$9:$BE$158,MATCH($A385,Input_Lieferant!$B$9:$B$158,0),MATCH($H$1,Input_Lieferant!$D$8:$BE$8,0))=0,"",INDEX(Input_Lieferant!$D$9:$BE$158,MATCH($A385,Input_Lieferant!$B$9:$B$158,0),MATCH($H$1,Input_Lieferant!$D$8:$BE$8,0))),"")</f>
        <v/>
      </c>
      <c r="I385" s="31"/>
    </row>
    <row r="386" spans="1:9" x14ac:dyDescent="0.4">
      <c r="A386" s="158">
        <f>IFERROR(IF(AND(A380=A381,A381=A382,A382=A383,A383=A384,A384=A385),IF(A385+1&gt;MATCH(0,Input_Lieferant!$B$9:$B$158,-1),"",A385+1),A385),"")</f>
        <v>64</v>
      </c>
      <c r="B386" s="27" t="str">
        <f t="shared" si="343"/>
        <v>MATERIAL</v>
      </c>
      <c r="C386" s="27">
        <f t="shared" si="344"/>
        <v>64</v>
      </c>
      <c r="D386" s="27" t="str">
        <f t="shared" si="345"/>
        <v>GRUN</v>
      </c>
      <c r="E386" s="27" t="str">
        <f t="shared" si="353"/>
        <v>D</v>
      </c>
      <c r="F386" s="27">
        <f t="shared" ref="F386" si="406">IF(A386="","",1)</f>
        <v>1</v>
      </c>
      <c r="G386" s="27" t="str">
        <f t="shared" si="347"/>
        <v/>
      </c>
      <c r="H386" s="27" t="str">
        <f>_xlfn.IFNA(IF(INDEX(Input_Lieferant!$D$9:$BE$158,MATCH($A386,Input_Lieferant!$B$9:$B$158,0),MATCH($H$6,Input_Lieferant!$D$8:$BE$8,0))=0,"",INDEX(Input_Lieferant!$D$9:$BE$158,MATCH($A386,Input_Lieferant!$B$9:$B$158,0),MATCH($H$6,Input_Lieferant!$D$8:$BE$8,0))),"")</f>
        <v>nwrJJMjAjTTNuiLxAjNesQJHojcOcd</v>
      </c>
      <c r="I386" s="31"/>
    </row>
    <row r="387" spans="1:9" x14ac:dyDescent="0.4">
      <c r="A387" s="158">
        <f>IFERROR(IF(AND(A381=A382,A382=A383,A383=A384,A384=A385,A385=A386),IF(A386+1&gt;MATCH(0,Input_Lieferant!$B$9:$B$158,-1),"",A386+1),A386),"")</f>
        <v>64</v>
      </c>
      <c r="B387" s="27" t="str">
        <f t="shared" si="343"/>
        <v>MATERIAL</v>
      </c>
      <c r="C387" s="27">
        <f t="shared" si="344"/>
        <v>64</v>
      </c>
      <c r="D387" s="27" t="str">
        <f t="shared" si="345"/>
        <v>GRUN</v>
      </c>
      <c r="E387" s="27" t="str">
        <f t="shared" si="353"/>
        <v>D</v>
      </c>
      <c r="F387" s="27">
        <f t="shared" ref="F387" si="407">IF(A386="","",2)</f>
        <v>2</v>
      </c>
      <c r="G387" s="27" t="str">
        <f t="shared" si="347"/>
        <v>/</v>
      </c>
      <c r="H387" s="27" t="str">
        <f>_xlfn.IFNA(IF(INDEX(Input_Lieferant!$D$9:$BE$158,MATCH($A387,Input_Lieferant!$B$9:$B$158,0),MATCH($H$3,Input_Lieferant!$D$8:$BE$8,0))=0,"",INDEX(Input_Lieferant!$D$9:$BE$158,MATCH($A387,Input_Lieferant!$B$9:$B$158,0),MATCH($H$3,Input_Lieferant!$D$8:$BE$8,0))),"")</f>
        <v>slwWJlKIhcdESsdaIswMgXvBzFtlln</v>
      </c>
      <c r="I387" s="31"/>
    </row>
    <row r="388" spans="1:9" x14ac:dyDescent="0.4">
      <c r="A388" s="158">
        <f>IFERROR(IF(AND(A382=A383,A383=A384,A384=A385,A385=A386,A386=A387),IF(A387+1&gt;MATCH(0,Input_Lieferant!$B$9:$B$158,-1),"",A387+1),A387),"")</f>
        <v>64</v>
      </c>
      <c r="B388" s="27" t="str">
        <f t="shared" si="343"/>
        <v>MATERIAL</v>
      </c>
      <c r="C388" s="27">
        <f t="shared" si="344"/>
        <v>64</v>
      </c>
      <c r="D388" s="27" t="str">
        <f t="shared" si="345"/>
        <v>GRUN</v>
      </c>
      <c r="E388" s="27" t="str">
        <f t="shared" si="353"/>
        <v>F</v>
      </c>
      <c r="F388" s="27">
        <f t="shared" ref="F388" si="408">IF(A388="","",1)</f>
        <v>1</v>
      </c>
      <c r="G388" s="27" t="str">
        <f t="shared" si="347"/>
        <v/>
      </c>
      <c r="H388" s="27" t="str">
        <f>_xlfn.IFNA(IF(INDEX(Input_Lieferant!$D$9:$BE$158,MATCH($A388,Input_Lieferant!$B$9:$B$158,0),MATCH($H$5,Input_Lieferant!$D$8:$BE$8,0))=0,"",INDEX(Input_Lieferant!$D$9:$BE$158,MATCH($A388,Input_Lieferant!$B$9:$B$158,0),MATCH($H$5,Input_Lieferant!$D$8:$BE$8,0))),"")</f>
        <v>GoveBjkRsbViAJGChKgIItMEDVscPP</v>
      </c>
      <c r="I388" s="31"/>
    </row>
    <row r="389" spans="1:9" x14ac:dyDescent="0.4">
      <c r="A389" s="158">
        <f>IFERROR(IF(AND(A383=A384,A384=A385,A385=A386,A386=A387,A387=A388),IF(A388+1&gt;MATCH(0,Input_Lieferant!$B$9:$B$158,-1),"",A388+1),A388),"")</f>
        <v>64</v>
      </c>
      <c r="B389" s="27" t="str">
        <f t="shared" si="343"/>
        <v>MATERIAL</v>
      </c>
      <c r="C389" s="27">
        <f t="shared" si="344"/>
        <v>64</v>
      </c>
      <c r="D389" s="27" t="str">
        <f t="shared" si="345"/>
        <v>GRUN</v>
      </c>
      <c r="E389" s="27" t="str">
        <f t="shared" si="353"/>
        <v>F</v>
      </c>
      <c r="F389" s="27">
        <f t="shared" ref="F389" si="409">IF(A388="","",2)</f>
        <v>2</v>
      </c>
      <c r="G389" s="27" t="str">
        <f t="shared" si="347"/>
        <v>/</v>
      </c>
      <c r="H389" s="27" t="str">
        <f>_xlfn.IFNA(IF(INDEX(Input_Lieferant!$D$9:$BE$158,MATCH($A389,Input_Lieferant!$B$9:$B$158,0),MATCH($H$2,Input_Lieferant!$D$8:$BE$8,0))=0,"",INDEX(Input_Lieferant!$D$9:$BE$158,MATCH($A389,Input_Lieferant!$B$9:$B$158,0),MATCH($H$2,Input_Lieferant!$D$8:$BE$8,0))),"")</f>
        <v>JocecDMEfAvtmQtRiaWMoJPhwFkDVX</v>
      </c>
      <c r="I389" s="31"/>
    </row>
    <row r="390" spans="1:9" x14ac:dyDescent="0.4">
      <c r="A390" s="158">
        <f>IFERROR(IF(AND(A384=A385,A385=A386,A386=A387,A387=A388,A388=A389),IF(A389+1&gt;MATCH(0,Input_Lieferant!$B$9:$B$158,-1),"",A389+1),A389),"")</f>
        <v>64</v>
      </c>
      <c r="B390" s="27" t="str">
        <f t="shared" si="343"/>
        <v>MATERIAL</v>
      </c>
      <c r="C390" s="27">
        <f t="shared" si="344"/>
        <v>64</v>
      </c>
      <c r="D390" s="27" t="str">
        <f t="shared" si="345"/>
        <v>GRUN</v>
      </c>
      <c r="E390" s="27" t="str">
        <f t="shared" si="353"/>
        <v>E</v>
      </c>
      <c r="F390" s="27">
        <f t="shared" ref="F390" si="410">IF(A390="","",1)</f>
        <v>1</v>
      </c>
      <c r="G390" s="27" t="str">
        <f t="shared" si="347"/>
        <v/>
      </c>
      <c r="H390" s="27" t="str">
        <f>_xlfn.IFNA(IF(INDEX(Input_Lieferant!$D$9:$BE$158,MATCH($A390,Input_Lieferant!$B$9:$B$158,0),MATCH($H$4,Input_Lieferant!$D$8:$BE$8,0))=0,"",INDEX(Input_Lieferant!$D$9:$BE$158,MATCH($A390,Input_Lieferant!$B$9:$B$158,0),MATCH($H$4,Input_Lieferant!$D$8:$BE$8,0))),"")</f>
        <v>oGpzvxBaTzNtgpBSXrgEJxrnUztKwC</v>
      </c>
      <c r="I390" s="31"/>
    </row>
    <row r="391" spans="1:9" x14ac:dyDescent="0.4">
      <c r="A391" s="158">
        <f>IFERROR(IF(AND(A385=A386,A386=A387,A387=A388,A388=A389,A389=A390),IF(A390+1&gt;MATCH(0,Input_Lieferant!$B$9:$B$158,-1),"",A390+1),A390),"")</f>
        <v>64</v>
      </c>
      <c r="B391" s="27" t="str">
        <f t="shared" si="343"/>
        <v>MATERIAL</v>
      </c>
      <c r="C391" s="27">
        <f t="shared" si="344"/>
        <v>64</v>
      </c>
      <c r="D391" s="27" t="str">
        <f t="shared" si="345"/>
        <v>GRUN</v>
      </c>
      <c r="E391" s="27" t="str">
        <f t="shared" si="353"/>
        <v>E</v>
      </c>
      <c r="F391" s="27">
        <f t="shared" ref="F391" si="411">IF(A390="","",2)</f>
        <v>2</v>
      </c>
      <c r="G391" s="27" t="str">
        <f t="shared" si="347"/>
        <v>/</v>
      </c>
      <c r="H391" s="27" t="str">
        <f>_xlfn.IFNA(IF(INDEX(Input_Lieferant!$D$9:$BE$158,MATCH($A391,Input_Lieferant!$B$9:$B$158,0),MATCH($H$1,Input_Lieferant!$D$8:$BE$8,0))=0,"",INDEX(Input_Lieferant!$D$9:$BE$158,MATCH($A391,Input_Lieferant!$B$9:$B$158,0),MATCH($H$1,Input_Lieferant!$D$8:$BE$8,0))),"")</f>
        <v/>
      </c>
      <c r="I391" s="31"/>
    </row>
    <row r="392" spans="1:9" x14ac:dyDescent="0.4">
      <c r="A392" s="158">
        <f>IFERROR(IF(AND(A386=A387,A387=A388,A388=A389,A389=A390,A390=A391),IF(A391+1&gt;MATCH(0,Input_Lieferant!$B$9:$B$158,-1),"",A391+1),A391),"")</f>
        <v>65</v>
      </c>
      <c r="B392" s="27" t="str">
        <f t="shared" ref="B392:B455" si="412">IF(A392&lt;&gt;"","MATERIAL","")</f>
        <v>MATERIAL</v>
      </c>
      <c r="C392" s="27">
        <f t="shared" ref="C392:C455" si="413">A392</f>
        <v>65</v>
      </c>
      <c r="D392" s="27" t="str">
        <f t="shared" ref="D392:D455" si="414">IF(A392&lt;&gt;"","GRUN","")</f>
        <v>GRUN</v>
      </c>
      <c r="E392" s="27" t="str">
        <f t="shared" si="353"/>
        <v>D</v>
      </c>
      <c r="F392" s="27">
        <f t="shared" ref="F392" si="415">IF(A392="","",1)</f>
        <v>1</v>
      </c>
      <c r="G392" s="27" t="str">
        <f t="shared" ref="G392:G455" si="416">IF(F392=2,"/","")</f>
        <v/>
      </c>
      <c r="H392" s="27" t="str">
        <f>_xlfn.IFNA(IF(INDEX(Input_Lieferant!$D$9:$BE$158,MATCH($A392,Input_Lieferant!$B$9:$B$158,0),MATCH($H$6,Input_Lieferant!$D$8:$BE$8,0))=0,"",INDEX(Input_Lieferant!$D$9:$BE$158,MATCH($A392,Input_Lieferant!$B$9:$B$158,0),MATCH($H$6,Input_Lieferant!$D$8:$BE$8,0))),"")</f>
        <v>XQMEqSdlaeJPnkHjEkiaRbxmiKWjlX</v>
      </c>
      <c r="I392" s="31"/>
    </row>
    <row r="393" spans="1:9" x14ac:dyDescent="0.4">
      <c r="A393" s="158">
        <f>IFERROR(IF(AND(A387=A388,A388=A389,A389=A390,A390=A391,A391=A392),IF(A392+1&gt;MATCH(0,Input_Lieferant!$B$9:$B$158,-1),"",A392+1),A392),"")</f>
        <v>65</v>
      </c>
      <c r="B393" s="27" t="str">
        <f t="shared" si="412"/>
        <v>MATERIAL</v>
      </c>
      <c r="C393" s="27">
        <f t="shared" si="413"/>
        <v>65</v>
      </c>
      <c r="D393" s="27" t="str">
        <f t="shared" si="414"/>
        <v>GRUN</v>
      </c>
      <c r="E393" s="27" t="str">
        <f t="shared" si="353"/>
        <v>D</v>
      </c>
      <c r="F393" s="27">
        <f t="shared" ref="F393" si="417">IF(A392="","",2)</f>
        <v>2</v>
      </c>
      <c r="G393" s="27" t="str">
        <f t="shared" si="416"/>
        <v>/</v>
      </c>
      <c r="H393" s="27" t="str">
        <f>_xlfn.IFNA(IF(INDEX(Input_Lieferant!$D$9:$BE$158,MATCH($A393,Input_Lieferant!$B$9:$B$158,0),MATCH($H$3,Input_Lieferant!$D$8:$BE$8,0))=0,"",INDEX(Input_Lieferant!$D$9:$BE$158,MATCH($A393,Input_Lieferant!$B$9:$B$158,0),MATCH($H$3,Input_Lieferant!$D$8:$BE$8,0))),"")</f>
        <v>CIJBsRhNssHdqaHKHKbxpinDwJuilJ</v>
      </c>
      <c r="I393" s="31"/>
    </row>
    <row r="394" spans="1:9" x14ac:dyDescent="0.4">
      <c r="A394" s="158">
        <f>IFERROR(IF(AND(A388=A389,A389=A390,A390=A391,A391=A392,A392=A393),IF(A393+1&gt;MATCH(0,Input_Lieferant!$B$9:$B$158,-1),"",A393+1),A393),"")</f>
        <v>65</v>
      </c>
      <c r="B394" s="27" t="str">
        <f t="shared" si="412"/>
        <v>MATERIAL</v>
      </c>
      <c r="C394" s="27">
        <f t="shared" si="413"/>
        <v>65</v>
      </c>
      <c r="D394" s="27" t="str">
        <f t="shared" si="414"/>
        <v>GRUN</v>
      </c>
      <c r="E394" s="27" t="str">
        <f t="shared" si="353"/>
        <v>F</v>
      </c>
      <c r="F394" s="27">
        <f t="shared" ref="F394" si="418">IF(A394="","",1)</f>
        <v>1</v>
      </c>
      <c r="G394" s="27" t="str">
        <f t="shared" si="416"/>
        <v/>
      </c>
      <c r="H394" s="27" t="str">
        <f>_xlfn.IFNA(IF(INDEX(Input_Lieferant!$D$9:$BE$158,MATCH($A394,Input_Lieferant!$B$9:$B$158,0),MATCH($H$5,Input_Lieferant!$D$8:$BE$8,0))=0,"",INDEX(Input_Lieferant!$D$9:$BE$158,MATCH($A394,Input_Lieferant!$B$9:$B$158,0),MATCH($H$5,Input_Lieferant!$D$8:$BE$8,0))),"")</f>
        <v>ptkKjjQqvjaDsKgLvaEohbxfcSEhRe</v>
      </c>
      <c r="I394" s="31"/>
    </row>
    <row r="395" spans="1:9" x14ac:dyDescent="0.4">
      <c r="A395" s="158">
        <f>IFERROR(IF(AND(A389=A390,A390=A391,A391=A392,A392=A393,A393=A394),IF(A394+1&gt;MATCH(0,Input_Lieferant!$B$9:$B$158,-1),"",A394+1),A394),"")</f>
        <v>65</v>
      </c>
      <c r="B395" s="27" t="str">
        <f t="shared" si="412"/>
        <v>MATERIAL</v>
      </c>
      <c r="C395" s="27">
        <f t="shared" si="413"/>
        <v>65</v>
      </c>
      <c r="D395" s="27" t="str">
        <f t="shared" si="414"/>
        <v>GRUN</v>
      </c>
      <c r="E395" s="27" t="str">
        <f t="shared" si="353"/>
        <v>F</v>
      </c>
      <c r="F395" s="27">
        <f t="shared" ref="F395" si="419">IF(A394="","",2)</f>
        <v>2</v>
      </c>
      <c r="G395" s="27" t="str">
        <f t="shared" si="416"/>
        <v>/</v>
      </c>
      <c r="H395" s="27" t="str">
        <f>_xlfn.IFNA(IF(INDEX(Input_Lieferant!$D$9:$BE$158,MATCH($A395,Input_Lieferant!$B$9:$B$158,0),MATCH($H$2,Input_Lieferant!$D$8:$BE$8,0))=0,"",INDEX(Input_Lieferant!$D$9:$BE$158,MATCH($A395,Input_Lieferant!$B$9:$B$158,0),MATCH($H$2,Input_Lieferant!$D$8:$BE$8,0))),"")</f>
        <v>sftuqEAMdEepmNqkEaNWNGJlPAPaRu</v>
      </c>
      <c r="I395" s="31"/>
    </row>
    <row r="396" spans="1:9" x14ac:dyDescent="0.4">
      <c r="A396" s="158">
        <f>IFERROR(IF(AND(A390=A391,A391=A392,A392=A393,A393=A394,A394=A395),IF(A395+1&gt;MATCH(0,Input_Lieferant!$B$9:$B$158,-1),"",A395+1),A395),"")</f>
        <v>65</v>
      </c>
      <c r="B396" s="27" t="str">
        <f t="shared" si="412"/>
        <v>MATERIAL</v>
      </c>
      <c r="C396" s="27">
        <f t="shared" si="413"/>
        <v>65</v>
      </c>
      <c r="D396" s="27" t="str">
        <f t="shared" si="414"/>
        <v>GRUN</v>
      </c>
      <c r="E396" s="27" t="str">
        <f t="shared" si="353"/>
        <v>E</v>
      </c>
      <c r="F396" s="27">
        <f t="shared" ref="F396" si="420">IF(A396="","",1)</f>
        <v>1</v>
      </c>
      <c r="G396" s="27" t="str">
        <f t="shared" si="416"/>
        <v/>
      </c>
      <c r="H396" s="27" t="str">
        <f>_xlfn.IFNA(IF(INDEX(Input_Lieferant!$D$9:$BE$158,MATCH($A396,Input_Lieferant!$B$9:$B$158,0),MATCH($H$4,Input_Lieferant!$D$8:$BE$8,0))=0,"",INDEX(Input_Lieferant!$D$9:$BE$158,MATCH($A396,Input_Lieferant!$B$9:$B$158,0),MATCH($H$4,Input_Lieferant!$D$8:$BE$8,0))),"")</f>
        <v>MeBNkuiSGFefnkjKQEEzpctzuwAekL</v>
      </c>
      <c r="I396" s="31"/>
    </row>
    <row r="397" spans="1:9" x14ac:dyDescent="0.4">
      <c r="A397" s="158">
        <f>IFERROR(IF(AND(A391=A392,A392=A393,A393=A394,A394=A395,A395=A396),IF(A396+1&gt;MATCH(0,Input_Lieferant!$B$9:$B$158,-1),"",A396+1),A396),"")</f>
        <v>65</v>
      </c>
      <c r="B397" s="27" t="str">
        <f t="shared" si="412"/>
        <v>MATERIAL</v>
      </c>
      <c r="C397" s="27">
        <f t="shared" si="413"/>
        <v>65</v>
      </c>
      <c r="D397" s="27" t="str">
        <f t="shared" si="414"/>
        <v>GRUN</v>
      </c>
      <c r="E397" s="27" t="str">
        <f t="shared" si="353"/>
        <v>E</v>
      </c>
      <c r="F397" s="27">
        <f t="shared" ref="F397" si="421">IF(A396="","",2)</f>
        <v>2</v>
      </c>
      <c r="G397" s="27" t="str">
        <f t="shared" si="416"/>
        <v>/</v>
      </c>
      <c r="H397" s="27" t="str">
        <f>_xlfn.IFNA(IF(INDEX(Input_Lieferant!$D$9:$BE$158,MATCH($A397,Input_Lieferant!$B$9:$B$158,0),MATCH($H$1,Input_Lieferant!$D$8:$BE$8,0))=0,"",INDEX(Input_Lieferant!$D$9:$BE$158,MATCH($A397,Input_Lieferant!$B$9:$B$158,0),MATCH($H$1,Input_Lieferant!$D$8:$BE$8,0))),"")</f>
        <v/>
      </c>
      <c r="I397" s="31"/>
    </row>
    <row r="398" spans="1:9" x14ac:dyDescent="0.4">
      <c r="A398" s="158">
        <f>IFERROR(IF(AND(A392=A393,A393=A394,A394=A395,A395=A396,A396=A397),IF(A397+1&gt;MATCH(0,Input_Lieferant!$B$9:$B$158,-1),"",A397+1),A397),"")</f>
        <v>66</v>
      </c>
      <c r="B398" s="27" t="str">
        <f t="shared" si="412"/>
        <v>MATERIAL</v>
      </c>
      <c r="C398" s="27">
        <f t="shared" si="413"/>
        <v>66</v>
      </c>
      <c r="D398" s="27" t="str">
        <f t="shared" si="414"/>
        <v>GRUN</v>
      </c>
      <c r="E398" s="27" t="str">
        <f t="shared" ref="E398:E461" si="422">IF(A398&lt;&gt;"",E392,"")</f>
        <v>D</v>
      </c>
      <c r="F398" s="27">
        <f t="shared" ref="F398" si="423">IF(A398="","",1)</f>
        <v>1</v>
      </c>
      <c r="G398" s="27" t="str">
        <f t="shared" si="416"/>
        <v/>
      </c>
      <c r="H398" s="27" t="str">
        <f>_xlfn.IFNA(IF(INDEX(Input_Lieferant!$D$9:$BE$158,MATCH($A398,Input_Lieferant!$B$9:$B$158,0),MATCH($H$6,Input_Lieferant!$D$8:$BE$8,0))=0,"",INDEX(Input_Lieferant!$D$9:$BE$158,MATCH($A398,Input_Lieferant!$B$9:$B$158,0),MATCH($H$6,Input_Lieferant!$D$8:$BE$8,0))),"")</f>
        <v>XzQHsDCxPjKgboCpmPiyhQMGOUzJpg</v>
      </c>
      <c r="I398" s="31"/>
    </row>
    <row r="399" spans="1:9" x14ac:dyDescent="0.4">
      <c r="A399" s="158">
        <f>IFERROR(IF(AND(A393=A394,A394=A395,A395=A396,A396=A397,A397=A398),IF(A398+1&gt;MATCH(0,Input_Lieferant!$B$9:$B$158,-1),"",A398+1),A398),"")</f>
        <v>66</v>
      </c>
      <c r="B399" s="27" t="str">
        <f t="shared" si="412"/>
        <v>MATERIAL</v>
      </c>
      <c r="C399" s="27">
        <f t="shared" si="413"/>
        <v>66</v>
      </c>
      <c r="D399" s="27" t="str">
        <f t="shared" si="414"/>
        <v>GRUN</v>
      </c>
      <c r="E399" s="27" t="str">
        <f t="shared" si="422"/>
        <v>D</v>
      </c>
      <c r="F399" s="27">
        <f t="shared" ref="F399" si="424">IF(A398="","",2)</f>
        <v>2</v>
      </c>
      <c r="G399" s="27" t="str">
        <f t="shared" si="416"/>
        <v>/</v>
      </c>
      <c r="H399" s="27" t="str">
        <f>_xlfn.IFNA(IF(INDEX(Input_Lieferant!$D$9:$BE$158,MATCH($A399,Input_Lieferant!$B$9:$B$158,0),MATCH($H$3,Input_Lieferant!$D$8:$BE$8,0))=0,"",INDEX(Input_Lieferant!$D$9:$BE$158,MATCH($A399,Input_Lieferant!$B$9:$B$158,0),MATCH($H$3,Input_Lieferant!$D$8:$BE$8,0))),"")</f>
        <v>hetzjbNTbklooQozJlXQhyXjluSmhe</v>
      </c>
      <c r="I399" s="31"/>
    </row>
    <row r="400" spans="1:9" x14ac:dyDescent="0.4">
      <c r="A400" s="158">
        <f>IFERROR(IF(AND(A394=A395,A395=A396,A396=A397,A397=A398,A398=A399),IF(A399+1&gt;MATCH(0,Input_Lieferant!$B$9:$B$158,-1),"",A399+1),A399),"")</f>
        <v>66</v>
      </c>
      <c r="B400" s="27" t="str">
        <f t="shared" si="412"/>
        <v>MATERIAL</v>
      </c>
      <c r="C400" s="27">
        <f t="shared" si="413"/>
        <v>66</v>
      </c>
      <c r="D400" s="27" t="str">
        <f t="shared" si="414"/>
        <v>GRUN</v>
      </c>
      <c r="E400" s="27" t="str">
        <f t="shared" si="422"/>
        <v>F</v>
      </c>
      <c r="F400" s="27">
        <f t="shared" ref="F400" si="425">IF(A400="","",1)</f>
        <v>1</v>
      </c>
      <c r="G400" s="27" t="str">
        <f t="shared" si="416"/>
        <v/>
      </c>
      <c r="H400" s="27" t="str">
        <f>_xlfn.IFNA(IF(INDEX(Input_Lieferant!$D$9:$BE$158,MATCH($A400,Input_Lieferant!$B$9:$B$158,0),MATCH($H$5,Input_Lieferant!$D$8:$BE$8,0))=0,"",INDEX(Input_Lieferant!$D$9:$BE$158,MATCH($A400,Input_Lieferant!$B$9:$B$158,0),MATCH($H$5,Input_Lieferant!$D$8:$BE$8,0))),"")</f>
        <v>fgDgohoyRGHNISkHyEPJkeqOTJBAux</v>
      </c>
      <c r="I400" s="31"/>
    </row>
    <row r="401" spans="1:9" x14ac:dyDescent="0.4">
      <c r="A401" s="158">
        <f>IFERROR(IF(AND(A395=A396,A396=A397,A397=A398,A398=A399,A399=A400),IF(A400+1&gt;MATCH(0,Input_Lieferant!$B$9:$B$158,-1),"",A400+1),A400),"")</f>
        <v>66</v>
      </c>
      <c r="B401" s="27" t="str">
        <f t="shared" si="412"/>
        <v>MATERIAL</v>
      </c>
      <c r="C401" s="27">
        <f t="shared" si="413"/>
        <v>66</v>
      </c>
      <c r="D401" s="27" t="str">
        <f t="shared" si="414"/>
        <v>GRUN</v>
      </c>
      <c r="E401" s="27" t="str">
        <f t="shared" si="422"/>
        <v>F</v>
      </c>
      <c r="F401" s="27">
        <f t="shared" ref="F401" si="426">IF(A400="","",2)</f>
        <v>2</v>
      </c>
      <c r="G401" s="27" t="str">
        <f t="shared" si="416"/>
        <v>/</v>
      </c>
      <c r="H401" s="27" t="str">
        <f>_xlfn.IFNA(IF(INDEX(Input_Lieferant!$D$9:$BE$158,MATCH($A401,Input_Lieferant!$B$9:$B$158,0),MATCH($H$2,Input_Lieferant!$D$8:$BE$8,0))=0,"",INDEX(Input_Lieferant!$D$9:$BE$158,MATCH($A401,Input_Lieferant!$B$9:$B$158,0),MATCH($H$2,Input_Lieferant!$D$8:$BE$8,0))),"")</f>
        <v>XcmbFRBWvRaxMNwAwUcySbyntbANGR</v>
      </c>
      <c r="I401" s="31"/>
    </row>
    <row r="402" spans="1:9" x14ac:dyDescent="0.4">
      <c r="A402" s="158">
        <f>IFERROR(IF(AND(A396=A397,A397=A398,A398=A399,A399=A400,A400=A401),IF(A401+1&gt;MATCH(0,Input_Lieferant!$B$9:$B$158,-1),"",A401+1),A401),"")</f>
        <v>66</v>
      </c>
      <c r="B402" s="27" t="str">
        <f t="shared" si="412"/>
        <v>MATERIAL</v>
      </c>
      <c r="C402" s="27">
        <f t="shared" si="413"/>
        <v>66</v>
      </c>
      <c r="D402" s="27" t="str">
        <f t="shared" si="414"/>
        <v>GRUN</v>
      </c>
      <c r="E402" s="27" t="str">
        <f t="shared" si="422"/>
        <v>E</v>
      </c>
      <c r="F402" s="27">
        <f t="shared" ref="F402" si="427">IF(A402="","",1)</f>
        <v>1</v>
      </c>
      <c r="G402" s="27" t="str">
        <f t="shared" si="416"/>
        <v/>
      </c>
      <c r="H402" s="27" t="str">
        <f>_xlfn.IFNA(IF(INDEX(Input_Lieferant!$D$9:$BE$158,MATCH($A402,Input_Lieferant!$B$9:$B$158,0),MATCH($H$4,Input_Lieferant!$D$8:$BE$8,0))=0,"",INDEX(Input_Lieferant!$D$9:$BE$158,MATCH($A402,Input_Lieferant!$B$9:$B$158,0),MATCH($H$4,Input_Lieferant!$D$8:$BE$8,0))),"")</f>
        <v>EUOeaUnHwElqdsJBMSKGKOcfDjqmdW</v>
      </c>
      <c r="I402" s="31"/>
    </row>
    <row r="403" spans="1:9" x14ac:dyDescent="0.4">
      <c r="A403" s="158">
        <f>IFERROR(IF(AND(A397=A398,A398=A399,A399=A400,A400=A401,A401=A402),IF(A402+1&gt;MATCH(0,Input_Lieferant!$B$9:$B$158,-1),"",A402+1),A402),"")</f>
        <v>66</v>
      </c>
      <c r="B403" s="27" t="str">
        <f t="shared" si="412"/>
        <v>MATERIAL</v>
      </c>
      <c r="C403" s="27">
        <f t="shared" si="413"/>
        <v>66</v>
      </c>
      <c r="D403" s="27" t="str">
        <f t="shared" si="414"/>
        <v>GRUN</v>
      </c>
      <c r="E403" s="27" t="str">
        <f t="shared" si="422"/>
        <v>E</v>
      </c>
      <c r="F403" s="27">
        <f t="shared" ref="F403" si="428">IF(A402="","",2)</f>
        <v>2</v>
      </c>
      <c r="G403" s="27" t="str">
        <f t="shared" si="416"/>
        <v>/</v>
      </c>
      <c r="H403" s="27" t="str">
        <f>_xlfn.IFNA(IF(INDEX(Input_Lieferant!$D$9:$BE$158,MATCH($A403,Input_Lieferant!$B$9:$B$158,0),MATCH($H$1,Input_Lieferant!$D$8:$BE$8,0))=0,"",INDEX(Input_Lieferant!$D$9:$BE$158,MATCH($A403,Input_Lieferant!$B$9:$B$158,0),MATCH($H$1,Input_Lieferant!$D$8:$BE$8,0))),"")</f>
        <v/>
      </c>
      <c r="I403" s="31"/>
    </row>
    <row r="404" spans="1:9" x14ac:dyDescent="0.4">
      <c r="A404" s="158">
        <f>IFERROR(IF(AND(A398=A399,A399=A400,A400=A401,A401=A402,A402=A403),IF(A403+1&gt;MATCH(0,Input_Lieferant!$B$9:$B$158,-1),"",A403+1),A403),"")</f>
        <v>67</v>
      </c>
      <c r="B404" s="27" t="str">
        <f t="shared" si="412"/>
        <v>MATERIAL</v>
      </c>
      <c r="C404" s="27">
        <f t="shared" si="413"/>
        <v>67</v>
      </c>
      <c r="D404" s="27" t="str">
        <f t="shared" si="414"/>
        <v>GRUN</v>
      </c>
      <c r="E404" s="27" t="str">
        <f t="shared" si="422"/>
        <v>D</v>
      </c>
      <c r="F404" s="27">
        <f t="shared" ref="F404" si="429">IF(A404="","",1)</f>
        <v>1</v>
      </c>
      <c r="G404" s="27" t="str">
        <f t="shared" si="416"/>
        <v/>
      </c>
      <c r="H404" s="27" t="str">
        <f>_xlfn.IFNA(IF(INDEX(Input_Lieferant!$D$9:$BE$158,MATCH($A404,Input_Lieferant!$B$9:$B$158,0),MATCH($H$6,Input_Lieferant!$D$8:$BE$8,0))=0,"",INDEX(Input_Lieferant!$D$9:$BE$158,MATCH($A404,Input_Lieferant!$B$9:$B$158,0),MATCH($H$6,Input_Lieferant!$D$8:$BE$8,0))),"")</f>
        <v>SAKEwciKmiFQVuPIwzGBDQGBlNNSoC</v>
      </c>
      <c r="I404" s="31"/>
    </row>
    <row r="405" spans="1:9" x14ac:dyDescent="0.4">
      <c r="A405" s="158">
        <f>IFERROR(IF(AND(A399=A400,A400=A401,A401=A402,A402=A403,A403=A404),IF(A404+1&gt;MATCH(0,Input_Lieferant!$B$9:$B$158,-1),"",A404+1),A404),"")</f>
        <v>67</v>
      </c>
      <c r="B405" s="27" t="str">
        <f t="shared" si="412"/>
        <v>MATERIAL</v>
      </c>
      <c r="C405" s="27">
        <f t="shared" si="413"/>
        <v>67</v>
      </c>
      <c r="D405" s="27" t="str">
        <f t="shared" si="414"/>
        <v>GRUN</v>
      </c>
      <c r="E405" s="27" t="str">
        <f t="shared" si="422"/>
        <v>D</v>
      </c>
      <c r="F405" s="27">
        <f t="shared" ref="F405" si="430">IF(A404="","",2)</f>
        <v>2</v>
      </c>
      <c r="G405" s="27" t="str">
        <f t="shared" si="416"/>
        <v>/</v>
      </c>
      <c r="H405" s="27" t="str">
        <f>_xlfn.IFNA(IF(INDEX(Input_Lieferant!$D$9:$BE$158,MATCH($A405,Input_Lieferant!$B$9:$B$158,0),MATCH($H$3,Input_Lieferant!$D$8:$BE$8,0))=0,"",INDEX(Input_Lieferant!$D$9:$BE$158,MATCH($A405,Input_Lieferant!$B$9:$B$158,0),MATCH($H$3,Input_Lieferant!$D$8:$BE$8,0))),"")</f>
        <v>sqkfjyybiooviBBOoSXtFeipLzpUWp</v>
      </c>
      <c r="I405" s="31"/>
    </row>
    <row r="406" spans="1:9" x14ac:dyDescent="0.4">
      <c r="A406" s="158">
        <f>IFERROR(IF(AND(A400=A401,A401=A402,A402=A403,A403=A404,A404=A405),IF(A405+1&gt;MATCH(0,Input_Lieferant!$B$9:$B$158,-1),"",A405+1),A405),"")</f>
        <v>67</v>
      </c>
      <c r="B406" s="27" t="str">
        <f t="shared" si="412"/>
        <v>MATERIAL</v>
      </c>
      <c r="C406" s="27">
        <f t="shared" si="413"/>
        <v>67</v>
      </c>
      <c r="D406" s="27" t="str">
        <f t="shared" si="414"/>
        <v>GRUN</v>
      </c>
      <c r="E406" s="27" t="str">
        <f t="shared" si="422"/>
        <v>F</v>
      </c>
      <c r="F406" s="27">
        <f t="shared" ref="F406" si="431">IF(A406="","",1)</f>
        <v>1</v>
      </c>
      <c r="G406" s="27" t="str">
        <f t="shared" si="416"/>
        <v/>
      </c>
      <c r="H406" s="27" t="str">
        <f>_xlfn.IFNA(IF(INDEX(Input_Lieferant!$D$9:$BE$158,MATCH($A406,Input_Lieferant!$B$9:$B$158,0),MATCH($H$5,Input_Lieferant!$D$8:$BE$8,0))=0,"",INDEX(Input_Lieferant!$D$9:$BE$158,MATCH($A406,Input_Lieferant!$B$9:$B$158,0),MATCH($H$5,Input_Lieferant!$D$8:$BE$8,0))),"")</f>
        <v>mAnKVCIodVJBAUROOMfRXwzNvmUdLv</v>
      </c>
      <c r="I406" s="31"/>
    </row>
    <row r="407" spans="1:9" x14ac:dyDescent="0.4">
      <c r="A407" s="158">
        <f>IFERROR(IF(AND(A401=A402,A402=A403,A403=A404,A404=A405,A405=A406),IF(A406+1&gt;MATCH(0,Input_Lieferant!$B$9:$B$158,-1),"",A406+1),A406),"")</f>
        <v>67</v>
      </c>
      <c r="B407" s="27" t="str">
        <f t="shared" si="412"/>
        <v>MATERIAL</v>
      </c>
      <c r="C407" s="27">
        <f t="shared" si="413"/>
        <v>67</v>
      </c>
      <c r="D407" s="27" t="str">
        <f t="shared" si="414"/>
        <v>GRUN</v>
      </c>
      <c r="E407" s="27" t="str">
        <f t="shared" si="422"/>
        <v>F</v>
      </c>
      <c r="F407" s="27">
        <f t="shared" ref="F407" si="432">IF(A406="","",2)</f>
        <v>2</v>
      </c>
      <c r="G407" s="27" t="str">
        <f t="shared" si="416"/>
        <v>/</v>
      </c>
      <c r="H407" s="27" t="str">
        <f>_xlfn.IFNA(IF(INDEX(Input_Lieferant!$D$9:$BE$158,MATCH($A407,Input_Lieferant!$B$9:$B$158,0),MATCH($H$2,Input_Lieferant!$D$8:$BE$8,0))=0,"",INDEX(Input_Lieferant!$D$9:$BE$158,MATCH($A407,Input_Lieferant!$B$9:$B$158,0),MATCH($H$2,Input_Lieferant!$D$8:$BE$8,0))),"")</f>
        <v>DeTKXdfhxHSjXVHHlxuvOqSgKKnPDO</v>
      </c>
      <c r="I407" s="31"/>
    </row>
    <row r="408" spans="1:9" x14ac:dyDescent="0.4">
      <c r="A408" s="158">
        <f>IFERROR(IF(AND(A402=A403,A403=A404,A404=A405,A405=A406,A406=A407),IF(A407+1&gt;MATCH(0,Input_Lieferant!$B$9:$B$158,-1),"",A407+1),A407),"")</f>
        <v>67</v>
      </c>
      <c r="B408" s="27" t="str">
        <f t="shared" si="412"/>
        <v>MATERIAL</v>
      </c>
      <c r="C408" s="27">
        <f t="shared" si="413"/>
        <v>67</v>
      </c>
      <c r="D408" s="27" t="str">
        <f t="shared" si="414"/>
        <v>GRUN</v>
      </c>
      <c r="E408" s="27" t="str">
        <f t="shared" si="422"/>
        <v>E</v>
      </c>
      <c r="F408" s="27">
        <f t="shared" ref="F408" si="433">IF(A408="","",1)</f>
        <v>1</v>
      </c>
      <c r="G408" s="27" t="str">
        <f t="shared" si="416"/>
        <v/>
      </c>
      <c r="H408" s="27" t="str">
        <f>_xlfn.IFNA(IF(INDEX(Input_Lieferant!$D$9:$BE$158,MATCH($A408,Input_Lieferant!$B$9:$B$158,0),MATCH($H$4,Input_Lieferant!$D$8:$BE$8,0))=0,"",INDEX(Input_Lieferant!$D$9:$BE$158,MATCH($A408,Input_Lieferant!$B$9:$B$158,0),MATCH($H$4,Input_Lieferant!$D$8:$BE$8,0))),"")</f>
        <v>kUwbECyWKLviMVRuDDCyjhNDCjQstX</v>
      </c>
      <c r="I408" s="31"/>
    </row>
    <row r="409" spans="1:9" x14ac:dyDescent="0.4">
      <c r="A409" s="158">
        <f>IFERROR(IF(AND(A403=A404,A404=A405,A405=A406,A406=A407,A407=A408),IF(A408+1&gt;MATCH(0,Input_Lieferant!$B$9:$B$158,-1),"",A408+1),A408),"")</f>
        <v>67</v>
      </c>
      <c r="B409" s="27" t="str">
        <f t="shared" si="412"/>
        <v>MATERIAL</v>
      </c>
      <c r="C409" s="27">
        <f t="shared" si="413"/>
        <v>67</v>
      </c>
      <c r="D409" s="27" t="str">
        <f t="shared" si="414"/>
        <v>GRUN</v>
      </c>
      <c r="E409" s="27" t="str">
        <f t="shared" si="422"/>
        <v>E</v>
      </c>
      <c r="F409" s="27">
        <f t="shared" ref="F409" si="434">IF(A408="","",2)</f>
        <v>2</v>
      </c>
      <c r="G409" s="27" t="str">
        <f t="shared" si="416"/>
        <v>/</v>
      </c>
      <c r="H409" s="27" t="str">
        <f>_xlfn.IFNA(IF(INDEX(Input_Lieferant!$D$9:$BE$158,MATCH($A409,Input_Lieferant!$B$9:$B$158,0),MATCH($H$1,Input_Lieferant!$D$8:$BE$8,0))=0,"",INDEX(Input_Lieferant!$D$9:$BE$158,MATCH($A409,Input_Lieferant!$B$9:$B$158,0),MATCH($H$1,Input_Lieferant!$D$8:$BE$8,0))),"")</f>
        <v/>
      </c>
      <c r="I409" s="31"/>
    </row>
    <row r="410" spans="1:9" x14ac:dyDescent="0.4">
      <c r="A410" s="158">
        <f>IFERROR(IF(AND(A404=A405,A405=A406,A406=A407,A407=A408,A408=A409),IF(A409+1&gt;MATCH(0,Input_Lieferant!$B$9:$B$158,-1),"",A409+1),A409),"")</f>
        <v>68</v>
      </c>
      <c r="B410" s="27" t="str">
        <f t="shared" si="412"/>
        <v>MATERIAL</v>
      </c>
      <c r="C410" s="27">
        <f t="shared" si="413"/>
        <v>68</v>
      </c>
      <c r="D410" s="27" t="str">
        <f t="shared" si="414"/>
        <v>GRUN</v>
      </c>
      <c r="E410" s="27" t="str">
        <f t="shared" si="422"/>
        <v>D</v>
      </c>
      <c r="F410" s="27">
        <f t="shared" ref="F410" si="435">IF(A410="","",1)</f>
        <v>1</v>
      </c>
      <c r="G410" s="27" t="str">
        <f t="shared" si="416"/>
        <v/>
      </c>
      <c r="H410" s="27" t="str">
        <f>_xlfn.IFNA(IF(INDEX(Input_Lieferant!$D$9:$BE$158,MATCH($A410,Input_Lieferant!$B$9:$B$158,0),MATCH($H$6,Input_Lieferant!$D$8:$BE$8,0))=0,"",INDEX(Input_Lieferant!$D$9:$BE$158,MATCH($A410,Input_Lieferant!$B$9:$B$158,0),MATCH($H$6,Input_Lieferant!$D$8:$BE$8,0))),"")</f>
        <v>SQPJvgTtxKDPxhastaoFjgTXGEoXve</v>
      </c>
      <c r="I410" s="31"/>
    </row>
    <row r="411" spans="1:9" x14ac:dyDescent="0.4">
      <c r="A411" s="158">
        <f>IFERROR(IF(AND(A405=A406,A406=A407,A407=A408,A408=A409,A409=A410),IF(A410+1&gt;MATCH(0,Input_Lieferant!$B$9:$B$158,-1),"",A410+1),A410),"")</f>
        <v>68</v>
      </c>
      <c r="B411" s="27" t="str">
        <f t="shared" si="412"/>
        <v>MATERIAL</v>
      </c>
      <c r="C411" s="27">
        <f t="shared" si="413"/>
        <v>68</v>
      </c>
      <c r="D411" s="27" t="str">
        <f t="shared" si="414"/>
        <v>GRUN</v>
      </c>
      <c r="E411" s="27" t="str">
        <f t="shared" si="422"/>
        <v>D</v>
      </c>
      <c r="F411" s="27">
        <f t="shared" ref="F411" si="436">IF(A410="","",2)</f>
        <v>2</v>
      </c>
      <c r="G411" s="27" t="str">
        <f t="shared" si="416"/>
        <v>/</v>
      </c>
      <c r="H411" s="27" t="str">
        <f>_xlfn.IFNA(IF(INDEX(Input_Lieferant!$D$9:$BE$158,MATCH($A411,Input_Lieferant!$B$9:$B$158,0),MATCH($H$3,Input_Lieferant!$D$8:$BE$8,0))=0,"",INDEX(Input_Lieferant!$D$9:$BE$158,MATCH($A411,Input_Lieferant!$B$9:$B$158,0),MATCH($H$3,Input_Lieferant!$D$8:$BE$8,0))),"")</f>
        <v>UPagpRpyCtdhbvtJPbRKxoIOtJueNy</v>
      </c>
      <c r="I411" s="31"/>
    </row>
    <row r="412" spans="1:9" x14ac:dyDescent="0.4">
      <c r="A412" s="158">
        <f>IFERROR(IF(AND(A406=A407,A407=A408,A408=A409,A409=A410,A410=A411),IF(A411+1&gt;MATCH(0,Input_Lieferant!$B$9:$B$158,-1),"",A411+1),A411),"")</f>
        <v>68</v>
      </c>
      <c r="B412" s="27" t="str">
        <f t="shared" si="412"/>
        <v>MATERIAL</v>
      </c>
      <c r="C412" s="27">
        <f t="shared" si="413"/>
        <v>68</v>
      </c>
      <c r="D412" s="27" t="str">
        <f t="shared" si="414"/>
        <v>GRUN</v>
      </c>
      <c r="E412" s="27" t="str">
        <f t="shared" si="422"/>
        <v>F</v>
      </c>
      <c r="F412" s="27">
        <f t="shared" ref="F412" si="437">IF(A412="","",1)</f>
        <v>1</v>
      </c>
      <c r="G412" s="27" t="str">
        <f t="shared" si="416"/>
        <v/>
      </c>
      <c r="H412" s="27" t="str">
        <f>_xlfn.IFNA(IF(INDEX(Input_Lieferant!$D$9:$BE$158,MATCH($A412,Input_Lieferant!$B$9:$B$158,0),MATCH($H$5,Input_Lieferant!$D$8:$BE$8,0))=0,"",INDEX(Input_Lieferant!$D$9:$BE$158,MATCH($A412,Input_Lieferant!$B$9:$B$158,0),MATCH($H$5,Input_Lieferant!$D$8:$BE$8,0))),"")</f>
        <v>DXncyRMGFTWkEomXPGDbkNMuRhAEuD</v>
      </c>
      <c r="I412" s="31"/>
    </row>
    <row r="413" spans="1:9" x14ac:dyDescent="0.4">
      <c r="A413" s="158">
        <f>IFERROR(IF(AND(A407=A408,A408=A409,A409=A410,A410=A411,A411=A412),IF(A412+1&gt;MATCH(0,Input_Lieferant!$B$9:$B$158,-1),"",A412+1),A412),"")</f>
        <v>68</v>
      </c>
      <c r="B413" s="27" t="str">
        <f t="shared" si="412"/>
        <v>MATERIAL</v>
      </c>
      <c r="C413" s="27">
        <f t="shared" si="413"/>
        <v>68</v>
      </c>
      <c r="D413" s="27" t="str">
        <f t="shared" si="414"/>
        <v>GRUN</v>
      </c>
      <c r="E413" s="27" t="str">
        <f t="shared" si="422"/>
        <v>F</v>
      </c>
      <c r="F413" s="27">
        <f t="shared" ref="F413" si="438">IF(A412="","",2)</f>
        <v>2</v>
      </c>
      <c r="G413" s="27" t="str">
        <f t="shared" si="416"/>
        <v>/</v>
      </c>
      <c r="H413" s="27" t="str">
        <f>_xlfn.IFNA(IF(INDEX(Input_Lieferant!$D$9:$BE$158,MATCH($A413,Input_Lieferant!$B$9:$B$158,0),MATCH($H$2,Input_Lieferant!$D$8:$BE$8,0))=0,"",INDEX(Input_Lieferant!$D$9:$BE$158,MATCH($A413,Input_Lieferant!$B$9:$B$158,0),MATCH($H$2,Input_Lieferant!$D$8:$BE$8,0))),"")</f>
        <v>HMOLEBSTkTNiHRumzliNhACkfIrvbF</v>
      </c>
      <c r="I413" s="31"/>
    </row>
    <row r="414" spans="1:9" x14ac:dyDescent="0.4">
      <c r="A414" s="158">
        <f>IFERROR(IF(AND(A408=A409,A409=A410,A410=A411,A411=A412,A412=A413),IF(A413+1&gt;MATCH(0,Input_Lieferant!$B$9:$B$158,-1),"",A413+1),A413),"")</f>
        <v>68</v>
      </c>
      <c r="B414" s="27" t="str">
        <f t="shared" si="412"/>
        <v>MATERIAL</v>
      </c>
      <c r="C414" s="27">
        <f t="shared" si="413"/>
        <v>68</v>
      </c>
      <c r="D414" s="27" t="str">
        <f t="shared" si="414"/>
        <v>GRUN</v>
      </c>
      <c r="E414" s="27" t="str">
        <f t="shared" si="422"/>
        <v>E</v>
      </c>
      <c r="F414" s="27">
        <f t="shared" ref="F414" si="439">IF(A414="","",1)</f>
        <v>1</v>
      </c>
      <c r="G414" s="27" t="str">
        <f t="shared" si="416"/>
        <v/>
      </c>
      <c r="H414" s="27" t="str">
        <f>_xlfn.IFNA(IF(INDEX(Input_Lieferant!$D$9:$BE$158,MATCH($A414,Input_Lieferant!$B$9:$B$158,0),MATCH($H$4,Input_Lieferant!$D$8:$BE$8,0))=0,"",INDEX(Input_Lieferant!$D$9:$BE$158,MATCH($A414,Input_Lieferant!$B$9:$B$158,0),MATCH($H$4,Input_Lieferant!$D$8:$BE$8,0))),"")</f>
        <v>BWcbiTalSnbUQTTnndEyGLeehxegJR</v>
      </c>
      <c r="I414" s="31"/>
    </row>
    <row r="415" spans="1:9" x14ac:dyDescent="0.4">
      <c r="A415" s="158">
        <f>IFERROR(IF(AND(A409=A410,A410=A411,A411=A412,A412=A413,A413=A414),IF(A414+1&gt;MATCH(0,Input_Lieferant!$B$9:$B$158,-1),"",A414+1),A414),"")</f>
        <v>68</v>
      </c>
      <c r="B415" s="27" t="str">
        <f t="shared" si="412"/>
        <v>MATERIAL</v>
      </c>
      <c r="C415" s="27">
        <f t="shared" si="413"/>
        <v>68</v>
      </c>
      <c r="D415" s="27" t="str">
        <f t="shared" si="414"/>
        <v>GRUN</v>
      </c>
      <c r="E415" s="27" t="str">
        <f t="shared" si="422"/>
        <v>E</v>
      </c>
      <c r="F415" s="27">
        <f t="shared" ref="F415" si="440">IF(A414="","",2)</f>
        <v>2</v>
      </c>
      <c r="G415" s="27" t="str">
        <f t="shared" si="416"/>
        <v>/</v>
      </c>
      <c r="H415" s="27" t="str">
        <f>_xlfn.IFNA(IF(INDEX(Input_Lieferant!$D$9:$BE$158,MATCH($A415,Input_Lieferant!$B$9:$B$158,0),MATCH($H$1,Input_Lieferant!$D$8:$BE$8,0))=0,"",INDEX(Input_Lieferant!$D$9:$BE$158,MATCH($A415,Input_Lieferant!$B$9:$B$158,0),MATCH($H$1,Input_Lieferant!$D$8:$BE$8,0))),"")</f>
        <v/>
      </c>
      <c r="I415" s="31"/>
    </row>
    <row r="416" spans="1:9" x14ac:dyDescent="0.4">
      <c r="A416" s="158">
        <f>IFERROR(IF(AND(A410=A411,A411=A412,A412=A413,A413=A414,A414=A415),IF(A415+1&gt;MATCH(0,Input_Lieferant!$B$9:$B$158,-1),"",A415+1),A415),"")</f>
        <v>69</v>
      </c>
      <c r="B416" s="27" t="str">
        <f t="shared" si="412"/>
        <v>MATERIAL</v>
      </c>
      <c r="C416" s="27">
        <f t="shared" si="413"/>
        <v>69</v>
      </c>
      <c r="D416" s="27" t="str">
        <f t="shared" si="414"/>
        <v>GRUN</v>
      </c>
      <c r="E416" s="27" t="str">
        <f t="shared" si="422"/>
        <v>D</v>
      </c>
      <c r="F416" s="27">
        <f t="shared" ref="F416" si="441">IF(A416="","",1)</f>
        <v>1</v>
      </c>
      <c r="G416" s="27" t="str">
        <f t="shared" si="416"/>
        <v/>
      </c>
      <c r="H416" s="27" t="str">
        <f>_xlfn.IFNA(IF(INDEX(Input_Lieferant!$D$9:$BE$158,MATCH($A416,Input_Lieferant!$B$9:$B$158,0),MATCH($H$6,Input_Lieferant!$D$8:$BE$8,0))=0,"",INDEX(Input_Lieferant!$D$9:$BE$158,MATCH($A416,Input_Lieferant!$B$9:$B$158,0),MATCH($H$6,Input_Lieferant!$D$8:$BE$8,0))),"")</f>
        <v>MHQKAeMIRWnmDectvnoiSqBOSIhWeN</v>
      </c>
      <c r="I416" s="31"/>
    </row>
    <row r="417" spans="1:9" x14ac:dyDescent="0.4">
      <c r="A417" s="158">
        <f>IFERROR(IF(AND(A411=A412,A412=A413,A413=A414,A414=A415,A415=A416),IF(A416+1&gt;MATCH(0,Input_Lieferant!$B$9:$B$158,-1),"",A416+1),A416),"")</f>
        <v>69</v>
      </c>
      <c r="B417" s="27" t="str">
        <f t="shared" si="412"/>
        <v>MATERIAL</v>
      </c>
      <c r="C417" s="27">
        <f t="shared" si="413"/>
        <v>69</v>
      </c>
      <c r="D417" s="27" t="str">
        <f t="shared" si="414"/>
        <v>GRUN</v>
      </c>
      <c r="E417" s="27" t="str">
        <f t="shared" si="422"/>
        <v>D</v>
      </c>
      <c r="F417" s="27">
        <f t="shared" ref="F417" si="442">IF(A416="","",2)</f>
        <v>2</v>
      </c>
      <c r="G417" s="27" t="str">
        <f t="shared" si="416"/>
        <v>/</v>
      </c>
      <c r="H417" s="27" t="str">
        <f>_xlfn.IFNA(IF(INDEX(Input_Lieferant!$D$9:$BE$158,MATCH($A417,Input_Lieferant!$B$9:$B$158,0),MATCH($H$3,Input_Lieferant!$D$8:$BE$8,0))=0,"",INDEX(Input_Lieferant!$D$9:$BE$158,MATCH($A417,Input_Lieferant!$B$9:$B$158,0),MATCH($H$3,Input_Lieferant!$D$8:$BE$8,0))),"")</f>
        <v>nDtOaAWXLQadqVmPiwRRIWVclIvAcd</v>
      </c>
      <c r="I417" s="31"/>
    </row>
    <row r="418" spans="1:9" x14ac:dyDescent="0.4">
      <c r="A418" s="158">
        <f>IFERROR(IF(AND(A412=A413,A413=A414,A414=A415,A415=A416,A416=A417),IF(A417+1&gt;MATCH(0,Input_Lieferant!$B$9:$B$158,-1),"",A417+1),A417),"")</f>
        <v>69</v>
      </c>
      <c r="B418" s="27" t="str">
        <f t="shared" si="412"/>
        <v>MATERIAL</v>
      </c>
      <c r="C418" s="27">
        <f t="shared" si="413"/>
        <v>69</v>
      </c>
      <c r="D418" s="27" t="str">
        <f t="shared" si="414"/>
        <v>GRUN</v>
      </c>
      <c r="E418" s="27" t="str">
        <f t="shared" si="422"/>
        <v>F</v>
      </c>
      <c r="F418" s="27">
        <f t="shared" ref="F418" si="443">IF(A418="","",1)</f>
        <v>1</v>
      </c>
      <c r="G418" s="27" t="str">
        <f t="shared" si="416"/>
        <v/>
      </c>
      <c r="H418" s="27" t="str">
        <f>_xlfn.IFNA(IF(INDEX(Input_Lieferant!$D$9:$BE$158,MATCH($A418,Input_Lieferant!$B$9:$B$158,0),MATCH($H$5,Input_Lieferant!$D$8:$BE$8,0))=0,"",INDEX(Input_Lieferant!$D$9:$BE$158,MATCH($A418,Input_Lieferant!$B$9:$B$158,0),MATCH($H$5,Input_Lieferant!$D$8:$BE$8,0))),"")</f>
        <v>AxuMrvLXljDahVjowkFRtCEDnlhIDs</v>
      </c>
      <c r="I418" s="31"/>
    </row>
    <row r="419" spans="1:9" x14ac:dyDescent="0.4">
      <c r="A419" s="158">
        <f>IFERROR(IF(AND(A413=A414,A414=A415,A415=A416,A416=A417,A417=A418),IF(A418+1&gt;MATCH(0,Input_Lieferant!$B$9:$B$158,-1),"",A418+1),A418),"")</f>
        <v>69</v>
      </c>
      <c r="B419" s="27" t="str">
        <f t="shared" si="412"/>
        <v>MATERIAL</v>
      </c>
      <c r="C419" s="27">
        <f t="shared" si="413"/>
        <v>69</v>
      </c>
      <c r="D419" s="27" t="str">
        <f t="shared" si="414"/>
        <v>GRUN</v>
      </c>
      <c r="E419" s="27" t="str">
        <f t="shared" si="422"/>
        <v>F</v>
      </c>
      <c r="F419" s="27">
        <f t="shared" ref="F419" si="444">IF(A418="","",2)</f>
        <v>2</v>
      </c>
      <c r="G419" s="27" t="str">
        <f t="shared" si="416"/>
        <v>/</v>
      </c>
      <c r="H419" s="27" t="str">
        <f>_xlfn.IFNA(IF(INDEX(Input_Lieferant!$D$9:$BE$158,MATCH($A419,Input_Lieferant!$B$9:$B$158,0),MATCH($H$2,Input_Lieferant!$D$8:$BE$8,0))=0,"",INDEX(Input_Lieferant!$D$9:$BE$158,MATCH($A419,Input_Lieferant!$B$9:$B$158,0),MATCH($H$2,Input_Lieferant!$D$8:$BE$8,0))),"")</f>
        <v>rbBcnrxETLbvHRAEKfzCQDbstwmEOw</v>
      </c>
      <c r="I419" s="31"/>
    </row>
    <row r="420" spans="1:9" x14ac:dyDescent="0.4">
      <c r="A420" s="158">
        <f>IFERROR(IF(AND(A414=A415,A415=A416,A416=A417,A417=A418,A418=A419),IF(A419+1&gt;MATCH(0,Input_Lieferant!$B$9:$B$158,-1),"",A419+1),A419),"")</f>
        <v>69</v>
      </c>
      <c r="B420" s="27" t="str">
        <f t="shared" si="412"/>
        <v>MATERIAL</v>
      </c>
      <c r="C420" s="27">
        <f t="shared" si="413"/>
        <v>69</v>
      </c>
      <c r="D420" s="27" t="str">
        <f t="shared" si="414"/>
        <v>GRUN</v>
      </c>
      <c r="E420" s="27" t="str">
        <f t="shared" si="422"/>
        <v>E</v>
      </c>
      <c r="F420" s="27">
        <f t="shared" ref="F420" si="445">IF(A420="","",1)</f>
        <v>1</v>
      </c>
      <c r="G420" s="27" t="str">
        <f t="shared" si="416"/>
        <v/>
      </c>
      <c r="H420" s="27" t="str">
        <f>_xlfn.IFNA(IF(INDEX(Input_Lieferant!$D$9:$BE$158,MATCH($A420,Input_Lieferant!$B$9:$B$158,0),MATCH($H$4,Input_Lieferant!$D$8:$BE$8,0))=0,"",INDEX(Input_Lieferant!$D$9:$BE$158,MATCH($A420,Input_Lieferant!$B$9:$B$158,0),MATCH($H$4,Input_Lieferant!$D$8:$BE$8,0))),"")</f>
        <v>BAWEktVQeDXKtdfGeiUcPeHmSvscAj</v>
      </c>
      <c r="I420" s="31"/>
    </row>
    <row r="421" spans="1:9" x14ac:dyDescent="0.4">
      <c r="A421" s="158">
        <f>IFERROR(IF(AND(A415=A416,A416=A417,A417=A418,A418=A419,A419=A420),IF(A420+1&gt;MATCH(0,Input_Lieferant!$B$9:$B$158,-1),"",A420+1),A420),"")</f>
        <v>69</v>
      </c>
      <c r="B421" s="27" t="str">
        <f t="shared" si="412"/>
        <v>MATERIAL</v>
      </c>
      <c r="C421" s="27">
        <f t="shared" si="413"/>
        <v>69</v>
      </c>
      <c r="D421" s="27" t="str">
        <f t="shared" si="414"/>
        <v>GRUN</v>
      </c>
      <c r="E421" s="27" t="str">
        <f t="shared" si="422"/>
        <v>E</v>
      </c>
      <c r="F421" s="27">
        <f t="shared" ref="F421" si="446">IF(A420="","",2)</f>
        <v>2</v>
      </c>
      <c r="G421" s="27" t="str">
        <f t="shared" si="416"/>
        <v>/</v>
      </c>
      <c r="H421" s="27" t="str">
        <f>_xlfn.IFNA(IF(INDEX(Input_Lieferant!$D$9:$BE$158,MATCH($A421,Input_Lieferant!$B$9:$B$158,0),MATCH($H$1,Input_Lieferant!$D$8:$BE$8,0))=0,"",INDEX(Input_Lieferant!$D$9:$BE$158,MATCH($A421,Input_Lieferant!$B$9:$B$158,0),MATCH($H$1,Input_Lieferant!$D$8:$BE$8,0))),"")</f>
        <v/>
      </c>
      <c r="I421" s="31"/>
    </row>
    <row r="422" spans="1:9" x14ac:dyDescent="0.4">
      <c r="A422" s="158">
        <f>IFERROR(IF(AND(A416=A417,A417=A418,A418=A419,A419=A420,A420=A421),IF(A421+1&gt;MATCH(0,Input_Lieferant!$B$9:$B$158,-1),"",A421+1),A421),"")</f>
        <v>70</v>
      </c>
      <c r="B422" s="27" t="str">
        <f t="shared" si="412"/>
        <v>MATERIAL</v>
      </c>
      <c r="C422" s="27">
        <f t="shared" si="413"/>
        <v>70</v>
      </c>
      <c r="D422" s="27" t="str">
        <f t="shared" si="414"/>
        <v>GRUN</v>
      </c>
      <c r="E422" s="27" t="str">
        <f t="shared" si="422"/>
        <v>D</v>
      </c>
      <c r="F422" s="27">
        <f t="shared" ref="F422" si="447">IF(A422="","",1)</f>
        <v>1</v>
      </c>
      <c r="G422" s="27" t="str">
        <f t="shared" si="416"/>
        <v/>
      </c>
      <c r="H422" s="27" t="str">
        <f>_xlfn.IFNA(IF(INDEX(Input_Lieferant!$D$9:$BE$158,MATCH($A422,Input_Lieferant!$B$9:$B$158,0),MATCH($H$6,Input_Lieferant!$D$8:$BE$8,0))=0,"",INDEX(Input_Lieferant!$D$9:$BE$158,MATCH($A422,Input_Lieferant!$B$9:$B$158,0),MATCH($H$6,Input_Lieferant!$D$8:$BE$8,0))),"")</f>
        <v>tujWKHawTNVTfNhOzbhmORMeGJaJCk</v>
      </c>
      <c r="I422" s="31"/>
    </row>
    <row r="423" spans="1:9" x14ac:dyDescent="0.4">
      <c r="A423" s="158">
        <f>IFERROR(IF(AND(A417=A418,A418=A419,A419=A420,A420=A421,A421=A422),IF(A422+1&gt;MATCH(0,Input_Lieferant!$B$9:$B$158,-1),"",A422+1),A422),"")</f>
        <v>70</v>
      </c>
      <c r="B423" s="27" t="str">
        <f t="shared" si="412"/>
        <v>MATERIAL</v>
      </c>
      <c r="C423" s="27">
        <f t="shared" si="413"/>
        <v>70</v>
      </c>
      <c r="D423" s="27" t="str">
        <f t="shared" si="414"/>
        <v>GRUN</v>
      </c>
      <c r="E423" s="27" t="str">
        <f t="shared" si="422"/>
        <v>D</v>
      </c>
      <c r="F423" s="27">
        <f t="shared" ref="F423" si="448">IF(A422="","",2)</f>
        <v>2</v>
      </c>
      <c r="G423" s="27" t="str">
        <f t="shared" si="416"/>
        <v>/</v>
      </c>
      <c r="H423" s="27" t="str">
        <f>_xlfn.IFNA(IF(INDEX(Input_Lieferant!$D$9:$BE$158,MATCH($A423,Input_Lieferant!$B$9:$B$158,0),MATCH($H$3,Input_Lieferant!$D$8:$BE$8,0))=0,"",INDEX(Input_Lieferant!$D$9:$BE$158,MATCH($A423,Input_Lieferant!$B$9:$B$158,0),MATCH($H$3,Input_Lieferant!$D$8:$BE$8,0))),"")</f>
        <v>qFCSRHAvHjHvpJVxDrSHkbaitaDFWH</v>
      </c>
      <c r="I423" s="31"/>
    </row>
    <row r="424" spans="1:9" x14ac:dyDescent="0.4">
      <c r="A424" s="158">
        <f>IFERROR(IF(AND(A418=A419,A419=A420,A420=A421,A421=A422,A422=A423),IF(A423+1&gt;MATCH(0,Input_Lieferant!$B$9:$B$158,-1),"",A423+1),A423),"")</f>
        <v>70</v>
      </c>
      <c r="B424" s="27" t="str">
        <f t="shared" si="412"/>
        <v>MATERIAL</v>
      </c>
      <c r="C424" s="27">
        <f t="shared" si="413"/>
        <v>70</v>
      </c>
      <c r="D424" s="27" t="str">
        <f t="shared" si="414"/>
        <v>GRUN</v>
      </c>
      <c r="E424" s="27" t="str">
        <f t="shared" si="422"/>
        <v>F</v>
      </c>
      <c r="F424" s="27">
        <f t="shared" ref="F424" si="449">IF(A424="","",1)</f>
        <v>1</v>
      </c>
      <c r="G424" s="27" t="str">
        <f t="shared" si="416"/>
        <v/>
      </c>
      <c r="H424" s="27" t="str">
        <f>_xlfn.IFNA(IF(INDEX(Input_Lieferant!$D$9:$BE$158,MATCH($A424,Input_Lieferant!$B$9:$B$158,0),MATCH($H$5,Input_Lieferant!$D$8:$BE$8,0))=0,"",INDEX(Input_Lieferant!$D$9:$BE$158,MATCH($A424,Input_Lieferant!$B$9:$B$158,0),MATCH($H$5,Input_Lieferant!$D$8:$BE$8,0))),"")</f>
        <v>HaAdIeWoNsneiUpFtxUTFvmuSuFHsp</v>
      </c>
      <c r="I424" s="31"/>
    </row>
    <row r="425" spans="1:9" x14ac:dyDescent="0.4">
      <c r="A425" s="158">
        <f>IFERROR(IF(AND(A419=A420,A420=A421,A421=A422,A422=A423,A423=A424),IF(A424+1&gt;MATCH(0,Input_Lieferant!$B$9:$B$158,-1),"",A424+1),A424),"")</f>
        <v>70</v>
      </c>
      <c r="B425" s="27" t="str">
        <f t="shared" si="412"/>
        <v>MATERIAL</v>
      </c>
      <c r="C425" s="27">
        <f t="shared" si="413"/>
        <v>70</v>
      </c>
      <c r="D425" s="27" t="str">
        <f t="shared" si="414"/>
        <v>GRUN</v>
      </c>
      <c r="E425" s="27" t="str">
        <f t="shared" si="422"/>
        <v>F</v>
      </c>
      <c r="F425" s="27">
        <f t="shared" ref="F425" si="450">IF(A424="","",2)</f>
        <v>2</v>
      </c>
      <c r="G425" s="27" t="str">
        <f t="shared" si="416"/>
        <v>/</v>
      </c>
      <c r="H425" s="27" t="str">
        <f>_xlfn.IFNA(IF(INDEX(Input_Lieferant!$D$9:$BE$158,MATCH($A425,Input_Lieferant!$B$9:$B$158,0),MATCH($H$2,Input_Lieferant!$D$8:$BE$8,0))=0,"",INDEX(Input_Lieferant!$D$9:$BE$158,MATCH($A425,Input_Lieferant!$B$9:$B$158,0),MATCH($H$2,Input_Lieferant!$D$8:$BE$8,0))),"")</f>
        <v>HuyfVJAmrXOhvalAhefIVjEIyvjHCz</v>
      </c>
      <c r="I425" s="31"/>
    </row>
    <row r="426" spans="1:9" x14ac:dyDescent="0.4">
      <c r="A426" s="158">
        <f>IFERROR(IF(AND(A420=A421,A421=A422,A422=A423,A423=A424,A424=A425),IF(A425+1&gt;MATCH(0,Input_Lieferant!$B$9:$B$158,-1),"",A425+1),A425),"")</f>
        <v>70</v>
      </c>
      <c r="B426" s="27" t="str">
        <f t="shared" si="412"/>
        <v>MATERIAL</v>
      </c>
      <c r="C426" s="27">
        <f t="shared" si="413"/>
        <v>70</v>
      </c>
      <c r="D426" s="27" t="str">
        <f t="shared" si="414"/>
        <v>GRUN</v>
      </c>
      <c r="E426" s="27" t="str">
        <f t="shared" si="422"/>
        <v>E</v>
      </c>
      <c r="F426" s="27">
        <f t="shared" ref="F426" si="451">IF(A426="","",1)</f>
        <v>1</v>
      </c>
      <c r="G426" s="27" t="str">
        <f t="shared" si="416"/>
        <v/>
      </c>
      <c r="H426" s="27" t="str">
        <f>_xlfn.IFNA(IF(INDEX(Input_Lieferant!$D$9:$BE$158,MATCH($A426,Input_Lieferant!$B$9:$B$158,0),MATCH($H$4,Input_Lieferant!$D$8:$BE$8,0))=0,"",INDEX(Input_Lieferant!$D$9:$BE$158,MATCH($A426,Input_Lieferant!$B$9:$B$158,0),MATCH($H$4,Input_Lieferant!$D$8:$BE$8,0))),"")</f>
        <v>xIMAgcQxzlgorMApBaMuFeWdLIloPh</v>
      </c>
      <c r="I426" s="31"/>
    </row>
    <row r="427" spans="1:9" x14ac:dyDescent="0.4">
      <c r="A427" s="158">
        <f>IFERROR(IF(AND(A421=A422,A422=A423,A423=A424,A424=A425,A425=A426),IF(A426+1&gt;MATCH(0,Input_Lieferant!$B$9:$B$158,-1),"",A426+1),A426),"")</f>
        <v>70</v>
      </c>
      <c r="B427" s="27" t="str">
        <f t="shared" si="412"/>
        <v>MATERIAL</v>
      </c>
      <c r="C427" s="27">
        <f t="shared" si="413"/>
        <v>70</v>
      </c>
      <c r="D427" s="27" t="str">
        <f t="shared" si="414"/>
        <v>GRUN</v>
      </c>
      <c r="E427" s="27" t="str">
        <f t="shared" si="422"/>
        <v>E</v>
      </c>
      <c r="F427" s="27">
        <f t="shared" ref="F427" si="452">IF(A426="","",2)</f>
        <v>2</v>
      </c>
      <c r="G427" s="27" t="str">
        <f t="shared" si="416"/>
        <v>/</v>
      </c>
      <c r="H427" s="27" t="str">
        <f>_xlfn.IFNA(IF(INDEX(Input_Lieferant!$D$9:$BE$158,MATCH($A427,Input_Lieferant!$B$9:$B$158,0),MATCH($H$1,Input_Lieferant!$D$8:$BE$8,0))=0,"",INDEX(Input_Lieferant!$D$9:$BE$158,MATCH($A427,Input_Lieferant!$B$9:$B$158,0),MATCH($H$1,Input_Lieferant!$D$8:$BE$8,0))),"")</f>
        <v/>
      </c>
      <c r="I427" s="31"/>
    </row>
    <row r="428" spans="1:9" x14ac:dyDescent="0.4">
      <c r="A428" s="158">
        <f>IFERROR(IF(AND(A422=A423,A423=A424,A424=A425,A425=A426,A426=A427),IF(A427+1&gt;MATCH(0,Input_Lieferant!$B$9:$B$158,-1),"",A427+1),A427),"")</f>
        <v>71</v>
      </c>
      <c r="B428" s="27" t="str">
        <f t="shared" si="412"/>
        <v>MATERIAL</v>
      </c>
      <c r="C428" s="27">
        <f t="shared" si="413"/>
        <v>71</v>
      </c>
      <c r="D428" s="27" t="str">
        <f t="shared" si="414"/>
        <v>GRUN</v>
      </c>
      <c r="E428" s="27" t="str">
        <f t="shared" si="422"/>
        <v>D</v>
      </c>
      <c r="F428" s="27">
        <f t="shared" ref="F428" si="453">IF(A428="","",1)</f>
        <v>1</v>
      </c>
      <c r="G428" s="27" t="str">
        <f t="shared" si="416"/>
        <v/>
      </c>
      <c r="H428" s="27" t="str">
        <f>_xlfn.IFNA(IF(INDEX(Input_Lieferant!$D$9:$BE$158,MATCH($A428,Input_Lieferant!$B$9:$B$158,0),MATCH($H$6,Input_Lieferant!$D$8:$BE$8,0))=0,"",INDEX(Input_Lieferant!$D$9:$BE$158,MATCH($A428,Input_Lieferant!$B$9:$B$158,0),MATCH($H$6,Input_Lieferant!$D$8:$BE$8,0))),"")</f>
        <v>tfAEVSyLXJRUmmTaaDeNfmRkqmSaPc</v>
      </c>
      <c r="I428" s="31"/>
    </row>
    <row r="429" spans="1:9" x14ac:dyDescent="0.4">
      <c r="A429" s="158">
        <f>IFERROR(IF(AND(A423=A424,A424=A425,A425=A426,A426=A427,A427=A428),IF(A428+1&gt;MATCH(0,Input_Lieferant!$B$9:$B$158,-1),"",A428+1),A428),"")</f>
        <v>71</v>
      </c>
      <c r="B429" s="27" t="str">
        <f t="shared" si="412"/>
        <v>MATERIAL</v>
      </c>
      <c r="C429" s="27">
        <f t="shared" si="413"/>
        <v>71</v>
      </c>
      <c r="D429" s="27" t="str">
        <f t="shared" si="414"/>
        <v>GRUN</v>
      </c>
      <c r="E429" s="27" t="str">
        <f t="shared" si="422"/>
        <v>D</v>
      </c>
      <c r="F429" s="27">
        <f t="shared" ref="F429" si="454">IF(A428="","",2)</f>
        <v>2</v>
      </c>
      <c r="G429" s="27" t="str">
        <f t="shared" si="416"/>
        <v>/</v>
      </c>
      <c r="H429" s="27" t="str">
        <f>_xlfn.IFNA(IF(INDEX(Input_Lieferant!$D$9:$BE$158,MATCH($A429,Input_Lieferant!$B$9:$B$158,0),MATCH($H$3,Input_Lieferant!$D$8:$BE$8,0))=0,"",INDEX(Input_Lieferant!$D$9:$BE$158,MATCH($A429,Input_Lieferant!$B$9:$B$158,0),MATCH($H$3,Input_Lieferant!$D$8:$BE$8,0))),"")</f>
        <v>tmugskxUNVjWswJJOfjDSrVoVKkStw</v>
      </c>
      <c r="I429" s="31"/>
    </row>
    <row r="430" spans="1:9" x14ac:dyDescent="0.4">
      <c r="A430" s="158">
        <f>IFERROR(IF(AND(A424=A425,A425=A426,A426=A427,A427=A428,A428=A429),IF(A429+1&gt;MATCH(0,Input_Lieferant!$B$9:$B$158,-1),"",A429+1),A429),"")</f>
        <v>71</v>
      </c>
      <c r="B430" s="27" t="str">
        <f t="shared" si="412"/>
        <v>MATERIAL</v>
      </c>
      <c r="C430" s="27">
        <f t="shared" si="413"/>
        <v>71</v>
      </c>
      <c r="D430" s="27" t="str">
        <f t="shared" si="414"/>
        <v>GRUN</v>
      </c>
      <c r="E430" s="27" t="str">
        <f t="shared" si="422"/>
        <v>F</v>
      </c>
      <c r="F430" s="27">
        <f t="shared" ref="F430" si="455">IF(A430="","",1)</f>
        <v>1</v>
      </c>
      <c r="G430" s="27" t="str">
        <f t="shared" si="416"/>
        <v/>
      </c>
      <c r="H430" s="27" t="str">
        <f>_xlfn.IFNA(IF(INDEX(Input_Lieferant!$D$9:$BE$158,MATCH($A430,Input_Lieferant!$B$9:$B$158,0),MATCH($H$5,Input_Lieferant!$D$8:$BE$8,0))=0,"",INDEX(Input_Lieferant!$D$9:$BE$158,MATCH($A430,Input_Lieferant!$B$9:$B$158,0),MATCH($H$5,Input_Lieferant!$D$8:$BE$8,0))),"")</f>
        <v>OoSESjFMhMetPdAEnWQuQxFlnoMtqM</v>
      </c>
      <c r="I430" s="31"/>
    </row>
    <row r="431" spans="1:9" x14ac:dyDescent="0.4">
      <c r="A431" s="158">
        <f>IFERROR(IF(AND(A425=A426,A426=A427,A427=A428,A428=A429,A429=A430),IF(A430+1&gt;MATCH(0,Input_Lieferant!$B$9:$B$158,-1),"",A430+1),A430),"")</f>
        <v>71</v>
      </c>
      <c r="B431" s="27" t="str">
        <f t="shared" si="412"/>
        <v>MATERIAL</v>
      </c>
      <c r="C431" s="27">
        <f t="shared" si="413"/>
        <v>71</v>
      </c>
      <c r="D431" s="27" t="str">
        <f t="shared" si="414"/>
        <v>GRUN</v>
      </c>
      <c r="E431" s="27" t="str">
        <f t="shared" si="422"/>
        <v>F</v>
      </c>
      <c r="F431" s="27">
        <f t="shared" ref="F431" si="456">IF(A430="","",2)</f>
        <v>2</v>
      </c>
      <c r="G431" s="27" t="str">
        <f t="shared" si="416"/>
        <v>/</v>
      </c>
      <c r="H431" s="27" t="str">
        <f>_xlfn.IFNA(IF(INDEX(Input_Lieferant!$D$9:$BE$158,MATCH($A431,Input_Lieferant!$B$9:$B$158,0),MATCH($H$2,Input_Lieferant!$D$8:$BE$8,0))=0,"",INDEX(Input_Lieferant!$D$9:$BE$158,MATCH($A431,Input_Lieferant!$B$9:$B$158,0),MATCH($H$2,Input_Lieferant!$D$8:$BE$8,0))),"")</f>
        <v>ANwtntdImfcEiNRPcOLdpqpqgfnoPX</v>
      </c>
      <c r="I431" s="31"/>
    </row>
    <row r="432" spans="1:9" x14ac:dyDescent="0.4">
      <c r="A432" s="158">
        <f>IFERROR(IF(AND(A426=A427,A427=A428,A428=A429,A429=A430,A430=A431),IF(A431+1&gt;MATCH(0,Input_Lieferant!$B$9:$B$158,-1),"",A431+1),A431),"")</f>
        <v>71</v>
      </c>
      <c r="B432" s="27" t="str">
        <f t="shared" si="412"/>
        <v>MATERIAL</v>
      </c>
      <c r="C432" s="27">
        <f t="shared" si="413"/>
        <v>71</v>
      </c>
      <c r="D432" s="27" t="str">
        <f t="shared" si="414"/>
        <v>GRUN</v>
      </c>
      <c r="E432" s="27" t="str">
        <f t="shared" si="422"/>
        <v>E</v>
      </c>
      <c r="F432" s="27">
        <f t="shared" ref="F432" si="457">IF(A432="","",1)</f>
        <v>1</v>
      </c>
      <c r="G432" s="27" t="str">
        <f t="shared" si="416"/>
        <v/>
      </c>
      <c r="H432" s="27" t="str">
        <f>_xlfn.IFNA(IF(INDEX(Input_Lieferant!$D$9:$BE$158,MATCH($A432,Input_Lieferant!$B$9:$B$158,0),MATCH($H$4,Input_Lieferant!$D$8:$BE$8,0))=0,"",INDEX(Input_Lieferant!$D$9:$BE$158,MATCH($A432,Input_Lieferant!$B$9:$B$158,0),MATCH($H$4,Input_Lieferant!$D$8:$BE$8,0))),"")</f>
        <v>VqwAMkWBuovBGWNpIsUlApPyCBzzcd</v>
      </c>
      <c r="I432" s="31"/>
    </row>
    <row r="433" spans="1:9" x14ac:dyDescent="0.4">
      <c r="A433" s="158">
        <f>IFERROR(IF(AND(A427=A428,A428=A429,A429=A430,A430=A431,A431=A432),IF(A432+1&gt;MATCH(0,Input_Lieferant!$B$9:$B$158,-1),"",A432+1),A432),"")</f>
        <v>71</v>
      </c>
      <c r="B433" s="27" t="str">
        <f t="shared" si="412"/>
        <v>MATERIAL</v>
      </c>
      <c r="C433" s="27">
        <f t="shared" si="413"/>
        <v>71</v>
      </c>
      <c r="D433" s="27" t="str">
        <f t="shared" si="414"/>
        <v>GRUN</v>
      </c>
      <c r="E433" s="27" t="str">
        <f t="shared" si="422"/>
        <v>E</v>
      </c>
      <c r="F433" s="27">
        <f t="shared" ref="F433" si="458">IF(A432="","",2)</f>
        <v>2</v>
      </c>
      <c r="G433" s="27" t="str">
        <f t="shared" si="416"/>
        <v>/</v>
      </c>
      <c r="H433" s="27" t="str">
        <f>_xlfn.IFNA(IF(INDEX(Input_Lieferant!$D$9:$BE$158,MATCH($A433,Input_Lieferant!$B$9:$B$158,0),MATCH($H$1,Input_Lieferant!$D$8:$BE$8,0))=0,"",INDEX(Input_Lieferant!$D$9:$BE$158,MATCH($A433,Input_Lieferant!$B$9:$B$158,0),MATCH($H$1,Input_Lieferant!$D$8:$BE$8,0))),"")</f>
        <v/>
      </c>
      <c r="I433" s="31"/>
    </row>
    <row r="434" spans="1:9" x14ac:dyDescent="0.4">
      <c r="A434" s="158">
        <f>IFERROR(IF(AND(A428=A429,A429=A430,A430=A431,A431=A432,A432=A433),IF(A433+1&gt;MATCH(0,Input_Lieferant!$B$9:$B$158,-1),"",A433+1),A433),"")</f>
        <v>72</v>
      </c>
      <c r="B434" s="27" t="str">
        <f t="shared" si="412"/>
        <v>MATERIAL</v>
      </c>
      <c r="C434" s="27">
        <f t="shared" si="413"/>
        <v>72</v>
      </c>
      <c r="D434" s="27" t="str">
        <f t="shared" si="414"/>
        <v>GRUN</v>
      </c>
      <c r="E434" s="27" t="str">
        <f t="shared" si="422"/>
        <v>D</v>
      </c>
      <c r="F434" s="27">
        <f t="shared" ref="F434" si="459">IF(A434="","",1)</f>
        <v>1</v>
      </c>
      <c r="G434" s="27" t="str">
        <f t="shared" si="416"/>
        <v/>
      </c>
      <c r="H434" s="27" t="str">
        <f>_xlfn.IFNA(IF(INDEX(Input_Lieferant!$D$9:$BE$158,MATCH($A434,Input_Lieferant!$B$9:$B$158,0),MATCH($H$6,Input_Lieferant!$D$8:$BE$8,0))=0,"",INDEX(Input_Lieferant!$D$9:$BE$158,MATCH($A434,Input_Lieferant!$B$9:$B$158,0),MATCH($H$6,Input_Lieferant!$D$8:$BE$8,0))),"")</f>
        <v>teWsAMlBpJyiGnzxLEiDSVojBFovAC</v>
      </c>
      <c r="I434" s="31"/>
    </row>
    <row r="435" spans="1:9" x14ac:dyDescent="0.4">
      <c r="A435" s="158">
        <f>IFERROR(IF(AND(A429=A430,A430=A431,A431=A432,A432=A433,A433=A434),IF(A434+1&gt;MATCH(0,Input_Lieferant!$B$9:$B$158,-1),"",A434+1),A434),"")</f>
        <v>72</v>
      </c>
      <c r="B435" s="27" t="str">
        <f t="shared" si="412"/>
        <v>MATERIAL</v>
      </c>
      <c r="C435" s="27">
        <f t="shared" si="413"/>
        <v>72</v>
      </c>
      <c r="D435" s="27" t="str">
        <f t="shared" si="414"/>
        <v>GRUN</v>
      </c>
      <c r="E435" s="27" t="str">
        <f t="shared" si="422"/>
        <v>D</v>
      </c>
      <c r="F435" s="27">
        <f t="shared" ref="F435" si="460">IF(A434="","",2)</f>
        <v>2</v>
      </c>
      <c r="G435" s="27" t="str">
        <f t="shared" si="416"/>
        <v>/</v>
      </c>
      <c r="H435" s="27" t="str">
        <f>_xlfn.IFNA(IF(INDEX(Input_Lieferant!$D$9:$BE$158,MATCH($A435,Input_Lieferant!$B$9:$B$158,0),MATCH($H$3,Input_Lieferant!$D$8:$BE$8,0))=0,"",INDEX(Input_Lieferant!$D$9:$BE$158,MATCH($A435,Input_Lieferant!$B$9:$B$158,0),MATCH($H$3,Input_Lieferant!$D$8:$BE$8,0))),"")</f>
        <v>VSbDuHldrowgzIhDNAnSLwTsczTXsC</v>
      </c>
      <c r="I435" s="31"/>
    </row>
    <row r="436" spans="1:9" x14ac:dyDescent="0.4">
      <c r="A436" s="158">
        <f>IFERROR(IF(AND(A430=A431,A431=A432,A432=A433,A433=A434,A434=A435),IF(A435+1&gt;MATCH(0,Input_Lieferant!$B$9:$B$158,-1),"",A435+1),A435),"")</f>
        <v>72</v>
      </c>
      <c r="B436" s="27" t="str">
        <f t="shared" si="412"/>
        <v>MATERIAL</v>
      </c>
      <c r="C436" s="27">
        <f t="shared" si="413"/>
        <v>72</v>
      </c>
      <c r="D436" s="27" t="str">
        <f t="shared" si="414"/>
        <v>GRUN</v>
      </c>
      <c r="E436" s="27" t="str">
        <f t="shared" si="422"/>
        <v>F</v>
      </c>
      <c r="F436" s="27">
        <f t="shared" ref="F436" si="461">IF(A436="","",1)</f>
        <v>1</v>
      </c>
      <c r="G436" s="27" t="str">
        <f t="shared" si="416"/>
        <v/>
      </c>
      <c r="H436" s="27" t="str">
        <f>_xlfn.IFNA(IF(INDEX(Input_Lieferant!$D$9:$BE$158,MATCH($A436,Input_Lieferant!$B$9:$B$158,0),MATCH($H$5,Input_Lieferant!$D$8:$BE$8,0))=0,"",INDEX(Input_Lieferant!$D$9:$BE$158,MATCH($A436,Input_Lieferant!$B$9:$B$158,0),MATCH($H$5,Input_Lieferant!$D$8:$BE$8,0))),"")</f>
        <v>JQBSzkbXuQtzPVEsWzOCKWNIrOItUQ</v>
      </c>
      <c r="I436" s="31"/>
    </row>
    <row r="437" spans="1:9" x14ac:dyDescent="0.4">
      <c r="A437" s="158">
        <f>IFERROR(IF(AND(A431=A432,A432=A433,A433=A434,A434=A435,A435=A436),IF(A436+1&gt;MATCH(0,Input_Lieferant!$B$9:$B$158,-1),"",A436+1),A436),"")</f>
        <v>72</v>
      </c>
      <c r="B437" s="27" t="str">
        <f t="shared" si="412"/>
        <v>MATERIAL</v>
      </c>
      <c r="C437" s="27">
        <f t="shared" si="413"/>
        <v>72</v>
      </c>
      <c r="D437" s="27" t="str">
        <f t="shared" si="414"/>
        <v>GRUN</v>
      </c>
      <c r="E437" s="27" t="str">
        <f t="shared" si="422"/>
        <v>F</v>
      </c>
      <c r="F437" s="27">
        <f t="shared" ref="F437" si="462">IF(A436="","",2)</f>
        <v>2</v>
      </c>
      <c r="G437" s="27" t="str">
        <f t="shared" si="416"/>
        <v>/</v>
      </c>
      <c r="H437" s="27" t="str">
        <f>_xlfn.IFNA(IF(INDEX(Input_Lieferant!$D$9:$BE$158,MATCH($A437,Input_Lieferant!$B$9:$B$158,0),MATCH($H$2,Input_Lieferant!$D$8:$BE$8,0))=0,"",INDEX(Input_Lieferant!$D$9:$BE$158,MATCH($A437,Input_Lieferant!$B$9:$B$158,0),MATCH($H$2,Input_Lieferant!$D$8:$BE$8,0))),"")</f>
        <v>QMsPDfJuSggbEBMzKNhnMVqrPvFkWe</v>
      </c>
      <c r="I437" s="31"/>
    </row>
    <row r="438" spans="1:9" x14ac:dyDescent="0.4">
      <c r="A438" s="158">
        <f>IFERROR(IF(AND(A432=A433,A433=A434,A434=A435,A435=A436,A436=A437),IF(A437+1&gt;MATCH(0,Input_Lieferant!$B$9:$B$158,-1),"",A437+1),A437),"")</f>
        <v>72</v>
      </c>
      <c r="B438" s="27" t="str">
        <f t="shared" si="412"/>
        <v>MATERIAL</v>
      </c>
      <c r="C438" s="27">
        <f t="shared" si="413"/>
        <v>72</v>
      </c>
      <c r="D438" s="27" t="str">
        <f t="shared" si="414"/>
        <v>GRUN</v>
      </c>
      <c r="E438" s="27" t="str">
        <f t="shared" si="422"/>
        <v>E</v>
      </c>
      <c r="F438" s="27">
        <f t="shared" ref="F438" si="463">IF(A438="","",1)</f>
        <v>1</v>
      </c>
      <c r="G438" s="27" t="str">
        <f t="shared" si="416"/>
        <v/>
      </c>
      <c r="H438" s="27" t="str">
        <f>_xlfn.IFNA(IF(INDEX(Input_Lieferant!$D$9:$BE$158,MATCH($A438,Input_Lieferant!$B$9:$B$158,0),MATCH($H$4,Input_Lieferant!$D$8:$BE$8,0))=0,"",INDEX(Input_Lieferant!$D$9:$BE$158,MATCH($A438,Input_Lieferant!$B$9:$B$158,0),MATCH($H$4,Input_Lieferant!$D$8:$BE$8,0))),"")</f>
        <v>causMIiVBXIXJUvqvmqIyQwcCjbHjk</v>
      </c>
      <c r="I438" s="31"/>
    </row>
    <row r="439" spans="1:9" x14ac:dyDescent="0.4">
      <c r="A439" s="158">
        <f>IFERROR(IF(AND(A433=A434,A434=A435,A435=A436,A436=A437,A437=A438),IF(A438+1&gt;MATCH(0,Input_Lieferant!$B$9:$B$158,-1),"",A438+1),A438),"")</f>
        <v>72</v>
      </c>
      <c r="B439" s="27" t="str">
        <f t="shared" si="412"/>
        <v>MATERIAL</v>
      </c>
      <c r="C439" s="27">
        <f t="shared" si="413"/>
        <v>72</v>
      </c>
      <c r="D439" s="27" t="str">
        <f t="shared" si="414"/>
        <v>GRUN</v>
      </c>
      <c r="E439" s="27" t="str">
        <f t="shared" si="422"/>
        <v>E</v>
      </c>
      <c r="F439" s="27">
        <f t="shared" ref="F439" si="464">IF(A438="","",2)</f>
        <v>2</v>
      </c>
      <c r="G439" s="27" t="str">
        <f t="shared" si="416"/>
        <v>/</v>
      </c>
      <c r="H439" s="27" t="str">
        <f>_xlfn.IFNA(IF(INDEX(Input_Lieferant!$D$9:$BE$158,MATCH($A439,Input_Lieferant!$B$9:$B$158,0),MATCH($H$1,Input_Lieferant!$D$8:$BE$8,0))=0,"",INDEX(Input_Lieferant!$D$9:$BE$158,MATCH($A439,Input_Lieferant!$B$9:$B$158,0),MATCH($H$1,Input_Lieferant!$D$8:$BE$8,0))),"")</f>
        <v/>
      </c>
      <c r="I439" s="31"/>
    </row>
    <row r="440" spans="1:9" x14ac:dyDescent="0.4">
      <c r="A440" s="158">
        <f>IFERROR(IF(AND(A434=A435,A435=A436,A436=A437,A437=A438,A438=A439),IF(A439+1&gt;MATCH(0,Input_Lieferant!$B$9:$B$158,-1),"",A439+1),A439),"")</f>
        <v>73</v>
      </c>
      <c r="B440" s="27" t="str">
        <f t="shared" si="412"/>
        <v>MATERIAL</v>
      </c>
      <c r="C440" s="27">
        <f t="shared" si="413"/>
        <v>73</v>
      </c>
      <c r="D440" s="27" t="str">
        <f t="shared" si="414"/>
        <v>GRUN</v>
      </c>
      <c r="E440" s="27" t="str">
        <f t="shared" si="422"/>
        <v>D</v>
      </c>
      <c r="F440" s="27">
        <f t="shared" ref="F440" si="465">IF(A440="","",1)</f>
        <v>1</v>
      </c>
      <c r="G440" s="27" t="str">
        <f t="shared" si="416"/>
        <v/>
      </c>
      <c r="H440" s="27" t="str">
        <f>_xlfn.IFNA(IF(INDEX(Input_Lieferant!$D$9:$BE$158,MATCH($A440,Input_Lieferant!$B$9:$B$158,0),MATCH($H$6,Input_Lieferant!$D$8:$BE$8,0))=0,"",INDEX(Input_Lieferant!$D$9:$BE$158,MATCH($A440,Input_Lieferant!$B$9:$B$158,0),MATCH($H$6,Input_Lieferant!$D$8:$BE$8,0))),"")</f>
        <v>lgcXrfXmzvMcjRitLFmohcqhSPNkMf</v>
      </c>
      <c r="I440" s="31"/>
    </row>
    <row r="441" spans="1:9" x14ac:dyDescent="0.4">
      <c r="A441" s="158">
        <f>IFERROR(IF(AND(A435=A436,A436=A437,A437=A438,A438=A439,A439=A440),IF(A440+1&gt;MATCH(0,Input_Lieferant!$B$9:$B$158,-1),"",A440+1),A440),"")</f>
        <v>73</v>
      </c>
      <c r="B441" s="27" t="str">
        <f t="shared" si="412"/>
        <v>MATERIAL</v>
      </c>
      <c r="C441" s="27">
        <f t="shared" si="413"/>
        <v>73</v>
      </c>
      <c r="D441" s="27" t="str">
        <f t="shared" si="414"/>
        <v>GRUN</v>
      </c>
      <c r="E441" s="27" t="str">
        <f t="shared" si="422"/>
        <v>D</v>
      </c>
      <c r="F441" s="27">
        <f t="shared" ref="F441" si="466">IF(A440="","",2)</f>
        <v>2</v>
      </c>
      <c r="G441" s="27" t="str">
        <f t="shared" si="416"/>
        <v>/</v>
      </c>
      <c r="H441" s="27" t="str">
        <f>_xlfn.IFNA(IF(INDEX(Input_Lieferant!$D$9:$BE$158,MATCH($A441,Input_Lieferant!$B$9:$B$158,0),MATCH($H$3,Input_Lieferant!$D$8:$BE$8,0))=0,"",INDEX(Input_Lieferant!$D$9:$BE$158,MATCH($A441,Input_Lieferant!$B$9:$B$158,0),MATCH($H$3,Input_Lieferant!$D$8:$BE$8,0))),"")</f>
        <v>xHMjpPOJvmbJTwbinUVQlhSrURacmA</v>
      </c>
      <c r="I441" s="31"/>
    </row>
    <row r="442" spans="1:9" x14ac:dyDescent="0.4">
      <c r="A442" s="158">
        <f>IFERROR(IF(AND(A436=A437,A437=A438,A438=A439,A439=A440,A440=A441),IF(A441+1&gt;MATCH(0,Input_Lieferant!$B$9:$B$158,-1),"",A441+1),A441),"")</f>
        <v>73</v>
      </c>
      <c r="B442" s="27" t="str">
        <f t="shared" si="412"/>
        <v>MATERIAL</v>
      </c>
      <c r="C442" s="27">
        <f t="shared" si="413"/>
        <v>73</v>
      </c>
      <c r="D442" s="27" t="str">
        <f t="shared" si="414"/>
        <v>GRUN</v>
      </c>
      <c r="E442" s="27" t="str">
        <f t="shared" si="422"/>
        <v>F</v>
      </c>
      <c r="F442" s="27">
        <f t="shared" ref="F442" si="467">IF(A442="","",1)</f>
        <v>1</v>
      </c>
      <c r="G442" s="27" t="str">
        <f t="shared" si="416"/>
        <v/>
      </c>
      <c r="H442" s="27" t="str">
        <f>_xlfn.IFNA(IF(INDEX(Input_Lieferant!$D$9:$BE$158,MATCH($A442,Input_Lieferant!$B$9:$B$158,0),MATCH($H$5,Input_Lieferant!$D$8:$BE$8,0))=0,"",INDEX(Input_Lieferant!$D$9:$BE$158,MATCH($A442,Input_Lieferant!$B$9:$B$158,0),MATCH($H$5,Input_Lieferant!$D$8:$BE$8,0))),"")</f>
        <v>GaDAKFzrlsxndLpMbGDdGiHiKvdlCx</v>
      </c>
      <c r="I442" s="31"/>
    </row>
    <row r="443" spans="1:9" x14ac:dyDescent="0.4">
      <c r="A443" s="158">
        <f>IFERROR(IF(AND(A437=A438,A438=A439,A439=A440,A440=A441,A441=A442),IF(A442+1&gt;MATCH(0,Input_Lieferant!$B$9:$B$158,-1),"",A442+1),A442),"")</f>
        <v>73</v>
      </c>
      <c r="B443" s="27" t="str">
        <f t="shared" si="412"/>
        <v>MATERIAL</v>
      </c>
      <c r="C443" s="27">
        <f t="shared" si="413"/>
        <v>73</v>
      </c>
      <c r="D443" s="27" t="str">
        <f t="shared" si="414"/>
        <v>GRUN</v>
      </c>
      <c r="E443" s="27" t="str">
        <f t="shared" si="422"/>
        <v>F</v>
      </c>
      <c r="F443" s="27">
        <f t="shared" ref="F443" si="468">IF(A442="","",2)</f>
        <v>2</v>
      </c>
      <c r="G443" s="27" t="str">
        <f t="shared" si="416"/>
        <v>/</v>
      </c>
      <c r="H443" s="27" t="str">
        <f>_xlfn.IFNA(IF(INDEX(Input_Lieferant!$D$9:$BE$158,MATCH($A443,Input_Lieferant!$B$9:$B$158,0),MATCH($H$2,Input_Lieferant!$D$8:$BE$8,0))=0,"",INDEX(Input_Lieferant!$D$9:$BE$158,MATCH($A443,Input_Lieferant!$B$9:$B$158,0),MATCH($H$2,Input_Lieferant!$D$8:$BE$8,0))),"")</f>
        <v>NbOHuNAwhxvLNwBTXIkfFEBqVBfBVn</v>
      </c>
      <c r="I443" s="31"/>
    </row>
    <row r="444" spans="1:9" x14ac:dyDescent="0.4">
      <c r="A444" s="158">
        <f>IFERROR(IF(AND(A438=A439,A439=A440,A440=A441,A441=A442,A442=A443),IF(A443+1&gt;MATCH(0,Input_Lieferant!$B$9:$B$158,-1),"",A443+1),A443),"")</f>
        <v>73</v>
      </c>
      <c r="B444" s="27" t="str">
        <f t="shared" si="412"/>
        <v>MATERIAL</v>
      </c>
      <c r="C444" s="27">
        <f t="shared" si="413"/>
        <v>73</v>
      </c>
      <c r="D444" s="27" t="str">
        <f t="shared" si="414"/>
        <v>GRUN</v>
      </c>
      <c r="E444" s="27" t="str">
        <f t="shared" si="422"/>
        <v>E</v>
      </c>
      <c r="F444" s="27">
        <f t="shared" ref="F444" si="469">IF(A444="","",1)</f>
        <v>1</v>
      </c>
      <c r="G444" s="27" t="str">
        <f t="shared" si="416"/>
        <v/>
      </c>
      <c r="H444" s="27" t="str">
        <f>_xlfn.IFNA(IF(INDEX(Input_Lieferant!$D$9:$BE$158,MATCH($A444,Input_Lieferant!$B$9:$B$158,0),MATCH($H$4,Input_Lieferant!$D$8:$BE$8,0))=0,"",INDEX(Input_Lieferant!$D$9:$BE$158,MATCH($A444,Input_Lieferant!$B$9:$B$158,0),MATCH($H$4,Input_Lieferant!$D$8:$BE$8,0))),"")</f>
        <v>TDVeLoVtvaaTloevARkvNswnnTCTKv</v>
      </c>
      <c r="I444" s="31"/>
    </row>
    <row r="445" spans="1:9" x14ac:dyDescent="0.4">
      <c r="A445" s="158">
        <f>IFERROR(IF(AND(A439=A440,A440=A441,A441=A442,A442=A443,A443=A444),IF(A444+1&gt;MATCH(0,Input_Lieferant!$B$9:$B$158,-1),"",A444+1),A444),"")</f>
        <v>73</v>
      </c>
      <c r="B445" s="27" t="str">
        <f t="shared" si="412"/>
        <v>MATERIAL</v>
      </c>
      <c r="C445" s="27">
        <f t="shared" si="413"/>
        <v>73</v>
      </c>
      <c r="D445" s="27" t="str">
        <f t="shared" si="414"/>
        <v>GRUN</v>
      </c>
      <c r="E445" s="27" t="str">
        <f t="shared" si="422"/>
        <v>E</v>
      </c>
      <c r="F445" s="27">
        <f t="shared" ref="F445" si="470">IF(A444="","",2)</f>
        <v>2</v>
      </c>
      <c r="G445" s="27" t="str">
        <f t="shared" si="416"/>
        <v>/</v>
      </c>
      <c r="H445" s="27" t="str">
        <f>_xlfn.IFNA(IF(INDEX(Input_Lieferant!$D$9:$BE$158,MATCH($A445,Input_Lieferant!$B$9:$B$158,0),MATCH($H$1,Input_Lieferant!$D$8:$BE$8,0))=0,"",INDEX(Input_Lieferant!$D$9:$BE$158,MATCH($A445,Input_Lieferant!$B$9:$B$158,0),MATCH($H$1,Input_Lieferant!$D$8:$BE$8,0))),"")</f>
        <v/>
      </c>
      <c r="I445" s="31"/>
    </row>
    <row r="446" spans="1:9" x14ac:dyDescent="0.4">
      <c r="A446" s="158">
        <f>IFERROR(IF(AND(A440=A441,A441=A442,A442=A443,A443=A444,A444=A445),IF(A445+1&gt;MATCH(0,Input_Lieferant!$B$9:$B$158,-1),"",A445+1),A445),"")</f>
        <v>74</v>
      </c>
      <c r="B446" s="27" t="str">
        <f t="shared" si="412"/>
        <v>MATERIAL</v>
      </c>
      <c r="C446" s="27">
        <f t="shared" si="413"/>
        <v>74</v>
      </c>
      <c r="D446" s="27" t="str">
        <f t="shared" si="414"/>
        <v>GRUN</v>
      </c>
      <c r="E446" s="27" t="str">
        <f t="shared" si="422"/>
        <v>D</v>
      </c>
      <c r="F446" s="27">
        <f t="shared" ref="F446" si="471">IF(A446="","",1)</f>
        <v>1</v>
      </c>
      <c r="G446" s="27" t="str">
        <f t="shared" si="416"/>
        <v/>
      </c>
      <c r="H446" s="27" t="str">
        <f>_xlfn.IFNA(IF(INDEX(Input_Lieferant!$D$9:$BE$158,MATCH($A446,Input_Lieferant!$B$9:$B$158,0),MATCH($H$6,Input_Lieferant!$D$8:$BE$8,0))=0,"",INDEX(Input_Lieferant!$D$9:$BE$158,MATCH($A446,Input_Lieferant!$B$9:$B$158,0),MATCH($H$6,Input_Lieferant!$D$8:$BE$8,0))),"")</f>
        <v>lSVyTrEPjbyWUrsphXMMSNsOULOLtk</v>
      </c>
      <c r="I446" s="31"/>
    </row>
    <row r="447" spans="1:9" x14ac:dyDescent="0.4">
      <c r="A447" s="158">
        <f>IFERROR(IF(AND(A441=A442,A442=A443,A443=A444,A444=A445,A445=A446),IF(A446+1&gt;MATCH(0,Input_Lieferant!$B$9:$B$158,-1),"",A446+1),A446),"")</f>
        <v>74</v>
      </c>
      <c r="B447" s="27" t="str">
        <f t="shared" si="412"/>
        <v>MATERIAL</v>
      </c>
      <c r="C447" s="27">
        <f t="shared" si="413"/>
        <v>74</v>
      </c>
      <c r="D447" s="27" t="str">
        <f t="shared" si="414"/>
        <v>GRUN</v>
      </c>
      <c r="E447" s="27" t="str">
        <f t="shared" si="422"/>
        <v>D</v>
      </c>
      <c r="F447" s="27">
        <f t="shared" ref="F447" si="472">IF(A446="","",2)</f>
        <v>2</v>
      </c>
      <c r="G447" s="27" t="str">
        <f t="shared" si="416"/>
        <v>/</v>
      </c>
      <c r="H447" s="27" t="str">
        <f>_xlfn.IFNA(IF(INDEX(Input_Lieferant!$D$9:$BE$158,MATCH($A447,Input_Lieferant!$B$9:$B$158,0),MATCH($H$3,Input_Lieferant!$D$8:$BE$8,0))=0,"",INDEX(Input_Lieferant!$D$9:$BE$158,MATCH($A447,Input_Lieferant!$B$9:$B$158,0),MATCH($H$3,Input_Lieferant!$D$8:$BE$8,0))),"")</f>
        <v>tdmpKlsHCKRHXniBvSwpiaWvIAnmAu</v>
      </c>
      <c r="I447" s="31"/>
    </row>
    <row r="448" spans="1:9" x14ac:dyDescent="0.4">
      <c r="A448" s="158">
        <f>IFERROR(IF(AND(A442=A443,A443=A444,A444=A445,A445=A446,A446=A447),IF(A447+1&gt;MATCH(0,Input_Lieferant!$B$9:$B$158,-1),"",A447+1),A447),"")</f>
        <v>74</v>
      </c>
      <c r="B448" s="27" t="str">
        <f t="shared" si="412"/>
        <v>MATERIAL</v>
      </c>
      <c r="C448" s="27">
        <f t="shared" si="413"/>
        <v>74</v>
      </c>
      <c r="D448" s="27" t="str">
        <f t="shared" si="414"/>
        <v>GRUN</v>
      </c>
      <c r="E448" s="27" t="str">
        <f t="shared" si="422"/>
        <v>F</v>
      </c>
      <c r="F448" s="27">
        <f t="shared" ref="F448" si="473">IF(A448="","",1)</f>
        <v>1</v>
      </c>
      <c r="G448" s="27" t="str">
        <f t="shared" si="416"/>
        <v/>
      </c>
      <c r="H448" s="27" t="str">
        <f>_xlfn.IFNA(IF(INDEX(Input_Lieferant!$D$9:$BE$158,MATCH($A448,Input_Lieferant!$B$9:$B$158,0),MATCH($H$5,Input_Lieferant!$D$8:$BE$8,0))=0,"",INDEX(Input_Lieferant!$D$9:$BE$158,MATCH($A448,Input_Lieferant!$B$9:$B$158,0),MATCH($H$5,Input_Lieferant!$D$8:$BE$8,0))),"")</f>
        <v>VJDzlfJqQcPOaoQmrMGtTlouvPyrRS</v>
      </c>
      <c r="I448" s="31"/>
    </row>
    <row r="449" spans="1:9" x14ac:dyDescent="0.4">
      <c r="A449" s="158">
        <f>IFERROR(IF(AND(A443=A444,A444=A445,A445=A446,A446=A447,A447=A448),IF(A448+1&gt;MATCH(0,Input_Lieferant!$B$9:$B$158,-1),"",A448+1),A448),"")</f>
        <v>74</v>
      </c>
      <c r="B449" s="27" t="str">
        <f t="shared" si="412"/>
        <v>MATERIAL</v>
      </c>
      <c r="C449" s="27">
        <f t="shared" si="413"/>
        <v>74</v>
      </c>
      <c r="D449" s="27" t="str">
        <f t="shared" si="414"/>
        <v>GRUN</v>
      </c>
      <c r="E449" s="27" t="str">
        <f t="shared" si="422"/>
        <v>F</v>
      </c>
      <c r="F449" s="27">
        <f t="shared" ref="F449" si="474">IF(A448="","",2)</f>
        <v>2</v>
      </c>
      <c r="G449" s="27" t="str">
        <f t="shared" si="416"/>
        <v>/</v>
      </c>
      <c r="H449" s="27" t="str">
        <f>_xlfn.IFNA(IF(INDEX(Input_Lieferant!$D$9:$BE$158,MATCH($A449,Input_Lieferant!$B$9:$B$158,0),MATCH($H$2,Input_Lieferant!$D$8:$BE$8,0))=0,"",INDEX(Input_Lieferant!$D$9:$BE$158,MATCH($A449,Input_Lieferant!$B$9:$B$158,0),MATCH($H$2,Input_Lieferant!$D$8:$BE$8,0))),"")</f>
        <v>wlUluOahMRxpJNelTsiekmKRudyJRO</v>
      </c>
      <c r="I449" s="31"/>
    </row>
    <row r="450" spans="1:9" x14ac:dyDescent="0.4">
      <c r="A450" s="158">
        <f>IFERROR(IF(AND(A444=A445,A445=A446,A446=A447,A447=A448,A448=A449),IF(A449+1&gt;MATCH(0,Input_Lieferant!$B$9:$B$158,-1),"",A449+1),A449),"")</f>
        <v>74</v>
      </c>
      <c r="B450" s="27" t="str">
        <f t="shared" si="412"/>
        <v>MATERIAL</v>
      </c>
      <c r="C450" s="27">
        <f t="shared" si="413"/>
        <v>74</v>
      </c>
      <c r="D450" s="27" t="str">
        <f t="shared" si="414"/>
        <v>GRUN</v>
      </c>
      <c r="E450" s="27" t="str">
        <f t="shared" si="422"/>
        <v>E</v>
      </c>
      <c r="F450" s="27">
        <f t="shared" ref="F450" si="475">IF(A450="","",1)</f>
        <v>1</v>
      </c>
      <c r="G450" s="27" t="str">
        <f t="shared" si="416"/>
        <v/>
      </c>
      <c r="H450" s="27" t="str">
        <f>_xlfn.IFNA(IF(INDEX(Input_Lieferant!$D$9:$BE$158,MATCH($A450,Input_Lieferant!$B$9:$B$158,0),MATCH($H$4,Input_Lieferant!$D$8:$BE$8,0))=0,"",INDEX(Input_Lieferant!$D$9:$BE$158,MATCH($A450,Input_Lieferant!$B$9:$B$158,0),MATCH($H$4,Input_Lieferant!$D$8:$BE$8,0))),"")</f>
        <v>kIgVxPbyelNTxqmiiyhsOrDPWBRAbI</v>
      </c>
      <c r="I450" s="31"/>
    </row>
    <row r="451" spans="1:9" x14ac:dyDescent="0.4">
      <c r="A451" s="158">
        <f>IFERROR(IF(AND(A445=A446,A446=A447,A447=A448,A448=A449,A449=A450),IF(A450+1&gt;MATCH(0,Input_Lieferant!$B$9:$B$158,-1),"",A450+1),A450),"")</f>
        <v>74</v>
      </c>
      <c r="B451" s="27" t="str">
        <f t="shared" si="412"/>
        <v>MATERIAL</v>
      </c>
      <c r="C451" s="27">
        <f t="shared" si="413"/>
        <v>74</v>
      </c>
      <c r="D451" s="27" t="str">
        <f t="shared" si="414"/>
        <v>GRUN</v>
      </c>
      <c r="E451" s="27" t="str">
        <f t="shared" si="422"/>
        <v>E</v>
      </c>
      <c r="F451" s="27">
        <f t="shared" ref="F451" si="476">IF(A450="","",2)</f>
        <v>2</v>
      </c>
      <c r="G451" s="27" t="str">
        <f t="shared" si="416"/>
        <v>/</v>
      </c>
      <c r="H451" s="27" t="str">
        <f>_xlfn.IFNA(IF(INDEX(Input_Lieferant!$D$9:$BE$158,MATCH($A451,Input_Lieferant!$B$9:$B$158,0),MATCH($H$1,Input_Lieferant!$D$8:$BE$8,0))=0,"",INDEX(Input_Lieferant!$D$9:$BE$158,MATCH($A451,Input_Lieferant!$B$9:$B$158,0),MATCH($H$1,Input_Lieferant!$D$8:$BE$8,0))),"")</f>
        <v/>
      </c>
      <c r="I451" s="31"/>
    </row>
    <row r="452" spans="1:9" x14ac:dyDescent="0.4">
      <c r="A452" s="158">
        <f>IFERROR(IF(AND(A446=A447,A447=A448,A448=A449,A449=A450,A450=A451),IF(A451+1&gt;MATCH(0,Input_Lieferant!$B$9:$B$158,-1),"",A451+1),A451),"")</f>
        <v>75</v>
      </c>
      <c r="B452" s="27" t="str">
        <f t="shared" si="412"/>
        <v>MATERIAL</v>
      </c>
      <c r="C452" s="27">
        <f t="shared" si="413"/>
        <v>75</v>
      </c>
      <c r="D452" s="27" t="str">
        <f t="shared" si="414"/>
        <v>GRUN</v>
      </c>
      <c r="E452" s="27" t="str">
        <f t="shared" si="422"/>
        <v>D</v>
      </c>
      <c r="F452" s="27">
        <f t="shared" ref="F452" si="477">IF(A452="","",1)</f>
        <v>1</v>
      </c>
      <c r="G452" s="27" t="str">
        <f t="shared" si="416"/>
        <v/>
      </c>
      <c r="H452" s="27" t="str">
        <f>_xlfn.IFNA(IF(INDEX(Input_Lieferant!$D$9:$BE$158,MATCH($A452,Input_Lieferant!$B$9:$B$158,0),MATCH($H$6,Input_Lieferant!$D$8:$BE$8,0))=0,"",INDEX(Input_Lieferant!$D$9:$BE$158,MATCH($A452,Input_Lieferant!$B$9:$B$158,0),MATCH($H$6,Input_Lieferant!$D$8:$BE$8,0))),"")</f>
        <v>aUiPrwMnEUINPtrLFHppCUEayvnxKV</v>
      </c>
      <c r="I452" s="31"/>
    </row>
    <row r="453" spans="1:9" x14ac:dyDescent="0.4">
      <c r="A453" s="158">
        <f>IFERROR(IF(AND(A447=A448,A448=A449,A449=A450,A450=A451,A451=A452),IF(A452+1&gt;MATCH(0,Input_Lieferant!$B$9:$B$158,-1),"",A452+1),A452),"")</f>
        <v>75</v>
      </c>
      <c r="B453" s="27" t="str">
        <f t="shared" si="412"/>
        <v>MATERIAL</v>
      </c>
      <c r="C453" s="27">
        <f t="shared" si="413"/>
        <v>75</v>
      </c>
      <c r="D453" s="27" t="str">
        <f t="shared" si="414"/>
        <v>GRUN</v>
      </c>
      <c r="E453" s="27" t="str">
        <f t="shared" si="422"/>
        <v>D</v>
      </c>
      <c r="F453" s="27">
        <f t="shared" ref="F453" si="478">IF(A452="","",2)</f>
        <v>2</v>
      </c>
      <c r="G453" s="27" t="str">
        <f t="shared" si="416"/>
        <v>/</v>
      </c>
      <c r="H453" s="27" t="str">
        <f>_xlfn.IFNA(IF(INDEX(Input_Lieferant!$D$9:$BE$158,MATCH($A453,Input_Lieferant!$B$9:$B$158,0),MATCH($H$3,Input_Lieferant!$D$8:$BE$8,0))=0,"",INDEX(Input_Lieferant!$D$9:$BE$158,MATCH($A453,Input_Lieferant!$B$9:$B$158,0),MATCH($H$3,Input_Lieferant!$D$8:$BE$8,0))),"")</f>
        <v>RSHTwJogOHUtqCmIeNaKbxdAbEMPQk</v>
      </c>
      <c r="I453" s="31"/>
    </row>
    <row r="454" spans="1:9" x14ac:dyDescent="0.4">
      <c r="A454" s="158">
        <f>IFERROR(IF(AND(A448=A449,A449=A450,A450=A451,A451=A452,A452=A453),IF(A453+1&gt;MATCH(0,Input_Lieferant!$B$9:$B$158,-1),"",A453+1),A453),"")</f>
        <v>75</v>
      </c>
      <c r="B454" s="27" t="str">
        <f t="shared" si="412"/>
        <v>MATERIAL</v>
      </c>
      <c r="C454" s="27">
        <f t="shared" si="413"/>
        <v>75</v>
      </c>
      <c r="D454" s="27" t="str">
        <f t="shared" si="414"/>
        <v>GRUN</v>
      </c>
      <c r="E454" s="27" t="str">
        <f t="shared" si="422"/>
        <v>F</v>
      </c>
      <c r="F454" s="27">
        <f t="shared" ref="F454" si="479">IF(A454="","",1)</f>
        <v>1</v>
      </c>
      <c r="G454" s="27" t="str">
        <f t="shared" si="416"/>
        <v/>
      </c>
      <c r="H454" s="27" t="str">
        <f>_xlfn.IFNA(IF(INDEX(Input_Lieferant!$D$9:$BE$158,MATCH($A454,Input_Lieferant!$B$9:$B$158,0),MATCH($H$5,Input_Lieferant!$D$8:$BE$8,0))=0,"",INDEX(Input_Lieferant!$D$9:$BE$158,MATCH($A454,Input_Lieferant!$B$9:$B$158,0),MATCH($H$5,Input_Lieferant!$D$8:$BE$8,0))),"")</f>
        <v>vMeljTMttWPMEaSaIwkKjGzoilLLuE</v>
      </c>
      <c r="I454" s="31"/>
    </row>
    <row r="455" spans="1:9" x14ac:dyDescent="0.4">
      <c r="A455" s="158">
        <f>IFERROR(IF(AND(A449=A450,A450=A451,A451=A452,A452=A453,A453=A454),IF(A454+1&gt;MATCH(0,Input_Lieferant!$B$9:$B$158,-1),"",A454+1),A454),"")</f>
        <v>75</v>
      </c>
      <c r="B455" s="27" t="str">
        <f t="shared" si="412"/>
        <v>MATERIAL</v>
      </c>
      <c r="C455" s="27">
        <f t="shared" si="413"/>
        <v>75</v>
      </c>
      <c r="D455" s="27" t="str">
        <f t="shared" si="414"/>
        <v>GRUN</v>
      </c>
      <c r="E455" s="27" t="str">
        <f t="shared" si="422"/>
        <v>F</v>
      </c>
      <c r="F455" s="27">
        <f t="shared" ref="F455" si="480">IF(A454="","",2)</f>
        <v>2</v>
      </c>
      <c r="G455" s="27" t="str">
        <f t="shared" si="416"/>
        <v>/</v>
      </c>
      <c r="H455" s="27" t="str">
        <f>_xlfn.IFNA(IF(INDEX(Input_Lieferant!$D$9:$BE$158,MATCH($A455,Input_Lieferant!$B$9:$B$158,0),MATCH($H$2,Input_Lieferant!$D$8:$BE$8,0))=0,"",INDEX(Input_Lieferant!$D$9:$BE$158,MATCH($A455,Input_Lieferant!$B$9:$B$158,0),MATCH($H$2,Input_Lieferant!$D$8:$BE$8,0))),"")</f>
        <v>GHNCLpoTBewGBGWIzJXttXaHVpMMJF</v>
      </c>
      <c r="I455" s="31"/>
    </row>
    <row r="456" spans="1:9" x14ac:dyDescent="0.4">
      <c r="A456" s="158">
        <f>IFERROR(IF(AND(A450=A451,A451=A452,A452=A453,A453=A454,A454=A455),IF(A455+1&gt;MATCH(0,Input_Lieferant!$B$9:$B$158,-1),"",A455+1),A455),"")</f>
        <v>75</v>
      </c>
      <c r="B456" s="27" t="str">
        <f t="shared" ref="B456:B519" si="481">IF(A456&lt;&gt;"","MATERIAL","")</f>
        <v>MATERIAL</v>
      </c>
      <c r="C456" s="27">
        <f t="shared" ref="C456:C519" si="482">A456</f>
        <v>75</v>
      </c>
      <c r="D456" s="27" t="str">
        <f t="shared" ref="D456:D519" si="483">IF(A456&lt;&gt;"","GRUN","")</f>
        <v>GRUN</v>
      </c>
      <c r="E456" s="27" t="str">
        <f t="shared" si="422"/>
        <v>E</v>
      </c>
      <c r="F456" s="27">
        <f t="shared" ref="F456" si="484">IF(A456="","",1)</f>
        <v>1</v>
      </c>
      <c r="G456" s="27" t="str">
        <f t="shared" ref="G456:G519" si="485">IF(F456=2,"/","")</f>
        <v/>
      </c>
      <c r="H456" s="27" t="str">
        <f>_xlfn.IFNA(IF(INDEX(Input_Lieferant!$D$9:$BE$158,MATCH($A456,Input_Lieferant!$B$9:$B$158,0),MATCH($H$4,Input_Lieferant!$D$8:$BE$8,0))=0,"",INDEX(Input_Lieferant!$D$9:$BE$158,MATCH($A456,Input_Lieferant!$B$9:$B$158,0),MATCH($H$4,Input_Lieferant!$D$8:$BE$8,0))),"")</f>
        <v>KeyOPtoHjtdaoTRkhjumoUMjAzpdGm</v>
      </c>
      <c r="I456" s="31"/>
    </row>
    <row r="457" spans="1:9" x14ac:dyDescent="0.4">
      <c r="A457" s="158">
        <f>IFERROR(IF(AND(A451=A452,A452=A453,A453=A454,A454=A455,A455=A456),IF(A456+1&gt;MATCH(0,Input_Lieferant!$B$9:$B$158,-1),"",A456+1),A456),"")</f>
        <v>75</v>
      </c>
      <c r="B457" s="27" t="str">
        <f t="shared" si="481"/>
        <v>MATERIAL</v>
      </c>
      <c r="C457" s="27">
        <f t="shared" si="482"/>
        <v>75</v>
      </c>
      <c r="D457" s="27" t="str">
        <f t="shared" si="483"/>
        <v>GRUN</v>
      </c>
      <c r="E457" s="27" t="str">
        <f t="shared" si="422"/>
        <v>E</v>
      </c>
      <c r="F457" s="27">
        <f t="shared" ref="F457" si="486">IF(A456="","",2)</f>
        <v>2</v>
      </c>
      <c r="G457" s="27" t="str">
        <f t="shared" si="485"/>
        <v>/</v>
      </c>
      <c r="H457" s="27" t="str">
        <f>_xlfn.IFNA(IF(INDEX(Input_Lieferant!$D$9:$BE$158,MATCH($A457,Input_Lieferant!$B$9:$B$158,0),MATCH($H$1,Input_Lieferant!$D$8:$BE$8,0))=0,"",INDEX(Input_Lieferant!$D$9:$BE$158,MATCH($A457,Input_Lieferant!$B$9:$B$158,0),MATCH($H$1,Input_Lieferant!$D$8:$BE$8,0))),"")</f>
        <v/>
      </c>
      <c r="I457" s="31"/>
    </row>
    <row r="458" spans="1:9" x14ac:dyDescent="0.4">
      <c r="A458" s="158">
        <f>IFERROR(IF(AND(A452=A453,A453=A454,A454=A455,A455=A456,A456=A457),IF(A457+1&gt;MATCH(0,Input_Lieferant!$B$9:$B$158,-1),"",A457+1),A457),"")</f>
        <v>76</v>
      </c>
      <c r="B458" s="27" t="str">
        <f t="shared" si="481"/>
        <v>MATERIAL</v>
      </c>
      <c r="C458" s="27">
        <f t="shared" si="482"/>
        <v>76</v>
      </c>
      <c r="D458" s="27" t="str">
        <f t="shared" si="483"/>
        <v>GRUN</v>
      </c>
      <c r="E458" s="27" t="str">
        <f t="shared" si="422"/>
        <v>D</v>
      </c>
      <c r="F458" s="27">
        <f t="shared" ref="F458" si="487">IF(A458="","",1)</f>
        <v>1</v>
      </c>
      <c r="G458" s="27" t="str">
        <f t="shared" si="485"/>
        <v/>
      </c>
      <c r="H458" s="27" t="str">
        <f>_xlfn.IFNA(IF(INDEX(Input_Lieferant!$D$9:$BE$158,MATCH($A458,Input_Lieferant!$B$9:$B$158,0),MATCH($H$6,Input_Lieferant!$D$8:$BE$8,0))=0,"",INDEX(Input_Lieferant!$D$9:$BE$158,MATCH($A458,Input_Lieferant!$B$9:$B$158,0),MATCH($H$6,Input_Lieferant!$D$8:$BE$8,0))),"")</f>
        <v>mfuiBSUfrFlHwQkHDyFyyFgayxGkvE</v>
      </c>
      <c r="I458" s="31"/>
    </row>
    <row r="459" spans="1:9" x14ac:dyDescent="0.4">
      <c r="A459" s="158">
        <f>IFERROR(IF(AND(A453=A454,A454=A455,A455=A456,A456=A457,A457=A458),IF(A458+1&gt;MATCH(0,Input_Lieferant!$B$9:$B$158,-1),"",A458+1),A458),"")</f>
        <v>76</v>
      </c>
      <c r="B459" s="27" t="str">
        <f t="shared" si="481"/>
        <v>MATERIAL</v>
      </c>
      <c r="C459" s="27">
        <f t="shared" si="482"/>
        <v>76</v>
      </c>
      <c r="D459" s="27" t="str">
        <f t="shared" si="483"/>
        <v>GRUN</v>
      </c>
      <c r="E459" s="27" t="str">
        <f t="shared" si="422"/>
        <v>D</v>
      </c>
      <c r="F459" s="27">
        <f t="shared" ref="F459" si="488">IF(A458="","",2)</f>
        <v>2</v>
      </c>
      <c r="G459" s="27" t="str">
        <f t="shared" si="485"/>
        <v>/</v>
      </c>
      <c r="H459" s="27" t="str">
        <f>_xlfn.IFNA(IF(INDEX(Input_Lieferant!$D$9:$BE$158,MATCH($A459,Input_Lieferant!$B$9:$B$158,0),MATCH($H$3,Input_Lieferant!$D$8:$BE$8,0))=0,"",INDEX(Input_Lieferant!$D$9:$BE$158,MATCH($A459,Input_Lieferant!$B$9:$B$158,0),MATCH($H$3,Input_Lieferant!$D$8:$BE$8,0))),"")</f>
        <v>TabUjhIkWASWrWPRuxbASISbDxpLCM</v>
      </c>
      <c r="I459" s="31"/>
    </row>
    <row r="460" spans="1:9" x14ac:dyDescent="0.4">
      <c r="A460" s="158">
        <f>IFERROR(IF(AND(A454=A455,A455=A456,A456=A457,A457=A458,A458=A459),IF(A459+1&gt;MATCH(0,Input_Lieferant!$B$9:$B$158,-1),"",A459+1),A459),"")</f>
        <v>76</v>
      </c>
      <c r="B460" s="27" t="str">
        <f t="shared" si="481"/>
        <v>MATERIAL</v>
      </c>
      <c r="C460" s="27">
        <f t="shared" si="482"/>
        <v>76</v>
      </c>
      <c r="D460" s="27" t="str">
        <f t="shared" si="483"/>
        <v>GRUN</v>
      </c>
      <c r="E460" s="27" t="str">
        <f t="shared" si="422"/>
        <v>F</v>
      </c>
      <c r="F460" s="27">
        <f t="shared" ref="F460" si="489">IF(A460="","",1)</f>
        <v>1</v>
      </c>
      <c r="G460" s="27" t="str">
        <f t="shared" si="485"/>
        <v/>
      </c>
      <c r="H460" s="27" t="str">
        <f>_xlfn.IFNA(IF(INDEX(Input_Lieferant!$D$9:$BE$158,MATCH($A460,Input_Lieferant!$B$9:$B$158,0),MATCH($H$5,Input_Lieferant!$D$8:$BE$8,0))=0,"",INDEX(Input_Lieferant!$D$9:$BE$158,MATCH($A460,Input_Lieferant!$B$9:$B$158,0),MATCH($H$5,Input_Lieferant!$D$8:$BE$8,0))),"")</f>
        <v>kKkijfnDykHMzEQEkmgguqkhQAVbbz</v>
      </c>
      <c r="I460" s="31"/>
    </row>
    <row r="461" spans="1:9" x14ac:dyDescent="0.4">
      <c r="A461" s="158">
        <f>IFERROR(IF(AND(A455=A456,A456=A457,A457=A458,A458=A459,A459=A460),IF(A460+1&gt;MATCH(0,Input_Lieferant!$B$9:$B$158,-1),"",A460+1),A460),"")</f>
        <v>76</v>
      </c>
      <c r="B461" s="27" t="str">
        <f t="shared" si="481"/>
        <v>MATERIAL</v>
      </c>
      <c r="C461" s="27">
        <f t="shared" si="482"/>
        <v>76</v>
      </c>
      <c r="D461" s="27" t="str">
        <f t="shared" si="483"/>
        <v>GRUN</v>
      </c>
      <c r="E461" s="27" t="str">
        <f t="shared" si="422"/>
        <v>F</v>
      </c>
      <c r="F461" s="27">
        <f t="shared" ref="F461" si="490">IF(A460="","",2)</f>
        <v>2</v>
      </c>
      <c r="G461" s="27" t="str">
        <f t="shared" si="485"/>
        <v>/</v>
      </c>
      <c r="H461" s="27" t="str">
        <f>_xlfn.IFNA(IF(INDEX(Input_Lieferant!$D$9:$BE$158,MATCH($A461,Input_Lieferant!$B$9:$B$158,0),MATCH($H$2,Input_Lieferant!$D$8:$BE$8,0))=0,"",INDEX(Input_Lieferant!$D$9:$BE$158,MATCH($A461,Input_Lieferant!$B$9:$B$158,0),MATCH($H$2,Input_Lieferant!$D$8:$BE$8,0))),"")</f>
        <v>dueNehIbtEfUOrMBrbaDCmKDKwVByV</v>
      </c>
      <c r="I461" s="31"/>
    </row>
    <row r="462" spans="1:9" x14ac:dyDescent="0.4">
      <c r="A462" s="158">
        <f>IFERROR(IF(AND(A456=A457,A457=A458,A458=A459,A459=A460,A460=A461),IF(A461+1&gt;MATCH(0,Input_Lieferant!$B$9:$B$158,-1),"",A461+1),A461),"")</f>
        <v>76</v>
      </c>
      <c r="B462" s="27" t="str">
        <f t="shared" si="481"/>
        <v>MATERIAL</v>
      </c>
      <c r="C462" s="27">
        <f t="shared" si="482"/>
        <v>76</v>
      </c>
      <c r="D462" s="27" t="str">
        <f t="shared" si="483"/>
        <v>GRUN</v>
      </c>
      <c r="E462" s="27" t="str">
        <f t="shared" ref="E462:E525" si="491">IF(A462&lt;&gt;"",E456,"")</f>
        <v>E</v>
      </c>
      <c r="F462" s="27">
        <f t="shared" ref="F462" si="492">IF(A462="","",1)</f>
        <v>1</v>
      </c>
      <c r="G462" s="27" t="str">
        <f t="shared" si="485"/>
        <v/>
      </c>
      <c r="H462" s="27" t="str">
        <f>_xlfn.IFNA(IF(INDEX(Input_Lieferant!$D$9:$BE$158,MATCH($A462,Input_Lieferant!$B$9:$B$158,0),MATCH($H$4,Input_Lieferant!$D$8:$BE$8,0))=0,"",INDEX(Input_Lieferant!$D$9:$BE$158,MATCH($A462,Input_Lieferant!$B$9:$B$158,0),MATCH($H$4,Input_Lieferant!$D$8:$BE$8,0))),"")</f>
        <v>IzProiAxPWxyQDDmxXLFKsLrFeRiaS</v>
      </c>
      <c r="I462" s="31"/>
    </row>
    <row r="463" spans="1:9" x14ac:dyDescent="0.4">
      <c r="A463" s="158">
        <f>IFERROR(IF(AND(A457=A458,A458=A459,A459=A460,A460=A461,A461=A462),IF(A462+1&gt;MATCH(0,Input_Lieferant!$B$9:$B$158,-1),"",A462+1),A462),"")</f>
        <v>76</v>
      </c>
      <c r="B463" s="27" t="str">
        <f t="shared" si="481"/>
        <v>MATERIAL</v>
      </c>
      <c r="C463" s="27">
        <f t="shared" si="482"/>
        <v>76</v>
      </c>
      <c r="D463" s="27" t="str">
        <f t="shared" si="483"/>
        <v>GRUN</v>
      </c>
      <c r="E463" s="27" t="str">
        <f t="shared" si="491"/>
        <v>E</v>
      </c>
      <c r="F463" s="27">
        <f t="shared" ref="F463" si="493">IF(A462="","",2)</f>
        <v>2</v>
      </c>
      <c r="G463" s="27" t="str">
        <f t="shared" si="485"/>
        <v>/</v>
      </c>
      <c r="H463" s="27" t="str">
        <f>_xlfn.IFNA(IF(INDEX(Input_Lieferant!$D$9:$BE$158,MATCH($A463,Input_Lieferant!$B$9:$B$158,0),MATCH($H$1,Input_Lieferant!$D$8:$BE$8,0))=0,"",INDEX(Input_Lieferant!$D$9:$BE$158,MATCH($A463,Input_Lieferant!$B$9:$B$158,0),MATCH($H$1,Input_Lieferant!$D$8:$BE$8,0))),"")</f>
        <v/>
      </c>
      <c r="I463" s="31"/>
    </row>
    <row r="464" spans="1:9" x14ac:dyDescent="0.4">
      <c r="A464" s="158">
        <f>IFERROR(IF(AND(A458=A459,A459=A460,A460=A461,A461=A462,A462=A463),IF(A463+1&gt;MATCH(0,Input_Lieferant!$B$9:$B$158,-1),"",A463+1),A463),"")</f>
        <v>77</v>
      </c>
      <c r="B464" s="27" t="str">
        <f t="shared" si="481"/>
        <v>MATERIAL</v>
      </c>
      <c r="C464" s="27">
        <f t="shared" si="482"/>
        <v>77</v>
      </c>
      <c r="D464" s="27" t="str">
        <f t="shared" si="483"/>
        <v>GRUN</v>
      </c>
      <c r="E464" s="27" t="str">
        <f t="shared" si="491"/>
        <v>D</v>
      </c>
      <c r="F464" s="27">
        <f t="shared" ref="F464" si="494">IF(A464="","",1)</f>
        <v>1</v>
      </c>
      <c r="G464" s="27" t="str">
        <f t="shared" si="485"/>
        <v/>
      </c>
      <c r="H464" s="27" t="str">
        <f>_xlfn.IFNA(IF(INDEX(Input_Lieferant!$D$9:$BE$158,MATCH($A464,Input_Lieferant!$B$9:$B$158,0),MATCH($H$6,Input_Lieferant!$D$8:$BE$8,0))=0,"",INDEX(Input_Lieferant!$D$9:$BE$158,MATCH($A464,Input_Lieferant!$B$9:$B$158,0),MATCH($H$6,Input_Lieferant!$D$8:$BE$8,0))),"")</f>
        <v>AWDmdKPuRwpTcTkSbIhRWpqezPJIod</v>
      </c>
      <c r="I464" s="31"/>
    </row>
    <row r="465" spans="1:9" x14ac:dyDescent="0.4">
      <c r="A465" s="158">
        <f>IFERROR(IF(AND(A459=A460,A460=A461,A461=A462,A462=A463,A463=A464),IF(A464+1&gt;MATCH(0,Input_Lieferant!$B$9:$B$158,-1),"",A464+1),A464),"")</f>
        <v>77</v>
      </c>
      <c r="B465" s="27" t="str">
        <f t="shared" si="481"/>
        <v>MATERIAL</v>
      </c>
      <c r="C465" s="27">
        <f t="shared" si="482"/>
        <v>77</v>
      </c>
      <c r="D465" s="27" t="str">
        <f t="shared" si="483"/>
        <v>GRUN</v>
      </c>
      <c r="E465" s="27" t="str">
        <f t="shared" si="491"/>
        <v>D</v>
      </c>
      <c r="F465" s="27">
        <f t="shared" ref="F465" si="495">IF(A464="","",2)</f>
        <v>2</v>
      </c>
      <c r="G465" s="27" t="str">
        <f t="shared" si="485"/>
        <v>/</v>
      </c>
      <c r="H465" s="27" t="str">
        <f>_xlfn.IFNA(IF(INDEX(Input_Lieferant!$D$9:$BE$158,MATCH($A465,Input_Lieferant!$B$9:$B$158,0),MATCH($H$3,Input_Lieferant!$D$8:$BE$8,0))=0,"",INDEX(Input_Lieferant!$D$9:$BE$158,MATCH($A465,Input_Lieferant!$B$9:$B$158,0),MATCH($H$3,Input_Lieferant!$D$8:$BE$8,0))),"")</f>
        <v>MtnTFjWOEMfdfMEiBXLTdmqyLNgVWj</v>
      </c>
      <c r="I465" s="31"/>
    </row>
    <row r="466" spans="1:9" x14ac:dyDescent="0.4">
      <c r="A466" s="158">
        <f>IFERROR(IF(AND(A460=A461,A461=A462,A462=A463,A463=A464,A464=A465),IF(A465+1&gt;MATCH(0,Input_Lieferant!$B$9:$B$158,-1),"",A465+1),A465),"")</f>
        <v>77</v>
      </c>
      <c r="B466" s="27" t="str">
        <f t="shared" si="481"/>
        <v>MATERIAL</v>
      </c>
      <c r="C466" s="27">
        <f t="shared" si="482"/>
        <v>77</v>
      </c>
      <c r="D466" s="27" t="str">
        <f t="shared" si="483"/>
        <v>GRUN</v>
      </c>
      <c r="E466" s="27" t="str">
        <f t="shared" si="491"/>
        <v>F</v>
      </c>
      <c r="F466" s="27">
        <f t="shared" ref="F466" si="496">IF(A466="","",1)</f>
        <v>1</v>
      </c>
      <c r="G466" s="27" t="str">
        <f t="shared" si="485"/>
        <v/>
      </c>
      <c r="H466" s="27" t="str">
        <f>_xlfn.IFNA(IF(INDEX(Input_Lieferant!$D$9:$BE$158,MATCH($A466,Input_Lieferant!$B$9:$B$158,0),MATCH($H$5,Input_Lieferant!$D$8:$BE$8,0))=0,"",INDEX(Input_Lieferant!$D$9:$BE$158,MATCH($A466,Input_Lieferant!$B$9:$B$158,0),MATCH($H$5,Input_Lieferant!$D$8:$BE$8,0))),"")</f>
        <v>HVpRUCzrKqerKtcjErXlLxNesTrfBn</v>
      </c>
      <c r="I466" s="31"/>
    </row>
    <row r="467" spans="1:9" x14ac:dyDescent="0.4">
      <c r="A467" s="158">
        <f>IFERROR(IF(AND(A461=A462,A462=A463,A463=A464,A464=A465,A465=A466),IF(A466+1&gt;MATCH(0,Input_Lieferant!$B$9:$B$158,-1),"",A466+1),A466),"")</f>
        <v>77</v>
      </c>
      <c r="B467" s="27" t="str">
        <f t="shared" si="481"/>
        <v>MATERIAL</v>
      </c>
      <c r="C467" s="27">
        <f t="shared" si="482"/>
        <v>77</v>
      </c>
      <c r="D467" s="27" t="str">
        <f t="shared" si="483"/>
        <v>GRUN</v>
      </c>
      <c r="E467" s="27" t="str">
        <f t="shared" si="491"/>
        <v>F</v>
      </c>
      <c r="F467" s="27">
        <f t="shared" ref="F467" si="497">IF(A466="","",2)</f>
        <v>2</v>
      </c>
      <c r="G467" s="27" t="str">
        <f t="shared" si="485"/>
        <v>/</v>
      </c>
      <c r="H467" s="27" t="str">
        <f>_xlfn.IFNA(IF(INDEX(Input_Lieferant!$D$9:$BE$158,MATCH($A467,Input_Lieferant!$B$9:$B$158,0),MATCH($H$2,Input_Lieferant!$D$8:$BE$8,0))=0,"",INDEX(Input_Lieferant!$D$9:$BE$158,MATCH($A467,Input_Lieferant!$B$9:$B$158,0),MATCH($H$2,Input_Lieferant!$D$8:$BE$8,0))),"")</f>
        <v>MRDAIJLnhoseBNkOzhcbdlyRdxEmsn</v>
      </c>
      <c r="I467" s="31"/>
    </row>
    <row r="468" spans="1:9" x14ac:dyDescent="0.4">
      <c r="A468" s="158">
        <f>IFERROR(IF(AND(A462=A463,A463=A464,A464=A465,A465=A466,A466=A467),IF(A467+1&gt;MATCH(0,Input_Lieferant!$B$9:$B$158,-1),"",A467+1),A467),"")</f>
        <v>77</v>
      </c>
      <c r="B468" s="27" t="str">
        <f t="shared" si="481"/>
        <v>MATERIAL</v>
      </c>
      <c r="C468" s="27">
        <f t="shared" si="482"/>
        <v>77</v>
      </c>
      <c r="D468" s="27" t="str">
        <f t="shared" si="483"/>
        <v>GRUN</v>
      </c>
      <c r="E468" s="27" t="str">
        <f t="shared" si="491"/>
        <v>E</v>
      </c>
      <c r="F468" s="27">
        <f t="shared" ref="F468" si="498">IF(A468="","",1)</f>
        <v>1</v>
      </c>
      <c r="G468" s="27" t="str">
        <f t="shared" si="485"/>
        <v/>
      </c>
      <c r="H468" s="27" t="str">
        <f>_xlfn.IFNA(IF(INDEX(Input_Lieferant!$D$9:$BE$158,MATCH($A468,Input_Lieferant!$B$9:$B$158,0),MATCH($H$4,Input_Lieferant!$D$8:$BE$8,0))=0,"",INDEX(Input_Lieferant!$D$9:$BE$158,MATCH($A468,Input_Lieferant!$B$9:$B$158,0),MATCH($H$4,Input_Lieferant!$D$8:$BE$8,0))),"")</f>
        <v>uJDKtryzQEEiNipOHnOfndqoSIQmWc</v>
      </c>
      <c r="I468" s="31"/>
    </row>
    <row r="469" spans="1:9" x14ac:dyDescent="0.4">
      <c r="A469" s="158">
        <f>IFERROR(IF(AND(A463=A464,A464=A465,A465=A466,A466=A467,A467=A468),IF(A468+1&gt;MATCH(0,Input_Lieferant!$B$9:$B$158,-1),"",A468+1),A468),"")</f>
        <v>77</v>
      </c>
      <c r="B469" s="27" t="str">
        <f t="shared" si="481"/>
        <v>MATERIAL</v>
      </c>
      <c r="C469" s="27">
        <f t="shared" si="482"/>
        <v>77</v>
      </c>
      <c r="D469" s="27" t="str">
        <f t="shared" si="483"/>
        <v>GRUN</v>
      </c>
      <c r="E469" s="27" t="str">
        <f t="shared" si="491"/>
        <v>E</v>
      </c>
      <c r="F469" s="27">
        <f t="shared" ref="F469" si="499">IF(A468="","",2)</f>
        <v>2</v>
      </c>
      <c r="G469" s="27" t="str">
        <f t="shared" si="485"/>
        <v>/</v>
      </c>
      <c r="H469" s="27" t="str">
        <f>_xlfn.IFNA(IF(INDEX(Input_Lieferant!$D$9:$BE$158,MATCH($A469,Input_Lieferant!$B$9:$B$158,0),MATCH($H$1,Input_Lieferant!$D$8:$BE$8,0))=0,"",INDEX(Input_Lieferant!$D$9:$BE$158,MATCH($A469,Input_Lieferant!$B$9:$B$158,0),MATCH($H$1,Input_Lieferant!$D$8:$BE$8,0))),"")</f>
        <v/>
      </c>
      <c r="I469" s="31"/>
    </row>
    <row r="470" spans="1:9" x14ac:dyDescent="0.4">
      <c r="A470" s="158">
        <f>IFERROR(IF(AND(A464=A465,A465=A466,A466=A467,A467=A468,A468=A469),IF(A469+1&gt;MATCH(0,Input_Lieferant!$B$9:$B$158,-1),"",A469+1),A469),"")</f>
        <v>78</v>
      </c>
      <c r="B470" s="27" t="str">
        <f t="shared" si="481"/>
        <v>MATERIAL</v>
      </c>
      <c r="C470" s="27">
        <f t="shared" si="482"/>
        <v>78</v>
      </c>
      <c r="D470" s="27" t="str">
        <f t="shared" si="483"/>
        <v>GRUN</v>
      </c>
      <c r="E470" s="27" t="str">
        <f t="shared" si="491"/>
        <v>D</v>
      </c>
      <c r="F470" s="27">
        <f t="shared" ref="F470" si="500">IF(A470="","",1)</f>
        <v>1</v>
      </c>
      <c r="G470" s="27" t="str">
        <f t="shared" si="485"/>
        <v/>
      </c>
      <c r="H470" s="27" t="str">
        <f>_xlfn.IFNA(IF(INDEX(Input_Lieferant!$D$9:$BE$158,MATCH($A470,Input_Lieferant!$B$9:$B$158,0),MATCH($H$6,Input_Lieferant!$D$8:$BE$8,0))=0,"",INDEX(Input_Lieferant!$D$9:$BE$158,MATCH($A470,Input_Lieferant!$B$9:$B$158,0),MATCH($H$6,Input_Lieferant!$D$8:$BE$8,0))),"")</f>
        <v>ULqkSfnVbebroQDylaKykWHqLSvxGa</v>
      </c>
      <c r="I470" s="31"/>
    </row>
    <row r="471" spans="1:9" x14ac:dyDescent="0.4">
      <c r="A471" s="158">
        <f>IFERROR(IF(AND(A465=A466,A466=A467,A467=A468,A468=A469,A469=A470),IF(A470+1&gt;MATCH(0,Input_Lieferant!$B$9:$B$158,-1),"",A470+1),A470),"")</f>
        <v>78</v>
      </c>
      <c r="B471" s="27" t="str">
        <f t="shared" si="481"/>
        <v>MATERIAL</v>
      </c>
      <c r="C471" s="27">
        <f t="shared" si="482"/>
        <v>78</v>
      </c>
      <c r="D471" s="27" t="str">
        <f t="shared" si="483"/>
        <v>GRUN</v>
      </c>
      <c r="E471" s="27" t="str">
        <f t="shared" si="491"/>
        <v>D</v>
      </c>
      <c r="F471" s="27">
        <f t="shared" ref="F471" si="501">IF(A470="","",2)</f>
        <v>2</v>
      </c>
      <c r="G471" s="27" t="str">
        <f t="shared" si="485"/>
        <v>/</v>
      </c>
      <c r="H471" s="27" t="str">
        <f>_xlfn.IFNA(IF(INDEX(Input_Lieferant!$D$9:$BE$158,MATCH($A471,Input_Lieferant!$B$9:$B$158,0),MATCH($H$3,Input_Lieferant!$D$8:$BE$8,0))=0,"",INDEX(Input_Lieferant!$D$9:$BE$158,MATCH($A471,Input_Lieferant!$B$9:$B$158,0),MATCH($H$3,Input_Lieferant!$D$8:$BE$8,0))),"")</f>
        <v>cziGzyGUOVaOvDvpqVqaRGlgiKhgAG</v>
      </c>
      <c r="I471" s="31"/>
    </row>
    <row r="472" spans="1:9" x14ac:dyDescent="0.4">
      <c r="A472" s="158">
        <f>IFERROR(IF(AND(A466=A467,A467=A468,A468=A469,A469=A470,A470=A471),IF(A471+1&gt;MATCH(0,Input_Lieferant!$B$9:$B$158,-1),"",A471+1),A471),"")</f>
        <v>78</v>
      </c>
      <c r="B472" s="27" t="str">
        <f t="shared" si="481"/>
        <v>MATERIAL</v>
      </c>
      <c r="C472" s="27">
        <f t="shared" si="482"/>
        <v>78</v>
      </c>
      <c r="D472" s="27" t="str">
        <f t="shared" si="483"/>
        <v>GRUN</v>
      </c>
      <c r="E472" s="27" t="str">
        <f t="shared" si="491"/>
        <v>F</v>
      </c>
      <c r="F472" s="27">
        <f t="shared" ref="F472" si="502">IF(A472="","",1)</f>
        <v>1</v>
      </c>
      <c r="G472" s="27" t="str">
        <f t="shared" si="485"/>
        <v/>
      </c>
      <c r="H472" s="27" t="str">
        <f>_xlfn.IFNA(IF(INDEX(Input_Lieferant!$D$9:$BE$158,MATCH($A472,Input_Lieferant!$B$9:$B$158,0),MATCH($H$5,Input_Lieferant!$D$8:$BE$8,0))=0,"",INDEX(Input_Lieferant!$D$9:$BE$158,MATCH($A472,Input_Lieferant!$B$9:$B$158,0),MATCH($H$5,Input_Lieferant!$D$8:$BE$8,0))),"")</f>
        <v>xKcBfazOFnUEzhOBsprRhIJjpzENmy</v>
      </c>
      <c r="I472" s="31"/>
    </row>
    <row r="473" spans="1:9" x14ac:dyDescent="0.4">
      <c r="A473" s="158">
        <f>IFERROR(IF(AND(A467=A468,A468=A469,A469=A470,A470=A471,A471=A472),IF(A472+1&gt;MATCH(0,Input_Lieferant!$B$9:$B$158,-1),"",A472+1),A472),"")</f>
        <v>78</v>
      </c>
      <c r="B473" s="27" t="str">
        <f t="shared" si="481"/>
        <v>MATERIAL</v>
      </c>
      <c r="C473" s="27">
        <f t="shared" si="482"/>
        <v>78</v>
      </c>
      <c r="D473" s="27" t="str">
        <f t="shared" si="483"/>
        <v>GRUN</v>
      </c>
      <c r="E473" s="27" t="str">
        <f t="shared" si="491"/>
        <v>F</v>
      </c>
      <c r="F473" s="27">
        <f t="shared" ref="F473" si="503">IF(A472="","",2)</f>
        <v>2</v>
      </c>
      <c r="G473" s="27" t="str">
        <f t="shared" si="485"/>
        <v>/</v>
      </c>
      <c r="H473" s="27" t="str">
        <f>_xlfn.IFNA(IF(INDEX(Input_Lieferant!$D$9:$BE$158,MATCH($A473,Input_Lieferant!$B$9:$B$158,0),MATCH($H$2,Input_Lieferant!$D$8:$BE$8,0))=0,"",INDEX(Input_Lieferant!$D$9:$BE$158,MATCH($A473,Input_Lieferant!$B$9:$B$158,0),MATCH($H$2,Input_Lieferant!$D$8:$BE$8,0))),"")</f>
        <v>kfmUvgetgtFxHAzJrDzbAernjgPLeO</v>
      </c>
      <c r="I473" s="31"/>
    </row>
    <row r="474" spans="1:9" x14ac:dyDescent="0.4">
      <c r="A474" s="158">
        <f>IFERROR(IF(AND(A468=A469,A469=A470,A470=A471,A471=A472,A472=A473),IF(A473+1&gt;MATCH(0,Input_Lieferant!$B$9:$B$158,-1),"",A473+1),A473),"")</f>
        <v>78</v>
      </c>
      <c r="B474" s="27" t="str">
        <f t="shared" si="481"/>
        <v>MATERIAL</v>
      </c>
      <c r="C474" s="27">
        <f t="shared" si="482"/>
        <v>78</v>
      </c>
      <c r="D474" s="27" t="str">
        <f t="shared" si="483"/>
        <v>GRUN</v>
      </c>
      <c r="E474" s="27" t="str">
        <f t="shared" si="491"/>
        <v>E</v>
      </c>
      <c r="F474" s="27">
        <f t="shared" ref="F474" si="504">IF(A474="","",1)</f>
        <v>1</v>
      </c>
      <c r="G474" s="27" t="str">
        <f t="shared" si="485"/>
        <v/>
      </c>
      <c r="H474" s="27" t="str">
        <f>_xlfn.IFNA(IF(INDEX(Input_Lieferant!$D$9:$BE$158,MATCH($A474,Input_Lieferant!$B$9:$B$158,0),MATCH($H$4,Input_Lieferant!$D$8:$BE$8,0))=0,"",INDEX(Input_Lieferant!$D$9:$BE$158,MATCH($A474,Input_Lieferant!$B$9:$B$158,0),MATCH($H$4,Input_Lieferant!$D$8:$BE$8,0))),"")</f>
        <v>sjiJOnoBnXBTNLeXDDpRBbjIIzFIFh</v>
      </c>
      <c r="I474" s="31"/>
    </row>
    <row r="475" spans="1:9" x14ac:dyDescent="0.4">
      <c r="A475" s="158">
        <f>IFERROR(IF(AND(A469=A470,A470=A471,A471=A472,A472=A473,A473=A474),IF(A474+1&gt;MATCH(0,Input_Lieferant!$B$9:$B$158,-1),"",A474+1),A474),"")</f>
        <v>78</v>
      </c>
      <c r="B475" s="27" t="str">
        <f t="shared" si="481"/>
        <v>MATERIAL</v>
      </c>
      <c r="C475" s="27">
        <f t="shared" si="482"/>
        <v>78</v>
      </c>
      <c r="D475" s="27" t="str">
        <f t="shared" si="483"/>
        <v>GRUN</v>
      </c>
      <c r="E475" s="27" t="str">
        <f t="shared" si="491"/>
        <v>E</v>
      </c>
      <c r="F475" s="27">
        <f t="shared" ref="F475" si="505">IF(A474="","",2)</f>
        <v>2</v>
      </c>
      <c r="G475" s="27" t="str">
        <f t="shared" si="485"/>
        <v>/</v>
      </c>
      <c r="H475" s="27" t="str">
        <f>_xlfn.IFNA(IF(INDEX(Input_Lieferant!$D$9:$BE$158,MATCH($A475,Input_Lieferant!$B$9:$B$158,0),MATCH($H$1,Input_Lieferant!$D$8:$BE$8,0))=0,"",INDEX(Input_Lieferant!$D$9:$BE$158,MATCH($A475,Input_Lieferant!$B$9:$B$158,0),MATCH($H$1,Input_Lieferant!$D$8:$BE$8,0))),"")</f>
        <v/>
      </c>
      <c r="I475" s="31"/>
    </row>
    <row r="476" spans="1:9" x14ac:dyDescent="0.4">
      <c r="A476" s="158">
        <f>IFERROR(IF(AND(A470=A471,A471=A472,A472=A473,A473=A474,A474=A475),IF(A475+1&gt;MATCH(0,Input_Lieferant!$B$9:$B$158,-1),"",A475+1),A475),"")</f>
        <v>79</v>
      </c>
      <c r="B476" s="27" t="str">
        <f t="shared" si="481"/>
        <v>MATERIAL</v>
      </c>
      <c r="C476" s="27">
        <f t="shared" si="482"/>
        <v>79</v>
      </c>
      <c r="D476" s="27" t="str">
        <f t="shared" si="483"/>
        <v>GRUN</v>
      </c>
      <c r="E476" s="27" t="str">
        <f t="shared" si="491"/>
        <v>D</v>
      </c>
      <c r="F476" s="27">
        <f t="shared" ref="F476" si="506">IF(A476="","",1)</f>
        <v>1</v>
      </c>
      <c r="G476" s="27" t="str">
        <f t="shared" si="485"/>
        <v/>
      </c>
      <c r="H476" s="27" t="str">
        <f>_xlfn.IFNA(IF(INDEX(Input_Lieferant!$D$9:$BE$158,MATCH($A476,Input_Lieferant!$B$9:$B$158,0),MATCH($H$6,Input_Lieferant!$D$8:$BE$8,0))=0,"",INDEX(Input_Lieferant!$D$9:$BE$158,MATCH($A476,Input_Lieferant!$B$9:$B$158,0),MATCH($H$6,Input_Lieferant!$D$8:$BE$8,0))),"")</f>
        <v>DAgtTnnpKOMtHSOxxmXyQcoIWHwNlO</v>
      </c>
      <c r="I476" s="31"/>
    </row>
    <row r="477" spans="1:9" x14ac:dyDescent="0.4">
      <c r="A477" s="158">
        <f>IFERROR(IF(AND(A471=A472,A472=A473,A473=A474,A474=A475,A475=A476),IF(A476+1&gt;MATCH(0,Input_Lieferant!$B$9:$B$158,-1),"",A476+1),A476),"")</f>
        <v>79</v>
      </c>
      <c r="B477" s="27" t="str">
        <f t="shared" si="481"/>
        <v>MATERIAL</v>
      </c>
      <c r="C477" s="27">
        <f t="shared" si="482"/>
        <v>79</v>
      </c>
      <c r="D477" s="27" t="str">
        <f t="shared" si="483"/>
        <v>GRUN</v>
      </c>
      <c r="E477" s="27" t="str">
        <f t="shared" si="491"/>
        <v>D</v>
      </c>
      <c r="F477" s="27">
        <f t="shared" ref="F477" si="507">IF(A476="","",2)</f>
        <v>2</v>
      </c>
      <c r="G477" s="27" t="str">
        <f t="shared" si="485"/>
        <v>/</v>
      </c>
      <c r="H477" s="27" t="str">
        <f>_xlfn.IFNA(IF(INDEX(Input_Lieferant!$D$9:$BE$158,MATCH($A477,Input_Lieferant!$B$9:$B$158,0),MATCH($H$3,Input_Lieferant!$D$8:$BE$8,0))=0,"",INDEX(Input_Lieferant!$D$9:$BE$158,MATCH($A477,Input_Lieferant!$B$9:$B$158,0),MATCH($H$3,Input_Lieferant!$D$8:$BE$8,0))),"")</f>
        <v>UXuLaRvwuPzpWiUPtiiGoGpoSONvEP</v>
      </c>
      <c r="I477" s="31"/>
    </row>
    <row r="478" spans="1:9" x14ac:dyDescent="0.4">
      <c r="A478" s="158">
        <f>IFERROR(IF(AND(A472=A473,A473=A474,A474=A475,A475=A476,A476=A477),IF(A477+1&gt;MATCH(0,Input_Lieferant!$B$9:$B$158,-1),"",A477+1),A477),"")</f>
        <v>79</v>
      </c>
      <c r="B478" s="27" t="str">
        <f t="shared" si="481"/>
        <v>MATERIAL</v>
      </c>
      <c r="C478" s="27">
        <f t="shared" si="482"/>
        <v>79</v>
      </c>
      <c r="D478" s="27" t="str">
        <f t="shared" si="483"/>
        <v>GRUN</v>
      </c>
      <c r="E478" s="27" t="str">
        <f t="shared" si="491"/>
        <v>F</v>
      </c>
      <c r="F478" s="27">
        <f t="shared" ref="F478" si="508">IF(A478="","",1)</f>
        <v>1</v>
      </c>
      <c r="G478" s="27" t="str">
        <f t="shared" si="485"/>
        <v/>
      </c>
      <c r="H478" s="27" t="str">
        <f>_xlfn.IFNA(IF(INDEX(Input_Lieferant!$D$9:$BE$158,MATCH($A478,Input_Lieferant!$B$9:$B$158,0),MATCH($H$5,Input_Lieferant!$D$8:$BE$8,0))=0,"",INDEX(Input_Lieferant!$D$9:$BE$158,MATCH($A478,Input_Lieferant!$B$9:$B$158,0),MATCH($H$5,Input_Lieferant!$D$8:$BE$8,0))),"")</f>
        <v>HeCDQRHmusMyvOLfhQtMOskEIbQIqE</v>
      </c>
      <c r="I478" s="31"/>
    </row>
    <row r="479" spans="1:9" x14ac:dyDescent="0.4">
      <c r="A479" s="158">
        <f>IFERROR(IF(AND(A473=A474,A474=A475,A475=A476,A476=A477,A477=A478),IF(A478+1&gt;MATCH(0,Input_Lieferant!$B$9:$B$158,-1),"",A478+1),A478),"")</f>
        <v>79</v>
      </c>
      <c r="B479" s="27" t="str">
        <f t="shared" si="481"/>
        <v>MATERIAL</v>
      </c>
      <c r="C479" s="27">
        <f t="shared" si="482"/>
        <v>79</v>
      </c>
      <c r="D479" s="27" t="str">
        <f t="shared" si="483"/>
        <v>GRUN</v>
      </c>
      <c r="E479" s="27" t="str">
        <f t="shared" si="491"/>
        <v>F</v>
      </c>
      <c r="F479" s="27">
        <f t="shared" ref="F479" si="509">IF(A478="","",2)</f>
        <v>2</v>
      </c>
      <c r="G479" s="27" t="str">
        <f t="shared" si="485"/>
        <v>/</v>
      </c>
      <c r="H479" s="27" t="str">
        <f>_xlfn.IFNA(IF(INDEX(Input_Lieferant!$D$9:$BE$158,MATCH($A479,Input_Lieferant!$B$9:$B$158,0),MATCH($H$2,Input_Lieferant!$D$8:$BE$8,0))=0,"",INDEX(Input_Lieferant!$D$9:$BE$158,MATCH($A479,Input_Lieferant!$B$9:$B$158,0),MATCH($H$2,Input_Lieferant!$D$8:$BE$8,0))),"")</f>
        <v>dDygQPhHdqmXVkCuFrVCteKbCByeHf</v>
      </c>
      <c r="I479" s="31"/>
    </row>
    <row r="480" spans="1:9" x14ac:dyDescent="0.4">
      <c r="A480" s="158">
        <f>IFERROR(IF(AND(A474=A475,A475=A476,A476=A477,A477=A478,A478=A479),IF(A479+1&gt;MATCH(0,Input_Lieferant!$B$9:$B$158,-1),"",A479+1),A479),"")</f>
        <v>79</v>
      </c>
      <c r="B480" s="27" t="str">
        <f t="shared" si="481"/>
        <v>MATERIAL</v>
      </c>
      <c r="C480" s="27">
        <f t="shared" si="482"/>
        <v>79</v>
      </c>
      <c r="D480" s="27" t="str">
        <f t="shared" si="483"/>
        <v>GRUN</v>
      </c>
      <c r="E480" s="27" t="str">
        <f t="shared" si="491"/>
        <v>E</v>
      </c>
      <c r="F480" s="27">
        <f t="shared" ref="F480" si="510">IF(A480="","",1)</f>
        <v>1</v>
      </c>
      <c r="G480" s="27" t="str">
        <f t="shared" si="485"/>
        <v/>
      </c>
      <c r="H480" s="27" t="str">
        <f>_xlfn.IFNA(IF(INDEX(Input_Lieferant!$D$9:$BE$158,MATCH($A480,Input_Lieferant!$B$9:$B$158,0),MATCH($H$4,Input_Lieferant!$D$8:$BE$8,0))=0,"",INDEX(Input_Lieferant!$D$9:$BE$158,MATCH($A480,Input_Lieferant!$B$9:$B$158,0),MATCH($H$4,Input_Lieferant!$D$8:$BE$8,0))),"")</f>
        <v>opcJbcJWoLTPtohNMIRXyaGunvKckm</v>
      </c>
      <c r="I480" s="31"/>
    </row>
    <row r="481" spans="1:9" x14ac:dyDescent="0.4">
      <c r="A481" s="158">
        <f>IFERROR(IF(AND(A475=A476,A476=A477,A477=A478,A478=A479,A479=A480),IF(A480+1&gt;MATCH(0,Input_Lieferant!$B$9:$B$158,-1),"",A480+1),A480),"")</f>
        <v>79</v>
      </c>
      <c r="B481" s="27" t="str">
        <f t="shared" si="481"/>
        <v>MATERIAL</v>
      </c>
      <c r="C481" s="27">
        <f t="shared" si="482"/>
        <v>79</v>
      </c>
      <c r="D481" s="27" t="str">
        <f t="shared" si="483"/>
        <v>GRUN</v>
      </c>
      <c r="E481" s="27" t="str">
        <f t="shared" si="491"/>
        <v>E</v>
      </c>
      <c r="F481" s="27">
        <f t="shared" ref="F481" si="511">IF(A480="","",2)</f>
        <v>2</v>
      </c>
      <c r="G481" s="27" t="str">
        <f t="shared" si="485"/>
        <v>/</v>
      </c>
      <c r="H481" s="27" t="str">
        <f>_xlfn.IFNA(IF(INDEX(Input_Lieferant!$D$9:$BE$158,MATCH($A481,Input_Lieferant!$B$9:$B$158,0),MATCH($H$1,Input_Lieferant!$D$8:$BE$8,0))=0,"",INDEX(Input_Lieferant!$D$9:$BE$158,MATCH($A481,Input_Lieferant!$B$9:$B$158,0),MATCH($H$1,Input_Lieferant!$D$8:$BE$8,0))),"")</f>
        <v/>
      </c>
      <c r="I481" s="31"/>
    </row>
    <row r="482" spans="1:9" x14ac:dyDescent="0.4">
      <c r="A482" s="158">
        <f>IFERROR(IF(AND(A476=A477,A477=A478,A478=A479,A479=A480,A480=A481),IF(A481+1&gt;MATCH(0,Input_Lieferant!$B$9:$B$158,-1),"",A481+1),A481),"")</f>
        <v>80</v>
      </c>
      <c r="B482" s="27" t="str">
        <f t="shared" si="481"/>
        <v>MATERIAL</v>
      </c>
      <c r="C482" s="27">
        <f t="shared" si="482"/>
        <v>80</v>
      </c>
      <c r="D482" s="27" t="str">
        <f t="shared" si="483"/>
        <v>GRUN</v>
      </c>
      <c r="E482" s="27" t="str">
        <f t="shared" si="491"/>
        <v>D</v>
      </c>
      <c r="F482" s="27">
        <f t="shared" ref="F482" si="512">IF(A482="","",1)</f>
        <v>1</v>
      </c>
      <c r="G482" s="27" t="str">
        <f t="shared" si="485"/>
        <v/>
      </c>
      <c r="H482" s="27" t="str">
        <f>_xlfn.IFNA(IF(INDEX(Input_Lieferant!$D$9:$BE$158,MATCH($A482,Input_Lieferant!$B$9:$B$158,0),MATCH($H$6,Input_Lieferant!$D$8:$BE$8,0))=0,"",INDEX(Input_Lieferant!$D$9:$BE$158,MATCH($A482,Input_Lieferant!$B$9:$B$158,0),MATCH($H$6,Input_Lieferant!$D$8:$BE$8,0))),"")</f>
        <v>LDBnaFgUKkxjoMzxPHjnJglTCAaxdT</v>
      </c>
      <c r="I482" s="31"/>
    </row>
    <row r="483" spans="1:9" x14ac:dyDescent="0.4">
      <c r="A483" s="158">
        <f>IFERROR(IF(AND(A477=A478,A478=A479,A479=A480,A480=A481,A481=A482),IF(A482+1&gt;MATCH(0,Input_Lieferant!$B$9:$B$158,-1),"",A482+1),A482),"")</f>
        <v>80</v>
      </c>
      <c r="B483" s="27" t="str">
        <f t="shared" si="481"/>
        <v>MATERIAL</v>
      </c>
      <c r="C483" s="27">
        <f t="shared" si="482"/>
        <v>80</v>
      </c>
      <c r="D483" s="27" t="str">
        <f t="shared" si="483"/>
        <v>GRUN</v>
      </c>
      <c r="E483" s="27" t="str">
        <f t="shared" si="491"/>
        <v>D</v>
      </c>
      <c r="F483" s="27">
        <f t="shared" ref="F483" si="513">IF(A482="","",2)</f>
        <v>2</v>
      </c>
      <c r="G483" s="27" t="str">
        <f t="shared" si="485"/>
        <v>/</v>
      </c>
      <c r="H483" s="27" t="str">
        <f>_xlfn.IFNA(IF(INDEX(Input_Lieferant!$D$9:$BE$158,MATCH($A483,Input_Lieferant!$B$9:$B$158,0),MATCH($H$3,Input_Lieferant!$D$8:$BE$8,0))=0,"",INDEX(Input_Lieferant!$D$9:$BE$158,MATCH($A483,Input_Lieferant!$B$9:$B$158,0),MATCH($H$3,Input_Lieferant!$D$8:$BE$8,0))),"")</f>
        <v>dMijEPdhMKEEMIbyMyWKsodSsHmTXI</v>
      </c>
      <c r="I483" s="31"/>
    </row>
    <row r="484" spans="1:9" x14ac:dyDescent="0.4">
      <c r="A484" s="158">
        <f>IFERROR(IF(AND(A478=A479,A479=A480,A480=A481,A481=A482,A482=A483),IF(A483+1&gt;MATCH(0,Input_Lieferant!$B$9:$B$158,-1),"",A483+1),A483),"")</f>
        <v>80</v>
      </c>
      <c r="B484" s="27" t="str">
        <f t="shared" si="481"/>
        <v>MATERIAL</v>
      </c>
      <c r="C484" s="27">
        <f t="shared" si="482"/>
        <v>80</v>
      </c>
      <c r="D484" s="27" t="str">
        <f t="shared" si="483"/>
        <v>GRUN</v>
      </c>
      <c r="E484" s="27" t="str">
        <f t="shared" si="491"/>
        <v>F</v>
      </c>
      <c r="F484" s="27">
        <f t="shared" ref="F484" si="514">IF(A484="","",1)</f>
        <v>1</v>
      </c>
      <c r="G484" s="27" t="str">
        <f t="shared" si="485"/>
        <v/>
      </c>
      <c r="H484" s="27" t="str">
        <f>_xlfn.IFNA(IF(INDEX(Input_Lieferant!$D$9:$BE$158,MATCH($A484,Input_Lieferant!$B$9:$B$158,0),MATCH($H$5,Input_Lieferant!$D$8:$BE$8,0))=0,"",INDEX(Input_Lieferant!$D$9:$BE$158,MATCH($A484,Input_Lieferant!$B$9:$B$158,0),MATCH($H$5,Input_Lieferant!$D$8:$BE$8,0))),"")</f>
        <v>FucrHEQpAQHdaSLXfIwlITVDdlHelM</v>
      </c>
      <c r="I484" s="31"/>
    </row>
    <row r="485" spans="1:9" x14ac:dyDescent="0.4">
      <c r="A485" s="158">
        <f>IFERROR(IF(AND(A479=A480,A480=A481,A481=A482,A482=A483,A483=A484),IF(A484+1&gt;MATCH(0,Input_Lieferant!$B$9:$B$158,-1),"",A484+1),A484),"")</f>
        <v>80</v>
      </c>
      <c r="B485" s="27" t="str">
        <f t="shared" si="481"/>
        <v>MATERIAL</v>
      </c>
      <c r="C485" s="27">
        <f t="shared" si="482"/>
        <v>80</v>
      </c>
      <c r="D485" s="27" t="str">
        <f t="shared" si="483"/>
        <v>GRUN</v>
      </c>
      <c r="E485" s="27" t="str">
        <f t="shared" si="491"/>
        <v>F</v>
      </c>
      <c r="F485" s="27">
        <f t="shared" ref="F485" si="515">IF(A484="","",2)</f>
        <v>2</v>
      </c>
      <c r="G485" s="27" t="str">
        <f t="shared" si="485"/>
        <v>/</v>
      </c>
      <c r="H485" s="27" t="str">
        <f>_xlfn.IFNA(IF(INDEX(Input_Lieferant!$D$9:$BE$158,MATCH($A485,Input_Lieferant!$B$9:$B$158,0),MATCH($H$2,Input_Lieferant!$D$8:$BE$8,0))=0,"",INDEX(Input_Lieferant!$D$9:$BE$158,MATCH($A485,Input_Lieferant!$B$9:$B$158,0),MATCH($H$2,Input_Lieferant!$D$8:$BE$8,0))),"")</f>
        <v>kxLLqwHIWLsHytGGpxKsqHcRzOdiHo</v>
      </c>
      <c r="I485" s="31"/>
    </row>
    <row r="486" spans="1:9" x14ac:dyDescent="0.4">
      <c r="A486" s="158">
        <f>IFERROR(IF(AND(A480=A481,A481=A482,A482=A483,A483=A484,A484=A485),IF(A485+1&gt;MATCH(0,Input_Lieferant!$B$9:$B$158,-1),"",A485+1),A485),"")</f>
        <v>80</v>
      </c>
      <c r="B486" s="27" t="str">
        <f t="shared" si="481"/>
        <v>MATERIAL</v>
      </c>
      <c r="C486" s="27">
        <f t="shared" si="482"/>
        <v>80</v>
      </c>
      <c r="D486" s="27" t="str">
        <f t="shared" si="483"/>
        <v>GRUN</v>
      </c>
      <c r="E486" s="27" t="str">
        <f t="shared" si="491"/>
        <v>E</v>
      </c>
      <c r="F486" s="27">
        <f t="shared" ref="F486" si="516">IF(A486="","",1)</f>
        <v>1</v>
      </c>
      <c r="G486" s="27" t="str">
        <f t="shared" si="485"/>
        <v/>
      </c>
      <c r="H486" s="27" t="str">
        <f>_xlfn.IFNA(IF(INDEX(Input_Lieferant!$D$9:$BE$158,MATCH($A486,Input_Lieferant!$B$9:$B$158,0),MATCH($H$4,Input_Lieferant!$D$8:$BE$8,0))=0,"",INDEX(Input_Lieferant!$D$9:$BE$158,MATCH($A486,Input_Lieferant!$B$9:$B$158,0),MATCH($H$4,Input_Lieferant!$D$8:$BE$8,0))),"")</f>
        <v>fevBPwBAVgalVOjJnUgFiNtGumxaIv</v>
      </c>
      <c r="I486" s="31"/>
    </row>
    <row r="487" spans="1:9" x14ac:dyDescent="0.4">
      <c r="A487" s="158">
        <f>IFERROR(IF(AND(A481=A482,A482=A483,A483=A484,A484=A485,A485=A486),IF(A486+1&gt;MATCH(0,Input_Lieferant!$B$9:$B$158,-1),"",A486+1),A486),"")</f>
        <v>80</v>
      </c>
      <c r="B487" s="27" t="str">
        <f t="shared" si="481"/>
        <v>MATERIAL</v>
      </c>
      <c r="C487" s="27">
        <f t="shared" si="482"/>
        <v>80</v>
      </c>
      <c r="D487" s="27" t="str">
        <f t="shared" si="483"/>
        <v>GRUN</v>
      </c>
      <c r="E487" s="27" t="str">
        <f t="shared" si="491"/>
        <v>E</v>
      </c>
      <c r="F487" s="27">
        <f t="shared" ref="F487" si="517">IF(A486="","",2)</f>
        <v>2</v>
      </c>
      <c r="G487" s="27" t="str">
        <f t="shared" si="485"/>
        <v>/</v>
      </c>
      <c r="H487" s="27" t="str">
        <f>_xlfn.IFNA(IF(INDEX(Input_Lieferant!$D$9:$BE$158,MATCH($A487,Input_Lieferant!$B$9:$B$158,0),MATCH($H$1,Input_Lieferant!$D$8:$BE$8,0))=0,"",INDEX(Input_Lieferant!$D$9:$BE$158,MATCH($A487,Input_Lieferant!$B$9:$B$158,0),MATCH($H$1,Input_Lieferant!$D$8:$BE$8,0))),"")</f>
        <v/>
      </c>
      <c r="I487" s="31"/>
    </row>
    <row r="488" spans="1:9" x14ac:dyDescent="0.4">
      <c r="A488" s="158">
        <f>IFERROR(IF(AND(A482=A483,A483=A484,A484=A485,A485=A486,A486=A487),IF(A487+1&gt;MATCH(0,Input_Lieferant!$B$9:$B$158,-1),"",A487+1),A487),"")</f>
        <v>81</v>
      </c>
      <c r="B488" s="27" t="str">
        <f t="shared" si="481"/>
        <v>MATERIAL</v>
      </c>
      <c r="C488" s="27">
        <f t="shared" si="482"/>
        <v>81</v>
      </c>
      <c r="D488" s="27" t="str">
        <f t="shared" si="483"/>
        <v>GRUN</v>
      </c>
      <c r="E488" s="27" t="str">
        <f t="shared" si="491"/>
        <v>D</v>
      </c>
      <c r="F488" s="27">
        <f t="shared" ref="F488" si="518">IF(A488="","",1)</f>
        <v>1</v>
      </c>
      <c r="G488" s="27" t="str">
        <f t="shared" si="485"/>
        <v/>
      </c>
      <c r="H488" s="27" t="str">
        <f>_xlfn.IFNA(IF(INDEX(Input_Lieferant!$D$9:$BE$158,MATCH($A488,Input_Lieferant!$B$9:$B$158,0),MATCH($H$6,Input_Lieferant!$D$8:$BE$8,0))=0,"",INDEX(Input_Lieferant!$D$9:$BE$158,MATCH($A488,Input_Lieferant!$B$9:$B$158,0),MATCH($H$6,Input_Lieferant!$D$8:$BE$8,0))),"")</f>
        <v>HrJANBGtkGxIEnJCjzFrKoWOWeEFIL</v>
      </c>
      <c r="I488" s="31"/>
    </row>
    <row r="489" spans="1:9" x14ac:dyDescent="0.4">
      <c r="A489" s="158">
        <f>IFERROR(IF(AND(A483=A484,A484=A485,A485=A486,A486=A487,A487=A488),IF(A488+1&gt;MATCH(0,Input_Lieferant!$B$9:$B$158,-1),"",A488+1),A488),"")</f>
        <v>81</v>
      </c>
      <c r="B489" s="27" t="str">
        <f t="shared" si="481"/>
        <v>MATERIAL</v>
      </c>
      <c r="C489" s="27">
        <f t="shared" si="482"/>
        <v>81</v>
      </c>
      <c r="D489" s="27" t="str">
        <f t="shared" si="483"/>
        <v>GRUN</v>
      </c>
      <c r="E489" s="27" t="str">
        <f t="shared" si="491"/>
        <v>D</v>
      </c>
      <c r="F489" s="27">
        <f t="shared" ref="F489" si="519">IF(A488="","",2)</f>
        <v>2</v>
      </c>
      <c r="G489" s="27" t="str">
        <f t="shared" si="485"/>
        <v>/</v>
      </c>
      <c r="H489" s="27" t="str">
        <f>_xlfn.IFNA(IF(INDEX(Input_Lieferant!$D$9:$BE$158,MATCH($A489,Input_Lieferant!$B$9:$B$158,0),MATCH($H$3,Input_Lieferant!$D$8:$BE$8,0))=0,"",INDEX(Input_Lieferant!$D$9:$BE$158,MATCH($A489,Input_Lieferant!$B$9:$B$158,0),MATCH($H$3,Input_Lieferant!$D$8:$BE$8,0))),"")</f>
        <v>MiEQuIKHCCcvKdVfdMzbSMVTETLPGI</v>
      </c>
      <c r="I489" s="31"/>
    </row>
    <row r="490" spans="1:9" x14ac:dyDescent="0.4">
      <c r="A490" s="158">
        <f>IFERROR(IF(AND(A484=A485,A485=A486,A486=A487,A487=A488,A488=A489),IF(A489+1&gt;MATCH(0,Input_Lieferant!$B$9:$B$158,-1),"",A489+1),A489),"")</f>
        <v>81</v>
      </c>
      <c r="B490" s="27" t="str">
        <f t="shared" si="481"/>
        <v>MATERIAL</v>
      </c>
      <c r="C490" s="27">
        <f t="shared" si="482"/>
        <v>81</v>
      </c>
      <c r="D490" s="27" t="str">
        <f t="shared" si="483"/>
        <v>GRUN</v>
      </c>
      <c r="E490" s="27" t="str">
        <f t="shared" si="491"/>
        <v>F</v>
      </c>
      <c r="F490" s="27">
        <f t="shared" ref="F490" si="520">IF(A490="","",1)</f>
        <v>1</v>
      </c>
      <c r="G490" s="27" t="str">
        <f t="shared" si="485"/>
        <v/>
      </c>
      <c r="H490" s="27" t="str">
        <f>_xlfn.IFNA(IF(INDEX(Input_Lieferant!$D$9:$BE$158,MATCH($A490,Input_Lieferant!$B$9:$B$158,0),MATCH($H$5,Input_Lieferant!$D$8:$BE$8,0))=0,"",INDEX(Input_Lieferant!$D$9:$BE$158,MATCH($A490,Input_Lieferant!$B$9:$B$158,0),MATCH($H$5,Input_Lieferant!$D$8:$BE$8,0))),"")</f>
        <v>RmOSLTIakstNuyXxsEVQSDRiTfyCqC</v>
      </c>
      <c r="I490" s="31"/>
    </row>
    <row r="491" spans="1:9" x14ac:dyDescent="0.4">
      <c r="A491" s="158">
        <f>IFERROR(IF(AND(A485=A486,A486=A487,A487=A488,A488=A489,A489=A490),IF(A490+1&gt;MATCH(0,Input_Lieferant!$B$9:$B$158,-1),"",A490+1),A490),"")</f>
        <v>81</v>
      </c>
      <c r="B491" s="27" t="str">
        <f t="shared" si="481"/>
        <v>MATERIAL</v>
      </c>
      <c r="C491" s="27">
        <f t="shared" si="482"/>
        <v>81</v>
      </c>
      <c r="D491" s="27" t="str">
        <f t="shared" si="483"/>
        <v>GRUN</v>
      </c>
      <c r="E491" s="27" t="str">
        <f t="shared" si="491"/>
        <v>F</v>
      </c>
      <c r="F491" s="27">
        <f t="shared" ref="F491" si="521">IF(A490="","",2)</f>
        <v>2</v>
      </c>
      <c r="G491" s="27" t="str">
        <f t="shared" si="485"/>
        <v>/</v>
      </c>
      <c r="H491" s="27" t="str">
        <f>_xlfn.IFNA(IF(INDEX(Input_Lieferant!$D$9:$BE$158,MATCH($A491,Input_Lieferant!$B$9:$B$158,0),MATCH($H$2,Input_Lieferant!$D$8:$BE$8,0))=0,"",INDEX(Input_Lieferant!$D$9:$BE$158,MATCH($A491,Input_Lieferant!$B$9:$B$158,0),MATCH($H$2,Input_Lieferant!$D$8:$BE$8,0))),"")</f>
        <v>REyjWXwBmvzmBPgBWFfxztcdeSXWQB</v>
      </c>
      <c r="I491" s="31"/>
    </row>
    <row r="492" spans="1:9" x14ac:dyDescent="0.4">
      <c r="A492" s="158">
        <f>IFERROR(IF(AND(A486=A487,A487=A488,A488=A489,A489=A490,A490=A491),IF(A491+1&gt;MATCH(0,Input_Lieferant!$B$9:$B$158,-1),"",A491+1),A491),"")</f>
        <v>81</v>
      </c>
      <c r="B492" s="27" t="str">
        <f t="shared" si="481"/>
        <v>MATERIAL</v>
      </c>
      <c r="C492" s="27">
        <f t="shared" si="482"/>
        <v>81</v>
      </c>
      <c r="D492" s="27" t="str">
        <f t="shared" si="483"/>
        <v>GRUN</v>
      </c>
      <c r="E492" s="27" t="str">
        <f t="shared" si="491"/>
        <v>E</v>
      </c>
      <c r="F492" s="27">
        <f t="shared" ref="F492" si="522">IF(A492="","",1)</f>
        <v>1</v>
      </c>
      <c r="G492" s="27" t="str">
        <f t="shared" si="485"/>
        <v/>
      </c>
      <c r="H492" s="27" t="str">
        <f>_xlfn.IFNA(IF(INDEX(Input_Lieferant!$D$9:$BE$158,MATCH($A492,Input_Lieferant!$B$9:$B$158,0),MATCH($H$4,Input_Lieferant!$D$8:$BE$8,0))=0,"",INDEX(Input_Lieferant!$D$9:$BE$158,MATCH($A492,Input_Lieferant!$B$9:$B$158,0),MATCH($H$4,Input_Lieferant!$D$8:$BE$8,0))),"")</f>
        <v>kjifjNVzqmhfuCrWIiJkuLLqwJfgLg</v>
      </c>
      <c r="I492" s="31"/>
    </row>
    <row r="493" spans="1:9" x14ac:dyDescent="0.4">
      <c r="A493" s="158">
        <f>IFERROR(IF(AND(A487=A488,A488=A489,A489=A490,A490=A491,A491=A492),IF(A492+1&gt;MATCH(0,Input_Lieferant!$B$9:$B$158,-1),"",A492+1),A492),"")</f>
        <v>81</v>
      </c>
      <c r="B493" s="27" t="str">
        <f t="shared" si="481"/>
        <v>MATERIAL</v>
      </c>
      <c r="C493" s="27">
        <f t="shared" si="482"/>
        <v>81</v>
      </c>
      <c r="D493" s="27" t="str">
        <f t="shared" si="483"/>
        <v>GRUN</v>
      </c>
      <c r="E493" s="27" t="str">
        <f t="shared" si="491"/>
        <v>E</v>
      </c>
      <c r="F493" s="27">
        <f t="shared" ref="F493" si="523">IF(A492="","",2)</f>
        <v>2</v>
      </c>
      <c r="G493" s="27" t="str">
        <f t="shared" si="485"/>
        <v>/</v>
      </c>
      <c r="H493" s="27" t="str">
        <f>_xlfn.IFNA(IF(INDEX(Input_Lieferant!$D$9:$BE$158,MATCH($A493,Input_Lieferant!$B$9:$B$158,0),MATCH($H$1,Input_Lieferant!$D$8:$BE$8,0))=0,"",INDEX(Input_Lieferant!$D$9:$BE$158,MATCH($A493,Input_Lieferant!$B$9:$B$158,0),MATCH($H$1,Input_Lieferant!$D$8:$BE$8,0))),"")</f>
        <v/>
      </c>
      <c r="I493" s="31"/>
    </row>
    <row r="494" spans="1:9" x14ac:dyDescent="0.4">
      <c r="A494" s="158">
        <f>IFERROR(IF(AND(A488=A489,A489=A490,A490=A491,A491=A492,A492=A493),IF(A493+1&gt;MATCH(0,Input_Lieferant!$B$9:$B$158,-1),"",A493+1),A493),"")</f>
        <v>82</v>
      </c>
      <c r="B494" s="27" t="str">
        <f t="shared" si="481"/>
        <v>MATERIAL</v>
      </c>
      <c r="C494" s="27">
        <f t="shared" si="482"/>
        <v>82</v>
      </c>
      <c r="D494" s="27" t="str">
        <f t="shared" si="483"/>
        <v>GRUN</v>
      </c>
      <c r="E494" s="27" t="str">
        <f t="shared" si="491"/>
        <v>D</v>
      </c>
      <c r="F494" s="27">
        <f t="shared" ref="F494" si="524">IF(A494="","",1)</f>
        <v>1</v>
      </c>
      <c r="G494" s="27" t="str">
        <f t="shared" si="485"/>
        <v/>
      </c>
      <c r="H494" s="27" t="str">
        <f>_xlfn.IFNA(IF(INDEX(Input_Lieferant!$D$9:$BE$158,MATCH($A494,Input_Lieferant!$B$9:$B$158,0),MATCH($H$6,Input_Lieferant!$D$8:$BE$8,0))=0,"",INDEX(Input_Lieferant!$D$9:$BE$158,MATCH($A494,Input_Lieferant!$B$9:$B$158,0),MATCH($H$6,Input_Lieferant!$D$8:$BE$8,0))),"")</f>
        <v>xssMTxVKxOMBumrMaPWwpPieBNNVll</v>
      </c>
      <c r="I494" s="31"/>
    </row>
    <row r="495" spans="1:9" x14ac:dyDescent="0.4">
      <c r="A495" s="158">
        <f>IFERROR(IF(AND(A489=A490,A490=A491,A491=A492,A492=A493,A493=A494),IF(A494+1&gt;MATCH(0,Input_Lieferant!$B$9:$B$158,-1),"",A494+1),A494),"")</f>
        <v>82</v>
      </c>
      <c r="B495" s="27" t="str">
        <f t="shared" si="481"/>
        <v>MATERIAL</v>
      </c>
      <c r="C495" s="27">
        <f t="shared" si="482"/>
        <v>82</v>
      </c>
      <c r="D495" s="27" t="str">
        <f t="shared" si="483"/>
        <v>GRUN</v>
      </c>
      <c r="E495" s="27" t="str">
        <f t="shared" si="491"/>
        <v>D</v>
      </c>
      <c r="F495" s="27">
        <f t="shared" ref="F495" si="525">IF(A494="","",2)</f>
        <v>2</v>
      </c>
      <c r="G495" s="27" t="str">
        <f t="shared" si="485"/>
        <v>/</v>
      </c>
      <c r="H495" s="27" t="str">
        <f>_xlfn.IFNA(IF(INDEX(Input_Lieferant!$D$9:$BE$158,MATCH($A495,Input_Lieferant!$B$9:$B$158,0),MATCH($H$3,Input_Lieferant!$D$8:$BE$8,0))=0,"",INDEX(Input_Lieferant!$D$9:$BE$158,MATCH($A495,Input_Lieferant!$B$9:$B$158,0),MATCH($H$3,Input_Lieferant!$D$8:$BE$8,0))),"")</f>
        <v>PAnSKnyBFKMDxFcHoCcypAJjqcnGgH</v>
      </c>
      <c r="I495" s="31"/>
    </row>
    <row r="496" spans="1:9" x14ac:dyDescent="0.4">
      <c r="A496" s="158">
        <f>IFERROR(IF(AND(A490=A491,A491=A492,A492=A493,A493=A494,A494=A495),IF(A495+1&gt;MATCH(0,Input_Lieferant!$B$9:$B$158,-1),"",A495+1),A495),"")</f>
        <v>82</v>
      </c>
      <c r="B496" s="27" t="str">
        <f t="shared" si="481"/>
        <v>MATERIAL</v>
      </c>
      <c r="C496" s="27">
        <f t="shared" si="482"/>
        <v>82</v>
      </c>
      <c r="D496" s="27" t="str">
        <f t="shared" si="483"/>
        <v>GRUN</v>
      </c>
      <c r="E496" s="27" t="str">
        <f t="shared" si="491"/>
        <v>F</v>
      </c>
      <c r="F496" s="27">
        <f t="shared" ref="F496" si="526">IF(A496="","",1)</f>
        <v>1</v>
      </c>
      <c r="G496" s="27" t="str">
        <f t="shared" si="485"/>
        <v/>
      </c>
      <c r="H496" s="27" t="str">
        <f>_xlfn.IFNA(IF(INDEX(Input_Lieferant!$D$9:$BE$158,MATCH($A496,Input_Lieferant!$B$9:$B$158,0),MATCH($H$5,Input_Lieferant!$D$8:$BE$8,0))=0,"",INDEX(Input_Lieferant!$D$9:$BE$158,MATCH($A496,Input_Lieferant!$B$9:$B$158,0),MATCH($H$5,Input_Lieferant!$D$8:$BE$8,0))),"")</f>
        <v>lTVRRxCExbEoAKkCuMHhqbryimsFnu</v>
      </c>
      <c r="I496" s="31"/>
    </row>
    <row r="497" spans="1:9" x14ac:dyDescent="0.4">
      <c r="A497" s="158">
        <f>IFERROR(IF(AND(A491=A492,A492=A493,A493=A494,A494=A495,A495=A496),IF(A496+1&gt;MATCH(0,Input_Lieferant!$B$9:$B$158,-1),"",A496+1),A496),"")</f>
        <v>82</v>
      </c>
      <c r="B497" s="27" t="str">
        <f t="shared" si="481"/>
        <v>MATERIAL</v>
      </c>
      <c r="C497" s="27">
        <f t="shared" si="482"/>
        <v>82</v>
      </c>
      <c r="D497" s="27" t="str">
        <f t="shared" si="483"/>
        <v>GRUN</v>
      </c>
      <c r="E497" s="27" t="str">
        <f t="shared" si="491"/>
        <v>F</v>
      </c>
      <c r="F497" s="27">
        <f t="shared" ref="F497" si="527">IF(A496="","",2)</f>
        <v>2</v>
      </c>
      <c r="G497" s="27" t="str">
        <f t="shared" si="485"/>
        <v>/</v>
      </c>
      <c r="H497" s="27" t="str">
        <f>_xlfn.IFNA(IF(INDEX(Input_Lieferant!$D$9:$BE$158,MATCH($A497,Input_Lieferant!$B$9:$B$158,0),MATCH($H$2,Input_Lieferant!$D$8:$BE$8,0))=0,"",INDEX(Input_Lieferant!$D$9:$BE$158,MATCH($A497,Input_Lieferant!$B$9:$B$158,0),MATCH($H$2,Input_Lieferant!$D$8:$BE$8,0))),"")</f>
        <v>pJHWBPlNzKozvkwotdggsFwFEcVfDs</v>
      </c>
      <c r="I497" s="31"/>
    </row>
    <row r="498" spans="1:9" x14ac:dyDescent="0.4">
      <c r="A498" s="158">
        <f>IFERROR(IF(AND(A492=A493,A493=A494,A494=A495,A495=A496,A496=A497),IF(A497+1&gt;MATCH(0,Input_Lieferant!$B$9:$B$158,-1),"",A497+1),A497),"")</f>
        <v>82</v>
      </c>
      <c r="B498" s="27" t="str">
        <f t="shared" si="481"/>
        <v>MATERIAL</v>
      </c>
      <c r="C498" s="27">
        <f t="shared" si="482"/>
        <v>82</v>
      </c>
      <c r="D498" s="27" t="str">
        <f t="shared" si="483"/>
        <v>GRUN</v>
      </c>
      <c r="E498" s="27" t="str">
        <f t="shared" si="491"/>
        <v>E</v>
      </c>
      <c r="F498" s="27">
        <f t="shared" ref="F498" si="528">IF(A498="","",1)</f>
        <v>1</v>
      </c>
      <c r="G498" s="27" t="str">
        <f t="shared" si="485"/>
        <v/>
      </c>
      <c r="H498" s="27" t="str">
        <f>_xlfn.IFNA(IF(INDEX(Input_Lieferant!$D$9:$BE$158,MATCH($A498,Input_Lieferant!$B$9:$B$158,0),MATCH($H$4,Input_Lieferant!$D$8:$BE$8,0))=0,"",INDEX(Input_Lieferant!$D$9:$BE$158,MATCH($A498,Input_Lieferant!$B$9:$B$158,0),MATCH($H$4,Input_Lieferant!$D$8:$BE$8,0))),"")</f>
        <v>uekAGqxiAaxKrdpsIlVPxPhjoCOqNq</v>
      </c>
      <c r="I498" s="31"/>
    </row>
    <row r="499" spans="1:9" x14ac:dyDescent="0.4">
      <c r="A499" s="158">
        <f>IFERROR(IF(AND(A493=A494,A494=A495,A495=A496,A496=A497,A497=A498),IF(A498+1&gt;MATCH(0,Input_Lieferant!$B$9:$B$158,-1),"",A498+1),A498),"")</f>
        <v>82</v>
      </c>
      <c r="B499" s="27" t="str">
        <f t="shared" si="481"/>
        <v>MATERIAL</v>
      </c>
      <c r="C499" s="27">
        <f t="shared" si="482"/>
        <v>82</v>
      </c>
      <c r="D499" s="27" t="str">
        <f t="shared" si="483"/>
        <v>GRUN</v>
      </c>
      <c r="E499" s="27" t="str">
        <f t="shared" si="491"/>
        <v>E</v>
      </c>
      <c r="F499" s="27">
        <f t="shared" ref="F499" si="529">IF(A498="","",2)</f>
        <v>2</v>
      </c>
      <c r="G499" s="27" t="str">
        <f t="shared" si="485"/>
        <v>/</v>
      </c>
      <c r="H499" s="27" t="str">
        <f>_xlfn.IFNA(IF(INDEX(Input_Lieferant!$D$9:$BE$158,MATCH($A499,Input_Lieferant!$B$9:$B$158,0),MATCH($H$1,Input_Lieferant!$D$8:$BE$8,0))=0,"",INDEX(Input_Lieferant!$D$9:$BE$158,MATCH($A499,Input_Lieferant!$B$9:$B$158,0),MATCH($H$1,Input_Lieferant!$D$8:$BE$8,0))),"")</f>
        <v/>
      </c>
      <c r="I499" s="31"/>
    </row>
    <row r="500" spans="1:9" x14ac:dyDescent="0.4">
      <c r="A500" s="158">
        <f>IFERROR(IF(AND(A494=A495,A495=A496,A496=A497,A497=A498,A498=A499),IF(A499+1&gt;MATCH(0,Input_Lieferant!$B$9:$B$158,-1),"",A499+1),A499),"")</f>
        <v>83</v>
      </c>
      <c r="B500" s="27" t="str">
        <f t="shared" si="481"/>
        <v>MATERIAL</v>
      </c>
      <c r="C500" s="27">
        <f t="shared" si="482"/>
        <v>83</v>
      </c>
      <c r="D500" s="27" t="str">
        <f t="shared" si="483"/>
        <v>GRUN</v>
      </c>
      <c r="E500" s="27" t="str">
        <f t="shared" si="491"/>
        <v>D</v>
      </c>
      <c r="F500" s="27">
        <f t="shared" ref="F500" si="530">IF(A500="","",1)</f>
        <v>1</v>
      </c>
      <c r="G500" s="27" t="str">
        <f t="shared" si="485"/>
        <v/>
      </c>
      <c r="H500" s="27" t="str">
        <f>_xlfn.IFNA(IF(INDEX(Input_Lieferant!$D$9:$BE$158,MATCH($A500,Input_Lieferant!$B$9:$B$158,0),MATCH($H$6,Input_Lieferant!$D$8:$BE$8,0))=0,"",INDEX(Input_Lieferant!$D$9:$BE$158,MATCH($A500,Input_Lieferant!$B$9:$B$158,0),MATCH($H$6,Input_Lieferant!$D$8:$BE$8,0))),"")</f>
        <v>vNqWhTxLnsvsgjODoNMdNzrnHSsbcS</v>
      </c>
      <c r="I500" s="31"/>
    </row>
    <row r="501" spans="1:9" x14ac:dyDescent="0.4">
      <c r="A501" s="158">
        <f>IFERROR(IF(AND(A495=A496,A496=A497,A497=A498,A498=A499,A499=A500),IF(A500+1&gt;MATCH(0,Input_Lieferant!$B$9:$B$158,-1),"",A500+1),A500),"")</f>
        <v>83</v>
      </c>
      <c r="B501" s="27" t="str">
        <f t="shared" si="481"/>
        <v>MATERIAL</v>
      </c>
      <c r="C501" s="27">
        <f t="shared" si="482"/>
        <v>83</v>
      </c>
      <c r="D501" s="27" t="str">
        <f t="shared" si="483"/>
        <v>GRUN</v>
      </c>
      <c r="E501" s="27" t="str">
        <f t="shared" si="491"/>
        <v>D</v>
      </c>
      <c r="F501" s="27">
        <f t="shared" ref="F501" si="531">IF(A500="","",2)</f>
        <v>2</v>
      </c>
      <c r="G501" s="27" t="str">
        <f t="shared" si="485"/>
        <v>/</v>
      </c>
      <c r="H501" s="27" t="str">
        <f>_xlfn.IFNA(IF(INDEX(Input_Lieferant!$D$9:$BE$158,MATCH($A501,Input_Lieferant!$B$9:$B$158,0),MATCH($H$3,Input_Lieferant!$D$8:$BE$8,0))=0,"",INDEX(Input_Lieferant!$D$9:$BE$158,MATCH($A501,Input_Lieferant!$B$9:$B$158,0),MATCH($H$3,Input_Lieferant!$D$8:$BE$8,0))),"")</f>
        <v>rTdQWrFEjTOkBrXOTbtQOpludrmDdq</v>
      </c>
      <c r="I501" s="31"/>
    </row>
    <row r="502" spans="1:9" x14ac:dyDescent="0.4">
      <c r="A502" s="158">
        <f>IFERROR(IF(AND(A496=A497,A497=A498,A498=A499,A499=A500,A500=A501),IF(A501+1&gt;MATCH(0,Input_Lieferant!$B$9:$B$158,-1),"",A501+1),A501),"")</f>
        <v>83</v>
      </c>
      <c r="B502" s="27" t="str">
        <f t="shared" si="481"/>
        <v>MATERIAL</v>
      </c>
      <c r="C502" s="27">
        <f t="shared" si="482"/>
        <v>83</v>
      </c>
      <c r="D502" s="27" t="str">
        <f t="shared" si="483"/>
        <v>GRUN</v>
      </c>
      <c r="E502" s="27" t="str">
        <f t="shared" si="491"/>
        <v>F</v>
      </c>
      <c r="F502" s="27">
        <f t="shared" ref="F502" si="532">IF(A502="","",1)</f>
        <v>1</v>
      </c>
      <c r="G502" s="27" t="str">
        <f t="shared" si="485"/>
        <v/>
      </c>
      <c r="H502" s="27" t="str">
        <f>_xlfn.IFNA(IF(INDEX(Input_Lieferant!$D$9:$BE$158,MATCH($A502,Input_Lieferant!$B$9:$B$158,0),MATCH($H$5,Input_Lieferant!$D$8:$BE$8,0))=0,"",INDEX(Input_Lieferant!$D$9:$BE$158,MATCH($A502,Input_Lieferant!$B$9:$B$158,0),MATCH($H$5,Input_Lieferant!$D$8:$BE$8,0))),"")</f>
        <v>esWrkdNvFwTeIRAEvhpoqjfQQzbxNG</v>
      </c>
      <c r="I502" s="31"/>
    </row>
    <row r="503" spans="1:9" x14ac:dyDescent="0.4">
      <c r="A503" s="158">
        <f>IFERROR(IF(AND(A497=A498,A498=A499,A499=A500,A500=A501,A501=A502),IF(A502+1&gt;MATCH(0,Input_Lieferant!$B$9:$B$158,-1),"",A502+1),A502),"")</f>
        <v>83</v>
      </c>
      <c r="B503" s="27" t="str">
        <f t="shared" si="481"/>
        <v>MATERIAL</v>
      </c>
      <c r="C503" s="27">
        <f t="shared" si="482"/>
        <v>83</v>
      </c>
      <c r="D503" s="27" t="str">
        <f t="shared" si="483"/>
        <v>GRUN</v>
      </c>
      <c r="E503" s="27" t="str">
        <f t="shared" si="491"/>
        <v>F</v>
      </c>
      <c r="F503" s="27">
        <f t="shared" ref="F503" si="533">IF(A502="","",2)</f>
        <v>2</v>
      </c>
      <c r="G503" s="27" t="str">
        <f t="shared" si="485"/>
        <v>/</v>
      </c>
      <c r="H503" s="27" t="str">
        <f>_xlfn.IFNA(IF(INDEX(Input_Lieferant!$D$9:$BE$158,MATCH($A503,Input_Lieferant!$B$9:$B$158,0),MATCH($H$2,Input_Lieferant!$D$8:$BE$8,0))=0,"",INDEX(Input_Lieferant!$D$9:$BE$158,MATCH($A503,Input_Lieferant!$B$9:$B$158,0),MATCH($H$2,Input_Lieferant!$D$8:$BE$8,0))),"")</f>
        <v>LTxcAayswksHVxhGADrzWlHKLwnXkl</v>
      </c>
      <c r="I503" s="31"/>
    </row>
    <row r="504" spans="1:9" x14ac:dyDescent="0.4">
      <c r="A504" s="158">
        <f>IFERROR(IF(AND(A498=A499,A499=A500,A500=A501,A501=A502,A502=A503),IF(A503+1&gt;MATCH(0,Input_Lieferant!$B$9:$B$158,-1),"",A503+1),A503),"")</f>
        <v>83</v>
      </c>
      <c r="B504" s="27" t="str">
        <f t="shared" si="481"/>
        <v>MATERIAL</v>
      </c>
      <c r="C504" s="27">
        <f t="shared" si="482"/>
        <v>83</v>
      </c>
      <c r="D504" s="27" t="str">
        <f t="shared" si="483"/>
        <v>GRUN</v>
      </c>
      <c r="E504" s="27" t="str">
        <f t="shared" si="491"/>
        <v>E</v>
      </c>
      <c r="F504" s="27">
        <f t="shared" ref="F504" si="534">IF(A504="","",1)</f>
        <v>1</v>
      </c>
      <c r="G504" s="27" t="str">
        <f t="shared" si="485"/>
        <v/>
      </c>
      <c r="H504" s="27" t="str">
        <f>_xlfn.IFNA(IF(INDEX(Input_Lieferant!$D$9:$BE$158,MATCH($A504,Input_Lieferant!$B$9:$B$158,0),MATCH($H$4,Input_Lieferant!$D$8:$BE$8,0))=0,"",INDEX(Input_Lieferant!$D$9:$BE$158,MATCH($A504,Input_Lieferant!$B$9:$B$158,0),MATCH($H$4,Input_Lieferant!$D$8:$BE$8,0))),"")</f>
        <v>RniMyLFIoANnxAqoNhazEoyGhuyukv</v>
      </c>
      <c r="I504" s="31"/>
    </row>
    <row r="505" spans="1:9" x14ac:dyDescent="0.4">
      <c r="A505" s="158">
        <f>IFERROR(IF(AND(A499=A500,A500=A501,A501=A502,A502=A503,A503=A504),IF(A504+1&gt;MATCH(0,Input_Lieferant!$B$9:$B$158,-1),"",A504+1),A504),"")</f>
        <v>83</v>
      </c>
      <c r="B505" s="27" t="str">
        <f t="shared" si="481"/>
        <v>MATERIAL</v>
      </c>
      <c r="C505" s="27">
        <f t="shared" si="482"/>
        <v>83</v>
      </c>
      <c r="D505" s="27" t="str">
        <f t="shared" si="483"/>
        <v>GRUN</v>
      </c>
      <c r="E505" s="27" t="str">
        <f t="shared" si="491"/>
        <v>E</v>
      </c>
      <c r="F505" s="27">
        <f t="shared" ref="F505" si="535">IF(A504="","",2)</f>
        <v>2</v>
      </c>
      <c r="G505" s="27" t="str">
        <f t="shared" si="485"/>
        <v>/</v>
      </c>
      <c r="H505" s="27" t="str">
        <f>_xlfn.IFNA(IF(INDEX(Input_Lieferant!$D$9:$BE$158,MATCH($A505,Input_Lieferant!$B$9:$B$158,0),MATCH($H$1,Input_Lieferant!$D$8:$BE$8,0))=0,"",INDEX(Input_Lieferant!$D$9:$BE$158,MATCH($A505,Input_Lieferant!$B$9:$B$158,0),MATCH($H$1,Input_Lieferant!$D$8:$BE$8,0))),"")</f>
        <v/>
      </c>
      <c r="I505" s="31"/>
    </row>
    <row r="506" spans="1:9" x14ac:dyDescent="0.4">
      <c r="A506" s="158">
        <f>IFERROR(IF(AND(A500=A501,A501=A502,A502=A503,A503=A504,A504=A505),IF(A505+1&gt;MATCH(0,Input_Lieferant!$B$9:$B$158,-1),"",A505+1),A505),"")</f>
        <v>84</v>
      </c>
      <c r="B506" s="27" t="str">
        <f t="shared" si="481"/>
        <v>MATERIAL</v>
      </c>
      <c r="C506" s="27">
        <f t="shared" si="482"/>
        <v>84</v>
      </c>
      <c r="D506" s="27" t="str">
        <f t="shared" si="483"/>
        <v>GRUN</v>
      </c>
      <c r="E506" s="27" t="str">
        <f t="shared" si="491"/>
        <v>D</v>
      </c>
      <c r="F506" s="27">
        <f t="shared" ref="F506" si="536">IF(A506="","",1)</f>
        <v>1</v>
      </c>
      <c r="G506" s="27" t="str">
        <f t="shared" si="485"/>
        <v/>
      </c>
      <c r="H506" s="27" t="str">
        <f>_xlfn.IFNA(IF(INDEX(Input_Lieferant!$D$9:$BE$158,MATCH($A506,Input_Lieferant!$B$9:$B$158,0),MATCH($H$6,Input_Lieferant!$D$8:$BE$8,0))=0,"",INDEX(Input_Lieferant!$D$9:$BE$158,MATCH($A506,Input_Lieferant!$B$9:$B$158,0),MATCH($H$6,Input_Lieferant!$D$8:$BE$8,0))),"")</f>
        <v>ERSvyvBHvWsJiXDpaLcbmuoHKEtduD</v>
      </c>
      <c r="I506" s="31"/>
    </row>
    <row r="507" spans="1:9" x14ac:dyDescent="0.4">
      <c r="A507" s="158">
        <f>IFERROR(IF(AND(A501=A502,A502=A503,A503=A504,A504=A505,A505=A506),IF(A506+1&gt;MATCH(0,Input_Lieferant!$B$9:$B$158,-1),"",A506+1),A506),"")</f>
        <v>84</v>
      </c>
      <c r="B507" s="27" t="str">
        <f t="shared" si="481"/>
        <v>MATERIAL</v>
      </c>
      <c r="C507" s="27">
        <f t="shared" si="482"/>
        <v>84</v>
      </c>
      <c r="D507" s="27" t="str">
        <f t="shared" si="483"/>
        <v>GRUN</v>
      </c>
      <c r="E507" s="27" t="str">
        <f t="shared" si="491"/>
        <v>D</v>
      </c>
      <c r="F507" s="27">
        <f t="shared" ref="F507" si="537">IF(A506="","",2)</f>
        <v>2</v>
      </c>
      <c r="G507" s="27" t="str">
        <f t="shared" si="485"/>
        <v>/</v>
      </c>
      <c r="H507" s="27" t="str">
        <f>_xlfn.IFNA(IF(INDEX(Input_Lieferant!$D$9:$BE$158,MATCH($A507,Input_Lieferant!$B$9:$B$158,0),MATCH($H$3,Input_Lieferant!$D$8:$BE$8,0))=0,"",INDEX(Input_Lieferant!$D$9:$BE$158,MATCH($A507,Input_Lieferant!$B$9:$B$158,0),MATCH($H$3,Input_Lieferant!$D$8:$BE$8,0))),"")</f>
        <v>VXnCibkzooBjhXGEkTNAHFQFjdEsgN</v>
      </c>
      <c r="I507" s="31"/>
    </row>
    <row r="508" spans="1:9" x14ac:dyDescent="0.4">
      <c r="A508" s="158">
        <f>IFERROR(IF(AND(A502=A503,A503=A504,A504=A505,A505=A506,A506=A507),IF(A507+1&gt;MATCH(0,Input_Lieferant!$B$9:$B$158,-1),"",A507+1),A507),"")</f>
        <v>84</v>
      </c>
      <c r="B508" s="27" t="str">
        <f t="shared" si="481"/>
        <v>MATERIAL</v>
      </c>
      <c r="C508" s="27">
        <f t="shared" si="482"/>
        <v>84</v>
      </c>
      <c r="D508" s="27" t="str">
        <f t="shared" si="483"/>
        <v>GRUN</v>
      </c>
      <c r="E508" s="27" t="str">
        <f t="shared" si="491"/>
        <v>F</v>
      </c>
      <c r="F508" s="27">
        <f t="shared" ref="F508" si="538">IF(A508="","",1)</f>
        <v>1</v>
      </c>
      <c r="G508" s="27" t="str">
        <f t="shared" si="485"/>
        <v/>
      </c>
      <c r="H508" s="27" t="str">
        <f>_xlfn.IFNA(IF(INDEX(Input_Lieferant!$D$9:$BE$158,MATCH($A508,Input_Lieferant!$B$9:$B$158,0),MATCH($H$5,Input_Lieferant!$D$8:$BE$8,0))=0,"",INDEX(Input_Lieferant!$D$9:$BE$158,MATCH($A508,Input_Lieferant!$B$9:$B$158,0),MATCH($H$5,Input_Lieferant!$D$8:$BE$8,0))),"")</f>
        <v>OcoIjzpsPHeoUpbkfCEvRcCSIymfEk</v>
      </c>
      <c r="I508" s="31"/>
    </row>
    <row r="509" spans="1:9" x14ac:dyDescent="0.4">
      <c r="A509" s="158">
        <f>IFERROR(IF(AND(A503=A504,A504=A505,A505=A506,A506=A507,A507=A508),IF(A508+1&gt;MATCH(0,Input_Lieferant!$B$9:$B$158,-1),"",A508+1),A508),"")</f>
        <v>84</v>
      </c>
      <c r="B509" s="27" t="str">
        <f t="shared" si="481"/>
        <v>MATERIAL</v>
      </c>
      <c r="C509" s="27">
        <f t="shared" si="482"/>
        <v>84</v>
      </c>
      <c r="D509" s="27" t="str">
        <f t="shared" si="483"/>
        <v>GRUN</v>
      </c>
      <c r="E509" s="27" t="str">
        <f t="shared" si="491"/>
        <v>F</v>
      </c>
      <c r="F509" s="27">
        <f t="shared" ref="F509" si="539">IF(A508="","",2)</f>
        <v>2</v>
      </c>
      <c r="G509" s="27" t="str">
        <f t="shared" si="485"/>
        <v>/</v>
      </c>
      <c r="H509" s="27" t="str">
        <f>_xlfn.IFNA(IF(INDEX(Input_Lieferant!$D$9:$BE$158,MATCH($A509,Input_Lieferant!$B$9:$B$158,0),MATCH($H$2,Input_Lieferant!$D$8:$BE$8,0))=0,"",INDEX(Input_Lieferant!$D$9:$BE$158,MATCH($A509,Input_Lieferant!$B$9:$B$158,0),MATCH($H$2,Input_Lieferant!$D$8:$BE$8,0))),"")</f>
        <v>lLCbnABDMxCyXJlHmoChrcwKVHAzyp</v>
      </c>
      <c r="I509" s="31"/>
    </row>
    <row r="510" spans="1:9" x14ac:dyDescent="0.4">
      <c r="A510" s="158">
        <f>IFERROR(IF(AND(A504=A505,A505=A506,A506=A507,A507=A508,A508=A509),IF(A509+1&gt;MATCH(0,Input_Lieferant!$B$9:$B$158,-1),"",A509+1),A509),"")</f>
        <v>84</v>
      </c>
      <c r="B510" s="27" t="str">
        <f t="shared" si="481"/>
        <v>MATERIAL</v>
      </c>
      <c r="C510" s="27">
        <f t="shared" si="482"/>
        <v>84</v>
      </c>
      <c r="D510" s="27" t="str">
        <f t="shared" si="483"/>
        <v>GRUN</v>
      </c>
      <c r="E510" s="27" t="str">
        <f t="shared" si="491"/>
        <v>E</v>
      </c>
      <c r="F510" s="27">
        <f t="shared" ref="F510" si="540">IF(A510="","",1)</f>
        <v>1</v>
      </c>
      <c r="G510" s="27" t="str">
        <f t="shared" si="485"/>
        <v/>
      </c>
      <c r="H510" s="27" t="str">
        <f>_xlfn.IFNA(IF(INDEX(Input_Lieferant!$D$9:$BE$158,MATCH($A510,Input_Lieferant!$B$9:$B$158,0),MATCH($H$4,Input_Lieferant!$D$8:$BE$8,0))=0,"",INDEX(Input_Lieferant!$D$9:$BE$158,MATCH($A510,Input_Lieferant!$B$9:$B$158,0),MATCH($H$4,Input_Lieferant!$D$8:$BE$8,0))),"")</f>
        <v>UaAfwRDsRfWyjTNcnqGwHoOmNvLqhg</v>
      </c>
      <c r="I510" s="31"/>
    </row>
    <row r="511" spans="1:9" x14ac:dyDescent="0.4">
      <c r="A511" s="158">
        <f>IFERROR(IF(AND(A505=A506,A506=A507,A507=A508,A508=A509,A509=A510),IF(A510+1&gt;MATCH(0,Input_Lieferant!$B$9:$B$158,-1),"",A510+1),A510),"")</f>
        <v>84</v>
      </c>
      <c r="B511" s="27" t="str">
        <f t="shared" si="481"/>
        <v>MATERIAL</v>
      </c>
      <c r="C511" s="27">
        <f t="shared" si="482"/>
        <v>84</v>
      </c>
      <c r="D511" s="27" t="str">
        <f t="shared" si="483"/>
        <v>GRUN</v>
      </c>
      <c r="E511" s="27" t="str">
        <f t="shared" si="491"/>
        <v>E</v>
      </c>
      <c r="F511" s="27">
        <f t="shared" ref="F511" si="541">IF(A510="","",2)</f>
        <v>2</v>
      </c>
      <c r="G511" s="27" t="str">
        <f t="shared" si="485"/>
        <v>/</v>
      </c>
      <c r="H511" s="27" t="str">
        <f>_xlfn.IFNA(IF(INDEX(Input_Lieferant!$D$9:$BE$158,MATCH($A511,Input_Lieferant!$B$9:$B$158,0),MATCH($H$1,Input_Lieferant!$D$8:$BE$8,0))=0,"",INDEX(Input_Lieferant!$D$9:$BE$158,MATCH($A511,Input_Lieferant!$B$9:$B$158,0),MATCH($H$1,Input_Lieferant!$D$8:$BE$8,0))),"")</f>
        <v/>
      </c>
      <c r="I511" s="31"/>
    </row>
    <row r="512" spans="1:9" x14ac:dyDescent="0.4">
      <c r="A512" s="158">
        <f>IFERROR(IF(AND(A506=A507,A507=A508,A508=A509,A509=A510,A510=A511),IF(A511+1&gt;MATCH(0,Input_Lieferant!$B$9:$B$158,-1),"",A511+1),A511),"")</f>
        <v>85</v>
      </c>
      <c r="B512" s="27" t="str">
        <f t="shared" si="481"/>
        <v>MATERIAL</v>
      </c>
      <c r="C512" s="27">
        <f t="shared" si="482"/>
        <v>85</v>
      </c>
      <c r="D512" s="27" t="str">
        <f t="shared" si="483"/>
        <v>GRUN</v>
      </c>
      <c r="E512" s="27" t="str">
        <f t="shared" si="491"/>
        <v>D</v>
      </c>
      <c r="F512" s="27">
        <f t="shared" ref="F512" si="542">IF(A512="","",1)</f>
        <v>1</v>
      </c>
      <c r="G512" s="27" t="str">
        <f t="shared" si="485"/>
        <v/>
      </c>
      <c r="H512" s="27" t="str">
        <f>_xlfn.IFNA(IF(INDEX(Input_Lieferant!$D$9:$BE$158,MATCH($A512,Input_Lieferant!$B$9:$B$158,0),MATCH($H$6,Input_Lieferant!$D$8:$BE$8,0))=0,"",INDEX(Input_Lieferant!$D$9:$BE$158,MATCH($A512,Input_Lieferant!$B$9:$B$158,0),MATCH($H$6,Input_Lieferant!$D$8:$BE$8,0))),"")</f>
        <v>fwBhxOwtbqjbcyoVuUWQyjBClDVmXH</v>
      </c>
      <c r="I512" s="31"/>
    </row>
    <row r="513" spans="1:9" x14ac:dyDescent="0.4">
      <c r="A513" s="158">
        <f>IFERROR(IF(AND(A507=A508,A508=A509,A509=A510,A510=A511,A511=A512),IF(A512+1&gt;MATCH(0,Input_Lieferant!$B$9:$B$158,-1),"",A512+1),A512),"")</f>
        <v>85</v>
      </c>
      <c r="B513" s="27" t="str">
        <f t="shared" si="481"/>
        <v>MATERIAL</v>
      </c>
      <c r="C513" s="27">
        <f t="shared" si="482"/>
        <v>85</v>
      </c>
      <c r="D513" s="27" t="str">
        <f t="shared" si="483"/>
        <v>GRUN</v>
      </c>
      <c r="E513" s="27" t="str">
        <f t="shared" si="491"/>
        <v>D</v>
      </c>
      <c r="F513" s="27">
        <f t="shared" ref="F513" si="543">IF(A512="","",2)</f>
        <v>2</v>
      </c>
      <c r="G513" s="27" t="str">
        <f t="shared" si="485"/>
        <v>/</v>
      </c>
      <c r="H513" s="27" t="str">
        <f>_xlfn.IFNA(IF(INDEX(Input_Lieferant!$D$9:$BE$158,MATCH($A513,Input_Lieferant!$B$9:$B$158,0),MATCH($H$3,Input_Lieferant!$D$8:$BE$8,0))=0,"",INDEX(Input_Lieferant!$D$9:$BE$158,MATCH($A513,Input_Lieferant!$B$9:$B$158,0),MATCH($H$3,Input_Lieferant!$D$8:$BE$8,0))),"")</f>
        <v>mldGbQSwSGAHBwvbjxazQeVaXHVsdv</v>
      </c>
      <c r="I513" s="31"/>
    </row>
    <row r="514" spans="1:9" x14ac:dyDescent="0.4">
      <c r="A514" s="158">
        <f>IFERROR(IF(AND(A508=A509,A509=A510,A510=A511,A511=A512,A512=A513),IF(A513+1&gt;MATCH(0,Input_Lieferant!$B$9:$B$158,-1),"",A513+1),A513),"")</f>
        <v>85</v>
      </c>
      <c r="B514" s="27" t="str">
        <f t="shared" si="481"/>
        <v>MATERIAL</v>
      </c>
      <c r="C514" s="27">
        <f t="shared" si="482"/>
        <v>85</v>
      </c>
      <c r="D514" s="27" t="str">
        <f t="shared" si="483"/>
        <v>GRUN</v>
      </c>
      <c r="E514" s="27" t="str">
        <f t="shared" si="491"/>
        <v>F</v>
      </c>
      <c r="F514" s="27">
        <f t="shared" ref="F514" si="544">IF(A514="","",1)</f>
        <v>1</v>
      </c>
      <c r="G514" s="27" t="str">
        <f t="shared" si="485"/>
        <v/>
      </c>
      <c r="H514" s="27" t="str">
        <f>_xlfn.IFNA(IF(INDEX(Input_Lieferant!$D$9:$BE$158,MATCH($A514,Input_Lieferant!$B$9:$B$158,0),MATCH($H$5,Input_Lieferant!$D$8:$BE$8,0))=0,"",INDEX(Input_Lieferant!$D$9:$BE$158,MATCH($A514,Input_Lieferant!$B$9:$B$158,0),MATCH($H$5,Input_Lieferant!$D$8:$BE$8,0))),"")</f>
        <v>DpArqJkzwIXyzuvajwywQQANWVecbs</v>
      </c>
      <c r="I514" s="31"/>
    </row>
    <row r="515" spans="1:9" x14ac:dyDescent="0.4">
      <c r="A515" s="158">
        <f>IFERROR(IF(AND(A509=A510,A510=A511,A511=A512,A512=A513,A513=A514),IF(A514+1&gt;MATCH(0,Input_Lieferant!$B$9:$B$158,-1),"",A514+1),A514),"")</f>
        <v>85</v>
      </c>
      <c r="B515" s="27" t="str">
        <f t="shared" si="481"/>
        <v>MATERIAL</v>
      </c>
      <c r="C515" s="27">
        <f t="shared" si="482"/>
        <v>85</v>
      </c>
      <c r="D515" s="27" t="str">
        <f t="shared" si="483"/>
        <v>GRUN</v>
      </c>
      <c r="E515" s="27" t="str">
        <f t="shared" si="491"/>
        <v>F</v>
      </c>
      <c r="F515" s="27">
        <f t="shared" ref="F515" si="545">IF(A514="","",2)</f>
        <v>2</v>
      </c>
      <c r="G515" s="27" t="str">
        <f t="shared" si="485"/>
        <v>/</v>
      </c>
      <c r="H515" s="27" t="str">
        <f>_xlfn.IFNA(IF(INDEX(Input_Lieferant!$D$9:$BE$158,MATCH($A515,Input_Lieferant!$B$9:$B$158,0),MATCH($H$2,Input_Lieferant!$D$8:$BE$8,0))=0,"",INDEX(Input_Lieferant!$D$9:$BE$158,MATCH($A515,Input_Lieferant!$B$9:$B$158,0),MATCH($H$2,Input_Lieferant!$D$8:$BE$8,0))),"")</f>
        <v>UVakvEWJzaPygPnWelikMAKLnaeoUS</v>
      </c>
      <c r="I515" s="31"/>
    </row>
    <row r="516" spans="1:9" x14ac:dyDescent="0.4">
      <c r="A516" s="158">
        <f>IFERROR(IF(AND(A510=A511,A511=A512,A512=A513,A513=A514,A514=A515),IF(A515+1&gt;MATCH(0,Input_Lieferant!$B$9:$B$158,-1),"",A515+1),A515),"")</f>
        <v>85</v>
      </c>
      <c r="B516" s="27" t="str">
        <f t="shared" si="481"/>
        <v>MATERIAL</v>
      </c>
      <c r="C516" s="27">
        <f t="shared" si="482"/>
        <v>85</v>
      </c>
      <c r="D516" s="27" t="str">
        <f t="shared" si="483"/>
        <v>GRUN</v>
      </c>
      <c r="E516" s="27" t="str">
        <f t="shared" si="491"/>
        <v>E</v>
      </c>
      <c r="F516" s="27">
        <f t="shared" ref="F516" si="546">IF(A516="","",1)</f>
        <v>1</v>
      </c>
      <c r="G516" s="27" t="str">
        <f t="shared" si="485"/>
        <v/>
      </c>
      <c r="H516" s="27" t="str">
        <f>_xlfn.IFNA(IF(INDEX(Input_Lieferant!$D$9:$BE$158,MATCH($A516,Input_Lieferant!$B$9:$B$158,0),MATCH($H$4,Input_Lieferant!$D$8:$BE$8,0))=0,"",INDEX(Input_Lieferant!$D$9:$BE$158,MATCH($A516,Input_Lieferant!$B$9:$B$158,0),MATCH($H$4,Input_Lieferant!$D$8:$BE$8,0))),"")</f>
        <v>csCJtwzfskHHpAdaxIBRGLlcczqAMV</v>
      </c>
      <c r="I516" s="31"/>
    </row>
    <row r="517" spans="1:9" x14ac:dyDescent="0.4">
      <c r="A517" s="158">
        <f>IFERROR(IF(AND(A511=A512,A512=A513,A513=A514,A514=A515,A515=A516),IF(A516+1&gt;MATCH(0,Input_Lieferant!$B$9:$B$158,-1),"",A516+1),A516),"")</f>
        <v>85</v>
      </c>
      <c r="B517" s="27" t="str">
        <f t="shared" si="481"/>
        <v>MATERIAL</v>
      </c>
      <c r="C517" s="27">
        <f t="shared" si="482"/>
        <v>85</v>
      </c>
      <c r="D517" s="27" t="str">
        <f t="shared" si="483"/>
        <v>GRUN</v>
      </c>
      <c r="E517" s="27" t="str">
        <f t="shared" si="491"/>
        <v>E</v>
      </c>
      <c r="F517" s="27">
        <f t="shared" ref="F517" si="547">IF(A516="","",2)</f>
        <v>2</v>
      </c>
      <c r="G517" s="27" t="str">
        <f t="shared" si="485"/>
        <v>/</v>
      </c>
      <c r="H517" s="27" t="str">
        <f>_xlfn.IFNA(IF(INDEX(Input_Lieferant!$D$9:$BE$158,MATCH($A517,Input_Lieferant!$B$9:$B$158,0),MATCH($H$1,Input_Lieferant!$D$8:$BE$8,0))=0,"",INDEX(Input_Lieferant!$D$9:$BE$158,MATCH($A517,Input_Lieferant!$B$9:$B$158,0),MATCH($H$1,Input_Lieferant!$D$8:$BE$8,0))),"")</f>
        <v/>
      </c>
      <c r="I517" s="31"/>
    </row>
    <row r="518" spans="1:9" x14ac:dyDescent="0.4">
      <c r="A518" s="158">
        <f>IFERROR(IF(AND(A512=A513,A513=A514,A514=A515,A515=A516,A516=A517),IF(A517+1&gt;MATCH(0,Input_Lieferant!$B$9:$B$158,-1),"",A517+1),A517),"")</f>
        <v>86</v>
      </c>
      <c r="B518" s="27" t="str">
        <f t="shared" si="481"/>
        <v>MATERIAL</v>
      </c>
      <c r="C518" s="27">
        <f t="shared" si="482"/>
        <v>86</v>
      </c>
      <c r="D518" s="27" t="str">
        <f t="shared" si="483"/>
        <v>GRUN</v>
      </c>
      <c r="E518" s="27" t="str">
        <f t="shared" si="491"/>
        <v>D</v>
      </c>
      <c r="F518" s="27">
        <f t="shared" ref="F518" si="548">IF(A518="","",1)</f>
        <v>1</v>
      </c>
      <c r="G518" s="27" t="str">
        <f t="shared" si="485"/>
        <v/>
      </c>
      <c r="H518" s="27" t="str">
        <f>_xlfn.IFNA(IF(INDEX(Input_Lieferant!$D$9:$BE$158,MATCH($A518,Input_Lieferant!$B$9:$B$158,0),MATCH($H$6,Input_Lieferant!$D$8:$BE$8,0))=0,"",INDEX(Input_Lieferant!$D$9:$BE$158,MATCH($A518,Input_Lieferant!$B$9:$B$158,0),MATCH($H$6,Input_Lieferant!$D$8:$BE$8,0))),"")</f>
        <v>UatqSEnGqJdmTRpDqQNfwdPXvkhNLR</v>
      </c>
      <c r="I518" s="31"/>
    </row>
    <row r="519" spans="1:9" x14ac:dyDescent="0.4">
      <c r="A519" s="158">
        <f>IFERROR(IF(AND(A513=A514,A514=A515,A515=A516,A516=A517,A517=A518),IF(A518+1&gt;MATCH(0,Input_Lieferant!$B$9:$B$158,-1),"",A518+1),A518),"")</f>
        <v>86</v>
      </c>
      <c r="B519" s="27" t="str">
        <f t="shared" si="481"/>
        <v>MATERIAL</v>
      </c>
      <c r="C519" s="27">
        <f t="shared" si="482"/>
        <v>86</v>
      </c>
      <c r="D519" s="27" t="str">
        <f t="shared" si="483"/>
        <v>GRUN</v>
      </c>
      <c r="E519" s="27" t="str">
        <f t="shared" si="491"/>
        <v>D</v>
      </c>
      <c r="F519" s="27">
        <f t="shared" ref="F519" si="549">IF(A518="","",2)</f>
        <v>2</v>
      </c>
      <c r="G519" s="27" t="str">
        <f t="shared" si="485"/>
        <v>/</v>
      </c>
      <c r="H519" s="27" t="str">
        <f>_xlfn.IFNA(IF(INDEX(Input_Lieferant!$D$9:$BE$158,MATCH($A519,Input_Lieferant!$B$9:$B$158,0),MATCH($H$3,Input_Lieferant!$D$8:$BE$8,0))=0,"",INDEX(Input_Lieferant!$D$9:$BE$158,MATCH($A519,Input_Lieferant!$B$9:$B$158,0),MATCH($H$3,Input_Lieferant!$D$8:$BE$8,0))),"")</f>
        <v>drsTanBDEoirmVLGdfxFvMevBcKleS</v>
      </c>
      <c r="I519" s="31"/>
    </row>
    <row r="520" spans="1:9" x14ac:dyDescent="0.4">
      <c r="A520" s="158">
        <f>IFERROR(IF(AND(A514=A515,A515=A516,A516=A517,A517=A518,A518=A519),IF(A519+1&gt;MATCH(0,Input_Lieferant!$B$9:$B$158,-1),"",A519+1),A519),"")</f>
        <v>86</v>
      </c>
      <c r="B520" s="27" t="str">
        <f t="shared" ref="B520:B583" si="550">IF(A520&lt;&gt;"","MATERIAL","")</f>
        <v>MATERIAL</v>
      </c>
      <c r="C520" s="27">
        <f t="shared" ref="C520:C583" si="551">A520</f>
        <v>86</v>
      </c>
      <c r="D520" s="27" t="str">
        <f t="shared" ref="D520:D583" si="552">IF(A520&lt;&gt;"","GRUN","")</f>
        <v>GRUN</v>
      </c>
      <c r="E520" s="27" t="str">
        <f t="shared" si="491"/>
        <v>F</v>
      </c>
      <c r="F520" s="27">
        <f t="shared" ref="F520" si="553">IF(A520="","",1)</f>
        <v>1</v>
      </c>
      <c r="G520" s="27" t="str">
        <f t="shared" ref="G520:G583" si="554">IF(F520=2,"/","")</f>
        <v/>
      </c>
      <c r="H520" s="27" t="str">
        <f>_xlfn.IFNA(IF(INDEX(Input_Lieferant!$D$9:$BE$158,MATCH($A520,Input_Lieferant!$B$9:$B$158,0),MATCH($H$5,Input_Lieferant!$D$8:$BE$8,0))=0,"",INDEX(Input_Lieferant!$D$9:$BE$158,MATCH($A520,Input_Lieferant!$B$9:$B$158,0),MATCH($H$5,Input_Lieferant!$D$8:$BE$8,0))),"")</f>
        <v>wTrUPnMnMdDULMOaPfDJJPfPXphPPu</v>
      </c>
      <c r="I520" s="31"/>
    </row>
    <row r="521" spans="1:9" x14ac:dyDescent="0.4">
      <c r="A521" s="158">
        <f>IFERROR(IF(AND(A515=A516,A516=A517,A517=A518,A518=A519,A519=A520),IF(A520+1&gt;MATCH(0,Input_Lieferant!$B$9:$B$158,-1),"",A520+1),A520),"")</f>
        <v>86</v>
      </c>
      <c r="B521" s="27" t="str">
        <f t="shared" si="550"/>
        <v>MATERIAL</v>
      </c>
      <c r="C521" s="27">
        <f t="shared" si="551"/>
        <v>86</v>
      </c>
      <c r="D521" s="27" t="str">
        <f t="shared" si="552"/>
        <v>GRUN</v>
      </c>
      <c r="E521" s="27" t="str">
        <f t="shared" si="491"/>
        <v>F</v>
      </c>
      <c r="F521" s="27">
        <f t="shared" ref="F521" si="555">IF(A520="","",2)</f>
        <v>2</v>
      </c>
      <c r="G521" s="27" t="str">
        <f t="shared" si="554"/>
        <v>/</v>
      </c>
      <c r="H521" s="27" t="str">
        <f>_xlfn.IFNA(IF(INDEX(Input_Lieferant!$D$9:$BE$158,MATCH($A521,Input_Lieferant!$B$9:$B$158,0),MATCH($H$2,Input_Lieferant!$D$8:$BE$8,0))=0,"",INDEX(Input_Lieferant!$D$9:$BE$158,MATCH($A521,Input_Lieferant!$B$9:$B$158,0),MATCH($H$2,Input_Lieferant!$D$8:$BE$8,0))),"")</f>
        <v>cbuAxlXJTErHLmgKMPstiwCQSGyXoq</v>
      </c>
      <c r="I521" s="31"/>
    </row>
    <row r="522" spans="1:9" x14ac:dyDescent="0.4">
      <c r="A522" s="158">
        <f>IFERROR(IF(AND(A516=A517,A517=A518,A518=A519,A519=A520,A520=A521),IF(A521+1&gt;MATCH(0,Input_Lieferant!$B$9:$B$158,-1),"",A521+1),A521),"")</f>
        <v>86</v>
      </c>
      <c r="B522" s="27" t="str">
        <f t="shared" si="550"/>
        <v>MATERIAL</v>
      </c>
      <c r="C522" s="27">
        <f t="shared" si="551"/>
        <v>86</v>
      </c>
      <c r="D522" s="27" t="str">
        <f t="shared" si="552"/>
        <v>GRUN</v>
      </c>
      <c r="E522" s="27" t="str">
        <f t="shared" si="491"/>
        <v>E</v>
      </c>
      <c r="F522" s="27">
        <f t="shared" ref="F522" si="556">IF(A522="","",1)</f>
        <v>1</v>
      </c>
      <c r="G522" s="27" t="str">
        <f t="shared" si="554"/>
        <v/>
      </c>
      <c r="H522" s="27" t="str">
        <f>_xlfn.IFNA(IF(INDEX(Input_Lieferant!$D$9:$BE$158,MATCH($A522,Input_Lieferant!$B$9:$B$158,0),MATCH($H$4,Input_Lieferant!$D$8:$BE$8,0))=0,"",INDEX(Input_Lieferant!$D$9:$BE$158,MATCH($A522,Input_Lieferant!$B$9:$B$158,0),MATCH($H$4,Input_Lieferant!$D$8:$BE$8,0))),"")</f>
        <v>msbwWvBSnEWKbUtNAttwtWJDwbcKQB</v>
      </c>
      <c r="I522" s="31"/>
    </row>
    <row r="523" spans="1:9" x14ac:dyDescent="0.4">
      <c r="A523" s="158">
        <f>IFERROR(IF(AND(A517=A518,A518=A519,A519=A520,A520=A521,A521=A522),IF(A522+1&gt;MATCH(0,Input_Lieferant!$B$9:$B$158,-1),"",A522+1),A522),"")</f>
        <v>86</v>
      </c>
      <c r="B523" s="27" t="str">
        <f t="shared" si="550"/>
        <v>MATERIAL</v>
      </c>
      <c r="C523" s="27">
        <f t="shared" si="551"/>
        <v>86</v>
      </c>
      <c r="D523" s="27" t="str">
        <f t="shared" si="552"/>
        <v>GRUN</v>
      </c>
      <c r="E523" s="27" t="str">
        <f t="shared" si="491"/>
        <v>E</v>
      </c>
      <c r="F523" s="27">
        <f t="shared" ref="F523" si="557">IF(A522="","",2)</f>
        <v>2</v>
      </c>
      <c r="G523" s="27" t="str">
        <f t="shared" si="554"/>
        <v>/</v>
      </c>
      <c r="H523" s="27" t="str">
        <f>_xlfn.IFNA(IF(INDEX(Input_Lieferant!$D$9:$BE$158,MATCH($A523,Input_Lieferant!$B$9:$B$158,0),MATCH($H$1,Input_Lieferant!$D$8:$BE$8,0))=0,"",INDEX(Input_Lieferant!$D$9:$BE$158,MATCH($A523,Input_Lieferant!$B$9:$B$158,0),MATCH($H$1,Input_Lieferant!$D$8:$BE$8,0))),"")</f>
        <v/>
      </c>
      <c r="I523" s="31"/>
    </row>
    <row r="524" spans="1:9" x14ac:dyDescent="0.4">
      <c r="A524" s="158">
        <f>IFERROR(IF(AND(A518=A519,A519=A520,A520=A521,A521=A522,A522=A523),IF(A523+1&gt;MATCH(0,Input_Lieferant!$B$9:$B$158,-1),"",A523+1),A523),"")</f>
        <v>87</v>
      </c>
      <c r="B524" s="27" t="str">
        <f t="shared" si="550"/>
        <v>MATERIAL</v>
      </c>
      <c r="C524" s="27">
        <f t="shared" si="551"/>
        <v>87</v>
      </c>
      <c r="D524" s="27" t="str">
        <f t="shared" si="552"/>
        <v>GRUN</v>
      </c>
      <c r="E524" s="27" t="str">
        <f t="shared" si="491"/>
        <v>D</v>
      </c>
      <c r="F524" s="27">
        <f t="shared" ref="F524" si="558">IF(A524="","",1)</f>
        <v>1</v>
      </c>
      <c r="G524" s="27" t="str">
        <f t="shared" si="554"/>
        <v/>
      </c>
      <c r="H524" s="27" t="str">
        <f>_xlfn.IFNA(IF(INDEX(Input_Lieferant!$D$9:$BE$158,MATCH($A524,Input_Lieferant!$B$9:$B$158,0),MATCH($H$6,Input_Lieferant!$D$8:$BE$8,0))=0,"",INDEX(Input_Lieferant!$D$9:$BE$158,MATCH($A524,Input_Lieferant!$B$9:$B$158,0),MATCH($H$6,Input_Lieferant!$D$8:$BE$8,0))),"")</f>
        <v>suqeKAumluWHQuTWPgoxXcopkTakwP</v>
      </c>
      <c r="I524" s="31"/>
    </row>
    <row r="525" spans="1:9" x14ac:dyDescent="0.4">
      <c r="A525" s="158">
        <f>IFERROR(IF(AND(A519=A520,A520=A521,A521=A522,A522=A523,A523=A524),IF(A524+1&gt;MATCH(0,Input_Lieferant!$B$9:$B$158,-1),"",A524+1),A524),"")</f>
        <v>87</v>
      </c>
      <c r="B525" s="27" t="str">
        <f t="shared" si="550"/>
        <v>MATERIAL</v>
      </c>
      <c r="C525" s="27">
        <f t="shared" si="551"/>
        <v>87</v>
      </c>
      <c r="D525" s="27" t="str">
        <f t="shared" si="552"/>
        <v>GRUN</v>
      </c>
      <c r="E525" s="27" t="str">
        <f t="shared" si="491"/>
        <v>D</v>
      </c>
      <c r="F525" s="27">
        <f t="shared" ref="F525" si="559">IF(A524="","",2)</f>
        <v>2</v>
      </c>
      <c r="G525" s="27" t="str">
        <f t="shared" si="554"/>
        <v>/</v>
      </c>
      <c r="H525" s="27" t="str">
        <f>_xlfn.IFNA(IF(INDEX(Input_Lieferant!$D$9:$BE$158,MATCH($A525,Input_Lieferant!$B$9:$B$158,0),MATCH($H$3,Input_Lieferant!$D$8:$BE$8,0))=0,"",INDEX(Input_Lieferant!$D$9:$BE$158,MATCH($A525,Input_Lieferant!$B$9:$B$158,0),MATCH($H$3,Input_Lieferant!$D$8:$BE$8,0))),"")</f>
        <v>BILPWIUyCKJMAKJftqhTzMGdmiPQjI</v>
      </c>
      <c r="I525" s="31"/>
    </row>
    <row r="526" spans="1:9" x14ac:dyDescent="0.4">
      <c r="A526" s="158">
        <f>IFERROR(IF(AND(A520=A521,A521=A522,A522=A523,A523=A524,A524=A525),IF(A525+1&gt;MATCH(0,Input_Lieferant!$B$9:$B$158,-1),"",A525+1),A525),"")</f>
        <v>87</v>
      </c>
      <c r="B526" s="27" t="str">
        <f t="shared" si="550"/>
        <v>MATERIAL</v>
      </c>
      <c r="C526" s="27">
        <f t="shared" si="551"/>
        <v>87</v>
      </c>
      <c r="D526" s="27" t="str">
        <f t="shared" si="552"/>
        <v>GRUN</v>
      </c>
      <c r="E526" s="27" t="str">
        <f t="shared" ref="E526:E589" si="560">IF(A526&lt;&gt;"",E520,"")</f>
        <v>F</v>
      </c>
      <c r="F526" s="27">
        <f t="shared" ref="F526" si="561">IF(A526="","",1)</f>
        <v>1</v>
      </c>
      <c r="G526" s="27" t="str">
        <f t="shared" si="554"/>
        <v/>
      </c>
      <c r="H526" s="27" t="str">
        <f>_xlfn.IFNA(IF(INDEX(Input_Lieferant!$D$9:$BE$158,MATCH($A526,Input_Lieferant!$B$9:$B$158,0),MATCH($H$5,Input_Lieferant!$D$8:$BE$8,0))=0,"",INDEX(Input_Lieferant!$D$9:$BE$158,MATCH($A526,Input_Lieferant!$B$9:$B$158,0),MATCH($H$5,Input_Lieferant!$D$8:$BE$8,0))),"")</f>
        <v>zqvwdTyVkFUUPjyNVTUyVsAQnPFavm</v>
      </c>
      <c r="I526" s="31"/>
    </row>
    <row r="527" spans="1:9" x14ac:dyDescent="0.4">
      <c r="A527" s="158">
        <f>IFERROR(IF(AND(A521=A522,A522=A523,A523=A524,A524=A525,A525=A526),IF(A526+1&gt;MATCH(0,Input_Lieferant!$B$9:$B$158,-1),"",A526+1),A526),"")</f>
        <v>87</v>
      </c>
      <c r="B527" s="27" t="str">
        <f t="shared" si="550"/>
        <v>MATERIAL</v>
      </c>
      <c r="C527" s="27">
        <f t="shared" si="551"/>
        <v>87</v>
      </c>
      <c r="D527" s="27" t="str">
        <f t="shared" si="552"/>
        <v>GRUN</v>
      </c>
      <c r="E527" s="27" t="str">
        <f t="shared" si="560"/>
        <v>F</v>
      </c>
      <c r="F527" s="27">
        <f t="shared" ref="F527" si="562">IF(A526="","",2)</f>
        <v>2</v>
      </c>
      <c r="G527" s="27" t="str">
        <f t="shared" si="554"/>
        <v>/</v>
      </c>
      <c r="H527" s="27" t="str">
        <f>_xlfn.IFNA(IF(INDEX(Input_Lieferant!$D$9:$BE$158,MATCH($A527,Input_Lieferant!$B$9:$B$158,0),MATCH($H$2,Input_Lieferant!$D$8:$BE$8,0))=0,"",INDEX(Input_Lieferant!$D$9:$BE$158,MATCH($A527,Input_Lieferant!$B$9:$B$158,0),MATCH($H$2,Input_Lieferant!$D$8:$BE$8,0))),"")</f>
        <v>wlxDpAbFjatbtRXEyCQqxtfSfBmyHg</v>
      </c>
      <c r="I527" s="31"/>
    </row>
    <row r="528" spans="1:9" x14ac:dyDescent="0.4">
      <c r="A528" s="158">
        <f>IFERROR(IF(AND(A522=A523,A523=A524,A524=A525,A525=A526,A526=A527),IF(A527+1&gt;MATCH(0,Input_Lieferant!$B$9:$B$158,-1),"",A527+1),A527),"")</f>
        <v>87</v>
      </c>
      <c r="B528" s="27" t="str">
        <f t="shared" si="550"/>
        <v>MATERIAL</v>
      </c>
      <c r="C528" s="27">
        <f t="shared" si="551"/>
        <v>87</v>
      </c>
      <c r="D528" s="27" t="str">
        <f t="shared" si="552"/>
        <v>GRUN</v>
      </c>
      <c r="E528" s="27" t="str">
        <f t="shared" si="560"/>
        <v>E</v>
      </c>
      <c r="F528" s="27">
        <f t="shared" ref="F528" si="563">IF(A528="","",1)</f>
        <v>1</v>
      </c>
      <c r="G528" s="27" t="str">
        <f t="shared" si="554"/>
        <v/>
      </c>
      <c r="H528" s="27" t="str">
        <f>_xlfn.IFNA(IF(INDEX(Input_Lieferant!$D$9:$BE$158,MATCH($A528,Input_Lieferant!$B$9:$B$158,0),MATCH($H$4,Input_Lieferant!$D$8:$BE$8,0))=0,"",INDEX(Input_Lieferant!$D$9:$BE$158,MATCH($A528,Input_Lieferant!$B$9:$B$158,0),MATCH($H$4,Input_Lieferant!$D$8:$BE$8,0))),"")</f>
        <v>SelrbaJrXjOKajgeoJwTCtfWyXqoQu</v>
      </c>
      <c r="I528" s="31"/>
    </row>
    <row r="529" spans="1:9" x14ac:dyDescent="0.4">
      <c r="A529" s="158">
        <f>IFERROR(IF(AND(A523=A524,A524=A525,A525=A526,A526=A527,A527=A528),IF(A528+1&gt;MATCH(0,Input_Lieferant!$B$9:$B$158,-1),"",A528+1),A528),"")</f>
        <v>87</v>
      </c>
      <c r="B529" s="27" t="str">
        <f t="shared" si="550"/>
        <v>MATERIAL</v>
      </c>
      <c r="C529" s="27">
        <f t="shared" si="551"/>
        <v>87</v>
      </c>
      <c r="D529" s="27" t="str">
        <f t="shared" si="552"/>
        <v>GRUN</v>
      </c>
      <c r="E529" s="27" t="str">
        <f t="shared" si="560"/>
        <v>E</v>
      </c>
      <c r="F529" s="27">
        <f t="shared" ref="F529" si="564">IF(A528="","",2)</f>
        <v>2</v>
      </c>
      <c r="G529" s="27" t="str">
        <f t="shared" si="554"/>
        <v>/</v>
      </c>
      <c r="H529" s="27" t="str">
        <f>_xlfn.IFNA(IF(INDEX(Input_Lieferant!$D$9:$BE$158,MATCH($A529,Input_Lieferant!$B$9:$B$158,0),MATCH($H$1,Input_Lieferant!$D$8:$BE$8,0))=0,"",INDEX(Input_Lieferant!$D$9:$BE$158,MATCH($A529,Input_Lieferant!$B$9:$B$158,0),MATCH($H$1,Input_Lieferant!$D$8:$BE$8,0))),"")</f>
        <v/>
      </c>
      <c r="I529" s="31"/>
    </row>
    <row r="530" spans="1:9" x14ac:dyDescent="0.4">
      <c r="A530" s="158">
        <f>IFERROR(IF(AND(A524=A525,A525=A526,A526=A527,A527=A528,A528=A529),IF(A529+1&gt;MATCH(0,Input_Lieferant!$B$9:$B$158,-1),"",A529+1),A529),"")</f>
        <v>88</v>
      </c>
      <c r="B530" s="27" t="str">
        <f t="shared" si="550"/>
        <v>MATERIAL</v>
      </c>
      <c r="C530" s="27">
        <f t="shared" si="551"/>
        <v>88</v>
      </c>
      <c r="D530" s="27" t="str">
        <f t="shared" si="552"/>
        <v>GRUN</v>
      </c>
      <c r="E530" s="27" t="str">
        <f t="shared" si="560"/>
        <v>D</v>
      </c>
      <c r="F530" s="27">
        <f t="shared" ref="F530" si="565">IF(A530="","",1)</f>
        <v>1</v>
      </c>
      <c r="G530" s="27" t="str">
        <f t="shared" si="554"/>
        <v/>
      </c>
      <c r="H530" s="27" t="str">
        <f>_xlfn.IFNA(IF(INDEX(Input_Lieferant!$D$9:$BE$158,MATCH($A530,Input_Lieferant!$B$9:$B$158,0),MATCH($H$6,Input_Lieferant!$D$8:$BE$8,0))=0,"",INDEX(Input_Lieferant!$D$9:$BE$158,MATCH($A530,Input_Lieferant!$B$9:$B$158,0),MATCH($H$6,Input_Lieferant!$D$8:$BE$8,0))),"")</f>
        <v>NSLLedONhGLOlvisNxiOQcVnaMfavO</v>
      </c>
      <c r="I530" s="31"/>
    </row>
    <row r="531" spans="1:9" x14ac:dyDescent="0.4">
      <c r="A531" s="158">
        <f>IFERROR(IF(AND(A525=A526,A526=A527,A527=A528,A528=A529,A529=A530),IF(A530+1&gt;MATCH(0,Input_Lieferant!$B$9:$B$158,-1),"",A530+1),A530),"")</f>
        <v>88</v>
      </c>
      <c r="B531" s="27" t="str">
        <f t="shared" si="550"/>
        <v>MATERIAL</v>
      </c>
      <c r="C531" s="27">
        <f t="shared" si="551"/>
        <v>88</v>
      </c>
      <c r="D531" s="27" t="str">
        <f t="shared" si="552"/>
        <v>GRUN</v>
      </c>
      <c r="E531" s="27" t="str">
        <f t="shared" si="560"/>
        <v>D</v>
      </c>
      <c r="F531" s="27">
        <f t="shared" ref="F531" si="566">IF(A530="","",2)</f>
        <v>2</v>
      </c>
      <c r="G531" s="27" t="str">
        <f t="shared" si="554"/>
        <v>/</v>
      </c>
      <c r="H531" s="27" t="str">
        <f>_xlfn.IFNA(IF(INDEX(Input_Lieferant!$D$9:$BE$158,MATCH($A531,Input_Lieferant!$B$9:$B$158,0),MATCH($H$3,Input_Lieferant!$D$8:$BE$8,0))=0,"",INDEX(Input_Lieferant!$D$9:$BE$158,MATCH($A531,Input_Lieferant!$B$9:$B$158,0),MATCH($H$3,Input_Lieferant!$D$8:$BE$8,0))),"")</f>
        <v>liBAddzSEKdsIgwfEizGPCBtHnuhzH</v>
      </c>
      <c r="I531" s="31"/>
    </row>
    <row r="532" spans="1:9" x14ac:dyDescent="0.4">
      <c r="A532" s="158">
        <f>IFERROR(IF(AND(A526=A527,A527=A528,A528=A529,A529=A530,A530=A531),IF(A531+1&gt;MATCH(0,Input_Lieferant!$B$9:$B$158,-1),"",A531+1),A531),"")</f>
        <v>88</v>
      </c>
      <c r="B532" s="27" t="str">
        <f t="shared" si="550"/>
        <v>MATERIAL</v>
      </c>
      <c r="C532" s="27">
        <f t="shared" si="551"/>
        <v>88</v>
      </c>
      <c r="D532" s="27" t="str">
        <f t="shared" si="552"/>
        <v>GRUN</v>
      </c>
      <c r="E532" s="27" t="str">
        <f t="shared" si="560"/>
        <v>F</v>
      </c>
      <c r="F532" s="27">
        <f t="shared" ref="F532" si="567">IF(A532="","",1)</f>
        <v>1</v>
      </c>
      <c r="G532" s="27" t="str">
        <f t="shared" si="554"/>
        <v/>
      </c>
      <c r="H532" s="27" t="str">
        <f>_xlfn.IFNA(IF(INDEX(Input_Lieferant!$D$9:$BE$158,MATCH($A532,Input_Lieferant!$B$9:$B$158,0),MATCH($H$5,Input_Lieferant!$D$8:$BE$8,0))=0,"",INDEX(Input_Lieferant!$D$9:$BE$158,MATCH($A532,Input_Lieferant!$B$9:$B$158,0),MATCH($H$5,Input_Lieferant!$D$8:$BE$8,0))),"")</f>
        <v>tqFLFHXltwVgTAhhuOioDUCTqhwUeh</v>
      </c>
      <c r="I532" s="31"/>
    </row>
    <row r="533" spans="1:9" x14ac:dyDescent="0.4">
      <c r="A533" s="158">
        <f>IFERROR(IF(AND(A527=A528,A528=A529,A529=A530,A530=A531,A531=A532),IF(A532+1&gt;MATCH(0,Input_Lieferant!$B$9:$B$158,-1),"",A532+1),A532),"")</f>
        <v>88</v>
      </c>
      <c r="B533" s="27" t="str">
        <f t="shared" si="550"/>
        <v>MATERIAL</v>
      </c>
      <c r="C533" s="27">
        <f t="shared" si="551"/>
        <v>88</v>
      </c>
      <c r="D533" s="27" t="str">
        <f t="shared" si="552"/>
        <v>GRUN</v>
      </c>
      <c r="E533" s="27" t="str">
        <f t="shared" si="560"/>
        <v>F</v>
      </c>
      <c r="F533" s="27">
        <f t="shared" ref="F533" si="568">IF(A532="","",2)</f>
        <v>2</v>
      </c>
      <c r="G533" s="27" t="str">
        <f t="shared" si="554"/>
        <v>/</v>
      </c>
      <c r="H533" s="27" t="str">
        <f>_xlfn.IFNA(IF(INDEX(Input_Lieferant!$D$9:$BE$158,MATCH($A533,Input_Lieferant!$B$9:$B$158,0),MATCH($H$2,Input_Lieferant!$D$8:$BE$8,0))=0,"",INDEX(Input_Lieferant!$D$9:$BE$158,MATCH($A533,Input_Lieferant!$B$9:$B$158,0),MATCH($H$2,Input_Lieferant!$D$8:$BE$8,0))),"")</f>
        <v>hWLSCmtWjNKHFiJoiqlNKppqPjcCvi</v>
      </c>
      <c r="I533" s="31"/>
    </row>
    <row r="534" spans="1:9" x14ac:dyDescent="0.4">
      <c r="A534" s="158">
        <f>IFERROR(IF(AND(A528=A529,A529=A530,A530=A531,A531=A532,A532=A533),IF(A533+1&gt;MATCH(0,Input_Lieferant!$B$9:$B$158,-1),"",A533+1),A533),"")</f>
        <v>88</v>
      </c>
      <c r="B534" s="27" t="str">
        <f t="shared" si="550"/>
        <v>MATERIAL</v>
      </c>
      <c r="C534" s="27">
        <f t="shared" si="551"/>
        <v>88</v>
      </c>
      <c r="D534" s="27" t="str">
        <f t="shared" si="552"/>
        <v>GRUN</v>
      </c>
      <c r="E534" s="27" t="str">
        <f t="shared" si="560"/>
        <v>E</v>
      </c>
      <c r="F534" s="27">
        <f t="shared" ref="F534" si="569">IF(A534="","",1)</f>
        <v>1</v>
      </c>
      <c r="G534" s="27" t="str">
        <f t="shared" si="554"/>
        <v/>
      </c>
      <c r="H534" s="27" t="str">
        <f>_xlfn.IFNA(IF(INDEX(Input_Lieferant!$D$9:$BE$158,MATCH($A534,Input_Lieferant!$B$9:$B$158,0),MATCH($H$4,Input_Lieferant!$D$8:$BE$8,0))=0,"",INDEX(Input_Lieferant!$D$9:$BE$158,MATCH($A534,Input_Lieferant!$B$9:$B$158,0),MATCH($H$4,Input_Lieferant!$D$8:$BE$8,0))),"")</f>
        <v>QqMoOIomLrMhhOHIOJNmdRuCFtJBOh</v>
      </c>
      <c r="I534" s="31"/>
    </row>
    <row r="535" spans="1:9" x14ac:dyDescent="0.4">
      <c r="A535" s="158">
        <f>IFERROR(IF(AND(A529=A530,A530=A531,A531=A532,A532=A533,A533=A534),IF(A534+1&gt;MATCH(0,Input_Lieferant!$B$9:$B$158,-1),"",A534+1),A534),"")</f>
        <v>88</v>
      </c>
      <c r="B535" s="27" t="str">
        <f t="shared" si="550"/>
        <v>MATERIAL</v>
      </c>
      <c r="C535" s="27">
        <f t="shared" si="551"/>
        <v>88</v>
      </c>
      <c r="D535" s="27" t="str">
        <f t="shared" si="552"/>
        <v>GRUN</v>
      </c>
      <c r="E535" s="27" t="str">
        <f t="shared" si="560"/>
        <v>E</v>
      </c>
      <c r="F535" s="27">
        <f t="shared" ref="F535" si="570">IF(A534="","",2)</f>
        <v>2</v>
      </c>
      <c r="G535" s="27" t="str">
        <f t="shared" si="554"/>
        <v>/</v>
      </c>
      <c r="H535" s="27" t="str">
        <f>_xlfn.IFNA(IF(INDEX(Input_Lieferant!$D$9:$BE$158,MATCH($A535,Input_Lieferant!$B$9:$B$158,0),MATCH($H$1,Input_Lieferant!$D$8:$BE$8,0))=0,"",INDEX(Input_Lieferant!$D$9:$BE$158,MATCH($A535,Input_Lieferant!$B$9:$B$158,0),MATCH($H$1,Input_Lieferant!$D$8:$BE$8,0))),"")</f>
        <v/>
      </c>
      <c r="I535" s="31"/>
    </row>
    <row r="536" spans="1:9" x14ac:dyDescent="0.4">
      <c r="A536" s="158">
        <f>IFERROR(IF(AND(A530=A531,A531=A532,A532=A533,A533=A534,A534=A535),IF(A535+1&gt;MATCH(0,Input_Lieferant!$B$9:$B$158,-1),"",A535+1),A535),"")</f>
        <v>89</v>
      </c>
      <c r="B536" s="27" t="str">
        <f t="shared" si="550"/>
        <v>MATERIAL</v>
      </c>
      <c r="C536" s="27">
        <f t="shared" si="551"/>
        <v>89</v>
      </c>
      <c r="D536" s="27" t="str">
        <f t="shared" si="552"/>
        <v>GRUN</v>
      </c>
      <c r="E536" s="27" t="str">
        <f t="shared" si="560"/>
        <v>D</v>
      </c>
      <c r="F536" s="27">
        <f t="shared" ref="F536" si="571">IF(A536="","",1)</f>
        <v>1</v>
      </c>
      <c r="G536" s="27" t="str">
        <f t="shared" si="554"/>
        <v/>
      </c>
      <c r="H536" s="27" t="str">
        <f>_xlfn.IFNA(IF(INDEX(Input_Lieferant!$D$9:$BE$158,MATCH($A536,Input_Lieferant!$B$9:$B$158,0),MATCH($H$6,Input_Lieferant!$D$8:$BE$8,0))=0,"",INDEX(Input_Lieferant!$D$9:$BE$158,MATCH($A536,Input_Lieferant!$B$9:$B$158,0),MATCH($H$6,Input_Lieferant!$D$8:$BE$8,0))),"")</f>
        <v>RAyboHrSSqhSLhlPOXUuoUkEcrTvPm</v>
      </c>
      <c r="I536" s="31"/>
    </row>
    <row r="537" spans="1:9" x14ac:dyDescent="0.4">
      <c r="A537" s="158">
        <f>IFERROR(IF(AND(A531=A532,A532=A533,A533=A534,A534=A535,A535=A536),IF(A536+1&gt;MATCH(0,Input_Lieferant!$B$9:$B$158,-1),"",A536+1),A536),"")</f>
        <v>89</v>
      </c>
      <c r="B537" s="27" t="str">
        <f t="shared" si="550"/>
        <v>MATERIAL</v>
      </c>
      <c r="C537" s="27">
        <f t="shared" si="551"/>
        <v>89</v>
      </c>
      <c r="D537" s="27" t="str">
        <f t="shared" si="552"/>
        <v>GRUN</v>
      </c>
      <c r="E537" s="27" t="str">
        <f t="shared" si="560"/>
        <v>D</v>
      </c>
      <c r="F537" s="27">
        <f t="shared" ref="F537" si="572">IF(A536="","",2)</f>
        <v>2</v>
      </c>
      <c r="G537" s="27" t="str">
        <f t="shared" si="554"/>
        <v>/</v>
      </c>
      <c r="H537" s="27" t="str">
        <f>_xlfn.IFNA(IF(INDEX(Input_Lieferant!$D$9:$BE$158,MATCH($A537,Input_Lieferant!$B$9:$B$158,0),MATCH($H$3,Input_Lieferant!$D$8:$BE$8,0))=0,"",INDEX(Input_Lieferant!$D$9:$BE$158,MATCH($A537,Input_Lieferant!$B$9:$B$158,0),MATCH($H$3,Input_Lieferant!$D$8:$BE$8,0))),"")</f>
        <v>pFKEicqlSFBkAGjzVvWRzeOzrOflmG</v>
      </c>
      <c r="I537" s="31"/>
    </row>
    <row r="538" spans="1:9" x14ac:dyDescent="0.4">
      <c r="A538" s="158">
        <f>IFERROR(IF(AND(A532=A533,A533=A534,A534=A535,A535=A536,A536=A537),IF(A537+1&gt;MATCH(0,Input_Lieferant!$B$9:$B$158,-1),"",A537+1),A537),"")</f>
        <v>89</v>
      </c>
      <c r="B538" s="27" t="str">
        <f t="shared" si="550"/>
        <v>MATERIAL</v>
      </c>
      <c r="C538" s="27">
        <f t="shared" si="551"/>
        <v>89</v>
      </c>
      <c r="D538" s="27" t="str">
        <f t="shared" si="552"/>
        <v>GRUN</v>
      </c>
      <c r="E538" s="27" t="str">
        <f t="shared" si="560"/>
        <v>F</v>
      </c>
      <c r="F538" s="27">
        <f t="shared" ref="F538" si="573">IF(A538="","",1)</f>
        <v>1</v>
      </c>
      <c r="G538" s="27" t="str">
        <f t="shared" si="554"/>
        <v/>
      </c>
      <c r="H538" s="27" t="str">
        <f>_xlfn.IFNA(IF(INDEX(Input_Lieferant!$D$9:$BE$158,MATCH($A538,Input_Lieferant!$B$9:$B$158,0),MATCH($H$5,Input_Lieferant!$D$8:$BE$8,0))=0,"",INDEX(Input_Lieferant!$D$9:$BE$158,MATCH($A538,Input_Lieferant!$B$9:$B$158,0),MATCH($H$5,Input_Lieferant!$D$8:$BE$8,0))),"")</f>
        <v>ErTJgtqfIisEXCyHlJXutnVKPgGWzt</v>
      </c>
      <c r="I538" s="31"/>
    </row>
    <row r="539" spans="1:9" x14ac:dyDescent="0.4">
      <c r="A539" s="158">
        <f>IFERROR(IF(AND(A533=A534,A534=A535,A535=A536,A536=A537,A537=A538),IF(A538+1&gt;MATCH(0,Input_Lieferant!$B$9:$B$158,-1),"",A538+1),A538),"")</f>
        <v>89</v>
      </c>
      <c r="B539" s="27" t="str">
        <f t="shared" si="550"/>
        <v>MATERIAL</v>
      </c>
      <c r="C539" s="27">
        <f t="shared" si="551"/>
        <v>89</v>
      </c>
      <c r="D539" s="27" t="str">
        <f t="shared" si="552"/>
        <v>GRUN</v>
      </c>
      <c r="E539" s="27" t="str">
        <f t="shared" si="560"/>
        <v>F</v>
      </c>
      <c r="F539" s="27">
        <f t="shared" ref="F539" si="574">IF(A538="","",2)</f>
        <v>2</v>
      </c>
      <c r="G539" s="27" t="str">
        <f t="shared" si="554"/>
        <v>/</v>
      </c>
      <c r="H539" s="27" t="str">
        <f>_xlfn.IFNA(IF(INDEX(Input_Lieferant!$D$9:$BE$158,MATCH($A539,Input_Lieferant!$B$9:$B$158,0),MATCH($H$2,Input_Lieferant!$D$8:$BE$8,0))=0,"",INDEX(Input_Lieferant!$D$9:$BE$158,MATCH($A539,Input_Lieferant!$B$9:$B$158,0),MATCH($H$2,Input_Lieferant!$D$8:$BE$8,0))),"")</f>
        <v>cKinGzGcKOgeDiMNAePfQGlDVBVOxb</v>
      </c>
      <c r="I539" s="31"/>
    </row>
    <row r="540" spans="1:9" x14ac:dyDescent="0.4">
      <c r="A540" s="158">
        <f>IFERROR(IF(AND(A534=A535,A535=A536,A536=A537,A537=A538,A538=A539),IF(A539+1&gt;MATCH(0,Input_Lieferant!$B$9:$B$158,-1),"",A539+1),A539),"")</f>
        <v>89</v>
      </c>
      <c r="B540" s="27" t="str">
        <f t="shared" si="550"/>
        <v>MATERIAL</v>
      </c>
      <c r="C540" s="27">
        <f t="shared" si="551"/>
        <v>89</v>
      </c>
      <c r="D540" s="27" t="str">
        <f t="shared" si="552"/>
        <v>GRUN</v>
      </c>
      <c r="E540" s="27" t="str">
        <f t="shared" si="560"/>
        <v>E</v>
      </c>
      <c r="F540" s="27">
        <f t="shared" ref="F540" si="575">IF(A540="","",1)</f>
        <v>1</v>
      </c>
      <c r="G540" s="27" t="str">
        <f t="shared" si="554"/>
        <v/>
      </c>
      <c r="H540" s="27" t="str">
        <f>_xlfn.IFNA(IF(INDEX(Input_Lieferant!$D$9:$BE$158,MATCH($A540,Input_Lieferant!$B$9:$B$158,0),MATCH($H$4,Input_Lieferant!$D$8:$BE$8,0))=0,"",INDEX(Input_Lieferant!$D$9:$BE$158,MATCH($A540,Input_Lieferant!$B$9:$B$158,0),MATCH($H$4,Input_Lieferant!$D$8:$BE$8,0))),"")</f>
        <v>egkMAbvNoMhzxrtVyPEzRyxeeyJcBw</v>
      </c>
      <c r="I540" s="31"/>
    </row>
    <row r="541" spans="1:9" x14ac:dyDescent="0.4">
      <c r="A541" s="158">
        <f>IFERROR(IF(AND(A535=A536,A536=A537,A537=A538,A538=A539,A539=A540),IF(A540+1&gt;MATCH(0,Input_Lieferant!$B$9:$B$158,-1),"",A540+1),A540),"")</f>
        <v>89</v>
      </c>
      <c r="B541" s="27" t="str">
        <f t="shared" si="550"/>
        <v>MATERIAL</v>
      </c>
      <c r="C541" s="27">
        <f t="shared" si="551"/>
        <v>89</v>
      </c>
      <c r="D541" s="27" t="str">
        <f t="shared" si="552"/>
        <v>GRUN</v>
      </c>
      <c r="E541" s="27" t="str">
        <f t="shared" si="560"/>
        <v>E</v>
      </c>
      <c r="F541" s="27">
        <f t="shared" ref="F541" si="576">IF(A540="","",2)</f>
        <v>2</v>
      </c>
      <c r="G541" s="27" t="str">
        <f t="shared" si="554"/>
        <v>/</v>
      </c>
      <c r="H541" s="27" t="str">
        <f>_xlfn.IFNA(IF(INDEX(Input_Lieferant!$D$9:$BE$158,MATCH($A541,Input_Lieferant!$B$9:$B$158,0),MATCH($H$1,Input_Lieferant!$D$8:$BE$8,0))=0,"",INDEX(Input_Lieferant!$D$9:$BE$158,MATCH($A541,Input_Lieferant!$B$9:$B$158,0),MATCH($H$1,Input_Lieferant!$D$8:$BE$8,0))),"")</f>
        <v/>
      </c>
      <c r="I541" s="31"/>
    </row>
    <row r="542" spans="1:9" x14ac:dyDescent="0.4">
      <c r="A542" s="158">
        <f>IFERROR(IF(AND(A536=A537,A537=A538,A538=A539,A539=A540,A540=A541),IF(A541+1&gt;MATCH(0,Input_Lieferant!$B$9:$B$158,-1),"",A541+1),A541),"")</f>
        <v>90</v>
      </c>
      <c r="B542" s="27" t="str">
        <f t="shared" si="550"/>
        <v>MATERIAL</v>
      </c>
      <c r="C542" s="27">
        <f t="shared" si="551"/>
        <v>90</v>
      </c>
      <c r="D542" s="27" t="str">
        <f t="shared" si="552"/>
        <v>GRUN</v>
      </c>
      <c r="E542" s="27" t="str">
        <f t="shared" si="560"/>
        <v>D</v>
      </c>
      <c r="F542" s="27">
        <f t="shared" ref="F542" si="577">IF(A542="","",1)</f>
        <v>1</v>
      </c>
      <c r="G542" s="27" t="str">
        <f t="shared" si="554"/>
        <v/>
      </c>
      <c r="H542" s="27" t="str">
        <f>_xlfn.IFNA(IF(INDEX(Input_Lieferant!$D$9:$BE$158,MATCH($A542,Input_Lieferant!$B$9:$B$158,0),MATCH($H$6,Input_Lieferant!$D$8:$BE$8,0))=0,"",INDEX(Input_Lieferant!$D$9:$BE$158,MATCH($A542,Input_Lieferant!$B$9:$B$158,0),MATCH($H$6,Input_Lieferant!$D$8:$BE$8,0))),"")</f>
        <v>NQOLqjObRpzmEpuUBIGKjELLmpJzgy</v>
      </c>
      <c r="I542" s="31"/>
    </row>
    <row r="543" spans="1:9" x14ac:dyDescent="0.4">
      <c r="A543" s="158">
        <f>IFERROR(IF(AND(A537=A538,A538=A539,A539=A540,A540=A541,A541=A542),IF(A542+1&gt;MATCH(0,Input_Lieferant!$B$9:$B$158,-1),"",A542+1),A542),"")</f>
        <v>90</v>
      </c>
      <c r="B543" s="27" t="str">
        <f t="shared" si="550"/>
        <v>MATERIAL</v>
      </c>
      <c r="C543" s="27">
        <f t="shared" si="551"/>
        <v>90</v>
      </c>
      <c r="D543" s="27" t="str">
        <f t="shared" si="552"/>
        <v>GRUN</v>
      </c>
      <c r="E543" s="27" t="str">
        <f t="shared" si="560"/>
        <v>D</v>
      </c>
      <c r="F543" s="27">
        <f t="shared" ref="F543" si="578">IF(A542="","",2)</f>
        <v>2</v>
      </c>
      <c r="G543" s="27" t="str">
        <f t="shared" si="554"/>
        <v>/</v>
      </c>
      <c r="H543" s="27" t="str">
        <f>_xlfn.IFNA(IF(INDEX(Input_Lieferant!$D$9:$BE$158,MATCH($A543,Input_Lieferant!$B$9:$B$158,0),MATCH($H$3,Input_Lieferant!$D$8:$BE$8,0))=0,"",INDEX(Input_Lieferant!$D$9:$BE$158,MATCH($A543,Input_Lieferant!$B$9:$B$158,0),MATCH($H$3,Input_Lieferant!$D$8:$BE$8,0))),"")</f>
        <v>oCehuQNjHfHjcBKnsizhbVzcHMlEgp</v>
      </c>
      <c r="I543" s="31"/>
    </row>
    <row r="544" spans="1:9" x14ac:dyDescent="0.4">
      <c r="A544" s="158">
        <f>IFERROR(IF(AND(A538=A539,A539=A540,A540=A541,A541=A542,A542=A543),IF(A543+1&gt;MATCH(0,Input_Lieferant!$B$9:$B$158,-1),"",A543+1),A543),"")</f>
        <v>90</v>
      </c>
      <c r="B544" s="27" t="str">
        <f t="shared" si="550"/>
        <v>MATERIAL</v>
      </c>
      <c r="C544" s="27">
        <f t="shared" si="551"/>
        <v>90</v>
      </c>
      <c r="D544" s="27" t="str">
        <f t="shared" si="552"/>
        <v>GRUN</v>
      </c>
      <c r="E544" s="27" t="str">
        <f t="shared" si="560"/>
        <v>F</v>
      </c>
      <c r="F544" s="27">
        <f t="shared" ref="F544" si="579">IF(A544="","",1)</f>
        <v>1</v>
      </c>
      <c r="G544" s="27" t="str">
        <f t="shared" si="554"/>
        <v/>
      </c>
      <c r="H544" s="27" t="str">
        <f>_xlfn.IFNA(IF(INDEX(Input_Lieferant!$D$9:$BE$158,MATCH($A544,Input_Lieferant!$B$9:$B$158,0),MATCH($H$5,Input_Lieferant!$D$8:$BE$8,0))=0,"",INDEX(Input_Lieferant!$D$9:$BE$158,MATCH($A544,Input_Lieferant!$B$9:$B$158,0),MATCH($H$5,Input_Lieferant!$D$8:$BE$8,0))),"")</f>
        <v>DcXUonrdWOTxCoqiMnnQvxpPvKKDus</v>
      </c>
      <c r="I544" s="31"/>
    </row>
    <row r="545" spans="1:9" x14ac:dyDescent="0.4">
      <c r="A545" s="158">
        <f>IFERROR(IF(AND(A539=A540,A540=A541,A541=A542,A542=A543,A543=A544),IF(A544+1&gt;MATCH(0,Input_Lieferant!$B$9:$B$158,-1),"",A544+1),A544),"")</f>
        <v>90</v>
      </c>
      <c r="B545" s="27" t="str">
        <f t="shared" si="550"/>
        <v>MATERIAL</v>
      </c>
      <c r="C545" s="27">
        <f t="shared" si="551"/>
        <v>90</v>
      </c>
      <c r="D545" s="27" t="str">
        <f t="shared" si="552"/>
        <v>GRUN</v>
      </c>
      <c r="E545" s="27" t="str">
        <f t="shared" si="560"/>
        <v>F</v>
      </c>
      <c r="F545" s="27">
        <f t="shared" ref="F545" si="580">IF(A544="","",2)</f>
        <v>2</v>
      </c>
      <c r="G545" s="27" t="str">
        <f t="shared" si="554"/>
        <v>/</v>
      </c>
      <c r="H545" s="27" t="str">
        <f>_xlfn.IFNA(IF(INDEX(Input_Lieferant!$D$9:$BE$158,MATCH($A545,Input_Lieferant!$B$9:$B$158,0),MATCH($H$2,Input_Lieferant!$D$8:$BE$8,0))=0,"",INDEX(Input_Lieferant!$D$9:$BE$158,MATCH($A545,Input_Lieferant!$B$9:$B$158,0),MATCH($H$2,Input_Lieferant!$D$8:$BE$8,0))),"")</f>
        <v>VUBQdFIwfCWOsWVqKxtlRTbdFeTIgo</v>
      </c>
      <c r="I545" s="31"/>
    </row>
    <row r="546" spans="1:9" x14ac:dyDescent="0.4">
      <c r="A546" s="158">
        <f>IFERROR(IF(AND(A540=A541,A541=A542,A542=A543,A543=A544,A544=A545),IF(A545+1&gt;MATCH(0,Input_Lieferant!$B$9:$B$158,-1),"",A545+1),A545),"")</f>
        <v>90</v>
      </c>
      <c r="B546" s="27" t="str">
        <f t="shared" si="550"/>
        <v>MATERIAL</v>
      </c>
      <c r="C546" s="27">
        <f t="shared" si="551"/>
        <v>90</v>
      </c>
      <c r="D546" s="27" t="str">
        <f t="shared" si="552"/>
        <v>GRUN</v>
      </c>
      <c r="E546" s="27" t="str">
        <f t="shared" si="560"/>
        <v>E</v>
      </c>
      <c r="F546" s="27">
        <f t="shared" ref="F546" si="581">IF(A546="","",1)</f>
        <v>1</v>
      </c>
      <c r="G546" s="27" t="str">
        <f t="shared" si="554"/>
        <v/>
      </c>
      <c r="H546" s="27" t="str">
        <f>_xlfn.IFNA(IF(INDEX(Input_Lieferant!$D$9:$BE$158,MATCH($A546,Input_Lieferant!$B$9:$B$158,0),MATCH($H$4,Input_Lieferant!$D$8:$BE$8,0))=0,"",INDEX(Input_Lieferant!$D$9:$BE$158,MATCH($A546,Input_Lieferant!$B$9:$B$158,0),MATCH($H$4,Input_Lieferant!$D$8:$BE$8,0))),"")</f>
        <v>BVsNnJdlgDdBtvJNIWybTRMHNeduxS</v>
      </c>
      <c r="I546" s="31"/>
    </row>
    <row r="547" spans="1:9" x14ac:dyDescent="0.4">
      <c r="A547" s="158">
        <f>IFERROR(IF(AND(A541=A542,A542=A543,A543=A544,A544=A545,A545=A546),IF(A546+1&gt;MATCH(0,Input_Lieferant!$B$9:$B$158,-1),"",A546+1),A546),"")</f>
        <v>90</v>
      </c>
      <c r="B547" s="27" t="str">
        <f t="shared" si="550"/>
        <v>MATERIAL</v>
      </c>
      <c r="C547" s="27">
        <f t="shared" si="551"/>
        <v>90</v>
      </c>
      <c r="D547" s="27" t="str">
        <f t="shared" si="552"/>
        <v>GRUN</v>
      </c>
      <c r="E547" s="27" t="str">
        <f t="shared" si="560"/>
        <v>E</v>
      </c>
      <c r="F547" s="27">
        <f t="shared" ref="F547" si="582">IF(A546="","",2)</f>
        <v>2</v>
      </c>
      <c r="G547" s="27" t="str">
        <f t="shared" si="554"/>
        <v>/</v>
      </c>
      <c r="H547" s="27" t="str">
        <f>_xlfn.IFNA(IF(INDEX(Input_Lieferant!$D$9:$BE$158,MATCH($A547,Input_Lieferant!$B$9:$B$158,0),MATCH($H$1,Input_Lieferant!$D$8:$BE$8,0))=0,"",INDEX(Input_Lieferant!$D$9:$BE$158,MATCH($A547,Input_Lieferant!$B$9:$B$158,0),MATCH($H$1,Input_Lieferant!$D$8:$BE$8,0))),"")</f>
        <v/>
      </c>
      <c r="I547" s="31"/>
    </row>
    <row r="548" spans="1:9" x14ac:dyDescent="0.4">
      <c r="A548" s="158">
        <f>IFERROR(IF(AND(A542=A543,A543=A544,A544=A545,A545=A546,A546=A547),IF(A547+1&gt;MATCH(0,Input_Lieferant!$B$9:$B$158,-1),"",A547+1),A547),"")</f>
        <v>91</v>
      </c>
      <c r="B548" s="27" t="str">
        <f t="shared" si="550"/>
        <v>MATERIAL</v>
      </c>
      <c r="C548" s="27">
        <f t="shared" si="551"/>
        <v>91</v>
      </c>
      <c r="D548" s="27" t="str">
        <f t="shared" si="552"/>
        <v>GRUN</v>
      </c>
      <c r="E548" s="27" t="str">
        <f t="shared" si="560"/>
        <v>D</v>
      </c>
      <c r="F548" s="27">
        <f t="shared" ref="F548" si="583">IF(A548="","",1)</f>
        <v>1</v>
      </c>
      <c r="G548" s="27" t="str">
        <f t="shared" si="554"/>
        <v/>
      </c>
      <c r="H548" s="27" t="str">
        <f>_xlfn.IFNA(IF(INDEX(Input_Lieferant!$D$9:$BE$158,MATCH($A548,Input_Lieferant!$B$9:$B$158,0),MATCH($H$6,Input_Lieferant!$D$8:$BE$8,0))=0,"",INDEX(Input_Lieferant!$D$9:$BE$158,MATCH($A548,Input_Lieferant!$B$9:$B$158,0),MATCH($H$6,Input_Lieferant!$D$8:$BE$8,0))),"")</f>
        <v>QGAKNlHhGeMFuCxKhpzMaJRDTdqXtD</v>
      </c>
      <c r="I548" s="31"/>
    </row>
    <row r="549" spans="1:9" x14ac:dyDescent="0.4">
      <c r="A549" s="158">
        <f>IFERROR(IF(AND(A543=A544,A544=A545,A545=A546,A546=A547,A547=A548),IF(A548+1&gt;MATCH(0,Input_Lieferant!$B$9:$B$158,-1),"",A548+1),A548),"")</f>
        <v>91</v>
      </c>
      <c r="B549" s="27" t="str">
        <f t="shared" si="550"/>
        <v>MATERIAL</v>
      </c>
      <c r="C549" s="27">
        <f t="shared" si="551"/>
        <v>91</v>
      </c>
      <c r="D549" s="27" t="str">
        <f t="shared" si="552"/>
        <v>GRUN</v>
      </c>
      <c r="E549" s="27" t="str">
        <f t="shared" si="560"/>
        <v>D</v>
      </c>
      <c r="F549" s="27">
        <f t="shared" ref="F549" si="584">IF(A548="","",2)</f>
        <v>2</v>
      </c>
      <c r="G549" s="27" t="str">
        <f t="shared" si="554"/>
        <v>/</v>
      </c>
      <c r="H549" s="27" t="str">
        <f>_xlfn.IFNA(IF(INDEX(Input_Lieferant!$D$9:$BE$158,MATCH($A549,Input_Lieferant!$B$9:$B$158,0),MATCH($H$3,Input_Lieferant!$D$8:$BE$8,0))=0,"",INDEX(Input_Lieferant!$D$9:$BE$158,MATCH($A549,Input_Lieferant!$B$9:$B$158,0),MATCH($H$3,Input_Lieferant!$D$8:$BE$8,0))),"")</f>
        <v>cqSqMAziToHnzEzLiXVPVNzIKRsnfM</v>
      </c>
      <c r="I549" s="31"/>
    </row>
    <row r="550" spans="1:9" x14ac:dyDescent="0.4">
      <c r="A550" s="158">
        <f>IFERROR(IF(AND(A544=A545,A545=A546,A546=A547,A547=A548,A548=A549),IF(A549+1&gt;MATCH(0,Input_Lieferant!$B$9:$B$158,-1),"",A549+1),A549),"")</f>
        <v>91</v>
      </c>
      <c r="B550" s="27" t="str">
        <f t="shared" si="550"/>
        <v>MATERIAL</v>
      </c>
      <c r="C550" s="27">
        <f t="shared" si="551"/>
        <v>91</v>
      </c>
      <c r="D550" s="27" t="str">
        <f t="shared" si="552"/>
        <v>GRUN</v>
      </c>
      <c r="E550" s="27" t="str">
        <f t="shared" si="560"/>
        <v>F</v>
      </c>
      <c r="F550" s="27">
        <f t="shared" ref="F550" si="585">IF(A550="","",1)</f>
        <v>1</v>
      </c>
      <c r="G550" s="27" t="str">
        <f t="shared" si="554"/>
        <v/>
      </c>
      <c r="H550" s="27" t="str">
        <f>_xlfn.IFNA(IF(INDEX(Input_Lieferant!$D$9:$BE$158,MATCH($A550,Input_Lieferant!$B$9:$B$158,0),MATCH($H$5,Input_Lieferant!$D$8:$BE$8,0))=0,"",INDEX(Input_Lieferant!$D$9:$BE$158,MATCH($A550,Input_Lieferant!$B$9:$B$158,0),MATCH($H$5,Input_Lieferant!$D$8:$BE$8,0))),"")</f>
        <v>EHtdPfFMCMJLXEMciBESStrtlhQRBr</v>
      </c>
      <c r="I550" s="31"/>
    </row>
    <row r="551" spans="1:9" x14ac:dyDescent="0.4">
      <c r="A551" s="158">
        <f>IFERROR(IF(AND(A545=A546,A546=A547,A547=A548,A548=A549,A549=A550),IF(A550+1&gt;MATCH(0,Input_Lieferant!$B$9:$B$158,-1),"",A550+1),A550),"")</f>
        <v>91</v>
      </c>
      <c r="B551" s="27" t="str">
        <f t="shared" si="550"/>
        <v>MATERIAL</v>
      </c>
      <c r="C551" s="27">
        <f t="shared" si="551"/>
        <v>91</v>
      </c>
      <c r="D551" s="27" t="str">
        <f t="shared" si="552"/>
        <v>GRUN</v>
      </c>
      <c r="E551" s="27" t="str">
        <f t="shared" si="560"/>
        <v>F</v>
      </c>
      <c r="F551" s="27">
        <f t="shared" ref="F551" si="586">IF(A550="","",2)</f>
        <v>2</v>
      </c>
      <c r="G551" s="27" t="str">
        <f t="shared" si="554"/>
        <v>/</v>
      </c>
      <c r="H551" s="27" t="str">
        <f>_xlfn.IFNA(IF(INDEX(Input_Lieferant!$D$9:$BE$158,MATCH($A551,Input_Lieferant!$B$9:$B$158,0),MATCH($H$2,Input_Lieferant!$D$8:$BE$8,0))=0,"",INDEX(Input_Lieferant!$D$9:$BE$158,MATCH($A551,Input_Lieferant!$B$9:$B$158,0),MATCH($H$2,Input_Lieferant!$D$8:$BE$8,0))),"")</f>
        <v>VxCqVTyqFdirmEzLKgOufmmeASQOkF</v>
      </c>
      <c r="I551" s="31"/>
    </row>
    <row r="552" spans="1:9" x14ac:dyDescent="0.4">
      <c r="A552" s="158">
        <f>IFERROR(IF(AND(A546=A547,A547=A548,A548=A549,A549=A550,A550=A551),IF(A551+1&gt;MATCH(0,Input_Lieferant!$B$9:$B$158,-1),"",A551+1),A551),"")</f>
        <v>91</v>
      </c>
      <c r="B552" s="27" t="str">
        <f t="shared" si="550"/>
        <v>MATERIAL</v>
      </c>
      <c r="C552" s="27">
        <f t="shared" si="551"/>
        <v>91</v>
      </c>
      <c r="D552" s="27" t="str">
        <f t="shared" si="552"/>
        <v>GRUN</v>
      </c>
      <c r="E552" s="27" t="str">
        <f t="shared" si="560"/>
        <v>E</v>
      </c>
      <c r="F552" s="27">
        <f t="shared" ref="F552" si="587">IF(A552="","",1)</f>
        <v>1</v>
      </c>
      <c r="G552" s="27" t="str">
        <f t="shared" si="554"/>
        <v/>
      </c>
      <c r="H552" s="27" t="str">
        <f>_xlfn.IFNA(IF(INDEX(Input_Lieferant!$D$9:$BE$158,MATCH($A552,Input_Lieferant!$B$9:$B$158,0),MATCH($H$4,Input_Lieferant!$D$8:$BE$8,0))=0,"",INDEX(Input_Lieferant!$D$9:$BE$158,MATCH($A552,Input_Lieferant!$B$9:$B$158,0),MATCH($H$4,Input_Lieferant!$D$8:$BE$8,0))),"")</f>
        <v>UlqtaEnSQfhFurDcuFamfzINKUfHKT</v>
      </c>
      <c r="I552" s="31"/>
    </row>
    <row r="553" spans="1:9" x14ac:dyDescent="0.4">
      <c r="A553" s="158">
        <f>IFERROR(IF(AND(A547=A548,A548=A549,A549=A550,A550=A551,A551=A552),IF(A552+1&gt;MATCH(0,Input_Lieferant!$B$9:$B$158,-1),"",A552+1),A552),"")</f>
        <v>91</v>
      </c>
      <c r="B553" s="27" t="str">
        <f t="shared" si="550"/>
        <v>MATERIAL</v>
      </c>
      <c r="C553" s="27">
        <f t="shared" si="551"/>
        <v>91</v>
      </c>
      <c r="D553" s="27" t="str">
        <f t="shared" si="552"/>
        <v>GRUN</v>
      </c>
      <c r="E553" s="27" t="str">
        <f t="shared" si="560"/>
        <v>E</v>
      </c>
      <c r="F553" s="27">
        <f t="shared" ref="F553" si="588">IF(A552="","",2)</f>
        <v>2</v>
      </c>
      <c r="G553" s="27" t="str">
        <f t="shared" si="554"/>
        <v>/</v>
      </c>
      <c r="H553" s="27" t="str">
        <f>_xlfn.IFNA(IF(INDEX(Input_Lieferant!$D$9:$BE$158,MATCH($A553,Input_Lieferant!$B$9:$B$158,0),MATCH($H$1,Input_Lieferant!$D$8:$BE$8,0))=0,"",INDEX(Input_Lieferant!$D$9:$BE$158,MATCH($A553,Input_Lieferant!$B$9:$B$158,0),MATCH($H$1,Input_Lieferant!$D$8:$BE$8,0))),"")</f>
        <v/>
      </c>
      <c r="I553" s="31"/>
    </row>
    <row r="554" spans="1:9" x14ac:dyDescent="0.4">
      <c r="A554" s="158">
        <f>IFERROR(IF(AND(A548=A549,A549=A550,A550=A551,A551=A552,A552=A553),IF(A553+1&gt;MATCH(0,Input_Lieferant!$B$9:$B$158,-1),"",A553+1),A553),"")</f>
        <v>92</v>
      </c>
      <c r="B554" s="27" t="str">
        <f t="shared" si="550"/>
        <v>MATERIAL</v>
      </c>
      <c r="C554" s="27">
        <f t="shared" si="551"/>
        <v>92</v>
      </c>
      <c r="D554" s="27" t="str">
        <f t="shared" si="552"/>
        <v>GRUN</v>
      </c>
      <c r="E554" s="27" t="str">
        <f t="shared" si="560"/>
        <v>D</v>
      </c>
      <c r="F554" s="27">
        <f t="shared" ref="F554" si="589">IF(A554="","",1)</f>
        <v>1</v>
      </c>
      <c r="G554" s="27" t="str">
        <f t="shared" si="554"/>
        <v/>
      </c>
      <c r="H554" s="27" t="str">
        <f>_xlfn.IFNA(IF(INDEX(Input_Lieferant!$D$9:$BE$158,MATCH($A554,Input_Lieferant!$B$9:$B$158,0),MATCH($H$6,Input_Lieferant!$D$8:$BE$8,0))=0,"",INDEX(Input_Lieferant!$D$9:$BE$158,MATCH($A554,Input_Lieferant!$B$9:$B$158,0),MATCH($H$6,Input_Lieferant!$D$8:$BE$8,0))),"")</f>
        <v>OAVDbjhtRdGvikurHOVUFgwmrscSyt</v>
      </c>
      <c r="I554" s="31"/>
    </row>
    <row r="555" spans="1:9" x14ac:dyDescent="0.4">
      <c r="A555" s="158">
        <f>IFERROR(IF(AND(A549=A550,A550=A551,A551=A552,A552=A553,A553=A554),IF(A554+1&gt;MATCH(0,Input_Lieferant!$B$9:$B$158,-1),"",A554+1),A554),"")</f>
        <v>92</v>
      </c>
      <c r="B555" s="27" t="str">
        <f t="shared" si="550"/>
        <v>MATERIAL</v>
      </c>
      <c r="C555" s="27">
        <f t="shared" si="551"/>
        <v>92</v>
      </c>
      <c r="D555" s="27" t="str">
        <f t="shared" si="552"/>
        <v>GRUN</v>
      </c>
      <c r="E555" s="27" t="str">
        <f t="shared" si="560"/>
        <v>D</v>
      </c>
      <c r="F555" s="27">
        <f t="shared" ref="F555" si="590">IF(A554="","",2)</f>
        <v>2</v>
      </c>
      <c r="G555" s="27" t="str">
        <f t="shared" si="554"/>
        <v>/</v>
      </c>
      <c r="H555" s="27" t="str">
        <f>_xlfn.IFNA(IF(INDEX(Input_Lieferant!$D$9:$BE$158,MATCH($A555,Input_Lieferant!$B$9:$B$158,0),MATCH($H$3,Input_Lieferant!$D$8:$BE$8,0))=0,"",INDEX(Input_Lieferant!$D$9:$BE$158,MATCH($A555,Input_Lieferant!$B$9:$B$158,0),MATCH($H$3,Input_Lieferant!$D$8:$BE$8,0))),"")</f>
        <v>QkMdWKIcDBfsdsCaFmJycCSCqNIHQP</v>
      </c>
      <c r="I555" s="31"/>
    </row>
    <row r="556" spans="1:9" x14ac:dyDescent="0.4">
      <c r="A556" s="158">
        <f>IFERROR(IF(AND(A550=A551,A551=A552,A552=A553,A553=A554,A554=A555),IF(A555+1&gt;MATCH(0,Input_Lieferant!$B$9:$B$158,-1),"",A555+1),A555),"")</f>
        <v>92</v>
      </c>
      <c r="B556" s="27" t="str">
        <f t="shared" si="550"/>
        <v>MATERIAL</v>
      </c>
      <c r="C556" s="27">
        <f t="shared" si="551"/>
        <v>92</v>
      </c>
      <c r="D556" s="27" t="str">
        <f t="shared" si="552"/>
        <v>GRUN</v>
      </c>
      <c r="E556" s="27" t="str">
        <f t="shared" si="560"/>
        <v>F</v>
      </c>
      <c r="F556" s="27">
        <f t="shared" ref="F556" si="591">IF(A556="","",1)</f>
        <v>1</v>
      </c>
      <c r="G556" s="27" t="str">
        <f t="shared" si="554"/>
        <v/>
      </c>
      <c r="H556" s="27" t="str">
        <f>_xlfn.IFNA(IF(INDEX(Input_Lieferant!$D$9:$BE$158,MATCH($A556,Input_Lieferant!$B$9:$B$158,0),MATCH($H$5,Input_Lieferant!$D$8:$BE$8,0))=0,"",INDEX(Input_Lieferant!$D$9:$BE$158,MATCH($A556,Input_Lieferant!$B$9:$B$158,0),MATCH($H$5,Input_Lieferant!$D$8:$BE$8,0))),"")</f>
        <v>JqEcqhvBSdcjxCPcXQqNtesQHjOmFC</v>
      </c>
      <c r="I556" s="31"/>
    </row>
    <row r="557" spans="1:9" x14ac:dyDescent="0.4">
      <c r="A557" s="158">
        <f>IFERROR(IF(AND(A551=A552,A552=A553,A553=A554,A554=A555,A555=A556),IF(A556+1&gt;MATCH(0,Input_Lieferant!$B$9:$B$158,-1),"",A556+1),A556),"")</f>
        <v>92</v>
      </c>
      <c r="B557" s="27" t="str">
        <f t="shared" si="550"/>
        <v>MATERIAL</v>
      </c>
      <c r="C557" s="27">
        <f t="shared" si="551"/>
        <v>92</v>
      </c>
      <c r="D557" s="27" t="str">
        <f t="shared" si="552"/>
        <v>GRUN</v>
      </c>
      <c r="E557" s="27" t="str">
        <f t="shared" si="560"/>
        <v>F</v>
      </c>
      <c r="F557" s="27">
        <f t="shared" ref="F557" si="592">IF(A556="","",2)</f>
        <v>2</v>
      </c>
      <c r="G557" s="27" t="str">
        <f t="shared" si="554"/>
        <v>/</v>
      </c>
      <c r="H557" s="27" t="str">
        <f>_xlfn.IFNA(IF(INDEX(Input_Lieferant!$D$9:$BE$158,MATCH($A557,Input_Lieferant!$B$9:$B$158,0),MATCH($H$2,Input_Lieferant!$D$8:$BE$8,0))=0,"",INDEX(Input_Lieferant!$D$9:$BE$158,MATCH($A557,Input_Lieferant!$B$9:$B$158,0),MATCH($H$2,Input_Lieferant!$D$8:$BE$8,0))),"")</f>
        <v>SEeGIaoJRqDydkASmUqyBWsKznImMh</v>
      </c>
      <c r="I557" s="31"/>
    </row>
    <row r="558" spans="1:9" x14ac:dyDescent="0.4">
      <c r="A558" s="158">
        <f>IFERROR(IF(AND(A552=A553,A553=A554,A554=A555,A555=A556,A556=A557),IF(A557+1&gt;MATCH(0,Input_Lieferant!$B$9:$B$158,-1),"",A557+1),A557),"")</f>
        <v>92</v>
      </c>
      <c r="B558" s="27" t="str">
        <f t="shared" si="550"/>
        <v>MATERIAL</v>
      </c>
      <c r="C558" s="27">
        <f t="shared" si="551"/>
        <v>92</v>
      </c>
      <c r="D558" s="27" t="str">
        <f t="shared" si="552"/>
        <v>GRUN</v>
      </c>
      <c r="E558" s="27" t="str">
        <f t="shared" si="560"/>
        <v>E</v>
      </c>
      <c r="F558" s="27">
        <f t="shared" ref="F558" si="593">IF(A558="","",1)</f>
        <v>1</v>
      </c>
      <c r="G558" s="27" t="str">
        <f t="shared" si="554"/>
        <v/>
      </c>
      <c r="H558" s="27" t="str">
        <f>_xlfn.IFNA(IF(INDEX(Input_Lieferant!$D$9:$BE$158,MATCH($A558,Input_Lieferant!$B$9:$B$158,0),MATCH($H$4,Input_Lieferant!$D$8:$BE$8,0))=0,"",INDEX(Input_Lieferant!$D$9:$BE$158,MATCH($A558,Input_Lieferant!$B$9:$B$158,0),MATCH($H$4,Input_Lieferant!$D$8:$BE$8,0))),"")</f>
        <v>NQOnPfIoiylnSIzikcCTcddtmLSVpi</v>
      </c>
      <c r="I558" s="31"/>
    </row>
    <row r="559" spans="1:9" x14ac:dyDescent="0.4">
      <c r="A559" s="158">
        <f>IFERROR(IF(AND(A553=A554,A554=A555,A555=A556,A556=A557,A557=A558),IF(A558+1&gt;MATCH(0,Input_Lieferant!$B$9:$B$158,-1),"",A558+1),A558),"")</f>
        <v>92</v>
      </c>
      <c r="B559" s="27" t="str">
        <f t="shared" si="550"/>
        <v>MATERIAL</v>
      </c>
      <c r="C559" s="27">
        <f t="shared" si="551"/>
        <v>92</v>
      </c>
      <c r="D559" s="27" t="str">
        <f t="shared" si="552"/>
        <v>GRUN</v>
      </c>
      <c r="E559" s="27" t="str">
        <f t="shared" si="560"/>
        <v>E</v>
      </c>
      <c r="F559" s="27">
        <f t="shared" ref="F559" si="594">IF(A558="","",2)</f>
        <v>2</v>
      </c>
      <c r="G559" s="27" t="str">
        <f t="shared" si="554"/>
        <v>/</v>
      </c>
      <c r="H559" s="27" t="str">
        <f>_xlfn.IFNA(IF(INDEX(Input_Lieferant!$D$9:$BE$158,MATCH($A559,Input_Lieferant!$B$9:$B$158,0),MATCH($H$1,Input_Lieferant!$D$8:$BE$8,0))=0,"",INDEX(Input_Lieferant!$D$9:$BE$158,MATCH($A559,Input_Lieferant!$B$9:$B$158,0),MATCH($H$1,Input_Lieferant!$D$8:$BE$8,0))),"")</f>
        <v/>
      </c>
      <c r="I559" s="31"/>
    </row>
    <row r="560" spans="1:9" x14ac:dyDescent="0.4">
      <c r="A560" s="158">
        <f>IFERROR(IF(AND(A554=A555,A555=A556,A556=A557,A557=A558,A558=A559),IF(A559+1&gt;MATCH(0,Input_Lieferant!$B$9:$B$158,-1),"",A559+1),A559),"")</f>
        <v>93</v>
      </c>
      <c r="B560" s="27" t="str">
        <f t="shared" si="550"/>
        <v>MATERIAL</v>
      </c>
      <c r="C560" s="27">
        <f t="shared" si="551"/>
        <v>93</v>
      </c>
      <c r="D560" s="27" t="str">
        <f t="shared" si="552"/>
        <v>GRUN</v>
      </c>
      <c r="E560" s="27" t="str">
        <f t="shared" si="560"/>
        <v>D</v>
      </c>
      <c r="F560" s="27">
        <f t="shared" ref="F560" si="595">IF(A560="","",1)</f>
        <v>1</v>
      </c>
      <c r="G560" s="27" t="str">
        <f t="shared" si="554"/>
        <v/>
      </c>
      <c r="H560" s="27" t="str">
        <f>_xlfn.IFNA(IF(INDEX(Input_Lieferant!$D$9:$BE$158,MATCH($A560,Input_Lieferant!$B$9:$B$158,0),MATCH($H$6,Input_Lieferant!$D$8:$BE$8,0))=0,"",INDEX(Input_Lieferant!$D$9:$BE$158,MATCH($A560,Input_Lieferant!$B$9:$B$158,0),MATCH($H$6,Input_Lieferant!$D$8:$BE$8,0))),"")</f>
        <v>rzeWbVzDjnKpkqMAMCDwAWSzWwlIrO</v>
      </c>
      <c r="I560" s="31"/>
    </row>
    <row r="561" spans="1:9" x14ac:dyDescent="0.4">
      <c r="A561" s="158">
        <f>IFERROR(IF(AND(A555=A556,A556=A557,A557=A558,A558=A559,A559=A560),IF(A560+1&gt;MATCH(0,Input_Lieferant!$B$9:$B$158,-1),"",A560+1),A560),"")</f>
        <v>93</v>
      </c>
      <c r="B561" s="27" t="str">
        <f t="shared" si="550"/>
        <v>MATERIAL</v>
      </c>
      <c r="C561" s="27">
        <f t="shared" si="551"/>
        <v>93</v>
      </c>
      <c r="D561" s="27" t="str">
        <f t="shared" si="552"/>
        <v>GRUN</v>
      </c>
      <c r="E561" s="27" t="str">
        <f t="shared" si="560"/>
        <v>D</v>
      </c>
      <c r="F561" s="27">
        <f t="shared" ref="F561" si="596">IF(A560="","",2)</f>
        <v>2</v>
      </c>
      <c r="G561" s="27" t="str">
        <f t="shared" si="554"/>
        <v>/</v>
      </c>
      <c r="H561" s="27" t="str">
        <f>_xlfn.IFNA(IF(INDEX(Input_Lieferant!$D$9:$BE$158,MATCH($A561,Input_Lieferant!$B$9:$B$158,0),MATCH($H$3,Input_Lieferant!$D$8:$BE$8,0))=0,"",INDEX(Input_Lieferant!$D$9:$BE$158,MATCH($A561,Input_Lieferant!$B$9:$B$158,0),MATCH($H$3,Input_Lieferant!$D$8:$BE$8,0))),"")</f>
        <v>OwtqVmDphdDoxhLMWlNOlQISdDjtwE</v>
      </c>
      <c r="I561" s="31"/>
    </row>
    <row r="562" spans="1:9" x14ac:dyDescent="0.4">
      <c r="A562" s="158">
        <f>IFERROR(IF(AND(A556=A557,A557=A558,A558=A559,A559=A560,A560=A561),IF(A561+1&gt;MATCH(0,Input_Lieferant!$B$9:$B$158,-1),"",A561+1),A561),"")</f>
        <v>93</v>
      </c>
      <c r="B562" s="27" t="str">
        <f t="shared" si="550"/>
        <v>MATERIAL</v>
      </c>
      <c r="C562" s="27">
        <f t="shared" si="551"/>
        <v>93</v>
      </c>
      <c r="D562" s="27" t="str">
        <f t="shared" si="552"/>
        <v>GRUN</v>
      </c>
      <c r="E562" s="27" t="str">
        <f t="shared" si="560"/>
        <v>F</v>
      </c>
      <c r="F562" s="27">
        <f t="shared" ref="F562" si="597">IF(A562="","",1)</f>
        <v>1</v>
      </c>
      <c r="G562" s="27" t="str">
        <f t="shared" si="554"/>
        <v/>
      </c>
      <c r="H562" s="27" t="str">
        <f>_xlfn.IFNA(IF(INDEX(Input_Lieferant!$D$9:$BE$158,MATCH($A562,Input_Lieferant!$B$9:$B$158,0),MATCH($H$5,Input_Lieferant!$D$8:$BE$8,0))=0,"",INDEX(Input_Lieferant!$D$9:$BE$158,MATCH($A562,Input_Lieferant!$B$9:$B$158,0),MATCH($H$5,Input_Lieferant!$D$8:$BE$8,0))),"")</f>
        <v>fSqxUBpUACzCpodABkHiiIHEPbQIkX</v>
      </c>
      <c r="I562" s="31"/>
    </row>
    <row r="563" spans="1:9" x14ac:dyDescent="0.4">
      <c r="A563" s="158">
        <f>IFERROR(IF(AND(A557=A558,A558=A559,A559=A560,A560=A561,A561=A562),IF(A562+1&gt;MATCH(0,Input_Lieferant!$B$9:$B$158,-1),"",A562+1),A562),"")</f>
        <v>93</v>
      </c>
      <c r="B563" s="27" t="str">
        <f t="shared" si="550"/>
        <v>MATERIAL</v>
      </c>
      <c r="C563" s="27">
        <f t="shared" si="551"/>
        <v>93</v>
      </c>
      <c r="D563" s="27" t="str">
        <f t="shared" si="552"/>
        <v>GRUN</v>
      </c>
      <c r="E563" s="27" t="str">
        <f t="shared" si="560"/>
        <v>F</v>
      </c>
      <c r="F563" s="27">
        <f t="shared" ref="F563" si="598">IF(A562="","",2)</f>
        <v>2</v>
      </c>
      <c r="G563" s="27" t="str">
        <f t="shared" si="554"/>
        <v>/</v>
      </c>
      <c r="H563" s="27" t="str">
        <f>_xlfn.IFNA(IF(INDEX(Input_Lieferant!$D$9:$BE$158,MATCH($A563,Input_Lieferant!$B$9:$B$158,0),MATCH($H$2,Input_Lieferant!$D$8:$BE$8,0))=0,"",INDEX(Input_Lieferant!$D$9:$BE$158,MATCH($A563,Input_Lieferant!$B$9:$B$158,0),MATCH($H$2,Input_Lieferant!$D$8:$BE$8,0))),"")</f>
        <v>LmWxvBJsxXvRMzWXVGTdcTDNBCCSMd</v>
      </c>
      <c r="I563" s="31"/>
    </row>
    <row r="564" spans="1:9" x14ac:dyDescent="0.4">
      <c r="A564" s="158">
        <f>IFERROR(IF(AND(A558=A559,A559=A560,A560=A561,A561=A562,A562=A563),IF(A563+1&gt;MATCH(0,Input_Lieferant!$B$9:$B$158,-1),"",A563+1),A563),"")</f>
        <v>93</v>
      </c>
      <c r="B564" s="27" t="str">
        <f t="shared" si="550"/>
        <v>MATERIAL</v>
      </c>
      <c r="C564" s="27">
        <f t="shared" si="551"/>
        <v>93</v>
      </c>
      <c r="D564" s="27" t="str">
        <f t="shared" si="552"/>
        <v>GRUN</v>
      </c>
      <c r="E564" s="27" t="str">
        <f t="shared" si="560"/>
        <v>E</v>
      </c>
      <c r="F564" s="27">
        <f t="shared" ref="F564" si="599">IF(A564="","",1)</f>
        <v>1</v>
      </c>
      <c r="G564" s="27" t="str">
        <f t="shared" si="554"/>
        <v/>
      </c>
      <c r="H564" s="27" t="str">
        <f>_xlfn.IFNA(IF(INDEX(Input_Lieferant!$D$9:$BE$158,MATCH($A564,Input_Lieferant!$B$9:$B$158,0),MATCH($H$4,Input_Lieferant!$D$8:$BE$8,0))=0,"",INDEX(Input_Lieferant!$D$9:$BE$158,MATCH($A564,Input_Lieferant!$B$9:$B$158,0),MATCH($H$4,Input_Lieferant!$D$8:$BE$8,0))),"")</f>
        <v>hgFNxipsQdrJaoBODVeMemwwNNPfCc</v>
      </c>
      <c r="I564" s="31"/>
    </row>
    <row r="565" spans="1:9" x14ac:dyDescent="0.4">
      <c r="A565" s="158">
        <f>IFERROR(IF(AND(A559=A560,A560=A561,A561=A562,A562=A563,A563=A564),IF(A564+1&gt;MATCH(0,Input_Lieferant!$B$9:$B$158,-1),"",A564+1),A564),"")</f>
        <v>93</v>
      </c>
      <c r="B565" s="27" t="str">
        <f t="shared" si="550"/>
        <v>MATERIAL</v>
      </c>
      <c r="C565" s="27">
        <f t="shared" si="551"/>
        <v>93</v>
      </c>
      <c r="D565" s="27" t="str">
        <f t="shared" si="552"/>
        <v>GRUN</v>
      </c>
      <c r="E565" s="27" t="str">
        <f t="shared" si="560"/>
        <v>E</v>
      </c>
      <c r="F565" s="27">
        <f t="shared" ref="F565" si="600">IF(A564="","",2)</f>
        <v>2</v>
      </c>
      <c r="G565" s="27" t="str">
        <f t="shared" si="554"/>
        <v>/</v>
      </c>
      <c r="H565" s="27" t="str">
        <f>_xlfn.IFNA(IF(INDEX(Input_Lieferant!$D$9:$BE$158,MATCH($A565,Input_Lieferant!$B$9:$B$158,0),MATCH($H$1,Input_Lieferant!$D$8:$BE$8,0))=0,"",INDEX(Input_Lieferant!$D$9:$BE$158,MATCH($A565,Input_Lieferant!$B$9:$B$158,0),MATCH($H$1,Input_Lieferant!$D$8:$BE$8,0))),"")</f>
        <v/>
      </c>
      <c r="I565" s="31"/>
    </row>
    <row r="566" spans="1:9" x14ac:dyDescent="0.4">
      <c r="A566" s="158">
        <f>IFERROR(IF(AND(A560=A561,A561=A562,A562=A563,A563=A564,A564=A565),IF(A565+1&gt;MATCH(0,Input_Lieferant!$B$9:$B$158,-1),"",A565+1),A565),"")</f>
        <v>94</v>
      </c>
      <c r="B566" s="27" t="str">
        <f t="shared" si="550"/>
        <v>MATERIAL</v>
      </c>
      <c r="C566" s="27">
        <f t="shared" si="551"/>
        <v>94</v>
      </c>
      <c r="D566" s="27" t="str">
        <f t="shared" si="552"/>
        <v>GRUN</v>
      </c>
      <c r="E566" s="27" t="str">
        <f t="shared" si="560"/>
        <v>D</v>
      </c>
      <c r="F566" s="27">
        <f t="shared" ref="F566" si="601">IF(A566="","",1)</f>
        <v>1</v>
      </c>
      <c r="G566" s="27" t="str">
        <f t="shared" si="554"/>
        <v/>
      </c>
      <c r="H566" s="27" t="str">
        <f>_xlfn.IFNA(IF(INDEX(Input_Lieferant!$D$9:$BE$158,MATCH($A566,Input_Lieferant!$B$9:$B$158,0),MATCH($H$6,Input_Lieferant!$D$8:$BE$8,0))=0,"",INDEX(Input_Lieferant!$D$9:$BE$158,MATCH($A566,Input_Lieferant!$B$9:$B$158,0),MATCH($H$6,Input_Lieferant!$D$8:$BE$8,0))),"")</f>
        <v>GajcrabayvnGPkenmOlsxDjAxxckLL</v>
      </c>
      <c r="I566" s="31"/>
    </row>
    <row r="567" spans="1:9" x14ac:dyDescent="0.4">
      <c r="A567" s="158">
        <f>IFERROR(IF(AND(A561=A562,A562=A563,A563=A564,A564=A565,A565=A566),IF(A566+1&gt;MATCH(0,Input_Lieferant!$B$9:$B$158,-1),"",A566+1),A566),"")</f>
        <v>94</v>
      </c>
      <c r="B567" s="27" t="str">
        <f t="shared" si="550"/>
        <v>MATERIAL</v>
      </c>
      <c r="C567" s="27">
        <f t="shared" si="551"/>
        <v>94</v>
      </c>
      <c r="D567" s="27" t="str">
        <f t="shared" si="552"/>
        <v>GRUN</v>
      </c>
      <c r="E567" s="27" t="str">
        <f t="shared" si="560"/>
        <v>D</v>
      </c>
      <c r="F567" s="27">
        <f t="shared" ref="F567" si="602">IF(A566="","",2)</f>
        <v>2</v>
      </c>
      <c r="G567" s="27" t="str">
        <f t="shared" si="554"/>
        <v>/</v>
      </c>
      <c r="H567" s="27" t="str">
        <f>_xlfn.IFNA(IF(INDEX(Input_Lieferant!$D$9:$BE$158,MATCH($A567,Input_Lieferant!$B$9:$B$158,0),MATCH($H$3,Input_Lieferant!$D$8:$BE$8,0))=0,"",INDEX(Input_Lieferant!$D$9:$BE$158,MATCH($A567,Input_Lieferant!$B$9:$B$158,0),MATCH($H$3,Input_Lieferant!$D$8:$BE$8,0))),"")</f>
        <v>IyHlqWHfWtPXXpJwvDsEzJhkNPFQmb</v>
      </c>
      <c r="I567" s="31"/>
    </row>
    <row r="568" spans="1:9" x14ac:dyDescent="0.4">
      <c r="A568" s="158">
        <f>IFERROR(IF(AND(A562=A563,A563=A564,A564=A565,A565=A566,A566=A567),IF(A567+1&gt;MATCH(0,Input_Lieferant!$B$9:$B$158,-1),"",A567+1),A567),"")</f>
        <v>94</v>
      </c>
      <c r="B568" s="27" t="str">
        <f t="shared" si="550"/>
        <v>MATERIAL</v>
      </c>
      <c r="C568" s="27">
        <f t="shared" si="551"/>
        <v>94</v>
      </c>
      <c r="D568" s="27" t="str">
        <f t="shared" si="552"/>
        <v>GRUN</v>
      </c>
      <c r="E568" s="27" t="str">
        <f t="shared" si="560"/>
        <v>F</v>
      </c>
      <c r="F568" s="27">
        <f t="shared" ref="F568" si="603">IF(A568="","",1)</f>
        <v>1</v>
      </c>
      <c r="G568" s="27" t="str">
        <f t="shared" si="554"/>
        <v/>
      </c>
      <c r="H568" s="27" t="str">
        <f>_xlfn.IFNA(IF(INDEX(Input_Lieferant!$D$9:$BE$158,MATCH($A568,Input_Lieferant!$B$9:$B$158,0),MATCH($H$5,Input_Lieferant!$D$8:$BE$8,0))=0,"",INDEX(Input_Lieferant!$D$9:$BE$158,MATCH($A568,Input_Lieferant!$B$9:$B$158,0),MATCH($H$5,Input_Lieferant!$D$8:$BE$8,0))),"")</f>
        <v>vSRbUwfwlztfxUtghtNXmDxFeCeAmU</v>
      </c>
      <c r="I568" s="31"/>
    </row>
    <row r="569" spans="1:9" x14ac:dyDescent="0.4">
      <c r="A569" s="158">
        <f>IFERROR(IF(AND(A563=A564,A564=A565,A565=A566,A566=A567,A567=A568),IF(A568+1&gt;MATCH(0,Input_Lieferant!$B$9:$B$158,-1),"",A568+1),A568),"")</f>
        <v>94</v>
      </c>
      <c r="B569" s="27" t="str">
        <f t="shared" si="550"/>
        <v>MATERIAL</v>
      </c>
      <c r="C569" s="27">
        <f t="shared" si="551"/>
        <v>94</v>
      </c>
      <c r="D569" s="27" t="str">
        <f t="shared" si="552"/>
        <v>GRUN</v>
      </c>
      <c r="E569" s="27" t="str">
        <f t="shared" si="560"/>
        <v>F</v>
      </c>
      <c r="F569" s="27">
        <f t="shared" ref="F569" si="604">IF(A568="","",2)</f>
        <v>2</v>
      </c>
      <c r="G569" s="27" t="str">
        <f t="shared" si="554"/>
        <v>/</v>
      </c>
      <c r="H569" s="27" t="str">
        <f>_xlfn.IFNA(IF(INDEX(Input_Lieferant!$D$9:$BE$158,MATCH($A569,Input_Lieferant!$B$9:$B$158,0),MATCH($H$2,Input_Lieferant!$D$8:$BE$8,0))=0,"",INDEX(Input_Lieferant!$D$9:$BE$158,MATCH($A569,Input_Lieferant!$B$9:$B$158,0),MATCH($H$2,Input_Lieferant!$D$8:$BE$8,0))),"")</f>
        <v>FPcLnubmaJVMOOneGlvAkobXmrQDhd</v>
      </c>
      <c r="I569" s="31"/>
    </row>
    <row r="570" spans="1:9" x14ac:dyDescent="0.4">
      <c r="A570" s="158">
        <f>IFERROR(IF(AND(A564=A565,A565=A566,A566=A567,A567=A568,A568=A569),IF(A569+1&gt;MATCH(0,Input_Lieferant!$B$9:$B$158,-1),"",A569+1),A569),"")</f>
        <v>94</v>
      </c>
      <c r="B570" s="27" t="str">
        <f t="shared" si="550"/>
        <v>MATERIAL</v>
      </c>
      <c r="C570" s="27">
        <f t="shared" si="551"/>
        <v>94</v>
      </c>
      <c r="D570" s="27" t="str">
        <f t="shared" si="552"/>
        <v>GRUN</v>
      </c>
      <c r="E570" s="27" t="str">
        <f t="shared" si="560"/>
        <v>E</v>
      </c>
      <c r="F570" s="27">
        <f t="shared" ref="F570" si="605">IF(A570="","",1)</f>
        <v>1</v>
      </c>
      <c r="G570" s="27" t="str">
        <f t="shared" si="554"/>
        <v/>
      </c>
      <c r="H570" s="27" t="str">
        <f>_xlfn.IFNA(IF(INDEX(Input_Lieferant!$D$9:$BE$158,MATCH($A570,Input_Lieferant!$B$9:$B$158,0),MATCH($H$4,Input_Lieferant!$D$8:$BE$8,0))=0,"",INDEX(Input_Lieferant!$D$9:$BE$158,MATCH($A570,Input_Lieferant!$B$9:$B$158,0),MATCH($H$4,Input_Lieferant!$D$8:$BE$8,0))),"")</f>
        <v>fmXANGlheFGtKoiAsXNLmWTCGvSKrL</v>
      </c>
      <c r="I570" s="31"/>
    </row>
    <row r="571" spans="1:9" x14ac:dyDescent="0.4">
      <c r="A571" s="158">
        <f>IFERROR(IF(AND(A565=A566,A566=A567,A567=A568,A568=A569,A569=A570),IF(A570+1&gt;MATCH(0,Input_Lieferant!$B$9:$B$158,-1),"",A570+1),A570),"")</f>
        <v>94</v>
      </c>
      <c r="B571" s="27" t="str">
        <f t="shared" si="550"/>
        <v>MATERIAL</v>
      </c>
      <c r="C571" s="27">
        <f t="shared" si="551"/>
        <v>94</v>
      </c>
      <c r="D571" s="27" t="str">
        <f t="shared" si="552"/>
        <v>GRUN</v>
      </c>
      <c r="E571" s="27" t="str">
        <f t="shared" si="560"/>
        <v>E</v>
      </c>
      <c r="F571" s="27">
        <f t="shared" ref="F571" si="606">IF(A570="","",2)</f>
        <v>2</v>
      </c>
      <c r="G571" s="27" t="str">
        <f t="shared" si="554"/>
        <v>/</v>
      </c>
      <c r="H571" s="27" t="str">
        <f>_xlfn.IFNA(IF(INDEX(Input_Lieferant!$D$9:$BE$158,MATCH($A571,Input_Lieferant!$B$9:$B$158,0),MATCH($H$1,Input_Lieferant!$D$8:$BE$8,0))=0,"",INDEX(Input_Lieferant!$D$9:$BE$158,MATCH($A571,Input_Lieferant!$B$9:$B$158,0),MATCH($H$1,Input_Lieferant!$D$8:$BE$8,0))),"")</f>
        <v/>
      </c>
      <c r="I571" s="31"/>
    </row>
    <row r="572" spans="1:9" x14ac:dyDescent="0.4">
      <c r="A572" s="158">
        <f>IFERROR(IF(AND(A566=A567,A567=A568,A568=A569,A569=A570,A570=A571),IF(A571+1&gt;MATCH(0,Input_Lieferant!$B$9:$B$158,-1),"",A571+1),A571),"")</f>
        <v>95</v>
      </c>
      <c r="B572" s="27" t="str">
        <f t="shared" si="550"/>
        <v>MATERIAL</v>
      </c>
      <c r="C572" s="27">
        <f t="shared" si="551"/>
        <v>95</v>
      </c>
      <c r="D572" s="27" t="str">
        <f t="shared" si="552"/>
        <v>GRUN</v>
      </c>
      <c r="E572" s="27" t="str">
        <f t="shared" si="560"/>
        <v>D</v>
      </c>
      <c r="F572" s="27">
        <f t="shared" ref="F572" si="607">IF(A572="","",1)</f>
        <v>1</v>
      </c>
      <c r="G572" s="27" t="str">
        <f t="shared" si="554"/>
        <v/>
      </c>
      <c r="H572" s="27" t="str">
        <f>_xlfn.IFNA(IF(INDEX(Input_Lieferant!$D$9:$BE$158,MATCH($A572,Input_Lieferant!$B$9:$B$158,0),MATCH($H$6,Input_Lieferant!$D$8:$BE$8,0))=0,"",INDEX(Input_Lieferant!$D$9:$BE$158,MATCH($A572,Input_Lieferant!$B$9:$B$158,0),MATCH($H$6,Input_Lieferant!$D$8:$BE$8,0))),"")</f>
        <v>hQqMyICHuXEisPOBtzPRHbVdGAgXrE</v>
      </c>
      <c r="I572" s="31"/>
    </row>
    <row r="573" spans="1:9" x14ac:dyDescent="0.4">
      <c r="A573" s="158">
        <f>IFERROR(IF(AND(A567=A568,A568=A569,A569=A570,A570=A571,A571=A572),IF(A572+1&gt;MATCH(0,Input_Lieferant!$B$9:$B$158,-1),"",A572+1),A572),"")</f>
        <v>95</v>
      </c>
      <c r="B573" s="27" t="str">
        <f t="shared" si="550"/>
        <v>MATERIAL</v>
      </c>
      <c r="C573" s="27">
        <f t="shared" si="551"/>
        <v>95</v>
      </c>
      <c r="D573" s="27" t="str">
        <f t="shared" si="552"/>
        <v>GRUN</v>
      </c>
      <c r="E573" s="27" t="str">
        <f t="shared" si="560"/>
        <v>D</v>
      </c>
      <c r="F573" s="27">
        <f t="shared" ref="F573" si="608">IF(A572="","",2)</f>
        <v>2</v>
      </c>
      <c r="G573" s="27" t="str">
        <f t="shared" si="554"/>
        <v>/</v>
      </c>
      <c r="H573" s="27" t="str">
        <f>_xlfn.IFNA(IF(INDEX(Input_Lieferant!$D$9:$BE$158,MATCH($A573,Input_Lieferant!$B$9:$B$158,0),MATCH($H$3,Input_Lieferant!$D$8:$BE$8,0))=0,"",INDEX(Input_Lieferant!$D$9:$BE$158,MATCH($A573,Input_Lieferant!$B$9:$B$158,0),MATCH($H$3,Input_Lieferant!$D$8:$BE$8,0))),"")</f>
        <v>POntQwQddCGHFweKKbwbBjnLCJRFuN</v>
      </c>
      <c r="I573" s="31"/>
    </row>
    <row r="574" spans="1:9" x14ac:dyDescent="0.4">
      <c r="A574" s="158">
        <f>IFERROR(IF(AND(A568=A569,A569=A570,A570=A571,A571=A572,A572=A573),IF(A573+1&gt;MATCH(0,Input_Lieferant!$B$9:$B$158,-1),"",A573+1),A573),"")</f>
        <v>95</v>
      </c>
      <c r="B574" s="27" t="str">
        <f t="shared" si="550"/>
        <v>MATERIAL</v>
      </c>
      <c r="C574" s="27">
        <f t="shared" si="551"/>
        <v>95</v>
      </c>
      <c r="D574" s="27" t="str">
        <f t="shared" si="552"/>
        <v>GRUN</v>
      </c>
      <c r="E574" s="27" t="str">
        <f t="shared" si="560"/>
        <v>F</v>
      </c>
      <c r="F574" s="27">
        <f t="shared" ref="F574" si="609">IF(A574="","",1)</f>
        <v>1</v>
      </c>
      <c r="G574" s="27" t="str">
        <f t="shared" si="554"/>
        <v/>
      </c>
      <c r="H574" s="27" t="str">
        <f>_xlfn.IFNA(IF(INDEX(Input_Lieferant!$D$9:$BE$158,MATCH($A574,Input_Lieferant!$B$9:$B$158,0),MATCH($H$5,Input_Lieferant!$D$8:$BE$8,0))=0,"",INDEX(Input_Lieferant!$D$9:$BE$158,MATCH($A574,Input_Lieferant!$B$9:$B$158,0),MATCH($H$5,Input_Lieferant!$D$8:$BE$8,0))),"")</f>
        <v>HrJezuUvgKcfTIPtduaTVcDGcNDpkX</v>
      </c>
      <c r="I574" s="31"/>
    </row>
    <row r="575" spans="1:9" x14ac:dyDescent="0.4">
      <c r="A575" s="158">
        <f>IFERROR(IF(AND(A569=A570,A570=A571,A571=A572,A572=A573,A573=A574),IF(A574+1&gt;MATCH(0,Input_Lieferant!$B$9:$B$158,-1),"",A574+1),A574),"")</f>
        <v>95</v>
      </c>
      <c r="B575" s="27" t="str">
        <f t="shared" si="550"/>
        <v>MATERIAL</v>
      </c>
      <c r="C575" s="27">
        <f t="shared" si="551"/>
        <v>95</v>
      </c>
      <c r="D575" s="27" t="str">
        <f t="shared" si="552"/>
        <v>GRUN</v>
      </c>
      <c r="E575" s="27" t="str">
        <f t="shared" si="560"/>
        <v>F</v>
      </c>
      <c r="F575" s="27">
        <f t="shared" ref="F575" si="610">IF(A574="","",2)</f>
        <v>2</v>
      </c>
      <c r="G575" s="27" t="str">
        <f t="shared" si="554"/>
        <v>/</v>
      </c>
      <c r="H575" s="27" t="str">
        <f>_xlfn.IFNA(IF(INDEX(Input_Lieferant!$D$9:$BE$158,MATCH($A575,Input_Lieferant!$B$9:$B$158,0),MATCH($H$2,Input_Lieferant!$D$8:$BE$8,0))=0,"",INDEX(Input_Lieferant!$D$9:$BE$158,MATCH($A575,Input_Lieferant!$B$9:$B$158,0),MATCH($H$2,Input_Lieferant!$D$8:$BE$8,0))),"")</f>
        <v>XbqJUoJAmsvedCPfbGjrOCXWFVTaws</v>
      </c>
      <c r="I575" s="31"/>
    </row>
    <row r="576" spans="1:9" x14ac:dyDescent="0.4">
      <c r="A576" s="158">
        <f>IFERROR(IF(AND(A570=A571,A571=A572,A572=A573,A573=A574,A574=A575),IF(A575+1&gt;MATCH(0,Input_Lieferant!$B$9:$B$158,-1),"",A575+1),A575),"")</f>
        <v>95</v>
      </c>
      <c r="B576" s="27" t="str">
        <f t="shared" si="550"/>
        <v>MATERIAL</v>
      </c>
      <c r="C576" s="27">
        <f t="shared" si="551"/>
        <v>95</v>
      </c>
      <c r="D576" s="27" t="str">
        <f t="shared" si="552"/>
        <v>GRUN</v>
      </c>
      <c r="E576" s="27" t="str">
        <f t="shared" si="560"/>
        <v>E</v>
      </c>
      <c r="F576" s="27">
        <f t="shared" ref="F576" si="611">IF(A576="","",1)</f>
        <v>1</v>
      </c>
      <c r="G576" s="27" t="str">
        <f t="shared" si="554"/>
        <v/>
      </c>
      <c r="H576" s="27" t="str">
        <f>_xlfn.IFNA(IF(INDEX(Input_Lieferant!$D$9:$BE$158,MATCH($A576,Input_Lieferant!$B$9:$B$158,0),MATCH($H$4,Input_Lieferant!$D$8:$BE$8,0))=0,"",INDEX(Input_Lieferant!$D$9:$BE$158,MATCH($A576,Input_Lieferant!$B$9:$B$158,0),MATCH($H$4,Input_Lieferant!$D$8:$BE$8,0))),"")</f>
        <v>gOOgQJgnOTiQUfPFqKMLiAheANVSkD</v>
      </c>
      <c r="I576" s="31"/>
    </row>
    <row r="577" spans="1:9" x14ac:dyDescent="0.4">
      <c r="A577" s="158">
        <f>IFERROR(IF(AND(A571=A572,A572=A573,A573=A574,A574=A575,A575=A576),IF(A576+1&gt;MATCH(0,Input_Lieferant!$B$9:$B$158,-1),"",A576+1),A576),"")</f>
        <v>95</v>
      </c>
      <c r="B577" s="27" t="str">
        <f t="shared" si="550"/>
        <v>MATERIAL</v>
      </c>
      <c r="C577" s="27">
        <f t="shared" si="551"/>
        <v>95</v>
      </c>
      <c r="D577" s="27" t="str">
        <f t="shared" si="552"/>
        <v>GRUN</v>
      </c>
      <c r="E577" s="27" t="str">
        <f t="shared" si="560"/>
        <v>E</v>
      </c>
      <c r="F577" s="27">
        <f t="shared" ref="F577" si="612">IF(A576="","",2)</f>
        <v>2</v>
      </c>
      <c r="G577" s="27" t="str">
        <f t="shared" si="554"/>
        <v>/</v>
      </c>
      <c r="H577" s="27" t="str">
        <f>_xlfn.IFNA(IF(INDEX(Input_Lieferant!$D$9:$BE$158,MATCH($A577,Input_Lieferant!$B$9:$B$158,0),MATCH($H$1,Input_Lieferant!$D$8:$BE$8,0))=0,"",INDEX(Input_Lieferant!$D$9:$BE$158,MATCH($A577,Input_Lieferant!$B$9:$B$158,0),MATCH($H$1,Input_Lieferant!$D$8:$BE$8,0))),"")</f>
        <v/>
      </c>
      <c r="I577" s="31"/>
    </row>
    <row r="578" spans="1:9" x14ac:dyDescent="0.4">
      <c r="A578" s="158">
        <f>IFERROR(IF(AND(A572=A573,A573=A574,A574=A575,A575=A576,A576=A577),IF(A577+1&gt;MATCH(0,Input_Lieferant!$B$9:$B$158,-1),"",A577+1),A577),"")</f>
        <v>96</v>
      </c>
      <c r="B578" s="27" t="str">
        <f t="shared" si="550"/>
        <v>MATERIAL</v>
      </c>
      <c r="C578" s="27">
        <f t="shared" si="551"/>
        <v>96</v>
      </c>
      <c r="D578" s="27" t="str">
        <f t="shared" si="552"/>
        <v>GRUN</v>
      </c>
      <c r="E578" s="27" t="str">
        <f t="shared" si="560"/>
        <v>D</v>
      </c>
      <c r="F578" s="27">
        <f t="shared" ref="F578" si="613">IF(A578="","",1)</f>
        <v>1</v>
      </c>
      <c r="G578" s="27" t="str">
        <f t="shared" si="554"/>
        <v/>
      </c>
      <c r="H578" s="27" t="str">
        <f>_xlfn.IFNA(IF(INDEX(Input_Lieferant!$D$9:$BE$158,MATCH($A578,Input_Lieferant!$B$9:$B$158,0),MATCH($H$6,Input_Lieferant!$D$8:$BE$8,0))=0,"",INDEX(Input_Lieferant!$D$9:$BE$158,MATCH($A578,Input_Lieferant!$B$9:$B$158,0),MATCH($H$6,Input_Lieferant!$D$8:$BE$8,0))),"")</f>
        <v>VliMLxJOQkyswCDGtmbJoPTuNnxGay</v>
      </c>
      <c r="I578" s="31"/>
    </row>
    <row r="579" spans="1:9" x14ac:dyDescent="0.4">
      <c r="A579" s="158">
        <f>IFERROR(IF(AND(A573=A574,A574=A575,A575=A576,A576=A577,A577=A578),IF(A578+1&gt;MATCH(0,Input_Lieferant!$B$9:$B$158,-1),"",A578+1),A578),"")</f>
        <v>96</v>
      </c>
      <c r="B579" s="27" t="str">
        <f t="shared" si="550"/>
        <v>MATERIAL</v>
      </c>
      <c r="C579" s="27">
        <f t="shared" si="551"/>
        <v>96</v>
      </c>
      <c r="D579" s="27" t="str">
        <f t="shared" si="552"/>
        <v>GRUN</v>
      </c>
      <c r="E579" s="27" t="str">
        <f t="shared" si="560"/>
        <v>D</v>
      </c>
      <c r="F579" s="27">
        <f t="shared" ref="F579" si="614">IF(A578="","",2)</f>
        <v>2</v>
      </c>
      <c r="G579" s="27" t="str">
        <f t="shared" si="554"/>
        <v>/</v>
      </c>
      <c r="H579" s="27" t="str">
        <f>_xlfn.IFNA(IF(INDEX(Input_Lieferant!$D$9:$BE$158,MATCH($A579,Input_Lieferant!$B$9:$B$158,0),MATCH($H$3,Input_Lieferant!$D$8:$BE$8,0))=0,"",INDEX(Input_Lieferant!$D$9:$BE$158,MATCH($A579,Input_Lieferant!$B$9:$B$158,0),MATCH($H$3,Input_Lieferant!$D$8:$BE$8,0))),"")</f>
        <v>EUUXhFPrgwNmnJxOEdvBwfibQxGmbU</v>
      </c>
      <c r="I579" s="31"/>
    </row>
    <row r="580" spans="1:9" x14ac:dyDescent="0.4">
      <c r="A580" s="158">
        <f>IFERROR(IF(AND(A574=A575,A575=A576,A576=A577,A577=A578,A578=A579),IF(A579+1&gt;MATCH(0,Input_Lieferant!$B$9:$B$158,-1),"",A579+1),A579),"")</f>
        <v>96</v>
      </c>
      <c r="B580" s="27" t="str">
        <f t="shared" si="550"/>
        <v>MATERIAL</v>
      </c>
      <c r="C580" s="27">
        <f t="shared" si="551"/>
        <v>96</v>
      </c>
      <c r="D580" s="27" t="str">
        <f t="shared" si="552"/>
        <v>GRUN</v>
      </c>
      <c r="E580" s="27" t="str">
        <f t="shared" si="560"/>
        <v>F</v>
      </c>
      <c r="F580" s="27">
        <f t="shared" ref="F580" si="615">IF(A580="","",1)</f>
        <v>1</v>
      </c>
      <c r="G580" s="27" t="str">
        <f t="shared" si="554"/>
        <v/>
      </c>
      <c r="H580" s="27" t="str">
        <f>_xlfn.IFNA(IF(INDEX(Input_Lieferant!$D$9:$BE$158,MATCH($A580,Input_Lieferant!$B$9:$B$158,0),MATCH($H$5,Input_Lieferant!$D$8:$BE$8,0))=0,"",INDEX(Input_Lieferant!$D$9:$BE$158,MATCH($A580,Input_Lieferant!$B$9:$B$158,0),MATCH($H$5,Input_Lieferant!$D$8:$BE$8,0))),"")</f>
        <v>QxmmDiAxQXpmPIxecGBFAnIIWnrNAo</v>
      </c>
      <c r="I580" s="31"/>
    </row>
    <row r="581" spans="1:9" x14ac:dyDescent="0.4">
      <c r="A581" s="158">
        <f>IFERROR(IF(AND(A575=A576,A576=A577,A577=A578,A578=A579,A579=A580),IF(A580+1&gt;MATCH(0,Input_Lieferant!$B$9:$B$158,-1),"",A580+1),A580),"")</f>
        <v>96</v>
      </c>
      <c r="B581" s="27" t="str">
        <f t="shared" si="550"/>
        <v>MATERIAL</v>
      </c>
      <c r="C581" s="27">
        <f t="shared" si="551"/>
        <v>96</v>
      </c>
      <c r="D581" s="27" t="str">
        <f t="shared" si="552"/>
        <v>GRUN</v>
      </c>
      <c r="E581" s="27" t="str">
        <f t="shared" si="560"/>
        <v>F</v>
      </c>
      <c r="F581" s="27">
        <f t="shared" ref="F581" si="616">IF(A580="","",2)</f>
        <v>2</v>
      </c>
      <c r="G581" s="27" t="str">
        <f t="shared" si="554"/>
        <v>/</v>
      </c>
      <c r="H581" s="27" t="str">
        <f>_xlfn.IFNA(IF(INDEX(Input_Lieferant!$D$9:$BE$158,MATCH($A581,Input_Lieferant!$B$9:$B$158,0),MATCH($H$2,Input_Lieferant!$D$8:$BE$8,0))=0,"",INDEX(Input_Lieferant!$D$9:$BE$158,MATCH($A581,Input_Lieferant!$B$9:$B$158,0),MATCH($H$2,Input_Lieferant!$D$8:$BE$8,0))),"")</f>
        <v>TqRArNsUzUVwTjhdPxCxVgmOaOpNLM</v>
      </c>
      <c r="I581" s="31"/>
    </row>
    <row r="582" spans="1:9" x14ac:dyDescent="0.4">
      <c r="A582" s="158">
        <f>IFERROR(IF(AND(A576=A577,A577=A578,A578=A579,A579=A580,A580=A581),IF(A581+1&gt;MATCH(0,Input_Lieferant!$B$9:$B$158,-1),"",A581+1),A581),"")</f>
        <v>96</v>
      </c>
      <c r="B582" s="27" t="str">
        <f t="shared" si="550"/>
        <v>MATERIAL</v>
      </c>
      <c r="C582" s="27">
        <f t="shared" si="551"/>
        <v>96</v>
      </c>
      <c r="D582" s="27" t="str">
        <f t="shared" si="552"/>
        <v>GRUN</v>
      </c>
      <c r="E582" s="27" t="str">
        <f t="shared" si="560"/>
        <v>E</v>
      </c>
      <c r="F582" s="27">
        <f t="shared" ref="F582" si="617">IF(A582="","",1)</f>
        <v>1</v>
      </c>
      <c r="G582" s="27" t="str">
        <f t="shared" si="554"/>
        <v/>
      </c>
      <c r="H582" s="27" t="str">
        <f>_xlfn.IFNA(IF(INDEX(Input_Lieferant!$D$9:$BE$158,MATCH($A582,Input_Lieferant!$B$9:$B$158,0),MATCH($H$4,Input_Lieferant!$D$8:$BE$8,0))=0,"",INDEX(Input_Lieferant!$D$9:$BE$158,MATCH($A582,Input_Lieferant!$B$9:$B$158,0),MATCH($H$4,Input_Lieferant!$D$8:$BE$8,0))),"")</f>
        <v>gVvbFHJGEJOjptsdrtxFzHtIPxydSM</v>
      </c>
      <c r="I582" s="31"/>
    </row>
    <row r="583" spans="1:9" x14ac:dyDescent="0.4">
      <c r="A583" s="158">
        <f>IFERROR(IF(AND(A577=A578,A578=A579,A579=A580,A580=A581,A581=A582),IF(A582+1&gt;MATCH(0,Input_Lieferant!$B$9:$B$158,-1),"",A582+1),A582),"")</f>
        <v>96</v>
      </c>
      <c r="B583" s="27" t="str">
        <f t="shared" si="550"/>
        <v>MATERIAL</v>
      </c>
      <c r="C583" s="27">
        <f t="shared" si="551"/>
        <v>96</v>
      </c>
      <c r="D583" s="27" t="str">
        <f t="shared" si="552"/>
        <v>GRUN</v>
      </c>
      <c r="E583" s="27" t="str">
        <f t="shared" si="560"/>
        <v>E</v>
      </c>
      <c r="F583" s="27">
        <f t="shared" ref="F583" si="618">IF(A582="","",2)</f>
        <v>2</v>
      </c>
      <c r="G583" s="27" t="str">
        <f t="shared" si="554"/>
        <v>/</v>
      </c>
      <c r="H583" s="27" t="str">
        <f>_xlfn.IFNA(IF(INDEX(Input_Lieferant!$D$9:$BE$158,MATCH($A583,Input_Lieferant!$B$9:$B$158,0),MATCH($H$1,Input_Lieferant!$D$8:$BE$8,0))=0,"",INDEX(Input_Lieferant!$D$9:$BE$158,MATCH($A583,Input_Lieferant!$B$9:$B$158,0),MATCH($H$1,Input_Lieferant!$D$8:$BE$8,0))),"")</f>
        <v/>
      </c>
      <c r="I583" s="31"/>
    </row>
    <row r="584" spans="1:9" x14ac:dyDescent="0.4">
      <c r="A584" s="158">
        <f>IFERROR(IF(AND(A578=A579,A579=A580,A580=A581,A581=A582,A582=A583),IF(A583+1&gt;MATCH(0,Input_Lieferant!$B$9:$B$158,-1),"",A583+1),A583),"")</f>
        <v>97</v>
      </c>
      <c r="B584" s="27" t="str">
        <f t="shared" ref="B584:B647" si="619">IF(A584&lt;&gt;"","MATERIAL","")</f>
        <v>MATERIAL</v>
      </c>
      <c r="C584" s="27">
        <f t="shared" ref="C584:C647" si="620">A584</f>
        <v>97</v>
      </c>
      <c r="D584" s="27" t="str">
        <f t="shared" ref="D584:D647" si="621">IF(A584&lt;&gt;"","GRUN","")</f>
        <v>GRUN</v>
      </c>
      <c r="E584" s="27" t="str">
        <f t="shared" si="560"/>
        <v>D</v>
      </c>
      <c r="F584" s="27">
        <f t="shared" ref="F584" si="622">IF(A584="","",1)</f>
        <v>1</v>
      </c>
      <c r="G584" s="27" t="str">
        <f t="shared" ref="G584:G647" si="623">IF(F584=2,"/","")</f>
        <v/>
      </c>
      <c r="H584" s="27" t="str">
        <f>_xlfn.IFNA(IF(INDEX(Input_Lieferant!$D$9:$BE$158,MATCH($A584,Input_Lieferant!$B$9:$B$158,0),MATCH($H$6,Input_Lieferant!$D$8:$BE$8,0))=0,"",INDEX(Input_Lieferant!$D$9:$BE$158,MATCH($A584,Input_Lieferant!$B$9:$B$158,0),MATCH($H$6,Input_Lieferant!$D$8:$BE$8,0))),"")</f>
        <v>KcJubGrWpNmSQapUlUeTXavBzXJpSy</v>
      </c>
      <c r="I584" s="31"/>
    </row>
    <row r="585" spans="1:9" x14ac:dyDescent="0.4">
      <c r="A585" s="158">
        <f>IFERROR(IF(AND(A579=A580,A580=A581,A581=A582,A582=A583,A583=A584),IF(A584+1&gt;MATCH(0,Input_Lieferant!$B$9:$B$158,-1),"",A584+1),A584),"")</f>
        <v>97</v>
      </c>
      <c r="B585" s="27" t="str">
        <f t="shared" si="619"/>
        <v>MATERIAL</v>
      </c>
      <c r="C585" s="27">
        <f t="shared" si="620"/>
        <v>97</v>
      </c>
      <c r="D585" s="27" t="str">
        <f t="shared" si="621"/>
        <v>GRUN</v>
      </c>
      <c r="E585" s="27" t="str">
        <f t="shared" si="560"/>
        <v>D</v>
      </c>
      <c r="F585" s="27">
        <f t="shared" ref="F585" si="624">IF(A584="","",2)</f>
        <v>2</v>
      </c>
      <c r="G585" s="27" t="str">
        <f t="shared" si="623"/>
        <v>/</v>
      </c>
      <c r="H585" s="27" t="str">
        <f>_xlfn.IFNA(IF(INDEX(Input_Lieferant!$D$9:$BE$158,MATCH($A585,Input_Lieferant!$B$9:$B$158,0),MATCH($H$3,Input_Lieferant!$D$8:$BE$8,0))=0,"",INDEX(Input_Lieferant!$D$9:$BE$158,MATCH($A585,Input_Lieferant!$B$9:$B$158,0),MATCH($H$3,Input_Lieferant!$D$8:$BE$8,0))),"")</f>
        <v>fwrUMFXUcEqPgOasLQvpePbUBDjNjN</v>
      </c>
      <c r="I585" s="31"/>
    </row>
    <row r="586" spans="1:9" x14ac:dyDescent="0.4">
      <c r="A586" s="158">
        <f>IFERROR(IF(AND(A580=A581,A581=A582,A582=A583,A583=A584,A584=A585),IF(A585+1&gt;MATCH(0,Input_Lieferant!$B$9:$B$158,-1),"",A585+1),A585),"")</f>
        <v>97</v>
      </c>
      <c r="B586" s="27" t="str">
        <f t="shared" si="619"/>
        <v>MATERIAL</v>
      </c>
      <c r="C586" s="27">
        <f t="shared" si="620"/>
        <v>97</v>
      </c>
      <c r="D586" s="27" t="str">
        <f t="shared" si="621"/>
        <v>GRUN</v>
      </c>
      <c r="E586" s="27" t="str">
        <f t="shared" si="560"/>
        <v>F</v>
      </c>
      <c r="F586" s="27">
        <f t="shared" ref="F586" si="625">IF(A586="","",1)</f>
        <v>1</v>
      </c>
      <c r="G586" s="27" t="str">
        <f t="shared" si="623"/>
        <v/>
      </c>
      <c r="H586" s="27" t="str">
        <f>_xlfn.IFNA(IF(INDEX(Input_Lieferant!$D$9:$BE$158,MATCH($A586,Input_Lieferant!$B$9:$B$158,0),MATCH($H$5,Input_Lieferant!$D$8:$BE$8,0))=0,"",INDEX(Input_Lieferant!$D$9:$BE$158,MATCH($A586,Input_Lieferant!$B$9:$B$158,0),MATCH($H$5,Input_Lieferant!$D$8:$BE$8,0))),"")</f>
        <v>kUaIMMWjgnyoJxbMJluvJkvwMdkFTq</v>
      </c>
      <c r="I586" s="31"/>
    </row>
    <row r="587" spans="1:9" x14ac:dyDescent="0.4">
      <c r="A587" s="158">
        <f>IFERROR(IF(AND(A581=A582,A582=A583,A583=A584,A584=A585,A585=A586),IF(A586+1&gt;MATCH(0,Input_Lieferant!$B$9:$B$158,-1),"",A586+1),A586),"")</f>
        <v>97</v>
      </c>
      <c r="B587" s="27" t="str">
        <f t="shared" si="619"/>
        <v>MATERIAL</v>
      </c>
      <c r="C587" s="27">
        <f t="shared" si="620"/>
        <v>97</v>
      </c>
      <c r="D587" s="27" t="str">
        <f t="shared" si="621"/>
        <v>GRUN</v>
      </c>
      <c r="E587" s="27" t="str">
        <f t="shared" si="560"/>
        <v>F</v>
      </c>
      <c r="F587" s="27">
        <f t="shared" ref="F587" si="626">IF(A586="","",2)</f>
        <v>2</v>
      </c>
      <c r="G587" s="27" t="str">
        <f t="shared" si="623"/>
        <v>/</v>
      </c>
      <c r="H587" s="27" t="str">
        <f>_xlfn.IFNA(IF(INDEX(Input_Lieferant!$D$9:$BE$158,MATCH($A587,Input_Lieferant!$B$9:$B$158,0),MATCH($H$2,Input_Lieferant!$D$8:$BE$8,0))=0,"",INDEX(Input_Lieferant!$D$9:$BE$158,MATCH($A587,Input_Lieferant!$B$9:$B$158,0),MATCH($H$2,Input_Lieferant!$D$8:$BE$8,0))),"")</f>
        <v>JvtITsvvWhSEugfUrQPwElcSLCkWMj</v>
      </c>
      <c r="I587" s="31"/>
    </row>
    <row r="588" spans="1:9" x14ac:dyDescent="0.4">
      <c r="A588" s="158">
        <f>IFERROR(IF(AND(A582=A583,A583=A584,A584=A585,A585=A586,A586=A587),IF(A587+1&gt;MATCH(0,Input_Lieferant!$B$9:$B$158,-1),"",A587+1),A587),"")</f>
        <v>97</v>
      </c>
      <c r="B588" s="27" t="str">
        <f t="shared" si="619"/>
        <v>MATERIAL</v>
      </c>
      <c r="C588" s="27">
        <f t="shared" si="620"/>
        <v>97</v>
      </c>
      <c r="D588" s="27" t="str">
        <f t="shared" si="621"/>
        <v>GRUN</v>
      </c>
      <c r="E588" s="27" t="str">
        <f t="shared" si="560"/>
        <v>E</v>
      </c>
      <c r="F588" s="27">
        <f t="shared" ref="F588" si="627">IF(A588="","",1)</f>
        <v>1</v>
      </c>
      <c r="G588" s="27" t="str">
        <f t="shared" si="623"/>
        <v/>
      </c>
      <c r="H588" s="27" t="str">
        <f>_xlfn.IFNA(IF(INDEX(Input_Lieferant!$D$9:$BE$158,MATCH($A588,Input_Lieferant!$B$9:$B$158,0),MATCH($H$4,Input_Lieferant!$D$8:$BE$8,0))=0,"",INDEX(Input_Lieferant!$D$9:$BE$158,MATCH($A588,Input_Lieferant!$B$9:$B$158,0),MATCH($H$4,Input_Lieferant!$D$8:$BE$8,0))),"")</f>
        <v>SNLyrnNfedxlPnFVtljcngxOBsRnOt</v>
      </c>
      <c r="I588" s="31"/>
    </row>
    <row r="589" spans="1:9" x14ac:dyDescent="0.4">
      <c r="A589" s="158">
        <f>IFERROR(IF(AND(A583=A584,A584=A585,A585=A586,A586=A587,A587=A588),IF(A588+1&gt;MATCH(0,Input_Lieferant!$B$9:$B$158,-1),"",A588+1),A588),"")</f>
        <v>97</v>
      </c>
      <c r="B589" s="27" t="str">
        <f t="shared" si="619"/>
        <v>MATERIAL</v>
      </c>
      <c r="C589" s="27">
        <f t="shared" si="620"/>
        <v>97</v>
      </c>
      <c r="D589" s="27" t="str">
        <f t="shared" si="621"/>
        <v>GRUN</v>
      </c>
      <c r="E589" s="27" t="str">
        <f t="shared" si="560"/>
        <v>E</v>
      </c>
      <c r="F589" s="27">
        <f t="shared" ref="F589" si="628">IF(A588="","",2)</f>
        <v>2</v>
      </c>
      <c r="G589" s="27" t="str">
        <f t="shared" si="623"/>
        <v>/</v>
      </c>
      <c r="H589" s="27" t="str">
        <f>_xlfn.IFNA(IF(INDEX(Input_Lieferant!$D$9:$BE$158,MATCH($A589,Input_Lieferant!$B$9:$B$158,0),MATCH($H$1,Input_Lieferant!$D$8:$BE$8,0))=0,"",INDEX(Input_Lieferant!$D$9:$BE$158,MATCH($A589,Input_Lieferant!$B$9:$B$158,0),MATCH($H$1,Input_Lieferant!$D$8:$BE$8,0))),"")</f>
        <v/>
      </c>
      <c r="I589" s="31"/>
    </row>
    <row r="590" spans="1:9" x14ac:dyDescent="0.4">
      <c r="A590" s="158">
        <f>IFERROR(IF(AND(A584=A585,A585=A586,A586=A587,A587=A588,A588=A589),IF(A589+1&gt;MATCH(0,Input_Lieferant!$B$9:$B$158,-1),"",A589+1),A589),"")</f>
        <v>98</v>
      </c>
      <c r="B590" s="27" t="str">
        <f t="shared" si="619"/>
        <v>MATERIAL</v>
      </c>
      <c r="C590" s="27">
        <f t="shared" si="620"/>
        <v>98</v>
      </c>
      <c r="D590" s="27" t="str">
        <f t="shared" si="621"/>
        <v>GRUN</v>
      </c>
      <c r="E590" s="27" t="str">
        <f t="shared" ref="E590:E653" si="629">IF(A590&lt;&gt;"",E584,"")</f>
        <v>D</v>
      </c>
      <c r="F590" s="27">
        <f t="shared" ref="F590" si="630">IF(A590="","",1)</f>
        <v>1</v>
      </c>
      <c r="G590" s="27" t="str">
        <f t="shared" si="623"/>
        <v/>
      </c>
      <c r="H590" s="27" t="str">
        <f>_xlfn.IFNA(IF(INDEX(Input_Lieferant!$D$9:$BE$158,MATCH($A590,Input_Lieferant!$B$9:$B$158,0),MATCH($H$6,Input_Lieferant!$D$8:$BE$8,0))=0,"",INDEX(Input_Lieferant!$D$9:$BE$158,MATCH($A590,Input_Lieferant!$B$9:$B$158,0),MATCH($H$6,Input_Lieferant!$D$8:$BE$8,0))),"")</f>
        <v>SxOqXlhMsuPnhUUFITBoUCpBraShcR</v>
      </c>
      <c r="I590" s="31"/>
    </row>
    <row r="591" spans="1:9" x14ac:dyDescent="0.4">
      <c r="A591" s="158">
        <f>IFERROR(IF(AND(A585=A586,A586=A587,A587=A588,A588=A589,A589=A590),IF(A590+1&gt;MATCH(0,Input_Lieferant!$B$9:$B$158,-1),"",A590+1),A590),"")</f>
        <v>98</v>
      </c>
      <c r="B591" s="27" t="str">
        <f t="shared" si="619"/>
        <v>MATERIAL</v>
      </c>
      <c r="C591" s="27">
        <f t="shared" si="620"/>
        <v>98</v>
      </c>
      <c r="D591" s="27" t="str">
        <f t="shared" si="621"/>
        <v>GRUN</v>
      </c>
      <c r="E591" s="27" t="str">
        <f t="shared" si="629"/>
        <v>D</v>
      </c>
      <c r="F591" s="27">
        <f t="shared" ref="F591" si="631">IF(A590="","",2)</f>
        <v>2</v>
      </c>
      <c r="G591" s="27" t="str">
        <f t="shared" si="623"/>
        <v>/</v>
      </c>
      <c r="H591" s="27" t="str">
        <f>_xlfn.IFNA(IF(INDEX(Input_Lieferant!$D$9:$BE$158,MATCH($A591,Input_Lieferant!$B$9:$B$158,0),MATCH($H$3,Input_Lieferant!$D$8:$BE$8,0))=0,"",INDEX(Input_Lieferant!$D$9:$BE$158,MATCH($A591,Input_Lieferant!$B$9:$B$158,0),MATCH($H$3,Input_Lieferant!$D$8:$BE$8,0))),"")</f>
        <v>nEMcvWOXInRcGiiolkaCyJcdWySLvE</v>
      </c>
      <c r="I591" s="31"/>
    </row>
    <row r="592" spans="1:9" x14ac:dyDescent="0.4">
      <c r="A592" s="158">
        <f>IFERROR(IF(AND(A586=A587,A587=A588,A588=A589,A589=A590,A590=A591),IF(A591+1&gt;MATCH(0,Input_Lieferant!$B$9:$B$158,-1),"",A591+1),A591),"")</f>
        <v>98</v>
      </c>
      <c r="B592" s="27" t="str">
        <f t="shared" si="619"/>
        <v>MATERIAL</v>
      </c>
      <c r="C592" s="27">
        <f t="shared" si="620"/>
        <v>98</v>
      </c>
      <c r="D592" s="27" t="str">
        <f t="shared" si="621"/>
        <v>GRUN</v>
      </c>
      <c r="E592" s="27" t="str">
        <f t="shared" si="629"/>
        <v>F</v>
      </c>
      <c r="F592" s="27">
        <f t="shared" ref="F592" si="632">IF(A592="","",1)</f>
        <v>1</v>
      </c>
      <c r="G592" s="27" t="str">
        <f t="shared" si="623"/>
        <v/>
      </c>
      <c r="H592" s="27" t="str">
        <f>_xlfn.IFNA(IF(INDEX(Input_Lieferant!$D$9:$BE$158,MATCH($A592,Input_Lieferant!$B$9:$B$158,0),MATCH($H$5,Input_Lieferant!$D$8:$BE$8,0))=0,"",INDEX(Input_Lieferant!$D$9:$BE$158,MATCH($A592,Input_Lieferant!$B$9:$B$158,0),MATCH($H$5,Input_Lieferant!$D$8:$BE$8,0))),"")</f>
        <v>mpewBsCrBbDgMhIqxNThvCkwfxbRWB</v>
      </c>
      <c r="I592" s="31"/>
    </row>
    <row r="593" spans="1:9" x14ac:dyDescent="0.4">
      <c r="A593" s="158">
        <f>IFERROR(IF(AND(A587=A588,A588=A589,A589=A590,A590=A591,A591=A592),IF(A592+1&gt;MATCH(0,Input_Lieferant!$B$9:$B$158,-1),"",A592+1),A592),"")</f>
        <v>98</v>
      </c>
      <c r="B593" s="27" t="str">
        <f t="shared" si="619"/>
        <v>MATERIAL</v>
      </c>
      <c r="C593" s="27">
        <f t="shared" si="620"/>
        <v>98</v>
      </c>
      <c r="D593" s="27" t="str">
        <f t="shared" si="621"/>
        <v>GRUN</v>
      </c>
      <c r="E593" s="27" t="str">
        <f t="shared" si="629"/>
        <v>F</v>
      </c>
      <c r="F593" s="27">
        <f t="shared" ref="F593" si="633">IF(A592="","",2)</f>
        <v>2</v>
      </c>
      <c r="G593" s="27" t="str">
        <f t="shared" si="623"/>
        <v>/</v>
      </c>
      <c r="H593" s="27" t="str">
        <f>_xlfn.IFNA(IF(INDEX(Input_Lieferant!$D$9:$BE$158,MATCH($A593,Input_Lieferant!$B$9:$B$158,0),MATCH($H$2,Input_Lieferant!$D$8:$BE$8,0))=0,"",INDEX(Input_Lieferant!$D$9:$BE$158,MATCH($A593,Input_Lieferant!$B$9:$B$158,0),MATCH($H$2,Input_Lieferant!$D$8:$BE$8,0))),"")</f>
        <v>PMsKhmOhOftXQzqQXoRxPBkAXaByyL</v>
      </c>
      <c r="I593" s="31"/>
    </row>
    <row r="594" spans="1:9" x14ac:dyDescent="0.4">
      <c r="A594" s="158">
        <f>IFERROR(IF(AND(A588=A589,A589=A590,A590=A591,A591=A592,A592=A593),IF(A593+1&gt;MATCH(0,Input_Lieferant!$B$9:$B$158,-1),"",A593+1),A593),"")</f>
        <v>98</v>
      </c>
      <c r="B594" s="27" t="str">
        <f t="shared" si="619"/>
        <v>MATERIAL</v>
      </c>
      <c r="C594" s="27">
        <f t="shared" si="620"/>
        <v>98</v>
      </c>
      <c r="D594" s="27" t="str">
        <f t="shared" si="621"/>
        <v>GRUN</v>
      </c>
      <c r="E594" s="27" t="str">
        <f t="shared" si="629"/>
        <v>E</v>
      </c>
      <c r="F594" s="27">
        <f t="shared" ref="F594" si="634">IF(A594="","",1)</f>
        <v>1</v>
      </c>
      <c r="G594" s="27" t="str">
        <f t="shared" si="623"/>
        <v/>
      </c>
      <c r="H594" s="27" t="str">
        <f>_xlfn.IFNA(IF(INDEX(Input_Lieferant!$D$9:$BE$158,MATCH($A594,Input_Lieferant!$B$9:$B$158,0),MATCH($H$4,Input_Lieferant!$D$8:$BE$8,0))=0,"",INDEX(Input_Lieferant!$D$9:$BE$158,MATCH($A594,Input_Lieferant!$B$9:$B$158,0),MATCH($H$4,Input_Lieferant!$D$8:$BE$8,0))),"")</f>
        <v>BpdtXGbfKUipuCkgsXpMfyfJkBKqmw</v>
      </c>
      <c r="I594" s="31"/>
    </row>
    <row r="595" spans="1:9" x14ac:dyDescent="0.4">
      <c r="A595" s="158">
        <f>IFERROR(IF(AND(A589=A590,A590=A591,A591=A592,A592=A593,A593=A594),IF(A594+1&gt;MATCH(0,Input_Lieferant!$B$9:$B$158,-1),"",A594+1),A594),"")</f>
        <v>98</v>
      </c>
      <c r="B595" s="27" t="str">
        <f t="shared" si="619"/>
        <v>MATERIAL</v>
      </c>
      <c r="C595" s="27">
        <f t="shared" si="620"/>
        <v>98</v>
      </c>
      <c r="D595" s="27" t="str">
        <f t="shared" si="621"/>
        <v>GRUN</v>
      </c>
      <c r="E595" s="27" t="str">
        <f t="shared" si="629"/>
        <v>E</v>
      </c>
      <c r="F595" s="27">
        <f t="shared" ref="F595" si="635">IF(A594="","",2)</f>
        <v>2</v>
      </c>
      <c r="G595" s="27" t="str">
        <f t="shared" si="623"/>
        <v>/</v>
      </c>
      <c r="H595" s="27" t="str">
        <f>_xlfn.IFNA(IF(INDEX(Input_Lieferant!$D$9:$BE$158,MATCH($A595,Input_Lieferant!$B$9:$B$158,0),MATCH($H$1,Input_Lieferant!$D$8:$BE$8,0))=0,"",INDEX(Input_Lieferant!$D$9:$BE$158,MATCH($A595,Input_Lieferant!$B$9:$B$158,0),MATCH($H$1,Input_Lieferant!$D$8:$BE$8,0))),"")</f>
        <v/>
      </c>
      <c r="I595" s="31"/>
    </row>
    <row r="596" spans="1:9" x14ac:dyDescent="0.4">
      <c r="A596" s="158">
        <f>IFERROR(IF(AND(A590=A591,A591=A592,A592=A593,A593=A594,A594=A595),IF(A595+1&gt;MATCH(0,Input_Lieferant!$B$9:$B$158,-1),"",A595+1),A595),"")</f>
        <v>99</v>
      </c>
      <c r="B596" s="27" t="str">
        <f t="shared" si="619"/>
        <v>MATERIAL</v>
      </c>
      <c r="C596" s="27">
        <f t="shared" si="620"/>
        <v>99</v>
      </c>
      <c r="D596" s="27" t="str">
        <f t="shared" si="621"/>
        <v>GRUN</v>
      </c>
      <c r="E596" s="27" t="str">
        <f t="shared" si="629"/>
        <v>D</v>
      </c>
      <c r="F596" s="27">
        <f t="shared" ref="F596" si="636">IF(A596="","",1)</f>
        <v>1</v>
      </c>
      <c r="G596" s="27" t="str">
        <f t="shared" si="623"/>
        <v/>
      </c>
      <c r="H596" s="27" t="str">
        <f>_xlfn.IFNA(IF(INDEX(Input_Lieferant!$D$9:$BE$158,MATCH($A596,Input_Lieferant!$B$9:$B$158,0),MATCH($H$6,Input_Lieferant!$D$8:$BE$8,0))=0,"",INDEX(Input_Lieferant!$D$9:$BE$158,MATCH($A596,Input_Lieferant!$B$9:$B$158,0),MATCH($H$6,Input_Lieferant!$D$8:$BE$8,0))),"")</f>
        <v>vUTwXXIkrAWBkgMeGmOtAvEqhUWpBh</v>
      </c>
      <c r="I596" s="31"/>
    </row>
    <row r="597" spans="1:9" x14ac:dyDescent="0.4">
      <c r="A597" s="158">
        <f>IFERROR(IF(AND(A591=A592,A592=A593,A593=A594,A594=A595,A595=A596),IF(A596+1&gt;MATCH(0,Input_Lieferant!$B$9:$B$158,-1),"",A596+1),A596),"")</f>
        <v>99</v>
      </c>
      <c r="B597" s="27" t="str">
        <f t="shared" si="619"/>
        <v>MATERIAL</v>
      </c>
      <c r="C597" s="27">
        <f t="shared" si="620"/>
        <v>99</v>
      </c>
      <c r="D597" s="27" t="str">
        <f t="shared" si="621"/>
        <v>GRUN</v>
      </c>
      <c r="E597" s="27" t="str">
        <f t="shared" si="629"/>
        <v>D</v>
      </c>
      <c r="F597" s="27">
        <f t="shared" ref="F597" si="637">IF(A596="","",2)</f>
        <v>2</v>
      </c>
      <c r="G597" s="27" t="str">
        <f t="shared" si="623"/>
        <v>/</v>
      </c>
      <c r="H597" s="27" t="str">
        <f>_xlfn.IFNA(IF(INDEX(Input_Lieferant!$D$9:$BE$158,MATCH($A597,Input_Lieferant!$B$9:$B$158,0),MATCH($H$3,Input_Lieferant!$D$8:$BE$8,0))=0,"",INDEX(Input_Lieferant!$D$9:$BE$158,MATCH($A597,Input_Lieferant!$B$9:$B$158,0),MATCH($H$3,Input_Lieferant!$D$8:$BE$8,0))),"")</f>
        <v>qAraXdfFszbqkGtGjUfwqDIzrlQmzz</v>
      </c>
      <c r="I597" s="31"/>
    </row>
    <row r="598" spans="1:9" x14ac:dyDescent="0.4">
      <c r="A598" s="158">
        <f>IFERROR(IF(AND(A592=A593,A593=A594,A594=A595,A595=A596,A596=A597),IF(A597+1&gt;MATCH(0,Input_Lieferant!$B$9:$B$158,-1),"",A597+1),A597),"")</f>
        <v>99</v>
      </c>
      <c r="B598" s="27" t="str">
        <f t="shared" si="619"/>
        <v>MATERIAL</v>
      </c>
      <c r="C598" s="27">
        <f t="shared" si="620"/>
        <v>99</v>
      </c>
      <c r="D598" s="27" t="str">
        <f t="shared" si="621"/>
        <v>GRUN</v>
      </c>
      <c r="E598" s="27" t="str">
        <f t="shared" si="629"/>
        <v>F</v>
      </c>
      <c r="F598" s="27">
        <f t="shared" ref="F598" si="638">IF(A598="","",1)</f>
        <v>1</v>
      </c>
      <c r="G598" s="27" t="str">
        <f t="shared" si="623"/>
        <v/>
      </c>
      <c r="H598" s="27" t="str">
        <f>_xlfn.IFNA(IF(INDEX(Input_Lieferant!$D$9:$BE$158,MATCH($A598,Input_Lieferant!$B$9:$B$158,0),MATCH($H$5,Input_Lieferant!$D$8:$BE$8,0))=0,"",INDEX(Input_Lieferant!$D$9:$BE$158,MATCH($A598,Input_Lieferant!$B$9:$B$158,0),MATCH($H$5,Input_Lieferant!$D$8:$BE$8,0))),"")</f>
        <v>maQbscjQlXIDTmSqPhBWSkGrJVohPt</v>
      </c>
      <c r="I598" s="31"/>
    </row>
    <row r="599" spans="1:9" x14ac:dyDescent="0.4">
      <c r="A599" s="158">
        <f>IFERROR(IF(AND(A593=A594,A594=A595,A595=A596,A596=A597,A597=A598),IF(A598+1&gt;MATCH(0,Input_Lieferant!$B$9:$B$158,-1),"",A598+1),A598),"")</f>
        <v>99</v>
      </c>
      <c r="B599" s="27" t="str">
        <f t="shared" si="619"/>
        <v>MATERIAL</v>
      </c>
      <c r="C599" s="27">
        <f t="shared" si="620"/>
        <v>99</v>
      </c>
      <c r="D599" s="27" t="str">
        <f t="shared" si="621"/>
        <v>GRUN</v>
      </c>
      <c r="E599" s="27" t="str">
        <f t="shared" si="629"/>
        <v>F</v>
      </c>
      <c r="F599" s="27">
        <f t="shared" ref="F599" si="639">IF(A598="","",2)</f>
        <v>2</v>
      </c>
      <c r="G599" s="27" t="str">
        <f t="shared" si="623"/>
        <v>/</v>
      </c>
      <c r="H599" s="27" t="str">
        <f>_xlfn.IFNA(IF(INDEX(Input_Lieferant!$D$9:$BE$158,MATCH($A599,Input_Lieferant!$B$9:$B$158,0),MATCH($H$2,Input_Lieferant!$D$8:$BE$8,0))=0,"",INDEX(Input_Lieferant!$D$9:$BE$158,MATCH($A599,Input_Lieferant!$B$9:$B$158,0),MATCH($H$2,Input_Lieferant!$D$8:$BE$8,0))),"")</f>
        <v>HaxjUmnENIaVGjDIuCaapJKrFLgNos</v>
      </c>
      <c r="I599" s="31"/>
    </row>
    <row r="600" spans="1:9" x14ac:dyDescent="0.4">
      <c r="A600" s="158">
        <f>IFERROR(IF(AND(A594=A595,A595=A596,A596=A597,A597=A598,A598=A599),IF(A599+1&gt;MATCH(0,Input_Lieferant!$B$9:$B$158,-1),"",A599+1),A599),"")</f>
        <v>99</v>
      </c>
      <c r="B600" s="27" t="str">
        <f t="shared" si="619"/>
        <v>MATERIAL</v>
      </c>
      <c r="C600" s="27">
        <f t="shared" si="620"/>
        <v>99</v>
      </c>
      <c r="D600" s="27" t="str">
        <f t="shared" si="621"/>
        <v>GRUN</v>
      </c>
      <c r="E600" s="27" t="str">
        <f t="shared" si="629"/>
        <v>E</v>
      </c>
      <c r="F600" s="27">
        <f t="shared" ref="F600" si="640">IF(A600="","",1)</f>
        <v>1</v>
      </c>
      <c r="G600" s="27" t="str">
        <f t="shared" si="623"/>
        <v/>
      </c>
      <c r="H600" s="27" t="str">
        <f>_xlfn.IFNA(IF(INDEX(Input_Lieferant!$D$9:$BE$158,MATCH($A600,Input_Lieferant!$B$9:$B$158,0),MATCH($H$4,Input_Lieferant!$D$8:$BE$8,0))=0,"",INDEX(Input_Lieferant!$D$9:$BE$158,MATCH($A600,Input_Lieferant!$B$9:$B$158,0),MATCH($H$4,Input_Lieferant!$D$8:$BE$8,0))),"")</f>
        <v>EqrsPjccCaMNjgPmJeTOsbFxGFlpxi</v>
      </c>
      <c r="I600" s="31"/>
    </row>
    <row r="601" spans="1:9" x14ac:dyDescent="0.4">
      <c r="A601" s="158">
        <f>IFERROR(IF(AND(A595=A596,A596=A597,A597=A598,A598=A599,A599=A600),IF(A600+1&gt;MATCH(0,Input_Lieferant!$B$9:$B$158,-1),"",A600+1),A600),"")</f>
        <v>99</v>
      </c>
      <c r="B601" s="27" t="str">
        <f t="shared" si="619"/>
        <v>MATERIAL</v>
      </c>
      <c r="C601" s="27">
        <f t="shared" si="620"/>
        <v>99</v>
      </c>
      <c r="D601" s="27" t="str">
        <f t="shared" si="621"/>
        <v>GRUN</v>
      </c>
      <c r="E601" s="27" t="str">
        <f t="shared" si="629"/>
        <v>E</v>
      </c>
      <c r="F601" s="27">
        <f t="shared" ref="F601" si="641">IF(A600="","",2)</f>
        <v>2</v>
      </c>
      <c r="G601" s="27" t="str">
        <f t="shared" si="623"/>
        <v>/</v>
      </c>
      <c r="H601" s="27" t="str">
        <f>_xlfn.IFNA(IF(INDEX(Input_Lieferant!$D$9:$BE$158,MATCH($A601,Input_Lieferant!$B$9:$B$158,0),MATCH($H$1,Input_Lieferant!$D$8:$BE$8,0))=0,"",INDEX(Input_Lieferant!$D$9:$BE$158,MATCH($A601,Input_Lieferant!$B$9:$B$158,0),MATCH($H$1,Input_Lieferant!$D$8:$BE$8,0))),"")</f>
        <v/>
      </c>
      <c r="I601" s="31"/>
    </row>
    <row r="602" spans="1:9" x14ac:dyDescent="0.4">
      <c r="A602" s="158">
        <f>IFERROR(IF(AND(A596=A597,A597=A598,A598=A599,A599=A600,A600=A601),IF(A601+1&gt;MATCH(0,Input_Lieferant!$B$9:$B$158,-1),"",A601+1),A601),"")</f>
        <v>100</v>
      </c>
      <c r="B602" s="27" t="str">
        <f t="shared" si="619"/>
        <v>MATERIAL</v>
      </c>
      <c r="C602" s="27">
        <f t="shared" si="620"/>
        <v>100</v>
      </c>
      <c r="D602" s="27" t="str">
        <f t="shared" si="621"/>
        <v>GRUN</v>
      </c>
      <c r="E602" s="27" t="str">
        <f t="shared" si="629"/>
        <v>D</v>
      </c>
      <c r="F602" s="27">
        <f t="shared" ref="F602" si="642">IF(A602="","",1)</f>
        <v>1</v>
      </c>
      <c r="G602" s="27" t="str">
        <f t="shared" si="623"/>
        <v/>
      </c>
      <c r="H602" s="27" t="str">
        <f>_xlfn.IFNA(IF(INDEX(Input_Lieferant!$D$9:$BE$158,MATCH($A602,Input_Lieferant!$B$9:$B$158,0),MATCH($H$6,Input_Lieferant!$D$8:$BE$8,0))=0,"",INDEX(Input_Lieferant!$D$9:$BE$158,MATCH($A602,Input_Lieferant!$B$9:$B$158,0),MATCH($H$6,Input_Lieferant!$D$8:$BE$8,0))),"")</f>
        <v>DiwVewmQPyJOfCeBugmdwWPuGGjxaR</v>
      </c>
      <c r="I602" s="31"/>
    </row>
    <row r="603" spans="1:9" x14ac:dyDescent="0.4">
      <c r="A603" s="158">
        <f>IFERROR(IF(AND(A597=A598,A598=A599,A599=A600,A600=A601,A601=A602),IF(A602+1&gt;MATCH(0,Input_Lieferant!$B$9:$B$158,-1),"",A602+1),A602),"")</f>
        <v>100</v>
      </c>
      <c r="B603" s="27" t="str">
        <f t="shared" si="619"/>
        <v>MATERIAL</v>
      </c>
      <c r="C603" s="27">
        <f t="shared" si="620"/>
        <v>100</v>
      </c>
      <c r="D603" s="27" t="str">
        <f t="shared" si="621"/>
        <v>GRUN</v>
      </c>
      <c r="E603" s="27" t="str">
        <f t="shared" si="629"/>
        <v>D</v>
      </c>
      <c r="F603" s="27">
        <f t="shared" ref="F603" si="643">IF(A602="","",2)</f>
        <v>2</v>
      </c>
      <c r="G603" s="27" t="str">
        <f t="shared" si="623"/>
        <v>/</v>
      </c>
      <c r="H603" s="27" t="str">
        <f>_xlfn.IFNA(IF(INDEX(Input_Lieferant!$D$9:$BE$158,MATCH($A603,Input_Lieferant!$B$9:$B$158,0),MATCH($H$3,Input_Lieferant!$D$8:$BE$8,0))=0,"",INDEX(Input_Lieferant!$D$9:$BE$158,MATCH($A603,Input_Lieferant!$B$9:$B$158,0),MATCH($H$3,Input_Lieferant!$D$8:$BE$8,0))),"")</f>
        <v>VaDholoVAgFuoJtjcuICXbhNrKtIlz</v>
      </c>
      <c r="I603" s="31"/>
    </row>
    <row r="604" spans="1:9" x14ac:dyDescent="0.4">
      <c r="A604" s="158">
        <f>IFERROR(IF(AND(A598=A599,A599=A600,A600=A601,A601=A602,A602=A603),IF(A603+1&gt;MATCH(0,Input_Lieferant!$B$9:$B$158,-1),"",A603+1),A603),"")</f>
        <v>100</v>
      </c>
      <c r="B604" s="27" t="str">
        <f t="shared" si="619"/>
        <v>MATERIAL</v>
      </c>
      <c r="C604" s="27">
        <f t="shared" si="620"/>
        <v>100</v>
      </c>
      <c r="D604" s="27" t="str">
        <f t="shared" si="621"/>
        <v>GRUN</v>
      </c>
      <c r="E604" s="27" t="str">
        <f t="shared" si="629"/>
        <v>F</v>
      </c>
      <c r="F604" s="27">
        <f t="shared" ref="F604" si="644">IF(A604="","",1)</f>
        <v>1</v>
      </c>
      <c r="G604" s="27" t="str">
        <f t="shared" si="623"/>
        <v/>
      </c>
      <c r="H604" s="27" t="str">
        <f>_xlfn.IFNA(IF(INDEX(Input_Lieferant!$D$9:$BE$158,MATCH($A604,Input_Lieferant!$B$9:$B$158,0),MATCH($H$5,Input_Lieferant!$D$8:$BE$8,0))=0,"",INDEX(Input_Lieferant!$D$9:$BE$158,MATCH($A604,Input_Lieferant!$B$9:$B$158,0),MATCH($H$5,Input_Lieferant!$D$8:$BE$8,0))),"")</f>
        <v>PduyNBoSWNRQfrgMxNvSkcWuXJReKE</v>
      </c>
      <c r="I604" s="31"/>
    </row>
    <row r="605" spans="1:9" x14ac:dyDescent="0.4">
      <c r="A605" s="158">
        <f>IFERROR(IF(AND(A599=A600,A600=A601,A601=A602,A602=A603,A603=A604),IF(A604+1&gt;MATCH(0,Input_Lieferant!$B$9:$B$158,-1),"",A604+1),A604),"")</f>
        <v>100</v>
      </c>
      <c r="B605" s="27" t="str">
        <f t="shared" si="619"/>
        <v>MATERIAL</v>
      </c>
      <c r="C605" s="27">
        <f t="shared" si="620"/>
        <v>100</v>
      </c>
      <c r="D605" s="27" t="str">
        <f t="shared" si="621"/>
        <v>GRUN</v>
      </c>
      <c r="E605" s="27" t="str">
        <f t="shared" si="629"/>
        <v>F</v>
      </c>
      <c r="F605" s="27">
        <f t="shared" ref="F605" si="645">IF(A604="","",2)</f>
        <v>2</v>
      </c>
      <c r="G605" s="27" t="str">
        <f t="shared" si="623"/>
        <v>/</v>
      </c>
      <c r="H605" s="27" t="str">
        <f>_xlfn.IFNA(IF(INDEX(Input_Lieferant!$D$9:$BE$158,MATCH($A605,Input_Lieferant!$B$9:$B$158,0),MATCH($H$2,Input_Lieferant!$D$8:$BE$8,0))=0,"",INDEX(Input_Lieferant!$D$9:$BE$158,MATCH($A605,Input_Lieferant!$B$9:$B$158,0),MATCH($H$2,Input_Lieferant!$D$8:$BE$8,0))),"")</f>
        <v>MtbGnttyRvJGWLiwUPovIbjxrWGNwu</v>
      </c>
      <c r="I605" s="31"/>
    </row>
    <row r="606" spans="1:9" x14ac:dyDescent="0.4">
      <c r="A606" s="158">
        <f>IFERROR(IF(AND(A600=A601,A601=A602,A602=A603,A603=A604,A604=A605),IF(A605+1&gt;MATCH(0,Input_Lieferant!$B$9:$B$158,-1),"",A605+1),A605),"")</f>
        <v>100</v>
      </c>
      <c r="B606" s="27" t="str">
        <f t="shared" si="619"/>
        <v>MATERIAL</v>
      </c>
      <c r="C606" s="27">
        <f t="shared" si="620"/>
        <v>100</v>
      </c>
      <c r="D606" s="27" t="str">
        <f t="shared" si="621"/>
        <v>GRUN</v>
      </c>
      <c r="E606" s="27" t="str">
        <f t="shared" si="629"/>
        <v>E</v>
      </c>
      <c r="F606" s="27">
        <f t="shared" ref="F606" si="646">IF(A606="","",1)</f>
        <v>1</v>
      </c>
      <c r="G606" s="27" t="str">
        <f t="shared" si="623"/>
        <v/>
      </c>
      <c r="H606" s="27" t="str">
        <f>_xlfn.IFNA(IF(INDEX(Input_Lieferant!$D$9:$BE$158,MATCH($A606,Input_Lieferant!$B$9:$B$158,0),MATCH($H$4,Input_Lieferant!$D$8:$BE$8,0))=0,"",INDEX(Input_Lieferant!$D$9:$BE$158,MATCH($A606,Input_Lieferant!$B$9:$B$158,0),MATCH($H$4,Input_Lieferant!$D$8:$BE$8,0))),"")</f>
        <v>GHGKutCabuXILVzztnvHuNtjazcqev</v>
      </c>
      <c r="I606" s="31"/>
    </row>
    <row r="607" spans="1:9" x14ac:dyDescent="0.4">
      <c r="A607" s="158">
        <f>IFERROR(IF(AND(A601=A602,A602=A603,A603=A604,A604=A605,A605=A606),IF(A606+1&gt;MATCH(0,Input_Lieferant!$B$9:$B$158,-1),"",A606+1),A606),"")</f>
        <v>100</v>
      </c>
      <c r="B607" s="27" t="str">
        <f t="shared" si="619"/>
        <v>MATERIAL</v>
      </c>
      <c r="C607" s="27">
        <f t="shared" si="620"/>
        <v>100</v>
      </c>
      <c r="D607" s="27" t="str">
        <f t="shared" si="621"/>
        <v>GRUN</v>
      </c>
      <c r="E607" s="27" t="str">
        <f t="shared" si="629"/>
        <v>E</v>
      </c>
      <c r="F607" s="27">
        <f t="shared" ref="F607" si="647">IF(A606="","",2)</f>
        <v>2</v>
      </c>
      <c r="G607" s="27" t="str">
        <f t="shared" si="623"/>
        <v>/</v>
      </c>
      <c r="H607" s="27" t="str">
        <f>_xlfn.IFNA(IF(INDEX(Input_Lieferant!$D$9:$BE$158,MATCH($A607,Input_Lieferant!$B$9:$B$158,0),MATCH($H$1,Input_Lieferant!$D$8:$BE$8,0))=0,"",INDEX(Input_Lieferant!$D$9:$BE$158,MATCH($A607,Input_Lieferant!$B$9:$B$158,0),MATCH($H$1,Input_Lieferant!$D$8:$BE$8,0))),"")</f>
        <v/>
      </c>
      <c r="I607" s="31"/>
    </row>
    <row r="608" spans="1:9" x14ac:dyDescent="0.4">
      <c r="A608" s="158">
        <f>IFERROR(IF(AND(A602=A603,A603=A604,A604=A605,A605=A606,A606=A607),IF(A607+1&gt;MATCH(0,Input_Lieferant!$B$9:$B$158,-1),"",A607+1),A607),"")</f>
        <v>101</v>
      </c>
      <c r="B608" s="27" t="str">
        <f t="shared" si="619"/>
        <v>MATERIAL</v>
      </c>
      <c r="C608" s="27">
        <f t="shared" si="620"/>
        <v>101</v>
      </c>
      <c r="D608" s="27" t="str">
        <f t="shared" si="621"/>
        <v>GRUN</v>
      </c>
      <c r="E608" s="27" t="str">
        <f t="shared" si="629"/>
        <v>D</v>
      </c>
      <c r="F608" s="27">
        <f t="shared" ref="F608" si="648">IF(A608="","",1)</f>
        <v>1</v>
      </c>
      <c r="G608" s="27" t="str">
        <f t="shared" si="623"/>
        <v/>
      </c>
      <c r="H608" s="27" t="str">
        <f>_xlfn.IFNA(IF(INDEX(Input_Lieferant!$D$9:$BE$158,MATCH($A608,Input_Lieferant!$B$9:$B$158,0),MATCH($H$6,Input_Lieferant!$D$8:$BE$8,0))=0,"",INDEX(Input_Lieferant!$D$9:$BE$158,MATCH($A608,Input_Lieferant!$B$9:$B$158,0),MATCH($H$6,Input_Lieferant!$D$8:$BE$8,0))),"")</f>
        <v>liCyKtNKTSpDcnvkjuHpDctuSbQuwy</v>
      </c>
      <c r="I608" s="31"/>
    </row>
    <row r="609" spans="1:9" x14ac:dyDescent="0.4">
      <c r="A609" s="158">
        <f>IFERROR(IF(AND(A603=A604,A604=A605,A605=A606,A606=A607,A607=A608),IF(A608+1&gt;MATCH(0,Input_Lieferant!$B$9:$B$158,-1),"",A608+1),A608),"")</f>
        <v>101</v>
      </c>
      <c r="B609" s="27" t="str">
        <f t="shared" si="619"/>
        <v>MATERIAL</v>
      </c>
      <c r="C609" s="27">
        <f t="shared" si="620"/>
        <v>101</v>
      </c>
      <c r="D609" s="27" t="str">
        <f t="shared" si="621"/>
        <v>GRUN</v>
      </c>
      <c r="E609" s="27" t="str">
        <f t="shared" si="629"/>
        <v>D</v>
      </c>
      <c r="F609" s="27">
        <f t="shared" ref="F609" si="649">IF(A608="","",2)</f>
        <v>2</v>
      </c>
      <c r="G609" s="27" t="str">
        <f t="shared" si="623"/>
        <v>/</v>
      </c>
      <c r="H609" s="27" t="str">
        <f>_xlfn.IFNA(IF(INDEX(Input_Lieferant!$D$9:$BE$158,MATCH($A609,Input_Lieferant!$B$9:$B$158,0),MATCH($H$3,Input_Lieferant!$D$8:$BE$8,0))=0,"",INDEX(Input_Lieferant!$D$9:$BE$158,MATCH($A609,Input_Lieferant!$B$9:$B$158,0),MATCH($H$3,Input_Lieferant!$D$8:$BE$8,0))),"")</f>
        <v>rbbqSrdctNydXaeCTkKmLbkpAafnha</v>
      </c>
      <c r="I609" s="31"/>
    </row>
    <row r="610" spans="1:9" x14ac:dyDescent="0.4">
      <c r="A610" s="158">
        <f>IFERROR(IF(AND(A604=A605,A605=A606,A606=A607,A607=A608,A608=A609),IF(A609+1&gt;MATCH(0,Input_Lieferant!$B$9:$B$158,-1),"",A609+1),A609),"")</f>
        <v>101</v>
      </c>
      <c r="B610" s="27" t="str">
        <f t="shared" si="619"/>
        <v>MATERIAL</v>
      </c>
      <c r="C610" s="27">
        <f t="shared" si="620"/>
        <v>101</v>
      </c>
      <c r="D610" s="27" t="str">
        <f t="shared" si="621"/>
        <v>GRUN</v>
      </c>
      <c r="E610" s="27" t="str">
        <f t="shared" si="629"/>
        <v>F</v>
      </c>
      <c r="F610" s="27">
        <f t="shared" ref="F610" si="650">IF(A610="","",1)</f>
        <v>1</v>
      </c>
      <c r="G610" s="27" t="str">
        <f t="shared" si="623"/>
        <v/>
      </c>
      <c r="H610" s="27" t="str">
        <f>_xlfn.IFNA(IF(INDEX(Input_Lieferant!$D$9:$BE$158,MATCH($A610,Input_Lieferant!$B$9:$B$158,0),MATCH($H$5,Input_Lieferant!$D$8:$BE$8,0))=0,"",INDEX(Input_Lieferant!$D$9:$BE$158,MATCH($A610,Input_Lieferant!$B$9:$B$158,0),MATCH($H$5,Input_Lieferant!$D$8:$BE$8,0))),"")</f>
        <v>kKOTDwLgrmOxduHfKIVsfXlbjJELpK</v>
      </c>
      <c r="I610" s="31"/>
    </row>
    <row r="611" spans="1:9" x14ac:dyDescent="0.4">
      <c r="A611" s="158">
        <f>IFERROR(IF(AND(A605=A606,A606=A607,A607=A608,A608=A609,A609=A610),IF(A610+1&gt;MATCH(0,Input_Lieferant!$B$9:$B$158,-1),"",A610+1),A610),"")</f>
        <v>101</v>
      </c>
      <c r="B611" s="27" t="str">
        <f t="shared" si="619"/>
        <v>MATERIAL</v>
      </c>
      <c r="C611" s="27">
        <f t="shared" si="620"/>
        <v>101</v>
      </c>
      <c r="D611" s="27" t="str">
        <f t="shared" si="621"/>
        <v>GRUN</v>
      </c>
      <c r="E611" s="27" t="str">
        <f t="shared" si="629"/>
        <v>F</v>
      </c>
      <c r="F611" s="27">
        <f t="shared" ref="F611" si="651">IF(A610="","",2)</f>
        <v>2</v>
      </c>
      <c r="G611" s="27" t="str">
        <f t="shared" si="623"/>
        <v>/</v>
      </c>
      <c r="H611" s="27" t="str">
        <f>_xlfn.IFNA(IF(INDEX(Input_Lieferant!$D$9:$BE$158,MATCH($A611,Input_Lieferant!$B$9:$B$158,0),MATCH($H$2,Input_Lieferant!$D$8:$BE$8,0))=0,"",INDEX(Input_Lieferant!$D$9:$BE$158,MATCH($A611,Input_Lieferant!$B$9:$B$158,0),MATCH($H$2,Input_Lieferant!$D$8:$BE$8,0))),"")</f>
        <v>suWdhefAyafFsaFKRqMENMfJLLezGh</v>
      </c>
      <c r="I611" s="31"/>
    </row>
    <row r="612" spans="1:9" x14ac:dyDescent="0.4">
      <c r="A612" s="158">
        <f>IFERROR(IF(AND(A606=A607,A607=A608,A608=A609,A609=A610,A610=A611),IF(A611+1&gt;MATCH(0,Input_Lieferant!$B$9:$B$158,-1),"",A611+1),A611),"")</f>
        <v>101</v>
      </c>
      <c r="B612" s="27" t="str">
        <f t="shared" si="619"/>
        <v>MATERIAL</v>
      </c>
      <c r="C612" s="27">
        <f t="shared" si="620"/>
        <v>101</v>
      </c>
      <c r="D612" s="27" t="str">
        <f t="shared" si="621"/>
        <v>GRUN</v>
      </c>
      <c r="E612" s="27" t="str">
        <f t="shared" si="629"/>
        <v>E</v>
      </c>
      <c r="F612" s="27">
        <f t="shared" ref="F612" si="652">IF(A612="","",1)</f>
        <v>1</v>
      </c>
      <c r="G612" s="27" t="str">
        <f t="shared" si="623"/>
        <v/>
      </c>
      <c r="H612" s="27" t="str">
        <f>_xlfn.IFNA(IF(INDEX(Input_Lieferant!$D$9:$BE$158,MATCH($A612,Input_Lieferant!$B$9:$B$158,0),MATCH($H$4,Input_Lieferant!$D$8:$BE$8,0))=0,"",INDEX(Input_Lieferant!$D$9:$BE$158,MATCH($A612,Input_Lieferant!$B$9:$B$158,0),MATCH($H$4,Input_Lieferant!$D$8:$BE$8,0))),"")</f>
        <v>gCBcEbjKxLraCqSmBptkruocLUNybd</v>
      </c>
      <c r="I612" s="31"/>
    </row>
    <row r="613" spans="1:9" x14ac:dyDescent="0.4">
      <c r="A613" s="158">
        <f>IFERROR(IF(AND(A607=A608,A608=A609,A609=A610,A610=A611,A611=A612),IF(A612+1&gt;MATCH(0,Input_Lieferant!$B$9:$B$158,-1),"",A612+1),A612),"")</f>
        <v>101</v>
      </c>
      <c r="B613" s="27" t="str">
        <f t="shared" si="619"/>
        <v>MATERIAL</v>
      </c>
      <c r="C613" s="27">
        <f t="shared" si="620"/>
        <v>101</v>
      </c>
      <c r="D613" s="27" t="str">
        <f t="shared" si="621"/>
        <v>GRUN</v>
      </c>
      <c r="E613" s="27" t="str">
        <f t="shared" si="629"/>
        <v>E</v>
      </c>
      <c r="F613" s="27">
        <f t="shared" ref="F613" si="653">IF(A612="","",2)</f>
        <v>2</v>
      </c>
      <c r="G613" s="27" t="str">
        <f t="shared" si="623"/>
        <v>/</v>
      </c>
      <c r="H613" s="27" t="str">
        <f>_xlfn.IFNA(IF(INDEX(Input_Lieferant!$D$9:$BE$158,MATCH($A613,Input_Lieferant!$B$9:$B$158,0),MATCH($H$1,Input_Lieferant!$D$8:$BE$8,0))=0,"",INDEX(Input_Lieferant!$D$9:$BE$158,MATCH($A613,Input_Lieferant!$B$9:$B$158,0),MATCH($H$1,Input_Lieferant!$D$8:$BE$8,0))),"")</f>
        <v/>
      </c>
      <c r="I613" s="31"/>
    </row>
    <row r="614" spans="1:9" x14ac:dyDescent="0.4">
      <c r="A614" s="158">
        <f>IFERROR(IF(AND(A608=A609,A609=A610,A610=A611,A611=A612,A612=A613),IF(A613+1&gt;MATCH(0,Input_Lieferant!$B$9:$B$158,-1),"",A613+1),A613),"")</f>
        <v>102</v>
      </c>
      <c r="B614" s="27" t="str">
        <f t="shared" si="619"/>
        <v>MATERIAL</v>
      </c>
      <c r="C614" s="27">
        <f t="shared" si="620"/>
        <v>102</v>
      </c>
      <c r="D614" s="27" t="str">
        <f t="shared" si="621"/>
        <v>GRUN</v>
      </c>
      <c r="E614" s="27" t="str">
        <f t="shared" si="629"/>
        <v>D</v>
      </c>
      <c r="F614" s="27">
        <f t="shared" ref="F614" si="654">IF(A614="","",1)</f>
        <v>1</v>
      </c>
      <c r="G614" s="27" t="str">
        <f t="shared" si="623"/>
        <v/>
      </c>
      <c r="H614" s="27" t="str">
        <f>_xlfn.IFNA(IF(INDEX(Input_Lieferant!$D$9:$BE$158,MATCH($A614,Input_Lieferant!$B$9:$B$158,0),MATCH($H$6,Input_Lieferant!$D$8:$BE$8,0))=0,"",INDEX(Input_Lieferant!$D$9:$BE$158,MATCH($A614,Input_Lieferant!$B$9:$B$158,0),MATCH($H$6,Input_Lieferant!$D$8:$BE$8,0))),"")</f>
        <v>rQCbPWluKlobmcmwWQmQhNyiGUiTXO</v>
      </c>
      <c r="I614" s="31"/>
    </row>
    <row r="615" spans="1:9" x14ac:dyDescent="0.4">
      <c r="A615" s="158">
        <f>IFERROR(IF(AND(A609=A610,A610=A611,A611=A612,A612=A613,A613=A614),IF(A614+1&gt;MATCH(0,Input_Lieferant!$B$9:$B$158,-1),"",A614+1),A614),"")</f>
        <v>102</v>
      </c>
      <c r="B615" s="27" t="str">
        <f t="shared" si="619"/>
        <v>MATERIAL</v>
      </c>
      <c r="C615" s="27">
        <f t="shared" si="620"/>
        <v>102</v>
      </c>
      <c r="D615" s="27" t="str">
        <f t="shared" si="621"/>
        <v>GRUN</v>
      </c>
      <c r="E615" s="27" t="str">
        <f t="shared" si="629"/>
        <v>D</v>
      </c>
      <c r="F615" s="27">
        <f t="shared" ref="F615" si="655">IF(A614="","",2)</f>
        <v>2</v>
      </c>
      <c r="G615" s="27" t="str">
        <f t="shared" si="623"/>
        <v>/</v>
      </c>
      <c r="H615" s="27" t="str">
        <f>_xlfn.IFNA(IF(INDEX(Input_Lieferant!$D$9:$BE$158,MATCH($A615,Input_Lieferant!$B$9:$B$158,0),MATCH($H$3,Input_Lieferant!$D$8:$BE$8,0))=0,"",INDEX(Input_Lieferant!$D$9:$BE$158,MATCH($A615,Input_Lieferant!$B$9:$B$158,0),MATCH($H$3,Input_Lieferant!$D$8:$BE$8,0))),"")</f>
        <v>oKGsreIMTwxaWSJItAtuoKWDGjjtee</v>
      </c>
      <c r="I615" s="31"/>
    </row>
    <row r="616" spans="1:9" x14ac:dyDescent="0.4">
      <c r="A616" s="158">
        <f>IFERROR(IF(AND(A610=A611,A611=A612,A612=A613,A613=A614,A614=A615),IF(A615+1&gt;MATCH(0,Input_Lieferant!$B$9:$B$158,-1),"",A615+1),A615),"")</f>
        <v>102</v>
      </c>
      <c r="B616" s="27" t="str">
        <f t="shared" si="619"/>
        <v>MATERIAL</v>
      </c>
      <c r="C616" s="27">
        <f t="shared" si="620"/>
        <v>102</v>
      </c>
      <c r="D616" s="27" t="str">
        <f t="shared" si="621"/>
        <v>GRUN</v>
      </c>
      <c r="E616" s="27" t="str">
        <f t="shared" si="629"/>
        <v>F</v>
      </c>
      <c r="F616" s="27">
        <f t="shared" ref="F616" si="656">IF(A616="","",1)</f>
        <v>1</v>
      </c>
      <c r="G616" s="27" t="str">
        <f t="shared" si="623"/>
        <v/>
      </c>
      <c r="H616" s="27" t="str">
        <f>_xlfn.IFNA(IF(INDEX(Input_Lieferant!$D$9:$BE$158,MATCH($A616,Input_Lieferant!$B$9:$B$158,0),MATCH($H$5,Input_Lieferant!$D$8:$BE$8,0))=0,"",INDEX(Input_Lieferant!$D$9:$BE$158,MATCH($A616,Input_Lieferant!$B$9:$B$158,0),MATCH($H$5,Input_Lieferant!$D$8:$BE$8,0))),"")</f>
        <v>rWxpCVGQKunJIxFifUJQNiTrUrHtHD</v>
      </c>
      <c r="I616" s="31"/>
    </row>
    <row r="617" spans="1:9" x14ac:dyDescent="0.4">
      <c r="A617" s="158">
        <f>IFERROR(IF(AND(A611=A612,A612=A613,A613=A614,A614=A615,A615=A616),IF(A616+1&gt;MATCH(0,Input_Lieferant!$B$9:$B$158,-1),"",A616+1),A616),"")</f>
        <v>102</v>
      </c>
      <c r="B617" s="27" t="str">
        <f t="shared" si="619"/>
        <v>MATERIAL</v>
      </c>
      <c r="C617" s="27">
        <f t="shared" si="620"/>
        <v>102</v>
      </c>
      <c r="D617" s="27" t="str">
        <f t="shared" si="621"/>
        <v>GRUN</v>
      </c>
      <c r="E617" s="27" t="str">
        <f t="shared" si="629"/>
        <v>F</v>
      </c>
      <c r="F617" s="27">
        <f t="shared" ref="F617" si="657">IF(A616="","",2)</f>
        <v>2</v>
      </c>
      <c r="G617" s="27" t="str">
        <f t="shared" si="623"/>
        <v>/</v>
      </c>
      <c r="H617" s="27" t="str">
        <f>_xlfn.IFNA(IF(INDEX(Input_Lieferant!$D$9:$BE$158,MATCH($A617,Input_Lieferant!$B$9:$B$158,0),MATCH($H$2,Input_Lieferant!$D$8:$BE$8,0))=0,"",INDEX(Input_Lieferant!$D$9:$BE$158,MATCH($A617,Input_Lieferant!$B$9:$B$158,0),MATCH($H$2,Input_Lieferant!$D$8:$BE$8,0))),"")</f>
        <v>yWEGdTApHOCDjPPirhcjQBKqToggmM</v>
      </c>
      <c r="I617" s="31"/>
    </row>
    <row r="618" spans="1:9" x14ac:dyDescent="0.4">
      <c r="A618" s="158">
        <f>IFERROR(IF(AND(A612=A613,A613=A614,A614=A615,A615=A616,A616=A617),IF(A617+1&gt;MATCH(0,Input_Lieferant!$B$9:$B$158,-1),"",A617+1),A617),"")</f>
        <v>102</v>
      </c>
      <c r="B618" s="27" t="str">
        <f t="shared" si="619"/>
        <v>MATERIAL</v>
      </c>
      <c r="C618" s="27">
        <f t="shared" si="620"/>
        <v>102</v>
      </c>
      <c r="D618" s="27" t="str">
        <f t="shared" si="621"/>
        <v>GRUN</v>
      </c>
      <c r="E618" s="27" t="str">
        <f t="shared" si="629"/>
        <v>E</v>
      </c>
      <c r="F618" s="27">
        <f t="shared" ref="F618" si="658">IF(A618="","",1)</f>
        <v>1</v>
      </c>
      <c r="G618" s="27" t="str">
        <f t="shared" si="623"/>
        <v/>
      </c>
      <c r="H618" s="27" t="str">
        <f>_xlfn.IFNA(IF(INDEX(Input_Lieferant!$D$9:$BE$158,MATCH($A618,Input_Lieferant!$B$9:$B$158,0),MATCH($H$4,Input_Lieferant!$D$8:$BE$8,0))=0,"",INDEX(Input_Lieferant!$D$9:$BE$158,MATCH($A618,Input_Lieferant!$B$9:$B$158,0),MATCH($H$4,Input_Lieferant!$D$8:$BE$8,0))),"")</f>
        <v>xVjDvtEXXaVsfLaHEUMyibACkjUWKt</v>
      </c>
      <c r="I618" s="31"/>
    </row>
    <row r="619" spans="1:9" x14ac:dyDescent="0.4">
      <c r="A619" s="158">
        <f>IFERROR(IF(AND(A613=A614,A614=A615,A615=A616,A616=A617,A617=A618),IF(A618+1&gt;MATCH(0,Input_Lieferant!$B$9:$B$158,-1),"",A618+1),A618),"")</f>
        <v>102</v>
      </c>
      <c r="B619" s="27" t="str">
        <f t="shared" si="619"/>
        <v>MATERIAL</v>
      </c>
      <c r="C619" s="27">
        <f t="shared" si="620"/>
        <v>102</v>
      </c>
      <c r="D619" s="27" t="str">
        <f t="shared" si="621"/>
        <v>GRUN</v>
      </c>
      <c r="E619" s="27" t="str">
        <f t="shared" si="629"/>
        <v>E</v>
      </c>
      <c r="F619" s="27">
        <f t="shared" ref="F619" si="659">IF(A618="","",2)</f>
        <v>2</v>
      </c>
      <c r="G619" s="27" t="str">
        <f t="shared" si="623"/>
        <v>/</v>
      </c>
      <c r="H619" s="27" t="str">
        <f>_xlfn.IFNA(IF(INDEX(Input_Lieferant!$D$9:$BE$158,MATCH($A619,Input_Lieferant!$B$9:$B$158,0),MATCH($H$1,Input_Lieferant!$D$8:$BE$8,0))=0,"",INDEX(Input_Lieferant!$D$9:$BE$158,MATCH($A619,Input_Lieferant!$B$9:$B$158,0),MATCH($H$1,Input_Lieferant!$D$8:$BE$8,0))),"")</f>
        <v/>
      </c>
      <c r="I619" s="31"/>
    </row>
    <row r="620" spans="1:9" x14ac:dyDescent="0.4">
      <c r="A620" s="158">
        <f>IFERROR(IF(AND(A614=A615,A615=A616,A616=A617,A617=A618,A618=A619),IF(A619+1&gt;MATCH(0,Input_Lieferant!$B$9:$B$158,-1),"",A619+1),A619),"")</f>
        <v>103</v>
      </c>
      <c r="B620" s="27" t="str">
        <f t="shared" si="619"/>
        <v>MATERIAL</v>
      </c>
      <c r="C620" s="27">
        <f t="shared" si="620"/>
        <v>103</v>
      </c>
      <c r="D620" s="27" t="str">
        <f t="shared" si="621"/>
        <v>GRUN</v>
      </c>
      <c r="E620" s="27" t="str">
        <f t="shared" si="629"/>
        <v>D</v>
      </c>
      <c r="F620" s="27">
        <f t="shared" ref="F620" si="660">IF(A620="","",1)</f>
        <v>1</v>
      </c>
      <c r="G620" s="27" t="str">
        <f t="shared" si="623"/>
        <v/>
      </c>
      <c r="H620" s="27" t="str">
        <f>_xlfn.IFNA(IF(INDEX(Input_Lieferant!$D$9:$BE$158,MATCH($A620,Input_Lieferant!$B$9:$B$158,0),MATCH($H$6,Input_Lieferant!$D$8:$BE$8,0))=0,"",INDEX(Input_Lieferant!$D$9:$BE$158,MATCH($A620,Input_Lieferant!$B$9:$B$158,0),MATCH($H$6,Input_Lieferant!$D$8:$BE$8,0))),"")</f>
        <v>MAcIAFpBEWBAEMIHJcPflxLiLqxbir</v>
      </c>
      <c r="I620" s="31"/>
    </row>
    <row r="621" spans="1:9" x14ac:dyDescent="0.4">
      <c r="A621" s="158">
        <f>IFERROR(IF(AND(A615=A616,A616=A617,A617=A618,A618=A619,A619=A620),IF(A620+1&gt;MATCH(0,Input_Lieferant!$B$9:$B$158,-1),"",A620+1),A620),"")</f>
        <v>103</v>
      </c>
      <c r="B621" s="27" t="str">
        <f t="shared" si="619"/>
        <v>MATERIAL</v>
      </c>
      <c r="C621" s="27">
        <f t="shared" si="620"/>
        <v>103</v>
      </c>
      <c r="D621" s="27" t="str">
        <f t="shared" si="621"/>
        <v>GRUN</v>
      </c>
      <c r="E621" s="27" t="str">
        <f t="shared" si="629"/>
        <v>D</v>
      </c>
      <c r="F621" s="27">
        <f t="shared" ref="F621" si="661">IF(A620="","",2)</f>
        <v>2</v>
      </c>
      <c r="G621" s="27" t="str">
        <f t="shared" si="623"/>
        <v>/</v>
      </c>
      <c r="H621" s="27" t="str">
        <f>_xlfn.IFNA(IF(INDEX(Input_Lieferant!$D$9:$BE$158,MATCH($A621,Input_Lieferant!$B$9:$B$158,0),MATCH($H$3,Input_Lieferant!$D$8:$BE$8,0))=0,"",INDEX(Input_Lieferant!$D$9:$BE$158,MATCH($A621,Input_Lieferant!$B$9:$B$158,0),MATCH($H$3,Input_Lieferant!$D$8:$BE$8,0))),"")</f>
        <v>HDhQLcUdnhqQEEurxhNSXWNPwlNtln</v>
      </c>
      <c r="I621" s="31"/>
    </row>
    <row r="622" spans="1:9" x14ac:dyDescent="0.4">
      <c r="A622" s="158">
        <f>IFERROR(IF(AND(A616=A617,A617=A618,A618=A619,A619=A620,A620=A621),IF(A621+1&gt;MATCH(0,Input_Lieferant!$B$9:$B$158,-1),"",A621+1),A621),"")</f>
        <v>103</v>
      </c>
      <c r="B622" s="27" t="str">
        <f t="shared" si="619"/>
        <v>MATERIAL</v>
      </c>
      <c r="C622" s="27">
        <f t="shared" si="620"/>
        <v>103</v>
      </c>
      <c r="D622" s="27" t="str">
        <f t="shared" si="621"/>
        <v>GRUN</v>
      </c>
      <c r="E622" s="27" t="str">
        <f t="shared" si="629"/>
        <v>F</v>
      </c>
      <c r="F622" s="27">
        <f t="shared" ref="F622" si="662">IF(A622="","",1)</f>
        <v>1</v>
      </c>
      <c r="G622" s="27" t="str">
        <f t="shared" si="623"/>
        <v/>
      </c>
      <c r="H622" s="27" t="str">
        <f>_xlfn.IFNA(IF(INDEX(Input_Lieferant!$D$9:$BE$158,MATCH($A622,Input_Lieferant!$B$9:$B$158,0),MATCH($H$5,Input_Lieferant!$D$8:$BE$8,0))=0,"",INDEX(Input_Lieferant!$D$9:$BE$158,MATCH($A622,Input_Lieferant!$B$9:$B$158,0),MATCH($H$5,Input_Lieferant!$D$8:$BE$8,0))),"")</f>
        <v>sSrwDQhEXcGlWrxpBTVsjqbWPjqVUQ</v>
      </c>
      <c r="I622" s="31"/>
    </row>
    <row r="623" spans="1:9" x14ac:dyDescent="0.4">
      <c r="A623" s="158">
        <f>IFERROR(IF(AND(A617=A618,A618=A619,A619=A620,A620=A621,A621=A622),IF(A622+1&gt;MATCH(0,Input_Lieferant!$B$9:$B$158,-1),"",A622+1),A622),"")</f>
        <v>103</v>
      </c>
      <c r="B623" s="27" t="str">
        <f t="shared" si="619"/>
        <v>MATERIAL</v>
      </c>
      <c r="C623" s="27">
        <f t="shared" si="620"/>
        <v>103</v>
      </c>
      <c r="D623" s="27" t="str">
        <f t="shared" si="621"/>
        <v>GRUN</v>
      </c>
      <c r="E623" s="27" t="str">
        <f t="shared" si="629"/>
        <v>F</v>
      </c>
      <c r="F623" s="27">
        <f t="shared" ref="F623" si="663">IF(A622="","",2)</f>
        <v>2</v>
      </c>
      <c r="G623" s="27" t="str">
        <f t="shared" si="623"/>
        <v>/</v>
      </c>
      <c r="H623" s="27" t="str">
        <f>_xlfn.IFNA(IF(INDEX(Input_Lieferant!$D$9:$BE$158,MATCH($A623,Input_Lieferant!$B$9:$B$158,0),MATCH($H$2,Input_Lieferant!$D$8:$BE$8,0))=0,"",INDEX(Input_Lieferant!$D$9:$BE$158,MATCH($A623,Input_Lieferant!$B$9:$B$158,0),MATCH($H$2,Input_Lieferant!$D$8:$BE$8,0))),"")</f>
        <v>eJAKskTBTUEfzblVorHRsGJBJvArFv</v>
      </c>
      <c r="I623" s="31"/>
    </row>
    <row r="624" spans="1:9" x14ac:dyDescent="0.4">
      <c r="A624" s="158">
        <f>IFERROR(IF(AND(A618=A619,A619=A620,A620=A621,A621=A622,A622=A623),IF(A623+1&gt;MATCH(0,Input_Lieferant!$B$9:$B$158,-1),"",A623+1),A623),"")</f>
        <v>103</v>
      </c>
      <c r="B624" s="27" t="str">
        <f t="shared" si="619"/>
        <v>MATERIAL</v>
      </c>
      <c r="C624" s="27">
        <f t="shared" si="620"/>
        <v>103</v>
      </c>
      <c r="D624" s="27" t="str">
        <f t="shared" si="621"/>
        <v>GRUN</v>
      </c>
      <c r="E624" s="27" t="str">
        <f t="shared" si="629"/>
        <v>E</v>
      </c>
      <c r="F624" s="27">
        <f t="shared" ref="F624" si="664">IF(A624="","",1)</f>
        <v>1</v>
      </c>
      <c r="G624" s="27" t="str">
        <f t="shared" si="623"/>
        <v/>
      </c>
      <c r="H624" s="27" t="str">
        <f>_xlfn.IFNA(IF(INDEX(Input_Lieferant!$D$9:$BE$158,MATCH($A624,Input_Lieferant!$B$9:$B$158,0),MATCH($H$4,Input_Lieferant!$D$8:$BE$8,0))=0,"",INDEX(Input_Lieferant!$D$9:$BE$158,MATCH($A624,Input_Lieferant!$B$9:$B$158,0),MATCH($H$4,Input_Lieferant!$D$8:$BE$8,0))),"")</f>
        <v>rHIwXdgypcUAxMzmTyOybuJoCkpiEh</v>
      </c>
      <c r="I624" s="31"/>
    </row>
    <row r="625" spans="1:9" x14ac:dyDescent="0.4">
      <c r="A625" s="158">
        <f>IFERROR(IF(AND(A619=A620,A620=A621,A621=A622,A622=A623,A623=A624),IF(A624+1&gt;MATCH(0,Input_Lieferant!$B$9:$B$158,-1),"",A624+1),A624),"")</f>
        <v>103</v>
      </c>
      <c r="B625" s="27" t="str">
        <f t="shared" si="619"/>
        <v>MATERIAL</v>
      </c>
      <c r="C625" s="27">
        <f t="shared" si="620"/>
        <v>103</v>
      </c>
      <c r="D625" s="27" t="str">
        <f t="shared" si="621"/>
        <v>GRUN</v>
      </c>
      <c r="E625" s="27" t="str">
        <f t="shared" si="629"/>
        <v>E</v>
      </c>
      <c r="F625" s="27">
        <f t="shared" ref="F625" si="665">IF(A624="","",2)</f>
        <v>2</v>
      </c>
      <c r="G625" s="27" t="str">
        <f t="shared" si="623"/>
        <v>/</v>
      </c>
      <c r="H625" s="27" t="str">
        <f>_xlfn.IFNA(IF(INDEX(Input_Lieferant!$D$9:$BE$158,MATCH($A625,Input_Lieferant!$B$9:$B$158,0),MATCH($H$1,Input_Lieferant!$D$8:$BE$8,0))=0,"",INDEX(Input_Lieferant!$D$9:$BE$158,MATCH($A625,Input_Lieferant!$B$9:$B$158,0),MATCH($H$1,Input_Lieferant!$D$8:$BE$8,0))),"")</f>
        <v/>
      </c>
      <c r="I625" s="31"/>
    </row>
    <row r="626" spans="1:9" x14ac:dyDescent="0.4">
      <c r="A626" s="158">
        <f>IFERROR(IF(AND(A620=A621,A621=A622,A622=A623,A623=A624,A624=A625),IF(A625+1&gt;MATCH(0,Input_Lieferant!$B$9:$B$158,-1),"",A625+1),A625),"")</f>
        <v>104</v>
      </c>
      <c r="B626" s="27" t="str">
        <f t="shared" si="619"/>
        <v>MATERIAL</v>
      </c>
      <c r="C626" s="27">
        <f t="shared" si="620"/>
        <v>104</v>
      </c>
      <c r="D626" s="27" t="str">
        <f t="shared" si="621"/>
        <v>GRUN</v>
      </c>
      <c r="E626" s="27" t="str">
        <f t="shared" si="629"/>
        <v>D</v>
      </c>
      <c r="F626" s="27">
        <f t="shared" ref="F626" si="666">IF(A626="","",1)</f>
        <v>1</v>
      </c>
      <c r="G626" s="27" t="str">
        <f t="shared" si="623"/>
        <v/>
      </c>
      <c r="H626" s="27" t="str">
        <f>_xlfn.IFNA(IF(INDEX(Input_Lieferant!$D$9:$BE$158,MATCH($A626,Input_Lieferant!$B$9:$B$158,0),MATCH($H$6,Input_Lieferant!$D$8:$BE$8,0))=0,"",INDEX(Input_Lieferant!$D$9:$BE$158,MATCH($A626,Input_Lieferant!$B$9:$B$158,0),MATCH($H$6,Input_Lieferant!$D$8:$BE$8,0))),"")</f>
        <v>xvFPkOsARBzbWzvUbkUBDvXBtjkrFb</v>
      </c>
      <c r="I626" s="31"/>
    </row>
    <row r="627" spans="1:9" x14ac:dyDescent="0.4">
      <c r="A627" s="158">
        <f>IFERROR(IF(AND(A621=A622,A622=A623,A623=A624,A624=A625,A625=A626),IF(A626+1&gt;MATCH(0,Input_Lieferant!$B$9:$B$158,-1),"",A626+1),A626),"")</f>
        <v>104</v>
      </c>
      <c r="B627" s="27" t="str">
        <f t="shared" si="619"/>
        <v>MATERIAL</v>
      </c>
      <c r="C627" s="27">
        <f t="shared" si="620"/>
        <v>104</v>
      </c>
      <c r="D627" s="27" t="str">
        <f t="shared" si="621"/>
        <v>GRUN</v>
      </c>
      <c r="E627" s="27" t="str">
        <f t="shared" si="629"/>
        <v>D</v>
      </c>
      <c r="F627" s="27">
        <f t="shared" ref="F627" si="667">IF(A626="","",2)</f>
        <v>2</v>
      </c>
      <c r="G627" s="27" t="str">
        <f t="shared" si="623"/>
        <v>/</v>
      </c>
      <c r="H627" s="27" t="str">
        <f>_xlfn.IFNA(IF(INDEX(Input_Lieferant!$D$9:$BE$158,MATCH($A627,Input_Lieferant!$B$9:$B$158,0),MATCH($H$3,Input_Lieferant!$D$8:$BE$8,0))=0,"",INDEX(Input_Lieferant!$D$9:$BE$158,MATCH($A627,Input_Lieferant!$B$9:$B$158,0),MATCH($H$3,Input_Lieferant!$D$8:$BE$8,0))),"")</f>
        <v>FgVHGAGsSEKKNxMzMaqmdlUWdQEppU</v>
      </c>
      <c r="I627" s="31"/>
    </row>
    <row r="628" spans="1:9" x14ac:dyDescent="0.4">
      <c r="A628" s="158">
        <f>IFERROR(IF(AND(A622=A623,A623=A624,A624=A625,A625=A626,A626=A627),IF(A627+1&gt;MATCH(0,Input_Lieferant!$B$9:$B$158,-1),"",A627+1),A627),"")</f>
        <v>104</v>
      </c>
      <c r="B628" s="27" t="str">
        <f t="shared" si="619"/>
        <v>MATERIAL</v>
      </c>
      <c r="C628" s="27">
        <f t="shared" si="620"/>
        <v>104</v>
      </c>
      <c r="D628" s="27" t="str">
        <f t="shared" si="621"/>
        <v>GRUN</v>
      </c>
      <c r="E628" s="27" t="str">
        <f t="shared" si="629"/>
        <v>F</v>
      </c>
      <c r="F628" s="27">
        <f t="shared" ref="F628" si="668">IF(A628="","",1)</f>
        <v>1</v>
      </c>
      <c r="G628" s="27" t="str">
        <f t="shared" si="623"/>
        <v/>
      </c>
      <c r="H628" s="27" t="str">
        <f>_xlfn.IFNA(IF(INDEX(Input_Lieferant!$D$9:$BE$158,MATCH($A628,Input_Lieferant!$B$9:$B$158,0),MATCH($H$5,Input_Lieferant!$D$8:$BE$8,0))=0,"",INDEX(Input_Lieferant!$D$9:$BE$158,MATCH($A628,Input_Lieferant!$B$9:$B$158,0),MATCH($H$5,Input_Lieferant!$D$8:$BE$8,0))),"")</f>
        <v>RBPikADBaKcXSPbUfLCfWsjBFjayaT</v>
      </c>
      <c r="I628" s="31"/>
    </row>
    <row r="629" spans="1:9" x14ac:dyDescent="0.4">
      <c r="A629" s="158">
        <f>IFERROR(IF(AND(A623=A624,A624=A625,A625=A626,A626=A627,A627=A628),IF(A628+1&gt;MATCH(0,Input_Lieferant!$B$9:$B$158,-1),"",A628+1),A628),"")</f>
        <v>104</v>
      </c>
      <c r="B629" s="27" t="str">
        <f t="shared" si="619"/>
        <v>MATERIAL</v>
      </c>
      <c r="C629" s="27">
        <f t="shared" si="620"/>
        <v>104</v>
      </c>
      <c r="D629" s="27" t="str">
        <f t="shared" si="621"/>
        <v>GRUN</v>
      </c>
      <c r="E629" s="27" t="str">
        <f t="shared" si="629"/>
        <v>F</v>
      </c>
      <c r="F629" s="27">
        <f t="shared" ref="F629" si="669">IF(A628="","",2)</f>
        <v>2</v>
      </c>
      <c r="G629" s="27" t="str">
        <f t="shared" si="623"/>
        <v>/</v>
      </c>
      <c r="H629" s="27" t="str">
        <f>_xlfn.IFNA(IF(INDEX(Input_Lieferant!$D$9:$BE$158,MATCH($A629,Input_Lieferant!$B$9:$B$158,0),MATCH($H$2,Input_Lieferant!$D$8:$BE$8,0))=0,"",INDEX(Input_Lieferant!$D$9:$BE$158,MATCH($A629,Input_Lieferant!$B$9:$B$158,0),MATCH($H$2,Input_Lieferant!$D$8:$BE$8,0))),"")</f>
        <v>BxqlksXUToJrUMjNASwTQyyHkbvNgc</v>
      </c>
      <c r="I629" s="31"/>
    </row>
    <row r="630" spans="1:9" x14ac:dyDescent="0.4">
      <c r="A630" s="158">
        <f>IFERROR(IF(AND(A624=A625,A625=A626,A626=A627,A627=A628,A628=A629),IF(A629+1&gt;MATCH(0,Input_Lieferant!$B$9:$B$158,-1),"",A629+1),A629),"")</f>
        <v>104</v>
      </c>
      <c r="B630" s="27" t="str">
        <f t="shared" si="619"/>
        <v>MATERIAL</v>
      </c>
      <c r="C630" s="27">
        <f t="shared" si="620"/>
        <v>104</v>
      </c>
      <c r="D630" s="27" t="str">
        <f t="shared" si="621"/>
        <v>GRUN</v>
      </c>
      <c r="E630" s="27" t="str">
        <f t="shared" si="629"/>
        <v>E</v>
      </c>
      <c r="F630" s="27">
        <f t="shared" ref="F630" si="670">IF(A630="","",1)</f>
        <v>1</v>
      </c>
      <c r="G630" s="27" t="str">
        <f t="shared" si="623"/>
        <v/>
      </c>
      <c r="H630" s="27" t="str">
        <f>_xlfn.IFNA(IF(INDEX(Input_Lieferant!$D$9:$BE$158,MATCH($A630,Input_Lieferant!$B$9:$B$158,0),MATCH($H$4,Input_Lieferant!$D$8:$BE$8,0))=0,"",INDEX(Input_Lieferant!$D$9:$BE$158,MATCH($A630,Input_Lieferant!$B$9:$B$158,0),MATCH($H$4,Input_Lieferant!$D$8:$BE$8,0))),"")</f>
        <v>XcVOPVBJwUCqVbeLLubGScRxHGmMdV</v>
      </c>
      <c r="I630" s="31"/>
    </row>
    <row r="631" spans="1:9" x14ac:dyDescent="0.4">
      <c r="A631" s="158">
        <f>IFERROR(IF(AND(A625=A626,A626=A627,A627=A628,A628=A629,A629=A630),IF(A630+1&gt;MATCH(0,Input_Lieferant!$B$9:$B$158,-1),"",A630+1),A630),"")</f>
        <v>104</v>
      </c>
      <c r="B631" s="27" t="str">
        <f t="shared" si="619"/>
        <v>MATERIAL</v>
      </c>
      <c r="C631" s="27">
        <f t="shared" si="620"/>
        <v>104</v>
      </c>
      <c r="D631" s="27" t="str">
        <f t="shared" si="621"/>
        <v>GRUN</v>
      </c>
      <c r="E631" s="27" t="str">
        <f t="shared" si="629"/>
        <v>E</v>
      </c>
      <c r="F631" s="27">
        <f t="shared" ref="F631" si="671">IF(A630="","",2)</f>
        <v>2</v>
      </c>
      <c r="G631" s="27" t="str">
        <f t="shared" si="623"/>
        <v>/</v>
      </c>
      <c r="H631" s="27" t="str">
        <f>_xlfn.IFNA(IF(INDEX(Input_Lieferant!$D$9:$BE$158,MATCH($A631,Input_Lieferant!$B$9:$B$158,0),MATCH($H$1,Input_Lieferant!$D$8:$BE$8,0))=0,"",INDEX(Input_Lieferant!$D$9:$BE$158,MATCH($A631,Input_Lieferant!$B$9:$B$158,0),MATCH($H$1,Input_Lieferant!$D$8:$BE$8,0))),"")</f>
        <v/>
      </c>
      <c r="I631" s="31"/>
    </row>
    <row r="632" spans="1:9" x14ac:dyDescent="0.4">
      <c r="A632" s="158">
        <f>IFERROR(IF(AND(A626=A627,A627=A628,A628=A629,A629=A630,A630=A631),IF(A631+1&gt;MATCH(0,Input_Lieferant!$B$9:$B$158,-1),"",A631+1),A631),"")</f>
        <v>105</v>
      </c>
      <c r="B632" s="27" t="str">
        <f t="shared" si="619"/>
        <v>MATERIAL</v>
      </c>
      <c r="C632" s="27">
        <f t="shared" si="620"/>
        <v>105</v>
      </c>
      <c r="D632" s="27" t="str">
        <f t="shared" si="621"/>
        <v>GRUN</v>
      </c>
      <c r="E632" s="27" t="str">
        <f t="shared" si="629"/>
        <v>D</v>
      </c>
      <c r="F632" s="27">
        <f t="shared" ref="F632" si="672">IF(A632="","",1)</f>
        <v>1</v>
      </c>
      <c r="G632" s="27" t="str">
        <f t="shared" si="623"/>
        <v/>
      </c>
      <c r="H632" s="27" t="str">
        <f>_xlfn.IFNA(IF(INDEX(Input_Lieferant!$D$9:$BE$158,MATCH($A632,Input_Lieferant!$B$9:$B$158,0),MATCH($H$6,Input_Lieferant!$D$8:$BE$8,0))=0,"",INDEX(Input_Lieferant!$D$9:$BE$158,MATCH($A632,Input_Lieferant!$B$9:$B$158,0),MATCH($H$6,Input_Lieferant!$D$8:$BE$8,0))),"")</f>
        <v>cHmqwwQmtujQAadbDQfqQxeSmWAFcQ</v>
      </c>
      <c r="I632" s="31"/>
    </row>
    <row r="633" spans="1:9" x14ac:dyDescent="0.4">
      <c r="A633" s="158">
        <f>IFERROR(IF(AND(A627=A628,A628=A629,A629=A630,A630=A631,A631=A632),IF(A632+1&gt;MATCH(0,Input_Lieferant!$B$9:$B$158,-1),"",A632+1),A632),"")</f>
        <v>105</v>
      </c>
      <c r="B633" s="27" t="str">
        <f t="shared" si="619"/>
        <v>MATERIAL</v>
      </c>
      <c r="C633" s="27">
        <f t="shared" si="620"/>
        <v>105</v>
      </c>
      <c r="D633" s="27" t="str">
        <f t="shared" si="621"/>
        <v>GRUN</v>
      </c>
      <c r="E633" s="27" t="str">
        <f t="shared" si="629"/>
        <v>D</v>
      </c>
      <c r="F633" s="27">
        <f t="shared" ref="F633" si="673">IF(A632="","",2)</f>
        <v>2</v>
      </c>
      <c r="G633" s="27" t="str">
        <f t="shared" si="623"/>
        <v>/</v>
      </c>
      <c r="H633" s="27" t="str">
        <f>_xlfn.IFNA(IF(INDEX(Input_Lieferant!$D$9:$BE$158,MATCH($A633,Input_Lieferant!$B$9:$B$158,0),MATCH($H$3,Input_Lieferant!$D$8:$BE$8,0))=0,"",INDEX(Input_Lieferant!$D$9:$BE$158,MATCH($A633,Input_Lieferant!$B$9:$B$158,0),MATCH($H$3,Input_Lieferant!$D$8:$BE$8,0))),"")</f>
        <v>mkUysWKTRSOKAqpygPvCTqUEUKJVWl</v>
      </c>
      <c r="I633" s="31"/>
    </row>
    <row r="634" spans="1:9" x14ac:dyDescent="0.4">
      <c r="A634" s="158">
        <f>IFERROR(IF(AND(A628=A629,A629=A630,A630=A631,A631=A632,A632=A633),IF(A633+1&gt;MATCH(0,Input_Lieferant!$B$9:$B$158,-1),"",A633+1),A633),"")</f>
        <v>105</v>
      </c>
      <c r="B634" s="27" t="str">
        <f t="shared" si="619"/>
        <v>MATERIAL</v>
      </c>
      <c r="C634" s="27">
        <f t="shared" si="620"/>
        <v>105</v>
      </c>
      <c r="D634" s="27" t="str">
        <f t="shared" si="621"/>
        <v>GRUN</v>
      </c>
      <c r="E634" s="27" t="str">
        <f t="shared" si="629"/>
        <v>F</v>
      </c>
      <c r="F634" s="27">
        <f t="shared" ref="F634" si="674">IF(A634="","",1)</f>
        <v>1</v>
      </c>
      <c r="G634" s="27" t="str">
        <f t="shared" si="623"/>
        <v/>
      </c>
      <c r="H634" s="27" t="str">
        <f>_xlfn.IFNA(IF(INDEX(Input_Lieferant!$D$9:$BE$158,MATCH($A634,Input_Lieferant!$B$9:$B$158,0),MATCH($H$5,Input_Lieferant!$D$8:$BE$8,0))=0,"",INDEX(Input_Lieferant!$D$9:$BE$158,MATCH($A634,Input_Lieferant!$B$9:$B$158,0),MATCH($H$5,Input_Lieferant!$D$8:$BE$8,0))),"")</f>
        <v>xNrliDRJBUdPpXLfiPerSJLXayrKva</v>
      </c>
      <c r="I634" s="31"/>
    </row>
    <row r="635" spans="1:9" x14ac:dyDescent="0.4">
      <c r="A635" s="158">
        <f>IFERROR(IF(AND(A629=A630,A630=A631,A631=A632,A632=A633,A633=A634),IF(A634+1&gt;MATCH(0,Input_Lieferant!$B$9:$B$158,-1),"",A634+1),A634),"")</f>
        <v>105</v>
      </c>
      <c r="B635" s="27" t="str">
        <f t="shared" si="619"/>
        <v>MATERIAL</v>
      </c>
      <c r="C635" s="27">
        <f t="shared" si="620"/>
        <v>105</v>
      </c>
      <c r="D635" s="27" t="str">
        <f t="shared" si="621"/>
        <v>GRUN</v>
      </c>
      <c r="E635" s="27" t="str">
        <f t="shared" si="629"/>
        <v>F</v>
      </c>
      <c r="F635" s="27">
        <f t="shared" ref="F635" si="675">IF(A634="","",2)</f>
        <v>2</v>
      </c>
      <c r="G635" s="27" t="str">
        <f t="shared" si="623"/>
        <v>/</v>
      </c>
      <c r="H635" s="27" t="str">
        <f>_xlfn.IFNA(IF(INDEX(Input_Lieferant!$D$9:$BE$158,MATCH($A635,Input_Lieferant!$B$9:$B$158,0),MATCH($H$2,Input_Lieferant!$D$8:$BE$8,0))=0,"",INDEX(Input_Lieferant!$D$9:$BE$158,MATCH($A635,Input_Lieferant!$B$9:$B$158,0),MATCH($H$2,Input_Lieferant!$D$8:$BE$8,0))),"")</f>
        <v>QgPicaTHstqCTiGaTFtLMCruWGrwIN</v>
      </c>
      <c r="I635" s="31"/>
    </row>
    <row r="636" spans="1:9" x14ac:dyDescent="0.4">
      <c r="A636" s="158">
        <f>IFERROR(IF(AND(A630=A631,A631=A632,A632=A633,A633=A634,A634=A635),IF(A635+1&gt;MATCH(0,Input_Lieferant!$B$9:$B$158,-1),"",A635+1),A635),"")</f>
        <v>105</v>
      </c>
      <c r="B636" s="27" t="str">
        <f t="shared" si="619"/>
        <v>MATERIAL</v>
      </c>
      <c r="C636" s="27">
        <f t="shared" si="620"/>
        <v>105</v>
      </c>
      <c r="D636" s="27" t="str">
        <f t="shared" si="621"/>
        <v>GRUN</v>
      </c>
      <c r="E636" s="27" t="str">
        <f t="shared" si="629"/>
        <v>E</v>
      </c>
      <c r="F636" s="27">
        <f t="shared" ref="F636" si="676">IF(A636="","",1)</f>
        <v>1</v>
      </c>
      <c r="G636" s="27" t="str">
        <f t="shared" si="623"/>
        <v/>
      </c>
      <c r="H636" s="27" t="str">
        <f>_xlfn.IFNA(IF(INDEX(Input_Lieferant!$D$9:$BE$158,MATCH($A636,Input_Lieferant!$B$9:$B$158,0),MATCH($H$4,Input_Lieferant!$D$8:$BE$8,0))=0,"",INDEX(Input_Lieferant!$D$9:$BE$158,MATCH($A636,Input_Lieferant!$B$9:$B$158,0),MATCH($H$4,Input_Lieferant!$D$8:$BE$8,0))),"")</f>
        <v>lIGnPLQNOsMUpXsbBtbTtqJNJnUHjD</v>
      </c>
      <c r="I636" s="31"/>
    </row>
    <row r="637" spans="1:9" x14ac:dyDescent="0.4">
      <c r="A637" s="158">
        <f>IFERROR(IF(AND(A631=A632,A632=A633,A633=A634,A634=A635,A635=A636),IF(A636+1&gt;MATCH(0,Input_Lieferant!$B$9:$B$158,-1),"",A636+1),A636),"")</f>
        <v>105</v>
      </c>
      <c r="B637" s="27" t="str">
        <f t="shared" si="619"/>
        <v>MATERIAL</v>
      </c>
      <c r="C637" s="27">
        <f t="shared" si="620"/>
        <v>105</v>
      </c>
      <c r="D637" s="27" t="str">
        <f t="shared" si="621"/>
        <v>GRUN</v>
      </c>
      <c r="E637" s="27" t="str">
        <f t="shared" si="629"/>
        <v>E</v>
      </c>
      <c r="F637" s="27">
        <f t="shared" ref="F637" si="677">IF(A636="","",2)</f>
        <v>2</v>
      </c>
      <c r="G637" s="27" t="str">
        <f t="shared" si="623"/>
        <v>/</v>
      </c>
      <c r="H637" s="27" t="str">
        <f>_xlfn.IFNA(IF(INDEX(Input_Lieferant!$D$9:$BE$158,MATCH($A637,Input_Lieferant!$B$9:$B$158,0),MATCH($H$1,Input_Lieferant!$D$8:$BE$8,0))=0,"",INDEX(Input_Lieferant!$D$9:$BE$158,MATCH($A637,Input_Lieferant!$B$9:$B$158,0),MATCH($H$1,Input_Lieferant!$D$8:$BE$8,0))),"")</f>
        <v/>
      </c>
      <c r="I637" s="31"/>
    </row>
    <row r="638" spans="1:9" x14ac:dyDescent="0.4">
      <c r="A638" s="158">
        <f>IFERROR(IF(AND(A632=A633,A633=A634,A634=A635,A635=A636,A636=A637),IF(A637+1&gt;MATCH(0,Input_Lieferant!$B$9:$B$158,-1),"",A637+1),A637),"")</f>
        <v>106</v>
      </c>
      <c r="B638" s="27" t="str">
        <f t="shared" si="619"/>
        <v>MATERIAL</v>
      </c>
      <c r="C638" s="27">
        <f t="shared" si="620"/>
        <v>106</v>
      </c>
      <c r="D638" s="27" t="str">
        <f t="shared" si="621"/>
        <v>GRUN</v>
      </c>
      <c r="E638" s="27" t="str">
        <f t="shared" si="629"/>
        <v>D</v>
      </c>
      <c r="F638" s="27">
        <f t="shared" ref="F638" si="678">IF(A638="","",1)</f>
        <v>1</v>
      </c>
      <c r="G638" s="27" t="str">
        <f t="shared" si="623"/>
        <v/>
      </c>
      <c r="H638" s="27" t="str">
        <f>_xlfn.IFNA(IF(INDEX(Input_Lieferant!$D$9:$BE$158,MATCH($A638,Input_Lieferant!$B$9:$B$158,0),MATCH($H$6,Input_Lieferant!$D$8:$BE$8,0))=0,"",INDEX(Input_Lieferant!$D$9:$BE$158,MATCH($A638,Input_Lieferant!$B$9:$B$158,0),MATCH($H$6,Input_Lieferant!$D$8:$BE$8,0))),"")</f>
        <v>ezwbMtFOIRaMMuEiehCaHSOrMveDDD</v>
      </c>
      <c r="I638" s="31"/>
    </row>
    <row r="639" spans="1:9" x14ac:dyDescent="0.4">
      <c r="A639" s="158">
        <f>IFERROR(IF(AND(A633=A634,A634=A635,A635=A636,A636=A637,A637=A638),IF(A638+1&gt;MATCH(0,Input_Lieferant!$B$9:$B$158,-1),"",A638+1),A638),"")</f>
        <v>106</v>
      </c>
      <c r="B639" s="27" t="str">
        <f t="shared" si="619"/>
        <v>MATERIAL</v>
      </c>
      <c r="C639" s="27">
        <f t="shared" si="620"/>
        <v>106</v>
      </c>
      <c r="D639" s="27" t="str">
        <f t="shared" si="621"/>
        <v>GRUN</v>
      </c>
      <c r="E639" s="27" t="str">
        <f t="shared" si="629"/>
        <v>D</v>
      </c>
      <c r="F639" s="27">
        <f t="shared" ref="F639" si="679">IF(A638="","",2)</f>
        <v>2</v>
      </c>
      <c r="G639" s="27" t="str">
        <f t="shared" si="623"/>
        <v>/</v>
      </c>
      <c r="H639" s="27" t="str">
        <f>_xlfn.IFNA(IF(INDEX(Input_Lieferant!$D$9:$BE$158,MATCH($A639,Input_Lieferant!$B$9:$B$158,0),MATCH($H$3,Input_Lieferant!$D$8:$BE$8,0))=0,"",INDEX(Input_Lieferant!$D$9:$BE$158,MATCH($A639,Input_Lieferant!$B$9:$B$158,0),MATCH($H$3,Input_Lieferant!$D$8:$BE$8,0))),"")</f>
        <v>tLNuugwhvmgjQogkhluwtOOmLmQlRw</v>
      </c>
      <c r="I639" s="31"/>
    </row>
    <row r="640" spans="1:9" x14ac:dyDescent="0.4">
      <c r="A640" s="158">
        <f>IFERROR(IF(AND(A634=A635,A635=A636,A636=A637,A637=A638,A638=A639),IF(A639+1&gt;MATCH(0,Input_Lieferant!$B$9:$B$158,-1),"",A639+1),A639),"")</f>
        <v>106</v>
      </c>
      <c r="B640" s="27" t="str">
        <f t="shared" si="619"/>
        <v>MATERIAL</v>
      </c>
      <c r="C640" s="27">
        <f t="shared" si="620"/>
        <v>106</v>
      </c>
      <c r="D640" s="27" t="str">
        <f t="shared" si="621"/>
        <v>GRUN</v>
      </c>
      <c r="E640" s="27" t="str">
        <f t="shared" si="629"/>
        <v>F</v>
      </c>
      <c r="F640" s="27">
        <f t="shared" ref="F640" si="680">IF(A640="","",1)</f>
        <v>1</v>
      </c>
      <c r="G640" s="27" t="str">
        <f t="shared" si="623"/>
        <v/>
      </c>
      <c r="H640" s="27" t="str">
        <f>_xlfn.IFNA(IF(INDEX(Input_Lieferant!$D$9:$BE$158,MATCH($A640,Input_Lieferant!$B$9:$B$158,0),MATCH($H$5,Input_Lieferant!$D$8:$BE$8,0))=0,"",INDEX(Input_Lieferant!$D$9:$BE$158,MATCH($A640,Input_Lieferant!$B$9:$B$158,0),MATCH($H$5,Input_Lieferant!$D$8:$BE$8,0))),"")</f>
        <v>KfmFvcTchoaWiCvEQPEbJFEJkXzBnh</v>
      </c>
      <c r="I640" s="31"/>
    </row>
    <row r="641" spans="1:9" x14ac:dyDescent="0.4">
      <c r="A641" s="158">
        <f>IFERROR(IF(AND(A635=A636,A636=A637,A637=A638,A638=A639,A639=A640),IF(A640+1&gt;MATCH(0,Input_Lieferant!$B$9:$B$158,-1),"",A640+1),A640),"")</f>
        <v>106</v>
      </c>
      <c r="B641" s="27" t="str">
        <f t="shared" si="619"/>
        <v>MATERIAL</v>
      </c>
      <c r="C641" s="27">
        <f t="shared" si="620"/>
        <v>106</v>
      </c>
      <c r="D641" s="27" t="str">
        <f t="shared" si="621"/>
        <v>GRUN</v>
      </c>
      <c r="E641" s="27" t="str">
        <f t="shared" si="629"/>
        <v>F</v>
      </c>
      <c r="F641" s="27">
        <f t="shared" ref="F641" si="681">IF(A640="","",2)</f>
        <v>2</v>
      </c>
      <c r="G641" s="27" t="str">
        <f t="shared" si="623"/>
        <v>/</v>
      </c>
      <c r="H641" s="27" t="str">
        <f>_xlfn.IFNA(IF(INDEX(Input_Lieferant!$D$9:$BE$158,MATCH($A641,Input_Lieferant!$B$9:$B$158,0),MATCH($H$2,Input_Lieferant!$D$8:$BE$8,0))=0,"",INDEX(Input_Lieferant!$D$9:$BE$158,MATCH($A641,Input_Lieferant!$B$9:$B$158,0),MATCH($H$2,Input_Lieferant!$D$8:$BE$8,0))),"")</f>
        <v>AMrokKCJAswMFLThooOHuBhXbLkJNM</v>
      </c>
      <c r="I641" s="31"/>
    </row>
    <row r="642" spans="1:9" x14ac:dyDescent="0.4">
      <c r="A642" s="158">
        <f>IFERROR(IF(AND(A636=A637,A637=A638,A638=A639,A639=A640,A640=A641),IF(A641+1&gt;MATCH(0,Input_Lieferant!$B$9:$B$158,-1),"",A641+1),A641),"")</f>
        <v>106</v>
      </c>
      <c r="B642" s="27" t="str">
        <f t="shared" si="619"/>
        <v>MATERIAL</v>
      </c>
      <c r="C642" s="27">
        <f t="shared" si="620"/>
        <v>106</v>
      </c>
      <c r="D642" s="27" t="str">
        <f t="shared" si="621"/>
        <v>GRUN</v>
      </c>
      <c r="E642" s="27" t="str">
        <f t="shared" si="629"/>
        <v>E</v>
      </c>
      <c r="F642" s="27">
        <f t="shared" ref="F642" si="682">IF(A642="","",1)</f>
        <v>1</v>
      </c>
      <c r="G642" s="27" t="str">
        <f t="shared" si="623"/>
        <v/>
      </c>
      <c r="H642" s="27" t="str">
        <f>_xlfn.IFNA(IF(INDEX(Input_Lieferant!$D$9:$BE$158,MATCH($A642,Input_Lieferant!$B$9:$B$158,0),MATCH($H$4,Input_Lieferant!$D$8:$BE$8,0))=0,"",INDEX(Input_Lieferant!$D$9:$BE$158,MATCH($A642,Input_Lieferant!$B$9:$B$158,0),MATCH($H$4,Input_Lieferant!$D$8:$BE$8,0))),"")</f>
        <v>ebRvQmJhmXkejIhhoBJarWPoPXSSxH</v>
      </c>
      <c r="I642" s="31"/>
    </row>
    <row r="643" spans="1:9" x14ac:dyDescent="0.4">
      <c r="A643" s="158">
        <f>IFERROR(IF(AND(A637=A638,A638=A639,A639=A640,A640=A641,A641=A642),IF(A642+1&gt;MATCH(0,Input_Lieferant!$B$9:$B$158,-1),"",A642+1),A642),"")</f>
        <v>106</v>
      </c>
      <c r="B643" s="27" t="str">
        <f t="shared" si="619"/>
        <v>MATERIAL</v>
      </c>
      <c r="C643" s="27">
        <f t="shared" si="620"/>
        <v>106</v>
      </c>
      <c r="D643" s="27" t="str">
        <f t="shared" si="621"/>
        <v>GRUN</v>
      </c>
      <c r="E643" s="27" t="str">
        <f t="shared" si="629"/>
        <v>E</v>
      </c>
      <c r="F643" s="27">
        <f t="shared" ref="F643" si="683">IF(A642="","",2)</f>
        <v>2</v>
      </c>
      <c r="G643" s="27" t="str">
        <f t="shared" si="623"/>
        <v>/</v>
      </c>
      <c r="H643" s="27" t="str">
        <f>_xlfn.IFNA(IF(INDEX(Input_Lieferant!$D$9:$BE$158,MATCH($A643,Input_Lieferant!$B$9:$B$158,0),MATCH($H$1,Input_Lieferant!$D$8:$BE$8,0))=0,"",INDEX(Input_Lieferant!$D$9:$BE$158,MATCH($A643,Input_Lieferant!$B$9:$B$158,0),MATCH($H$1,Input_Lieferant!$D$8:$BE$8,0))),"")</f>
        <v/>
      </c>
      <c r="I643" s="31"/>
    </row>
    <row r="644" spans="1:9" x14ac:dyDescent="0.4">
      <c r="A644" s="158">
        <f>IFERROR(IF(AND(A638=A639,A639=A640,A640=A641,A641=A642,A642=A643),IF(A643+1&gt;MATCH(0,Input_Lieferant!$B$9:$B$158,-1),"",A643+1),A643),"")</f>
        <v>107</v>
      </c>
      <c r="B644" s="27" t="str">
        <f t="shared" si="619"/>
        <v>MATERIAL</v>
      </c>
      <c r="C644" s="27">
        <f t="shared" si="620"/>
        <v>107</v>
      </c>
      <c r="D644" s="27" t="str">
        <f t="shared" si="621"/>
        <v>GRUN</v>
      </c>
      <c r="E644" s="27" t="str">
        <f t="shared" si="629"/>
        <v>D</v>
      </c>
      <c r="F644" s="27">
        <f t="shared" ref="F644" si="684">IF(A644="","",1)</f>
        <v>1</v>
      </c>
      <c r="G644" s="27" t="str">
        <f t="shared" si="623"/>
        <v/>
      </c>
      <c r="H644" s="27" t="str">
        <f>_xlfn.IFNA(IF(INDEX(Input_Lieferant!$D$9:$BE$158,MATCH($A644,Input_Lieferant!$B$9:$B$158,0),MATCH($H$6,Input_Lieferant!$D$8:$BE$8,0))=0,"",INDEX(Input_Lieferant!$D$9:$BE$158,MATCH($A644,Input_Lieferant!$B$9:$B$158,0),MATCH($H$6,Input_Lieferant!$D$8:$BE$8,0))),"")</f>
        <v>DOcUUzgzVEToPtEOuCHpTsfBwoGnGa</v>
      </c>
      <c r="I644" s="31"/>
    </row>
    <row r="645" spans="1:9" x14ac:dyDescent="0.4">
      <c r="A645" s="158">
        <f>IFERROR(IF(AND(A639=A640,A640=A641,A641=A642,A642=A643,A643=A644),IF(A644+1&gt;MATCH(0,Input_Lieferant!$B$9:$B$158,-1),"",A644+1),A644),"")</f>
        <v>107</v>
      </c>
      <c r="B645" s="27" t="str">
        <f t="shared" si="619"/>
        <v>MATERIAL</v>
      </c>
      <c r="C645" s="27">
        <f t="shared" si="620"/>
        <v>107</v>
      </c>
      <c r="D645" s="27" t="str">
        <f t="shared" si="621"/>
        <v>GRUN</v>
      </c>
      <c r="E645" s="27" t="str">
        <f t="shared" si="629"/>
        <v>D</v>
      </c>
      <c r="F645" s="27">
        <f t="shared" ref="F645" si="685">IF(A644="","",2)</f>
        <v>2</v>
      </c>
      <c r="G645" s="27" t="str">
        <f t="shared" si="623"/>
        <v>/</v>
      </c>
      <c r="H645" s="27" t="str">
        <f>_xlfn.IFNA(IF(INDEX(Input_Lieferant!$D$9:$BE$158,MATCH($A645,Input_Lieferant!$B$9:$B$158,0),MATCH($H$3,Input_Lieferant!$D$8:$BE$8,0))=0,"",INDEX(Input_Lieferant!$D$9:$BE$158,MATCH($A645,Input_Lieferant!$B$9:$B$158,0),MATCH($H$3,Input_Lieferant!$D$8:$BE$8,0))),"")</f>
        <v>GSsdgembBANfjETKwdhtnfNDCuxPEF</v>
      </c>
      <c r="I645" s="31"/>
    </row>
    <row r="646" spans="1:9" x14ac:dyDescent="0.4">
      <c r="A646" s="158">
        <f>IFERROR(IF(AND(A640=A641,A641=A642,A642=A643,A643=A644,A644=A645),IF(A645+1&gt;MATCH(0,Input_Lieferant!$B$9:$B$158,-1),"",A645+1),A645),"")</f>
        <v>107</v>
      </c>
      <c r="B646" s="27" t="str">
        <f t="shared" si="619"/>
        <v>MATERIAL</v>
      </c>
      <c r="C646" s="27">
        <f t="shared" si="620"/>
        <v>107</v>
      </c>
      <c r="D646" s="27" t="str">
        <f t="shared" si="621"/>
        <v>GRUN</v>
      </c>
      <c r="E646" s="27" t="str">
        <f t="shared" si="629"/>
        <v>F</v>
      </c>
      <c r="F646" s="27">
        <f t="shared" ref="F646" si="686">IF(A646="","",1)</f>
        <v>1</v>
      </c>
      <c r="G646" s="27" t="str">
        <f t="shared" si="623"/>
        <v/>
      </c>
      <c r="H646" s="27" t="str">
        <f>_xlfn.IFNA(IF(INDEX(Input_Lieferant!$D$9:$BE$158,MATCH($A646,Input_Lieferant!$B$9:$B$158,0),MATCH($H$5,Input_Lieferant!$D$8:$BE$8,0))=0,"",INDEX(Input_Lieferant!$D$9:$BE$158,MATCH($A646,Input_Lieferant!$B$9:$B$158,0),MATCH($H$5,Input_Lieferant!$D$8:$BE$8,0))),"")</f>
        <v>ROdnAewfjRIcKVeFTpoDttJMBVrfcp</v>
      </c>
      <c r="I646" s="31"/>
    </row>
    <row r="647" spans="1:9" x14ac:dyDescent="0.4">
      <c r="A647" s="158">
        <f>IFERROR(IF(AND(A641=A642,A642=A643,A643=A644,A644=A645,A645=A646),IF(A646+1&gt;MATCH(0,Input_Lieferant!$B$9:$B$158,-1),"",A646+1),A646),"")</f>
        <v>107</v>
      </c>
      <c r="B647" s="27" t="str">
        <f t="shared" si="619"/>
        <v>MATERIAL</v>
      </c>
      <c r="C647" s="27">
        <f t="shared" si="620"/>
        <v>107</v>
      </c>
      <c r="D647" s="27" t="str">
        <f t="shared" si="621"/>
        <v>GRUN</v>
      </c>
      <c r="E647" s="27" t="str">
        <f t="shared" si="629"/>
        <v>F</v>
      </c>
      <c r="F647" s="27">
        <f t="shared" ref="F647" si="687">IF(A646="","",2)</f>
        <v>2</v>
      </c>
      <c r="G647" s="27" t="str">
        <f t="shared" si="623"/>
        <v>/</v>
      </c>
      <c r="H647" s="27" t="str">
        <f>_xlfn.IFNA(IF(INDEX(Input_Lieferant!$D$9:$BE$158,MATCH($A647,Input_Lieferant!$B$9:$B$158,0),MATCH($H$2,Input_Lieferant!$D$8:$BE$8,0))=0,"",INDEX(Input_Lieferant!$D$9:$BE$158,MATCH($A647,Input_Lieferant!$B$9:$B$158,0),MATCH($H$2,Input_Lieferant!$D$8:$BE$8,0))),"")</f>
        <v>fAzutRpRiRJzyqLOCaIcTdICbHborQ</v>
      </c>
      <c r="I647" s="31"/>
    </row>
    <row r="648" spans="1:9" x14ac:dyDescent="0.4">
      <c r="A648" s="158">
        <f>IFERROR(IF(AND(A642=A643,A643=A644,A644=A645,A645=A646,A646=A647),IF(A647+1&gt;MATCH(0,Input_Lieferant!$B$9:$B$158,-1),"",A647+1),A647),"")</f>
        <v>107</v>
      </c>
      <c r="B648" s="27" t="str">
        <f t="shared" ref="B648:B711" si="688">IF(A648&lt;&gt;"","MATERIAL","")</f>
        <v>MATERIAL</v>
      </c>
      <c r="C648" s="27">
        <f t="shared" ref="C648:C711" si="689">A648</f>
        <v>107</v>
      </c>
      <c r="D648" s="27" t="str">
        <f t="shared" ref="D648:D711" si="690">IF(A648&lt;&gt;"","GRUN","")</f>
        <v>GRUN</v>
      </c>
      <c r="E648" s="27" t="str">
        <f t="shared" si="629"/>
        <v>E</v>
      </c>
      <c r="F648" s="27">
        <f t="shared" ref="F648" si="691">IF(A648="","",1)</f>
        <v>1</v>
      </c>
      <c r="G648" s="27" t="str">
        <f t="shared" ref="G648:G711" si="692">IF(F648=2,"/","")</f>
        <v/>
      </c>
      <c r="H648" s="27" t="str">
        <f>_xlfn.IFNA(IF(INDEX(Input_Lieferant!$D$9:$BE$158,MATCH($A648,Input_Lieferant!$B$9:$B$158,0),MATCH($H$4,Input_Lieferant!$D$8:$BE$8,0))=0,"",INDEX(Input_Lieferant!$D$9:$BE$158,MATCH($A648,Input_Lieferant!$B$9:$B$158,0),MATCH($H$4,Input_Lieferant!$D$8:$BE$8,0))),"")</f>
        <v>tEvIXVVAQhVOILvrITiVmBrdScvOWq</v>
      </c>
      <c r="I648" s="31"/>
    </row>
    <row r="649" spans="1:9" x14ac:dyDescent="0.4">
      <c r="A649" s="158">
        <f>IFERROR(IF(AND(A643=A644,A644=A645,A645=A646,A646=A647,A647=A648),IF(A648+1&gt;MATCH(0,Input_Lieferant!$B$9:$B$158,-1),"",A648+1),A648),"")</f>
        <v>107</v>
      </c>
      <c r="B649" s="27" t="str">
        <f t="shared" si="688"/>
        <v>MATERIAL</v>
      </c>
      <c r="C649" s="27">
        <f t="shared" si="689"/>
        <v>107</v>
      </c>
      <c r="D649" s="27" t="str">
        <f t="shared" si="690"/>
        <v>GRUN</v>
      </c>
      <c r="E649" s="27" t="str">
        <f t="shared" si="629"/>
        <v>E</v>
      </c>
      <c r="F649" s="27">
        <f t="shared" ref="F649" si="693">IF(A648="","",2)</f>
        <v>2</v>
      </c>
      <c r="G649" s="27" t="str">
        <f t="shared" si="692"/>
        <v>/</v>
      </c>
      <c r="H649" s="27" t="str">
        <f>_xlfn.IFNA(IF(INDEX(Input_Lieferant!$D$9:$BE$158,MATCH($A649,Input_Lieferant!$B$9:$B$158,0),MATCH($H$1,Input_Lieferant!$D$8:$BE$8,0))=0,"",INDEX(Input_Lieferant!$D$9:$BE$158,MATCH($A649,Input_Lieferant!$B$9:$B$158,0),MATCH($H$1,Input_Lieferant!$D$8:$BE$8,0))),"")</f>
        <v/>
      </c>
      <c r="I649" s="31"/>
    </row>
    <row r="650" spans="1:9" x14ac:dyDescent="0.4">
      <c r="A650" s="158">
        <f>IFERROR(IF(AND(A644=A645,A645=A646,A646=A647,A647=A648,A648=A649),IF(A649+1&gt;MATCH(0,Input_Lieferant!$B$9:$B$158,-1),"",A649+1),A649),"")</f>
        <v>108</v>
      </c>
      <c r="B650" s="27" t="str">
        <f t="shared" si="688"/>
        <v>MATERIAL</v>
      </c>
      <c r="C650" s="27">
        <f t="shared" si="689"/>
        <v>108</v>
      </c>
      <c r="D650" s="27" t="str">
        <f t="shared" si="690"/>
        <v>GRUN</v>
      </c>
      <c r="E650" s="27" t="str">
        <f t="shared" si="629"/>
        <v>D</v>
      </c>
      <c r="F650" s="27">
        <f t="shared" ref="F650" si="694">IF(A650="","",1)</f>
        <v>1</v>
      </c>
      <c r="G650" s="27" t="str">
        <f t="shared" si="692"/>
        <v/>
      </c>
      <c r="H650" s="27" t="str">
        <f>_xlfn.IFNA(IF(INDEX(Input_Lieferant!$D$9:$BE$158,MATCH($A650,Input_Lieferant!$B$9:$B$158,0),MATCH($H$6,Input_Lieferant!$D$8:$BE$8,0))=0,"",INDEX(Input_Lieferant!$D$9:$BE$158,MATCH($A650,Input_Lieferant!$B$9:$B$158,0),MATCH($H$6,Input_Lieferant!$D$8:$BE$8,0))),"")</f>
        <v>SwlpWqftXoBTkkntIHdiWkOxGBwJyE</v>
      </c>
      <c r="I650" s="31"/>
    </row>
    <row r="651" spans="1:9" x14ac:dyDescent="0.4">
      <c r="A651" s="158">
        <f>IFERROR(IF(AND(A645=A646,A646=A647,A647=A648,A648=A649,A649=A650),IF(A650+1&gt;MATCH(0,Input_Lieferant!$B$9:$B$158,-1),"",A650+1),A650),"")</f>
        <v>108</v>
      </c>
      <c r="B651" s="27" t="str">
        <f t="shared" si="688"/>
        <v>MATERIAL</v>
      </c>
      <c r="C651" s="27">
        <f t="shared" si="689"/>
        <v>108</v>
      </c>
      <c r="D651" s="27" t="str">
        <f t="shared" si="690"/>
        <v>GRUN</v>
      </c>
      <c r="E651" s="27" t="str">
        <f t="shared" si="629"/>
        <v>D</v>
      </c>
      <c r="F651" s="27">
        <f t="shared" ref="F651" si="695">IF(A650="","",2)</f>
        <v>2</v>
      </c>
      <c r="G651" s="27" t="str">
        <f t="shared" si="692"/>
        <v>/</v>
      </c>
      <c r="H651" s="27" t="str">
        <f>_xlfn.IFNA(IF(INDEX(Input_Lieferant!$D$9:$BE$158,MATCH($A651,Input_Lieferant!$B$9:$B$158,0),MATCH($H$3,Input_Lieferant!$D$8:$BE$8,0))=0,"",INDEX(Input_Lieferant!$D$9:$BE$158,MATCH($A651,Input_Lieferant!$B$9:$B$158,0),MATCH($H$3,Input_Lieferant!$D$8:$BE$8,0))),"")</f>
        <v>StQOBlipUXvUqblNWhqQULCfPWcRTD</v>
      </c>
      <c r="I651" s="31"/>
    </row>
    <row r="652" spans="1:9" x14ac:dyDescent="0.4">
      <c r="A652" s="158">
        <f>IFERROR(IF(AND(A646=A647,A647=A648,A648=A649,A649=A650,A650=A651),IF(A651+1&gt;MATCH(0,Input_Lieferant!$B$9:$B$158,-1),"",A651+1),A651),"")</f>
        <v>108</v>
      </c>
      <c r="B652" s="27" t="str">
        <f t="shared" si="688"/>
        <v>MATERIAL</v>
      </c>
      <c r="C652" s="27">
        <f t="shared" si="689"/>
        <v>108</v>
      </c>
      <c r="D652" s="27" t="str">
        <f t="shared" si="690"/>
        <v>GRUN</v>
      </c>
      <c r="E652" s="27" t="str">
        <f t="shared" si="629"/>
        <v>F</v>
      </c>
      <c r="F652" s="27">
        <f t="shared" ref="F652" si="696">IF(A652="","",1)</f>
        <v>1</v>
      </c>
      <c r="G652" s="27" t="str">
        <f t="shared" si="692"/>
        <v/>
      </c>
      <c r="H652" s="27" t="str">
        <f>_xlfn.IFNA(IF(INDEX(Input_Lieferant!$D$9:$BE$158,MATCH($A652,Input_Lieferant!$B$9:$B$158,0),MATCH($H$5,Input_Lieferant!$D$8:$BE$8,0))=0,"",INDEX(Input_Lieferant!$D$9:$BE$158,MATCH($A652,Input_Lieferant!$B$9:$B$158,0),MATCH($H$5,Input_Lieferant!$D$8:$BE$8,0))),"")</f>
        <v>BQDlzEAfMMhRqSgibwSjrhsJNjpaXG</v>
      </c>
      <c r="I652" s="31"/>
    </row>
    <row r="653" spans="1:9" x14ac:dyDescent="0.4">
      <c r="A653" s="158">
        <f>IFERROR(IF(AND(A647=A648,A648=A649,A649=A650,A650=A651,A651=A652),IF(A652+1&gt;MATCH(0,Input_Lieferant!$B$9:$B$158,-1),"",A652+1),A652),"")</f>
        <v>108</v>
      </c>
      <c r="B653" s="27" t="str">
        <f t="shared" si="688"/>
        <v>MATERIAL</v>
      </c>
      <c r="C653" s="27">
        <f t="shared" si="689"/>
        <v>108</v>
      </c>
      <c r="D653" s="27" t="str">
        <f t="shared" si="690"/>
        <v>GRUN</v>
      </c>
      <c r="E653" s="27" t="str">
        <f t="shared" si="629"/>
        <v>F</v>
      </c>
      <c r="F653" s="27">
        <f t="shared" ref="F653" si="697">IF(A652="","",2)</f>
        <v>2</v>
      </c>
      <c r="G653" s="27" t="str">
        <f t="shared" si="692"/>
        <v>/</v>
      </c>
      <c r="H653" s="27" t="str">
        <f>_xlfn.IFNA(IF(INDEX(Input_Lieferant!$D$9:$BE$158,MATCH($A653,Input_Lieferant!$B$9:$B$158,0),MATCH($H$2,Input_Lieferant!$D$8:$BE$8,0))=0,"",INDEX(Input_Lieferant!$D$9:$BE$158,MATCH($A653,Input_Lieferant!$B$9:$B$158,0),MATCH($H$2,Input_Lieferant!$D$8:$BE$8,0))),"")</f>
        <v>QhnKKUzaUIkhbCxeNVCslbgDweHTVd</v>
      </c>
      <c r="I653" s="31"/>
    </row>
    <row r="654" spans="1:9" x14ac:dyDescent="0.4">
      <c r="A654" s="158">
        <f>IFERROR(IF(AND(A648=A649,A649=A650,A650=A651,A651=A652,A652=A653),IF(A653+1&gt;MATCH(0,Input_Lieferant!$B$9:$B$158,-1),"",A653+1),A653),"")</f>
        <v>108</v>
      </c>
      <c r="B654" s="27" t="str">
        <f t="shared" si="688"/>
        <v>MATERIAL</v>
      </c>
      <c r="C654" s="27">
        <f t="shared" si="689"/>
        <v>108</v>
      </c>
      <c r="D654" s="27" t="str">
        <f t="shared" si="690"/>
        <v>GRUN</v>
      </c>
      <c r="E654" s="27" t="str">
        <f t="shared" ref="E654:E717" si="698">IF(A654&lt;&gt;"",E648,"")</f>
        <v>E</v>
      </c>
      <c r="F654" s="27">
        <f t="shared" ref="F654" si="699">IF(A654="","",1)</f>
        <v>1</v>
      </c>
      <c r="G654" s="27" t="str">
        <f t="shared" si="692"/>
        <v/>
      </c>
      <c r="H654" s="27" t="str">
        <f>_xlfn.IFNA(IF(INDEX(Input_Lieferant!$D$9:$BE$158,MATCH($A654,Input_Lieferant!$B$9:$B$158,0),MATCH($H$4,Input_Lieferant!$D$8:$BE$8,0))=0,"",INDEX(Input_Lieferant!$D$9:$BE$158,MATCH($A654,Input_Lieferant!$B$9:$B$158,0),MATCH($H$4,Input_Lieferant!$D$8:$BE$8,0))),"")</f>
        <v>MxaNxEuUzmtrJApqVxpbGRqbzmRcsB</v>
      </c>
      <c r="I654" s="31"/>
    </row>
    <row r="655" spans="1:9" x14ac:dyDescent="0.4">
      <c r="A655" s="158">
        <f>IFERROR(IF(AND(A649=A650,A650=A651,A651=A652,A652=A653,A653=A654),IF(A654+1&gt;MATCH(0,Input_Lieferant!$B$9:$B$158,-1),"",A654+1),A654),"")</f>
        <v>108</v>
      </c>
      <c r="B655" s="27" t="str">
        <f t="shared" si="688"/>
        <v>MATERIAL</v>
      </c>
      <c r="C655" s="27">
        <f t="shared" si="689"/>
        <v>108</v>
      </c>
      <c r="D655" s="27" t="str">
        <f t="shared" si="690"/>
        <v>GRUN</v>
      </c>
      <c r="E655" s="27" t="str">
        <f t="shared" si="698"/>
        <v>E</v>
      </c>
      <c r="F655" s="27">
        <f t="shared" ref="F655" si="700">IF(A654="","",2)</f>
        <v>2</v>
      </c>
      <c r="G655" s="27" t="str">
        <f t="shared" si="692"/>
        <v>/</v>
      </c>
      <c r="H655" s="27" t="str">
        <f>_xlfn.IFNA(IF(INDEX(Input_Lieferant!$D$9:$BE$158,MATCH($A655,Input_Lieferant!$B$9:$B$158,0),MATCH($H$1,Input_Lieferant!$D$8:$BE$8,0))=0,"",INDEX(Input_Lieferant!$D$9:$BE$158,MATCH($A655,Input_Lieferant!$B$9:$B$158,0),MATCH($H$1,Input_Lieferant!$D$8:$BE$8,0))),"")</f>
        <v/>
      </c>
      <c r="I655" s="31"/>
    </row>
    <row r="656" spans="1:9" x14ac:dyDescent="0.4">
      <c r="A656" s="158">
        <f>IFERROR(IF(AND(A650=A651,A651=A652,A652=A653,A653=A654,A654=A655),IF(A655+1&gt;MATCH(0,Input_Lieferant!$B$9:$B$158,-1),"",A655+1),A655),"")</f>
        <v>109</v>
      </c>
      <c r="B656" s="27" t="str">
        <f t="shared" si="688"/>
        <v>MATERIAL</v>
      </c>
      <c r="C656" s="27">
        <f t="shared" si="689"/>
        <v>109</v>
      </c>
      <c r="D656" s="27" t="str">
        <f t="shared" si="690"/>
        <v>GRUN</v>
      </c>
      <c r="E656" s="27" t="str">
        <f t="shared" si="698"/>
        <v>D</v>
      </c>
      <c r="F656" s="27">
        <f t="shared" ref="F656" si="701">IF(A656="","",1)</f>
        <v>1</v>
      </c>
      <c r="G656" s="27" t="str">
        <f t="shared" si="692"/>
        <v/>
      </c>
      <c r="H656" s="27" t="str">
        <f>_xlfn.IFNA(IF(INDEX(Input_Lieferant!$D$9:$BE$158,MATCH($A656,Input_Lieferant!$B$9:$B$158,0),MATCH($H$6,Input_Lieferant!$D$8:$BE$8,0))=0,"",INDEX(Input_Lieferant!$D$9:$BE$158,MATCH($A656,Input_Lieferant!$B$9:$B$158,0),MATCH($H$6,Input_Lieferant!$D$8:$BE$8,0))),"")</f>
        <v>dQcGnTBvFJqGvpnqgUFDjnPLNCJwkf</v>
      </c>
      <c r="I656" s="31"/>
    </row>
    <row r="657" spans="1:9" x14ac:dyDescent="0.4">
      <c r="A657" s="158">
        <f>IFERROR(IF(AND(A651=A652,A652=A653,A653=A654,A654=A655,A655=A656),IF(A656+1&gt;MATCH(0,Input_Lieferant!$B$9:$B$158,-1),"",A656+1),A656),"")</f>
        <v>109</v>
      </c>
      <c r="B657" s="27" t="str">
        <f t="shared" si="688"/>
        <v>MATERIAL</v>
      </c>
      <c r="C657" s="27">
        <f t="shared" si="689"/>
        <v>109</v>
      </c>
      <c r="D657" s="27" t="str">
        <f t="shared" si="690"/>
        <v>GRUN</v>
      </c>
      <c r="E657" s="27" t="str">
        <f t="shared" si="698"/>
        <v>D</v>
      </c>
      <c r="F657" s="27">
        <f t="shared" ref="F657" si="702">IF(A656="","",2)</f>
        <v>2</v>
      </c>
      <c r="G657" s="27" t="str">
        <f t="shared" si="692"/>
        <v>/</v>
      </c>
      <c r="H657" s="27" t="str">
        <f>_xlfn.IFNA(IF(INDEX(Input_Lieferant!$D$9:$BE$158,MATCH($A657,Input_Lieferant!$B$9:$B$158,0),MATCH($H$3,Input_Lieferant!$D$8:$BE$8,0))=0,"",INDEX(Input_Lieferant!$D$9:$BE$158,MATCH($A657,Input_Lieferant!$B$9:$B$158,0),MATCH($H$3,Input_Lieferant!$D$8:$BE$8,0))),"")</f>
        <v>TFFcyasKDcceyKVTMhucGdgyMJEfyd</v>
      </c>
      <c r="I657" s="31"/>
    </row>
    <row r="658" spans="1:9" x14ac:dyDescent="0.4">
      <c r="A658" s="158">
        <f>IFERROR(IF(AND(A652=A653,A653=A654,A654=A655,A655=A656,A656=A657),IF(A657+1&gt;MATCH(0,Input_Lieferant!$B$9:$B$158,-1),"",A657+1),A657),"")</f>
        <v>109</v>
      </c>
      <c r="B658" s="27" t="str">
        <f t="shared" si="688"/>
        <v>MATERIAL</v>
      </c>
      <c r="C658" s="27">
        <f t="shared" si="689"/>
        <v>109</v>
      </c>
      <c r="D658" s="27" t="str">
        <f t="shared" si="690"/>
        <v>GRUN</v>
      </c>
      <c r="E658" s="27" t="str">
        <f t="shared" si="698"/>
        <v>F</v>
      </c>
      <c r="F658" s="27">
        <f t="shared" ref="F658" si="703">IF(A658="","",1)</f>
        <v>1</v>
      </c>
      <c r="G658" s="27" t="str">
        <f t="shared" si="692"/>
        <v/>
      </c>
      <c r="H658" s="27" t="str">
        <f>_xlfn.IFNA(IF(INDEX(Input_Lieferant!$D$9:$BE$158,MATCH($A658,Input_Lieferant!$B$9:$B$158,0),MATCH($H$5,Input_Lieferant!$D$8:$BE$8,0))=0,"",INDEX(Input_Lieferant!$D$9:$BE$158,MATCH($A658,Input_Lieferant!$B$9:$B$158,0),MATCH($H$5,Input_Lieferant!$D$8:$BE$8,0))),"")</f>
        <v>uKzltxxAbEKApiEtQXWOxSOpSPrLgk</v>
      </c>
      <c r="I658" s="31"/>
    </row>
    <row r="659" spans="1:9" x14ac:dyDescent="0.4">
      <c r="A659" s="158">
        <f>IFERROR(IF(AND(A653=A654,A654=A655,A655=A656,A656=A657,A657=A658),IF(A658+1&gt;MATCH(0,Input_Lieferant!$B$9:$B$158,-1),"",A658+1),A658),"")</f>
        <v>109</v>
      </c>
      <c r="B659" s="27" t="str">
        <f t="shared" si="688"/>
        <v>MATERIAL</v>
      </c>
      <c r="C659" s="27">
        <f t="shared" si="689"/>
        <v>109</v>
      </c>
      <c r="D659" s="27" t="str">
        <f t="shared" si="690"/>
        <v>GRUN</v>
      </c>
      <c r="E659" s="27" t="str">
        <f t="shared" si="698"/>
        <v>F</v>
      </c>
      <c r="F659" s="27">
        <f t="shared" ref="F659" si="704">IF(A658="","",2)</f>
        <v>2</v>
      </c>
      <c r="G659" s="27" t="str">
        <f t="shared" si="692"/>
        <v>/</v>
      </c>
      <c r="H659" s="27" t="str">
        <f>_xlfn.IFNA(IF(INDEX(Input_Lieferant!$D$9:$BE$158,MATCH($A659,Input_Lieferant!$B$9:$B$158,0),MATCH($H$2,Input_Lieferant!$D$8:$BE$8,0))=0,"",INDEX(Input_Lieferant!$D$9:$BE$158,MATCH($A659,Input_Lieferant!$B$9:$B$158,0),MATCH($H$2,Input_Lieferant!$D$8:$BE$8,0))),"")</f>
        <v>qphrlvmARvOPIQSysrWCfJhLKLFokd</v>
      </c>
      <c r="I659" s="31"/>
    </row>
    <row r="660" spans="1:9" x14ac:dyDescent="0.4">
      <c r="A660" s="158">
        <f>IFERROR(IF(AND(A654=A655,A655=A656,A656=A657,A657=A658,A658=A659),IF(A659+1&gt;MATCH(0,Input_Lieferant!$B$9:$B$158,-1),"",A659+1),A659),"")</f>
        <v>109</v>
      </c>
      <c r="B660" s="27" t="str">
        <f t="shared" si="688"/>
        <v>MATERIAL</v>
      </c>
      <c r="C660" s="27">
        <f t="shared" si="689"/>
        <v>109</v>
      </c>
      <c r="D660" s="27" t="str">
        <f t="shared" si="690"/>
        <v>GRUN</v>
      </c>
      <c r="E660" s="27" t="str">
        <f t="shared" si="698"/>
        <v>E</v>
      </c>
      <c r="F660" s="27">
        <f t="shared" ref="F660" si="705">IF(A660="","",1)</f>
        <v>1</v>
      </c>
      <c r="G660" s="27" t="str">
        <f t="shared" si="692"/>
        <v/>
      </c>
      <c r="H660" s="27" t="str">
        <f>_xlfn.IFNA(IF(INDEX(Input_Lieferant!$D$9:$BE$158,MATCH($A660,Input_Lieferant!$B$9:$B$158,0),MATCH($H$4,Input_Lieferant!$D$8:$BE$8,0))=0,"",INDEX(Input_Lieferant!$D$9:$BE$158,MATCH($A660,Input_Lieferant!$B$9:$B$158,0),MATCH($H$4,Input_Lieferant!$D$8:$BE$8,0))),"")</f>
        <v>uvLXITiQMTiwQHthdDpSrFEFblGbCR</v>
      </c>
      <c r="I660" s="31"/>
    </row>
    <row r="661" spans="1:9" x14ac:dyDescent="0.4">
      <c r="A661" s="158">
        <f>IFERROR(IF(AND(A655=A656,A656=A657,A657=A658,A658=A659,A659=A660),IF(A660+1&gt;MATCH(0,Input_Lieferant!$B$9:$B$158,-1),"",A660+1),A660),"")</f>
        <v>109</v>
      </c>
      <c r="B661" s="27" t="str">
        <f t="shared" si="688"/>
        <v>MATERIAL</v>
      </c>
      <c r="C661" s="27">
        <f t="shared" si="689"/>
        <v>109</v>
      </c>
      <c r="D661" s="27" t="str">
        <f t="shared" si="690"/>
        <v>GRUN</v>
      </c>
      <c r="E661" s="27" t="str">
        <f t="shared" si="698"/>
        <v>E</v>
      </c>
      <c r="F661" s="27">
        <f t="shared" ref="F661" si="706">IF(A660="","",2)</f>
        <v>2</v>
      </c>
      <c r="G661" s="27" t="str">
        <f t="shared" si="692"/>
        <v>/</v>
      </c>
      <c r="H661" s="27" t="str">
        <f>_xlfn.IFNA(IF(INDEX(Input_Lieferant!$D$9:$BE$158,MATCH($A661,Input_Lieferant!$B$9:$B$158,0),MATCH($H$1,Input_Lieferant!$D$8:$BE$8,0))=0,"",INDEX(Input_Lieferant!$D$9:$BE$158,MATCH($A661,Input_Lieferant!$B$9:$B$158,0),MATCH($H$1,Input_Lieferant!$D$8:$BE$8,0))),"")</f>
        <v/>
      </c>
      <c r="I661" s="31"/>
    </row>
    <row r="662" spans="1:9" x14ac:dyDescent="0.4">
      <c r="A662" s="158">
        <f>IFERROR(IF(AND(A656=A657,A657=A658,A658=A659,A659=A660,A660=A661),IF(A661+1&gt;MATCH(0,Input_Lieferant!$B$9:$B$158,-1),"",A661+1),A661),"")</f>
        <v>110</v>
      </c>
      <c r="B662" s="27" t="str">
        <f t="shared" si="688"/>
        <v>MATERIAL</v>
      </c>
      <c r="C662" s="27">
        <f t="shared" si="689"/>
        <v>110</v>
      </c>
      <c r="D662" s="27" t="str">
        <f t="shared" si="690"/>
        <v>GRUN</v>
      </c>
      <c r="E662" s="27" t="str">
        <f t="shared" si="698"/>
        <v>D</v>
      </c>
      <c r="F662" s="27">
        <f t="shared" ref="F662" si="707">IF(A662="","",1)</f>
        <v>1</v>
      </c>
      <c r="G662" s="27" t="str">
        <f t="shared" si="692"/>
        <v/>
      </c>
      <c r="H662" s="27" t="str">
        <f>_xlfn.IFNA(IF(INDEX(Input_Lieferant!$D$9:$BE$158,MATCH($A662,Input_Lieferant!$B$9:$B$158,0),MATCH($H$6,Input_Lieferant!$D$8:$BE$8,0))=0,"",INDEX(Input_Lieferant!$D$9:$BE$158,MATCH($A662,Input_Lieferant!$B$9:$B$158,0),MATCH($H$6,Input_Lieferant!$D$8:$BE$8,0))),"")</f>
        <v>wvyihERtBwpAdGGvRdEJEThmjaQlWA</v>
      </c>
      <c r="I662" s="31"/>
    </row>
    <row r="663" spans="1:9" x14ac:dyDescent="0.4">
      <c r="A663" s="158">
        <f>IFERROR(IF(AND(A657=A658,A658=A659,A659=A660,A660=A661,A661=A662),IF(A662+1&gt;MATCH(0,Input_Lieferant!$B$9:$B$158,-1),"",A662+1),A662),"")</f>
        <v>110</v>
      </c>
      <c r="B663" s="27" t="str">
        <f t="shared" si="688"/>
        <v>MATERIAL</v>
      </c>
      <c r="C663" s="27">
        <f t="shared" si="689"/>
        <v>110</v>
      </c>
      <c r="D663" s="27" t="str">
        <f t="shared" si="690"/>
        <v>GRUN</v>
      </c>
      <c r="E663" s="27" t="str">
        <f t="shared" si="698"/>
        <v>D</v>
      </c>
      <c r="F663" s="27">
        <f t="shared" ref="F663" si="708">IF(A662="","",2)</f>
        <v>2</v>
      </c>
      <c r="G663" s="27" t="str">
        <f t="shared" si="692"/>
        <v>/</v>
      </c>
      <c r="H663" s="27" t="str">
        <f>_xlfn.IFNA(IF(INDEX(Input_Lieferant!$D$9:$BE$158,MATCH($A663,Input_Lieferant!$B$9:$B$158,0),MATCH($H$3,Input_Lieferant!$D$8:$BE$8,0))=0,"",INDEX(Input_Lieferant!$D$9:$BE$158,MATCH($A663,Input_Lieferant!$B$9:$B$158,0),MATCH($H$3,Input_Lieferant!$D$8:$BE$8,0))),"")</f>
        <v>uvHLERJQPktPFkVeeCaNKQPdnkwKPW</v>
      </c>
      <c r="I663" s="31"/>
    </row>
    <row r="664" spans="1:9" x14ac:dyDescent="0.4">
      <c r="A664" s="158">
        <f>IFERROR(IF(AND(A658=A659,A659=A660,A660=A661,A661=A662,A662=A663),IF(A663+1&gt;MATCH(0,Input_Lieferant!$B$9:$B$158,-1),"",A663+1),A663),"")</f>
        <v>110</v>
      </c>
      <c r="B664" s="27" t="str">
        <f t="shared" si="688"/>
        <v>MATERIAL</v>
      </c>
      <c r="C664" s="27">
        <f t="shared" si="689"/>
        <v>110</v>
      </c>
      <c r="D664" s="27" t="str">
        <f t="shared" si="690"/>
        <v>GRUN</v>
      </c>
      <c r="E664" s="27" t="str">
        <f t="shared" si="698"/>
        <v>F</v>
      </c>
      <c r="F664" s="27">
        <f t="shared" ref="F664" si="709">IF(A664="","",1)</f>
        <v>1</v>
      </c>
      <c r="G664" s="27" t="str">
        <f t="shared" si="692"/>
        <v/>
      </c>
      <c r="H664" s="27" t="str">
        <f>_xlfn.IFNA(IF(INDEX(Input_Lieferant!$D$9:$BE$158,MATCH($A664,Input_Lieferant!$B$9:$B$158,0),MATCH($H$5,Input_Lieferant!$D$8:$BE$8,0))=0,"",INDEX(Input_Lieferant!$D$9:$BE$158,MATCH($A664,Input_Lieferant!$B$9:$B$158,0),MATCH($H$5,Input_Lieferant!$D$8:$BE$8,0))),"")</f>
        <v>sehRREOqVuoSbzcxSHwNXPpmbAvgOp</v>
      </c>
      <c r="I664" s="31"/>
    </row>
    <row r="665" spans="1:9" x14ac:dyDescent="0.4">
      <c r="A665" s="158">
        <f>IFERROR(IF(AND(A659=A660,A660=A661,A661=A662,A662=A663,A663=A664),IF(A664+1&gt;MATCH(0,Input_Lieferant!$B$9:$B$158,-1),"",A664+1),A664),"")</f>
        <v>110</v>
      </c>
      <c r="B665" s="27" t="str">
        <f t="shared" si="688"/>
        <v>MATERIAL</v>
      </c>
      <c r="C665" s="27">
        <f t="shared" si="689"/>
        <v>110</v>
      </c>
      <c r="D665" s="27" t="str">
        <f t="shared" si="690"/>
        <v>GRUN</v>
      </c>
      <c r="E665" s="27" t="str">
        <f t="shared" si="698"/>
        <v>F</v>
      </c>
      <c r="F665" s="27">
        <f t="shared" ref="F665" si="710">IF(A664="","",2)</f>
        <v>2</v>
      </c>
      <c r="G665" s="27" t="str">
        <f t="shared" si="692"/>
        <v>/</v>
      </c>
      <c r="H665" s="27" t="str">
        <f>_xlfn.IFNA(IF(INDEX(Input_Lieferant!$D$9:$BE$158,MATCH($A665,Input_Lieferant!$B$9:$B$158,0),MATCH($H$2,Input_Lieferant!$D$8:$BE$8,0))=0,"",INDEX(Input_Lieferant!$D$9:$BE$158,MATCH($A665,Input_Lieferant!$B$9:$B$158,0),MATCH($H$2,Input_Lieferant!$D$8:$BE$8,0))),"")</f>
        <v>ovcIweBzCRthsTRGImJeKCnSbzRoxe</v>
      </c>
      <c r="I665" s="31"/>
    </row>
    <row r="666" spans="1:9" x14ac:dyDescent="0.4">
      <c r="A666" s="158">
        <f>IFERROR(IF(AND(A660=A661,A661=A662,A662=A663,A663=A664,A664=A665),IF(A665+1&gt;MATCH(0,Input_Lieferant!$B$9:$B$158,-1),"",A665+1),A665),"")</f>
        <v>110</v>
      </c>
      <c r="B666" s="27" t="str">
        <f t="shared" si="688"/>
        <v>MATERIAL</v>
      </c>
      <c r="C666" s="27">
        <f t="shared" si="689"/>
        <v>110</v>
      </c>
      <c r="D666" s="27" t="str">
        <f t="shared" si="690"/>
        <v>GRUN</v>
      </c>
      <c r="E666" s="27" t="str">
        <f t="shared" si="698"/>
        <v>E</v>
      </c>
      <c r="F666" s="27">
        <f t="shared" ref="F666" si="711">IF(A666="","",1)</f>
        <v>1</v>
      </c>
      <c r="G666" s="27" t="str">
        <f t="shared" si="692"/>
        <v/>
      </c>
      <c r="H666" s="27" t="str">
        <f>_xlfn.IFNA(IF(INDEX(Input_Lieferant!$D$9:$BE$158,MATCH($A666,Input_Lieferant!$B$9:$B$158,0),MATCH($H$4,Input_Lieferant!$D$8:$BE$8,0))=0,"",INDEX(Input_Lieferant!$D$9:$BE$158,MATCH($A666,Input_Lieferant!$B$9:$B$158,0),MATCH($H$4,Input_Lieferant!$D$8:$BE$8,0))),"")</f>
        <v>IWSmNdNxkhnTRzMlJBrLBMHKJlyzdb</v>
      </c>
      <c r="I666" s="31"/>
    </row>
    <row r="667" spans="1:9" x14ac:dyDescent="0.4">
      <c r="A667" s="158">
        <f>IFERROR(IF(AND(A661=A662,A662=A663,A663=A664,A664=A665,A665=A666),IF(A666+1&gt;MATCH(0,Input_Lieferant!$B$9:$B$158,-1),"",A666+1),A666),"")</f>
        <v>110</v>
      </c>
      <c r="B667" s="27" t="str">
        <f t="shared" si="688"/>
        <v>MATERIAL</v>
      </c>
      <c r="C667" s="27">
        <f t="shared" si="689"/>
        <v>110</v>
      </c>
      <c r="D667" s="27" t="str">
        <f t="shared" si="690"/>
        <v>GRUN</v>
      </c>
      <c r="E667" s="27" t="str">
        <f t="shared" si="698"/>
        <v>E</v>
      </c>
      <c r="F667" s="27">
        <f t="shared" ref="F667" si="712">IF(A666="","",2)</f>
        <v>2</v>
      </c>
      <c r="G667" s="27" t="str">
        <f t="shared" si="692"/>
        <v>/</v>
      </c>
      <c r="H667" s="27" t="str">
        <f>_xlfn.IFNA(IF(INDEX(Input_Lieferant!$D$9:$BE$158,MATCH($A667,Input_Lieferant!$B$9:$B$158,0),MATCH($H$1,Input_Lieferant!$D$8:$BE$8,0))=0,"",INDEX(Input_Lieferant!$D$9:$BE$158,MATCH($A667,Input_Lieferant!$B$9:$B$158,0),MATCH($H$1,Input_Lieferant!$D$8:$BE$8,0))),"")</f>
        <v/>
      </c>
      <c r="I667" s="31"/>
    </row>
    <row r="668" spans="1:9" x14ac:dyDescent="0.4">
      <c r="A668" s="158">
        <f>IFERROR(IF(AND(A662=A663,A663=A664,A664=A665,A665=A666,A666=A667),IF(A667+1&gt;MATCH(0,Input_Lieferant!$B$9:$B$158,-1),"",A667+1),A667),"")</f>
        <v>111</v>
      </c>
      <c r="B668" s="27" t="str">
        <f t="shared" si="688"/>
        <v>MATERIAL</v>
      </c>
      <c r="C668" s="27">
        <f t="shared" si="689"/>
        <v>111</v>
      </c>
      <c r="D668" s="27" t="str">
        <f t="shared" si="690"/>
        <v>GRUN</v>
      </c>
      <c r="E668" s="27" t="str">
        <f t="shared" si="698"/>
        <v>D</v>
      </c>
      <c r="F668" s="27">
        <f t="shared" ref="F668" si="713">IF(A668="","",1)</f>
        <v>1</v>
      </c>
      <c r="G668" s="27" t="str">
        <f t="shared" si="692"/>
        <v/>
      </c>
      <c r="H668" s="27" t="str">
        <f>_xlfn.IFNA(IF(INDEX(Input_Lieferant!$D$9:$BE$158,MATCH($A668,Input_Lieferant!$B$9:$B$158,0),MATCH($H$6,Input_Lieferant!$D$8:$BE$8,0))=0,"",INDEX(Input_Lieferant!$D$9:$BE$158,MATCH($A668,Input_Lieferant!$B$9:$B$158,0),MATCH($H$6,Input_Lieferant!$D$8:$BE$8,0))),"")</f>
        <v>npmEWRgafxMiOBaUKnFVTVGlVRDJCp</v>
      </c>
      <c r="I668" s="31"/>
    </row>
    <row r="669" spans="1:9" x14ac:dyDescent="0.4">
      <c r="A669" s="158">
        <f>IFERROR(IF(AND(A663=A664,A664=A665,A665=A666,A666=A667,A667=A668),IF(A668+1&gt;MATCH(0,Input_Lieferant!$B$9:$B$158,-1),"",A668+1),A668),"")</f>
        <v>111</v>
      </c>
      <c r="B669" s="27" t="str">
        <f t="shared" si="688"/>
        <v>MATERIAL</v>
      </c>
      <c r="C669" s="27">
        <f t="shared" si="689"/>
        <v>111</v>
      </c>
      <c r="D669" s="27" t="str">
        <f t="shared" si="690"/>
        <v>GRUN</v>
      </c>
      <c r="E669" s="27" t="str">
        <f t="shared" si="698"/>
        <v>D</v>
      </c>
      <c r="F669" s="27">
        <f t="shared" ref="F669" si="714">IF(A668="","",2)</f>
        <v>2</v>
      </c>
      <c r="G669" s="27" t="str">
        <f t="shared" si="692"/>
        <v>/</v>
      </c>
      <c r="H669" s="27" t="str">
        <f>_xlfn.IFNA(IF(INDEX(Input_Lieferant!$D$9:$BE$158,MATCH($A669,Input_Lieferant!$B$9:$B$158,0),MATCH($H$3,Input_Lieferant!$D$8:$BE$8,0))=0,"",INDEX(Input_Lieferant!$D$9:$BE$158,MATCH($A669,Input_Lieferant!$B$9:$B$158,0),MATCH($H$3,Input_Lieferant!$D$8:$BE$8,0))),"")</f>
        <v>UMfPHnacVmkhzXkOudsqoFVjoaLMwq</v>
      </c>
      <c r="I669" s="31"/>
    </row>
    <row r="670" spans="1:9" x14ac:dyDescent="0.4">
      <c r="A670" s="158">
        <f>IFERROR(IF(AND(A664=A665,A665=A666,A666=A667,A667=A668,A668=A669),IF(A669+1&gt;MATCH(0,Input_Lieferant!$B$9:$B$158,-1),"",A669+1),A669),"")</f>
        <v>111</v>
      </c>
      <c r="B670" s="27" t="str">
        <f t="shared" si="688"/>
        <v>MATERIAL</v>
      </c>
      <c r="C670" s="27">
        <f t="shared" si="689"/>
        <v>111</v>
      </c>
      <c r="D670" s="27" t="str">
        <f t="shared" si="690"/>
        <v>GRUN</v>
      </c>
      <c r="E670" s="27" t="str">
        <f t="shared" si="698"/>
        <v>F</v>
      </c>
      <c r="F670" s="27">
        <f t="shared" ref="F670" si="715">IF(A670="","",1)</f>
        <v>1</v>
      </c>
      <c r="G670" s="27" t="str">
        <f t="shared" si="692"/>
        <v/>
      </c>
      <c r="H670" s="27" t="str">
        <f>_xlfn.IFNA(IF(INDEX(Input_Lieferant!$D$9:$BE$158,MATCH($A670,Input_Lieferant!$B$9:$B$158,0),MATCH($H$5,Input_Lieferant!$D$8:$BE$8,0))=0,"",INDEX(Input_Lieferant!$D$9:$BE$158,MATCH($A670,Input_Lieferant!$B$9:$B$158,0),MATCH($H$5,Input_Lieferant!$D$8:$BE$8,0))),"")</f>
        <v>uvuofItukTtWTjPHEhnqGlTzXqImfH</v>
      </c>
      <c r="I670" s="31"/>
    </row>
    <row r="671" spans="1:9" x14ac:dyDescent="0.4">
      <c r="A671" s="158">
        <f>IFERROR(IF(AND(A665=A666,A666=A667,A667=A668,A668=A669,A669=A670),IF(A670+1&gt;MATCH(0,Input_Lieferant!$B$9:$B$158,-1),"",A670+1),A670),"")</f>
        <v>111</v>
      </c>
      <c r="B671" s="27" t="str">
        <f t="shared" si="688"/>
        <v>MATERIAL</v>
      </c>
      <c r="C671" s="27">
        <f t="shared" si="689"/>
        <v>111</v>
      </c>
      <c r="D671" s="27" t="str">
        <f t="shared" si="690"/>
        <v>GRUN</v>
      </c>
      <c r="E671" s="27" t="str">
        <f t="shared" si="698"/>
        <v>F</v>
      </c>
      <c r="F671" s="27">
        <f t="shared" ref="F671" si="716">IF(A670="","",2)</f>
        <v>2</v>
      </c>
      <c r="G671" s="27" t="str">
        <f t="shared" si="692"/>
        <v>/</v>
      </c>
      <c r="H671" s="27" t="str">
        <f>_xlfn.IFNA(IF(INDEX(Input_Lieferant!$D$9:$BE$158,MATCH($A671,Input_Lieferant!$B$9:$B$158,0),MATCH($H$2,Input_Lieferant!$D$8:$BE$8,0))=0,"",INDEX(Input_Lieferant!$D$9:$BE$158,MATCH($A671,Input_Lieferant!$B$9:$B$158,0),MATCH($H$2,Input_Lieferant!$D$8:$BE$8,0))),"")</f>
        <v>WeFFgDpOkINeVGxzuLPUXqOTFKkKbj</v>
      </c>
      <c r="I671" s="31"/>
    </row>
    <row r="672" spans="1:9" x14ac:dyDescent="0.4">
      <c r="A672" s="158">
        <f>IFERROR(IF(AND(A666=A667,A667=A668,A668=A669,A669=A670,A670=A671),IF(A671+1&gt;MATCH(0,Input_Lieferant!$B$9:$B$158,-1),"",A671+1),A671),"")</f>
        <v>111</v>
      </c>
      <c r="B672" s="27" t="str">
        <f t="shared" si="688"/>
        <v>MATERIAL</v>
      </c>
      <c r="C672" s="27">
        <f t="shared" si="689"/>
        <v>111</v>
      </c>
      <c r="D672" s="27" t="str">
        <f t="shared" si="690"/>
        <v>GRUN</v>
      </c>
      <c r="E672" s="27" t="str">
        <f t="shared" si="698"/>
        <v>E</v>
      </c>
      <c r="F672" s="27">
        <f t="shared" ref="F672" si="717">IF(A672="","",1)</f>
        <v>1</v>
      </c>
      <c r="G672" s="27" t="str">
        <f t="shared" si="692"/>
        <v/>
      </c>
      <c r="H672" s="27" t="str">
        <f>_xlfn.IFNA(IF(INDEX(Input_Lieferant!$D$9:$BE$158,MATCH($A672,Input_Lieferant!$B$9:$B$158,0),MATCH($H$4,Input_Lieferant!$D$8:$BE$8,0))=0,"",INDEX(Input_Lieferant!$D$9:$BE$158,MATCH($A672,Input_Lieferant!$B$9:$B$158,0),MATCH($H$4,Input_Lieferant!$D$8:$BE$8,0))),"")</f>
        <v>KBQaHajcwnNqQVQIyXspVUhIFunEcn</v>
      </c>
      <c r="I672" s="31"/>
    </row>
    <row r="673" spans="1:9" x14ac:dyDescent="0.4">
      <c r="A673" s="158">
        <f>IFERROR(IF(AND(A667=A668,A668=A669,A669=A670,A670=A671,A671=A672),IF(A672+1&gt;MATCH(0,Input_Lieferant!$B$9:$B$158,-1),"",A672+1),A672),"")</f>
        <v>111</v>
      </c>
      <c r="B673" s="27" t="str">
        <f t="shared" si="688"/>
        <v>MATERIAL</v>
      </c>
      <c r="C673" s="27">
        <f t="shared" si="689"/>
        <v>111</v>
      </c>
      <c r="D673" s="27" t="str">
        <f t="shared" si="690"/>
        <v>GRUN</v>
      </c>
      <c r="E673" s="27" t="str">
        <f t="shared" si="698"/>
        <v>E</v>
      </c>
      <c r="F673" s="27">
        <f t="shared" ref="F673" si="718">IF(A672="","",2)</f>
        <v>2</v>
      </c>
      <c r="G673" s="27" t="str">
        <f t="shared" si="692"/>
        <v>/</v>
      </c>
      <c r="H673" s="27" t="str">
        <f>_xlfn.IFNA(IF(INDEX(Input_Lieferant!$D$9:$BE$158,MATCH($A673,Input_Lieferant!$B$9:$B$158,0),MATCH($H$1,Input_Lieferant!$D$8:$BE$8,0))=0,"",INDEX(Input_Lieferant!$D$9:$BE$158,MATCH($A673,Input_Lieferant!$B$9:$B$158,0),MATCH($H$1,Input_Lieferant!$D$8:$BE$8,0))),"")</f>
        <v/>
      </c>
      <c r="I673" s="31"/>
    </row>
    <row r="674" spans="1:9" x14ac:dyDescent="0.4">
      <c r="A674" s="158">
        <f>IFERROR(IF(AND(A668=A669,A669=A670,A670=A671,A671=A672,A672=A673),IF(A673+1&gt;MATCH(0,Input_Lieferant!$B$9:$B$158,-1),"",A673+1),A673),"")</f>
        <v>112</v>
      </c>
      <c r="B674" s="27" t="str">
        <f t="shared" si="688"/>
        <v>MATERIAL</v>
      </c>
      <c r="C674" s="27">
        <f t="shared" si="689"/>
        <v>112</v>
      </c>
      <c r="D674" s="27" t="str">
        <f t="shared" si="690"/>
        <v>GRUN</v>
      </c>
      <c r="E674" s="27" t="str">
        <f t="shared" si="698"/>
        <v>D</v>
      </c>
      <c r="F674" s="27">
        <f t="shared" ref="F674" si="719">IF(A674="","",1)</f>
        <v>1</v>
      </c>
      <c r="G674" s="27" t="str">
        <f t="shared" si="692"/>
        <v/>
      </c>
      <c r="H674" s="27" t="str">
        <f>_xlfn.IFNA(IF(INDEX(Input_Lieferant!$D$9:$BE$158,MATCH($A674,Input_Lieferant!$B$9:$B$158,0),MATCH($H$6,Input_Lieferant!$D$8:$BE$8,0))=0,"",INDEX(Input_Lieferant!$D$9:$BE$158,MATCH($A674,Input_Lieferant!$B$9:$B$158,0),MATCH($H$6,Input_Lieferant!$D$8:$BE$8,0))),"")</f>
        <v>XqcJRbGmjVHWErTGGAzDWzlvxLMEJM</v>
      </c>
      <c r="I674" s="31"/>
    </row>
    <row r="675" spans="1:9" x14ac:dyDescent="0.4">
      <c r="A675" s="158">
        <f>IFERROR(IF(AND(A669=A670,A670=A671,A671=A672,A672=A673,A673=A674),IF(A674+1&gt;MATCH(0,Input_Lieferant!$B$9:$B$158,-1),"",A674+1),A674),"")</f>
        <v>112</v>
      </c>
      <c r="B675" s="27" t="str">
        <f t="shared" si="688"/>
        <v>MATERIAL</v>
      </c>
      <c r="C675" s="27">
        <f t="shared" si="689"/>
        <v>112</v>
      </c>
      <c r="D675" s="27" t="str">
        <f t="shared" si="690"/>
        <v>GRUN</v>
      </c>
      <c r="E675" s="27" t="str">
        <f t="shared" si="698"/>
        <v>D</v>
      </c>
      <c r="F675" s="27">
        <f t="shared" ref="F675" si="720">IF(A674="","",2)</f>
        <v>2</v>
      </c>
      <c r="G675" s="27" t="str">
        <f t="shared" si="692"/>
        <v>/</v>
      </c>
      <c r="H675" s="27" t="str">
        <f>_xlfn.IFNA(IF(INDEX(Input_Lieferant!$D$9:$BE$158,MATCH($A675,Input_Lieferant!$B$9:$B$158,0),MATCH($H$3,Input_Lieferant!$D$8:$BE$8,0))=0,"",INDEX(Input_Lieferant!$D$9:$BE$158,MATCH($A675,Input_Lieferant!$B$9:$B$158,0),MATCH($H$3,Input_Lieferant!$D$8:$BE$8,0))),"")</f>
        <v>WRjjONfbbAOzJxPmnKnPCPSJCcOMek</v>
      </c>
      <c r="I675" s="31"/>
    </row>
    <row r="676" spans="1:9" x14ac:dyDescent="0.4">
      <c r="A676" s="158">
        <f>IFERROR(IF(AND(A670=A671,A671=A672,A672=A673,A673=A674,A674=A675),IF(A675+1&gt;MATCH(0,Input_Lieferant!$B$9:$B$158,-1),"",A675+1),A675),"")</f>
        <v>112</v>
      </c>
      <c r="B676" s="27" t="str">
        <f t="shared" si="688"/>
        <v>MATERIAL</v>
      </c>
      <c r="C676" s="27">
        <f t="shared" si="689"/>
        <v>112</v>
      </c>
      <c r="D676" s="27" t="str">
        <f t="shared" si="690"/>
        <v>GRUN</v>
      </c>
      <c r="E676" s="27" t="str">
        <f t="shared" si="698"/>
        <v>F</v>
      </c>
      <c r="F676" s="27">
        <f t="shared" ref="F676" si="721">IF(A676="","",1)</f>
        <v>1</v>
      </c>
      <c r="G676" s="27" t="str">
        <f t="shared" si="692"/>
        <v/>
      </c>
      <c r="H676" s="27" t="str">
        <f>_xlfn.IFNA(IF(INDEX(Input_Lieferant!$D$9:$BE$158,MATCH($A676,Input_Lieferant!$B$9:$B$158,0),MATCH($H$5,Input_Lieferant!$D$8:$BE$8,0))=0,"",INDEX(Input_Lieferant!$D$9:$BE$158,MATCH($A676,Input_Lieferant!$B$9:$B$158,0),MATCH($H$5,Input_Lieferant!$D$8:$BE$8,0))),"")</f>
        <v>GNioLcVJKjDgeGgayOlARUQMtBEkHE</v>
      </c>
      <c r="I676" s="31"/>
    </row>
    <row r="677" spans="1:9" x14ac:dyDescent="0.4">
      <c r="A677" s="158">
        <f>IFERROR(IF(AND(A671=A672,A672=A673,A673=A674,A674=A675,A675=A676),IF(A676+1&gt;MATCH(0,Input_Lieferant!$B$9:$B$158,-1),"",A676+1),A676),"")</f>
        <v>112</v>
      </c>
      <c r="B677" s="27" t="str">
        <f t="shared" si="688"/>
        <v>MATERIAL</v>
      </c>
      <c r="C677" s="27">
        <f t="shared" si="689"/>
        <v>112</v>
      </c>
      <c r="D677" s="27" t="str">
        <f t="shared" si="690"/>
        <v>GRUN</v>
      </c>
      <c r="E677" s="27" t="str">
        <f t="shared" si="698"/>
        <v>F</v>
      </c>
      <c r="F677" s="27">
        <f t="shared" ref="F677" si="722">IF(A676="","",2)</f>
        <v>2</v>
      </c>
      <c r="G677" s="27" t="str">
        <f t="shared" si="692"/>
        <v>/</v>
      </c>
      <c r="H677" s="27" t="str">
        <f>_xlfn.IFNA(IF(INDEX(Input_Lieferant!$D$9:$BE$158,MATCH($A677,Input_Lieferant!$B$9:$B$158,0),MATCH($H$2,Input_Lieferant!$D$8:$BE$8,0))=0,"",INDEX(Input_Lieferant!$D$9:$BE$158,MATCH($A677,Input_Lieferant!$B$9:$B$158,0),MATCH($H$2,Input_Lieferant!$D$8:$BE$8,0))),"")</f>
        <v>FLpwjmdbnyVpJPKDhbOVamXjVdPHHM</v>
      </c>
      <c r="I677" s="31"/>
    </row>
    <row r="678" spans="1:9" x14ac:dyDescent="0.4">
      <c r="A678" s="158">
        <f>IFERROR(IF(AND(A672=A673,A673=A674,A674=A675,A675=A676,A676=A677),IF(A677+1&gt;MATCH(0,Input_Lieferant!$B$9:$B$158,-1),"",A677+1),A677),"")</f>
        <v>112</v>
      </c>
      <c r="B678" s="27" t="str">
        <f t="shared" si="688"/>
        <v>MATERIAL</v>
      </c>
      <c r="C678" s="27">
        <f t="shared" si="689"/>
        <v>112</v>
      </c>
      <c r="D678" s="27" t="str">
        <f t="shared" si="690"/>
        <v>GRUN</v>
      </c>
      <c r="E678" s="27" t="str">
        <f t="shared" si="698"/>
        <v>E</v>
      </c>
      <c r="F678" s="27">
        <f t="shared" ref="F678" si="723">IF(A678="","",1)</f>
        <v>1</v>
      </c>
      <c r="G678" s="27" t="str">
        <f t="shared" si="692"/>
        <v/>
      </c>
      <c r="H678" s="27" t="str">
        <f>_xlfn.IFNA(IF(INDEX(Input_Lieferant!$D$9:$BE$158,MATCH($A678,Input_Lieferant!$B$9:$B$158,0),MATCH($H$4,Input_Lieferant!$D$8:$BE$8,0))=0,"",INDEX(Input_Lieferant!$D$9:$BE$158,MATCH($A678,Input_Lieferant!$B$9:$B$158,0),MATCH($H$4,Input_Lieferant!$D$8:$BE$8,0))),"")</f>
        <v>DFutjbzblijHosQuVRtaOEUhaLiFqD</v>
      </c>
      <c r="I678" s="31"/>
    </row>
    <row r="679" spans="1:9" x14ac:dyDescent="0.4">
      <c r="A679" s="158">
        <f>IFERROR(IF(AND(A673=A674,A674=A675,A675=A676,A676=A677,A677=A678),IF(A678+1&gt;MATCH(0,Input_Lieferant!$B$9:$B$158,-1),"",A678+1),A678),"")</f>
        <v>112</v>
      </c>
      <c r="B679" s="27" t="str">
        <f t="shared" si="688"/>
        <v>MATERIAL</v>
      </c>
      <c r="C679" s="27">
        <f t="shared" si="689"/>
        <v>112</v>
      </c>
      <c r="D679" s="27" t="str">
        <f t="shared" si="690"/>
        <v>GRUN</v>
      </c>
      <c r="E679" s="27" t="str">
        <f t="shared" si="698"/>
        <v>E</v>
      </c>
      <c r="F679" s="27">
        <f t="shared" ref="F679" si="724">IF(A678="","",2)</f>
        <v>2</v>
      </c>
      <c r="G679" s="27" t="str">
        <f t="shared" si="692"/>
        <v>/</v>
      </c>
      <c r="H679" s="27" t="str">
        <f>_xlfn.IFNA(IF(INDEX(Input_Lieferant!$D$9:$BE$158,MATCH($A679,Input_Lieferant!$B$9:$B$158,0),MATCH($H$1,Input_Lieferant!$D$8:$BE$8,0))=0,"",INDEX(Input_Lieferant!$D$9:$BE$158,MATCH($A679,Input_Lieferant!$B$9:$B$158,0),MATCH($H$1,Input_Lieferant!$D$8:$BE$8,0))),"")</f>
        <v/>
      </c>
      <c r="I679" s="31"/>
    </row>
    <row r="680" spans="1:9" x14ac:dyDescent="0.4">
      <c r="A680" s="158">
        <f>IFERROR(IF(AND(A674=A675,A675=A676,A676=A677,A677=A678,A678=A679),IF(A679+1&gt;MATCH(0,Input_Lieferant!$B$9:$B$158,-1),"",A679+1),A679),"")</f>
        <v>113</v>
      </c>
      <c r="B680" s="27" t="str">
        <f t="shared" si="688"/>
        <v>MATERIAL</v>
      </c>
      <c r="C680" s="27">
        <f t="shared" si="689"/>
        <v>113</v>
      </c>
      <c r="D680" s="27" t="str">
        <f t="shared" si="690"/>
        <v>GRUN</v>
      </c>
      <c r="E680" s="27" t="str">
        <f t="shared" si="698"/>
        <v>D</v>
      </c>
      <c r="F680" s="27">
        <f t="shared" ref="F680" si="725">IF(A680="","",1)</f>
        <v>1</v>
      </c>
      <c r="G680" s="27" t="str">
        <f t="shared" si="692"/>
        <v/>
      </c>
      <c r="H680" s="27" t="str">
        <f>_xlfn.IFNA(IF(INDEX(Input_Lieferant!$D$9:$BE$158,MATCH($A680,Input_Lieferant!$B$9:$B$158,0),MATCH($H$6,Input_Lieferant!$D$8:$BE$8,0))=0,"",INDEX(Input_Lieferant!$D$9:$BE$158,MATCH($A680,Input_Lieferant!$B$9:$B$158,0),MATCH($H$6,Input_Lieferant!$D$8:$BE$8,0))),"")</f>
        <v>WkSbKiRecAIaBIQmzBIjJWtfRDvnVx</v>
      </c>
      <c r="I680" s="31"/>
    </row>
    <row r="681" spans="1:9" x14ac:dyDescent="0.4">
      <c r="A681" s="158">
        <f>IFERROR(IF(AND(A675=A676,A676=A677,A677=A678,A678=A679,A679=A680),IF(A680+1&gt;MATCH(0,Input_Lieferant!$B$9:$B$158,-1),"",A680+1),A680),"")</f>
        <v>113</v>
      </c>
      <c r="B681" s="27" t="str">
        <f t="shared" si="688"/>
        <v>MATERIAL</v>
      </c>
      <c r="C681" s="27">
        <f t="shared" si="689"/>
        <v>113</v>
      </c>
      <c r="D681" s="27" t="str">
        <f t="shared" si="690"/>
        <v>GRUN</v>
      </c>
      <c r="E681" s="27" t="str">
        <f t="shared" si="698"/>
        <v>D</v>
      </c>
      <c r="F681" s="27">
        <f t="shared" ref="F681" si="726">IF(A680="","",2)</f>
        <v>2</v>
      </c>
      <c r="G681" s="27" t="str">
        <f t="shared" si="692"/>
        <v>/</v>
      </c>
      <c r="H681" s="27" t="str">
        <f>_xlfn.IFNA(IF(INDEX(Input_Lieferant!$D$9:$BE$158,MATCH($A681,Input_Lieferant!$B$9:$B$158,0),MATCH($H$3,Input_Lieferant!$D$8:$BE$8,0))=0,"",INDEX(Input_Lieferant!$D$9:$BE$158,MATCH($A681,Input_Lieferant!$B$9:$B$158,0),MATCH($H$3,Input_Lieferant!$D$8:$BE$8,0))),"")</f>
        <v>HsUOwbFcixyarHEPXSPLuqmwPpmWVb</v>
      </c>
      <c r="I681" s="31"/>
    </row>
    <row r="682" spans="1:9" x14ac:dyDescent="0.4">
      <c r="A682" s="158">
        <f>IFERROR(IF(AND(A676=A677,A677=A678,A678=A679,A679=A680,A680=A681),IF(A681+1&gt;MATCH(0,Input_Lieferant!$B$9:$B$158,-1),"",A681+1),A681),"")</f>
        <v>113</v>
      </c>
      <c r="B682" s="27" t="str">
        <f t="shared" si="688"/>
        <v>MATERIAL</v>
      </c>
      <c r="C682" s="27">
        <f t="shared" si="689"/>
        <v>113</v>
      </c>
      <c r="D682" s="27" t="str">
        <f t="shared" si="690"/>
        <v>GRUN</v>
      </c>
      <c r="E682" s="27" t="str">
        <f t="shared" si="698"/>
        <v>F</v>
      </c>
      <c r="F682" s="27">
        <f t="shared" ref="F682" si="727">IF(A682="","",1)</f>
        <v>1</v>
      </c>
      <c r="G682" s="27" t="str">
        <f t="shared" si="692"/>
        <v/>
      </c>
      <c r="H682" s="27" t="str">
        <f>_xlfn.IFNA(IF(INDEX(Input_Lieferant!$D$9:$BE$158,MATCH($A682,Input_Lieferant!$B$9:$B$158,0),MATCH($H$5,Input_Lieferant!$D$8:$BE$8,0))=0,"",INDEX(Input_Lieferant!$D$9:$BE$158,MATCH($A682,Input_Lieferant!$B$9:$B$158,0),MATCH($H$5,Input_Lieferant!$D$8:$BE$8,0))),"")</f>
        <v>adHocyULtxKJlHPQDemPifOgvJhOjb</v>
      </c>
      <c r="I682" s="31"/>
    </row>
    <row r="683" spans="1:9" x14ac:dyDescent="0.4">
      <c r="A683" s="158">
        <f>IFERROR(IF(AND(A677=A678,A678=A679,A679=A680,A680=A681,A681=A682),IF(A682+1&gt;MATCH(0,Input_Lieferant!$B$9:$B$158,-1),"",A682+1),A682),"")</f>
        <v>113</v>
      </c>
      <c r="B683" s="27" t="str">
        <f t="shared" si="688"/>
        <v>MATERIAL</v>
      </c>
      <c r="C683" s="27">
        <f t="shared" si="689"/>
        <v>113</v>
      </c>
      <c r="D683" s="27" t="str">
        <f t="shared" si="690"/>
        <v>GRUN</v>
      </c>
      <c r="E683" s="27" t="str">
        <f t="shared" si="698"/>
        <v>F</v>
      </c>
      <c r="F683" s="27">
        <f t="shared" ref="F683" si="728">IF(A682="","",2)</f>
        <v>2</v>
      </c>
      <c r="G683" s="27" t="str">
        <f t="shared" si="692"/>
        <v>/</v>
      </c>
      <c r="H683" s="27" t="str">
        <f>_xlfn.IFNA(IF(INDEX(Input_Lieferant!$D$9:$BE$158,MATCH($A683,Input_Lieferant!$B$9:$B$158,0),MATCH($H$2,Input_Lieferant!$D$8:$BE$8,0))=0,"",INDEX(Input_Lieferant!$D$9:$BE$158,MATCH($A683,Input_Lieferant!$B$9:$B$158,0),MATCH($H$2,Input_Lieferant!$D$8:$BE$8,0))),"")</f>
        <v>McGGJQtxqyrefytWjoPyinpndxMeor</v>
      </c>
      <c r="I683" s="31"/>
    </row>
    <row r="684" spans="1:9" x14ac:dyDescent="0.4">
      <c r="A684" s="158">
        <f>IFERROR(IF(AND(A678=A679,A679=A680,A680=A681,A681=A682,A682=A683),IF(A683+1&gt;MATCH(0,Input_Lieferant!$B$9:$B$158,-1),"",A683+1),A683),"")</f>
        <v>113</v>
      </c>
      <c r="B684" s="27" t="str">
        <f t="shared" si="688"/>
        <v>MATERIAL</v>
      </c>
      <c r="C684" s="27">
        <f t="shared" si="689"/>
        <v>113</v>
      </c>
      <c r="D684" s="27" t="str">
        <f t="shared" si="690"/>
        <v>GRUN</v>
      </c>
      <c r="E684" s="27" t="str">
        <f t="shared" si="698"/>
        <v>E</v>
      </c>
      <c r="F684" s="27">
        <f t="shared" ref="F684" si="729">IF(A684="","",1)</f>
        <v>1</v>
      </c>
      <c r="G684" s="27" t="str">
        <f t="shared" si="692"/>
        <v/>
      </c>
      <c r="H684" s="27" t="str">
        <f>_xlfn.IFNA(IF(INDEX(Input_Lieferant!$D$9:$BE$158,MATCH($A684,Input_Lieferant!$B$9:$B$158,0),MATCH($H$4,Input_Lieferant!$D$8:$BE$8,0))=0,"",INDEX(Input_Lieferant!$D$9:$BE$158,MATCH($A684,Input_Lieferant!$B$9:$B$158,0),MATCH($H$4,Input_Lieferant!$D$8:$BE$8,0))),"")</f>
        <v>TheBsbqbPhGJnHXCCypngkORpAXcGr</v>
      </c>
      <c r="I684" s="31"/>
    </row>
    <row r="685" spans="1:9" x14ac:dyDescent="0.4">
      <c r="A685" s="158">
        <f>IFERROR(IF(AND(A679=A680,A680=A681,A681=A682,A682=A683,A683=A684),IF(A684+1&gt;MATCH(0,Input_Lieferant!$B$9:$B$158,-1),"",A684+1),A684),"")</f>
        <v>113</v>
      </c>
      <c r="B685" s="27" t="str">
        <f t="shared" si="688"/>
        <v>MATERIAL</v>
      </c>
      <c r="C685" s="27">
        <f t="shared" si="689"/>
        <v>113</v>
      </c>
      <c r="D685" s="27" t="str">
        <f t="shared" si="690"/>
        <v>GRUN</v>
      </c>
      <c r="E685" s="27" t="str">
        <f t="shared" si="698"/>
        <v>E</v>
      </c>
      <c r="F685" s="27">
        <f t="shared" ref="F685" si="730">IF(A684="","",2)</f>
        <v>2</v>
      </c>
      <c r="G685" s="27" t="str">
        <f t="shared" si="692"/>
        <v>/</v>
      </c>
      <c r="H685" s="27" t="str">
        <f>_xlfn.IFNA(IF(INDEX(Input_Lieferant!$D$9:$BE$158,MATCH($A685,Input_Lieferant!$B$9:$B$158,0),MATCH($H$1,Input_Lieferant!$D$8:$BE$8,0))=0,"",INDEX(Input_Lieferant!$D$9:$BE$158,MATCH($A685,Input_Lieferant!$B$9:$B$158,0),MATCH($H$1,Input_Lieferant!$D$8:$BE$8,0))),"")</f>
        <v/>
      </c>
      <c r="I685" s="31"/>
    </row>
    <row r="686" spans="1:9" x14ac:dyDescent="0.4">
      <c r="A686" s="158">
        <f>IFERROR(IF(AND(A680=A681,A681=A682,A682=A683,A683=A684,A684=A685),IF(A685+1&gt;MATCH(0,Input_Lieferant!$B$9:$B$158,-1),"",A685+1),A685),"")</f>
        <v>114</v>
      </c>
      <c r="B686" s="27" t="str">
        <f t="shared" si="688"/>
        <v>MATERIAL</v>
      </c>
      <c r="C686" s="27">
        <f t="shared" si="689"/>
        <v>114</v>
      </c>
      <c r="D686" s="27" t="str">
        <f t="shared" si="690"/>
        <v>GRUN</v>
      </c>
      <c r="E686" s="27" t="str">
        <f t="shared" si="698"/>
        <v>D</v>
      </c>
      <c r="F686" s="27">
        <f t="shared" ref="F686" si="731">IF(A686="","",1)</f>
        <v>1</v>
      </c>
      <c r="G686" s="27" t="str">
        <f t="shared" si="692"/>
        <v/>
      </c>
      <c r="H686" s="27" t="str">
        <f>_xlfn.IFNA(IF(INDEX(Input_Lieferant!$D$9:$BE$158,MATCH($A686,Input_Lieferant!$B$9:$B$158,0),MATCH($H$6,Input_Lieferant!$D$8:$BE$8,0))=0,"",INDEX(Input_Lieferant!$D$9:$BE$158,MATCH($A686,Input_Lieferant!$B$9:$B$158,0),MATCH($H$6,Input_Lieferant!$D$8:$BE$8,0))),"")</f>
        <v>atxCdPuuvteMqKIMAAbEKkTVqNoEKh</v>
      </c>
      <c r="I686" s="31"/>
    </row>
    <row r="687" spans="1:9" x14ac:dyDescent="0.4">
      <c r="A687" s="158">
        <f>IFERROR(IF(AND(A681=A682,A682=A683,A683=A684,A684=A685,A685=A686),IF(A686+1&gt;MATCH(0,Input_Lieferant!$B$9:$B$158,-1),"",A686+1),A686),"")</f>
        <v>114</v>
      </c>
      <c r="B687" s="27" t="str">
        <f t="shared" si="688"/>
        <v>MATERIAL</v>
      </c>
      <c r="C687" s="27">
        <f t="shared" si="689"/>
        <v>114</v>
      </c>
      <c r="D687" s="27" t="str">
        <f t="shared" si="690"/>
        <v>GRUN</v>
      </c>
      <c r="E687" s="27" t="str">
        <f t="shared" si="698"/>
        <v>D</v>
      </c>
      <c r="F687" s="27">
        <f t="shared" ref="F687" si="732">IF(A686="","",2)</f>
        <v>2</v>
      </c>
      <c r="G687" s="27" t="str">
        <f t="shared" si="692"/>
        <v>/</v>
      </c>
      <c r="H687" s="27" t="str">
        <f>_xlfn.IFNA(IF(INDEX(Input_Lieferant!$D$9:$BE$158,MATCH($A687,Input_Lieferant!$B$9:$B$158,0),MATCH($H$3,Input_Lieferant!$D$8:$BE$8,0))=0,"",INDEX(Input_Lieferant!$D$9:$BE$158,MATCH($A687,Input_Lieferant!$B$9:$B$158,0),MATCH($H$3,Input_Lieferant!$D$8:$BE$8,0))),"")</f>
        <v>LjjkrAhjVAlpsUjgoSFrGFGENRUEue</v>
      </c>
      <c r="I687" s="31"/>
    </row>
    <row r="688" spans="1:9" x14ac:dyDescent="0.4">
      <c r="A688" s="158">
        <f>IFERROR(IF(AND(A682=A683,A683=A684,A684=A685,A685=A686,A686=A687),IF(A687+1&gt;MATCH(0,Input_Lieferant!$B$9:$B$158,-1),"",A687+1),A687),"")</f>
        <v>114</v>
      </c>
      <c r="B688" s="27" t="str">
        <f t="shared" si="688"/>
        <v>MATERIAL</v>
      </c>
      <c r="C688" s="27">
        <f t="shared" si="689"/>
        <v>114</v>
      </c>
      <c r="D688" s="27" t="str">
        <f t="shared" si="690"/>
        <v>GRUN</v>
      </c>
      <c r="E688" s="27" t="str">
        <f t="shared" si="698"/>
        <v>F</v>
      </c>
      <c r="F688" s="27">
        <f t="shared" ref="F688" si="733">IF(A688="","",1)</f>
        <v>1</v>
      </c>
      <c r="G688" s="27" t="str">
        <f t="shared" si="692"/>
        <v/>
      </c>
      <c r="H688" s="27" t="str">
        <f>_xlfn.IFNA(IF(INDEX(Input_Lieferant!$D$9:$BE$158,MATCH($A688,Input_Lieferant!$B$9:$B$158,0),MATCH($H$5,Input_Lieferant!$D$8:$BE$8,0))=0,"",INDEX(Input_Lieferant!$D$9:$BE$158,MATCH($A688,Input_Lieferant!$B$9:$B$158,0),MATCH($H$5,Input_Lieferant!$D$8:$BE$8,0))),"")</f>
        <v>dtuiwirOMdDzBOfGLqzpfuOQCdUQhy</v>
      </c>
      <c r="I688" s="31"/>
    </row>
    <row r="689" spans="1:9" x14ac:dyDescent="0.4">
      <c r="A689" s="158">
        <f>IFERROR(IF(AND(A683=A684,A684=A685,A685=A686,A686=A687,A687=A688),IF(A688+1&gt;MATCH(0,Input_Lieferant!$B$9:$B$158,-1),"",A688+1),A688),"")</f>
        <v>114</v>
      </c>
      <c r="B689" s="27" t="str">
        <f t="shared" si="688"/>
        <v>MATERIAL</v>
      </c>
      <c r="C689" s="27">
        <f t="shared" si="689"/>
        <v>114</v>
      </c>
      <c r="D689" s="27" t="str">
        <f t="shared" si="690"/>
        <v>GRUN</v>
      </c>
      <c r="E689" s="27" t="str">
        <f t="shared" si="698"/>
        <v>F</v>
      </c>
      <c r="F689" s="27">
        <f t="shared" ref="F689" si="734">IF(A688="","",2)</f>
        <v>2</v>
      </c>
      <c r="G689" s="27" t="str">
        <f t="shared" si="692"/>
        <v>/</v>
      </c>
      <c r="H689" s="27" t="str">
        <f>_xlfn.IFNA(IF(INDEX(Input_Lieferant!$D$9:$BE$158,MATCH($A689,Input_Lieferant!$B$9:$B$158,0),MATCH($H$2,Input_Lieferant!$D$8:$BE$8,0))=0,"",INDEX(Input_Lieferant!$D$9:$BE$158,MATCH($A689,Input_Lieferant!$B$9:$B$158,0),MATCH($H$2,Input_Lieferant!$D$8:$BE$8,0))),"")</f>
        <v>cSrcgFfXafJBBjSlqLWQsluDterrhe</v>
      </c>
      <c r="I689" s="31"/>
    </row>
    <row r="690" spans="1:9" x14ac:dyDescent="0.4">
      <c r="A690" s="158">
        <f>IFERROR(IF(AND(A684=A685,A685=A686,A686=A687,A687=A688,A688=A689),IF(A689+1&gt;MATCH(0,Input_Lieferant!$B$9:$B$158,-1),"",A689+1),A689),"")</f>
        <v>114</v>
      </c>
      <c r="B690" s="27" t="str">
        <f t="shared" si="688"/>
        <v>MATERIAL</v>
      </c>
      <c r="C690" s="27">
        <f t="shared" si="689"/>
        <v>114</v>
      </c>
      <c r="D690" s="27" t="str">
        <f t="shared" si="690"/>
        <v>GRUN</v>
      </c>
      <c r="E690" s="27" t="str">
        <f t="shared" si="698"/>
        <v>E</v>
      </c>
      <c r="F690" s="27">
        <f t="shared" ref="F690" si="735">IF(A690="","",1)</f>
        <v>1</v>
      </c>
      <c r="G690" s="27" t="str">
        <f t="shared" si="692"/>
        <v/>
      </c>
      <c r="H690" s="27" t="str">
        <f>_xlfn.IFNA(IF(INDEX(Input_Lieferant!$D$9:$BE$158,MATCH($A690,Input_Lieferant!$B$9:$B$158,0),MATCH($H$4,Input_Lieferant!$D$8:$BE$8,0))=0,"",INDEX(Input_Lieferant!$D$9:$BE$158,MATCH($A690,Input_Lieferant!$B$9:$B$158,0),MATCH($H$4,Input_Lieferant!$D$8:$BE$8,0))),"")</f>
        <v>nteUiHsweijuqkCfiawSpfmXMjpLju</v>
      </c>
      <c r="I690" s="31"/>
    </row>
    <row r="691" spans="1:9" x14ac:dyDescent="0.4">
      <c r="A691" s="158">
        <f>IFERROR(IF(AND(A685=A686,A686=A687,A687=A688,A688=A689,A689=A690),IF(A690+1&gt;MATCH(0,Input_Lieferant!$B$9:$B$158,-1),"",A690+1),A690),"")</f>
        <v>114</v>
      </c>
      <c r="B691" s="27" t="str">
        <f t="shared" si="688"/>
        <v>MATERIAL</v>
      </c>
      <c r="C691" s="27">
        <f t="shared" si="689"/>
        <v>114</v>
      </c>
      <c r="D691" s="27" t="str">
        <f t="shared" si="690"/>
        <v>GRUN</v>
      </c>
      <c r="E691" s="27" t="str">
        <f t="shared" si="698"/>
        <v>E</v>
      </c>
      <c r="F691" s="27">
        <f t="shared" ref="F691" si="736">IF(A690="","",2)</f>
        <v>2</v>
      </c>
      <c r="G691" s="27" t="str">
        <f t="shared" si="692"/>
        <v>/</v>
      </c>
      <c r="H691" s="27" t="str">
        <f>_xlfn.IFNA(IF(INDEX(Input_Lieferant!$D$9:$BE$158,MATCH($A691,Input_Lieferant!$B$9:$B$158,0),MATCH($H$1,Input_Lieferant!$D$8:$BE$8,0))=0,"",INDEX(Input_Lieferant!$D$9:$BE$158,MATCH($A691,Input_Lieferant!$B$9:$B$158,0),MATCH($H$1,Input_Lieferant!$D$8:$BE$8,0))),"")</f>
        <v/>
      </c>
      <c r="I691" s="31"/>
    </row>
    <row r="692" spans="1:9" x14ac:dyDescent="0.4">
      <c r="A692" s="158">
        <f>IFERROR(IF(AND(A686=A687,A687=A688,A688=A689,A689=A690,A690=A691),IF(A691+1&gt;MATCH(0,Input_Lieferant!$B$9:$B$158,-1),"",A691+1),A691),"")</f>
        <v>115</v>
      </c>
      <c r="B692" s="27" t="str">
        <f t="shared" si="688"/>
        <v>MATERIAL</v>
      </c>
      <c r="C692" s="27">
        <f t="shared" si="689"/>
        <v>115</v>
      </c>
      <c r="D692" s="27" t="str">
        <f t="shared" si="690"/>
        <v>GRUN</v>
      </c>
      <c r="E692" s="27" t="str">
        <f t="shared" si="698"/>
        <v>D</v>
      </c>
      <c r="F692" s="27">
        <f t="shared" ref="F692" si="737">IF(A692="","",1)</f>
        <v>1</v>
      </c>
      <c r="G692" s="27" t="str">
        <f t="shared" si="692"/>
        <v/>
      </c>
      <c r="H692" s="27" t="str">
        <f>_xlfn.IFNA(IF(INDEX(Input_Lieferant!$D$9:$BE$158,MATCH($A692,Input_Lieferant!$B$9:$B$158,0),MATCH($H$6,Input_Lieferant!$D$8:$BE$8,0))=0,"",INDEX(Input_Lieferant!$D$9:$BE$158,MATCH($A692,Input_Lieferant!$B$9:$B$158,0),MATCH($H$6,Input_Lieferant!$D$8:$BE$8,0))),"")</f>
        <v>IxqrOMDktfveuDhyIoDMCKyndPMwBy</v>
      </c>
      <c r="I692" s="31"/>
    </row>
    <row r="693" spans="1:9" x14ac:dyDescent="0.4">
      <c r="A693" s="158">
        <f>IFERROR(IF(AND(A687=A688,A688=A689,A689=A690,A690=A691,A691=A692),IF(A692+1&gt;MATCH(0,Input_Lieferant!$B$9:$B$158,-1),"",A692+1),A692),"")</f>
        <v>115</v>
      </c>
      <c r="B693" s="27" t="str">
        <f t="shared" si="688"/>
        <v>MATERIAL</v>
      </c>
      <c r="C693" s="27">
        <f t="shared" si="689"/>
        <v>115</v>
      </c>
      <c r="D693" s="27" t="str">
        <f t="shared" si="690"/>
        <v>GRUN</v>
      </c>
      <c r="E693" s="27" t="str">
        <f t="shared" si="698"/>
        <v>D</v>
      </c>
      <c r="F693" s="27">
        <f t="shared" ref="F693" si="738">IF(A692="","",2)</f>
        <v>2</v>
      </c>
      <c r="G693" s="27" t="str">
        <f t="shared" si="692"/>
        <v>/</v>
      </c>
      <c r="H693" s="27" t="str">
        <f>_xlfn.IFNA(IF(INDEX(Input_Lieferant!$D$9:$BE$158,MATCH($A693,Input_Lieferant!$B$9:$B$158,0),MATCH($H$3,Input_Lieferant!$D$8:$BE$8,0))=0,"",INDEX(Input_Lieferant!$D$9:$BE$158,MATCH($A693,Input_Lieferant!$B$9:$B$158,0),MATCH($H$3,Input_Lieferant!$D$8:$BE$8,0))),"")</f>
        <v>uSxrgVepBDXUFURBIgAfBJKmihPCVn</v>
      </c>
      <c r="I693" s="31"/>
    </row>
    <row r="694" spans="1:9" x14ac:dyDescent="0.4">
      <c r="A694" s="158">
        <f>IFERROR(IF(AND(A688=A689,A689=A690,A690=A691,A691=A692,A692=A693),IF(A693+1&gt;MATCH(0,Input_Lieferant!$B$9:$B$158,-1),"",A693+1),A693),"")</f>
        <v>115</v>
      </c>
      <c r="B694" s="27" t="str">
        <f t="shared" si="688"/>
        <v>MATERIAL</v>
      </c>
      <c r="C694" s="27">
        <f t="shared" si="689"/>
        <v>115</v>
      </c>
      <c r="D694" s="27" t="str">
        <f t="shared" si="690"/>
        <v>GRUN</v>
      </c>
      <c r="E694" s="27" t="str">
        <f t="shared" si="698"/>
        <v>F</v>
      </c>
      <c r="F694" s="27">
        <f t="shared" ref="F694" si="739">IF(A694="","",1)</f>
        <v>1</v>
      </c>
      <c r="G694" s="27" t="str">
        <f t="shared" si="692"/>
        <v/>
      </c>
      <c r="H694" s="27" t="str">
        <f>_xlfn.IFNA(IF(INDEX(Input_Lieferant!$D$9:$BE$158,MATCH($A694,Input_Lieferant!$B$9:$B$158,0),MATCH($H$5,Input_Lieferant!$D$8:$BE$8,0))=0,"",INDEX(Input_Lieferant!$D$9:$BE$158,MATCH($A694,Input_Lieferant!$B$9:$B$158,0),MATCH($H$5,Input_Lieferant!$D$8:$BE$8,0))),"")</f>
        <v>bjLmGaIdIlftmsyORPRdFythVIOiil</v>
      </c>
      <c r="I694" s="31"/>
    </row>
    <row r="695" spans="1:9" x14ac:dyDescent="0.4">
      <c r="A695" s="158">
        <f>IFERROR(IF(AND(A689=A690,A690=A691,A691=A692,A692=A693,A693=A694),IF(A694+1&gt;MATCH(0,Input_Lieferant!$B$9:$B$158,-1),"",A694+1),A694),"")</f>
        <v>115</v>
      </c>
      <c r="B695" s="27" t="str">
        <f t="shared" si="688"/>
        <v>MATERIAL</v>
      </c>
      <c r="C695" s="27">
        <f t="shared" si="689"/>
        <v>115</v>
      </c>
      <c r="D695" s="27" t="str">
        <f t="shared" si="690"/>
        <v>GRUN</v>
      </c>
      <c r="E695" s="27" t="str">
        <f t="shared" si="698"/>
        <v>F</v>
      </c>
      <c r="F695" s="27">
        <f t="shared" ref="F695" si="740">IF(A694="","",2)</f>
        <v>2</v>
      </c>
      <c r="G695" s="27" t="str">
        <f t="shared" si="692"/>
        <v>/</v>
      </c>
      <c r="H695" s="27" t="str">
        <f>_xlfn.IFNA(IF(INDEX(Input_Lieferant!$D$9:$BE$158,MATCH($A695,Input_Lieferant!$B$9:$B$158,0),MATCH($H$2,Input_Lieferant!$D$8:$BE$8,0))=0,"",INDEX(Input_Lieferant!$D$9:$BE$158,MATCH($A695,Input_Lieferant!$B$9:$B$158,0),MATCH($H$2,Input_Lieferant!$D$8:$BE$8,0))),"")</f>
        <v>OsbkniLERUkPIgNKHHImPxLiFMAQpe</v>
      </c>
      <c r="I695" s="31"/>
    </row>
    <row r="696" spans="1:9" x14ac:dyDescent="0.4">
      <c r="A696" s="158">
        <f>IFERROR(IF(AND(A690=A691,A691=A692,A692=A693,A693=A694,A694=A695),IF(A695+1&gt;MATCH(0,Input_Lieferant!$B$9:$B$158,-1),"",A695+1),A695),"")</f>
        <v>115</v>
      </c>
      <c r="B696" s="27" t="str">
        <f t="shared" si="688"/>
        <v>MATERIAL</v>
      </c>
      <c r="C696" s="27">
        <f t="shared" si="689"/>
        <v>115</v>
      </c>
      <c r="D696" s="27" t="str">
        <f t="shared" si="690"/>
        <v>GRUN</v>
      </c>
      <c r="E696" s="27" t="str">
        <f t="shared" si="698"/>
        <v>E</v>
      </c>
      <c r="F696" s="27">
        <f t="shared" ref="F696" si="741">IF(A696="","",1)</f>
        <v>1</v>
      </c>
      <c r="G696" s="27" t="str">
        <f t="shared" si="692"/>
        <v/>
      </c>
      <c r="H696" s="27" t="str">
        <f>_xlfn.IFNA(IF(INDEX(Input_Lieferant!$D$9:$BE$158,MATCH($A696,Input_Lieferant!$B$9:$B$158,0),MATCH($H$4,Input_Lieferant!$D$8:$BE$8,0))=0,"",INDEX(Input_Lieferant!$D$9:$BE$158,MATCH($A696,Input_Lieferant!$B$9:$B$158,0),MATCH($H$4,Input_Lieferant!$D$8:$BE$8,0))),"")</f>
        <v>DjhztkFkwwRMhxwDwGhBLHpIeMMIPh</v>
      </c>
      <c r="I696" s="31"/>
    </row>
    <row r="697" spans="1:9" x14ac:dyDescent="0.4">
      <c r="A697" s="158">
        <f>IFERROR(IF(AND(A691=A692,A692=A693,A693=A694,A694=A695,A695=A696),IF(A696+1&gt;MATCH(0,Input_Lieferant!$B$9:$B$158,-1),"",A696+1),A696),"")</f>
        <v>115</v>
      </c>
      <c r="B697" s="27" t="str">
        <f t="shared" si="688"/>
        <v>MATERIAL</v>
      </c>
      <c r="C697" s="27">
        <f t="shared" si="689"/>
        <v>115</v>
      </c>
      <c r="D697" s="27" t="str">
        <f t="shared" si="690"/>
        <v>GRUN</v>
      </c>
      <c r="E697" s="27" t="str">
        <f t="shared" si="698"/>
        <v>E</v>
      </c>
      <c r="F697" s="27">
        <f t="shared" ref="F697" si="742">IF(A696="","",2)</f>
        <v>2</v>
      </c>
      <c r="G697" s="27" t="str">
        <f t="shared" si="692"/>
        <v>/</v>
      </c>
      <c r="H697" s="27" t="str">
        <f>_xlfn.IFNA(IF(INDEX(Input_Lieferant!$D$9:$BE$158,MATCH($A697,Input_Lieferant!$B$9:$B$158,0),MATCH($H$1,Input_Lieferant!$D$8:$BE$8,0))=0,"",INDEX(Input_Lieferant!$D$9:$BE$158,MATCH($A697,Input_Lieferant!$B$9:$B$158,0),MATCH($H$1,Input_Lieferant!$D$8:$BE$8,0))),"")</f>
        <v/>
      </c>
      <c r="I697" s="31"/>
    </row>
    <row r="698" spans="1:9" x14ac:dyDescent="0.4">
      <c r="A698" s="158">
        <f>IFERROR(IF(AND(A692=A693,A693=A694,A694=A695,A695=A696,A696=A697),IF(A697+1&gt;MATCH(0,Input_Lieferant!$B$9:$B$158,-1),"",A697+1),A697),"")</f>
        <v>116</v>
      </c>
      <c r="B698" s="27" t="str">
        <f t="shared" si="688"/>
        <v>MATERIAL</v>
      </c>
      <c r="C698" s="27">
        <f t="shared" si="689"/>
        <v>116</v>
      </c>
      <c r="D698" s="27" t="str">
        <f t="shared" si="690"/>
        <v>GRUN</v>
      </c>
      <c r="E698" s="27" t="str">
        <f t="shared" si="698"/>
        <v>D</v>
      </c>
      <c r="F698" s="27">
        <f t="shared" ref="F698" si="743">IF(A698="","",1)</f>
        <v>1</v>
      </c>
      <c r="G698" s="27" t="str">
        <f t="shared" si="692"/>
        <v/>
      </c>
      <c r="H698" s="27" t="str">
        <f>_xlfn.IFNA(IF(INDEX(Input_Lieferant!$D$9:$BE$158,MATCH($A698,Input_Lieferant!$B$9:$B$158,0),MATCH($H$6,Input_Lieferant!$D$8:$BE$8,0))=0,"",INDEX(Input_Lieferant!$D$9:$BE$158,MATCH($A698,Input_Lieferant!$B$9:$B$158,0),MATCH($H$6,Input_Lieferant!$D$8:$BE$8,0))),"")</f>
        <v>XutbObAkPjRFHiyOTwqCHtGnGnSeoB</v>
      </c>
      <c r="I698" s="31"/>
    </row>
    <row r="699" spans="1:9" x14ac:dyDescent="0.4">
      <c r="A699" s="158">
        <f>IFERROR(IF(AND(A693=A694,A694=A695,A695=A696,A696=A697,A697=A698),IF(A698+1&gt;MATCH(0,Input_Lieferant!$B$9:$B$158,-1),"",A698+1),A698),"")</f>
        <v>116</v>
      </c>
      <c r="B699" s="27" t="str">
        <f t="shared" si="688"/>
        <v>MATERIAL</v>
      </c>
      <c r="C699" s="27">
        <f t="shared" si="689"/>
        <v>116</v>
      </c>
      <c r="D699" s="27" t="str">
        <f t="shared" si="690"/>
        <v>GRUN</v>
      </c>
      <c r="E699" s="27" t="str">
        <f t="shared" si="698"/>
        <v>D</v>
      </c>
      <c r="F699" s="27">
        <f t="shared" ref="F699" si="744">IF(A698="","",2)</f>
        <v>2</v>
      </c>
      <c r="G699" s="27" t="str">
        <f t="shared" si="692"/>
        <v>/</v>
      </c>
      <c r="H699" s="27" t="str">
        <f>_xlfn.IFNA(IF(INDEX(Input_Lieferant!$D$9:$BE$158,MATCH($A699,Input_Lieferant!$B$9:$B$158,0),MATCH($H$3,Input_Lieferant!$D$8:$BE$8,0))=0,"",INDEX(Input_Lieferant!$D$9:$BE$158,MATCH($A699,Input_Lieferant!$B$9:$B$158,0),MATCH($H$3,Input_Lieferant!$D$8:$BE$8,0))),"")</f>
        <v>XjbTXuwSMSxqRoNFupaKfPcfFyDQji</v>
      </c>
      <c r="I699" s="31"/>
    </row>
    <row r="700" spans="1:9" x14ac:dyDescent="0.4">
      <c r="A700" s="158">
        <f>IFERROR(IF(AND(A694=A695,A695=A696,A696=A697,A697=A698,A698=A699),IF(A699+1&gt;MATCH(0,Input_Lieferant!$B$9:$B$158,-1),"",A699+1),A699),"")</f>
        <v>116</v>
      </c>
      <c r="B700" s="27" t="str">
        <f t="shared" si="688"/>
        <v>MATERIAL</v>
      </c>
      <c r="C700" s="27">
        <f t="shared" si="689"/>
        <v>116</v>
      </c>
      <c r="D700" s="27" t="str">
        <f t="shared" si="690"/>
        <v>GRUN</v>
      </c>
      <c r="E700" s="27" t="str">
        <f t="shared" si="698"/>
        <v>F</v>
      </c>
      <c r="F700" s="27">
        <f t="shared" ref="F700" si="745">IF(A700="","",1)</f>
        <v>1</v>
      </c>
      <c r="G700" s="27" t="str">
        <f t="shared" si="692"/>
        <v/>
      </c>
      <c r="H700" s="27" t="str">
        <f>_xlfn.IFNA(IF(INDEX(Input_Lieferant!$D$9:$BE$158,MATCH($A700,Input_Lieferant!$B$9:$B$158,0),MATCH($H$5,Input_Lieferant!$D$8:$BE$8,0))=0,"",INDEX(Input_Lieferant!$D$9:$BE$158,MATCH($A700,Input_Lieferant!$B$9:$B$158,0),MATCH($H$5,Input_Lieferant!$D$8:$BE$8,0))),"")</f>
        <v>KBfMHgrWgGKNmBCDmqRbujyjllrXSC</v>
      </c>
      <c r="I700" s="31"/>
    </row>
    <row r="701" spans="1:9" x14ac:dyDescent="0.4">
      <c r="A701" s="158">
        <f>IFERROR(IF(AND(A695=A696,A696=A697,A697=A698,A698=A699,A699=A700),IF(A700+1&gt;MATCH(0,Input_Lieferant!$B$9:$B$158,-1),"",A700+1),A700),"")</f>
        <v>116</v>
      </c>
      <c r="B701" s="27" t="str">
        <f t="shared" si="688"/>
        <v>MATERIAL</v>
      </c>
      <c r="C701" s="27">
        <f t="shared" si="689"/>
        <v>116</v>
      </c>
      <c r="D701" s="27" t="str">
        <f t="shared" si="690"/>
        <v>GRUN</v>
      </c>
      <c r="E701" s="27" t="str">
        <f t="shared" si="698"/>
        <v>F</v>
      </c>
      <c r="F701" s="27">
        <f t="shared" ref="F701" si="746">IF(A700="","",2)</f>
        <v>2</v>
      </c>
      <c r="G701" s="27" t="str">
        <f t="shared" si="692"/>
        <v>/</v>
      </c>
      <c r="H701" s="27" t="str">
        <f>_xlfn.IFNA(IF(INDEX(Input_Lieferant!$D$9:$BE$158,MATCH($A701,Input_Lieferant!$B$9:$B$158,0),MATCH($H$2,Input_Lieferant!$D$8:$BE$8,0))=0,"",INDEX(Input_Lieferant!$D$9:$BE$158,MATCH($A701,Input_Lieferant!$B$9:$B$158,0),MATCH($H$2,Input_Lieferant!$D$8:$BE$8,0))),"")</f>
        <v>fNkyMrnlmAfwdgtWRLaRRvCNoNuadi</v>
      </c>
      <c r="I701" s="31"/>
    </row>
    <row r="702" spans="1:9" x14ac:dyDescent="0.4">
      <c r="A702" s="158">
        <f>IFERROR(IF(AND(A696=A697,A697=A698,A698=A699,A699=A700,A700=A701),IF(A701+1&gt;MATCH(0,Input_Lieferant!$B$9:$B$158,-1),"",A701+1),A701),"")</f>
        <v>116</v>
      </c>
      <c r="B702" s="27" t="str">
        <f t="shared" si="688"/>
        <v>MATERIAL</v>
      </c>
      <c r="C702" s="27">
        <f t="shared" si="689"/>
        <v>116</v>
      </c>
      <c r="D702" s="27" t="str">
        <f t="shared" si="690"/>
        <v>GRUN</v>
      </c>
      <c r="E702" s="27" t="str">
        <f t="shared" si="698"/>
        <v>E</v>
      </c>
      <c r="F702" s="27">
        <f t="shared" ref="F702" si="747">IF(A702="","",1)</f>
        <v>1</v>
      </c>
      <c r="G702" s="27" t="str">
        <f t="shared" si="692"/>
        <v/>
      </c>
      <c r="H702" s="27" t="str">
        <f>_xlfn.IFNA(IF(INDEX(Input_Lieferant!$D$9:$BE$158,MATCH($A702,Input_Lieferant!$B$9:$B$158,0),MATCH($H$4,Input_Lieferant!$D$8:$BE$8,0))=0,"",INDEX(Input_Lieferant!$D$9:$BE$158,MATCH($A702,Input_Lieferant!$B$9:$B$158,0),MATCH($H$4,Input_Lieferant!$D$8:$BE$8,0))),"")</f>
        <v>pRAIJRxgMnnAazSIwRhJKEAiXMnbec</v>
      </c>
      <c r="I702" s="31"/>
    </row>
    <row r="703" spans="1:9" x14ac:dyDescent="0.4">
      <c r="A703" s="158">
        <f>IFERROR(IF(AND(A697=A698,A698=A699,A699=A700,A700=A701,A701=A702),IF(A702+1&gt;MATCH(0,Input_Lieferant!$B$9:$B$158,-1),"",A702+1),A702),"")</f>
        <v>116</v>
      </c>
      <c r="B703" s="27" t="str">
        <f t="shared" si="688"/>
        <v>MATERIAL</v>
      </c>
      <c r="C703" s="27">
        <f t="shared" si="689"/>
        <v>116</v>
      </c>
      <c r="D703" s="27" t="str">
        <f t="shared" si="690"/>
        <v>GRUN</v>
      </c>
      <c r="E703" s="27" t="str">
        <f t="shared" si="698"/>
        <v>E</v>
      </c>
      <c r="F703" s="27">
        <f t="shared" ref="F703" si="748">IF(A702="","",2)</f>
        <v>2</v>
      </c>
      <c r="G703" s="27" t="str">
        <f t="shared" si="692"/>
        <v>/</v>
      </c>
      <c r="H703" s="27" t="str">
        <f>_xlfn.IFNA(IF(INDEX(Input_Lieferant!$D$9:$BE$158,MATCH($A703,Input_Lieferant!$B$9:$B$158,0),MATCH($H$1,Input_Lieferant!$D$8:$BE$8,0))=0,"",INDEX(Input_Lieferant!$D$9:$BE$158,MATCH($A703,Input_Lieferant!$B$9:$B$158,0),MATCH($H$1,Input_Lieferant!$D$8:$BE$8,0))),"")</f>
        <v/>
      </c>
      <c r="I703" s="31"/>
    </row>
    <row r="704" spans="1:9" x14ac:dyDescent="0.4">
      <c r="A704" s="158">
        <f>IFERROR(IF(AND(A698=A699,A699=A700,A700=A701,A701=A702,A702=A703),IF(A703+1&gt;MATCH(0,Input_Lieferant!$B$9:$B$158,-1),"",A703+1),A703),"")</f>
        <v>117</v>
      </c>
      <c r="B704" s="27" t="str">
        <f t="shared" si="688"/>
        <v>MATERIAL</v>
      </c>
      <c r="C704" s="27">
        <f t="shared" si="689"/>
        <v>117</v>
      </c>
      <c r="D704" s="27" t="str">
        <f t="shared" si="690"/>
        <v>GRUN</v>
      </c>
      <c r="E704" s="27" t="str">
        <f t="shared" si="698"/>
        <v>D</v>
      </c>
      <c r="F704" s="27">
        <f t="shared" ref="F704" si="749">IF(A704="","",1)</f>
        <v>1</v>
      </c>
      <c r="G704" s="27" t="str">
        <f t="shared" si="692"/>
        <v/>
      </c>
      <c r="H704" s="27" t="str">
        <f>_xlfn.IFNA(IF(INDEX(Input_Lieferant!$D$9:$BE$158,MATCH($A704,Input_Lieferant!$B$9:$B$158,0),MATCH($H$6,Input_Lieferant!$D$8:$BE$8,0))=0,"",INDEX(Input_Lieferant!$D$9:$BE$158,MATCH($A704,Input_Lieferant!$B$9:$B$158,0),MATCH($H$6,Input_Lieferant!$D$8:$BE$8,0))),"")</f>
        <v>FLxQvotDCCNeaOLrWknSdjsVLmnyze</v>
      </c>
      <c r="I704" s="31"/>
    </row>
    <row r="705" spans="1:9" x14ac:dyDescent="0.4">
      <c r="A705" s="158">
        <f>IFERROR(IF(AND(A699=A700,A700=A701,A701=A702,A702=A703,A703=A704),IF(A704+1&gt;MATCH(0,Input_Lieferant!$B$9:$B$158,-1),"",A704+1),A704),"")</f>
        <v>117</v>
      </c>
      <c r="B705" s="27" t="str">
        <f t="shared" si="688"/>
        <v>MATERIAL</v>
      </c>
      <c r="C705" s="27">
        <f t="shared" si="689"/>
        <v>117</v>
      </c>
      <c r="D705" s="27" t="str">
        <f t="shared" si="690"/>
        <v>GRUN</v>
      </c>
      <c r="E705" s="27" t="str">
        <f t="shared" si="698"/>
        <v>D</v>
      </c>
      <c r="F705" s="27">
        <f t="shared" ref="F705" si="750">IF(A704="","",2)</f>
        <v>2</v>
      </c>
      <c r="G705" s="27" t="str">
        <f t="shared" si="692"/>
        <v>/</v>
      </c>
      <c r="H705" s="27" t="str">
        <f>_xlfn.IFNA(IF(INDEX(Input_Lieferant!$D$9:$BE$158,MATCH($A705,Input_Lieferant!$B$9:$B$158,0),MATCH($H$3,Input_Lieferant!$D$8:$BE$8,0))=0,"",INDEX(Input_Lieferant!$D$9:$BE$158,MATCH($A705,Input_Lieferant!$B$9:$B$158,0),MATCH($H$3,Input_Lieferant!$D$8:$BE$8,0))),"")</f>
        <v>bEgriNxsOAPIxmaRtkxpHKrhaftygo</v>
      </c>
      <c r="I705" s="31"/>
    </row>
    <row r="706" spans="1:9" x14ac:dyDescent="0.4">
      <c r="A706" s="158">
        <f>IFERROR(IF(AND(A700=A701,A701=A702,A702=A703,A703=A704,A704=A705),IF(A705+1&gt;MATCH(0,Input_Lieferant!$B$9:$B$158,-1),"",A705+1),A705),"")</f>
        <v>117</v>
      </c>
      <c r="B706" s="27" t="str">
        <f t="shared" si="688"/>
        <v>MATERIAL</v>
      </c>
      <c r="C706" s="27">
        <f t="shared" si="689"/>
        <v>117</v>
      </c>
      <c r="D706" s="27" t="str">
        <f t="shared" si="690"/>
        <v>GRUN</v>
      </c>
      <c r="E706" s="27" t="str">
        <f t="shared" si="698"/>
        <v>F</v>
      </c>
      <c r="F706" s="27">
        <f t="shared" ref="F706" si="751">IF(A706="","",1)</f>
        <v>1</v>
      </c>
      <c r="G706" s="27" t="str">
        <f t="shared" si="692"/>
        <v/>
      </c>
      <c r="H706" s="27" t="str">
        <f>_xlfn.IFNA(IF(INDEX(Input_Lieferant!$D$9:$BE$158,MATCH($A706,Input_Lieferant!$B$9:$B$158,0),MATCH($H$5,Input_Lieferant!$D$8:$BE$8,0))=0,"",INDEX(Input_Lieferant!$D$9:$BE$158,MATCH($A706,Input_Lieferant!$B$9:$B$158,0),MATCH($H$5,Input_Lieferant!$D$8:$BE$8,0))),"")</f>
        <v>PVmqyGfDLWXCBJwDBjUuDzvhwzazNX</v>
      </c>
      <c r="I706" s="31"/>
    </row>
    <row r="707" spans="1:9" x14ac:dyDescent="0.4">
      <c r="A707" s="158">
        <f>IFERROR(IF(AND(A701=A702,A702=A703,A703=A704,A704=A705,A705=A706),IF(A706+1&gt;MATCH(0,Input_Lieferant!$B$9:$B$158,-1),"",A706+1),A706),"")</f>
        <v>117</v>
      </c>
      <c r="B707" s="27" t="str">
        <f t="shared" si="688"/>
        <v>MATERIAL</v>
      </c>
      <c r="C707" s="27">
        <f t="shared" si="689"/>
        <v>117</v>
      </c>
      <c r="D707" s="27" t="str">
        <f t="shared" si="690"/>
        <v>GRUN</v>
      </c>
      <c r="E707" s="27" t="str">
        <f t="shared" si="698"/>
        <v>F</v>
      </c>
      <c r="F707" s="27">
        <f t="shared" ref="F707" si="752">IF(A706="","",2)</f>
        <v>2</v>
      </c>
      <c r="G707" s="27" t="str">
        <f t="shared" si="692"/>
        <v>/</v>
      </c>
      <c r="H707" s="27" t="str">
        <f>_xlfn.IFNA(IF(INDEX(Input_Lieferant!$D$9:$BE$158,MATCH($A707,Input_Lieferant!$B$9:$B$158,0),MATCH($H$2,Input_Lieferant!$D$8:$BE$8,0))=0,"",INDEX(Input_Lieferant!$D$9:$BE$158,MATCH($A707,Input_Lieferant!$B$9:$B$158,0),MATCH($H$2,Input_Lieferant!$D$8:$BE$8,0))),"")</f>
        <v>TpDhWAbsaAniFWDFQvIpVSQTVzhvNv</v>
      </c>
      <c r="I707" s="31"/>
    </row>
    <row r="708" spans="1:9" x14ac:dyDescent="0.4">
      <c r="A708" s="158">
        <f>IFERROR(IF(AND(A702=A703,A703=A704,A704=A705,A705=A706,A706=A707),IF(A707+1&gt;MATCH(0,Input_Lieferant!$B$9:$B$158,-1),"",A707+1),A707),"")</f>
        <v>117</v>
      </c>
      <c r="B708" s="27" t="str">
        <f t="shared" si="688"/>
        <v>MATERIAL</v>
      </c>
      <c r="C708" s="27">
        <f t="shared" si="689"/>
        <v>117</v>
      </c>
      <c r="D708" s="27" t="str">
        <f t="shared" si="690"/>
        <v>GRUN</v>
      </c>
      <c r="E708" s="27" t="str">
        <f t="shared" si="698"/>
        <v>E</v>
      </c>
      <c r="F708" s="27">
        <f t="shared" ref="F708" si="753">IF(A708="","",1)</f>
        <v>1</v>
      </c>
      <c r="G708" s="27" t="str">
        <f t="shared" si="692"/>
        <v/>
      </c>
      <c r="H708" s="27" t="str">
        <f>_xlfn.IFNA(IF(INDEX(Input_Lieferant!$D$9:$BE$158,MATCH($A708,Input_Lieferant!$B$9:$B$158,0),MATCH($H$4,Input_Lieferant!$D$8:$BE$8,0))=0,"",INDEX(Input_Lieferant!$D$9:$BE$158,MATCH($A708,Input_Lieferant!$B$9:$B$158,0),MATCH($H$4,Input_Lieferant!$D$8:$BE$8,0))),"")</f>
        <v>FqyKRrUiWbsUcEopspambDWcWJKUWt</v>
      </c>
      <c r="I708" s="31"/>
    </row>
    <row r="709" spans="1:9" x14ac:dyDescent="0.4">
      <c r="A709" s="158">
        <f>IFERROR(IF(AND(A703=A704,A704=A705,A705=A706,A706=A707,A707=A708),IF(A708+1&gt;MATCH(0,Input_Lieferant!$B$9:$B$158,-1),"",A708+1),A708),"")</f>
        <v>117</v>
      </c>
      <c r="B709" s="27" t="str">
        <f t="shared" si="688"/>
        <v>MATERIAL</v>
      </c>
      <c r="C709" s="27">
        <f t="shared" si="689"/>
        <v>117</v>
      </c>
      <c r="D709" s="27" t="str">
        <f t="shared" si="690"/>
        <v>GRUN</v>
      </c>
      <c r="E709" s="27" t="str">
        <f t="shared" si="698"/>
        <v>E</v>
      </c>
      <c r="F709" s="27">
        <f t="shared" ref="F709" si="754">IF(A708="","",2)</f>
        <v>2</v>
      </c>
      <c r="G709" s="27" t="str">
        <f t="shared" si="692"/>
        <v>/</v>
      </c>
      <c r="H709" s="27" t="str">
        <f>_xlfn.IFNA(IF(INDEX(Input_Lieferant!$D$9:$BE$158,MATCH($A709,Input_Lieferant!$B$9:$B$158,0),MATCH($H$1,Input_Lieferant!$D$8:$BE$8,0))=0,"",INDEX(Input_Lieferant!$D$9:$BE$158,MATCH($A709,Input_Lieferant!$B$9:$B$158,0),MATCH($H$1,Input_Lieferant!$D$8:$BE$8,0))),"")</f>
        <v/>
      </c>
      <c r="I709" s="31"/>
    </row>
    <row r="710" spans="1:9" x14ac:dyDescent="0.4">
      <c r="A710" s="158">
        <f>IFERROR(IF(AND(A704=A705,A705=A706,A706=A707,A707=A708,A708=A709),IF(A709+1&gt;MATCH(0,Input_Lieferant!$B$9:$B$158,-1),"",A709+1),A709),"")</f>
        <v>118</v>
      </c>
      <c r="B710" s="27" t="str">
        <f t="shared" si="688"/>
        <v>MATERIAL</v>
      </c>
      <c r="C710" s="27">
        <f t="shared" si="689"/>
        <v>118</v>
      </c>
      <c r="D710" s="27" t="str">
        <f t="shared" si="690"/>
        <v>GRUN</v>
      </c>
      <c r="E710" s="27" t="str">
        <f t="shared" si="698"/>
        <v>D</v>
      </c>
      <c r="F710" s="27">
        <f t="shared" ref="F710" si="755">IF(A710="","",1)</f>
        <v>1</v>
      </c>
      <c r="G710" s="27" t="str">
        <f t="shared" si="692"/>
        <v/>
      </c>
      <c r="H710" s="27" t="str">
        <f>_xlfn.IFNA(IF(INDEX(Input_Lieferant!$D$9:$BE$158,MATCH($A710,Input_Lieferant!$B$9:$B$158,0),MATCH($H$6,Input_Lieferant!$D$8:$BE$8,0))=0,"",INDEX(Input_Lieferant!$D$9:$BE$158,MATCH($A710,Input_Lieferant!$B$9:$B$158,0),MATCH($H$6,Input_Lieferant!$D$8:$BE$8,0))),"")</f>
        <v>pVkGTGyInFSNxRAMGKUQupyEhLvQEm</v>
      </c>
      <c r="I710" s="31"/>
    </row>
    <row r="711" spans="1:9" x14ac:dyDescent="0.4">
      <c r="A711" s="158">
        <f>IFERROR(IF(AND(A705=A706,A706=A707,A707=A708,A708=A709,A709=A710),IF(A710+1&gt;MATCH(0,Input_Lieferant!$B$9:$B$158,-1),"",A710+1),A710),"")</f>
        <v>118</v>
      </c>
      <c r="B711" s="27" t="str">
        <f t="shared" si="688"/>
        <v>MATERIAL</v>
      </c>
      <c r="C711" s="27">
        <f t="shared" si="689"/>
        <v>118</v>
      </c>
      <c r="D711" s="27" t="str">
        <f t="shared" si="690"/>
        <v>GRUN</v>
      </c>
      <c r="E711" s="27" t="str">
        <f t="shared" si="698"/>
        <v>D</v>
      </c>
      <c r="F711" s="27">
        <f t="shared" ref="F711" si="756">IF(A710="","",2)</f>
        <v>2</v>
      </c>
      <c r="G711" s="27" t="str">
        <f t="shared" si="692"/>
        <v>/</v>
      </c>
      <c r="H711" s="27" t="str">
        <f>_xlfn.IFNA(IF(INDEX(Input_Lieferant!$D$9:$BE$158,MATCH($A711,Input_Lieferant!$B$9:$B$158,0),MATCH($H$3,Input_Lieferant!$D$8:$BE$8,0))=0,"",INDEX(Input_Lieferant!$D$9:$BE$158,MATCH($A711,Input_Lieferant!$B$9:$B$158,0),MATCH($H$3,Input_Lieferant!$D$8:$BE$8,0))),"")</f>
        <v>StpmNuLcCXSpTzSMiVqzBqgcjIhfha</v>
      </c>
      <c r="I711" s="31"/>
    </row>
    <row r="712" spans="1:9" x14ac:dyDescent="0.4">
      <c r="A712" s="158">
        <f>IFERROR(IF(AND(A706=A707,A707=A708,A708=A709,A709=A710,A710=A711),IF(A711+1&gt;MATCH(0,Input_Lieferant!$B$9:$B$158,-1),"",A711+1),A711),"")</f>
        <v>118</v>
      </c>
      <c r="B712" s="27" t="str">
        <f t="shared" ref="B712:B775" si="757">IF(A712&lt;&gt;"","MATERIAL","")</f>
        <v>MATERIAL</v>
      </c>
      <c r="C712" s="27">
        <f t="shared" ref="C712:C775" si="758">A712</f>
        <v>118</v>
      </c>
      <c r="D712" s="27" t="str">
        <f t="shared" ref="D712:D775" si="759">IF(A712&lt;&gt;"","GRUN","")</f>
        <v>GRUN</v>
      </c>
      <c r="E712" s="27" t="str">
        <f t="shared" si="698"/>
        <v>F</v>
      </c>
      <c r="F712" s="27">
        <f t="shared" ref="F712" si="760">IF(A712="","",1)</f>
        <v>1</v>
      </c>
      <c r="G712" s="27" t="str">
        <f t="shared" ref="G712:G775" si="761">IF(F712=2,"/","")</f>
        <v/>
      </c>
      <c r="H712" s="27" t="str">
        <f>_xlfn.IFNA(IF(INDEX(Input_Lieferant!$D$9:$BE$158,MATCH($A712,Input_Lieferant!$B$9:$B$158,0),MATCH($H$5,Input_Lieferant!$D$8:$BE$8,0))=0,"",INDEX(Input_Lieferant!$D$9:$BE$158,MATCH($A712,Input_Lieferant!$B$9:$B$158,0),MATCH($H$5,Input_Lieferant!$D$8:$BE$8,0))),"")</f>
        <v>uwIWPkpONpIxbRREqNyvBkVnhJpRez</v>
      </c>
      <c r="I712" s="31"/>
    </row>
    <row r="713" spans="1:9" x14ac:dyDescent="0.4">
      <c r="A713" s="158">
        <f>IFERROR(IF(AND(A707=A708,A708=A709,A709=A710,A710=A711,A711=A712),IF(A712+1&gt;MATCH(0,Input_Lieferant!$B$9:$B$158,-1),"",A712+1),A712),"")</f>
        <v>118</v>
      </c>
      <c r="B713" s="27" t="str">
        <f t="shared" si="757"/>
        <v>MATERIAL</v>
      </c>
      <c r="C713" s="27">
        <f t="shared" si="758"/>
        <v>118</v>
      </c>
      <c r="D713" s="27" t="str">
        <f t="shared" si="759"/>
        <v>GRUN</v>
      </c>
      <c r="E713" s="27" t="str">
        <f t="shared" si="698"/>
        <v>F</v>
      </c>
      <c r="F713" s="27">
        <f t="shared" ref="F713" si="762">IF(A712="","",2)</f>
        <v>2</v>
      </c>
      <c r="G713" s="27" t="str">
        <f t="shared" si="761"/>
        <v>/</v>
      </c>
      <c r="H713" s="27" t="str">
        <f>_xlfn.IFNA(IF(INDEX(Input_Lieferant!$D$9:$BE$158,MATCH($A713,Input_Lieferant!$B$9:$B$158,0),MATCH($H$2,Input_Lieferant!$D$8:$BE$8,0))=0,"",INDEX(Input_Lieferant!$D$9:$BE$158,MATCH($A713,Input_Lieferant!$B$9:$B$158,0),MATCH($H$2,Input_Lieferant!$D$8:$BE$8,0))),"")</f>
        <v>XatqnwHMOKwesejGOWHOmqMBKdwVyg</v>
      </c>
      <c r="I713" s="31"/>
    </row>
    <row r="714" spans="1:9" x14ac:dyDescent="0.4">
      <c r="A714" s="158">
        <f>IFERROR(IF(AND(A708=A709,A709=A710,A710=A711,A711=A712,A712=A713),IF(A713+1&gt;MATCH(0,Input_Lieferant!$B$9:$B$158,-1),"",A713+1),A713),"")</f>
        <v>118</v>
      </c>
      <c r="B714" s="27" t="str">
        <f t="shared" si="757"/>
        <v>MATERIAL</v>
      </c>
      <c r="C714" s="27">
        <f t="shared" si="758"/>
        <v>118</v>
      </c>
      <c r="D714" s="27" t="str">
        <f t="shared" si="759"/>
        <v>GRUN</v>
      </c>
      <c r="E714" s="27" t="str">
        <f t="shared" si="698"/>
        <v>E</v>
      </c>
      <c r="F714" s="27">
        <f t="shared" ref="F714" si="763">IF(A714="","",1)</f>
        <v>1</v>
      </c>
      <c r="G714" s="27" t="str">
        <f t="shared" si="761"/>
        <v/>
      </c>
      <c r="H714" s="27" t="str">
        <f>_xlfn.IFNA(IF(INDEX(Input_Lieferant!$D$9:$BE$158,MATCH($A714,Input_Lieferant!$B$9:$B$158,0),MATCH($H$4,Input_Lieferant!$D$8:$BE$8,0))=0,"",INDEX(Input_Lieferant!$D$9:$BE$158,MATCH($A714,Input_Lieferant!$B$9:$B$158,0),MATCH($H$4,Input_Lieferant!$D$8:$BE$8,0))),"")</f>
        <v>ugHmIBqDcrbPxwTRQrJOtLAMuxkMVt</v>
      </c>
      <c r="I714" s="31"/>
    </row>
    <row r="715" spans="1:9" x14ac:dyDescent="0.4">
      <c r="A715" s="158">
        <f>IFERROR(IF(AND(A709=A710,A710=A711,A711=A712,A712=A713,A713=A714),IF(A714+1&gt;MATCH(0,Input_Lieferant!$B$9:$B$158,-1),"",A714+1),A714),"")</f>
        <v>118</v>
      </c>
      <c r="B715" s="27" t="str">
        <f t="shared" si="757"/>
        <v>MATERIAL</v>
      </c>
      <c r="C715" s="27">
        <f t="shared" si="758"/>
        <v>118</v>
      </c>
      <c r="D715" s="27" t="str">
        <f t="shared" si="759"/>
        <v>GRUN</v>
      </c>
      <c r="E715" s="27" t="str">
        <f t="shared" si="698"/>
        <v>E</v>
      </c>
      <c r="F715" s="27">
        <f t="shared" ref="F715" si="764">IF(A714="","",2)</f>
        <v>2</v>
      </c>
      <c r="G715" s="27" t="str">
        <f t="shared" si="761"/>
        <v>/</v>
      </c>
      <c r="H715" s="27" t="str">
        <f>_xlfn.IFNA(IF(INDEX(Input_Lieferant!$D$9:$BE$158,MATCH($A715,Input_Lieferant!$B$9:$B$158,0),MATCH($H$1,Input_Lieferant!$D$8:$BE$8,0))=0,"",INDEX(Input_Lieferant!$D$9:$BE$158,MATCH($A715,Input_Lieferant!$B$9:$B$158,0),MATCH($H$1,Input_Lieferant!$D$8:$BE$8,0))),"")</f>
        <v/>
      </c>
      <c r="I715" s="31"/>
    </row>
    <row r="716" spans="1:9" x14ac:dyDescent="0.4">
      <c r="A716" s="158">
        <f>IFERROR(IF(AND(A710=A711,A711=A712,A712=A713,A713=A714,A714=A715),IF(A715+1&gt;MATCH(0,Input_Lieferant!$B$9:$B$158,-1),"",A715+1),A715),"")</f>
        <v>119</v>
      </c>
      <c r="B716" s="27" t="str">
        <f t="shared" si="757"/>
        <v>MATERIAL</v>
      </c>
      <c r="C716" s="27">
        <f t="shared" si="758"/>
        <v>119</v>
      </c>
      <c r="D716" s="27" t="str">
        <f t="shared" si="759"/>
        <v>GRUN</v>
      </c>
      <c r="E716" s="27" t="str">
        <f t="shared" si="698"/>
        <v>D</v>
      </c>
      <c r="F716" s="27">
        <f t="shared" ref="F716" si="765">IF(A716="","",1)</f>
        <v>1</v>
      </c>
      <c r="G716" s="27" t="str">
        <f t="shared" si="761"/>
        <v/>
      </c>
      <c r="H716" s="27" t="str">
        <f>_xlfn.IFNA(IF(INDEX(Input_Lieferant!$D$9:$BE$158,MATCH($A716,Input_Lieferant!$B$9:$B$158,0),MATCH($H$6,Input_Lieferant!$D$8:$BE$8,0))=0,"",INDEX(Input_Lieferant!$D$9:$BE$158,MATCH($A716,Input_Lieferant!$B$9:$B$158,0),MATCH($H$6,Input_Lieferant!$D$8:$BE$8,0))),"")</f>
        <v>TvbyikyUUeqfTbShMfkDRtuARMzPEs</v>
      </c>
      <c r="I716" s="31"/>
    </row>
    <row r="717" spans="1:9" x14ac:dyDescent="0.4">
      <c r="A717" s="158">
        <f>IFERROR(IF(AND(A711=A712,A712=A713,A713=A714,A714=A715,A715=A716),IF(A716+1&gt;MATCH(0,Input_Lieferant!$B$9:$B$158,-1),"",A716+1),A716),"")</f>
        <v>119</v>
      </c>
      <c r="B717" s="27" t="str">
        <f t="shared" si="757"/>
        <v>MATERIAL</v>
      </c>
      <c r="C717" s="27">
        <f t="shared" si="758"/>
        <v>119</v>
      </c>
      <c r="D717" s="27" t="str">
        <f t="shared" si="759"/>
        <v>GRUN</v>
      </c>
      <c r="E717" s="27" t="str">
        <f t="shared" si="698"/>
        <v>D</v>
      </c>
      <c r="F717" s="27">
        <f t="shared" ref="F717" si="766">IF(A716="","",2)</f>
        <v>2</v>
      </c>
      <c r="G717" s="27" t="str">
        <f t="shared" si="761"/>
        <v>/</v>
      </c>
      <c r="H717" s="27" t="str">
        <f>_xlfn.IFNA(IF(INDEX(Input_Lieferant!$D$9:$BE$158,MATCH($A717,Input_Lieferant!$B$9:$B$158,0),MATCH($H$3,Input_Lieferant!$D$8:$BE$8,0))=0,"",INDEX(Input_Lieferant!$D$9:$BE$158,MATCH($A717,Input_Lieferant!$B$9:$B$158,0),MATCH($H$3,Input_Lieferant!$D$8:$BE$8,0))),"")</f>
        <v>qIQhXHaFBlpsBzSPStJqoiijsAxVtD</v>
      </c>
      <c r="I717" s="31"/>
    </row>
    <row r="718" spans="1:9" x14ac:dyDescent="0.4">
      <c r="A718" s="158">
        <f>IFERROR(IF(AND(A712=A713,A713=A714,A714=A715,A715=A716,A716=A717),IF(A717+1&gt;MATCH(0,Input_Lieferant!$B$9:$B$158,-1),"",A717+1),A717),"")</f>
        <v>119</v>
      </c>
      <c r="B718" s="27" t="str">
        <f t="shared" si="757"/>
        <v>MATERIAL</v>
      </c>
      <c r="C718" s="27">
        <f t="shared" si="758"/>
        <v>119</v>
      </c>
      <c r="D718" s="27" t="str">
        <f t="shared" si="759"/>
        <v>GRUN</v>
      </c>
      <c r="E718" s="27" t="str">
        <f t="shared" ref="E718:E781" si="767">IF(A718&lt;&gt;"",E712,"")</f>
        <v>F</v>
      </c>
      <c r="F718" s="27">
        <f t="shared" ref="F718" si="768">IF(A718="","",1)</f>
        <v>1</v>
      </c>
      <c r="G718" s="27" t="str">
        <f t="shared" si="761"/>
        <v/>
      </c>
      <c r="H718" s="27" t="str">
        <f>_xlfn.IFNA(IF(INDEX(Input_Lieferant!$D$9:$BE$158,MATCH($A718,Input_Lieferant!$B$9:$B$158,0),MATCH($H$5,Input_Lieferant!$D$8:$BE$8,0))=0,"",INDEX(Input_Lieferant!$D$9:$BE$158,MATCH($A718,Input_Lieferant!$B$9:$B$158,0),MATCH($H$5,Input_Lieferant!$D$8:$BE$8,0))),"")</f>
        <v>bhitsHAtJuVHkqRhuIiaDLhFIQDLgz</v>
      </c>
      <c r="I718" s="31"/>
    </row>
    <row r="719" spans="1:9" x14ac:dyDescent="0.4">
      <c r="A719" s="158">
        <f>IFERROR(IF(AND(A713=A714,A714=A715,A715=A716,A716=A717,A717=A718),IF(A718+1&gt;MATCH(0,Input_Lieferant!$B$9:$B$158,-1),"",A718+1),A718),"")</f>
        <v>119</v>
      </c>
      <c r="B719" s="27" t="str">
        <f t="shared" si="757"/>
        <v>MATERIAL</v>
      </c>
      <c r="C719" s="27">
        <f t="shared" si="758"/>
        <v>119</v>
      </c>
      <c r="D719" s="27" t="str">
        <f t="shared" si="759"/>
        <v>GRUN</v>
      </c>
      <c r="E719" s="27" t="str">
        <f t="shared" si="767"/>
        <v>F</v>
      </c>
      <c r="F719" s="27">
        <f t="shared" ref="F719" si="769">IF(A718="","",2)</f>
        <v>2</v>
      </c>
      <c r="G719" s="27" t="str">
        <f t="shared" si="761"/>
        <v>/</v>
      </c>
      <c r="H719" s="27" t="str">
        <f>_xlfn.IFNA(IF(INDEX(Input_Lieferant!$D$9:$BE$158,MATCH($A719,Input_Lieferant!$B$9:$B$158,0),MATCH($H$2,Input_Lieferant!$D$8:$BE$8,0))=0,"",INDEX(Input_Lieferant!$D$9:$BE$158,MATCH($A719,Input_Lieferant!$B$9:$B$158,0),MATCH($H$2,Input_Lieferant!$D$8:$BE$8,0))),"")</f>
        <v>fijNatSMsHDiAotiikFNCufOMFAvys</v>
      </c>
      <c r="I719" s="31"/>
    </row>
    <row r="720" spans="1:9" x14ac:dyDescent="0.4">
      <c r="A720" s="158">
        <f>IFERROR(IF(AND(A714=A715,A715=A716,A716=A717,A717=A718,A718=A719),IF(A719+1&gt;MATCH(0,Input_Lieferant!$B$9:$B$158,-1),"",A719+1),A719),"")</f>
        <v>119</v>
      </c>
      <c r="B720" s="27" t="str">
        <f t="shared" si="757"/>
        <v>MATERIAL</v>
      </c>
      <c r="C720" s="27">
        <f t="shared" si="758"/>
        <v>119</v>
      </c>
      <c r="D720" s="27" t="str">
        <f t="shared" si="759"/>
        <v>GRUN</v>
      </c>
      <c r="E720" s="27" t="str">
        <f t="shared" si="767"/>
        <v>E</v>
      </c>
      <c r="F720" s="27">
        <f t="shared" ref="F720" si="770">IF(A720="","",1)</f>
        <v>1</v>
      </c>
      <c r="G720" s="27" t="str">
        <f t="shared" si="761"/>
        <v/>
      </c>
      <c r="H720" s="27" t="str">
        <f>_xlfn.IFNA(IF(INDEX(Input_Lieferant!$D$9:$BE$158,MATCH($A720,Input_Lieferant!$B$9:$B$158,0),MATCH($H$4,Input_Lieferant!$D$8:$BE$8,0))=0,"",INDEX(Input_Lieferant!$D$9:$BE$158,MATCH($A720,Input_Lieferant!$B$9:$B$158,0),MATCH($H$4,Input_Lieferant!$D$8:$BE$8,0))),"")</f>
        <v>FgLrjldjCrRNatzojKuIrJRUTQwDwh</v>
      </c>
      <c r="I720" s="31"/>
    </row>
    <row r="721" spans="1:9" x14ac:dyDescent="0.4">
      <c r="A721" s="158">
        <f>IFERROR(IF(AND(A715=A716,A716=A717,A717=A718,A718=A719,A719=A720),IF(A720+1&gt;MATCH(0,Input_Lieferant!$B$9:$B$158,-1),"",A720+1),A720),"")</f>
        <v>119</v>
      </c>
      <c r="B721" s="27" t="str">
        <f t="shared" si="757"/>
        <v>MATERIAL</v>
      </c>
      <c r="C721" s="27">
        <f t="shared" si="758"/>
        <v>119</v>
      </c>
      <c r="D721" s="27" t="str">
        <f t="shared" si="759"/>
        <v>GRUN</v>
      </c>
      <c r="E721" s="27" t="str">
        <f t="shared" si="767"/>
        <v>E</v>
      </c>
      <c r="F721" s="27">
        <f t="shared" ref="F721" si="771">IF(A720="","",2)</f>
        <v>2</v>
      </c>
      <c r="G721" s="27" t="str">
        <f t="shared" si="761"/>
        <v>/</v>
      </c>
      <c r="H721" s="27" t="str">
        <f>_xlfn.IFNA(IF(INDEX(Input_Lieferant!$D$9:$BE$158,MATCH($A721,Input_Lieferant!$B$9:$B$158,0),MATCH($H$1,Input_Lieferant!$D$8:$BE$8,0))=0,"",INDEX(Input_Lieferant!$D$9:$BE$158,MATCH($A721,Input_Lieferant!$B$9:$B$158,0),MATCH($H$1,Input_Lieferant!$D$8:$BE$8,0))),"")</f>
        <v/>
      </c>
      <c r="I721" s="31"/>
    </row>
    <row r="722" spans="1:9" x14ac:dyDescent="0.4">
      <c r="A722" s="158">
        <f>IFERROR(IF(AND(A716=A717,A717=A718,A718=A719,A719=A720,A720=A721),IF(A721+1&gt;MATCH(0,Input_Lieferant!$B$9:$B$158,-1),"",A721+1),A721),"")</f>
        <v>120</v>
      </c>
      <c r="B722" s="27" t="str">
        <f t="shared" si="757"/>
        <v>MATERIAL</v>
      </c>
      <c r="C722" s="27">
        <f t="shared" si="758"/>
        <v>120</v>
      </c>
      <c r="D722" s="27" t="str">
        <f t="shared" si="759"/>
        <v>GRUN</v>
      </c>
      <c r="E722" s="27" t="str">
        <f t="shared" si="767"/>
        <v>D</v>
      </c>
      <c r="F722" s="27">
        <f t="shared" ref="F722" si="772">IF(A722="","",1)</f>
        <v>1</v>
      </c>
      <c r="G722" s="27" t="str">
        <f t="shared" si="761"/>
        <v/>
      </c>
      <c r="H722" s="27" t="str">
        <f>_xlfn.IFNA(IF(INDEX(Input_Lieferant!$D$9:$BE$158,MATCH($A722,Input_Lieferant!$B$9:$B$158,0),MATCH($H$6,Input_Lieferant!$D$8:$BE$8,0))=0,"",INDEX(Input_Lieferant!$D$9:$BE$158,MATCH($A722,Input_Lieferant!$B$9:$B$158,0),MATCH($H$6,Input_Lieferant!$D$8:$BE$8,0))),"")</f>
        <v>ltgCLGOBKCMAUfmzjmIAhnvMURANbx</v>
      </c>
      <c r="I722" s="31"/>
    </row>
    <row r="723" spans="1:9" x14ac:dyDescent="0.4">
      <c r="A723" s="158">
        <f>IFERROR(IF(AND(A717=A718,A718=A719,A719=A720,A720=A721,A721=A722),IF(A722+1&gt;MATCH(0,Input_Lieferant!$B$9:$B$158,-1),"",A722+1),A722),"")</f>
        <v>120</v>
      </c>
      <c r="B723" s="27" t="str">
        <f t="shared" si="757"/>
        <v>MATERIAL</v>
      </c>
      <c r="C723" s="27">
        <f t="shared" si="758"/>
        <v>120</v>
      </c>
      <c r="D723" s="27" t="str">
        <f t="shared" si="759"/>
        <v>GRUN</v>
      </c>
      <c r="E723" s="27" t="str">
        <f t="shared" si="767"/>
        <v>D</v>
      </c>
      <c r="F723" s="27">
        <f t="shared" ref="F723" si="773">IF(A722="","",2)</f>
        <v>2</v>
      </c>
      <c r="G723" s="27" t="str">
        <f t="shared" si="761"/>
        <v>/</v>
      </c>
      <c r="H723" s="27" t="str">
        <f>_xlfn.IFNA(IF(INDEX(Input_Lieferant!$D$9:$BE$158,MATCH($A723,Input_Lieferant!$B$9:$B$158,0),MATCH($H$3,Input_Lieferant!$D$8:$BE$8,0))=0,"",INDEX(Input_Lieferant!$D$9:$BE$158,MATCH($A723,Input_Lieferant!$B$9:$B$158,0),MATCH($H$3,Input_Lieferant!$D$8:$BE$8,0))),"")</f>
        <v>doWitqjpAqGjpMzrIJIPexQGhjVjxV</v>
      </c>
      <c r="I723" s="31"/>
    </row>
    <row r="724" spans="1:9" x14ac:dyDescent="0.4">
      <c r="A724" s="158">
        <f>IFERROR(IF(AND(A718=A719,A719=A720,A720=A721,A721=A722,A722=A723),IF(A723+1&gt;MATCH(0,Input_Lieferant!$B$9:$B$158,-1),"",A723+1),A723),"")</f>
        <v>120</v>
      </c>
      <c r="B724" s="27" t="str">
        <f t="shared" si="757"/>
        <v>MATERIAL</v>
      </c>
      <c r="C724" s="27">
        <f t="shared" si="758"/>
        <v>120</v>
      </c>
      <c r="D724" s="27" t="str">
        <f t="shared" si="759"/>
        <v>GRUN</v>
      </c>
      <c r="E724" s="27" t="str">
        <f t="shared" si="767"/>
        <v>F</v>
      </c>
      <c r="F724" s="27">
        <f t="shared" ref="F724" si="774">IF(A724="","",1)</f>
        <v>1</v>
      </c>
      <c r="G724" s="27" t="str">
        <f t="shared" si="761"/>
        <v/>
      </c>
      <c r="H724" s="27" t="str">
        <f>_xlfn.IFNA(IF(INDEX(Input_Lieferant!$D$9:$BE$158,MATCH($A724,Input_Lieferant!$B$9:$B$158,0),MATCH($H$5,Input_Lieferant!$D$8:$BE$8,0))=0,"",INDEX(Input_Lieferant!$D$9:$BE$158,MATCH($A724,Input_Lieferant!$B$9:$B$158,0),MATCH($H$5,Input_Lieferant!$D$8:$BE$8,0))),"")</f>
        <v>pGuIiHoynpfzODTgbvcMsVClGhcvpj</v>
      </c>
      <c r="I724" s="31"/>
    </row>
    <row r="725" spans="1:9" x14ac:dyDescent="0.4">
      <c r="A725" s="158">
        <f>IFERROR(IF(AND(A719=A720,A720=A721,A721=A722,A722=A723,A723=A724),IF(A724+1&gt;MATCH(0,Input_Lieferant!$B$9:$B$158,-1),"",A724+1),A724),"")</f>
        <v>120</v>
      </c>
      <c r="B725" s="27" t="str">
        <f t="shared" si="757"/>
        <v>MATERIAL</v>
      </c>
      <c r="C725" s="27">
        <f t="shared" si="758"/>
        <v>120</v>
      </c>
      <c r="D725" s="27" t="str">
        <f t="shared" si="759"/>
        <v>GRUN</v>
      </c>
      <c r="E725" s="27" t="str">
        <f t="shared" si="767"/>
        <v>F</v>
      </c>
      <c r="F725" s="27">
        <f t="shared" ref="F725" si="775">IF(A724="","",2)</f>
        <v>2</v>
      </c>
      <c r="G725" s="27" t="str">
        <f t="shared" si="761"/>
        <v>/</v>
      </c>
      <c r="H725" s="27" t="str">
        <f>_xlfn.IFNA(IF(INDEX(Input_Lieferant!$D$9:$BE$158,MATCH($A725,Input_Lieferant!$B$9:$B$158,0),MATCH($H$2,Input_Lieferant!$D$8:$BE$8,0))=0,"",INDEX(Input_Lieferant!$D$9:$BE$158,MATCH($A725,Input_Lieferant!$B$9:$B$158,0),MATCH($H$2,Input_Lieferant!$D$8:$BE$8,0))),"")</f>
        <v>IODiJFchqQtKMBfUAhSbxFSavtqIsu</v>
      </c>
      <c r="I725" s="31"/>
    </row>
    <row r="726" spans="1:9" x14ac:dyDescent="0.4">
      <c r="A726" s="158">
        <f>IFERROR(IF(AND(A720=A721,A721=A722,A722=A723,A723=A724,A724=A725),IF(A725+1&gt;MATCH(0,Input_Lieferant!$B$9:$B$158,-1),"",A725+1),A725),"")</f>
        <v>120</v>
      </c>
      <c r="B726" s="27" t="str">
        <f t="shared" si="757"/>
        <v>MATERIAL</v>
      </c>
      <c r="C726" s="27">
        <f t="shared" si="758"/>
        <v>120</v>
      </c>
      <c r="D726" s="27" t="str">
        <f t="shared" si="759"/>
        <v>GRUN</v>
      </c>
      <c r="E726" s="27" t="str">
        <f t="shared" si="767"/>
        <v>E</v>
      </c>
      <c r="F726" s="27">
        <f t="shared" ref="F726" si="776">IF(A726="","",1)</f>
        <v>1</v>
      </c>
      <c r="G726" s="27" t="str">
        <f t="shared" si="761"/>
        <v/>
      </c>
      <c r="H726" s="27" t="str">
        <f>_xlfn.IFNA(IF(INDEX(Input_Lieferant!$D$9:$BE$158,MATCH($A726,Input_Lieferant!$B$9:$B$158,0),MATCH($H$4,Input_Lieferant!$D$8:$BE$8,0))=0,"",INDEX(Input_Lieferant!$D$9:$BE$158,MATCH($A726,Input_Lieferant!$B$9:$B$158,0),MATCH($H$4,Input_Lieferant!$D$8:$BE$8,0))),"")</f>
        <v>eweXiLbtsofMwyIeiRhnpMCGgvDRgy</v>
      </c>
      <c r="I726" s="31"/>
    </row>
    <row r="727" spans="1:9" x14ac:dyDescent="0.4">
      <c r="A727" s="158">
        <f>IFERROR(IF(AND(A721=A722,A722=A723,A723=A724,A724=A725,A725=A726),IF(A726+1&gt;MATCH(0,Input_Lieferant!$B$9:$B$158,-1),"",A726+1),A726),"")</f>
        <v>120</v>
      </c>
      <c r="B727" s="27" t="str">
        <f t="shared" si="757"/>
        <v>MATERIAL</v>
      </c>
      <c r="C727" s="27">
        <f t="shared" si="758"/>
        <v>120</v>
      </c>
      <c r="D727" s="27" t="str">
        <f t="shared" si="759"/>
        <v>GRUN</v>
      </c>
      <c r="E727" s="27" t="str">
        <f t="shared" si="767"/>
        <v>E</v>
      </c>
      <c r="F727" s="27">
        <f t="shared" ref="F727" si="777">IF(A726="","",2)</f>
        <v>2</v>
      </c>
      <c r="G727" s="27" t="str">
        <f t="shared" si="761"/>
        <v>/</v>
      </c>
      <c r="H727" s="27" t="str">
        <f>_xlfn.IFNA(IF(INDEX(Input_Lieferant!$D$9:$BE$158,MATCH($A727,Input_Lieferant!$B$9:$B$158,0),MATCH($H$1,Input_Lieferant!$D$8:$BE$8,0))=0,"",INDEX(Input_Lieferant!$D$9:$BE$158,MATCH($A727,Input_Lieferant!$B$9:$B$158,0),MATCH($H$1,Input_Lieferant!$D$8:$BE$8,0))),"")</f>
        <v/>
      </c>
      <c r="I727" s="31"/>
    </row>
    <row r="728" spans="1:9" x14ac:dyDescent="0.4">
      <c r="A728" s="158">
        <f>IFERROR(IF(AND(A722=A723,A723=A724,A724=A725,A725=A726,A726=A727),IF(A727+1&gt;MATCH(0,Input_Lieferant!$B$9:$B$158,-1),"",A727+1),A727),"")</f>
        <v>121</v>
      </c>
      <c r="B728" s="27" t="str">
        <f t="shared" si="757"/>
        <v>MATERIAL</v>
      </c>
      <c r="C728" s="27">
        <f t="shared" si="758"/>
        <v>121</v>
      </c>
      <c r="D728" s="27" t="str">
        <f t="shared" si="759"/>
        <v>GRUN</v>
      </c>
      <c r="E728" s="27" t="str">
        <f t="shared" si="767"/>
        <v>D</v>
      </c>
      <c r="F728" s="27">
        <f t="shared" ref="F728" si="778">IF(A728="","",1)</f>
        <v>1</v>
      </c>
      <c r="G728" s="27" t="str">
        <f t="shared" si="761"/>
        <v/>
      </c>
      <c r="H728" s="27" t="str">
        <f>_xlfn.IFNA(IF(INDEX(Input_Lieferant!$D$9:$BE$158,MATCH($A728,Input_Lieferant!$B$9:$B$158,0),MATCH($H$6,Input_Lieferant!$D$8:$BE$8,0))=0,"",INDEX(Input_Lieferant!$D$9:$BE$158,MATCH($A728,Input_Lieferant!$B$9:$B$158,0),MATCH($H$6,Input_Lieferant!$D$8:$BE$8,0))),"")</f>
        <v>jXjSDPqIpuVtBsnlFhVezFkERdmvPU</v>
      </c>
      <c r="I728" s="31"/>
    </row>
    <row r="729" spans="1:9" x14ac:dyDescent="0.4">
      <c r="A729" s="158">
        <f>IFERROR(IF(AND(A723=A724,A724=A725,A725=A726,A726=A727,A727=A728),IF(A728+1&gt;MATCH(0,Input_Lieferant!$B$9:$B$158,-1),"",A728+1),A728),"")</f>
        <v>121</v>
      </c>
      <c r="B729" s="27" t="str">
        <f t="shared" si="757"/>
        <v>MATERIAL</v>
      </c>
      <c r="C729" s="27">
        <f t="shared" si="758"/>
        <v>121</v>
      </c>
      <c r="D729" s="27" t="str">
        <f t="shared" si="759"/>
        <v>GRUN</v>
      </c>
      <c r="E729" s="27" t="str">
        <f t="shared" si="767"/>
        <v>D</v>
      </c>
      <c r="F729" s="27">
        <f t="shared" ref="F729" si="779">IF(A728="","",2)</f>
        <v>2</v>
      </c>
      <c r="G729" s="27" t="str">
        <f t="shared" si="761"/>
        <v>/</v>
      </c>
      <c r="H729" s="27" t="str">
        <f>_xlfn.IFNA(IF(INDEX(Input_Lieferant!$D$9:$BE$158,MATCH($A729,Input_Lieferant!$B$9:$B$158,0),MATCH($H$3,Input_Lieferant!$D$8:$BE$8,0))=0,"",INDEX(Input_Lieferant!$D$9:$BE$158,MATCH($A729,Input_Lieferant!$B$9:$B$158,0),MATCH($H$3,Input_Lieferant!$D$8:$BE$8,0))),"")</f>
        <v>pPRHDWFSyrmsesvGahMTfcImpcANOz</v>
      </c>
      <c r="I729" s="31"/>
    </row>
    <row r="730" spans="1:9" x14ac:dyDescent="0.4">
      <c r="A730" s="158">
        <f>IFERROR(IF(AND(A724=A725,A725=A726,A726=A727,A727=A728,A728=A729),IF(A729+1&gt;MATCH(0,Input_Lieferant!$B$9:$B$158,-1),"",A729+1),A729),"")</f>
        <v>121</v>
      </c>
      <c r="B730" s="27" t="str">
        <f t="shared" si="757"/>
        <v>MATERIAL</v>
      </c>
      <c r="C730" s="27">
        <f t="shared" si="758"/>
        <v>121</v>
      </c>
      <c r="D730" s="27" t="str">
        <f t="shared" si="759"/>
        <v>GRUN</v>
      </c>
      <c r="E730" s="27" t="str">
        <f t="shared" si="767"/>
        <v>F</v>
      </c>
      <c r="F730" s="27">
        <f t="shared" ref="F730" si="780">IF(A730="","",1)</f>
        <v>1</v>
      </c>
      <c r="G730" s="27" t="str">
        <f t="shared" si="761"/>
        <v/>
      </c>
      <c r="H730" s="27" t="str">
        <f>_xlfn.IFNA(IF(INDEX(Input_Lieferant!$D$9:$BE$158,MATCH($A730,Input_Lieferant!$B$9:$B$158,0),MATCH($H$5,Input_Lieferant!$D$8:$BE$8,0))=0,"",INDEX(Input_Lieferant!$D$9:$BE$158,MATCH($A730,Input_Lieferant!$B$9:$B$158,0),MATCH($H$5,Input_Lieferant!$D$8:$BE$8,0))),"")</f>
        <v>WeexhbWMyJjyGymPVEpquNkJLWDsMK</v>
      </c>
      <c r="I730" s="31"/>
    </row>
    <row r="731" spans="1:9" x14ac:dyDescent="0.4">
      <c r="A731" s="158">
        <f>IFERROR(IF(AND(A725=A726,A726=A727,A727=A728,A728=A729,A729=A730),IF(A730+1&gt;MATCH(0,Input_Lieferant!$B$9:$B$158,-1),"",A730+1),A730),"")</f>
        <v>121</v>
      </c>
      <c r="B731" s="27" t="str">
        <f t="shared" si="757"/>
        <v>MATERIAL</v>
      </c>
      <c r="C731" s="27">
        <f t="shared" si="758"/>
        <v>121</v>
      </c>
      <c r="D731" s="27" t="str">
        <f t="shared" si="759"/>
        <v>GRUN</v>
      </c>
      <c r="E731" s="27" t="str">
        <f t="shared" si="767"/>
        <v>F</v>
      </c>
      <c r="F731" s="27">
        <f t="shared" ref="F731" si="781">IF(A730="","",2)</f>
        <v>2</v>
      </c>
      <c r="G731" s="27" t="str">
        <f t="shared" si="761"/>
        <v>/</v>
      </c>
      <c r="H731" s="27" t="str">
        <f>_xlfn.IFNA(IF(INDEX(Input_Lieferant!$D$9:$BE$158,MATCH($A731,Input_Lieferant!$B$9:$B$158,0),MATCH($H$2,Input_Lieferant!$D$8:$BE$8,0))=0,"",INDEX(Input_Lieferant!$D$9:$BE$158,MATCH($A731,Input_Lieferant!$B$9:$B$158,0),MATCH($H$2,Input_Lieferant!$D$8:$BE$8,0))),"")</f>
        <v>DosmEUbbNbzMhdiMKLkzNtJqPWRWtB</v>
      </c>
      <c r="I731" s="31"/>
    </row>
    <row r="732" spans="1:9" x14ac:dyDescent="0.4">
      <c r="A732" s="158">
        <f>IFERROR(IF(AND(A726=A727,A727=A728,A728=A729,A729=A730,A730=A731),IF(A731+1&gt;MATCH(0,Input_Lieferant!$B$9:$B$158,-1),"",A731+1),A731),"")</f>
        <v>121</v>
      </c>
      <c r="B732" s="27" t="str">
        <f t="shared" si="757"/>
        <v>MATERIAL</v>
      </c>
      <c r="C732" s="27">
        <f t="shared" si="758"/>
        <v>121</v>
      </c>
      <c r="D732" s="27" t="str">
        <f t="shared" si="759"/>
        <v>GRUN</v>
      </c>
      <c r="E732" s="27" t="str">
        <f t="shared" si="767"/>
        <v>E</v>
      </c>
      <c r="F732" s="27">
        <f t="shared" ref="F732" si="782">IF(A732="","",1)</f>
        <v>1</v>
      </c>
      <c r="G732" s="27" t="str">
        <f t="shared" si="761"/>
        <v/>
      </c>
      <c r="H732" s="27" t="str">
        <f>_xlfn.IFNA(IF(INDEX(Input_Lieferant!$D$9:$BE$158,MATCH($A732,Input_Lieferant!$B$9:$B$158,0),MATCH($H$4,Input_Lieferant!$D$8:$BE$8,0))=0,"",INDEX(Input_Lieferant!$D$9:$BE$158,MATCH($A732,Input_Lieferant!$B$9:$B$158,0),MATCH($H$4,Input_Lieferant!$D$8:$BE$8,0))),"")</f>
        <v>wpLyGSdojwWIKptrpuoqQsQFGAgvtc</v>
      </c>
      <c r="I732" s="31"/>
    </row>
    <row r="733" spans="1:9" x14ac:dyDescent="0.4">
      <c r="A733" s="158">
        <f>IFERROR(IF(AND(A727=A728,A728=A729,A729=A730,A730=A731,A731=A732),IF(A732+1&gt;MATCH(0,Input_Lieferant!$B$9:$B$158,-1),"",A732+1),A732),"")</f>
        <v>121</v>
      </c>
      <c r="B733" s="27" t="str">
        <f t="shared" si="757"/>
        <v>MATERIAL</v>
      </c>
      <c r="C733" s="27">
        <f t="shared" si="758"/>
        <v>121</v>
      </c>
      <c r="D733" s="27" t="str">
        <f t="shared" si="759"/>
        <v>GRUN</v>
      </c>
      <c r="E733" s="27" t="str">
        <f t="shared" si="767"/>
        <v>E</v>
      </c>
      <c r="F733" s="27">
        <f t="shared" ref="F733" si="783">IF(A732="","",2)</f>
        <v>2</v>
      </c>
      <c r="G733" s="27" t="str">
        <f t="shared" si="761"/>
        <v>/</v>
      </c>
      <c r="H733" s="27" t="str">
        <f>_xlfn.IFNA(IF(INDEX(Input_Lieferant!$D$9:$BE$158,MATCH($A733,Input_Lieferant!$B$9:$B$158,0),MATCH($H$1,Input_Lieferant!$D$8:$BE$8,0))=0,"",INDEX(Input_Lieferant!$D$9:$BE$158,MATCH($A733,Input_Lieferant!$B$9:$B$158,0),MATCH($H$1,Input_Lieferant!$D$8:$BE$8,0))),"")</f>
        <v/>
      </c>
      <c r="I733" s="31"/>
    </row>
    <row r="734" spans="1:9" x14ac:dyDescent="0.4">
      <c r="A734" s="158">
        <f>IFERROR(IF(AND(A728=A729,A729=A730,A730=A731,A731=A732,A732=A733),IF(A733+1&gt;MATCH(0,Input_Lieferant!$B$9:$B$158,-1),"",A733+1),A733),"")</f>
        <v>122</v>
      </c>
      <c r="B734" s="27" t="str">
        <f t="shared" si="757"/>
        <v>MATERIAL</v>
      </c>
      <c r="C734" s="27">
        <f t="shared" si="758"/>
        <v>122</v>
      </c>
      <c r="D734" s="27" t="str">
        <f t="shared" si="759"/>
        <v>GRUN</v>
      </c>
      <c r="E734" s="27" t="str">
        <f t="shared" si="767"/>
        <v>D</v>
      </c>
      <c r="F734" s="27">
        <f t="shared" ref="F734" si="784">IF(A734="","",1)</f>
        <v>1</v>
      </c>
      <c r="G734" s="27" t="str">
        <f t="shared" si="761"/>
        <v/>
      </c>
      <c r="H734" s="27" t="str">
        <f>_xlfn.IFNA(IF(INDEX(Input_Lieferant!$D$9:$BE$158,MATCH($A734,Input_Lieferant!$B$9:$B$158,0),MATCH($H$6,Input_Lieferant!$D$8:$BE$8,0))=0,"",INDEX(Input_Lieferant!$D$9:$BE$158,MATCH($A734,Input_Lieferant!$B$9:$B$158,0),MATCH($H$6,Input_Lieferant!$D$8:$BE$8,0))),"")</f>
        <v>UakGiaoDiePlsqHbjstPGJVSmvgeGG</v>
      </c>
      <c r="I734" s="31"/>
    </row>
    <row r="735" spans="1:9" x14ac:dyDescent="0.4">
      <c r="A735" s="158">
        <f>IFERROR(IF(AND(A729=A730,A730=A731,A731=A732,A732=A733,A733=A734),IF(A734+1&gt;MATCH(0,Input_Lieferant!$B$9:$B$158,-1),"",A734+1),A734),"")</f>
        <v>122</v>
      </c>
      <c r="B735" s="27" t="str">
        <f t="shared" si="757"/>
        <v>MATERIAL</v>
      </c>
      <c r="C735" s="27">
        <f t="shared" si="758"/>
        <v>122</v>
      </c>
      <c r="D735" s="27" t="str">
        <f t="shared" si="759"/>
        <v>GRUN</v>
      </c>
      <c r="E735" s="27" t="str">
        <f t="shared" si="767"/>
        <v>D</v>
      </c>
      <c r="F735" s="27">
        <f t="shared" ref="F735" si="785">IF(A734="","",2)</f>
        <v>2</v>
      </c>
      <c r="G735" s="27" t="str">
        <f t="shared" si="761"/>
        <v>/</v>
      </c>
      <c r="H735" s="27" t="str">
        <f>_xlfn.IFNA(IF(INDEX(Input_Lieferant!$D$9:$BE$158,MATCH($A735,Input_Lieferant!$B$9:$B$158,0),MATCH($H$3,Input_Lieferant!$D$8:$BE$8,0))=0,"",INDEX(Input_Lieferant!$D$9:$BE$158,MATCH($A735,Input_Lieferant!$B$9:$B$158,0),MATCH($H$3,Input_Lieferant!$D$8:$BE$8,0))),"")</f>
        <v>IktvVfyzkpTKiuIiJKzrcxDKrWjBsX</v>
      </c>
      <c r="I735" s="31"/>
    </row>
    <row r="736" spans="1:9" x14ac:dyDescent="0.4">
      <c r="A736" s="158">
        <f>IFERROR(IF(AND(A730=A731,A731=A732,A732=A733,A733=A734,A734=A735),IF(A735+1&gt;MATCH(0,Input_Lieferant!$B$9:$B$158,-1),"",A735+1),A735),"")</f>
        <v>122</v>
      </c>
      <c r="B736" s="27" t="str">
        <f t="shared" si="757"/>
        <v>MATERIAL</v>
      </c>
      <c r="C736" s="27">
        <f t="shared" si="758"/>
        <v>122</v>
      </c>
      <c r="D736" s="27" t="str">
        <f t="shared" si="759"/>
        <v>GRUN</v>
      </c>
      <c r="E736" s="27" t="str">
        <f t="shared" si="767"/>
        <v>F</v>
      </c>
      <c r="F736" s="27">
        <f t="shared" ref="F736" si="786">IF(A736="","",1)</f>
        <v>1</v>
      </c>
      <c r="G736" s="27" t="str">
        <f t="shared" si="761"/>
        <v/>
      </c>
      <c r="H736" s="27" t="str">
        <f>_xlfn.IFNA(IF(INDEX(Input_Lieferant!$D$9:$BE$158,MATCH($A736,Input_Lieferant!$B$9:$B$158,0),MATCH($H$5,Input_Lieferant!$D$8:$BE$8,0))=0,"",INDEX(Input_Lieferant!$D$9:$BE$158,MATCH($A736,Input_Lieferant!$B$9:$B$158,0),MATCH($H$5,Input_Lieferant!$D$8:$BE$8,0))),"")</f>
        <v>eDzKgyEqvqFaSSClzERJRCHBVIHnqu</v>
      </c>
      <c r="I736" s="31"/>
    </row>
    <row r="737" spans="1:9" x14ac:dyDescent="0.4">
      <c r="A737" s="158">
        <f>IFERROR(IF(AND(A731=A732,A732=A733,A733=A734,A734=A735,A735=A736),IF(A736+1&gt;MATCH(0,Input_Lieferant!$B$9:$B$158,-1),"",A736+1),A736),"")</f>
        <v>122</v>
      </c>
      <c r="B737" s="27" t="str">
        <f t="shared" si="757"/>
        <v>MATERIAL</v>
      </c>
      <c r="C737" s="27">
        <f t="shared" si="758"/>
        <v>122</v>
      </c>
      <c r="D737" s="27" t="str">
        <f t="shared" si="759"/>
        <v>GRUN</v>
      </c>
      <c r="E737" s="27" t="str">
        <f t="shared" si="767"/>
        <v>F</v>
      </c>
      <c r="F737" s="27">
        <f t="shared" ref="F737" si="787">IF(A736="","",2)</f>
        <v>2</v>
      </c>
      <c r="G737" s="27" t="str">
        <f t="shared" si="761"/>
        <v>/</v>
      </c>
      <c r="H737" s="27" t="str">
        <f>_xlfn.IFNA(IF(INDEX(Input_Lieferant!$D$9:$BE$158,MATCH($A737,Input_Lieferant!$B$9:$B$158,0),MATCH($H$2,Input_Lieferant!$D$8:$BE$8,0))=0,"",INDEX(Input_Lieferant!$D$9:$BE$158,MATCH($A737,Input_Lieferant!$B$9:$B$158,0),MATCH($H$2,Input_Lieferant!$D$8:$BE$8,0))),"")</f>
        <v>IMCzOGfJKvnfTQOVAtnjIjysRHKnfB</v>
      </c>
      <c r="I737" s="31"/>
    </row>
    <row r="738" spans="1:9" x14ac:dyDescent="0.4">
      <c r="A738" s="158">
        <f>IFERROR(IF(AND(A732=A733,A733=A734,A734=A735,A735=A736,A736=A737),IF(A737+1&gt;MATCH(0,Input_Lieferant!$B$9:$B$158,-1),"",A737+1),A737),"")</f>
        <v>122</v>
      </c>
      <c r="B738" s="27" t="str">
        <f t="shared" si="757"/>
        <v>MATERIAL</v>
      </c>
      <c r="C738" s="27">
        <f t="shared" si="758"/>
        <v>122</v>
      </c>
      <c r="D738" s="27" t="str">
        <f t="shared" si="759"/>
        <v>GRUN</v>
      </c>
      <c r="E738" s="27" t="str">
        <f t="shared" si="767"/>
        <v>E</v>
      </c>
      <c r="F738" s="27">
        <f t="shared" ref="F738" si="788">IF(A738="","",1)</f>
        <v>1</v>
      </c>
      <c r="G738" s="27" t="str">
        <f t="shared" si="761"/>
        <v/>
      </c>
      <c r="H738" s="27" t="str">
        <f>_xlfn.IFNA(IF(INDEX(Input_Lieferant!$D$9:$BE$158,MATCH($A738,Input_Lieferant!$B$9:$B$158,0),MATCH($H$4,Input_Lieferant!$D$8:$BE$8,0))=0,"",INDEX(Input_Lieferant!$D$9:$BE$158,MATCH($A738,Input_Lieferant!$B$9:$B$158,0),MATCH($H$4,Input_Lieferant!$D$8:$BE$8,0))),"")</f>
        <v>qktmIHlsWruHriTtwzhzxbjJrsHJGD</v>
      </c>
      <c r="I738" s="31"/>
    </row>
    <row r="739" spans="1:9" x14ac:dyDescent="0.4">
      <c r="A739" s="158">
        <f>IFERROR(IF(AND(A733=A734,A734=A735,A735=A736,A736=A737,A737=A738),IF(A738+1&gt;MATCH(0,Input_Lieferant!$B$9:$B$158,-1),"",A738+1),A738),"")</f>
        <v>122</v>
      </c>
      <c r="B739" s="27" t="str">
        <f t="shared" si="757"/>
        <v>MATERIAL</v>
      </c>
      <c r="C739" s="27">
        <f t="shared" si="758"/>
        <v>122</v>
      </c>
      <c r="D739" s="27" t="str">
        <f t="shared" si="759"/>
        <v>GRUN</v>
      </c>
      <c r="E739" s="27" t="str">
        <f t="shared" si="767"/>
        <v>E</v>
      </c>
      <c r="F739" s="27">
        <f t="shared" ref="F739" si="789">IF(A738="","",2)</f>
        <v>2</v>
      </c>
      <c r="G739" s="27" t="str">
        <f t="shared" si="761"/>
        <v>/</v>
      </c>
      <c r="H739" s="27" t="str">
        <f>_xlfn.IFNA(IF(INDEX(Input_Lieferant!$D$9:$BE$158,MATCH($A739,Input_Lieferant!$B$9:$B$158,0),MATCH($H$1,Input_Lieferant!$D$8:$BE$8,0))=0,"",INDEX(Input_Lieferant!$D$9:$BE$158,MATCH($A739,Input_Lieferant!$B$9:$B$158,0),MATCH($H$1,Input_Lieferant!$D$8:$BE$8,0))),"")</f>
        <v/>
      </c>
      <c r="I739" s="31"/>
    </row>
    <row r="740" spans="1:9" x14ac:dyDescent="0.4">
      <c r="A740" s="158">
        <f>IFERROR(IF(AND(A734=A735,A735=A736,A736=A737,A737=A738,A738=A739),IF(A739+1&gt;MATCH(0,Input_Lieferant!$B$9:$B$158,-1),"",A739+1),A739),"")</f>
        <v>123</v>
      </c>
      <c r="B740" s="27" t="str">
        <f t="shared" si="757"/>
        <v>MATERIAL</v>
      </c>
      <c r="C740" s="27">
        <f t="shared" si="758"/>
        <v>123</v>
      </c>
      <c r="D740" s="27" t="str">
        <f t="shared" si="759"/>
        <v>GRUN</v>
      </c>
      <c r="E740" s="27" t="str">
        <f t="shared" si="767"/>
        <v>D</v>
      </c>
      <c r="F740" s="27">
        <f t="shared" ref="F740" si="790">IF(A740="","",1)</f>
        <v>1</v>
      </c>
      <c r="G740" s="27" t="str">
        <f t="shared" si="761"/>
        <v/>
      </c>
      <c r="H740" s="27" t="str">
        <f>_xlfn.IFNA(IF(INDEX(Input_Lieferant!$D$9:$BE$158,MATCH($A740,Input_Lieferant!$B$9:$B$158,0),MATCH($H$6,Input_Lieferant!$D$8:$BE$8,0))=0,"",INDEX(Input_Lieferant!$D$9:$BE$158,MATCH($A740,Input_Lieferant!$B$9:$B$158,0),MATCH($H$6,Input_Lieferant!$D$8:$BE$8,0))),"")</f>
        <v>PBaFpnFTbJMbjhEoGichmeifWzOqsO</v>
      </c>
      <c r="I740" s="31"/>
    </row>
    <row r="741" spans="1:9" x14ac:dyDescent="0.4">
      <c r="A741" s="158">
        <f>IFERROR(IF(AND(A735=A736,A736=A737,A737=A738,A738=A739,A739=A740),IF(A740+1&gt;MATCH(0,Input_Lieferant!$B$9:$B$158,-1),"",A740+1),A740),"")</f>
        <v>123</v>
      </c>
      <c r="B741" s="27" t="str">
        <f t="shared" si="757"/>
        <v>MATERIAL</v>
      </c>
      <c r="C741" s="27">
        <f t="shared" si="758"/>
        <v>123</v>
      </c>
      <c r="D741" s="27" t="str">
        <f t="shared" si="759"/>
        <v>GRUN</v>
      </c>
      <c r="E741" s="27" t="str">
        <f t="shared" si="767"/>
        <v>D</v>
      </c>
      <c r="F741" s="27">
        <f t="shared" ref="F741" si="791">IF(A740="","",2)</f>
        <v>2</v>
      </c>
      <c r="G741" s="27" t="str">
        <f t="shared" si="761"/>
        <v>/</v>
      </c>
      <c r="H741" s="27" t="str">
        <f>_xlfn.IFNA(IF(INDEX(Input_Lieferant!$D$9:$BE$158,MATCH($A741,Input_Lieferant!$B$9:$B$158,0),MATCH($H$3,Input_Lieferant!$D$8:$BE$8,0))=0,"",INDEX(Input_Lieferant!$D$9:$BE$158,MATCH($A741,Input_Lieferant!$B$9:$B$158,0),MATCH($H$3,Input_Lieferant!$D$8:$BE$8,0))),"")</f>
        <v>vDMSeUQDJbnekCHokbWikFBzzyKlFX</v>
      </c>
      <c r="I741" s="31"/>
    </row>
    <row r="742" spans="1:9" x14ac:dyDescent="0.4">
      <c r="A742" s="158">
        <f>IFERROR(IF(AND(A736=A737,A737=A738,A738=A739,A739=A740,A740=A741),IF(A741+1&gt;MATCH(0,Input_Lieferant!$B$9:$B$158,-1),"",A741+1),A741),"")</f>
        <v>123</v>
      </c>
      <c r="B742" s="27" t="str">
        <f t="shared" si="757"/>
        <v>MATERIAL</v>
      </c>
      <c r="C742" s="27">
        <f t="shared" si="758"/>
        <v>123</v>
      </c>
      <c r="D742" s="27" t="str">
        <f t="shared" si="759"/>
        <v>GRUN</v>
      </c>
      <c r="E742" s="27" t="str">
        <f t="shared" si="767"/>
        <v>F</v>
      </c>
      <c r="F742" s="27">
        <f t="shared" ref="F742" si="792">IF(A742="","",1)</f>
        <v>1</v>
      </c>
      <c r="G742" s="27" t="str">
        <f t="shared" si="761"/>
        <v/>
      </c>
      <c r="H742" s="27" t="str">
        <f>_xlfn.IFNA(IF(INDEX(Input_Lieferant!$D$9:$BE$158,MATCH($A742,Input_Lieferant!$B$9:$B$158,0),MATCH($H$5,Input_Lieferant!$D$8:$BE$8,0))=0,"",INDEX(Input_Lieferant!$D$9:$BE$158,MATCH($A742,Input_Lieferant!$B$9:$B$158,0),MATCH($H$5,Input_Lieferant!$D$8:$BE$8,0))),"")</f>
        <v>OvsajfOcMymKDAMGOENdOAFBERBMLk</v>
      </c>
      <c r="I742" s="31"/>
    </row>
    <row r="743" spans="1:9" x14ac:dyDescent="0.4">
      <c r="A743" s="158">
        <f>IFERROR(IF(AND(A737=A738,A738=A739,A739=A740,A740=A741,A741=A742),IF(A742+1&gt;MATCH(0,Input_Lieferant!$B$9:$B$158,-1),"",A742+1),A742),"")</f>
        <v>123</v>
      </c>
      <c r="B743" s="27" t="str">
        <f t="shared" si="757"/>
        <v>MATERIAL</v>
      </c>
      <c r="C743" s="27">
        <f t="shared" si="758"/>
        <v>123</v>
      </c>
      <c r="D743" s="27" t="str">
        <f t="shared" si="759"/>
        <v>GRUN</v>
      </c>
      <c r="E743" s="27" t="str">
        <f t="shared" si="767"/>
        <v>F</v>
      </c>
      <c r="F743" s="27">
        <f t="shared" ref="F743" si="793">IF(A742="","",2)</f>
        <v>2</v>
      </c>
      <c r="G743" s="27" t="str">
        <f t="shared" si="761"/>
        <v>/</v>
      </c>
      <c r="H743" s="27" t="str">
        <f>_xlfn.IFNA(IF(INDEX(Input_Lieferant!$D$9:$BE$158,MATCH($A743,Input_Lieferant!$B$9:$B$158,0),MATCH($H$2,Input_Lieferant!$D$8:$BE$8,0))=0,"",INDEX(Input_Lieferant!$D$9:$BE$158,MATCH($A743,Input_Lieferant!$B$9:$B$158,0),MATCH($H$2,Input_Lieferant!$D$8:$BE$8,0))),"")</f>
        <v>PwRiHBWNEsiexwuddAdyUVazIhnvTL</v>
      </c>
      <c r="I743" s="31"/>
    </row>
    <row r="744" spans="1:9" x14ac:dyDescent="0.4">
      <c r="A744" s="158">
        <f>IFERROR(IF(AND(A738=A739,A739=A740,A740=A741,A741=A742,A742=A743),IF(A743+1&gt;MATCH(0,Input_Lieferant!$B$9:$B$158,-1),"",A743+1),A743),"")</f>
        <v>123</v>
      </c>
      <c r="B744" s="27" t="str">
        <f t="shared" si="757"/>
        <v>MATERIAL</v>
      </c>
      <c r="C744" s="27">
        <f t="shared" si="758"/>
        <v>123</v>
      </c>
      <c r="D744" s="27" t="str">
        <f t="shared" si="759"/>
        <v>GRUN</v>
      </c>
      <c r="E744" s="27" t="str">
        <f t="shared" si="767"/>
        <v>E</v>
      </c>
      <c r="F744" s="27">
        <f t="shared" ref="F744" si="794">IF(A744="","",1)</f>
        <v>1</v>
      </c>
      <c r="G744" s="27" t="str">
        <f t="shared" si="761"/>
        <v/>
      </c>
      <c r="H744" s="27" t="str">
        <f>_xlfn.IFNA(IF(INDEX(Input_Lieferant!$D$9:$BE$158,MATCH($A744,Input_Lieferant!$B$9:$B$158,0),MATCH($H$4,Input_Lieferant!$D$8:$BE$8,0))=0,"",INDEX(Input_Lieferant!$D$9:$BE$158,MATCH($A744,Input_Lieferant!$B$9:$B$158,0),MATCH($H$4,Input_Lieferant!$D$8:$BE$8,0))),"")</f>
        <v>gVzwjwhWTpqPjLQaalwjBoAAcKIJAj</v>
      </c>
      <c r="I744" s="31"/>
    </row>
    <row r="745" spans="1:9" x14ac:dyDescent="0.4">
      <c r="A745" s="158">
        <f>IFERROR(IF(AND(A739=A740,A740=A741,A741=A742,A742=A743,A743=A744),IF(A744+1&gt;MATCH(0,Input_Lieferant!$B$9:$B$158,-1),"",A744+1),A744),"")</f>
        <v>123</v>
      </c>
      <c r="B745" s="27" t="str">
        <f t="shared" si="757"/>
        <v>MATERIAL</v>
      </c>
      <c r="C745" s="27">
        <f t="shared" si="758"/>
        <v>123</v>
      </c>
      <c r="D745" s="27" t="str">
        <f t="shared" si="759"/>
        <v>GRUN</v>
      </c>
      <c r="E745" s="27" t="str">
        <f t="shared" si="767"/>
        <v>E</v>
      </c>
      <c r="F745" s="27">
        <f t="shared" ref="F745" si="795">IF(A744="","",2)</f>
        <v>2</v>
      </c>
      <c r="G745" s="27" t="str">
        <f t="shared" si="761"/>
        <v>/</v>
      </c>
      <c r="H745" s="27" t="str">
        <f>_xlfn.IFNA(IF(INDEX(Input_Lieferant!$D$9:$BE$158,MATCH($A745,Input_Lieferant!$B$9:$B$158,0),MATCH($H$1,Input_Lieferant!$D$8:$BE$8,0))=0,"",INDEX(Input_Lieferant!$D$9:$BE$158,MATCH($A745,Input_Lieferant!$B$9:$B$158,0),MATCH($H$1,Input_Lieferant!$D$8:$BE$8,0))),"")</f>
        <v/>
      </c>
      <c r="I745" s="31"/>
    </row>
    <row r="746" spans="1:9" x14ac:dyDescent="0.4">
      <c r="A746" s="158">
        <f>IFERROR(IF(AND(A740=A741,A741=A742,A742=A743,A743=A744,A744=A745),IF(A745+1&gt;MATCH(0,Input_Lieferant!$B$9:$B$158,-1),"",A745+1),A745),"")</f>
        <v>124</v>
      </c>
      <c r="B746" s="27" t="str">
        <f t="shared" si="757"/>
        <v>MATERIAL</v>
      </c>
      <c r="C746" s="27">
        <f t="shared" si="758"/>
        <v>124</v>
      </c>
      <c r="D746" s="27" t="str">
        <f t="shared" si="759"/>
        <v>GRUN</v>
      </c>
      <c r="E746" s="27" t="str">
        <f t="shared" si="767"/>
        <v>D</v>
      </c>
      <c r="F746" s="27">
        <f t="shared" ref="F746" si="796">IF(A746="","",1)</f>
        <v>1</v>
      </c>
      <c r="G746" s="27" t="str">
        <f t="shared" si="761"/>
        <v/>
      </c>
      <c r="H746" s="27" t="str">
        <f>_xlfn.IFNA(IF(INDEX(Input_Lieferant!$D$9:$BE$158,MATCH($A746,Input_Lieferant!$B$9:$B$158,0),MATCH($H$6,Input_Lieferant!$D$8:$BE$8,0))=0,"",INDEX(Input_Lieferant!$D$9:$BE$158,MATCH($A746,Input_Lieferant!$B$9:$B$158,0),MATCH($H$6,Input_Lieferant!$D$8:$BE$8,0))),"")</f>
        <v>jKRGtutJmgXNDnOTrSscfnqnEAyxNk</v>
      </c>
      <c r="I746" s="31"/>
    </row>
    <row r="747" spans="1:9" x14ac:dyDescent="0.4">
      <c r="A747" s="158">
        <f>IFERROR(IF(AND(A741=A742,A742=A743,A743=A744,A744=A745,A745=A746),IF(A746+1&gt;MATCH(0,Input_Lieferant!$B$9:$B$158,-1),"",A746+1),A746),"")</f>
        <v>124</v>
      </c>
      <c r="B747" s="27" t="str">
        <f t="shared" si="757"/>
        <v>MATERIAL</v>
      </c>
      <c r="C747" s="27">
        <f t="shared" si="758"/>
        <v>124</v>
      </c>
      <c r="D747" s="27" t="str">
        <f t="shared" si="759"/>
        <v>GRUN</v>
      </c>
      <c r="E747" s="27" t="str">
        <f t="shared" si="767"/>
        <v>D</v>
      </c>
      <c r="F747" s="27">
        <f t="shared" ref="F747" si="797">IF(A746="","",2)</f>
        <v>2</v>
      </c>
      <c r="G747" s="27" t="str">
        <f t="shared" si="761"/>
        <v>/</v>
      </c>
      <c r="H747" s="27" t="str">
        <f>_xlfn.IFNA(IF(INDEX(Input_Lieferant!$D$9:$BE$158,MATCH($A747,Input_Lieferant!$B$9:$B$158,0),MATCH($H$3,Input_Lieferant!$D$8:$BE$8,0))=0,"",INDEX(Input_Lieferant!$D$9:$BE$158,MATCH($A747,Input_Lieferant!$B$9:$B$158,0),MATCH($H$3,Input_Lieferant!$D$8:$BE$8,0))),"")</f>
        <v>KDqlIPFsQTJbNuWofarHmbsPeWwzmP</v>
      </c>
      <c r="I747" s="31"/>
    </row>
    <row r="748" spans="1:9" x14ac:dyDescent="0.4">
      <c r="A748" s="158">
        <f>IFERROR(IF(AND(A742=A743,A743=A744,A744=A745,A745=A746,A746=A747),IF(A747+1&gt;MATCH(0,Input_Lieferant!$B$9:$B$158,-1),"",A747+1),A747),"")</f>
        <v>124</v>
      </c>
      <c r="B748" s="27" t="str">
        <f t="shared" si="757"/>
        <v>MATERIAL</v>
      </c>
      <c r="C748" s="27">
        <f t="shared" si="758"/>
        <v>124</v>
      </c>
      <c r="D748" s="27" t="str">
        <f t="shared" si="759"/>
        <v>GRUN</v>
      </c>
      <c r="E748" s="27" t="str">
        <f t="shared" si="767"/>
        <v>F</v>
      </c>
      <c r="F748" s="27">
        <f t="shared" ref="F748" si="798">IF(A748="","",1)</f>
        <v>1</v>
      </c>
      <c r="G748" s="27" t="str">
        <f t="shared" si="761"/>
        <v/>
      </c>
      <c r="H748" s="27" t="str">
        <f>_xlfn.IFNA(IF(INDEX(Input_Lieferant!$D$9:$BE$158,MATCH($A748,Input_Lieferant!$B$9:$B$158,0),MATCH($H$5,Input_Lieferant!$D$8:$BE$8,0))=0,"",INDEX(Input_Lieferant!$D$9:$BE$158,MATCH($A748,Input_Lieferant!$B$9:$B$158,0),MATCH($H$5,Input_Lieferant!$D$8:$BE$8,0))),"")</f>
        <v>KkziiBXwFCGcXXSgPRQNlbAwQpMeSS</v>
      </c>
      <c r="I748" s="31"/>
    </row>
    <row r="749" spans="1:9" x14ac:dyDescent="0.4">
      <c r="A749" s="158">
        <f>IFERROR(IF(AND(A743=A744,A744=A745,A745=A746,A746=A747,A747=A748),IF(A748+1&gt;MATCH(0,Input_Lieferant!$B$9:$B$158,-1),"",A748+1),A748),"")</f>
        <v>124</v>
      </c>
      <c r="B749" s="27" t="str">
        <f t="shared" si="757"/>
        <v>MATERIAL</v>
      </c>
      <c r="C749" s="27">
        <f t="shared" si="758"/>
        <v>124</v>
      </c>
      <c r="D749" s="27" t="str">
        <f t="shared" si="759"/>
        <v>GRUN</v>
      </c>
      <c r="E749" s="27" t="str">
        <f t="shared" si="767"/>
        <v>F</v>
      </c>
      <c r="F749" s="27">
        <f t="shared" ref="F749" si="799">IF(A748="","",2)</f>
        <v>2</v>
      </c>
      <c r="G749" s="27" t="str">
        <f t="shared" si="761"/>
        <v>/</v>
      </c>
      <c r="H749" s="27" t="str">
        <f>_xlfn.IFNA(IF(INDEX(Input_Lieferant!$D$9:$BE$158,MATCH($A749,Input_Lieferant!$B$9:$B$158,0),MATCH($H$2,Input_Lieferant!$D$8:$BE$8,0))=0,"",INDEX(Input_Lieferant!$D$9:$BE$158,MATCH($A749,Input_Lieferant!$B$9:$B$158,0),MATCH($H$2,Input_Lieferant!$D$8:$BE$8,0))),"")</f>
        <v>TOmBNuqQAWSxdOdkfROXeHFyglSvsh</v>
      </c>
      <c r="I749" s="31"/>
    </row>
    <row r="750" spans="1:9" x14ac:dyDescent="0.4">
      <c r="A750" s="158">
        <f>IFERROR(IF(AND(A744=A745,A745=A746,A746=A747,A747=A748,A748=A749),IF(A749+1&gt;MATCH(0,Input_Lieferant!$B$9:$B$158,-1),"",A749+1),A749),"")</f>
        <v>124</v>
      </c>
      <c r="B750" s="27" t="str">
        <f t="shared" si="757"/>
        <v>MATERIAL</v>
      </c>
      <c r="C750" s="27">
        <f t="shared" si="758"/>
        <v>124</v>
      </c>
      <c r="D750" s="27" t="str">
        <f t="shared" si="759"/>
        <v>GRUN</v>
      </c>
      <c r="E750" s="27" t="str">
        <f t="shared" si="767"/>
        <v>E</v>
      </c>
      <c r="F750" s="27">
        <f t="shared" ref="F750" si="800">IF(A750="","",1)</f>
        <v>1</v>
      </c>
      <c r="G750" s="27" t="str">
        <f t="shared" si="761"/>
        <v/>
      </c>
      <c r="H750" s="27" t="str">
        <f>_xlfn.IFNA(IF(INDEX(Input_Lieferant!$D$9:$BE$158,MATCH($A750,Input_Lieferant!$B$9:$B$158,0),MATCH($H$4,Input_Lieferant!$D$8:$BE$8,0))=0,"",INDEX(Input_Lieferant!$D$9:$BE$158,MATCH($A750,Input_Lieferant!$B$9:$B$158,0),MATCH($H$4,Input_Lieferant!$D$8:$BE$8,0))),"")</f>
        <v>mobIEkAXjDhjDTLJrXThfwQXjLAGCp</v>
      </c>
      <c r="I750" s="31"/>
    </row>
    <row r="751" spans="1:9" x14ac:dyDescent="0.4">
      <c r="A751" s="158">
        <f>IFERROR(IF(AND(A745=A746,A746=A747,A747=A748,A748=A749,A749=A750),IF(A750+1&gt;MATCH(0,Input_Lieferant!$B$9:$B$158,-1),"",A750+1),A750),"")</f>
        <v>124</v>
      </c>
      <c r="B751" s="27" t="str">
        <f t="shared" si="757"/>
        <v>MATERIAL</v>
      </c>
      <c r="C751" s="27">
        <f t="shared" si="758"/>
        <v>124</v>
      </c>
      <c r="D751" s="27" t="str">
        <f t="shared" si="759"/>
        <v>GRUN</v>
      </c>
      <c r="E751" s="27" t="str">
        <f t="shared" si="767"/>
        <v>E</v>
      </c>
      <c r="F751" s="27">
        <f t="shared" ref="F751" si="801">IF(A750="","",2)</f>
        <v>2</v>
      </c>
      <c r="G751" s="27" t="str">
        <f t="shared" si="761"/>
        <v>/</v>
      </c>
      <c r="H751" s="27" t="str">
        <f>_xlfn.IFNA(IF(INDEX(Input_Lieferant!$D$9:$BE$158,MATCH($A751,Input_Lieferant!$B$9:$B$158,0),MATCH($H$1,Input_Lieferant!$D$8:$BE$8,0))=0,"",INDEX(Input_Lieferant!$D$9:$BE$158,MATCH($A751,Input_Lieferant!$B$9:$B$158,0),MATCH($H$1,Input_Lieferant!$D$8:$BE$8,0))),"")</f>
        <v>ukHygHrpNMjrmvMXutkfCBEjNvwsga</v>
      </c>
      <c r="I751" s="31"/>
    </row>
    <row r="752" spans="1:9" x14ac:dyDescent="0.4">
      <c r="A752" s="158">
        <f>IFERROR(IF(AND(A746=A747,A747=A748,A748=A749,A749=A750,A750=A751),IF(A751+1&gt;MATCH(0,Input_Lieferant!$B$9:$B$158,-1),"",A751+1),A751),"")</f>
        <v>125</v>
      </c>
      <c r="B752" s="27" t="str">
        <f t="shared" si="757"/>
        <v>MATERIAL</v>
      </c>
      <c r="C752" s="27">
        <f t="shared" si="758"/>
        <v>125</v>
      </c>
      <c r="D752" s="27" t="str">
        <f t="shared" si="759"/>
        <v>GRUN</v>
      </c>
      <c r="E752" s="27" t="str">
        <f t="shared" si="767"/>
        <v>D</v>
      </c>
      <c r="F752" s="27">
        <f t="shared" ref="F752" si="802">IF(A752="","",1)</f>
        <v>1</v>
      </c>
      <c r="G752" s="27" t="str">
        <f t="shared" si="761"/>
        <v/>
      </c>
      <c r="H752" s="27" t="str">
        <f>_xlfn.IFNA(IF(INDEX(Input_Lieferant!$D$9:$BE$158,MATCH($A752,Input_Lieferant!$B$9:$B$158,0),MATCH($H$6,Input_Lieferant!$D$8:$BE$8,0))=0,"",INDEX(Input_Lieferant!$D$9:$BE$158,MATCH($A752,Input_Lieferant!$B$9:$B$158,0),MATCH($H$6,Input_Lieferant!$D$8:$BE$8,0))),"")</f>
        <v>ErJDVBEldHESpEWKLpdGRDjeUMIePa</v>
      </c>
      <c r="I752" s="31"/>
    </row>
    <row r="753" spans="1:9" x14ac:dyDescent="0.4">
      <c r="A753" s="158">
        <f>IFERROR(IF(AND(A747=A748,A748=A749,A749=A750,A750=A751,A751=A752),IF(A752+1&gt;MATCH(0,Input_Lieferant!$B$9:$B$158,-1),"",A752+1),A752),"")</f>
        <v>125</v>
      </c>
      <c r="B753" s="27" t="str">
        <f t="shared" si="757"/>
        <v>MATERIAL</v>
      </c>
      <c r="C753" s="27">
        <f t="shared" si="758"/>
        <v>125</v>
      </c>
      <c r="D753" s="27" t="str">
        <f t="shared" si="759"/>
        <v>GRUN</v>
      </c>
      <c r="E753" s="27" t="str">
        <f t="shared" si="767"/>
        <v>D</v>
      </c>
      <c r="F753" s="27">
        <f t="shared" ref="F753" si="803">IF(A752="","",2)</f>
        <v>2</v>
      </c>
      <c r="G753" s="27" t="str">
        <f t="shared" si="761"/>
        <v>/</v>
      </c>
      <c r="H753" s="27" t="str">
        <f>_xlfn.IFNA(IF(INDEX(Input_Lieferant!$D$9:$BE$158,MATCH($A753,Input_Lieferant!$B$9:$B$158,0),MATCH($H$3,Input_Lieferant!$D$8:$BE$8,0))=0,"",INDEX(Input_Lieferant!$D$9:$BE$158,MATCH($A753,Input_Lieferant!$B$9:$B$158,0),MATCH($H$3,Input_Lieferant!$D$8:$BE$8,0))),"")</f>
        <v>tLsejizcDqxtfnXDlpcxftCCxihLmO</v>
      </c>
      <c r="I753" s="31"/>
    </row>
    <row r="754" spans="1:9" x14ac:dyDescent="0.4">
      <c r="A754" s="158">
        <f>IFERROR(IF(AND(A748=A749,A749=A750,A750=A751,A751=A752,A752=A753),IF(A753+1&gt;MATCH(0,Input_Lieferant!$B$9:$B$158,-1),"",A753+1),A753),"")</f>
        <v>125</v>
      </c>
      <c r="B754" s="27" t="str">
        <f t="shared" si="757"/>
        <v>MATERIAL</v>
      </c>
      <c r="C754" s="27">
        <f t="shared" si="758"/>
        <v>125</v>
      </c>
      <c r="D754" s="27" t="str">
        <f t="shared" si="759"/>
        <v>GRUN</v>
      </c>
      <c r="E754" s="27" t="str">
        <f t="shared" si="767"/>
        <v>F</v>
      </c>
      <c r="F754" s="27">
        <f t="shared" ref="F754" si="804">IF(A754="","",1)</f>
        <v>1</v>
      </c>
      <c r="G754" s="27" t="str">
        <f t="shared" si="761"/>
        <v/>
      </c>
      <c r="H754" s="27" t="str">
        <f>_xlfn.IFNA(IF(INDEX(Input_Lieferant!$D$9:$BE$158,MATCH($A754,Input_Lieferant!$B$9:$B$158,0),MATCH($H$5,Input_Lieferant!$D$8:$BE$8,0))=0,"",INDEX(Input_Lieferant!$D$9:$BE$158,MATCH($A754,Input_Lieferant!$B$9:$B$158,0),MATCH($H$5,Input_Lieferant!$D$8:$BE$8,0))),"")</f>
        <v>LTkVaOKHALQoBvBUBWVROzjCXGHlLR</v>
      </c>
      <c r="I754" s="31"/>
    </row>
    <row r="755" spans="1:9" x14ac:dyDescent="0.4">
      <c r="A755" s="158">
        <f>IFERROR(IF(AND(A749=A750,A750=A751,A751=A752,A752=A753,A753=A754),IF(A754+1&gt;MATCH(0,Input_Lieferant!$B$9:$B$158,-1),"",A754+1),A754),"")</f>
        <v>125</v>
      </c>
      <c r="B755" s="27" t="str">
        <f t="shared" si="757"/>
        <v>MATERIAL</v>
      </c>
      <c r="C755" s="27">
        <f t="shared" si="758"/>
        <v>125</v>
      </c>
      <c r="D755" s="27" t="str">
        <f t="shared" si="759"/>
        <v>GRUN</v>
      </c>
      <c r="E755" s="27" t="str">
        <f t="shared" si="767"/>
        <v>F</v>
      </c>
      <c r="F755" s="27">
        <f t="shared" ref="F755" si="805">IF(A754="","",2)</f>
        <v>2</v>
      </c>
      <c r="G755" s="27" t="str">
        <f t="shared" si="761"/>
        <v>/</v>
      </c>
      <c r="H755" s="27" t="str">
        <f>_xlfn.IFNA(IF(INDEX(Input_Lieferant!$D$9:$BE$158,MATCH($A755,Input_Lieferant!$B$9:$B$158,0),MATCH($H$2,Input_Lieferant!$D$8:$BE$8,0))=0,"",INDEX(Input_Lieferant!$D$9:$BE$158,MATCH($A755,Input_Lieferant!$B$9:$B$158,0),MATCH($H$2,Input_Lieferant!$D$8:$BE$8,0))),"")</f>
        <v>ndrpjgFhFjNLCWXCIKguTbWWVkGdmF</v>
      </c>
      <c r="I755" s="31"/>
    </row>
    <row r="756" spans="1:9" x14ac:dyDescent="0.4">
      <c r="A756" s="158">
        <f>IFERROR(IF(AND(A750=A751,A751=A752,A752=A753,A753=A754,A754=A755),IF(A755+1&gt;MATCH(0,Input_Lieferant!$B$9:$B$158,-1),"",A755+1),A755),"")</f>
        <v>125</v>
      </c>
      <c r="B756" s="27" t="str">
        <f t="shared" si="757"/>
        <v>MATERIAL</v>
      </c>
      <c r="C756" s="27">
        <f t="shared" si="758"/>
        <v>125</v>
      </c>
      <c r="D756" s="27" t="str">
        <f t="shared" si="759"/>
        <v>GRUN</v>
      </c>
      <c r="E756" s="27" t="str">
        <f t="shared" si="767"/>
        <v>E</v>
      </c>
      <c r="F756" s="27">
        <f t="shared" ref="F756" si="806">IF(A756="","",1)</f>
        <v>1</v>
      </c>
      <c r="G756" s="27" t="str">
        <f t="shared" si="761"/>
        <v/>
      </c>
      <c r="H756" s="27" t="str">
        <f>_xlfn.IFNA(IF(INDEX(Input_Lieferant!$D$9:$BE$158,MATCH($A756,Input_Lieferant!$B$9:$B$158,0),MATCH($H$4,Input_Lieferant!$D$8:$BE$8,0))=0,"",INDEX(Input_Lieferant!$D$9:$BE$158,MATCH($A756,Input_Lieferant!$B$9:$B$158,0),MATCH($H$4,Input_Lieferant!$D$8:$BE$8,0))),"")</f>
        <v>AcbDQfIotsQEkoijtMNXfJxsrVBqdn</v>
      </c>
      <c r="I756" s="31"/>
    </row>
    <row r="757" spans="1:9" x14ac:dyDescent="0.4">
      <c r="A757" s="158">
        <f>IFERROR(IF(AND(A751=A752,A752=A753,A753=A754,A754=A755,A755=A756),IF(A756+1&gt;MATCH(0,Input_Lieferant!$B$9:$B$158,-1),"",A756+1),A756),"")</f>
        <v>125</v>
      </c>
      <c r="B757" s="27" t="str">
        <f t="shared" si="757"/>
        <v>MATERIAL</v>
      </c>
      <c r="C757" s="27">
        <f t="shared" si="758"/>
        <v>125</v>
      </c>
      <c r="D757" s="27" t="str">
        <f t="shared" si="759"/>
        <v>GRUN</v>
      </c>
      <c r="E757" s="27" t="str">
        <f t="shared" si="767"/>
        <v>E</v>
      </c>
      <c r="F757" s="27">
        <f t="shared" ref="F757" si="807">IF(A756="","",2)</f>
        <v>2</v>
      </c>
      <c r="G757" s="27" t="str">
        <f t="shared" si="761"/>
        <v>/</v>
      </c>
      <c r="H757" s="27" t="str">
        <f>_xlfn.IFNA(IF(INDEX(Input_Lieferant!$D$9:$BE$158,MATCH($A757,Input_Lieferant!$B$9:$B$158,0),MATCH($H$1,Input_Lieferant!$D$8:$BE$8,0))=0,"",INDEX(Input_Lieferant!$D$9:$BE$158,MATCH($A757,Input_Lieferant!$B$9:$B$158,0),MATCH($H$1,Input_Lieferant!$D$8:$BE$8,0))),"")</f>
        <v>JLyRLqWzDpOfiAmcmiyopHPGGhRFpe</v>
      </c>
      <c r="I757" s="31"/>
    </row>
    <row r="758" spans="1:9" x14ac:dyDescent="0.4">
      <c r="A758" s="158">
        <f>IFERROR(IF(AND(A752=A753,A753=A754,A754=A755,A755=A756,A756=A757),IF(A757+1&gt;MATCH(0,Input_Lieferant!$B$9:$B$158,-1),"",A757+1),A757),"")</f>
        <v>126</v>
      </c>
      <c r="B758" s="27" t="str">
        <f t="shared" si="757"/>
        <v>MATERIAL</v>
      </c>
      <c r="C758" s="27">
        <f t="shared" si="758"/>
        <v>126</v>
      </c>
      <c r="D758" s="27" t="str">
        <f t="shared" si="759"/>
        <v>GRUN</v>
      </c>
      <c r="E758" s="27" t="str">
        <f t="shared" si="767"/>
        <v>D</v>
      </c>
      <c r="F758" s="27">
        <f t="shared" ref="F758" si="808">IF(A758="","",1)</f>
        <v>1</v>
      </c>
      <c r="G758" s="27" t="str">
        <f t="shared" si="761"/>
        <v/>
      </c>
      <c r="H758" s="27" t="str">
        <f>_xlfn.IFNA(IF(INDEX(Input_Lieferant!$D$9:$BE$158,MATCH($A758,Input_Lieferant!$B$9:$B$158,0),MATCH($H$6,Input_Lieferant!$D$8:$BE$8,0))=0,"",INDEX(Input_Lieferant!$D$9:$BE$158,MATCH($A758,Input_Lieferant!$B$9:$B$158,0),MATCH($H$6,Input_Lieferant!$D$8:$BE$8,0))),"")</f>
        <v>qiKiNHdeRCaOexBLjhzmgutsdCmGaz</v>
      </c>
      <c r="I758" s="31"/>
    </row>
    <row r="759" spans="1:9" x14ac:dyDescent="0.4">
      <c r="A759" s="158">
        <f>IFERROR(IF(AND(A753=A754,A754=A755,A755=A756,A756=A757,A757=A758),IF(A758+1&gt;MATCH(0,Input_Lieferant!$B$9:$B$158,-1),"",A758+1),A758),"")</f>
        <v>126</v>
      </c>
      <c r="B759" s="27" t="str">
        <f t="shared" si="757"/>
        <v>MATERIAL</v>
      </c>
      <c r="C759" s="27">
        <f t="shared" si="758"/>
        <v>126</v>
      </c>
      <c r="D759" s="27" t="str">
        <f t="shared" si="759"/>
        <v>GRUN</v>
      </c>
      <c r="E759" s="27" t="str">
        <f t="shared" si="767"/>
        <v>D</v>
      </c>
      <c r="F759" s="27">
        <f t="shared" ref="F759" si="809">IF(A758="","",2)</f>
        <v>2</v>
      </c>
      <c r="G759" s="27" t="str">
        <f t="shared" si="761"/>
        <v>/</v>
      </c>
      <c r="H759" s="27" t="str">
        <f>_xlfn.IFNA(IF(INDEX(Input_Lieferant!$D$9:$BE$158,MATCH($A759,Input_Lieferant!$B$9:$B$158,0),MATCH($H$3,Input_Lieferant!$D$8:$BE$8,0))=0,"",INDEX(Input_Lieferant!$D$9:$BE$158,MATCH($A759,Input_Lieferant!$B$9:$B$158,0),MATCH($H$3,Input_Lieferant!$D$8:$BE$8,0))),"")</f>
        <v>IGexjKcNmtaODdpjfuSlOtCJVRbUIU</v>
      </c>
      <c r="I759" s="31"/>
    </row>
    <row r="760" spans="1:9" x14ac:dyDescent="0.4">
      <c r="A760" s="158">
        <f>IFERROR(IF(AND(A754=A755,A755=A756,A756=A757,A757=A758,A758=A759),IF(A759+1&gt;MATCH(0,Input_Lieferant!$B$9:$B$158,-1),"",A759+1),A759),"")</f>
        <v>126</v>
      </c>
      <c r="B760" s="27" t="str">
        <f t="shared" si="757"/>
        <v>MATERIAL</v>
      </c>
      <c r="C760" s="27">
        <f t="shared" si="758"/>
        <v>126</v>
      </c>
      <c r="D760" s="27" t="str">
        <f t="shared" si="759"/>
        <v>GRUN</v>
      </c>
      <c r="E760" s="27" t="str">
        <f t="shared" si="767"/>
        <v>F</v>
      </c>
      <c r="F760" s="27">
        <f t="shared" ref="F760" si="810">IF(A760="","",1)</f>
        <v>1</v>
      </c>
      <c r="G760" s="27" t="str">
        <f t="shared" si="761"/>
        <v/>
      </c>
      <c r="H760" s="27" t="str">
        <f>_xlfn.IFNA(IF(INDEX(Input_Lieferant!$D$9:$BE$158,MATCH($A760,Input_Lieferant!$B$9:$B$158,0),MATCH($H$5,Input_Lieferant!$D$8:$BE$8,0))=0,"",INDEX(Input_Lieferant!$D$9:$BE$158,MATCH($A760,Input_Lieferant!$B$9:$B$158,0),MATCH($H$5,Input_Lieferant!$D$8:$BE$8,0))),"")</f>
        <v>kJoMJQwVQBUpRsiSPVwljQRFggbsVb</v>
      </c>
      <c r="I760" s="31"/>
    </row>
    <row r="761" spans="1:9" x14ac:dyDescent="0.4">
      <c r="A761" s="158">
        <f>IFERROR(IF(AND(A755=A756,A756=A757,A757=A758,A758=A759,A759=A760),IF(A760+1&gt;MATCH(0,Input_Lieferant!$B$9:$B$158,-1),"",A760+1),A760),"")</f>
        <v>126</v>
      </c>
      <c r="B761" s="27" t="str">
        <f t="shared" si="757"/>
        <v>MATERIAL</v>
      </c>
      <c r="C761" s="27">
        <f t="shared" si="758"/>
        <v>126</v>
      </c>
      <c r="D761" s="27" t="str">
        <f t="shared" si="759"/>
        <v>GRUN</v>
      </c>
      <c r="E761" s="27" t="str">
        <f t="shared" si="767"/>
        <v>F</v>
      </c>
      <c r="F761" s="27">
        <f t="shared" ref="F761" si="811">IF(A760="","",2)</f>
        <v>2</v>
      </c>
      <c r="G761" s="27" t="str">
        <f t="shared" si="761"/>
        <v>/</v>
      </c>
      <c r="H761" s="27" t="str">
        <f>_xlfn.IFNA(IF(INDEX(Input_Lieferant!$D$9:$BE$158,MATCH($A761,Input_Lieferant!$B$9:$B$158,0),MATCH($H$2,Input_Lieferant!$D$8:$BE$8,0))=0,"",INDEX(Input_Lieferant!$D$9:$BE$158,MATCH($A761,Input_Lieferant!$B$9:$B$158,0),MATCH($H$2,Input_Lieferant!$D$8:$BE$8,0))),"")</f>
        <v>giSsNMdkKujwDPlRzopvBvJwFIbiQz</v>
      </c>
      <c r="I761" s="31"/>
    </row>
    <row r="762" spans="1:9" x14ac:dyDescent="0.4">
      <c r="A762" s="158">
        <f>IFERROR(IF(AND(A756=A757,A757=A758,A758=A759,A759=A760,A760=A761),IF(A761+1&gt;MATCH(0,Input_Lieferant!$B$9:$B$158,-1),"",A761+1),A761),"")</f>
        <v>126</v>
      </c>
      <c r="B762" s="27" t="str">
        <f t="shared" si="757"/>
        <v>MATERIAL</v>
      </c>
      <c r="C762" s="27">
        <f t="shared" si="758"/>
        <v>126</v>
      </c>
      <c r="D762" s="27" t="str">
        <f t="shared" si="759"/>
        <v>GRUN</v>
      </c>
      <c r="E762" s="27" t="str">
        <f t="shared" si="767"/>
        <v>E</v>
      </c>
      <c r="F762" s="27">
        <f t="shared" ref="F762" si="812">IF(A762="","",1)</f>
        <v>1</v>
      </c>
      <c r="G762" s="27" t="str">
        <f t="shared" si="761"/>
        <v/>
      </c>
      <c r="H762" s="27" t="str">
        <f>_xlfn.IFNA(IF(INDEX(Input_Lieferant!$D$9:$BE$158,MATCH($A762,Input_Lieferant!$B$9:$B$158,0),MATCH($H$4,Input_Lieferant!$D$8:$BE$8,0))=0,"",INDEX(Input_Lieferant!$D$9:$BE$158,MATCH($A762,Input_Lieferant!$B$9:$B$158,0),MATCH($H$4,Input_Lieferant!$D$8:$BE$8,0))),"")</f>
        <v>RJKuDPNXiGidtrSltRsnaikpssVWkw</v>
      </c>
      <c r="I762" s="31"/>
    </row>
    <row r="763" spans="1:9" x14ac:dyDescent="0.4">
      <c r="A763" s="158">
        <f>IFERROR(IF(AND(A757=A758,A758=A759,A759=A760,A760=A761,A761=A762),IF(A762+1&gt;MATCH(0,Input_Lieferant!$B$9:$B$158,-1),"",A762+1),A762),"")</f>
        <v>126</v>
      </c>
      <c r="B763" s="27" t="str">
        <f t="shared" si="757"/>
        <v>MATERIAL</v>
      </c>
      <c r="C763" s="27">
        <f t="shared" si="758"/>
        <v>126</v>
      </c>
      <c r="D763" s="27" t="str">
        <f t="shared" si="759"/>
        <v>GRUN</v>
      </c>
      <c r="E763" s="27" t="str">
        <f t="shared" si="767"/>
        <v>E</v>
      </c>
      <c r="F763" s="27">
        <f t="shared" ref="F763" si="813">IF(A762="","",2)</f>
        <v>2</v>
      </c>
      <c r="G763" s="27" t="str">
        <f t="shared" si="761"/>
        <v>/</v>
      </c>
      <c r="H763" s="27" t="str">
        <f>_xlfn.IFNA(IF(INDEX(Input_Lieferant!$D$9:$BE$158,MATCH($A763,Input_Lieferant!$B$9:$B$158,0),MATCH($H$1,Input_Lieferant!$D$8:$BE$8,0))=0,"",INDEX(Input_Lieferant!$D$9:$BE$158,MATCH($A763,Input_Lieferant!$B$9:$B$158,0),MATCH($H$1,Input_Lieferant!$D$8:$BE$8,0))),"")</f>
        <v>npdmysbzDfIRhppfyFcCzjGOAQFeFN</v>
      </c>
      <c r="I763" s="31"/>
    </row>
    <row r="764" spans="1:9" x14ac:dyDescent="0.4">
      <c r="A764" s="158">
        <f>IFERROR(IF(AND(A758=A759,A759=A760,A760=A761,A761=A762,A762=A763),IF(A763+1&gt;MATCH(0,Input_Lieferant!$B$9:$B$158,-1),"",A763+1),A763),"")</f>
        <v>127</v>
      </c>
      <c r="B764" s="27" t="str">
        <f t="shared" si="757"/>
        <v>MATERIAL</v>
      </c>
      <c r="C764" s="27">
        <f t="shared" si="758"/>
        <v>127</v>
      </c>
      <c r="D764" s="27" t="str">
        <f t="shared" si="759"/>
        <v>GRUN</v>
      </c>
      <c r="E764" s="27" t="str">
        <f t="shared" si="767"/>
        <v>D</v>
      </c>
      <c r="F764" s="27">
        <f t="shared" ref="F764" si="814">IF(A764="","",1)</f>
        <v>1</v>
      </c>
      <c r="G764" s="27" t="str">
        <f t="shared" si="761"/>
        <v/>
      </c>
      <c r="H764" s="27" t="str">
        <f>_xlfn.IFNA(IF(INDEX(Input_Lieferant!$D$9:$BE$158,MATCH($A764,Input_Lieferant!$B$9:$B$158,0),MATCH($H$6,Input_Lieferant!$D$8:$BE$8,0))=0,"",INDEX(Input_Lieferant!$D$9:$BE$158,MATCH($A764,Input_Lieferant!$B$9:$B$158,0),MATCH($H$6,Input_Lieferant!$D$8:$BE$8,0))),"")</f>
        <v>fWARLBJsmRsiltHXzfmGDrvKMkriPU</v>
      </c>
      <c r="I764" s="31"/>
    </row>
    <row r="765" spans="1:9" x14ac:dyDescent="0.4">
      <c r="A765" s="158">
        <f>IFERROR(IF(AND(A759=A760,A760=A761,A761=A762,A762=A763,A763=A764),IF(A764+1&gt;MATCH(0,Input_Lieferant!$B$9:$B$158,-1),"",A764+1),A764),"")</f>
        <v>127</v>
      </c>
      <c r="B765" s="27" t="str">
        <f t="shared" si="757"/>
        <v>MATERIAL</v>
      </c>
      <c r="C765" s="27">
        <f t="shared" si="758"/>
        <v>127</v>
      </c>
      <c r="D765" s="27" t="str">
        <f t="shared" si="759"/>
        <v>GRUN</v>
      </c>
      <c r="E765" s="27" t="str">
        <f t="shared" si="767"/>
        <v>D</v>
      </c>
      <c r="F765" s="27">
        <f t="shared" ref="F765" si="815">IF(A764="","",2)</f>
        <v>2</v>
      </c>
      <c r="G765" s="27" t="str">
        <f t="shared" si="761"/>
        <v>/</v>
      </c>
      <c r="H765" s="27" t="str">
        <f>_xlfn.IFNA(IF(INDEX(Input_Lieferant!$D$9:$BE$158,MATCH($A765,Input_Lieferant!$B$9:$B$158,0),MATCH($H$3,Input_Lieferant!$D$8:$BE$8,0))=0,"",INDEX(Input_Lieferant!$D$9:$BE$158,MATCH($A765,Input_Lieferant!$B$9:$B$158,0),MATCH($H$3,Input_Lieferant!$D$8:$BE$8,0))),"")</f>
        <v>NQpSipeQOmriqPrKzMUEOzEkwizukB</v>
      </c>
      <c r="I765" s="31"/>
    </row>
    <row r="766" spans="1:9" x14ac:dyDescent="0.4">
      <c r="A766" s="158">
        <f>IFERROR(IF(AND(A760=A761,A761=A762,A762=A763,A763=A764,A764=A765),IF(A765+1&gt;MATCH(0,Input_Lieferant!$B$9:$B$158,-1),"",A765+1),A765),"")</f>
        <v>127</v>
      </c>
      <c r="B766" s="27" t="str">
        <f t="shared" si="757"/>
        <v>MATERIAL</v>
      </c>
      <c r="C766" s="27">
        <f t="shared" si="758"/>
        <v>127</v>
      </c>
      <c r="D766" s="27" t="str">
        <f t="shared" si="759"/>
        <v>GRUN</v>
      </c>
      <c r="E766" s="27" t="str">
        <f t="shared" si="767"/>
        <v>F</v>
      </c>
      <c r="F766" s="27">
        <f t="shared" ref="F766" si="816">IF(A766="","",1)</f>
        <v>1</v>
      </c>
      <c r="G766" s="27" t="str">
        <f t="shared" si="761"/>
        <v/>
      </c>
      <c r="H766" s="27" t="str">
        <f>_xlfn.IFNA(IF(INDEX(Input_Lieferant!$D$9:$BE$158,MATCH($A766,Input_Lieferant!$B$9:$B$158,0),MATCH($H$5,Input_Lieferant!$D$8:$BE$8,0))=0,"",INDEX(Input_Lieferant!$D$9:$BE$158,MATCH($A766,Input_Lieferant!$B$9:$B$158,0),MATCH($H$5,Input_Lieferant!$D$8:$BE$8,0))),"")</f>
        <v>fpKoCyukFkOnjSEdxDpnrDsifPHrgK</v>
      </c>
      <c r="I766" s="31"/>
    </row>
    <row r="767" spans="1:9" x14ac:dyDescent="0.4">
      <c r="A767" s="158">
        <f>IFERROR(IF(AND(A761=A762,A762=A763,A763=A764,A764=A765,A765=A766),IF(A766+1&gt;MATCH(0,Input_Lieferant!$B$9:$B$158,-1),"",A766+1),A766),"")</f>
        <v>127</v>
      </c>
      <c r="B767" s="27" t="str">
        <f t="shared" si="757"/>
        <v>MATERIAL</v>
      </c>
      <c r="C767" s="27">
        <f t="shared" si="758"/>
        <v>127</v>
      </c>
      <c r="D767" s="27" t="str">
        <f t="shared" si="759"/>
        <v>GRUN</v>
      </c>
      <c r="E767" s="27" t="str">
        <f t="shared" si="767"/>
        <v>F</v>
      </c>
      <c r="F767" s="27">
        <f t="shared" ref="F767" si="817">IF(A766="","",2)</f>
        <v>2</v>
      </c>
      <c r="G767" s="27" t="str">
        <f t="shared" si="761"/>
        <v>/</v>
      </c>
      <c r="H767" s="27" t="str">
        <f>_xlfn.IFNA(IF(INDEX(Input_Lieferant!$D$9:$BE$158,MATCH($A767,Input_Lieferant!$B$9:$B$158,0),MATCH($H$2,Input_Lieferant!$D$8:$BE$8,0))=0,"",INDEX(Input_Lieferant!$D$9:$BE$158,MATCH($A767,Input_Lieferant!$B$9:$B$158,0),MATCH($H$2,Input_Lieferant!$D$8:$BE$8,0))),"")</f>
        <v>cSxMrfGgwGpsudvsIjtIkcDmiXyrVa</v>
      </c>
      <c r="I767" s="31"/>
    </row>
    <row r="768" spans="1:9" x14ac:dyDescent="0.4">
      <c r="A768" s="158">
        <f>IFERROR(IF(AND(A762=A763,A763=A764,A764=A765,A765=A766,A766=A767),IF(A767+1&gt;MATCH(0,Input_Lieferant!$B$9:$B$158,-1),"",A767+1),A767),"")</f>
        <v>127</v>
      </c>
      <c r="B768" s="27" t="str">
        <f t="shared" si="757"/>
        <v>MATERIAL</v>
      </c>
      <c r="C768" s="27">
        <f t="shared" si="758"/>
        <v>127</v>
      </c>
      <c r="D768" s="27" t="str">
        <f t="shared" si="759"/>
        <v>GRUN</v>
      </c>
      <c r="E768" s="27" t="str">
        <f t="shared" si="767"/>
        <v>E</v>
      </c>
      <c r="F768" s="27">
        <f t="shared" ref="F768" si="818">IF(A768="","",1)</f>
        <v>1</v>
      </c>
      <c r="G768" s="27" t="str">
        <f t="shared" si="761"/>
        <v/>
      </c>
      <c r="H768" s="27" t="str">
        <f>_xlfn.IFNA(IF(INDEX(Input_Lieferant!$D$9:$BE$158,MATCH($A768,Input_Lieferant!$B$9:$B$158,0),MATCH($H$4,Input_Lieferant!$D$8:$BE$8,0))=0,"",INDEX(Input_Lieferant!$D$9:$BE$158,MATCH($A768,Input_Lieferant!$B$9:$B$158,0),MATCH($H$4,Input_Lieferant!$D$8:$BE$8,0))),"")</f>
        <v>hegsfGPFgnBhUdSgSgkiwLnKXNgdGU</v>
      </c>
      <c r="I768" s="31"/>
    </row>
    <row r="769" spans="1:9" x14ac:dyDescent="0.4">
      <c r="A769" s="158">
        <f>IFERROR(IF(AND(A763=A764,A764=A765,A765=A766,A766=A767,A767=A768),IF(A768+1&gt;MATCH(0,Input_Lieferant!$B$9:$B$158,-1),"",A768+1),A768),"")</f>
        <v>127</v>
      </c>
      <c r="B769" s="27" t="str">
        <f t="shared" si="757"/>
        <v>MATERIAL</v>
      </c>
      <c r="C769" s="27">
        <f t="shared" si="758"/>
        <v>127</v>
      </c>
      <c r="D769" s="27" t="str">
        <f t="shared" si="759"/>
        <v>GRUN</v>
      </c>
      <c r="E769" s="27" t="str">
        <f t="shared" si="767"/>
        <v>E</v>
      </c>
      <c r="F769" s="27">
        <f t="shared" ref="F769" si="819">IF(A768="","",2)</f>
        <v>2</v>
      </c>
      <c r="G769" s="27" t="str">
        <f t="shared" si="761"/>
        <v>/</v>
      </c>
      <c r="H769" s="27" t="str">
        <f>_xlfn.IFNA(IF(INDEX(Input_Lieferant!$D$9:$BE$158,MATCH($A769,Input_Lieferant!$B$9:$B$158,0),MATCH($H$1,Input_Lieferant!$D$8:$BE$8,0))=0,"",INDEX(Input_Lieferant!$D$9:$BE$158,MATCH($A769,Input_Lieferant!$B$9:$B$158,0),MATCH($H$1,Input_Lieferant!$D$8:$BE$8,0))),"")</f>
        <v>gTbClLFoQAwPTWRuwMzSatcLSJTWNr</v>
      </c>
      <c r="I769" s="31"/>
    </row>
    <row r="770" spans="1:9" x14ac:dyDescent="0.4">
      <c r="A770" s="158">
        <f>IFERROR(IF(AND(A764=A765,A765=A766,A766=A767,A767=A768,A768=A769),IF(A769+1&gt;MATCH(0,Input_Lieferant!$B$9:$B$158,-1),"",A769+1),A769),"")</f>
        <v>128</v>
      </c>
      <c r="B770" s="27" t="str">
        <f t="shared" si="757"/>
        <v>MATERIAL</v>
      </c>
      <c r="C770" s="27">
        <f t="shared" si="758"/>
        <v>128</v>
      </c>
      <c r="D770" s="27" t="str">
        <f t="shared" si="759"/>
        <v>GRUN</v>
      </c>
      <c r="E770" s="27" t="str">
        <f t="shared" si="767"/>
        <v>D</v>
      </c>
      <c r="F770" s="27">
        <f t="shared" ref="F770" si="820">IF(A770="","",1)</f>
        <v>1</v>
      </c>
      <c r="G770" s="27" t="str">
        <f t="shared" si="761"/>
        <v/>
      </c>
      <c r="H770" s="27" t="str">
        <f>_xlfn.IFNA(IF(INDEX(Input_Lieferant!$D$9:$BE$158,MATCH($A770,Input_Lieferant!$B$9:$B$158,0),MATCH($H$6,Input_Lieferant!$D$8:$BE$8,0))=0,"",INDEX(Input_Lieferant!$D$9:$BE$158,MATCH($A770,Input_Lieferant!$B$9:$B$158,0),MATCH($H$6,Input_Lieferant!$D$8:$BE$8,0))),"")</f>
        <v>IcJKCxzhPpdnUHALTxgTQRbfttKisr</v>
      </c>
      <c r="I770" s="31"/>
    </row>
    <row r="771" spans="1:9" x14ac:dyDescent="0.4">
      <c r="A771" s="158">
        <f>IFERROR(IF(AND(A765=A766,A766=A767,A767=A768,A768=A769,A769=A770),IF(A770+1&gt;MATCH(0,Input_Lieferant!$B$9:$B$158,-1),"",A770+1),A770),"")</f>
        <v>128</v>
      </c>
      <c r="B771" s="27" t="str">
        <f t="shared" si="757"/>
        <v>MATERIAL</v>
      </c>
      <c r="C771" s="27">
        <f t="shared" si="758"/>
        <v>128</v>
      </c>
      <c r="D771" s="27" t="str">
        <f t="shared" si="759"/>
        <v>GRUN</v>
      </c>
      <c r="E771" s="27" t="str">
        <f t="shared" si="767"/>
        <v>D</v>
      </c>
      <c r="F771" s="27">
        <f t="shared" ref="F771" si="821">IF(A770="","",2)</f>
        <v>2</v>
      </c>
      <c r="G771" s="27" t="str">
        <f t="shared" si="761"/>
        <v>/</v>
      </c>
      <c r="H771" s="27" t="str">
        <f>_xlfn.IFNA(IF(INDEX(Input_Lieferant!$D$9:$BE$158,MATCH($A771,Input_Lieferant!$B$9:$B$158,0),MATCH($H$3,Input_Lieferant!$D$8:$BE$8,0))=0,"",INDEX(Input_Lieferant!$D$9:$BE$158,MATCH($A771,Input_Lieferant!$B$9:$B$158,0),MATCH($H$3,Input_Lieferant!$D$8:$BE$8,0))),"")</f>
        <v>znzuUNCzAyFjyCgyvbxXcTaFJAawLe</v>
      </c>
      <c r="I771" s="31"/>
    </row>
    <row r="772" spans="1:9" x14ac:dyDescent="0.4">
      <c r="A772" s="158">
        <f>IFERROR(IF(AND(A766=A767,A767=A768,A768=A769,A769=A770,A770=A771),IF(A771+1&gt;MATCH(0,Input_Lieferant!$B$9:$B$158,-1),"",A771+1),A771),"")</f>
        <v>128</v>
      </c>
      <c r="B772" s="27" t="str">
        <f t="shared" si="757"/>
        <v>MATERIAL</v>
      </c>
      <c r="C772" s="27">
        <f t="shared" si="758"/>
        <v>128</v>
      </c>
      <c r="D772" s="27" t="str">
        <f t="shared" si="759"/>
        <v>GRUN</v>
      </c>
      <c r="E772" s="27" t="str">
        <f t="shared" si="767"/>
        <v>F</v>
      </c>
      <c r="F772" s="27">
        <f t="shared" ref="F772" si="822">IF(A772="","",1)</f>
        <v>1</v>
      </c>
      <c r="G772" s="27" t="str">
        <f t="shared" si="761"/>
        <v/>
      </c>
      <c r="H772" s="27" t="str">
        <f>_xlfn.IFNA(IF(INDEX(Input_Lieferant!$D$9:$BE$158,MATCH($A772,Input_Lieferant!$B$9:$B$158,0),MATCH($H$5,Input_Lieferant!$D$8:$BE$8,0))=0,"",INDEX(Input_Lieferant!$D$9:$BE$158,MATCH($A772,Input_Lieferant!$B$9:$B$158,0),MATCH($H$5,Input_Lieferant!$D$8:$BE$8,0))),"")</f>
        <v>VFtarHJKWITEJpSReQEqesEMRwkJTW</v>
      </c>
      <c r="I772" s="31"/>
    </row>
    <row r="773" spans="1:9" x14ac:dyDescent="0.4">
      <c r="A773" s="158">
        <f>IFERROR(IF(AND(A767=A768,A768=A769,A769=A770,A770=A771,A771=A772),IF(A772+1&gt;MATCH(0,Input_Lieferant!$B$9:$B$158,-1),"",A772+1),A772),"")</f>
        <v>128</v>
      </c>
      <c r="B773" s="27" t="str">
        <f t="shared" si="757"/>
        <v>MATERIAL</v>
      </c>
      <c r="C773" s="27">
        <f t="shared" si="758"/>
        <v>128</v>
      </c>
      <c r="D773" s="27" t="str">
        <f t="shared" si="759"/>
        <v>GRUN</v>
      </c>
      <c r="E773" s="27" t="str">
        <f t="shared" si="767"/>
        <v>F</v>
      </c>
      <c r="F773" s="27">
        <f t="shared" ref="F773" si="823">IF(A772="","",2)</f>
        <v>2</v>
      </c>
      <c r="G773" s="27" t="str">
        <f t="shared" si="761"/>
        <v>/</v>
      </c>
      <c r="H773" s="27" t="str">
        <f>_xlfn.IFNA(IF(INDEX(Input_Lieferant!$D$9:$BE$158,MATCH($A773,Input_Lieferant!$B$9:$B$158,0),MATCH($H$2,Input_Lieferant!$D$8:$BE$8,0))=0,"",INDEX(Input_Lieferant!$D$9:$BE$158,MATCH($A773,Input_Lieferant!$B$9:$B$158,0),MATCH($H$2,Input_Lieferant!$D$8:$BE$8,0))),"")</f>
        <v>SKHFtXjfzmdhtFIVOfbffinywUiFts</v>
      </c>
      <c r="I773" s="31"/>
    </row>
    <row r="774" spans="1:9" x14ac:dyDescent="0.4">
      <c r="A774" s="158">
        <f>IFERROR(IF(AND(A768=A769,A769=A770,A770=A771,A771=A772,A772=A773),IF(A773+1&gt;MATCH(0,Input_Lieferant!$B$9:$B$158,-1),"",A773+1),A773),"")</f>
        <v>128</v>
      </c>
      <c r="B774" s="27" t="str">
        <f t="shared" si="757"/>
        <v>MATERIAL</v>
      </c>
      <c r="C774" s="27">
        <f t="shared" si="758"/>
        <v>128</v>
      </c>
      <c r="D774" s="27" t="str">
        <f t="shared" si="759"/>
        <v>GRUN</v>
      </c>
      <c r="E774" s="27" t="str">
        <f t="shared" si="767"/>
        <v>E</v>
      </c>
      <c r="F774" s="27">
        <f t="shared" ref="F774" si="824">IF(A774="","",1)</f>
        <v>1</v>
      </c>
      <c r="G774" s="27" t="str">
        <f t="shared" si="761"/>
        <v/>
      </c>
      <c r="H774" s="27" t="str">
        <f>_xlfn.IFNA(IF(INDEX(Input_Lieferant!$D$9:$BE$158,MATCH($A774,Input_Lieferant!$B$9:$B$158,0),MATCH($H$4,Input_Lieferant!$D$8:$BE$8,0))=0,"",INDEX(Input_Lieferant!$D$9:$BE$158,MATCH($A774,Input_Lieferant!$B$9:$B$158,0),MATCH($H$4,Input_Lieferant!$D$8:$BE$8,0))),"")</f>
        <v>qANzglpKtmqjoHCBziCLejAMgeWcKi</v>
      </c>
      <c r="I774" s="31"/>
    </row>
    <row r="775" spans="1:9" x14ac:dyDescent="0.4">
      <c r="A775" s="158">
        <f>IFERROR(IF(AND(A769=A770,A770=A771,A771=A772,A772=A773,A773=A774),IF(A774+1&gt;MATCH(0,Input_Lieferant!$B$9:$B$158,-1),"",A774+1),A774),"")</f>
        <v>128</v>
      </c>
      <c r="B775" s="27" t="str">
        <f t="shared" si="757"/>
        <v>MATERIAL</v>
      </c>
      <c r="C775" s="27">
        <f t="shared" si="758"/>
        <v>128</v>
      </c>
      <c r="D775" s="27" t="str">
        <f t="shared" si="759"/>
        <v>GRUN</v>
      </c>
      <c r="E775" s="27" t="str">
        <f t="shared" si="767"/>
        <v>E</v>
      </c>
      <c r="F775" s="27">
        <f t="shared" ref="F775" si="825">IF(A774="","",2)</f>
        <v>2</v>
      </c>
      <c r="G775" s="27" t="str">
        <f t="shared" si="761"/>
        <v>/</v>
      </c>
      <c r="H775" s="27" t="str">
        <f>_xlfn.IFNA(IF(INDEX(Input_Lieferant!$D$9:$BE$158,MATCH($A775,Input_Lieferant!$B$9:$B$158,0),MATCH($H$1,Input_Lieferant!$D$8:$BE$8,0))=0,"",INDEX(Input_Lieferant!$D$9:$BE$158,MATCH($A775,Input_Lieferant!$B$9:$B$158,0),MATCH($H$1,Input_Lieferant!$D$8:$BE$8,0))),"")</f>
        <v>aBhzOmikgtuFCLndnqDveCodMWPRVG</v>
      </c>
      <c r="I775" s="31"/>
    </row>
    <row r="776" spans="1:9" x14ac:dyDescent="0.4">
      <c r="A776" s="158">
        <f>IFERROR(IF(AND(A770=A771,A771=A772,A772=A773,A773=A774,A774=A775),IF(A775+1&gt;MATCH(0,Input_Lieferant!$B$9:$B$158,-1),"",A775+1),A775),"")</f>
        <v>129</v>
      </c>
      <c r="B776" s="27" t="str">
        <f t="shared" ref="B776:B839" si="826">IF(A776&lt;&gt;"","MATERIAL","")</f>
        <v>MATERIAL</v>
      </c>
      <c r="C776" s="27">
        <f t="shared" ref="C776:C839" si="827">A776</f>
        <v>129</v>
      </c>
      <c r="D776" s="27" t="str">
        <f t="shared" ref="D776:D839" si="828">IF(A776&lt;&gt;"","GRUN","")</f>
        <v>GRUN</v>
      </c>
      <c r="E776" s="27" t="str">
        <f t="shared" si="767"/>
        <v>D</v>
      </c>
      <c r="F776" s="27">
        <f t="shared" ref="F776" si="829">IF(A776="","",1)</f>
        <v>1</v>
      </c>
      <c r="G776" s="27" t="str">
        <f t="shared" ref="G776:G839" si="830">IF(F776=2,"/","")</f>
        <v/>
      </c>
      <c r="H776" s="27" t="str">
        <f>_xlfn.IFNA(IF(INDEX(Input_Lieferant!$D$9:$BE$158,MATCH($A776,Input_Lieferant!$B$9:$B$158,0),MATCH($H$6,Input_Lieferant!$D$8:$BE$8,0))=0,"",INDEX(Input_Lieferant!$D$9:$BE$158,MATCH($A776,Input_Lieferant!$B$9:$B$158,0),MATCH($H$6,Input_Lieferant!$D$8:$BE$8,0))),"")</f>
        <v>lhDoPkiqHkJomwIiulHfmRxbmdUOnx</v>
      </c>
      <c r="I776" s="31"/>
    </row>
    <row r="777" spans="1:9" x14ac:dyDescent="0.4">
      <c r="A777" s="158">
        <f>IFERROR(IF(AND(A771=A772,A772=A773,A773=A774,A774=A775,A775=A776),IF(A776+1&gt;MATCH(0,Input_Lieferant!$B$9:$B$158,-1),"",A776+1),A776),"")</f>
        <v>129</v>
      </c>
      <c r="B777" s="27" t="str">
        <f t="shared" si="826"/>
        <v>MATERIAL</v>
      </c>
      <c r="C777" s="27">
        <f t="shared" si="827"/>
        <v>129</v>
      </c>
      <c r="D777" s="27" t="str">
        <f t="shared" si="828"/>
        <v>GRUN</v>
      </c>
      <c r="E777" s="27" t="str">
        <f t="shared" si="767"/>
        <v>D</v>
      </c>
      <c r="F777" s="27">
        <f t="shared" ref="F777" si="831">IF(A776="","",2)</f>
        <v>2</v>
      </c>
      <c r="G777" s="27" t="str">
        <f t="shared" si="830"/>
        <v>/</v>
      </c>
      <c r="H777" s="27" t="str">
        <f>_xlfn.IFNA(IF(INDEX(Input_Lieferant!$D$9:$BE$158,MATCH($A777,Input_Lieferant!$B$9:$B$158,0),MATCH($H$3,Input_Lieferant!$D$8:$BE$8,0))=0,"",INDEX(Input_Lieferant!$D$9:$BE$158,MATCH($A777,Input_Lieferant!$B$9:$B$158,0),MATCH($H$3,Input_Lieferant!$D$8:$BE$8,0))),"")</f>
        <v>tMVfduPcAGXuBROOejBVRPNPpFWtoO</v>
      </c>
      <c r="I777" s="31"/>
    </row>
    <row r="778" spans="1:9" x14ac:dyDescent="0.4">
      <c r="A778" s="158">
        <f>IFERROR(IF(AND(A772=A773,A773=A774,A774=A775,A775=A776,A776=A777),IF(A777+1&gt;MATCH(0,Input_Lieferant!$B$9:$B$158,-1),"",A777+1),A777),"")</f>
        <v>129</v>
      </c>
      <c r="B778" s="27" t="str">
        <f t="shared" si="826"/>
        <v>MATERIAL</v>
      </c>
      <c r="C778" s="27">
        <f t="shared" si="827"/>
        <v>129</v>
      </c>
      <c r="D778" s="27" t="str">
        <f t="shared" si="828"/>
        <v>GRUN</v>
      </c>
      <c r="E778" s="27" t="str">
        <f t="shared" si="767"/>
        <v>F</v>
      </c>
      <c r="F778" s="27">
        <f t="shared" ref="F778" si="832">IF(A778="","",1)</f>
        <v>1</v>
      </c>
      <c r="G778" s="27" t="str">
        <f t="shared" si="830"/>
        <v/>
      </c>
      <c r="H778" s="27" t="str">
        <f>_xlfn.IFNA(IF(INDEX(Input_Lieferant!$D$9:$BE$158,MATCH($A778,Input_Lieferant!$B$9:$B$158,0),MATCH($H$5,Input_Lieferant!$D$8:$BE$8,0))=0,"",INDEX(Input_Lieferant!$D$9:$BE$158,MATCH($A778,Input_Lieferant!$B$9:$B$158,0),MATCH($H$5,Input_Lieferant!$D$8:$BE$8,0))),"")</f>
        <v>ojMiUBlUPNGRzhvqVrzLvNuWsqShns</v>
      </c>
      <c r="I778" s="31"/>
    </row>
    <row r="779" spans="1:9" x14ac:dyDescent="0.4">
      <c r="A779" s="158">
        <f>IFERROR(IF(AND(A773=A774,A774=A775,A775=A776,A776=A777,A777=A778),IF(A778+1&gt;MATCH(0,Input_Lieferant!$B$9:$B$158,-1),"",A778+1),A778),"")</f>
        <v>129</v>
      </c>
      <c r="B779" s="27" t="str">
        <f t="shared" si="826"/>
        <v>MATERIAL</v>
      </c>
      <c r="C779" s="27">
        <f t="shared" si="827"/>
        <v>129</v>
      </c>
      <c r="D779" s="27" t="str">
        <f t="shared" si="828"/>
        <v>GRUN</v>
      </c>
      <c r="E779" s="27" t="str">
        <f t="shared" si="767"/>
        <v>F</v>
      </c>
      <c r="F779" s="27">
        <f t="shared" ref="F779" si="833">IF(A778="","",2)</f>
        <v>2</v>
      </c>
      <c r="G779" s="27" t="str">
        <f t="shared" si="830"/>
        <v>/</v>
      </c>
      <c r="H779" s="27" t="str">
        <f>_xlfn.IFNA(IF(INDEX(Input_Lieferant!$D$9:$BE$158,MATCH($A779,Input_Lieferant!$B$9:$B$158,0),MATCH($H$2,Input_Lieferant!$D$8:$BE$8,0))=0,"",INDEX(Input_Lieferant!$D$9:$BE$158,MATCH($A779,Input_Lieferant!$B$9:$B$158,0),MATCH($H$2,Input_Lieferant!$D$8:$BE$8,0))),"")</f>
        <v>tFAFUPSKPJoKqkRfohrPsuwIxXdnNS</v>
      </c>
      <c r="I779" s="31"/>
    </row>
    <row r="780" spans="1:9" x14ac:dyDescent="0.4">
      <c r="A780" s="158">
        <f>IFERROR(IF(AND(A774=A775,A775=A776,A776=A777,A777=A778,A778=A779),IF(A779+1&gt;MATCH(0,Input_Lieferant!$B$9:$B$158,-1),"",A779+1),A779),"")</f>
        <v>129</v>
      </c>
      <c r="B780" s="27" t="str">
        <f t="shared" si="826"/>
        <v>MATERIAL</v>
      </c>
      <c r="C780" s="27">
        <f t="shared" si="827"/>
        <v>129</v>
      </c>
      <c r="D780" s="27" t="str">
        <f t="shared" si="828"/>
        <v>GRUN</v>
      </c>
      <c r="E780" s="27" t="str">
        <f t="shared" si="767"/>
        <v>E</v>
      </c>
      <c r="F780" s="27">
        <f t="shared" ref="F780" si="834">IF(A780="","",1)</f>
        <v>1</v>
      </c>
      <c r="G780" s="27" t="str">
        <f t="shared" si="830"/>
        <v/>
      </c>
      <c r="H780" s="27" t="str">
        <f>_xlfn.IFNA(IF(INDEX(Input_Lieferant!$D$9:$BE$158,MATCH($A780,Input_Lieferant!$B$9:$B$158,0),MATCH($H$4,Input_Lieferant!$D$8:$BE$8,0))=0,"",INDEX(Input_Lieferant!$D$9:$BE$158,MATCH($A780,Input_Lieferant!$B$9:$B$158,0),MATCH($H$4,Input_Lieferant!$D$8:$BE$8,0))),"")</f>
        <v>jzBLhosufVhUwnBJefyEzouEiHvDOF</v>
      </c>
      <c r="I780" s="31"/>
    </row>
    <row r="781" spans="1:9" x14ac:dyDescent="0.4">
      <c r="A781" s="158">
        <f>IFERROR(IF(AND(A775=A776,A776=A777,A777=A778,A778=A779,A779=A780),IF(A780+1&gt;MATCH(0,Input_Lieferant!$B$9:$B$158,-1),"",A780+1),A780),"")</f>
        <v>129</v>
      </c>
      <c r="B781" s="27" t="str">
        <f t="shared" si="826"/>
        <v>MATERIAL</v>
      </c>
      <c r="C781" s="27">
        <f t="shared" si="827"/>
        <v>129</v>
      </c>
      <c r="D781" s="27" t="str">
        <f t="shared" si="828"/>
        <v>GRUN</v>
      </c>
      <c r="E781" s="27" t="str">
        <f t="shared" si="767"/>
        <v>E</v>
      </c>
      <c r="F781" s="27">
        <f t="shared" ref="F781" si="835">IF(A780="","",2)</f>
        <v>2</v>
      </c>
      <c r="G781" s="27" t="str">
        <f t="shared" si="830"/>
        <v>/</v>
      </c>
      <c r="H781" s="27" t="str">
        <f>_xlfn.IFNA(IF(INDEX(Input_Lieferant!$D$9:$BE$158,MATCH($A781,Input_Lieferant!$B$9:$B$158,0),MATCH($H$1,Input_Lieferant!$D$8:$BE$8,0))=0,"",INDEX(Input_Lieferant!$D$9:$BE$158,MATCH($A781,Input_Lieferant!$B$9:$B$158,0),MATCH($H$1,Input_Lieferant!$D$8:$BE$8,0))),"")</f>
        <v>OVfMbBRwazHIFxFkmuttFHszGXqpJS</v>
      </c>
      <c r="I781" s="31"/>
    </row>
    <row r="782" spans="1:9" x14ac:dyDescent="0.4">
      <c r="A782" s="158">
        <f>IFERROR(IF(AND(A776=A777,A777=A778,A778=A779,A779=A780,A780=A781),IF(A781+1&gt;MATCH(0,Input_Lieferant!$B$9:$B$158,-1),"",A781+1),A781),"")</f>
        <v>130</v>
      </c>
      <c r="B782" s="27" t="str">
        <f t="shared" si="826"/>
        <v>MATERIAL</v>
      </c>
      <c r="C782" s="27">
        <f t="shared" si="827"/>
        <v>130</v>
      </c>
      <c r="D782" s="27" t="str">
        <f t="shared" si="828"/>
        <v>GRUN</v>
      </c>
      <c r="E782" s="27" t="str">
        <f t="shared" ref="E782:E845" si="836">IF(A782&lt;&gt;"",E776,"")</f>
        <v>D</v>
      </c>
      <c r="F782" s="27">
        <f t="shared" ref="F782" si="837">IF(A782="","",1)</f>
        <v>1</v>
      </c>
      <c r="G782" s="27" t="str">
        <f t="shared" si="830"/>
        <v/>
      </c>
      <c r="H782" s="27" t="str">
        <f>_xlfn.IFNA(IF(INDEX(Input_Lieferant!$D$9:$BE$158,MATCH($A782,Input_Lieferant!$B$9:$B$158,0),MATCH($H$6,Input_Lieferant!$D$8:$BE$8,0))=0,"",INDEX(Input_Lieferant!$D$9:$BE$158,MATCH($A782,Input_Lieferant!$B$9:$B$158,0),MATCH($H$6,Input_Lieferant!$D$8:$BE$8,0))),"")</f>
        <v>EWklwLtgeRHAofnwzJGWIjDUbfIVgw</v>
      </c>
      <c r="I782" s="31"/>
    </row>
    <row r="783" spans="1:9" x14ac:dyDescent="0.4">
      <c r="A783" s="158">
        <f>IFERROR(IF(AND(A777=A778,A778=A779,A779=A780,A780=A781,A781=A782),IF(A782+1&gt;MATCH(0,Input_Lieferant!$B$9:$B$158,-1),"",A782+1),A782),"")</f>
        <v>130</v>
      </c>
      <c r="B783" s="27" t="str">
        <f t="shared" si="826"/>
        <v>MATERIAL</v>
      </c>
      <c r="C783" s="27">
        <f t="shared" si="827"/>
        <v>130</v>
      </c>
      <c r="D783" s="27" t="str">
        <f t="shared" si="828"/>
        <v>GRUN</v>
      </c>
      <c r="E783" s="27" t="str">
        <f t="shared" si="836"/>
        <v>D</v>
      </c>
      <c r="F783" s="27">
        <f t="shared" ref="F783" si="838">IF(A782="","",2)</f>
        <v>2</v>
      </c>
      <c r="G783" s="27" t="str">
        <f t="shared" si="830"/>
        <v>/</v>
      </c>
      <c r="H783" s="27" t="str">
        <f>_xlfn.IFNA(IF(INDEX(Input_Lieferant!$D$9:$BE$158,MATCH($A783,Input_Lieferant!$B$9:$B$158,0),MATCH($H$3,Input_Lieferant!$D$8:$BE$8,0))=0,"",INDEX(Input_Lieferant!$D$9:$BE$158,MATCH($A783,Input_Lieferant!$B$9:$B$158,0),MATCH($H$3,Input_Lieferant!$D$8:$BE$8,0))),"")</f>
        <v>dwlMAApGcjzjfygoSEcDDrfNzTxWWE</v>
      </c>
      <c r="I783" s="31"/>
    </row>
    <row r="784" spans="1:9" x14ac:dyDescent="0.4">
      <c r="A784" s="158">
        <f>IFERROR(IF(AND(A778=A779,A779=A780,A780=A781,A781=A782,A782=A783),IF(A783+1&gt;MATCH(0,Input_Lieferant!$B$9:$B$158,-1),"",A783+1),A783),"")</f>
        <v>130</v>
      </c>
      <c r="B784" s="27" t="str">
        <f t="shared" si="826"/>
        <v>MATERIAL</v>
      </c>
      <c r="C784" s="27">
        <f t="shared" si="827"/>
        <v>130</v>
      </c>
      <c r="D784" s="27" t="str">
        <f t="shared" si="828"/>
        <v>GRUN</v>
      </c>
      <c r="E784" s="27" t="str">
        <f t="shared" si="836"/>
        <v>F</v>
      </c>
      <c r="F784" s="27">
        <f t="shared" ref="F784" si="839">IF(A784="","",1)</f>
        <v>1</v>
      </c>
      <c r="G784" s="27" t="str">
        <f t="shared" si="830"/>
        <v/>
      </c>
      <c r="H784" s="27" t="str">
        <f>_xlfn.IFNA(IF(INDEX(Input_Lieferant!$D$9:$BE$158,MATCH($A784,Input_Lieferant!$B$9:$B$158,0),MATCH($H$5,Input_Lieferant!$D$8:$BE$8,0))=0,"",INDEX(Input_Lieferant!$D$9:$BE$158,MATCH($A784,Input_Lieferant!$B$9:$B$158,0),MATCH($H$5,Input_Lieferant!$D$8:$BE$8,0))),"")</f>
        <v>dWDhDeahEoFeqjpcxjfFegIsruondR</v>
      </c>
      <c r="I784" s="31"/>
    </row>
    <row r="785" spans="1:9" x14ac:dyDescent="0.4">
      <c r="A785" s="158">
        <f>IFERROR(IF(AND(A779=A780,A780=A781,A781=A782,A782=A783,A783=A784),IF(A784+1&gt;MATCH(0,Input_Lieferant!$B$9:$B$158,-1),"",A784+1),A784),"")</f>
        <v>130</v>
      </c>
      <c r="B785" s="27" t="str">
        <f t="shared" si="826"/>
        <v>MATERIAL</v>
      </c>
      <c r="C785" s="27">
        <f t="shared" si="827"/>
        <v>130</v>
      </c>
      <c r="D785" s="27" t="str">
        <f t="shared" si="828"/>
        <v>GRUN</v>
      </c>
      <c r="E785" s="27" t="str">
        <f t="shared" si="836"/>
        <v>F</v>
      </c>
      <c r="F785" s="27">
        <f t="shared" ref="F785" si="840">IF(A784="","",2)</f>
        <v>2</v>
      </c>
      <c r="G785" s="27" t="str">
        <f t="shared" si="830"/>
        <v>/</v>
      </c>
      <c r="H785" s="27" t="str">
        <f>_xlfn.IFNA(IF(INDEX(Input_Lieferant!$D$9:$BE$158,MATCH($A785,Input_Lieferant!$B$9:$B$158,0),MATCH($H$2,Input_Lieferant!$D$8:$BE$8,0))=0,"",INDEX(Input_Lieferant!$D$9:$BE$158,MATCH($A785,Input_Lieferant!$B$9:$B$158,0),MATCH($H$2,Input_Lieferant!$D$8:$BE$8,0))),"")</f>
        <v>QwBiTERpzpMRqoOJHDLtxznqUoefXr</v>
      </c>
      <c r="I785" s="31"/>
    </row>
    <row r="786" spans="1:9" x14ac:dyDescent="0.4">
      <c r="A786" s="158">
        <f>IFERROR(IF(AND(A780=A781,A781=A782,A782=A783,A783=A784,A784=A785),IF(A785+1&gt;MATCH(0,Input_Lieferant!$B$9:$B$158,-1),"",A785+1),A785),"")</f>
        <v>130</v>
      </c>
      <c r="B786" s="27" t="str">
        <f t="shared" si="826"/>
        <v>MATERIAL</v>
      </c>
      <c r="C786" s="27">
        <f t="shared" si="827"/>
        <v>130</v>
      </c>
      <c r="D786" s="27" t="str">
        <f t="shared" si="828"/>
        <v>GRUN</v>
      </c>
      <c r="E786" s="27" t="str">
        <f t="shared" si="836"/>
        <v>E</v>
      </c>
      <c r="F786" s="27">
        <f t="shared" ref="F786" si="841">IF(A786="","",1)</f>
        <v>1</v>
      </c>
      <c r="G786" s="27" t="str">
        <f t="shared" si="830"/>
        <v/>
      </c>
      <c r="H786" s="27" t="str">
        <f>_xlfn.IFNA(IF(INDEX(Input_Lieferant!$D$9:$BE$158,MATCH($A786,Input_Lieferant!$B$9:$B$158,0),MATCH($H$4,Input_Lieferant!$D$8:$BE$8,0))=0,"",INDEX(Input_Lieferant!$D$9:$BE$158,MATCH($A786,Input_Lieferant!$B$9:$B$158,0),MATCH($H$4,Input_Lieferant!$D$8:$BE$8,0))),"")</f>
        <v>ifykvXEroEXsTCRuIfBCRwBLCJvzDv</v>
      </c>
      <c r="I786" s="31"/>
    </row>
    <row r="787" spans="1:9" x14ac:dyDescent="0.4">
      <c r="A787" s="158">
        <f>IFERROR(IF(AND(A781=A782,A782=A783,A783=A784,A784=A785,A785=A786),IF(A786+1&gt;MATCH(0,Input_Lieferant!$B$9:$B$158,-1),"",A786+1),A786),"")</f>
        <v>130</v>
      </c>
      <c r="B787" s="27" t="str">
        <f t="shared" si="826"/>
        <v>MATERIAL</v>
      </c>
      <c r="C787" s="27">
        <f t="shared" si="827"/>
        <v>130</v>
      </c>
      <c r="D787" s="27" t="str">
        <f t="shared" si="828"/>
        <v>GRUN</v>
      </c>
      <c r="E787" s="27" t="str">
        <f t="shared" si="836"/>
        <v>E</v>
      </c>
      <c r="F787" s="27">
        <f t="shared" ref="F787" si="842">IF(A786="","",2)</f>
        <v>2</v>
      </c>
      <c r="G787" s="27" t="str">
        <f t="shared" si="830"/>
        <v>/</v>
      </c>
      <c r="H787" s="27" t="str">
        <f>_xlfn.IFNA(IF(INDEX(Input_Lieferant!$D$9:$BE$158,MATCH($A787,Input_Lieferant!$B$9:$B$158,0),MATCH($H$1,Input_Lieferant!$D$8:$BE$8,0))=0,"",INDEX(Input_Lieferant!$D$9:$BE$158,MATCH($A787,Input_Lieferant!$B$9:$B$158,0),MATCH($H$1,Input_Lieferant!$D$8:$BE$8,0))),"")</f>
        <v>VoxhsrIQxKmQwStSBsLhaybjqQdQyk</v>
      </c>
      <c r="I787" s="31"/>
    </row>
    <row r="788" spans="1:9" x14ac:dyDescent="0.4">
      <c r="A788" s="158">
        <f>IFERROR(IF(AND(A782=A783,A783=A784,A784=A785,A785=A786,A786=A787),IF(A787+1&gt;MATCH(0,Input_Lieferant!$B$9:$B$158,-1),"",A787+1),A787),"")</f>
        <v>131</v>
      </c>
      <c r="B788" s="27" t="str">
        <f t="shared" si="826"/>
        <v>MATERIAL</v>
      </c>
      <c r="C788" s="27">
        <f t="shared" si="827"/>
        <v>131</v>
      </c>
      <c r="D788" s="27" t="str">
        <f t="shared" si="828"/>
        <v>GRUN</v>
      </c>
      <c r="E788" s="27" t="str">
        <f t="shared" si="836"/>
        <v>D</v>
      </c>
      <c r="F788" s="27">
        <f t="shared" ref="F788" si="843">IF(A788="","",1)</f>
        <v>1</v>
      </c>
      <c r="G788" s="27" t="str">
        <f t="shared" si="830"/>
        <v/>
      </c>
      <c r="H788" s="27" t="str">
        <f>_xlfn.IFNA(IF(INDEX(Input_Lieferant!$D$9:$BE$158,MATCH($A788,Input_Lieferant!$B$9:$B$158,0),MATCH($H$6,Input_Lieferant!$D$8:$BE$8,0))=0,"",INDEX(Input_Lieferant!$D$9:$BE$158,MATCH($A788,Input_Lieferant!$B$9:$B$158,0),MATCH($H$6,Input_Lieferant!$D$8:$BE$8,0))),"")</f>
        <v>jxguBSGbbsSunnChbGNeFkztUJjdTH</v>
      </c>
      <c r="I788" s="31"/>
    </row>
    <row r="789" spans="1:9" x14ac:dyDescent="0.4">
      <c r="A789" s="158">
        <f>IFERROR(IF(AND(A783=A784,A784=A785,A785=A786,A786=A787,A787=A788),IF(A788+1&gt;MATCH(0,Input_Lieferant!$B$9:$B$158,-1),"",A788+1),A788),"")</f>
        <v>131</v>
      </c>
      <c r="B789" s="27" t="str">
        <f t="shared" si="826"/>
        <v>MATERIAL</v>
      </c>
      <c r="C789" s="27">
        <f t="shared" si="827"/>
        <v>131</v>
      </c>
      <c r="D789" s="27" t="str">
        <f t="shared" si="828"/>
        <v>GRUN</v>
      </c>
      <c r="E789" s="27" t="str">
        <f t="shared" si="836"/>
        <v>D</v>
      </c>
      <c r="F789" s="27">
        <f t="shared" ref="F789" si="844">IF(A788="","",2)</f>
        <v>2</v>
      </c>
      <c r="G789" s="27" t="str">
        <f t="shared" si="830"/>
        <v>/</v>
      </c>
      <c r="H789" s="27" t="str">
        <f>_xlfn.IFNA(IF(INDEX(Input_Lieferant!$D$9:$BE$158,MATCH($A789,Input_Lieferant!$B$9:$B$158,0),MATCH($H$3,Input_Lieferant!$D$8:$BE$8,0))=0,"",INDEX(Input_Lieferant!$D$9:$BE$158,MATCH($A789,Input_Lieferant!$B$9:$B$158,0),MATCH($H$3,Input_Lieferant!$D$8:$BE$8,0))),"")</f>
        <v>ryrsBiSilgXVPusNaOIXXGUIBTupBw</v>
      </c>
      <c r="I789" s="31"/>
    </row>
    <row r="790" spans="1:9" x14ac:dyDescent="0.4">
      <c r="A790" s="158">
        <f>IFERROR(IF(AND(A784=A785,A785=A786,A786=A787,A787=A788,A788=A789),IF(A789+1&gt;MATCH(0,Input_Lieferant!$B$9:$B$158,-1),"",A789+1),A789),"")</f>
        <v>131</v>
      </c>
      <c r="B790" s="27" t="str">
        <f t="shared" si="826"/>
        <v>MATERIAL</v>
      </c>
      <c r="C790" s="27">
        <f t="shared" si="827"/>
        <v>131</v>
      </c>
      <c r="D790" s="27" t="str">
        <f t="shared" si="828"/>
        <v>GRUN</v>
      </c>
      <c r="E790" s="27" t="str">
        <f t="shared" si="836"/>
        <v>F</v>
      </c>
      <c r="F790" s="27">
        <f t="shared" ref="F790" si="845">IF(A790="","",1)</f>
        <v>1</v>
      </c>
      <c r="G790" s="27" t="str">
        <f t="shared" si="830"/>
        <v/>
      </c>
      <c r="H790" s="27" t="str">
        <f>_xlfn.IFNA(IF(INDEX(Input_Lieferant!$D$9:$BE$158,MATCH($A790,Input_Lieferant!$B$9:$B$158,0),MATCH($H$5,Input_Lieferant!$D$8:$BE$8,0))=0,"",INDEX(Input_Lieferant!$D$9:$BE$158,MATCH($A790,Input_Lieferant!$B$9:$B$158,0),MATCH($H$5,Input_Lieferant!$D$8:$BE$8,0))),"")</f>
        <v>emFlXlAVXbDzJvBjWczPawuxRJgpTV</v>
      </c>
      <c r="I790" s="31"/>
    </row>
    <row r="791" spans="1:9" x14ac:dyDescent="0.4">
      <c r="A791" s="158">
        <f>IFERROR(IF(AND(A785=A786,A786=A787,A787=A788,A788=A789,A789=A790),IF(A790+1&gt;MATCH(0,Input_Lieferant!$B$9:$B$158,-1),"",A790+1),A790),"")</f>
        <v>131</v>
      </c>
      <c r="B791" s="27" t="str">
        <f t="shared" si="826"/>
        <v>MATERIAL</v>
      </c>
      <c r="C791" s="27">
        <f t="shared" si="827"/>
        <v>131</v>
      </c>
      <c r="D791" s="27" t="str">
        <f t="shared" si="828"/>
        <v>GRUN</v>
      </c>
      <c r="E791" s="27" t="str">
        <f t="shared" si="836"/>
        <v>F</v>
      </c>
      <c r="F791" s="27">
        <f t="shared" ref="F791" si="846">IF(A790="","",2)</f>
        <v>2</v>
      </c>
      <c r="G791" s="27" t="str">
        <f t="shared" si="830"/>
        <v>/</v>
      </c>
      <c r="H791" s="27" t="str">
        <f>_xlfn.IFNA(IF(INDEX(Input_Lieferant!$D$9:$BE$158,MATCH($A791,Input_Lieferant!$B$9:$B$158,0),MATCH($H$2,Input_Lieferant!$D$8:$BE$8,0))=0,"",INDEX(Input_Lieferant!$D$9:$BE$158,MATCH($A791,Input_Lieferant!$B$9:$B$158,0),MATCH($H$2,Input_Lieferant!$D$8:$BE$8,0))),"")</f>
        <v>crfzdHcjmbkSRKQSIQdfpNlrlztCkt</v>
      </c>
      <c r="I791" s="31"/>
    </row>
    <row r="792" spans="1:9" x14ac:dyDescent="0.4">
      <c r="A792" s="158">
        <f>IFERROR(IF(AND(A786=A787,A787=A788,A788=A789,A789=A790,A790=A791),IF(A791+1&gt;MATCH(0,Input_Lieferant!$B$9:$B$158,-1),"",A791+1),A791),"")</f>
        <v>131</v>
      </c>
      <c r="B792" s="27" t="str">
        <f t="shared" si="826"/>
        <v>MATERIAL</v>
      </c>
      <c r="C792" s="27">
        <f t="shared" si="827"/>
        <v>131</v>
      </c>
      <c r="D792" s="27" t="str">
        <f t="shared" si="828"/>
        <v>GRUN</v>
      </c>
      <c r="E792" s="27" t="str">
        <f t="shared" si="836"/>
        <v>E</v>
      </c>
      <c r="F792" s="27">
        <f t="shared" ref="F792" si="847">IF(A792="","",1)</f>
        <v>1</v>
      </c>
      <c r="G792" s="27" t="str">
        <f t="shared" si="830"/>
        <v/>
      </c>
      <c r="H792" s="27" t="str">
        <f>_xlfn.IFNA(IF(INDEX(Input_Lieferant!$D$9:$BE$158,MATCH($A792,Input_Lieferant!$B$9:$B$158,0),MATCH($H$4,Input_Lieferant!$D$8:$BE$8,0))=0,"",INDEX(Input_Lieferant!$D$9:$BE$158,MATCH($A792,Input_Lieferant!$B$9:$B$158,0),MATCH($H$4,Input_Lieferant!$D$8:$BE$8,0))),"")</f>
        <v>OxkMqXhzmvEPICzrAafdWFHhdsIaEq</v>
      </c>
      <c r="I792" s="31"/>
    </row>
    <row r="793" spans="1:9" x14ac:dyDescent="0.4">
      <c r="A793" s="158">
        <f>IFERROR(IF(AND(A787=A788,A788=A789,A789=A790,A790=A791,A791=A792),IF(A792+1&gt;MATCH(0,Input_Lieferant!$B$9:$B$158,-1),"",A792+1),A792),"")</f>
        <v>131</v>
      </c>
      <c r="B793" s="27" t="str">
        <f t="shared" si="826"/>
        <v>MATERIAL</v>
      </c>
      <c r="C793" s="27">
        <f t="shared" si="827"/>
        <v>131</v>
      </c>
      <c r="D793" s="27" t="str">
        <f t="shared" si="828"/>
        <v>GRUN</v>
      </c>
      <c r="E793" s="27" t="str">
        <f t="shared" si="836"/>
        <v>E</v>
      </c>
      <c r="F793" s="27">
        <f t="shared" ref="F793" si="848">IF(A792="","",2)</f>
        <v>2</v>
      </c>
      <c r="G793" s="27" t="str">
        <f t="shared" si="830"/>
        <v>/</v>
      </c>
      <c r="H793" s="27" t="str">
        <f>_xlfn.IFNA(IF(INDEX(Input_Lieferant!$D$9:$BE$158,MATCH($A793,Input_Lieferant!$B$9:$B$158,0),MATCH($H$1,Input_Lieferant!$D$8:$BE$8,0))=0,"",INDEX(Input_Lieferant!$D$9:$BE$158,MATCH($A793,Input_Lieferant!$B$9:$B$158,0),MATCH($H$1,Input_Lieferant!$D$8:$BE$8,0))),"")</f>
        <v>hHIxjKMzktkQVFrfKozvgGkMGHscxq</v>
      </c>
      <c r="I793" s="31"/>
    </row>
    <row r="794" spans="1:9" x14ac:dyDescent="0.4">
      <c r="A794" s="158">
        <f>IFERROR(IF(AND(A788=A789,A789=A790,A790=A791,A791=A792,A792=A793),IF(A793+1&gt;MATCH(0,Input_Lieferant!$B$9:$B$158,-1),"",A793+1),A793),"")</f>
        <v>132</v>
      </c>
      <c r="B794" s="27" t="str">
        <f t="shared" si="826"/>
        <v>MATERIAL</v>
      </c>
      <c r="C794" s="27">
        <f t="shared" si="827"/>
        <v>132</v>
      </c>
      <c r="D794" s="27" t="str">
        <f t="shared" si="828"/>
        <v>GRUN</v>
      </c>
      <c r="E794" s="27" t="str">
        <f t="shared" si="836"/>
        <v>D</v>
      </c>
      <c r="F794" s="27">
        <f t="shared" ref="F794" si="849">IF(A794="","",1)</f>
        <v>1</v>
      </c>
      <c r="G794" s="27" t="str">
        <f t="shared" si="830"/>
        <v/>
      </c>
      <c r="H794" s="27" t="str">
        <f>_xlfn.IFNA(IF(INDEX(Input_Lieferant!$D$9:$BE$158,MATCH($A794,Input_Lieferant!$B$9:$B$158,0),MATCH($H$6,Input_Lieferant!$D$8:$BE$8,0))=0,"",INDEX(Input_Lieferant!$D$9:$BE$158,MATCH($A794,Input_Lieferant!$B$9:$B$158,0),MATCH($H$6,Input_Lieferant!$D$8:$BE$8,0))),"")</f>
        <v>gkGTMwsliqqWXEaeFJDjaTndJgJxjl</v>
      </c>
      <c r="I794" s="31"/>
    </row>
    <row r="795" spans="1:9" x14ac:dyDescent="0.4">
      <c r="A795" s="158">
        <f>IFERROR(IF(AND(A789=A790,A790=A791,A791=A792,A792=A793,A793=A794),IF(A794+1&gt;MATCH(0,Input_Lieferant!$B$9:$B$158,-1),"",A794+1),A794),"")</f>
        <v>132</v>
      </c>
      <c r="B795" s="27" t="str">
        <f t="shared" si="826"/>
        <v>MATERIAL</v>
      </c>
      <c r="C795" s="27">
        <f t="shared" si="827"/>
        <v>132</v>
      </c>
      <c r="D795" s="27" t="str">
        <f t="shared" si="828"/>
        <v>GRUN</v>
      </c>
      <c r="E795" s="27" t="str">
        <f t="shared" si="836"/>
        <v>D</v>
      </c>
      <c r="F795" s="27">
        <f t="shared" ref="F795" si="850">IF(A794="","",2)</f>
        <v>2</v>
      </c>
      <c r="G795" s="27" t="str">
        <f t="shared" si="830"/>
        <v>/</v>
      </c>
      <c r="H795" s="27" t="str">
        <f>_xlfn.IFNA(IF(INDEX(Input_Lieferant!$D$9:$BE$158,MATCH($A795,Input_Lieferant!$B$9:$B$158,0),MATCH($H$3,Input_Lieferant!$D$8:$BE$8,0))=0,"",INDEX(Input_Lieferant!$D$9:$BE$158,MATCH($A795,Input_Lieferant!$B$9:$B$158,0),MATCH($H$3,Input_Lieferant!$D$8:$BE$8,0))),"")</f>
        <v>eIHnLKMMOizWCxoxCbKCDeLatBmrKL</v>
      </c>
      <c r="I795" s="31"/>
    </row>
    <row r="796" spans="1:9" x14ac:dyDescent="0.4">
      <c r="A796" s="158">
        <f>IFERROR(IF(AND(A790=A791,A791=A792,A792=A793,A793=A794,A794=A795),IF(A795+1&gt;MATCH(0,Input_Lieferant!$B$9:$B$158,-1),"",A795+1),A795),"")</f>
        <v>132</v>
      </c>
      <c r="B796" s="27" t="str">
        <f t="shared" si="826"/>
        <v>MATERIAL</v>
      </c>
      <c r="C796" s="27">
        <f t="shared" si="827"/>
        <v>132</v>
      </c>
      <c r="D796" s="27" t="str">
        <f t="shared" si="828"/>
        <v>GRUN</v>
      </c>
      <c r="E796" s="27" t="str">
        <f t="shared" si="836"/>
        <v>F</v>
      </c>
      <c r="F796" s="27">
        <f t="shared" ref="F796" si="851">IF(A796="","",1)</f>
        <v>1</v>
      </c>
      <c r="G796" s="27" t="str">
        <f t="shared" si="830"/>
        <v/>
      </c>
      <c r="H796" s="27" t="str">
        <f>_xlfn.IFNA(IF(INDEX(Input_Lieferant!$D$9:$BE$158,MATCH($A796,Input_Lieferant!$B$9:$B$158,0),MATCH($H$5,Input_Lieferant!$D$8:$BE$8,0))=0,"",INDEX(Input_Lieferant!$D$9:$BE$158,MATCH($A796,Input_Lieferant!$B$9:$B$158,0),MATCH($H$5,Input_Lieferant!$D$8:$BE$8,0))),"")</f>
        <v>WyUbtsdJotqCRNwKLwEmNQnurrCygF</v>
      </c>
      <c r="I796" s="31"/>
    </row>
    <row r="797" spans="1:9" x14ac:dyDescent="0.4">
      <c r="A797" s="158">
        <f>IFERROR(IF(AND(A791=A792,A792=A793,A793=A794,A794=A795,A795=A796),IF(A796+1&gt;MATCH(0,Input_Lieferant!$B$9:$B$158,-1),"",A796+1),A796),"")</f>
        <v>132</v>
      </c>
      <c r="B797" s="27" t="str">
        <f t="shared" si="826"/>
        <v>MATERIAL</v>
      </c>
      <c r="C797" s="27">
        <f t="shared" si="827"/>
        <v>132</v>
      </c>
      <c r="D797" s="27" t="str">
        <f t="shared" si="828"/>
        <v>GRUN</v>
      </c>
      <c r="E797" s="27" t="str">
        <f t="shared" si="836"/>
        <v>F</v>
      </c>
      <c r="F797" s="27">
        <f t="shared" ref="F797" si="852">IF(A796="","",2)</f>
        <v>2</v>
      </c>
      <c r="G797" s="27" t="str">
        <f t="shared" si="830"/>
        <v>/</v>
      </c>
      <c r="H797" s="27" t="str">
        <f>_xlfn.IFNA(IF(INDEX(Input_Lieferant!$D$9:$BE$158,MATCH($A797,Input_Lieferant!$B$9:$B$158,0),MATCH($H$2,Input_Lieferant!$D$8:$BE$8,0))=0,"",INDEX(Input_Lieferant!$D$9:$BE$158,MATCH($A797,Input_Lieferant!$B$9:$B$158,0),MATCH($H$2,Input_Lieferant!$D$8:$BE$8,0))),"")</f>
        <v>cJQeUOVqpGcmuTiPeLvenhhvdzEHHt</v>
      </c>
      <c r="I797" s="31"/>
    </row>
    <row r="798" spans="1:9" x14ac:dyDescent="0.4">
      <c r="A798" s="158">
        <f>IFERROR(IF(AND(A792=A793,A793=A794,A794=A795,A795=A796,A796=A797),IF(A797+1&gt;MATCH(0,Input_Lieferant!$B$9:$B$158,-1),"",A797+1),A797),"")</f>
        <v>132</v>
      </c>
      <c r="B798" s="27" t="str">
        <f t="shared" si="826"/>
        <v>MATERIAL</v>
      </c>
      <c r="C798" s="27">
        <f t="shared" si="827"/>
        <v>132</v>
      </c>
      <c r="D798" s="27" t="str">
        <f t="shared" si="828"/>
        <v>GRUN</v>
      </c>
      <c r="E798" s="27" t="str">
        <f t="shared" si="836"/>
        <v>E</v>
      </c>
      <c r="F798" s="27">
        <f t="shared" ref="F798" si="853">IF(A798="","",1)</f>
        <v>1</v>
      </c>
      <c r="G798" s="27" t="str">
        <f t="shared" si="830"/>
        <v/>
      </c>
      <c r="H798" s="27" t="str">
        <f>_xlfn.IFNA(IF(INDEX(Input_Lieferant!$D$9:$BE$158,MATCH($A798,Input_Lieferant!$B$9:$B$158,0),MATCH($H$4,Input_Lieferant!$D$8:$BE$8,0))=0,"",INDEX(Input_Lieferant!$D$9:$BE$158,MATCH($A798,Input_Lieferant!$B$9:$B$158,0),MATCH($H$4,Input_Lieferant!$D$8:$BE$8,0))),"")</f>
        <v>BFqjjeggsNvrzmeiIMAHTPoSCmOnsC</v>
      </c>
      <c r="I798" s="31"/>
    </row>
    <row r="799" spans="1:9" x14ac:dyDescent="0.4">
      <c r="A799" s="158">
        <f>IFERROR(IF(AND(A793=A794,A794=A795,A795=A796,A796=A797,A797=A798),IF(A798+1&gt;MATCH(0,Input_Lieferant!$B$9:$B$158,-1),"",A798+1),A798),"")</f>
        <v>132</v>
      </c>
      <c r="B799" s="27" t="str">
        <f t="shared" si="826"/>
        <v>MATERIAL</v>
      </c>
      <c r="C799" s="27">
        <f t="shared" si="827"/>
        <v>132</v>
      </c>
      <c r="D799" s="27" t="str">
        <f t="shared" si="828"/>
        <v>GRUN</v>
      </c>
      <c r="E799" s="27" t="str">
        <f t="shared" si="836"/>
        <v>E</v>
      </c>
      <c r="F799" s="27">
        <f t="shared" ref="F799" si="854">IF(A798="","",2)</f>
        <v>2</v>
      </c>
      <c r="G799" s="27" t="str">
        <f t="shared" si="830"/>
        <v>/</v>
      </c>
      <c r="H799" s="27" t="str">
        <f>_xlfn.IFNA(IF(INDEX(Input_Lieferant!$D$9:$BE$158,MATCH($A799,Input_Lieferant!$B$9:$B$158,0),MATCH($H$1,Input_Lieferant!$D$8:$BE$8,0))=0,"",INDEX(Input_Lieferant!$D$9:$BE$158,MATCH($A799,Input_Lieferant!$B$9:$B$158,0),MATCH($H$1,Input_Lieferant!$D$8:$BE$8,0))),"")</f>
        <v>xVHNNqujnXUocOEcGVlBKgGQdmtJNb</v>
      </c>
      <c r="I799" s="31"/>
    </row>
    <row r="800" spans="1:9" x14ac:dyDescent="0.4">
      <c r="A800" s="158">
        <f>IFERROR(IF(AND(A794=A795,A795=A796,A796=A797,A797=A798,A798=A799),IF(A799+1&gt;MATCH(0,Input_Lieferant!$B$9:$B$158,-1),"",A799+1),A799),"")</f>
        <v>133</v>
      </c>
      <c r="B800" s="27" t="str">
        <f t="shared" si="826"/>
        <v>MATERIAL</v>
      </c>
      <c r="C800" s="27">
        <f t="shared" si="827"/>
        <v>133</v>
      </c>
      <c r="D800" s="27" t="str">
        <f t="shared" si="828"/>
        <v>GRUN</v>
      </c>
      <c r="E800" s="27" t="str">
        <f t="shared" si="836"/>
        <v>D</v>
      </c>
      <c r="F800" s="27">
        <f t="shared" ref="F800" si="855">IF(A800="","",1)</f>
        <v>1</v>
      </c>
      <c r="G800" s="27" t="str">
        <f t="shared" si="830"/>
        <v/>
      </c>
      <c r="H800" s="27" t="str">
        <f>_xlfn.IFNA(IF(INDEX(Input_Lieferant!$D$9:$BE$158,MATCH($A800,Input_Lieferant!$B$9:$B$158,0),MATCH($H$6,Input_Lieferant!$D$8:$BE$8,0))=0,"",INDEX(Input_Lieferant!$D$9:$BE$158,MATCH($A800,Input_Lieferant!$B$9:$B$158,0),MATCH($H$6,Input_Lieferant!$D$8:$BE$8,0))),"")</f>
        <v>DKlpMsJRXzaaKpTiNLTWMNBdbvotzm</v>
      </c>
      <c r="I800" s="31"/>
    </row>
    <row r="801" spans="1:9" x14ac:dyDescent="0.4">
      <c r="A801" s="158">
        <f>IFERROR(IF(AND(A795=A796,A796=A797,A797=A798,A798=A799,A799=A800),IF(A800+1&gt;MATCH(0,Input_Lieferant!$B$9:$B$158,-1),"",A800+1),A800),"")</f>
        <v>133</v>
      </c>
      <c r="B801" s="27" t="str">
        <f t="shared" si="826"/>
        <v>MATERIAL</v>
      </c>
      <c r="C801" s="27">
        <f t="shared" si="827"/>
        <v>133</v>
      </c>
      <c r="D801" s="27" t="str">
        <f t="shared" si="828"/>
        <v>GRUN</v>
      </c>
      <c r="E801" s="27" t="str">
        <f t="shared" si="836"/>
        <v>D</v>
      </c>
      <c r="F801" s="27">
        <f t="shared" ref="F801" si="856">IF(A800="","",2)</f>
        <v>2</v>
      </c>
      <c r="G801" s="27" t="str">
        <f t="shared" si="830"/>
        <v>/</v>
      </c>
      <c r="H801" s="27" t="str">
        <f>_xlfn.IFNA(IF(INDEX(Input_Lieferant!$D$9:$BE$158,MATCH($A801,Input_Lieferant!$B$9:$B$158,0),MATCH($H$3,Input_Lieferant!$D$8:$BE$8,0))=0,"",INDEX(Input_Lieferant!$D$9:$BE$158,MATCH($A801,Input_Lieferant!$B$9:$B$158,0),MATCH($H$3,Input_Lieferant!$D$8:$BE$8,0))),"")</f>
        <v>JBIaInhbBmTyCVVOcrwoLeRODOmoyi</v>
      </c>
      <c r="I801" s="31"/>
    </row>
    <row r="802" spans="1:9" x14ac:dyDescent="0.4">
      <c r="A802" s="158">
        <f>IFERROR(IF(AND(A796=A797,A797=A798,A798=A799,A799=A800,A800=A801),IF(A801+1&gt;MATCH(0,Input_Lieferant!$B$9:$B$158,-1),"",A801+1),A801),"")</f>
        <v>133</v>
      </c>
      <c r="B802" s="27" t="str">
        <f t="shared" si="826"/>
        <v>MATERIAL</v>
      </c>
      <c r="C802" s="27">
        <f t="shared" si="827"/>
        <v>133</v>
      </c>
      <c r="D802" s="27" t="str">
        <f t="shared" si="828"/>
        <v>GRUN</v>
      </c>
      <c r="E802" s="27" t="str">
        <f t="shared" si="836"/>
        <v>F</v>
      </c>
      <c r="F802" s="27">
        <f t="shared" ref="F802" si="857">IF(A802="","",1)</f>
        <v>1</v>
      </c>
      <c r="G802" s="27" t="str">
        <f t="shared" si="830"/>
        <v/>
      </c>
      <c r="H802" s="27" t="str">
        <f>_xlfn.IFNA(IF(INDEX(Input_Lieferant!$D$9:$BE$158,MATCH($A802,Input_Lieferant!$B$9:$B$158,0),MATCH($H$5,Input_Lieferant!$D$8:$BE$8,0))=0,"",INDEX(Input_Lieferant!$D$9:$BE$158,MATCH($A802,Input_Lieferant!$B$9:$B$158,0),MATCH($H$5,Input_Lieferant!$D$8:$BE$8,0))),"")</f>
        <v>MtnNnneMwyJNeKVsmPpQsFjLqdEUPd</v>
      </c>
      <c r="I802" s="31"/>
    </row>
    <row r="803" spans="1:9" x14ac:dyDescent="0.4">
      <c r="A803" s="158">
        <f>IFERROR(IF(AND(A797=A798,A798=A799,A799=A800,A800=A801,A801=A802),IF(A802+1&gt;MATCH(0,Input_Lieferant!$B$9:$B$158,-1),"",A802+1),A802),"")</f>
        <v>133</v>
      </c>
      <c r="B803" s="27" t="str">
        <f t="shared" si="826"/>
        <v>MATERIAL</v>
      </c>
      <c r="C803" s="27">
        <f t="shared" si="827"/>
        <v>133</v>
      </c>
      <c r="D803" s="27" t="str">
        <f t="shared" si="828"/>
        <v>GRUN</v>
      </c>
      <c r="E803" s="27" t="str">
        <f t="shared" si="836"/>
        <v>F</v>
      </c>
      <c r="F803" s="27">
        <f t="shared" ref="F803" si="858">IF(A802="","",2)</f>
        <v>2</v>
      </c>
      <c r="G803" s="27" t="str">
        <f t="shared" si="830"/>
        <v>/</v>
      </c>
      <c r="H803" s="27" t="str">
        <f>_xlfn.IFNA(IF(INDEX(Input_Lieferant!$D$9:$BE$158,MATCH($A803,Input_Lieferant!$B$9:$B$158,0),MATCH($H$2,Input_Lieferant!$D$8:$BE$8,0))=0,"",INDEX(Input_Lieferant!$D$9:$BE$158,MATCH($A803,Input_Lieferant!$B$9:$B$158,0),MATCH($H$2,Input_Lieferant!$D$8:$BE$8,0))),"")</f>
        <v>sMkHRbyiQmrJrrDJiwWVrFOVfjuqeR</v>
      </c>
      <c r="I803" s="31"/>
    </row>
    <row r="804" spans="1:9" x14ac:dyDescent="0.4">
      <c r="A804" s="158">
        <f>IFERROR(IF(AND(A798=A799,A799=A800,A800=A801,A801=A802,A802=A803),IF(A803+1&gt;MATCH(0,Input_Lieferant!$B$9:$B$158,-1),"",A803+1),A803),"")</f>
        <v>133</v>
      </c>
      <c r="B804" s="27" t="str">
        <f t="shared" si="826"/>
        <v>MATERIAL</v>
      </c>
      <c r="C804" s="27">
        <f t="shared" si="827"/>
        <v>133</v>
      </c>
      <c r="D804" s="27" t="str">
        <f t="shared" si="828"/>
        <v>GRUN</v>
      </c>
      <c r="E804" s="27" t="str">
        <f t="shared" si="836"/>
        <v>E</v>
      </c>
      <c r="F804" s="27">
        <f t="shared" ref="F804" si="859">IF(A804="","",1)</f>
        <v>1</v>
      </c>
      <c r="G804" s="27" t="str">
        <f t="shared" si="830"/>
        <v/>
      </c>
      <c r="H804" s="27" t="str">
        <f>_xlfn.IFNA(IF(INDEX(Input_Lieferant!$D$9:$BE$158,MATCH($A804,Input_Lieferant!$B$9:$B$158,0),MATCH($H$4,Input_Lieferant!$D$8:$BE$8,0))=0,"",INDEX(Input_Lieferant!$D$9:$BE$158,MATCH($A804,Input_Lieferant!$B$9:$B$158,0),MATCH($H$4,Input_Lieferant!$D$8:$BE$8,0))),"")</f>
        <v>oAlhujAbItwOjTuenxqkHrpnQkjesb</v>
      </c>
      <c r="I804" s="31"/>
    </row>
    <row r="805" spans="1:9" x14ac:dyDescent="0.4">
      <c r="A805" s="158">
        <f>IFERROR(IF(AND(A799=A800,A800=A801,A801=A802,A802=A803,A803=A804),IF(A804+1&gt;MATCH(0,Input_Lieferant!$B$9:$B$158,-1),"",A804+1),A804),"")</f>
        <v>133</v>
      </c>
      <c r="B805" s="27" t="str">
        <f t="shared" si="826"/>
        <v>MATERIAL</v>
      </c>
      <c r="C805" s="27">
        <f t="shared" si="827"/>
        <v>133</v>
      </c>
      <c r="D805" s="27" t="str">
        <f t="shared" si="828"/>
        <v>GRUN</v>
      </c>
      <c r="E805" s="27" t="str">
        <f t="shared" si="836"/>
        <v>E</v>
      </c>
      <c r="F805" s="27">
        <f t="shared" ref="F805" si="860">IF(A804="","",2)</f>
        <v>2</v>
      </c>
      <c r="G805" s="27" t="str">
        <f t="shared" si="830"/>
        <v>/</v>
      </c>
      <c r="H805" s="27" t="str">
        <f>_xlfn.IFNA(IF(INDEX(Input_Lieferant!$D$9:$BE$158,MATCH($A805,Input_Lieferant!$B$9:$B$158,0),MATCH($H$1,Input_Lieferant!$D$8:$BE$8,0))=0,"",INDEX(Input_Lieferant!$D$9:$BE$158,MATCH($A805,Input_Lieferant!$B$9:$B$158,0),MATCH($H$1,Input_Lieferant!$D$8:$BE$8,0))),"")</f>
        <v>CoEMFAepmVefyxhcGTysmiBFbBQUAI</v>
      </c>
      <c r="I805" s="31"/>
    </row>
    <row r="806" spans="1:9" x14ac:dyDescent="0.4">
      <c r="A806" s="158">
        <f>IFERROR(IF(AND(A800=A801,A801=A802,A802=A803,A803=A804,A804=A805),IF(A805+1&gt;MATCH(0,Input_Lieferant!$B$9:$B$158,-1),"",A805+1),A805),"")</f>
        <v>134</v>
      </c>
      <c r="B806" s="27" t="str">
        <f t="shared" si="826"/>
        <v>MATERIAL</v>
      </c>
      <c r="C806" s="27">
        <f t="shared" si="827"/>
        <v>134</v>
      </c>
      <c r="D806" s="27" t="str">
        <f t="shared" si="828"/>
        <v>GRUN</v>
      </c>
      <c r="E806" s="27" t="str">
        <f t="shared" si="836"/>
        <v>D</v>
      </c>
      <c r="F806" s="27">
        <f t="shared" ref="F806" si="861">IF(A806="","",1)</f>
        <v>1</v>
      </c>
      <c r="G806" s="27" t="str">
        <f t="shared" si="830"/>
        <v/>
      </c>
      <c r="H806" s="27" t="str">
        <f>_xlfn.IFNA(IF(INDEX(Input_Lieferant!$D$9:$BE$158,MATCH($A806,Input_Lieferant!$B$9:$B$158,0),MATCH($H$6,Input_Lieferant!$D$8:$BE$8,0))=0,"",INDEX(Input_Lieferant!$D$9:$BE$158,MATCH($A806,Input_Lieferant!$B$9:$B$158,0),MATCH($H$6,Input_Lieferant!$D$8:$BE$8,0))),"")</f>
        <v>ULoNugcQxqvNwhywugSdgMhXdvIioz</v>
      </c>
      <c r="I806" s="31"/>
    </row>
    <row r="807" spans="1:9" x14ac:dyDescent="0.4">
      <c r="A807" s="158">
        <f>IFERROR(IF(AND(A801=A802,A802=A803,A803=A804,A804=A805,A805=A806),IF(A806+1&gt;MATCH(0,Input_Lieferant!$B$9:$B$158,-1),"",A806+1),A806),"")</f>
        <v>134</v>
      </c>
      <c r="B807" s="27" t="str">
        <f t="shared" si="826"/>
        <v>MATERIAL</v>
      </c>
      <c r="C807" s="27">
        <f t="shared" si="827"/>
        <v>134</v>
      </c>
      <c r="D807" s="27" t="str">
        <f t="shared" si="828"/>
        <v>GRUN</v>
      </c>
      <c r="E807" s="27" t="str">
        <f t="shared" si="836"/>
        <v>D</v>
      </c>
      <c r="F807" s="27">
        <f t="shared" ref="F807" si="862">IF(A806="","",2)</f>
        <v>2</v>
      </c>
      <c r="G807" s="27" t="str">
        <f t="shared" si="830"/>
        <v>/</v>
      </c>
      <c r="H807" s="27" t="str">
        <f>_xlfn.IFNA(IF(INDEX(Input_Lieferant!$D$9:$BE$158,MATCH($A807,Input_Lieferant!$B$9:$B$158,0),MATCH($H$3,Input_Lieferant!$D$8:$BE$8,0))=0,"",INDEX(Input_Lieferant!$D$9:$BE$158,MATCH($A807,Input_Lieferant!$B$9:$B$158,0),MATCH($H$3,Input_Lieferant!$D$8:$BE$8,0))),"")</f>
        <v>SgHbuVbCbyFcXVnnuaOBtrJsCdEVMS</v>
      </c>
      <c r="I807" s="31"/>
    </row>
    <row r="808" spans="1:9" x14ac:dyDescent="0.4">
      <c r="A808" s="158">
        <f>IFERROR(IF(AND(A802=A803,A803=A804,A804=A805,A805=A806,A806=A807),IF(A807+1&gt;MATCH(0,Input_Lieferant!$B$9:$B$158,-1),"",A807+1),A807),"")</f>
        <v>134</v>
      </c>
      <c r="B808" s="27" t="str">
        <f t="shared" si="826"/>
        <v>MATERIAL</v>
      </c>
      <c r="C808" s="27">
        <f t="shared" si="827"/>
        <v>134</v>
      </c>
      <c r="D808" s="27" t="str">
        <f t="shared" si="828"/>
        <v>GRUN</v>
      </c>
      <c r="E808" s="27" t="str">
        <f t="shared" si="836"/>
        <v>F</v>
      </c>
      <c r="F808" s="27">
        <f t="shared" ref="F808" si="863">IF(A808="","",1)</f>
        <v>1</v>
      </c>
      <c r="G808" s="27" t="str">
        <f t="shared" si="830"/>
        <v/>
      </c>
      <c r="H808" s="27" t="str">
        <f>_xlfn.IFNA(IF(INDEX(Input_Lieferant!$D$9:$BE$158,MATCH($A808,Input_Lieferant!$B$9:$B$158,0),MATCH($H$5,Input_Lieferant!$D$8:$BE$8,0))=0,"",INDEX(Input_Lieferant!$D$9:$BE$158,MATCH($A808,Input_Lieferant!$B$9:$B$158,0),MATCH($H$5,Input_Lieferant!$D$8:$BE$8,0))),"")</f>
        <v>QPTxDgSpqpjIuGTaARMbTQVhlXqokW</v>
      </c>
      <c r="I808" s="31"/>
    </row>
    <row r="809" spans="1:9" x14ac:dyDescent="0.4">
      <c r="A809" s="158">
        <f>IFERROR(IF(AND(A803=A804,A804=A805,A805=A806,A806=A807,A807=A808),IF(A808+1&gt;MATCH(0,Input_Lieferant!$B$9:$B$158,-1),"",A808+1),A808),"")</f>
        <v>134</v>
      </c>
      <c r="B809" s="27" t="str">
        <f t="shared" si="826"/>
        <v>MATERIAL</v>
      </c>
      <c r="C809" s="27">
        <f t="shared" si="827"/>
        <v>134</v>
      </c>
      <c r="D809" s="27" t="str">
        <f t="shared" si="828"/>
        <v>GRUN</v>
      </c>
      <c r="E809" s="27" t="str">
        <f t="shared" si="836"/>
        <v>F</v>
      </c>
      <c r="F809" s="27">
        <f t="shared" ref="F809" si="864">IF(A808="","",2)</f>
        <v>2</v>
      </c>
      <c r="G809" s="27" t="str">
        <f t="shared" si="830"/>
        <v>/</v>
      </c>
      <c r="H809" s="27" t="str">
        <f>_xlfn.IFNA(IF(INDEX(Input_Lieferant!$D$9:$BE$158,MATCH($A809,Input_Lieferant!$B$9:$B$158,0),MATCH($H$2,Input_Lieferant!$D$8:$BE$8,0))=0,"",INDEX(Input_Lieferant!$D$9:$BE$158,MATCH($A809,Input_Lieferant!$B$9:$B$158,0),MATCH($H$2,Input_Lieferant!$D$8:$BE$8,0))),"")</f>
        <v>fQVOjURlCGyWAQyHmBvfIgyDFtRqiA</v>
      </c>
      <c r="I809" s="31"/>
    </row>
    <row r="810" spans="1:9" x14ac:dyDescent="0.4">
      <c r="A810" s="158">
        <f>IFERROR(IF(AND(A804=A805,A805=A806,A806=A807,A807=A808,A808=A809),IF(A809+1&gt;MATCH(0,Input_Lieferant!$B$9:$B$158,-1),"",A809+1),A809),"")</f>
        <v>134</v>
      </c>
      <c r="B810" s="27" t="str">
        <f t="shared" si="826"/>
        <v>MATERIAL</v>
      </c>
      <c r="C810" s="27">
        <f t="shared" si="827"/>
        <v>134</v>
      </c>
      <c r="D810" s="27" t="str">
        <f t="shared" si="828"/>
        <v>GRUN</v>
      </c>
      <c r="E810" s="27" t="str">
        <f t="shared" si="836"/>
        <v>E</v>
      </c>
      <c r="F810" s="27">
        <f t="shared" ref="F810" si="865">IF(A810="","",1)</f>
        <v>1</v>
      </c>
      <c r="G810" s="27" t="str">
        <f t="shared" si="830"/>
        <v/>
      </c>
      <c r="H810" s="27" t="str">
        <f>_xlfn.IFNA(IF(INDEX(Input_Lieferant!$D$9:$BE$158,MATCH($A810,Input_Lieferant!$B$9:$B$158,0),MATCH($H$4,Input_Lieferant!$D$8:$BE$8,0))=0,"",INDEX(Input_Lieferant!$D$9:$BE$158,MATCH($A810,Input_Lieferant!$B$9:$B$158,0),MATCH($H$4,Input_Lieferant!$D$8:$BE$8,0))),"")</f>
        <v>ndFSjNPxTuRoDyzGKLzFlTCUguhGAe</v>
      </c>
      <c r="I810" s="31"/>
    </row>
    <row r="811" spans="1:9" x14ac:dyDescent="0.4">
      <c r="A811" s="158">
        <f>IFERROR(IF(AND(A805=A806,A806=A807,A807=A808,A808=A809,A809=A810),IF(A810+1&gt;MATCH(0,Input_Lieferant!$B$9:$B$158,-1),"",A810+1),A810),"")</f>
        <v>134</v>
      </c>
      <c r="B811" s="27" t="str">
        <f t="shared" si="826"/>
        <v>MATERIAL</v>
      </c>
      <c r="C811" s="27">
        <f t="shared" si="827"/>
        <v>134</v>
      </c>
      <c r="D811" s="27" t="str">
        <f t="shared" si="828"/>
        <v>GRUN</v>
      </c>
      <c r="E811" s="27" t="str">
        <f t="shared" si="836"/>
        <v>E</v>
      </c>
      <c r="F811" s="27">
        <f t="shared" ref="F811" si="866">IF(A810="","",2)</f>
        <v>2</v>
      </c>
      <c r="G811" s="27" t="str">
        <f t="shared" si="830"/>
        <v>/</v>
      </c>
      <c r="H811" s="27" t="str">
        <f>_xlfn.IFNA(IF(INDEX(Input_Lieferant!$D$9:$BE$158,MATCH($A811,Input_Lieferant!$B$9:$B$158,0),MATCH($H$1,Input_Lieferant!$D$8:$BE$8,0))=0,"",INDEX(Input_Lieferant!$D$9:$BE$158,MATCH($A811,Input_Lieferant!$B$9:$B$158,0),MATCH($H$1,Input_Lieferant!$D$8:$BE$8,0))),"")</f>
        <v>FRfphXMkIVRfFmKezeQFkvNLGBHGwN</v>
      </c>
      <c r="I811" s="31"/>
    </row>
    <row r="812" spans="1:9" x14ac:dyDescent="0.4">
      <c r="A812" s="158">
        <f>IFERROR(IF(AND(A806=A807,A807=A808,A808=A809,A809=A810,A810=A811),IF(A811+1&gt;MATCH(0,Input_Lieferant!$B$9:$B$158,-1),"",A811+1),A811),"")</f>
        <v>135</v>
      </c>
      <c r="B812" s="27" t="str">
        <f t="shared" si="826"/>
        <v>MATERIAL</v>
      </c>
      <c r="C812" s="27">
        <f t="shared" si="827"/>
        <v>135</v>
      </c>
      <c r="D812" s="27" t="str">
        <f t="shared" si="828"/>
        <v>GRUN</v>
      </c>
      <c r="E812" s="27" t="str">
        <f t="shared" si="836"/>
        <v>D</v>
      </c>
      <c r="F812" s="27">
        <f t="shared" ref="F812" si="867">IF(A812="","",1)</f>
        <v>1</v>
      </c>
      <c r="G812" s="27" t="str">
        <f t="shared" si="830"/>
        <v/>
      </c>
      <c r="H812" s="27" t="str">
        <f>_xlfn.IFNA(IF(INDEX(Input_Lieferant!$D$9:$BE$158,MATCH($A812,Input_Lieferant!$B$9:$B$158,0),MATCH($H$6,Input_Lieferant!$D$8:$BE$8,0))=0,"",INDEX(Input_Lieferant!$D$9:$BE$158,MATCH($A812,Input_Lieferant!$B$9:$B$158,0),MATCH($H$6,Input_Lieferant!$D$8:$BE$8,0))),"")</f>
        <v>WcJNHjJTPSBjwbxeDDxvoxyXTNJlSv</v>
      </c>
      <c r="I812" s="31"/>
    </row>
    <row r="813" spans="1:9" x14ac:dyDescent="0.4">
      <c r="A813" s="158">
        <f>IFERROR(IF(AND(A807=A808,A808=A809,A809=A810,A810=A811,A811=A812),IF(A812+1&gt;MATCH(0,Input_Lieferant!$B$9:$B$158,-1),"",A812+1),A812),"")</f>
        <v>135</v>
      </c>
      <c r="B813" s="27" t="str">
        <f t="shared" si="826"/>
        <v>MATERIAL</v>
      </c>
      <c r="C813" s="27">
        <f t="shared" si="827"/>
        <v>135</v>
      </c>
      <c r="D813" s="27" t="str">
        <f t="shared" si="828"/>
        <v>GRUN</v>
      </c>
      <c r="E813" s="27" t="str">
        <f t="shared" si="836"/>
        <v>D</v>
      </c>
      <c r="F813" s="27">
        <f t="shared" ref="F813" si="868">IF(A812="","",2)</f>
        <v>2</v>
      </c>
      <c r="G813" s="27" t="str">
        <f t="shared" si="830"/>
        <v>/</v>
      </c>
      <c r="H813" s="27" t="str">
        <f>_xlfn.IFNA(IF(INDEX(Input_Lieferant!$D$9:$BE$158,MATCH($A813,Input_Lieferant!$B$9:$B$158,0),MATCH($H$3,Input_Lieferant!$D$8:$BE$8,0))=0,"",INDEX(Input_Lieferant!$D$9:$BE$158,MATCH($A813,Input_Lieferant!$B$9:$B$158,0),MATCH($H$3,Input_Lieferant!$D$8:$BE$8,0))),"")</f>
        <v>FeKkmfGyuunkQWOdDIumtbxPRtLPhw</v>
      </c>
      <c r="I813" s="31"/>
    </row>
    <row r="814" spans="1:9" x14ac:dyDescent="0.4">
      <c r="A814" s="158">
        <f>IFERROR(IF(AND(A808=A809,A809=A810,A810=A811,A811=A812,A812=A813),IF(A813+1&gt;MATCH(0,Input_Lieferant!$B$9:$B$158,-1),"",A813+1),A813),"")</f>
        <v>135</v>
      </c>
      <c r="B814" s="27" t="str">
        <f t="shared" si="826"/>
        <v>MATERIAL</v>
      </c>
      <c r="C814" s="27">
        <f t="shared" si="827"/>
        <v>135</v>
      </c>
      <c r="D814" s="27" t="str">
        <f t="shared" si="828"/>
        <v>GRUN</v>
      </c>
      <c r="E814" s="27" t="str">
        <f t="shared" si="836"/>
        <v>F</v>
      </c>
      <c r="F814" s="27">
        <f t="shared" ref="F814" si="869">IF(A814="","",1)</f>
        <v>1</v>
      </c>
      <c r="G814" s="27" t="str">
        <f t="shared" si="830"/>
        <v/>
      </c>
      <c r="H814" s="27" t="str">
        <f>_xlfn.IFNA(IF(INDEX(Input_Lieferant!$D$9:$BE$158,MATCH($A814,Input_Lieferant!$B$9:$B$158,0),MATCH($H$5,Input_Lieferant!$D$8:$BE$8,0))=0,"",INDEX(Input_Lieferant!$D$9:$BE$158,MATCH($A814,Input_Lieferant!$B$9:$B$158,0),MATCH($H$5,Input_Lieferant!$D$8:$BE$8,0))),"")</f>
        <v>UPghPJEjgtUKsDnwaJuniJNyhosOpf</v>
      </c>
      <c r="I814" s="31"/>
    </row>
    <row r="815" spans="1:9" x14ac:dyDescent="0.4">
      <c r="A815" s="158">
        <f>IFERROR(IF(AND(A809=A810,A810=A811,A811=A812,A812=A813,A813=A814),IF(A814+1&gt;MATCH(0,Input_Lieferant!$B$9:$B$158,-1),"",A814+1),A814),"")</f>
        <v>135</v>
      </c>
      <c r="B815" s="27" t="str">
        <f t="shared" si="826"/>
        <v>MATERIAL</v>
      </c>
      <c r="C815" s="27">
        <f t="shared" si="827"/>
        <v>135</v>
      </c>
      <c r="D815" s="27" t="str">
        <f t="shared" si="828"/>
        <v>GRUN</v>
      </c>
      <c r="E815" s="27" t="str">
        <f t="shared" si="836"/>
        <v>F</v>
      </c>
      <c r="F815" s="27">
        <f t="shared" ref="F815" si="870">IF(A814="","",2)</f>
        <v>2</v>
      </c>
      <c r="G815" s="27" t="str">
        <f t="shared" si="830"/>
        <v>/</v>
      </c>
      <c r="H815" s="27" t="str">
        <f>_xlfn.IFNA(IF(INDEX(Input_Lieferant!$D$9:$BE$158,MATCH($A815,Input_Lieferant!$B$9:$B$158,0),MATCH($H$2,Input_Lieferant!$D$8:$BE$8,0))=0,"",INDEX(Input_Lieferant!$D$9:$BE$158,MATCH($A815,Input_Lieferant!$B$9:$B$158,0),MATCH($H$2,Input_Lieferant!$D$8:$BE$8,0))),"")</f>
        <v>rjdWuGWGfchUQvzraSzkbIikIbyRPE</v>
      </c>
      <c r="I815" s="31"/>
    </row>
    <row r="816" spans="1:9" x14ac:dyDescent="0.4">
      <c r="A816" s="158">
        <f>IFERROR(IF(AND(A810=A811,A811=A812,A812=A813,A813=A814,A814=A815),IF(A815+1&gt;MATCH(0,Input_Lieferant!$B$9:$B$158,-1),"",A815+1),A815),"")</f>
        <v>135</v>
      </c>
      <c r="B816" s="27" t="str">
        <f t="shared" si="826"/>
        <v>MATERIAL</v>
      </c>
      <c r="C816" s="27">
        <f t="shared" si="827"/>
        <v>135</v>
      </c>
      <c r="D816" s="27" t="str">
        <f t="shared" si="828"/>
        <v>GRUN</v>
      </c>
      <c r="E816" s="27" t="str">
        <f t="shared" si="836"/>
        <v>E</v>
      </c>
      <c r="F816" s="27">
        <f t="shared" ref="F816" si="871">IF(A816="","",1)</f>
        <v>1</v>
      </c>
      <c r="G816" s="27" t="str">
        <f t="shared" si="830"/>
        <v/>
      </c>
      <c r="H816" s="27" t="str">
        <f>_xlfn.IFNA(IF(INDEX(Input_Lieferant!$D$9:$BE$158,MATCH($A816,Input_Lieferant!$B$9:$B$158,0),MATCH($H$4,Input_Lieferant!$D$8:$BE$8,0))=0,"",INDEX(Input_Lieferant!$D$9:$BE$158,MATCH($A816,Input_Lieferant!$B$9:$B$158,0),MATCH($H$4,Input_Lieferant!$D$8:$BE$8,0))),"")</f>
        <v>mOpeyrTsytzVEIQoStJfMDfCGtjsei</v>
      </c>
      <c r="I816" s="31"/>
    </row>
    <row r="817" spans="1:9" x14ac:dyDescent="0.4">
      <c r="A817" s="158">
        <f>IFERROR(IF(AND(A811=A812,A812=A813,A813=A814,A814=A815,A815=A816),IF(A816+1&gt;MATCH(0,Input_Lieferant!$B$9:$B$158,-1),"",A816+1),A816),"")</f>
        <v>135</v>
      </c>
      <c r="B817" s="27" t="str">
        <f t="shared" si="826"/>
        <v>MATERIAL</v>
      </c>
      <c r="C817" s="27">
        <f t="shared" si="827"/>
        <v>135</v>
      </c>
      <c r="D817" s="27" t="str">
        <f t="shared" si="828"/>
        <v>GRUN</v>
      </c>
      <c r="E817" s="27" t="str">
        <f t="shared" si="836"/>
        <v>E</v>
      </c>
      <c r="F817" s="27">
        <f t="shared" ref="F817" si="872">IF(A816="","",2)</f>
        <v>2</v>
      </c>
      <c r="G817" s="27" t="str">
        <f t="shared" si="830"/>
        <v>/</v>
      </c>
      <c r="H817" s="27" t="str">
        <f>_xlfn.IFNA(IF(INDEX(Input_Lieferant!$D$9:$BE$158,MATCH($A817,Input_Lieferant!$B$9:$B$158,0),MATCH($H$1,Input_Lieferant!$D$8:$BE$8,0))=0,"",INDEX(Input_Lieferant!$D$9:$BE$158,MATCH($A817,Input_Lieferant!$B$9:$B$158,0),MATCH($H$1,Input_Lieferant!$D$8:$BE$8,0))),"")</f>
        <v>MwFANbXzeVixvLHwhqeDTvjoXPlJwD</v>
      </c>
      <c r="I817" s="31"/>
    </row>
    <row r="818" spans="1:9" x14ac:dyDescent="0.4">
      <c r="A818" s="158">
        <f>IFERROR(IF(AND(A812=A813,A813=A814,A814=A815,A815=A816,A816=A817),IF(A817+1&gt;MATCH(0,Input_Lieferant!$B$9:$B$158,-1),"",A817+1),A817),"")</f>
        <v>136</v>
      </c>
      <c r="B818" s="27" t="str">
        <f t="shared" si="826"/>
        <v>MATERIAL</v>
      </c>
      <c r="C818" s="27">
        <f t="shared" si="827"/>
        <v>136</v>
      </c>
      <c r="D818" s="27" t="str">
        <f t="shared" si="828"/>
        <v>GRUN</v>
      </c>
      <c r="E818" s="27" t="str">
        <f t="shared" si="836"/>
        <v>D</v>
      </c>
      <c r="F818" s="27">
        <f t="shared" ref="F818" si="873">IF(A818="","",1)</f>
        <v>1</v>
      </c>
      <c r="G818" s="27" t="str">
        <f t="shared" si="830"/>
        <v/>
      </c>
      <c r="H818" s="27" t="str">
        <f>_xlfn.IFNA(IF(INDEX(Input_Lieferant!$D$9:$BE$158,MATCH($A818,Input_Lieferant!$B$9:$B$158,0),MATCH($H$6,Input_Lieferant!$D$8:$BE$8,0))=0,"",INDEX(Input_Lieferant!$D$9:$BE$158,MATCH($A818,Input_Lieferant!$B$9:$B$158,0),MATCH($H$6,Input_Lieferant!$D$8:$BE$8,0))),"")</f>
        <v>VqChcVUmeFKIipadAToPGccspAsTzw</v>
      </c>
      <c r="I818" s="31"/>
    </row>
    <row r="819" spans="1:9" x14ac:dyDescent="0.4">
      <c r="A819" s="158">
        <f>IFERROR(IF(AND(A813=A814,A814=A815,A815=A816,A816=A817,A817=A818),IF(A818+1&gt;MATCH(0,Input_Lieferant!$B$9:$B$158,-1),"",A818+1),A818),"")</f>
        <v>136</v>
      </c>
      <c r="B819" s="27" t="str">
        <f t="shared" si="826"/>
        <v>MATERIAL</v>
      </c>
      <c r="C819" s="27">
        <f t="shared" si="827"/>
        <v>136</v>
      </c>
      <c r="D819" s="27" t="str">
        <f t="shared" si="828"/>
        <v>GRUN</v>
      </c>
      <c r="E819" s="27" t="str">
        <f t="shared" si="836"/>
        <v>D</v>
      </c>
      <c r="F819" s="27">
        <f t="shared" ref="F819" si="874">IF(A818="","",2)</f>
        <v>2</v>
      </c>
      <c r="G819" s="27" t="str">
        <f t="shared" si="830"/>
        <v>/</v>
      </c>
      <c r="H819" s="27" t="str">
        <f>_xlfn.IFNA(IF(INDEX(Input_Lieferant!$D$9:$BE$158,MATCH($A819,Input_Lieferant!$B$9:$B$158,0),MATCH($H$3,Input_Lieferant!$D$8:$BE$8,0))=0,"",INDEX(Input_Lieferant!$D$9:$BE$158,MATCH($A819,Input_Lieferant!$B$9:$B$158,0),MATCH($H$3,Input_Lieferant!$D$8:$BE$8,0))),"")</f>
        <v>QtPIHSVAqhbPnTgWmWvOxNpceAqJNv</v>
      </c>
      <c r="I819" s="31"/>
    </row>
    <row r="820" spans="1:9" x14ac:dyDescent="0.4">
      <c r="A820" s="158">
        <f>IFERROR(IF(AND(A814=A815,A815=A816,A816=A817,A817=A818,A818=A819),IF(A819+1&gt;MATCH(0,Input_Lieferant!$B$9:$B$158,-1),"",A819+1),A819),"")</f>
        <v>136</v>
      </c>
      <c r="B820" s="27" t="str">
        <f t="shared" si="826"/>
        <v>MATERIAL</v>
      </c>
      <c r="C820" s="27">
        <f t="shared" si="827"/>
        <v>136</v>
      </c>
      <c r="D820" s="27" t="str">
        <f t="shared" si="828"/>
        <v>GRUN</v>
      </c>
      <c r="E820" s="27" t="str">
        <f t="shared" si="836"/>
        <v>F</v>
      </c>
      <c r="F820" s="27">
        <f t="shared" ref="F820" si="875">IF(A820="","",1)</f>
        <v>1</v>
      </c>
      <c r="G820" s="27" t="str">
        <f t="shared" si="830"/>
        <v/>
      </c>
      <c r="H820" s="27" t="str">
        <f>_xlfn.IFNA(IF(INDEX(Input_Lieferant!$D$9:$BE$158,MATCH($A820,Input_Lieferant!$B$9:$B$158,0),MATCH($H$5,Input_Lieferant!$D$8:$BE$8,0))=0,"",INDEX(Input_Lieferant!$D$9:$BE$158,MATCH($A820,Input_Lieferant!$B$9:$B$158,0),MATCH($H$5,Input_Lieferant!$D$8:$BE$8,0))),"")</f>
        <v>jiPgRIzhtpXbhxGOuNPONvgydyLsOx</v>
      </c>
      <c r="I820" s="31"/>
    </row>
    <row r="821" spans="1:9" x14ac:dyDescent="0.4">
      <c r="A821" s="158">
        <f>IFERROR(IF(AND(A815=A816,A816=A817,A817=A818,A818=A819,A819=A820),IF(A820+1&gt;MATCH(0,Input_Lieferant!$B$9:$B$158,-1),"",A820+1),A820),"")</f>
        <v>136</v>
      </c>
      <c r="B821" s="27" t="str">
        <f t="shared" si="826"/>
        <v>MATERIAL</v>
      </c>
      <c r="C821" s="27">
        <f t="shared" si="827"/>
        <v>136</v>
      </c>
      <c r="D821" s="27" t="str">
        <f t="shared" si="828"/>
        <v>GRUN</v>
      </c>
      <c r="E821" s="27" t="str">
        <f t="shared" si="836"/>
        <v>F</v>
      </c>
      <c r="F821" s="27">
        <f t="shared" ref="F821" si="876">IF(A820="","",2)</f>
        <v>2</v>
      </c>
      <c r="G821" s="27" t="str">
        <f t="shared" si="830"/>
        <v>/</v>
      </c>
      <c r="H821" s="27" t="str">
        <f>_xlfn.IFNA(IF(INDEX(Input_Lieferant!$D$9:$BE$158,MATCH($A821,Input_Lieferant!$B$9:$B$158,0),MATCH($H$2,Input_Lieferant!$D$8:$BE$8,0))=0,"",INDEX(Input_Lieferant!$D$9:$BE$158,MATCH($A821,Input_Lieferant!$B$9:$B$158,0),MATCH($H$2,Input_Lieferant!$D$8:$BE$8,0))),"")</f>
        <v>lDrPUdOCewcxikajkegQdFWHkkqXOz</v>
      </c>
      <c r="I821" s="31"/>
    </row>
    <row r="822" spans="1:9" x14ac:dyDescent="0.4">
      <c r="A822" s="158">
        <f>IFERROR(IF(AND(A816=A817,A817=A818,A818=A819,A819=A820,A820=A821),IF(A821+1&gt;MATCH(0,Input_Lieferant!$B$9:$B$158,-1),"",A821+1),A821),"")</f>
        <v>136</v>
      </c>
      <c r="B822" s="27" t="str">
        <f t="shared" si="826"/>
        <v>MATERIAL</v>
      </c>
      <c r="C822" s="27">
        <f t="shared" si="827"/>
        <v>136</v>
      </c>
      <c r="D822" s="27" t="str">
        <f t="shared" si="828"/>
        <v>GRUN</v>
      </c>
      <c r="E822" s="27" t="str">
        <f t="shared" si="836"/>
        <v>E</v>
      </c>
      <c r="F822" s="27">
        <f t="shared" ref="F822" si="877">IF(A822="","",1)</f>
        <v>1</v>
      </c>
      <c r="G822" s="27" t="str">
        <f t="shared" si="830"/>
        <v/>
      </c>
      <c r="H822" s="27" t="str">
        <f>_xlfn.IFNA(IF(INDEX(Input_Lieferant!$D$9:$BE$158,MATCH($A822,Input_Lieferant!$B$9:$B$158,0),MATCH($H$4,Input_Lieferant!$D$8:$BE$8,0))=0,"",INDEX(Input_Lieferant!$D$9:$BE$158,MATCH($A822,Input_Lieferant!$B$9:$B$158,0),MATCH($H$4,Input_Lieferant!$D$8:$BE$8,0))),"")</f>
        <v>ULSGzQENkbPOmEIcuaVaiawDwbBTpT</v>
      </c>
      <c r="I822" s="31"/>
    </row>
    <row r="823" spans="1:9" x14ac:dyDescent="0.4">
      <c r="A823" s="158">
        <f>IFERROR(IF(AND(A817=A818,A818=A819,A819=A820,A820=A821,A821=A822),IF(A822+1&gt;MATCH(0,Input_Lieferant!$B$9:$B$158,-1),"",A822+1),A822),"")</f>
        <v>136</v>
      </c>
      <c r="B823" s="27" t="str">
        <f t="shared" si="826"/>
        <v>MATERIAL</v>
      </c>
      <c r="C823" s="27">
        <f t="shared" si="827"/>
        <v>136</v>
      </c>
      <c r="D823" s="27" t="str">
        <f t="shared" si="828"/>
        <v>GRUN</v>
      </c>
      <c r="E823" s="27" t="str">
        <f t="shared" si="836"/>
        <v>E</v>
      </c>
      <c r="F823" s="27">
        <f t="shared" ref="F823" si="878">IF(A822="","",2)</f>
        <v>2</v>
      </c>
      <c r="G823" s="27" t="str">
        <f t="shared" si="830"/>
        <v>/</v>
      </c>
      <c r="H823" s="27" t="str">
        <f>_xlfn.IFNA(IF(INDEX(Input_Lieferant!$D$9:$BE$158,MATCH($A823,Input_Lieferant!$B$9:$B$158,0),MATCH($H$1,Input_Lieferant!$D$8:$BE$8,0))=0,"",INDEX(Input_Lieferant!$D$9:$BE$158,MATCH($A823,Input_Lieferant!$B$9:$B$158,0),MATCH($H$1,Input_Lieferant!$D$8:$BE$8,0))),"")</f>
        <v>pswXMElrEBhwKrakkGatkEJSwEmTIM</v>
      </c>
      <c r="I823" s="31"/>
    </row>
    <row r="824" spans="1:9" x14ac:dyDescent="0.4">
      <c r="A824" s="158">
        <f>IFERROR(IF(AND(A818=A819,A819=A820,A820=A821,A821=A822,A822=A823),IF(A823+1&gt;MATCH(0,Input_Lieferant!$B$9:$B$158,-1),"",A823+1),A823),"")</f>
        <v>137</v>
      </c>
      <c r="B824" s="27" t="str">
        <f t="shared" si="826"/>
        <v>MATERIAL</v>
      </c>
      <c r="C824" s="27">
        <f t="shared" si="827"/>
        <v>137</v>
      </c>
      <c r="D824" s="27" t="str">
        <f t="shared" si="828"/>
        <v>GRUN</v>
      </c>
      <c r="E824" s="27" t="str">
        <f t="shared" si="836"/>
        <v>D</v>
      </c>
      <c r="F824" s="27">
        <f t="shared" ref="F824" si="879">IF(A824="","",1)</f>
        <v>1</v>
      </c>
      <c r="G824" s="27" t="str">
        <f t="shared" si="830"/>
        <v/>
      </c>
      <c r="H824" s="27" t="str">
        <f>_xlfn.IFNA(IF(INDEX(Input_Lieferant!$D$9:$BE$158,MATCH($A824,Input_Lieferant!$B$9:$B$158,0),MATCH($H$6,Input_Lieferant!$D$8:$BE$8,0))=0,"",INDEX(Input_Lieferant!$D$9:$BE$158,MATCH($A824,Input_Lieferant!$B$9:$B$158,0),MATCH($H$6,Input_Lieferant!$D$8:$BE$8,0))),"")</f>
        <v>VGwDQerjiCHJAPvQfwBcjKtKszrMFi</v>
      </c>
      <c r="I824" s="31"/>
    </row>
    <row r="825" spans="1:9" x14ac:dyDescent="0.4">
      <c r="A825" s="158">
        <f>IFERROR(IF(AND(A819=A820,A820=A821,A821=A822,A822=A823,A823=A824),IF(A824+1&gt;MATCH(0,Input_Lieferant!$B$9:$B$158,-1),"",A824+1),A824),"")</f>
        <v>137</v>
      </c>
      <c r="B825" s="27" t="str">
        <f t="shared" si="826"/>
        <v>MATERIAL</v>
      </c>
      <c r="C825" s="27">
        <f t="shared" si="827"/>
        <v>137</v>
      </c>
      <c r="D825" s="27" t="str">
        <f t="shared" si="828"/>
        <v>GRUN</v>
      </c>
      <c r="E825" s="27" t="str">
        <f t="shared" si="836"/>
        <v>D</v>
      </c>
      <c r="F825" s="27">
        <f t="shared" ref="F825" si="880">IF(A824="","",2)</f>
        <v>2</v>
      </c>
      <c r="G825" s="27" t="str">
        <f t="shared" si="830"/>
        <v>/</v>
      </c>
      <c r="H825" s="27" t="str">
        <f>_xlfn.IFNA(IF(INDEX(Input_Lieferant!$D$9:$BE$158,MATCH($A825,Input_Lieferant!$B$9:$B$158,0),MATCH($H$3,Input_Lieferant!$D$8:$BE$8,0))=0,"",INDEX(Input_Lieferant!$D$9:$BE$158,MATCH($A825,Input_Lieferant!$B$9:$B$158,0),MATCH($H$3,Input_Lieferant!$D$8:$BE$8,0))),"")</f>
        <v>nIztJshFPDFgSuMVOWGvbxbMwDTsOg</v>
      </c>
      <c r="I825" s="31"/>
    </row>
    <row r="826" spans="1:9" x14ac:dyDescent="0.4">
      <c r="A826" s="158">
        <f>IFERROR(IF(AND(A820=A821,A821=A822,A822=A823,A823=A824,A824=A825),IF(A825+1&gt;MATCH(0,Input_Lieferant!$B$9:$B$158,-1),"",A825+1),A825),"")</f>
        <v>137</v>
      </c>
      <c r="B826" s="27" t="str">
        <f t="shared" si="826"/>
        <v>MATERIAL</v>
      </c>
      <c r="C826" s="27">
        <f t="shared" si="827"/>
        <v>137</v>
      </c>
      <c r="D826" s="27" t="str">
        <f t="shared" si="828"/>
        <v>GRUN</v>
      </c>
      <c r="E826" s="27" t="str">
        <f t="shared" si="836"/>
        <v>F</v>
      </c>
      <c r="F826" s="27">
        <f t="shared" ref="F826" si="881">IF(A826="","",1)</f>
        <v>1</v>
      </c>
      <c r="G826" s="27" t="str">
        <f t="shared" si="830"/>
        <v/>
      </c>
      <c r="H826" s="27" t="str">
        <f>_xlfn.IFNA(IF(INDEX(Input_Lieferant!$D$9:$BE$158,MATCH($A826,Input_Lieferant!$B$9:$B$158,0),MATCH($H$5,Input_Lieferant!$D$8:$BE$8,0))=0,"",INDEX(Input_Lieferant!$D$9:$BE$158,MATCH($A826,Input_Lieferant!$B$9:$B$158,0),MATCH($H$5,Input_Lieferant!$D$8:$BE$8,0))),"")</f>
        <v>UMtfWsjLObCxKQPkTwBjzjDoAdGHWS</v>
      </c>
      <c r="I826" s="31"/>
    </row>
    <row r="827" spans="1:9" x14ac:dyDescent="0.4">
      <c r="A827" s="158">
        <f>IFERROR(IF(AND(A821=A822,A822=A823,A823=A824,A824=A825,A825=A826),IF(A826+1&gt;MATCH(0,Input_Lieferant!$B$9:$B$158,-1),"",A826+1),A826),"")</f>
        <v>137</v>
      </c>
      <c r="B827" s="27" t="str">
        <f t="shared" si="826"/>
        <v>MATERIAL</v>
      </c>
      <c r="C827" s="27">
        <f t="shared" si="827"/>
        <v>137</v>
      </c>
      <c r="D827" s="27" t="str">
        <f t="shared" si="828"/>
        <v>GRUN</v>
      </c>
      <c r="E827" s="27" t="str">
        <f t="shared" si="836"/>
        <v>F</v>
      </c>
      <c r="F827" s="27">
        <f t="shared" ref="F827" si="882">IF(A826="","",2)</f>
        <v>2</v>
      </c>
      <c r="G827" s="27" t="str">
        <f t="shared" si="830"/>
        <v>/</v>
      </c>
      <c r="H827" s="27" t="str">
        <f>_xlfn.IFNA(IF(INDEX(Input_Lieferant!$D$9:$BE$158,MATCH($A827,Input_Lieferant!$B$9:$B$158,0),MATCH($H$2,Input_Lieferant!$D$8:$BE$8,0))=0,"",INDEX(Input_Lieferant!$D$9:$BE$158,MATCH($A827,Input_Lieferant!$B$9:$B$158,0),MATCH($H$2,Input_Lieferant!$D$8:$BE$8,0))),"")</f>
        <v>qrCdFBSalviXsRDhytIdAovAiHVRvz</v>
      </c>
      <c r="I827" s="31"/>
    </row>
    <row r="828" spans="1:9" x14ac:dyDescent="0.4">
      <c r="A828" s="158">
        <f>IFERROR(IF(AND(A822=A823,A823=A824,A824=A825,A825=A826,A826=A827),IF(A827+1&gt;MATCH(0,Input_Lieferant!$B$9:$B$158,-1),"",A827+1),A827),"")</f>
        <v>137</v>
      </c>
      <c r="B828" s="27" t="str">
        <f t="shared" si="826"/>
        <v>MATERIAL</v>
      </c>
      <c r="C828" s="27">
        <f t="shared" si="827"/>
        <v>137</v>
      </c>
      <c r="D828" s="27" t="str">
        <f t="shared" si="828"/>
        <v>GRUN</v>
      </c>
      <c r="E828" s="27" t="str">
        <f t="shared" si="836"/>
        <v>E</v>
      </c>
      <c r="F828" s="27">
        <f t="shared" ref="F828" si="883">IF(A828="","",1)</f>
        <v>1</v>
      </c>
      <c r="G828" s="27" t="str">
        <f t="shared" si="830"/>
        <v/>
      </c>
      <c r="H828" s="27" t="str">
        <f>_xlfn.IFNA(IF(INDEX(Input_Lieferant!$D$9:$BE$158,MATCH($A828,Input_Lieferant!$B$9:$B$158,0),MATCH($H$4,Input_Lieferant!$D$8:$BE$8,0))=0,"",INDEX(Input_Lieferant!$D$9:$BE$158,MATCH($A828,Input_Lieferant!$B$9:$B$158,0),MATCH($H$4,Input_Lieferant!$D$8:$BE$8,0))),"")</f>
        <v>vCkWEacfFNyKAXifRaKuUxChwdzdxA</v>
      </c>
      <c r="I828" s="31"/>
    </row>
    <row r="829" spans="1:9" x14ac:dyDescent="0.4">
      <c r="A829" s="158">
        <f>IFERROR(IF(AND(A823=A824,A824=A825,A825=A826,A826=A827,A827=A828),IF(A828+1&gt;MATCH(0,Input_Lieferant!$B$9:$B$158,-1),"",A828+1),A828),"")</f>
        <v>137</v>
      </c>
      <c r="B829" s="27" t="str">
        <f t="shared" si="826"/>
        <v>MATERIAL</v>
      </c>
      <c r="C829" s="27">
        <f t="shared" si="827"/>
        <v>137</v>
      </c>
      <c r="D829" s="27" t="str">
        <f t="shared" si="828"/>
        <v>GRUN</v>
      </c>
      <c r="E829" s="27" t="str">
        <f t="shared" si="836"/>
        <v>E</v>
      </c>
      <c r="F829" s="27">
        <f t="shared" ref="F829" si="884">IF(A828="","",2)</f>
        <v>2</v>
      </c>
      <c r="G829" s="27" t="str">
        <f t="shared" si="830"/>
        <v>/</v>
      </c>
      <c r="H829" s="27" t="str">
        <f>_xlfn.IFNA(IF(INDEX(Input_Lieferant!$D$9:$BE$158,MATCH($A829,Input_Lieferant!$B$9:$B$158,0),MATCH($H$1,Input_Lieferant!$D$8:$BE$8,0))=0,"",INDEX(Input_Lieferant!$D$9:$BE$158,MATCH($A829,Input_Lieferant!$B$9:$B$158,0),MATCH($H$1,Input_Lieferant!$D$8:$BE$8,0))),"")</f>
        <v>oPCuTfNBEBwBSFMdKqWVohtGDbGmsq</v>
      </c>
      <c r="I829" s="31"/>
    </row>
    <row r="830" spans="1:9" x14ac:dyDescent="0.4">
      <c r="A830" s="158">
        <f>IFERROR(IF(AND(A824=A825,A825=A826,A826=A827,A827=A828,A828=A829),IF(A829+1&gt;MATCH(0,Input_Lieferant!$B$9:$B$158,-1),"",A829+1),A829),"")</f>
        <v>138</v>
      </c>
      <c r="B830" s="27" t="str">
        <f t="shared" si="826"/>
        <v>MATERIAL</v>
      </c>
      <c r="C830" s="27">
        <f t="shared" si="827"/>
        <v>138</v>
      </c>
      <c r="D830" s="27" t="str">
        <f t="shared" si="828"/>
        <v>GRUN</v>
      </c>
      <c r="E830" s="27" t="str">
        <f t="shared" si="836"/>
        <v>D</v>
      </c>
      <c r="F830" s="27">
        <f t="shared" ref="F830" si="885">IF(A830="","",1)</f>
        <v>1</v>
      </c>
      <c r="G830" s="27" t="str">
        <f t="shared" si="830"/>
        <v/>
      </c>
      <c r="H830" s="27" t="str">
        <f>_xlfn.IFNA(IF(INDEX(Input_Lieferant!$D$9:$BE$158,MATCH($A830,Input_Lieferant!$B$9:$B$158,0),MATCH($H$6,Input_Lieferant!$D$8:$BE$8,0))=0,"",INDEX(Input_Lieferant!$D$9:$BE$158,MATCH($A830,Input_Lieferant!$B$9:$B$158,0),MATCH($H$6,Input_Lieferant!$D$8:$BE$8,0))),"")</f>
        <v>BXeHGWljkbJhiPOqePnLbJgJwERhvQ</v>
      </c>
      <c r="I830" s="31"/>
    </row>
    <row r="831" spans="1:9" x14ac:dyDescent="0.4">
      <c r="A831" s="158">
        <f>IFERROR(IF(AND(A825=A826,A826=A827,A827=A828,A828=A829,A829=A830),IF(A830+1&gt;MATCH(0,Input_Lieferant!$B$9:$B$158,-1),"",A830+1),A830),"")</f>
        <v>138</v>
      </c>
      <c r="B831" s="27" t="str">
        <f t="shared" si="826"/>
        <v>MATERIAL</v>
      </c>
      <c r="C831" s="27">
        <f t="shared" si="827"/>
        <v>138</v>
      </c>
      <c r="D831" s="27" t="str">
        <f t="shared" si="828"/>
        <v>GRUN</v>
      </c>
      <c r="E831" s="27" t="str">
        <f t="shared" si="836"/>
        <v>D</v>
      </c>
      <c r="F831" s="27">
        <f t="shared" ref="F831" si="886">IF(A830="","",2)</f>
        <v>2</v>
      </c>
      <c r="G831" s="27" t="str">
        <f t="shared" si="830"/>
        <v>/</v>
      </c>
      <c r="H831" s="27" t="str">
        <f>_xlfn.IFNA(IF(INDEX(Input_Lieferant!$D$9:$BE$158,MATCH($A831,Input_Lieferant!$B$9:$B$158,0),MATCH($H$3,Input_Lieferant!$D$8:$BE$8,0))=0,"",INDEX(Input_Lieferant!$D$9:$BE$158,MATCH($A831,Input_Lieferant!$B$9:$B$158,0),MATCH($H$3,Input_Lieferant!$D$8:$BE$8,0))),"")</f>
        <v>gaQsFuimqhzebyzXmpCnxeCyjwbQUN</v>
      </c>
      <c r="I831" s="31"/>
    </row>
    <row r="832" spans="1:9" x14ac:dyDescent="0.4">
      <c r="A832" s="158">
        <f>IFERROR(IF(AND(A826=A827,A827=A828,A828=A829,A829=A830,A830=A831),IF(A831+1&gt;MATCH(0,Input_Lieferant!$B$9:$B$158,-1),"",A831+1),A831),"")</f>
        <v>138</v>
      </c>
      <c r="B832" s="27" t="str">
        <f t="shared" si="826"/>
        <v>MATERIAL</v>
      </c>
      <c r="C832" s="27">
        <f t="shared" si="827"/>
        <v>138</v>
      </c>
      <c r="D832" s="27" t="str">
        <f t="shared" si="828"/>
        <v>GRUN</v>
      </c>
      <c r="E832" s="27" t="str">
        <f t="shared" si="836"/>
        <v>F</v>
      </c>
      <c r="F832" s="27">
        <f t="shared" ref="F832" si="887">IF(A832="","",1)</f>
        <v>1</v>
      </c>
      <c r="G832" s="27" t="str">
        <f t="shared" si="830"/>
        <v/>
      </c>
      <c r="H832" s="27" t="str">
        <f>_xlfn.IFNA(IF(INDEX(Input_Lieferant!$D$9:$BE$158,MATCH($A832,Input_Lieferant!$B$9:$B$158,0),MATCH($H$5,Input_Lieferant!$D$8:$BE$8,0))=0,"",INDEX(Input_Lieferant!$D$9:$BE$158,MATCH($A832,Input_Lieferant!$B$9:$B$158,0),MATCH($H$5,Input_Lieferant!$D$8:$BE$8,0))),"")</f>
        <v>PTmeDiXOUmviOfSGUUkLIcTtvbSJkI</v>
      </c>
      <c r="I832" s="31"/>
    </row>
    <row r="833" spans="1:9" x14ac:dyDescent="0.4">
      <c r="A833" s="158">
        <f>IFERROR(IF(AND(A827=A828,A828=A829,A829=A830,A830=A831,A831=A832),IF(A832+1&gt;MATCH(0,Input_Lieferant!$B$9:$B$158,-1),"",A832+1),A832),"")</f>
        <v>138</v>
      </c>
      <c r="B833" s="27" t="str">
        <f t="shared" si="826"/>
        <v>MATERIAL</v>
      </c>
      <c r="C833" s="27">
        <f t="shared" si="827"/>
        <v>138</v>
      </c>
      <c r="D833" s="27" t="str">
        <f t="shared" si="828"/>
        <v>GRUN</v>
      </c>
      <c r="E833" s="27" t="str">
        <f t="shared" si="836"/>
        <v>F</v>
      </c>
      <c r="F833" s="27">
        <f t="shared" ref="F833" si="888">IF(A832="","",2)</f>
        <v>2</v>
      </c>
      <c r="G833" s="27" t="str">
        <f t="shared" si="830"/>
        <v>/</v>
      </c>
      <c r="H833" s="27" t="str">
        <f>_xlfn.IFNA(IF(INDEX(Input_Lieferant!$D$9:$BE$158,MATCH($A833,Input_Lieferant!$B$9:$B$158,0),MATCH($H$2,Input_Lieferant!$D$8:$BE$8,0))=0,"",INDEX(Input_Lieferant!$D$9:$BE$158,MATCH($A833,Input_Lieferant!$B$9:$B$158,0),MATCH($H$2,Input_Lieferant!$D$8:$BE$8,0))),"")</f>
        <v>zAHTaoShiFzdmBhASSuaipwRkAbKpF</v>
      </c>
      <c r="I833" s="31"/>
    </row>
    <row r="834" spans="1:9" x14ac:dyDescent="0.4">
      <c r="A834" s="158">
        <f>IFERROR(IF(AND(A828=A829,A829=A830,A830=A831,A831=A832,A832=A833),IF(A833+1&gt;MATCH(0,Input_Lieferant!$B$9:$B$158,-1),"",A833+1),A833),"")</f>
        <v>138</v>
      </c>
      <c r="B834" s="27" t="str">
        <f t="shared" si="826"/>
        <v>MATERIAL</v>
      </c>
      <c r="C834" s="27">
        <f t="shared" si="827"/>
        <v>138</v>
      </c>
      <c r="D834" s="27" t="str">
        <f t="shared" si="828"/>
        <v>GRUN</v>
      </c>
      <c r="E834" s="27" t="str">
        <f t="shared" si="836"/>
        <v>E</v>
      </c>
      <c r="F834" s="27">
        <f t="shared" ref="F834" si="889">IF(A834="","",1)</f>
        <v>1</v>
      </c>
      <c r="G834" s="27" t="str">
        <f t="shared" si="830"/>
        <v/>
      </c>
      <c r="H834" s="27" t="str">
        <f>_xlfn.IFNA(IF(INDEX(Input_Lieferant!$D$9:$BE$158,MATCH($A834,Input_Lieferant!$B$9:$B$158,0),MATCH($H$4,Input_Lieferant!$D$8:$BE$8,0))=0,"",INDEX(Input_Lieferant!$D$9:$BE$158,MATCH($A834,Input_Lieferant!$B$9:$B$158,0),MATCH($H$4,Input_Lieferant!$D$8:$BE$8,0))),"")</f>
        <v>FosRWGcdRKSUVWcbKPHUkHQeEfkgCf</v>
      </c>
      <c r="I834" s="31"/>
    </row>
    <row r="835" spans="1:9" x14ac:dyDescent="0.4">
      <c r="A835" s="158">
        <f>IFERROR(IF(AND(A829=A830,A830=A831,A831=A832,A832=A833,A833=A834),IF(A834+1&gt;MATCH(0,Input_Lieferant!$B$9:$B$158,-1),"",A834+1),A834),"")</f>
        <v>138</v>
      </c>
      <c r="B835" s="27" t="str">
        <f t="shared" si="826"/>
        <v>MATERIAL</v>
      </c>
      <c r="C835" s="27">
        <f t="shared" si="827"/>
        <v>138</v>
      </c>
      <c r="D835" s="27" t="str">
        <f t="shared" si="828"/>
        <v>GRUN</v>
      </c>
      <c r="E835" s="27" t="str">
        <f t="shared" si="836"/>
        <v>E</v>
      </c>
      <c r="F835" s="27">
        <f t="shared" ref="F835" si="890">IF(A834="","",2)</f>
        <v>2</v>
      </c>
      <c r="G835" s="27" t="str">
        <f t="shared" si="830"/>
        <v>/</v>
      </c>
      <c r="H835" s="27" t="str">
        <f>_xlfn.IFNA(IF(INDEX(Input_Lieferant!$D$9:$BE$158,MATCH($A835,Input_Lieferant!$B$9:$B$158,0),MATCH($H$1,Input_Lieferant!$D$8:$BE$8,0))=0,"",INDEX(Input_Lieferant!$D$9:$BE$158,MATCH($A835,Input_Lieferant!$B$9:$B$158,0),MATCH($H$1,Input_Lieferant!$D$8:$BE$8,0))),"")</f>
        <v>IJIDOqVauFEODfQyMKWPVsEVanIqxf</v>
      </c>
      <c r="I835" s="31"/>
    </row>
    <row r="836" spans="1:9" x14ac:dyDescent="0.4">
      <c r="A836" s="158">
        <f>IFERROR(IF(AND(A830=A831,A831=A832,A832=A833,A833=A834,A834=A835),IF(A835+1&gt;MATCH(0,Input_Lieferant!$B$9:$B$158,-1),"",A835+1),A835),"")</f>
        <v>139</v>
      </c>
      <c r="B836" s="27" t="str">
        <f t="shared" si="826"/>
        <v>MATERIAL</v>
      </c>
      <c r="C836" s="27">
        <f t="shared" si="827"/>
        <v>139</v>
      </c>
      <c r="D836" s="27" t="str">
        <f t="shared" si="828"/>
        <v>GRUN</v>
      </c>
      <c r="E836" s="27" t="str">
        <f t="shared" si="836"/>
        <v>D</v>
      </c>
      <c r="F836" s="27">
        <f t="shared" ref="F836" si="891">IF(A836="","",1)</f>
        <v>1</v>
      </c>
      <c r="G836" s="27" t="str">
        <f t="shared" si="830"/>
        <v/>
      </c>
      <c r="H836" s="27" t="str">
        <f>_xlfn.IFNA(IF(INDEX(Input_Lieferant!$D$9:$BE$158,MATCH($A836,Input_Lieferant!$B$9:$B$158,0),MATCH($H$6,Input_Lieferant!$D$8:$BE$8,0))=0,"",INDEX(Input_Lieferant!$D$9:$BE$158,MATCH($A836,Input_Lieferant!$B$9:$B$158,0),MATCH($H$6,Input_Lieferant!$D$8:$BE$8,0))),"")</f>
        <v>EUfGOUPsiHyFVLAslEcozbGGKOPPVz</v>
      </c>
      <c r="I836" s="31"/>
    </row>
    <row r="837" spans="1:9" x14ac:dyDescent="0.4">
      <c r="A837" s="158">
        <f>IFERROR(IF(AND(A831=A832,A832=A833,A833=A834,A834=A835,A835=A836),IF(A836+1&gt;MATCH(0,Input_Lieferant!$B$9:$B$158,-1),"",A836+1),A836),"")</f>
        <v>139</v>
      </c>
      <c r="B837" s="27" t="str">
        <f t="shared" si="826"/>
        <v>MATERIAL</v>
      </c>
      <c r="C837" s="27">
        <f t="shared" si="827"/>
        <v>139</v>
      </c>
      <c r="D837" s="27" t="str">
        <f t="shared" si="828"/>
        <v>GRUN</v>
      </c>
      <c r="E837" s="27" t="str">
        <f t="shared" si="836"/>
        <v>D</v>
      </c>
      <c r="F837" s="27">
        <f t="shared" ref="F837" si="892">IF(A836="","",2)</f>
        <v>2</v>
      </c>
      <c r="G837" s="27" t="str">
        <f t="shared" si="830"/>
        <v>/</v>
      </c>
      <c r="H837" s="27" t="str">
        <f>_xlfn.IFNA(IF(INDEX(Input_Lieferant!$D$9:$BE$158,MATCH($A837,Input_Lieferant!$B$9:$B$158,0),MATCH($H$3,Input_Lieferant!$D$8:$BE$8,0))=0,"",INDEX(Input_Lieferant!$D$9:$BE$158,MATCH($A837,Input_Lieferant!$B$9:$B$158,0),MATCH($H$3,Input_Lieferant!$D$8:$BE$8,0))),"")</f>
        <v>sgjcUXVMVzkowFsRAROdEgpgcKFGPq</v>
      </c>
      <c r="I837" s="31"/>
    </row>
    <row r="838" spans="1:9" x14ac:dyDescent="0.4">
      <c r="A838" s="158">
        <f>IFERROR(IF(AND(A832=A833,A833=A834,A834=A835,A835=A836,A836=A837),IF(A837+1&gt;MATCH(0,Input_Lieferant!$B$9:$B$158,-1),"",A837+1),A837),"")</f>
        <v>139</v>
      </c>
      <c r="B838" s="27" t="str">
        <f t="shared" si="826"/>
        <v>MATERIAL</v>
      </c>
      <c r="C838" s="27">
        <f t="shared" si="827"/>
        <v>139</v>
      </c>
      <c r="D838" s="27" t="str">
        <f t="shared" si="828"/>
        <v>GRUN</v>
      </c>
      <c r="E838" s="27" t="str">
        <f t="shared" si="836"/>
        <v>F</v>
      </c>
      <c r="F838" s="27">
        <f t="shared" ref="F838" si="893">IF(A838="","",1)</f>
        <v>1</v>
      </c>
      <c r="G838" s="27" t="str">
        <f t="shared" si="830"/>
        <v/>
      </c>
      <c r="H838" s="27" t="str">
        <f>_xlfn.IFNA(IF(INDEX(Input_Lieferant!$D$9:$BE$158,MATCH($A838,Input_Lieferant!$B$9:$B$158,0),MATCH($H$5,Input_Lieferant!$D$8:$BE$8,0))=0,"",INDEX(Input_Lieferant!$D$9:$BE$158,MATCH($A838,Input_Lieferant!$B$9:$B$158,0),MATCH($H$5,Input_Lieferant!$D$8:$BE$8,0))),"")</f>
        <v>ldRQvaHJeLGLkRSnaonuJdIrwucIKF</v>
      </c>
      <c r="I838" s="31"/>
    </row>
    <row r="839" spans="1:9" x14ac:dyDescent="0.4">
      <c r="A839" s="158">
        <f>IFERROR(IF(AND(A833=A834,A834=A835,A835=A836,A836=A837,A837=A838),IF(A838+1&gt;MATCH(0,Input_Lieferant!$B$9:$B$158,-1),"",A838+1),A838),"")</f>
        <v>139</v>
      </c>
      <c r="B839" s="27" t="str">
        <f t="shared" si="826"/>
        <v>MATERIAL</v>
      </c>
      <c r="C839" s="27">
        <f t="shared" si="827"/>
        <v>139</v>
      </c>
      <c r="D839" s="27" t="str">
        <f t="shared" si="828"/>
        <v>GRUN</v>
      </c>
      <c r="E839" s="27" t="str">
        <f t="shared" si="836"/>
        <v>F</v>
      </c>
      <c r="F839" s="27">
        <f t="shared" ref="F839" si="894">IF(A838="","",2)</f>
        <v>2</v>
      </c>
      <c r="G839" s="27" t="str">
        <f t="shared" si="830"/>
        <v>/</v>
      </c>
      <c r="H839" s="27" t="str">
        <f>_xlfn.IFNA(IF(INDEX(Input_Lieferant!$D$9:$BE$158,MATCH($A839,Input_Lieferant!$B$9:$B$158,0),MATCH($H$2,Input_Lieferant!$D$8:$BE$8,0))=0,"",INDEX(Input_Lieferant!$D$9:$BE$158,MATCH($A839,Input_Lieferant!$B$9:$B$158,0),MATCH($H$2,Input_Lieferant!$D$8:$BE$8,0))),"")</f>
        <v>OBulfsBQDXrsLkudhFVhyAxzKfmTDn</v>
      </c>
      <c r="I839" s="31"/>
    </row>
    <row r="840" spans="1:9" x14ac:dyDescent="0.4">
      <c r="A840" s="158">
        <f>IFERROR(IF(AND(A834=A835,A835=A836,A836=A837,A837=A838,A838=A839),IF(A839+1&gt;MATCH(0,Input_Lieferant!$B$9:$B$158,-1),"",A839+1),A839),"")</f>
        <v>139</v>
      </c>
      <c r="B840" s="27" t="str">
        <f t="shared" ref="B840:B903" si="895">IF(A840&lt;&gt;"","MATERIAL","")</f>
        <v>MATERIAL</v>
      </c>
      <c r="C840" s="27">
        <f t="shared" ref="C840:C907" si="896">A840</f>
        <v>139</v>
      </c>
      <c r="D840" s="27" t="str">
        <f t="shared" ref="D840:D907" si="897">IF(A840&lt;&gt;"","GRUN","")</f>
        <v>GRUN</v>
      </c>
      <c r="E840" s="27" t="str">
        <f t="shared" si="836"/>
        <v>E</v>
      </c>
      <c r="F840" s="27">
        <f t="shared" ref="F840" si="898">IF(A840="","",1)</f>
        <v>1</v>
      </c>
      <c r="G840" s="27" t="str">
        <f t="shared" ref="G840:G903" si="899">IF(F840=2,"/","")</f>
        <v/>
      </c>
      <c r="H840" s="27" t="str">
        <f>_xlfn.IFNA(IF(INDEX(Input_Lieferant!$D$9:$BE$158,MATCH($A840,Input_Lieferant!$B$9:$B$158,0),MATCH($H$4,Input_Lieferant!$D$8:$BE$8,0))=0,"",INDEX(Input_Lieferant!$D$9:$BE$158,MATCH($A840,Input_Lieferant!$B$9:$B$158,0),MATCH($H$4,Input_Lieferant!$D$8:$BE$8,0))),"")</f>
        <v>yUMiiInfhwhVHBndmLyIwqbbqSsGwE</v>
      </c>
      <c r="I840" s="31"/>
    </row>
    <row r="841" spans="1:9" x14ac:dyDescent="0.4">
      <c r="A841" s="158">
        <f>IFERROR(IF(AND(A835=A836,A836=A837,A837=A838,A838=A839,A839=A840),IF(A840+1&gt;MATCH(0,Input_Lieferant!$B$9:$B$158,-1),"",A840+1),A840),"")</f>
        <v>139</v>
      </c>
      <c r="B841" s="27" t="str">
        <f t="shared" si="895"/>
        <v>MATERIAL</v>
      </c>
      <c r="C841" s="27">
        <f t="shared" si="896"/>
        <v>139</v>
      </c>
      <c r="D841" s="27" t="str">
        <f t="shared" si="897"/>
        <v>GRUN</v>
      </c>
      <c r="E841" s="27" t="str">
        <f t="shared" si="836"/>
        <v>E</v>
      </c>
      <c r="F841" s="27">
        <f t="shared" ref="F841" si="900">IF(A840="","",2)</f>
        <v>2</v>
      </c>
      <c r="G841" s="27" t="str">
        <f t="shared" si="899"/>
        <v>/</v>
      </c>
      <c r="H841" s="27" t="str">
        <f>_xlfn.IFNA(IF(INDEX(Input_Lieferant!$D$9:$BE$158,MATCH($A841,Input_Lieferant!$B$9:$B$158,0),MATCH($H$1,Input_Lieferant!$D$8:$BE$8,0))=0,"",INDEX(Input_Lieferant!$D$9:$BE$158,MATCH($A841,Input_Lieferant!$B$9:$B$158,0),MATCH($H$1,Input_Lieferant!$D$8:$BE$8,0))),"")</f>
        <v>kGWPhfNlKmrHsHWFvwCxsxvziBxcoC</v>
      </c>
      <c r="I841" s="31"/>
    </row>
    <row r="842" spans="1:9" x14ac:dyDescent="0.4">
      <c r="A842" s="158">
        <f>IFERROR(IF(AND(A836=A837,A837=A838,A838=A839,A839=A840,A840=A841),IF(A841+1&gt;MATCH(0,Input_Lieferant!$B$9:$B$158,-1),"",A841+1),A841),"")</f>
        <v>140</v>
      </c>
      <c r="B842" s="27" t="str">
        <f t="shared" si="895"/>
        <v>MATERIAL</v>
      </c>
      <c r="C842" s="27">
        <f t="shared" si="896"/>
        <v>140</v>
      </c>
      <c r="D842" s="27" t="str">
        <f t="shared" si="897"/>
        <v>GRUN</v>
      </c>
      <c r="E842" s="27" t="str">
        <f t="shared" si="836"/>
        <v>D</v>
      </c>
      <c r="F842" s="27">
        <f t="shared" ref="F842" si="901">IF(A842="","",1)</f>
        <v>1</v>
      </c>
      <c r="G842" s="27" t="str">
        <f t="shared" si="899"/>
        <v/>
      </c>
      <c r="H842" s="27" t="str">
        <f>_xlfn.IFNA(IF(INDEX(Input_Lieferant!$D$9:$BE$158,MATCH($A842,Input_Lieferant!$B$9:$B$158,0),MATCH($H$6,Input_Lieferant!$D$8:$BE$8,0))=0,"",INDEX(Input_Lieferant!$D$9:$BE$158,MATCH($A842,Input_Lieferant!$B$9:$B$158,0),MATCH($H$6,Input_Lieferant!$D$8:$BE$8,0))),"")</f>
        <v>akWdmpwuHrtVktokSszIJiblQvvnad</v>
      </c>
      <c r="I842" s="31"/>
    </row>
    <row r="843" spans="1:9" x14ac:dyDescent="0.4">
      <c r="A843" s="158">
        <f>IFERROR(IF(AND(A837=A838,A838=A839,A839=A840,A840=A841,A841=A842),IF(A842+1&gt;MATCH(0,Input_Lieferant!$B$9:$B$158,-1),"",A842+1),A842),"")</f>
        <v>140</v>
      </c>
      <c r="B843" s="27" t="str">
        <f t="shared" si="895"/>
        <v>MATERIAL</v>
      </c>
      <c r="C843" s="27">
        <f t="shared" si="896"/>
        <v>140</v>
      </c>
      <c r="D843" s="27" t="str">
        <f t="shared" si="897"/>
        <v>GRUN</v>
      </c>
      <c r="E843" s="27" t="str">
        <f t="shared" si="836"/>
        <v>D</v>
      </c>
      <c r="F843" s="27">
        <f t="shared" ref="F843" si="902">IF(A842="","",2)</f>
        <v>2</v>
      </c>
      <c r="G843" s="27" t="str">
        <f t="shared" si="899"/>
        <v>/</v>
      </c>
      <c r="H843" s="27" t="str">
        <f>_xlfn.IFNA(IF(INDEX(Input_Lieferant!$D$9:$BE$158,MATCH($A843,Input_Lieferant!$B$9:$B$158,0),MATCH($H$3,Input_Lieferant!$D$8:$BE$8,0))=0,"",INDEX(Input_Lieferant!$D$9:$BE$158,MATCH($A843,Input_Lieferant!$B$9:$B$158,0),MATCH($H$3,Input_Lieferant!$D$8:$BE$8,0))),"")</f>
        <v>WfhXFFClMXPAwWBQDunDWxgSkBrXVL</v>
      </c>
      <c r="I843" s="31"/>
    </row>
    <row r="844" spans="1:9" x14ac:dyDescent="0.4">
      <c r="A844" s="158">
        <f>IFERROR(IF(AND(A838=A839,A839=A840,A840=A841,A841=A842,A842=A843),IF(A843+1&gt;MATCH(0,Input_Lieferant!$B$9:$B$158,-1),"",A843+1),A843),"")</f>
        <v>140</v>
      </c>
      <c r="B844" s="27" t="str">
        <f t="shared" si="895"/>
        <v>MATERIAL</v>
      </c>
      <c r="C844" s="27">
        <f t="shared" si="896"/>
        <v>140</v>
      </c>
      <c r="D844" s="27" t="str">
        <f t="shared" si="897"/>
        <v>GRUN</v>
      </c>
      <c r="E844" s="27" t="str">
        <f t="shared" si="836"/>
        <v>F</v>
      </c>
      <c r="F844" s="27">
        <f t="shared" ref="F844" si="903">IF(A844="","",1)</f>
        <v>1</v>
      </c>
      <c r="G844" s="27" t="str">
        <f t="shared" si="899"/>
        <v/>
      </c>
      <c r="H844" s="27" t="str">
        <f>_xlfn.IFNA(IF(INDEX(Input_Lieferant!$D$9:$BE$158,MATCH($A844,Input_Lieferant!$B$9:$B$158,0),MATCH($H$5,Input_Lieferant!$D$8:$BE$8,0))=0,"",INDEX(Input_Lieferant!$D$9:$BE$158,MATCH($A844,Input_Lieferant!$B$9:$B$158,0),MATCH($H$5,Input_Lieferant!$D$8:$BE$8,0))),"")</f>
        <v>uqBvGquHcjDQUsbrShJSDrcmmfieCt</v>
      </c>
      <c r="I844" s="31"/>
    </row>
    <row r="845" spans="1:9" x14ac:dyDescent="0.4">
      <c r="A845" s="158">
        <f>IFERROR(IF(AND(A839=A840,A840=A841,A841=A842,A842=A843,A843=A844),IF(A844+1&gt;MATCH(0,Input_Lieferant!$B$9:$B$158,-1),"",A844+1),A844),"")</f>
        <v>140</v>
      </c>
      <c r="B845" s="27" t="str">
        <f t="shared" si="895"/>
        <v>MATERIAL</v>
      </c>
      <c r="C845" s="27">
        <f t="shared" si="896"/>
        <v>140</v>
      </c>
      <c r="D845" s="27" t="str">
        <f t="shared" si="897"/>
        <v>GRUN</v>
      </c>
      <c r="E845" s="27" t="str">
        <f t="shared" si="836"/>
        <v>F</v>
      </c>
      <c r="F845" s="27">
        <f t="shared" ref="F845" si="904">IF(A844="","",2)</f>
        <v>2</v>
      </c>
      <c r="G845" s="27" t="str">
        <f t="shared" si="899"/>
        <v>/</v>
      </c>
      <c r="H845" s="27" t="str">
        <f>_xlfn.IFNA(IF(INDEX(Input_Lieferant!$D$9:$BE$158,MATCH($A845,Input_Lieferant!$B$9:$B$158,0),MATCH($H$2,Input_Lieferant!$D$8:$BE$8,0))=0,"",INDEX(Input_Lieferant!$D$9:$BE$158,MATCH($A845,Input_Lieferant!$B$9:$B$158,0),MATCH($H$2,Input_Lieferant!$D$8:$BE$8,0))),"")</f>
        <v>VHQlATorxiPcLLphaKqsFFVTNXcllx</v>
      </c>
      <c r="I845" s="31"/>
    </row>
    <row r="846" spans="1:9" x14ac:dyDescent="0.4">
      <c r="A846" s="158">
        <f>IFERROR(IF(AND(A840=A841,A841=A842,A842=A843,A843=A844,A844=A845),IF(A845+1&gt;MATCH(0,Input_Lieferant!$B$9:$B$158,-1),"",A845+1),A845),"")</f>
        <v>140</v>
      </c>
      <c r="B846" s="27" t="str">
        <f t="shared" si="895"/>
        <v>MATERIAL</v>
      </c>
      <c r="C846" s="27">
        <f t="shared" si="896"/>
        <v>140</v>
      </c>
      <c r="D846" s="27" t="str">
        <f t="shared" si="897"/>
        <v>GRUN</v>
      </c>
      <c r="E846" s="27" t="str">
        <f t="shared" ref="E846:E907" si="905">IF(A846&lt;&gt;"",E840,"")</f>
        <v>E</v>
      </c>
      <c r="F846" s="27">
        <f t="shared" ref="F846" si="906">IF(A846="","",1)</f>
        <v>1</v>
      </c>
      <c r="G846" s="27" t="str">
        <f t="shared" si="899"/>
        <v/>
      </c>
      <c r="H846" s="27" t="str">
        <f>_xlfn.IFNA(IF(INDEX(Input_Lieferant!$D$9:$BE$158,MATCH($A846,Input_Lieferant!$B$9:$B$158,0),MATCH($H$4,Input_Lieferant!$D$8:$BE$8,0))=0,"",INDEX(Input_Lieferant!$D$9:$BE$158,MATCH($A846,Input_Lieferant!$B$9:$B$158,0),MATCH($H$4,Input_Lieferant!$D$8:$BE$8,0))),"")</f>
        <v>xMTvqzAPDaxwCCdLjBEKjShhbzszim</v>
      </c>
      <c r="I846" s="31"/>
    </row>
    <row r="847" spans="1:9" x14ac:dyDescent="0.4">
      <c r="A847" s="158">
        <f>IFERROR(IF(AND(A841=A842,A842=A843,A843=A844,A844=A845,A845=A846),IF(A846+1&gt;MATCH(0,Input_Lieferant!$B$9:$B$158,-1),"",A846+1),A846),"")</f>
        <v>140</v>
      </c>
      <c r="B847" s="27" t="str">
        <f t="shared" si="895"/>
        <v>MATERIAL</v>
      </c>
      <c r="C847" s="27">
        <f t="shared" si="896"/>
        <v>140</v>
      </c>
      <c r="D847" s="27" t="str">
        <f t="shared" si="897"/>
        <v>GRUN</v>
      </c>
      <c r="E847" s="27" t="str">
        <f t="shared" si="905"/>
        <v>E</v>
      </c>
      <c r="F847" s="27">
        <f t="shared" ref="F847" si="907">IF(A846="","",2)</f>
        <v>2</v>
      </c>
      <c r="G847" s="27" t="str">
        <f t="shared" si="899"/>
        <v>/</v>
      </c>
      <c r="H847" s="27" t="str">
        <f>_xlfn.IFNA(IF(INDEX(Input_Lieferant!$D$9:$BE$158,MATCH($A847,Input_Lieferant!$B$9:$B$158,0),MATCH($H$1,Input_Lieferant!$D$8:$BE$8,0))=0,"",INDEX(Input_Lieferant!$D$9:$BE$158,MATCH($A847,Input_Lieferant!$B$9:$B$158,0),MATCH($H$1,Input_Lieferant!$D$8:$BE$8,0))),"")</f>
        <v>DuxGHBcpLgabgemqabIlRkwdcIkquL</v>
      </c>
      <c r="I847" s="31"/>
    </row>
    <row r="848" spans="1:9" x14ac:dyDescent="0.4">
      <c r="A848" s="158">
        <f>IFERROR(IF(AND(A842=A843,A843=A844,A844=A845,A845=A846,A846=A847),IF(A847+1&gt;MATCH(0,Input_Lieferant!$B$9:$B$158,-1),"",A847+1),A847),"")</f>
        <v>141</v>
      </c>
      <c r="B848" s="27" t="str">
        <f t="shared" si="895"/>
        <v>MATERIAL</v>
      </c>
      <c r="C848" s="27">
        <f t="shared" si="896"/>
        <v>141</v>
      </c>
      <c r="D848" s="27" t="str">
        <f t="shared" si="897"/>
        <v>GRUN</v>
      </c>
      <c r="E848" s="27" t="str">
        <f t="shared" si="905"/>
        <v>D</v>
      </c>
      <c r="F848" s="27">
        <f t="shared" ref="F848" si="908">IF(A848="","",1)</f>
        <v>1</v>
      </c>
      <c r="G848" s="27" t="str">
        <f t="shared" si="899"/>
        <v/>
      </c>
      <c r="H848" s="27" t="str">
        <f>_xlfn.IFNA(IF(INDEX(Input_Lieferant!$D$9:$BE$158,MATCH($A848,Input_Lieferant!$B$9:$B$158,0),MATCH($H$6,Input_Lieferant!$D$8:$BE$8,0))=0,"",INDEX(Input_Lieferant!$D$9:$BE$158,MATCH($A848,Input_Lieferant!$B$9:$B$158,0),MATCH($H$6,Input_Lieferant!$D$8:$BE$8,0))),"")</f>
        <v>iVSxshFfEWUQVvDqEEpAeVGgxSifKJ</v>
      </c>
      <c r="I848" s="31"/>
    </row>
    <row r="849" spans="1:9" x14ac:dyDescent="0.4">
      <c r="A849" s="158">
        <f>IFERROR(IF(AND(A843=A844,A844=A845,A845=A846,A846=A847,A847=A848),IF(A848+1&gt;MATCH(0,Input_Lieferant!$B$9:$B$158,-1),"",A848+1),A848),"")</f>
        <v>141</v>
      </c>
      <c r="B849" s="27" t="str">
        <f t="shared" si="895"/>
        <v>MATERIAL</v>
      </c>
      <c r="C849" s="27">
        <f t="shared" si="896"/>
        <v>141</v>
      </c>
      <c r="D849" s="27" t="str">
        <f t="shared" si="897"/>
        <v>GRUN</v>
      </c>
      <c r="E849" s="27" t="str">
        <f t="shared" si="905"/>
        <v>D</v>
      </c>
      <c r="F849" s="27">
        <f t="shared" ref="F849" si="909">IF(A848="","",2)</f>
        <v>2</v>
      </c>
      <c r="G849" s="27" t="str">
        <f t="shared" si="899"/>
        <v>/</v>
      </c>
      <c r="H849" s="27" t="str">
        <f>_xlfn.IFNA(IF(INDEX(Input_Lieferant!$D$9:$BE$158,MATCH($A849,Input_Lieferant!$B$9:$B$158,0),MATCH($H$3,Input_Lieferant!$D$8:$BE$8,0))=0,"",INDEX(Input_Lieferant!$D$9:$BE$158,MATCH($A849,Input_Lieferant!$B$9:$B$158,0),MATCH($H$3,Input_Lieferant!$D$8:$BE$8,0))),"")</f>
        <v>xSqtuIvuTczIjzvXSgPCIXKvmjQDwR</v>
      </c>
      <c r="I849" s="31"/>
    </row>
    <row r="850" spans="1:9" x14ac:dyDescent="0.4">
      <c r="A850" s="158">
        <f>IFERROR(IF(AND(A844=A845,A845=A846,A846=A847,A847=A848,A848=A849),IF(A849+1&gt;MATCH(0,Input_Lieferant!$B$9:$B$158,-1),"",A849+1),A849),"")</f>
        <v>141</v>
      </c>
      <c r="B850" s="27" t="str">
        <f t="shared" si="895"/>
        <v>MATERIAL</v>
      </c>
      <c r="C850" s="27">
        <f t="shared" si="896"/>
        <v>141</v>
      </c>
      <c r="D850" s="27" t="str">
        <f t="shared" si="897"/>
        <v>GRUN</v>
      </c>
      <c r="E850" s="27" t="str">
        <f t="shared" si="905"/>
        <v>F</v>
      </c>
      <c r="F850" s="27">
        <f t="shared" ref="F850" si="910">IF(A850="","",1)</f>
        <v>1</v>
      </c>
      <c r="G850" s="27" t="str">
        <f t="shared" si="899"/>
        <v/>
      </c>
      <c r="H850" s="27" t="str">
        <f>_xlfn.IFNA(IF(INDEX(Input_Lieferant!$D$9:$BE$158,MATCH($A850,Input_Lieferant!$B$9:$B$158,0),MATCH($H$5,Input_Lieferant!$D$8:$BE$8,0))=0,"",INDEX(Input_Lieferant!$D$9:$BE$158,MATCH($A850,Input_Lieferant!$B$9:$B$158,0),MATCH($H$5,Input_Lieferant!$D$8:$BE$8,0))),"")</f>
        <v>WBygHNgTkkanlPGBqrMswEvLcBFLtn</v>
      </c>
      <c r="I850" s="31"/>
    </row>
    <row r="851" spans="1:9" x14ac:dyDescent="0.4">
      <c r="A851" s="158">
        <f>IFERROR(IF(AND(A845=A846,A846=A847,A847=A848,A848=A849,A849=A850),IF(A850+1&gt;MATCH(0,Input_Lieferant!$B$9:$B$158,-1),"",A850+1),A850),"")</f>
        <v>141</v>
      </c>
      <c r="B851" s="27" t="str">
        <f t="shared" si="895"/>
        <v>MATERIAL</v>
      </c>
      <c r="C851" s="27">
        <f t="shared" si="896"/>
        <v>141</v>
      </c>
      <c r="D851" s="27" t="str">
        <f t="shared" si="897"/>
        <v>GRUN</v>
      </c>
      <c r="E851" s="27" t="str">
        <f t="shared" si="905"/>
        <v>F</v>
      </c>
      <c r="F851" s="27">
        <f t="shared" ref="F851" si="911">IF(A850="","",2)</f>
        <v>2</v>
      </c>
      <c r="G851" s="27" t="str">
        <f t="shared" si="899"/>
        <v>/</v>
      </c>
      <c r="H851" s="27" t="str">
        <f>_xlfn.IFNA(IF(INDEX(Input_Lieferant!$D$9:$BE$158,MATCH($A851,Input_Lieferant!$B$9:$B$158,0),MATCH($H$2,Input_Lieferant!$D$8:$BE$8,0))=0,"",INDEX(Input_Lieferant!$D$9:$BE$158,MATCH($A851,Input_Lieferant!$B$9:$B$158,0),MATCH($H$2,Input_Lieferant!$D$8:$BE$8,0))),"")</f>
        <v>fuvtacRpStXCnmOOgpggEdPHryyfFi</v>
      </c>
      <c r="I851" s="31"/>
    </row>
    <row r="852" spans="1:9" x14ac:dyDescent="0.4">
      <c r="A852" s="158">
        <f>IFERROR(IF(AND(A846=A847,A847=A848,A848=A849,A849=A850,A850=A851),IF(A851+1&gt;MATCH(0,Input_Lieferant!$B$9:$B$158,-1),"",A851+1),A851),"")</f>
        <v>141</v>
      </c>
      <c r="B852" s="27" t="str">
        <f t="shared" si="895"/>
        <v>MATERIAL</v>
      </c>
      <c r="C852" s="27">
        <f t="shared" si="896"/>
        <v>141</v>
      </c>
      <c r="D852" s="27" t="str">
        <f t="shared" si="897"/>
        <v>GRUN</v>
      </c>
      <c r="E852" s="27" t="str">
        <f t="shared" si="905"/>
        <v>E</v>
      </c>
      <c r="F852" s="27">
        <f t="shared" ref="F852" si="912">IF(A852="","",1)</f>
        <v>1</v>
      </c>
      <c r="G852" s="27" t="str">
        <f t="shared" si="899"/>
        <v/>
      </c>
      <c r="H852" s="27" t="str">
        <f>_xlfn.IFNA(IF(INDEX(Input_Lieferant!$D$9:$BE$158,MATCH($A852,Input_Lieferant!$B$9:$B$158,0),MATCH($H$4,Input_Lieferant!$D$8:$BE$8,0))=0,"",INDEX(Input_Lieferant!$D$9:$BE$158,MATCH($A852,Input_Lieferant!$B$9:$B$158,0),MATCH($H$4,Input_Lieferant!$D$8:$BE$8,0))),"")</f>
        <v>yfIdIpBBVvNUqxSNSmXfhLHUARFHEu</v>
      </c>
      <c r="I852" s="31"/>
    </row>
    <row r="853" spans="1:9" x14ac:dyDescent="0.4">
      <c r="A853" s="158">
        <f>IFERROR(IF(AND(A847=A848,A848=A849,A849=A850,A850=A851,A851=A852),IF(A852+1&gt;MATCH(0,Input_Lieferant!$B$9:$B$158,-1),"",A852+1),A852),"")</f>
        <v>141</v>
      </c>
      <c r="B853" s="27" t="str">
        <f t="shared" si="895"/>
        <v>MATERIAL</v>
      </c>
      <c r="C853" s="27">
        <f t="shared" si="896"/>
        <v>141</v>
      </c>
      <c r="D853" s="27" t="str">
        <f t="shared" si="897"/>
        <v>GRUN</v>
      </c>
      <c r="E853" s="27" t="str">
        <f t="shared" si="905"/>
        <v>E</v>
      </c>
      <c r="F853" s="27">
        <f t="shared" ref="F853" si="913">IF(A852="","",2)</f>
        <v>2</v>
      </c>
      <c r="G853" s="27" t="str">
        <f t="shared" si="899"/>
        <v>/</v>
      </c>
      <c r="H853" s="27" t="str">
        <f>_xlfn.IFNA(IF(INDEX(Input_Lieferant!$D$9:$BE$158,MATCH($A853,Input_Lieferant!$B$9:$B$158,0),MATCH($H$1,Input_Lieferant!$D$8:$BE$8,0))=0,"",INDEX(Input_Lieferant!$D$9:$BE$158,MATCH($A853,Input_Lieferant!$B$9:$B$158,0),MATCH($H$1,Input_Lieferant!$D$8:$BE$8,0))),"")</f>
        <v>wjygktWPHiSkTCsXiDsQinhnxKTPju</v>
      </c>
      <c r="I853" s="31"/>
    </row>
    <row r="854" spans="1:9" x14ac:dyDescent="0.4">
      <c r="A854" s="158">
        <f>IFERROR(IF(AND(A848=A849,A849=A850,A850=A851,A851=A852,A852=A853),IF(A853+1&gt;MATCH(0,Input_Lieferant!$B$9:$B$158,-1),"",A853+1),A853),"")</f>
        <v>142</v>
      </c>
      <c r="B854" s="27" t="str">
        <f t="shared" si="895"/>
        <v>MATERIAL</v>
      </c>
      <c r="C854" s="27">
        <f t="shared" si="896"/>
        <v>142</v>
      </c>
      <c r="D854" s="27" t="str">
        <f t="shared" si="897"/>
        <v>GRUN</v>
      </c>
      <c r="E854" s="27" t="str">
        <f t="shared" si="905"/>
        <v>D</v>
      </c>
      <c r="F854" s="27">
        <f t="shared" ref="F854" si="914">IF(A854="","",1)</f>
        <v>1</v>
      </c>
      <c r="G854" s="27" t="str">
        <f t="shared" si="899"/>
        <v/>
      </c>
      <c r="H854" s="27" t="str">
        <f>_xlfn.IFNA(IF(INDEX(Input_Lieferant!$D$9:$BE$158,MATCH($A854,Input_Lieferant!$B$9:$B$158,0),MATCH($H$6,Input_Lieferant!$D$8:$BE$8,0))=0,"",INDEX(Input_Lieferant!$D$9:$BE$158,MATCH($A854,Input_Lieferant!$B$9:$B$158,0),MATCH($H$6,Input_Lieferant!$D$8:$BE$8,0))),"")</f>
        <v>vLgQCNMixUhwSwyrKWpGeBekFquEMN</v>
      </c>
      <c r="I854" s="31"/>
    </row>
    <row r="855" spans="1:9" x14ac:dyDescent="0.4">
      <c r="A855" s="158">
        <f>IFERROR(IF(AND(A849=A850,A850=A851,A851=A852,A852=A853,A853=A854),IF(A854+1&gt;MATCH(0,Input_Lieferant!$B$9:$B$158,-1),"",A854+1),A854),"")</f>
        <v>142</v>
      </c>
      <c r="B855" s="27" t="str">
        <f t="shared" si="895"/>
        <v>MATERIAL</v>
      </c>
      <c r="C855" s="27">
        <f t="shared" si="896"/>
        <v>142</v>
      </c>
      <c r="D855" s="27" t="str">
        <f t="shared" si="897"/>
        <v>GRUN</v>
      </c>
      <c r="E855" s="27" t="str">
        <f t="shared" si="905"/>
        <v>D</v>
      </c>
      <c r="F855" s="27">
        <f t="shared" ref="F855" si="915">IF(A854="","",2)</f>
        <v>2</v>
      </c>
      <c r="G855" s="27" t="str">
        <f t="shared" si="899"/>
        <v>/</v>
      </c>
      <c r="H855" s="27" t="str">
        <f>_xlfn.IFNA(IF(INDEX(Input_Lieferant!$D$9:$BE$158,MATCH($A855,Input_Lieferant!$B$9:$B$158,0),MATCH($H$3,Input_Lieferant!$D$8:$BE$8,0))=0,"",INDEX(Input_Lieferant!$D$9:$BE$158,MATCH($A855,Input_Lieferant!$B$9:$B$158,0),MATCH($H$3,Input_Lieferant!$D$8:$BE$8,0))),"")</f>
        <v>BfySImsDcVegSPOdkLMUHoJftMChfz</v>
      </c>
      <c r="I855" s="31"/>
    </row>
    <row r="856" spans="1:9" x14ac:dyDescent="0.4">
      <c r="A856" s="158">
        <f>IFERROR(IF(AND(A850=A851,A851=A852,A852=A853,A853=A854,A854=A855),IF(A855+1&gt;MATCH(0,Input_Lieferant!$B$9:$B$158,-1),"",A855+1),A855),"")</f>
        <v>142</v>
      </c>
      <c r="B856" s="27" t="str">
        <f t="shared" si="895"/>
        <v>MATERIAL</v>
      </c>
      <c r="C856" s="27">
        <f t="shared" si="896"/>
        <v>142</v>
      </c>
      <c r="D856" s="27" t="str">
        <f t="shared" si="897"/>
        <v>GRUN</v>
      </c>
      <c r="E856" s="27" t="str">
        <f t="shared" si="905"/>
        <v>F</v>
      </c>
      <c r="F856" s="27">
        <f t="shared" ref="F856" si="916">IF(A856="","",1)</f>
        <v>1</v>
      </c>
      <c r="G856" s="27" t="str">
        <f t="shared" si="899"/>
        <v/>
      </c>
      <c r="H856" s="27" t="str">
        <f>_xlfn.IFNA(IF(INDEX(Input_Lieferant!$D$9:$BE$158,MATCH($A856,Input_Lieferant!$B$9:$B$158,0),MATCH($H$5,Input_Lieferant!$D$8:$BE$8,0))=0,"",INDEX(Input_Lieferant!$D$9:$BE$158,MATCH($A856,Input_Lieferant!$B$9:$B$158,0),MATCH($H$5,Input_Lieferant!$D$8:$BE$8,0))),"")</f>
        <v>uboJiJpKxiWTcikIipJQnnDLUlfnII</v>
      </c>
      <c r="I856" s="31"/>
    </row>
    <row r="857" spans="1:9" x14ac:dyDescent="0.4">
      <c r="A857" s="158">
        <f>IFERROR(IF(AND(A851=A852,A852=A853,A853=A854,A854=A855,A855=A856),IF(A856+1&gt;MATCH(0,Input_Lieferant!$B$9:$B$158,-1),"",A856+1),A856),"")</f>
        <v>142</v>
      </c>
      <c r="B857" s="27" t="str">
        <f t="shared" si="895"/>
        <v>MATERIAL</v>
      </c>
      <c r="C857" s="27">
        <f t="shared" si="896"/>
        <v>142</v>
      </c>
      <c r="D857" s="27" t="str">
        <f t="shared" si="897"/>
        <v>GRUN</v>
      </c>
      <c r="E857" s="27" t="str">
        <f t="shared" si="905"/>
        <v>F</v>
      </c>
      <c r="F857" s="27">
        <f t="shared" ref="F857" si="917">IF(A856="","",2)</f>
        <v>2</v>
      </c>
      <c r="G857" s="27" t="str">
        <f t="shared" si="899"/>
        <v>/</v>
      </c>
      <c r="H857" s="27" t="str">
        <f>_xlfn.IFNA(IF(INDEX(Input_Lieferant!$D$9:$BE$158,MATCH($A857,Input_Lieferant!$B$9:$B$158,0),MATCH($H$2,Input_Lieferant!$D$8:$BE$8,0))=0,"",INDEX(Input_Lieferant!$D$9:$BE$158,MATCH($A857,Input_Lieferant!$B$9:$B$158,0),MATCH($H$2,Input_Lieferant!$D$8:$BE$8,0))),"")</f>
        <v>linkgciFCFqpfjKACekbzAqhqmLtbh</v>
      </c>
      <c r="I857" s="31"/>
    </row>
    <row r="858" spans="1:9" x14ac:dyDescent="0.4">
      <c r="A858" s="158">
        <f>IFERROR(IF(AND(A852=A853,A853=A854,A854=A855,A855=A856,A856=A857),IF(A857+1&gt;MATCH(0,Input_Lieferant!$B$9:$B$158,-1),"",A857+1),A857),"")</f>
        <v>142</v>
      </c>
      <c r="B858" s="27" t="str">
        <f t="shared" si="895"/>
        <v>MATERIAL</v>
      </c>
      <c r="C858" s="27">
        <f t="shared" si="896"/>
        <v>142</v>
      </c>
      <c r="D858" s="27" t="str">
        <f t="shared" si="897"/>
        <v>GRUN</v>
      </c>
      <c r="E858" s="27" t="str">
        <f t="shared" si="905"/>
        <v>E</v>
      </c>
      <c r="F858" s="27">
        <f t="shared" ref="F858" si="918">IF(A858="","",1)</f>
        <v>1</v>
      </c>
      <c r="G858" s="27" t="str">
        <f t="shared" si="899"/>
        <v/>
      </c>
      <c r="H858" s="27" t="str">
        <f>_xlfn.IFNA(IF(INDEX(Input_Lieferant!$D$9:$BE$158,MATCH($A858,Input_Lieferant!$B$9:$B$158,0),MATCH($H$4,Input_Lieferant!$D$8:$BE$8,0))=0,"",INDEX(Input_Lieferant!$D$9:$BE$158,MATCH($A858,Input_Lieferant!$B$9:$B$158,0),MATCH($H$4,Input_Lieferant!$D$8:$BE$8,0))),"")</f>
        <v>XjCHUBjsxJkIjpWhlxDoftyljttlzq</v>
      </c>
      <c r="I858" s="31"/>
    </row>
    <row r="859" spans="1:9" x14ac:dyDescent="0.4">
      <c r="A859" s="158">
        <f>IFERROR(IF(AND(A853=A854,A854=A855,A855=A856,A856=A857,A857=A858),IF(A858+1&gt;MATCH(0,Input_Lieferant!$B$9:$B$158,-1),"",A858+1),A858),"")</f>
        <v>142</v>
      </c>
      <c r="B859" s="27" t="str">
        <f t="shared" si="895"/>
        <v>MATERIAL</v>
      </c>
      <c r="C859" s="27">
        <f t="shared" si="896"/>
        <v>142</v>
      </c>
      <c r="D859" s="27" t="str">
        <f t="shared" si="897"/>
        <v>GRUN</v>
      </c>
      <c r="E859" s="27" t="str">
        <f t="shared" si="905"/>
        <v>E</v>
      </c>
      <c r="F859" s="27">
        <f t="shared" ref="F859" si="919">IF(A858="","",2)</f>
        <v>2</v>
      </c>
      <c r="G859" s="27" t="str">
        <f t="shared" si="899"/>
        <v>/</v>
      </c>
      <c r="H859" s="27" t="str">
        <f>_xlfn.IFNA(IF(INDEX(Input_Lieferant!$D$9:$BE$158,MATCH($A859,Input_Lieferant!$B$9:$B$158,0),MATCH($H$1,Input_Lieferant!$D$8:$BE$8,0))=0,"",INDEX(Input_Lieferant!$D$9:$BE$158,MATCH($A859,Input_Lieferant!$B$9:$B$158,0),MATCH($H$1,Input_Lieferant!$D$8:$BE$8,0))),"")</f>
        <v>wvMPHyLijEAHQelpQJHmoMXPnwCjMu</v>
      </c>
      <c r="I859" s="31"/>
    </row>
    <row r="860" spans="1:9" x14ac:dyDescent="0.4">
      <c r="A860" s="158">
        <f>IFERROR(IF(AND(A854=A855,A855=A856,A856=A857,A857=A858,A858=A859),IF(A859+1&gt;MATCH(0,Input_Lieferant!$B$9:$B$158,-1),"",A859+1),A859),"")</f>
        <v>143</v>
      </c>
      <c r="B860" s="27" t="str">
        <f t="shared" si="895"/>
        <v>MATERIAL</v>
      </c>
      <c r="C860" s="27">
        <f t="shared" si="896"/>
        <v>143</v>
      </c>
      <c r="D860" s="27" t="str">
        <f t="shared" si="897"/>
        <v>GRUN</v>
      </c>
      <c r="E860" s="27" t="str">
        <f t="shared" si="905"/>
        <v>D</v>
      </c>
      <c r="F860" s="27">
        <f t="shared" ref="F860" si="920">IF(A860="","",1)</f>
        <v>1</v>
      </c>
      <c r="G860" s="27" t="str">
        <f t="shared" si="899"/>
        <v/>
      </c>
      <c r="H860" s="27" t="str">
        <f>_xlfn.IFNA(IF(INDEX(Input_Lieferant!$D$9:$BE$158,MATCH($A860,Input_Lieferant!$B$9:$B$158,0),MATCH($H$6,Input_Lieferant!$D$8:$BE$8,0))=0,"",INDEX(Input_Lieferant!$D$9:$BE$158,MATCH($A860,Input_Lieferant!$B$9:$B$158,0),MATCH($H$6,Input_Lieferant!$D$8:$BE$8,0))),"")</f>
        <v>yxbocoAozeMwNiAvABWrdvMOWMdRdT</v>
      </c>
      <c r="I860" s="31"/>
    </row>
    <row r="861" spans="1:9" x14ac:dyDescent="0.4">
      <c r="A861" s="158">
        <f>IFERROR(IF(AND(A855=A856,A856=A857,A857=A858,A858=A859,A859=A860),IF(A860+1&gt;MATCH(0,Input_Lieferant!$B$9:$B$158,-1),"",A860+1),A860),"")</f>
        <v>143</v>
      </c>
      <c r="B861" s="27" t="str">
        <f t="shared" si="895"/>
        <v>MATERIAL</v>
      </c>
      <c r="C861" s="27">
        <f t="shared" si="896"/>
        <v>143</v>
      </c>
      <c r="D861" s="27" t="str">
        <f t="shared" si="897"/>
        <v>GRUN</v>
      </c>
      <c r="E861" s="27" t="str">
        <f t="shared" si="905"/>
        <v>D</v>
      </c>
      <c r="F861" s="27">
        <f t="shared" ref="F861" si="921">IF(A860="","",2)</f>
        <v>2</v>
      </c>
      <c r="G861" s="27" t="str">
        <f t="shared" si="899"/>
        <v>/</v>
      </c>
      <c r="H861" s="27" t="str">
        <f>_xlfn.IFNA(IF(INDEX(Input_Lieferant!$D$9:$BE$158,MATCH($A861,Input_Lieferant!$B$9:$B$158,0),MATCH($H$3,Input_Lieferant!$D$8:$BE$8,0))=0,"",INDEX(Input_Lieferant!$D$9:$BE$158,MATCH($A861,Input_Lieferant!$B$9:$B$158,0),MATCH($H$3,Input_Lieferant!$D$8:$BE$8,0))),"")</f>
        <v>rRotRcIStaduGrvisEsHTrEkDvKBxW</v>
      </c>
      <c r="I861" s="31"/>
    </row>
    <row r="862" spans="1:9" x14ac:dyDescent="0.4">
      <c r="A862" s="158">
        <f>IFERROR(IF(AND(A856=A857,A857=A858,A858=A859,A859=A860,A860=A861),IF(A861+1&gt;MATCH(0,Input_Lieferant!$B$9:$B$158,-1),"",A861+1),A861),"")</f>
        <v>143</v>
      </c>
      <c r="B862" s="27" t="str">
        <f t="shared" si="895"/>
        <v>MATERIAL</v>
      </c>
      <c r="C862" s="27">
        <f t="shared" si="896"/>
        <v>143</v>
      </c>
      <c r="D862" s="27" t="str">
        <f t="shared" si="897"/>
        <v>GRUN</v>
      </c>
      <c r="E862" s="27" t="str">
        <f t="shared" si="905"/>
        <v>F</v>
      </c>
      <c r="F862" s="27">
        <f t="shared" ref="F862" si="922">IF(A862="","",1)</f>
        <v>1</v>
      </c>
      <c r="G862" s="27" t="str">
        <f t="shared" si="899"/>
        <v/>
      </c>
      <c r="H862" s="27" t="str">
        <f>_xlfn.IFNA(IF(INDEX(Input_Lieferant!$D$9:$BE$158,MATCH($A862,Input_Lieferant!$B$9:$B$158,0),MATCH($H$5,Input_Lieferant!$D$8:$BE$8,0))=0,"",INDEX(Input_Lieferant!$D$9:$BE$158,MATCH($A862,Input_Lieferant!$B$9:$B$158,0),MATCH($H$5,Input_Lieferant!$D$8:$BE$8,0))),"")</f>
        <v>scxzVKDyJtQpRGPKMdMjadQgugVVbS</v>
      </c>
      <c r="I862" s="31"/>
    </row>
    <row r="863" spans="1:9" x14ac:dyDescent="0.4">
      <c r="A863" s="158">
        <f>IFERROR(IF(AND(A857=A858,A858=A859,A859=A860,A860=A861,A861=A862),IF(A862+1&gt;MATCH(0,Input_Lieferant!$B$9:$B$158,-1),"",A862+1),A862),"")</f>
        <v>143</v>
      </c>
      <c r="B863" s="27" t="str">
        <f t="shared" si="895"/>
        <v>MATERIAL</v>
      </c>
      <c r="C863" s="27">
        <f t="shared" si="896"/>
        <v>143</v>
      </c>
      <c r="D863" s="27" t="str">
        <f t="shared" si="897"/>
        <v>GRUN</v>
      </c>
      <c r="E863" s="27" t="str">
        <f t="shared" si="905"/>
        <v>F</v>
      </c>
      <c r="F863" s="27">
        <f t="shared" ref="F863" si="923">IF(A862="","",2)</f>
        <v>2</v>
      </c>
      <c r="G863" s="27" t="str">
        <f t="shared" si="899"/>
        <v>/</v>
      </c>
      <c r="H863" s="27" t="str">
        <f>_xlfn.IFNA(IF(INDEX(Input_Lieferant!$D$9:$BE$158,MATCH($A863,Input_Lieferant!$B$9:$B$158,0),MATCH($H$2,Input_Lieferant!$D$8:$BE$8,0))=0,"",INDEX(Input_Lieferant!$D$9:$BE$158,MATCH($A863,Input_Lieferant!$B$9:$B$158,0),MATCH($H$2,Input_Lieferant!$D$8:$BE$8,0))),"")</f>
        <v>rSISesiGCcAUfysQvctvnIwubwpavT</v>
      </c>
      <c r="I863" s="31"/>
    </row>
    <row r="864" spans="1:9" x14ac:dyDescent="0.4">
      <c r="A864" s="158">
        <f>IFERROR(IF(AND(A858=A859,A859=A860,A860=A861,A861=A862,A862=A863),IF(A863+1&gt;MATCH(0,Input_Lieferant!$B$9:$B$158,-1),"",A863+1),A863),"")</f>
        <v>143</v>
      </c>
      <c r="B864" s="27" t="str">
        <f t="shared" si="895"/>
        <v>MATERIAL</v>
      </c>
      <c r="C864" s="27">
        <f t="shared" si="896"/>
        <v>143</v>
      </c>
      <c r="D864" s="27" t="str">
        <f t="shared" si="897"/>
        <v>GRUN</v>
      </c>
      <c r="E864" s="27" t="str">
        <f t="shared" si="905"/>
        <v>E</v>
      </c>
      <c r="F864" s="27">
        <f t="shared" ref="F864" si="924">IF(A864="","",1)</f>
        <v>1</v>
      </c>
      <c r="G864" s="27" t="str">
        <f t="shared" si="899"/>
        <v/>
      </c>
      <c r="H864" s="27" t="str">
        <f>_xlfn.IFNA(IF(INDEX(Input_Lieferant!$D$9:$BE$158,MATCH($A864,Input_Lieferant!$B$9:$B$158,0),MATCH($H$4,Input_Lieferant!$D$8:$BE$8,0))=0,"",INDEX(Input_Lieferant!$D$9:$BE$158,MATCH($A864,Input_Lieferant!$B$9:$B$158,0),MATCH($H$4,Input_Lieferant!$D$8:$BE$8,0))),"")</f>
        <v>mmNRAerXfLkVBUiBPtIpsNXgkxbgAj</v>
      </c>
      <c r="I864" s="31"/>
    </row>
    <row r="865" spans="1:9" x14ac:dyDescent="0.4">
      <c r="A865" s="158">
        <f>IFERROR(IF(AND(A859=A860,A860=A861,A861=A862,A862=A863,A863=A864),IF(A864+1&gt;MATCH(0,Input_Lieferant!$B$9:$B$158,-1),"",A864+1),A864),"")</f>
        <v>143</v>
      </c>
      <c r="B865" s="27" t="str">
        <f t="shared" si="895"/>
        <v>MATERIAL</v>
      </c>
      <c r="C865" s="27">
        <f t="shared" si="896"/>
        <v>143</v>
      </c>
      <c r="D865" s="27" t="str">
        <f t="shared" si="897"/>
        <v>GRUN</v>
      </c>
      <c r="E865" s="27" t="str">
        <f t="shared" si="905"/>
        <v>E</v>
      </c>
      <c r="F865" s="27">
        <f t="shared" ref="F865" si="925">IF(A864="","",2)</f>
        <v>2</v>
      </c>
      <c r="G865" s="27" t="str">
        <f t="shared" si="899"/>
        <v>/</v>
      </c>
      <c r="H865" s="27" t="str">
        <f>_xlfn.IFNA(IF(INDEX(Input_Lieferant!$D$9:$BE$158,MATCH($A865,Input_Lieferant!$B$9:$B$158,0),MATCH($H$1,Input_Lieferant!$D$8:$BE$8,0))=0,"",INDEX(Input_Lieferant!$D$9:$BE$158,MATCH($A865,Input_Lieferant!$B$9:$B$158,0),MATCH($H$1,Input_Lieferant!$D$8:$BE$8,0))),"")</f>
        <v>LrlWtmcihTRhfUmENqBkLkwxoQsbSh</v>
      </c>
      <c r="I865" s="31"/>
    </row>
    <row r="866" spans="1:9" x14ac:dyDescent="0.4">
      <c r="A866" s="158">
        <f>IFERROR(IF(AND(A860=A861,A861=A862,A862=A863,A863=A864,A864=A865),IF(A865+1&gt;MATCH(0,Input_Lieferant!$B$9:$B$158,-1),"",A865+1),A865),"")</f>
        <v>144</v>
      </c>
      <c r="B866" s="27" t="str">
        <f t="shared" si="895"/>
        <v>MATERIAL</v>
      </c>
      <c r="C866" s="27">
        <f t="shared" si="896"/>
        <v>144</v>
      </c>
      <c r="D866" s="27" t="str">
        <f t="shared" si="897"/>
        <v>GRUN</v>
      </c>
      <c r="E866" s="27" t="str">
        <f t="shared" si="905"/>
        <v>D</v>
      </c>
      <c r="F866" s="27">
        <f t="shared" ref="F866" si="926">IF(A866="","",1)</f>
        <v>1</v>
      </c>
      <c r="G866" s="27" t="str">
        <f t="shared" si="899"/>
        <v/>
      </c>
      <c r="H866" s="27" t="str">
        <f>_xlfn.IFNA(IF(INDEX(Input_Lieferant!$D$9:$BE$158,MATCH($A866,Input_Lieferant!$B$9:$B$158,0),MATCH($H$6,Input_Lieferant!$D$8:$BE$8,0))=0,"",INDEX(Input_Lieferant!$D$9:$BE$158,MATCH($A866,Input_Lieferant!$B$9:$B$158,0),MATCH($H$6,Input_Lieferant!$D$8:$BE$8,0))),"")</f>
        <v>HMQJRrWAJyuFQPzzgkooNCTEpKMTCO</v>
      </c>
      <c r="I866" s="31"/>
    </row>
    <row r="867" spans="1:9" x14ac:dyDescent="0.4">
      <c r="A867" s="158">
        <f>IFERROR(IF(AND(A861=A862,A862=A863,A863=A864,A864=A865,A865=A866),IF(A866+1&gt;MATCH(0,Input_Lieferant!$B$9:$B$158,-1),"",A866+1),A866),"")</f>
        <v>144</v>
      </c>
      <c r="B867" s="27" t="str">
        <f t="shared" si="895"/>
        <v>MATERIAL</v>
      </c>
      <c r="C867" s="27">
        <f t="shared" si="896"/>
        <v>144</v>
      </c>
      <c r="D867" s="27" t="str">
        <f t="shared" si="897"/>
        <v>GRUN</v>
      </c>
      <c r="E867" s="27" t="str">
        <f t="shared" si="905"/>
        <v>D</v>
      </c>
      <c r="F867" s="27">
        <f t="shared" ref="F867" si="927">IF(A866="","",2)</f>
        <v>2</v>
      </c>
      <c r="G867" s="27" t="str">
        <f t="shared" si="899"/>
        <v>/</v>
      </c>
      <c r="H867" s="27" t="str">
        <f>_xlfn.IFNA(IF(INDEX(Input_Lieferant!$D$9:$BE$158,MATCH($A867,Input_Lieferant!$B$9:$B$158,0),MATCH($H$3,Input_Lieferant!$D$8:$BE$8,0))=0,"",INDEX(Input_Lieferant!$D$9:$BE$158,MATCH($A867,Input_Lieferant!$B$9:$B$158,0),MATCH($H$3,Input_Lieferant!$D$8:$BE$8,0))),"")</f>
        <v>SEJiiLwliQsSzGpiREebveuRjdnjEr</v>
      </c>
      <c r="I867" s="31"/>
    </row>
    <row r="868" spans="1:9" x14ac:dyDescent="0.4">
      <c r="A868" s="158">
        <f>IFERROR(IF(AND(A862=A863,A863=A864,A864=A865,A865=A866,A866=A867),IF(A867+1&gt;MATCH(0,Input_Lieferant!$B$9:$B$158,-1),"",A867+1),A867),"")</f>
        <v>144</v>
      </c>
      <c r="B868" s="27" t="str">
        <f t="shared" si="895"/>
        <v>MATERIAL</v>
      </c>
      <c r="C868" s="27">
        <f t="shared" si="896"/>
        <v>144</v>
      </c>
      <c r="D868" s="27" t="str">
        <f t="shared" si="897"/>
        <v>GRUN</v>
      </c>
      <c r="E868" s="27" t="str">
        <f t="shared" si="905"/>
        <v>F</v>
      </c>
      <c r="F868" s="27">
        <f t="shared" ref="F868" si="928">IF(A868="","",1)</f>
        <v>1</v>
      </c>
      <c r="G868" s="27" t="str">
        <f t="shared" si="899"/>
        <v/>
      </c>
      <c r="H868" s="27" t="str">
        <f>_xlfn.IFNA(IF(INDEX(Input_Lieferant!$D$9:$BE$158,MATCH($A868,Input_Lieferant!$B$9:$B$158,0),MATCH($H$5,Input_Lieferant!$D$8:$BE$8,0))=0,"",INDEX(Input_Lieferant!$D$9:$BE$158,MATCH($A868,Input_Lieferant!$B$9:$B$158,0),MATCH($H$5,Input_Lieferant!$D$8:$BE$8,0))),"")</f>
        <v>DTFbiIGVLiRFURcidCCetcWXwibzPi</v>
      </c>
      <c r="I868" s="31"/>
    </row>
    <row r="869" spans="1:9" x14ac:dyDescent="0.4">
      <c r="A869" s="158">
        <f>IFERROR(IF(AND(A863=A864,A864=A865,A865=A866,A866=A867,A867=A868),IF(A868+1&gt;MATCH(0,Input_Lieferant!$B$9:$B$158,-1),"",A868+1),A868),"")</f>
        <v>144</v>
      </c>
      <c r="B869" s="27" t="str">
        <f t="shared" si="895"/>
        <v>MATERIAL</v>
      </c>
      <c r="C869" s="27">
        <f t="shared" si="896"/>
        <v>144</v>
      </c>
      <c r="D869" s="27" t="str">
        <f t="shared" si="897"/>
        <v>GRUN</v>
      </c>
      <c r="E869" s="27" t="str">
        <f t="shared" si="905"/>
        <v>F</v>
      </c>
      <c r="F869" s="27">
        <f t="shared" ref="F869" si="929">IF(A868="","",2)</f>
        <v>2</v>
      </c>
      <c r="G869" s="27" t="str">
        <f t="shared" si="899"/>
        <v>/</v>
      </c>
      <c r="H869" s="27" t="str">
        <f>_xlfn.IFNA(IF(INDEX(Input_Lieferant!$D$9:$BE$158,MATCH($A869,Input_Lieferant!$B$9:$B$158,0),MATCH($H$2,Input_Lieferant!$D$8:$BE$8,0))=0,"",INDEX(Input_Lieferant!$D$9:$BE$158,MATCH($A869,Input_Lieferant!$B$9:$B$158,0),MATCH($H$2,Input_Lieferant!$D$8:$BE$8,0))),"")</f>
        <v>GegESVrKxGfoTuCWGnIvTyUglsWbio</v>
      </c>
      <c r="I869" s="31"/>
    </row>
    <row r="870" spans="1:9" x14ac:dyDescent="0.4">
      <c r="A870" s="158">
        <f>IFERROR(IF(AND(A864=A865,A865=A866,A866=A867,A867=A868,A868=A869),IF(A869+1&gt;MATCH(0,Input_Lieferant!$B$9:$B$158,-1),"",A869+1),A869),"")</f>
        <v>144</v>
      </c>
      <c r="B870" s="27" t="str">
        <f t="shared" si="895"/>
        <v>MATERIAL</v>
      </c>
      <c r="C870" s="27">
        <f t="shared" si="896"/>
        <v>144</v>
      </c>
      <c r="D870" s="27" t="str">
        <f t="shared" si="897"/>
        <v>GRUN</v>
      </c>
      <c r="E870" s="27" t="str">
        <f t="shared" si="905"/>
        <v>E</v>
      </c>
      <c r="F870" s="27">
        <f t="shared" ref="F870" si="930">IF(A870="","",1)</f>
        <v>1</v>
      </c>
      <c r="G870" s="27" t="str">
        <f t="shared" si="899"/>
        <v/>
      </c>
      <c r="H870" s="27" t="str">
        <f>_xlfn.IFNA(IF(INDEX(Input_Lieferant!$D$9:$BE$158,MATCH($A870,Input_Lieferant!$B$9:$B$158,0),MATCH($H$4,Input_Lieferant!$D$8:$BE$8,0))=0,"",INDEX(Input_Lieferant!$D$9:$BE$158,MATCH($A870,Input_Lieferant!$B$9:$B$158,0),MATCH($H$4,Input_Lieferant!$D$8:$BE$8,0))),"")</f>
        <v>BsdyTtznpryDuBjoMautnqqKpbrCdk</v>
      </c>
      <c r="I870" s="31"/>
    </row>
    <row r="871" spans="1:9" x14ac:dyDescent="0.4">
      <c r="A871" s="158">
        <f>IFERROR(IF(AND(A865=A866,A866=A867,A867=A868,A868=A869,A869=A870),IF(A870+1&gt;MATCH(0,Input_Lieferant!$B$9:$B$158,-1),"",A870+1),A870),"")</f>
        <v>144</v>
      </c>
      <c r="B871" s="27" t="str">
        <f t="shared" si="895"/>
        <v>MATERIAL</v>
      </c>
      <c r="C871" s="27">
        <f t="shared" si="896"/>
        <v>144</v>
      </c>
      <c r="D871" s="27" t="str">
        <f t="shared" si="897"/>
        <v>GRUN</v>
      </c>
      <c r="E871" s="27" t="str">
        <f t="shared" si="905"/>
        <v>E</v>
      </c>
      <c r="F871" s="27">
        <f t="shared" ref="F871" si="931">IF(A870="","",2)</f>
        <v>2</v>
      </c>
      <c r="G871" s="27" t="str">
        <f t="shared" si="899"/>
        <v>/</v>
      </c>
      <c r="H871" s="27" t="str">
        <f>_xlfn.IFNA(IF(INDEX(Input_Lieferant!$D$9:$BE$158,MATCH($A871,Input_Lieferant!$B$9:$B$158,0),MATCH($H$1,Input_Lieferant!$D$8:$BE$8,0))=0,"",INDEX(Input_Lieferant!$D$9:$BE$158,MATCH($A871,Input_Lieferant!$B$9:$B$158,0),MATCH($H$1,Input_Lieferant!$D$8:$BE$8,0))),"")</f>
        <v>mLAdaCCFIGyfVxtrjKplnUJozFLjNF</v>
      </c>
      <c r="I871" s="31"/>
    </row>
    <row r="872" spans="1:9" x14ac:dyDescent="0.4">
      <c r="A872" s="158">
        <f>IFERROR(IF(AND(A866=A867,A867=A868,A868=A869,A869=A870,A870=A871),IF(A871+1&gt;MATCH(0,Input_Lieferant!$B$9:$B$158,-1),"",A871+1),A871),"")</f>
        <v>145</v>
      </c>
      <c r="B872" s="27" t="str">
        <f t="shared" si="895"/>
        <v>MATERIAL</v>
      </c>
      <c r="C872" s="27">
        <f t="shared" si="896"/>
        <v>145</v>
      </c>
      <c r="D872" s="27" t="str">
        <f t="shared" si="897"/>
        <v>GRUN</v>
      </c>
      <c r="E872" s="27" t="str">
        <f t="shared" si="905"/>
        <v>D</v>
      </c>
      <c r="F872" s="27">
        <f t="shared" ref="F872" si="932">IF(A872="","",1)</f>
        <v>1</v>
      </c>
      <c r="G872" s="27" t="str">
        <f t="shared" si="899"/>
        <v/>
      </c>
      <c r="H872" s="27" t="str">
        <f>_xlfn.IFNA(IF(INDEX(Input_Lieferant!$D$9:$BE$158,MATCH($A872,Input_Lieferant!$B$9:$B$158,0),MATCH($H$6,Input_Lieferant!$D$8:$BE$8,0))=0,"",INDEX(Input_Lieferant!$D$9:$BE$158,MATCH($A872,Input_Lieferant!$B$9:$B$158,0),MATCH($H$6,Input_Lieferant!$D$8:$BE$8,0))),"")</f>
        <v>SRHgcWVhoLCLJdykiApqqtAmWNEkaf</v>
      </c>
      <c r="I872" s="31"/>
    </row>
    <row r="873" spans="1:9" x14ac:dyDescent="0.4">
      <c r="A873" s="158">
        <f>IFERROR(IF(AND(A867=A868,A868=A869,A869=A870,A870=A871,A871=A872),IF(A872+1&gt;MATCH(0,Input_Lieferant!$B$9:$B$158,-1),"",A872+1),A872),"")</f>
        <v>145</v>
      </c>
      <c r="B873" s="27" t="str">
        <f t="shared" si="895"/>
        <v>MATERIAL</v>
      </c>
      <c r="C873" s="27">
        <f t="shared" si="896"/>
        <v>145</v>
      </c>
      <c r="D873" s="27" t="str">
        <f t="shared" si="897"/>
        <v>GRUN</v>
      </c>
      <c r="E873" s="27" t="str">
        <f t="shared" si="905"/>
        <v>D</v>
      </c>
      <c r="F873" s="27">
        <f t="shared" ref="F873" si="933">IF(A872="","",2)</f>
        <v>2</v>
      </c>
      <c r="G873" s="27" t="str">
        <f t="shared" si="899"/>
        <v>/</v>
      </c>
      <c r="H873" s="27" t="str">
        <f>_xlfn.IFNA(IF(INDEX(Input_Lieferant!$D$9:$BE$158,MATCH($A873,Input_Lieferant!$B$9:$B$158,0),MATCH($H$3,Input_Lieferant!$D$8:$BE$8,0))=0,"",INDEX(Input_Lieferant!$D$9:$BE$158,MATCH($A873,Input_Lieferant!$B$9:$B$158,0),MATCH($H$3,Input_Lieferant!$D$8:$BE$8,0))),"")</f>
        <v>BvGJammNNchFdrgLVphebhOOrMfbNg</v>
      </c>
      <c r="I873" s="31"/>
    </row>
    <row r="874" spans="1:9" x14ac:dyDescent="0.4">
      <c r="A874" s="158">
        <f>IFERROR(IF(AND(A868=A869,A869=A870,A870=A871,A871=A872,A872=A873),IF(A873+1&gt;MATCH(0,Input_Lieferant!$B$9:$B$158,-1),"",A873+1),A873),"")</f>
        <v>145</v>
      </c>
      <c r="B874" s="27" t="str">
        <f t="shared" si="895"/>
        <v>MATERIAL</v>
      </c>
      <c r="C874" s="27">
        <f t="shared" si="896"/>
        <v>145</v>
      </c>
      <c r="D874" s="27" t="str">
        <f t="shared" si="897"/>
        <v>GRUN</v>
      </c>
      <c r="E874" s="27" t="str">
        <f t="shared" si="905"/>
        <v>F</v>
      </c>
      <c r="F874" s="27">
        <f t="shared" ref="F874" si="934">IF(A874="","",1)</f>
        <v>1</v>
      </c>
      <c r="G874" s="27" t="str">
        <f t="shared" si="899"/>
        <v/>
      </c>
      <c r="H874" s="27" t="str">
        <f>_xlfn.IFNA(IF(INDEX(Input_Lieferant!$D$9:$BE$158,MATCH($A874,Input_Lieferant!$B$9:$B$158,0),MATCH($H$5,Input_Lieferant!$D$8:$BE$8,0))=0,"",INDEX(Input_Lieferant!$D$9:$BE$158,MATCH($A874,Input_Lieferant!$B$9:$B$158,0),MATCH($H$5,Input_Lieferant!$D$8:$BE$8,0))),"")</f>
        <v>rlnzcEJumekFvqSSUGonFRhtrcErLp</v>
      </c>
      <c r="I874" s="31"/>
    </row>
    <row r="875" spans="1:9" x14ac:dyDescent="0.4">
      <c r="A875" s="158">
        <f>IFERROR(IF(AND(A869=A870,A870=A871,A871=A872,A872=A873,A873=A874),IF(A874+1&gt;MATCH(0,Input_Lieferant!$B$9:$B$158,-1),"",A874+1),A874),"")</f>
        <v>145</v>
      </c>
      <c r="B875" s="27" t="str">
        <f t="shared" si="895"/>
        <v>MATERIAL</v>
      </c>
      <c r="C875" s="27">
        <f t="shared" si="896"/>
        <v>145</v>
      </c>
      <c r="D875" s="27" t="str">
        <f t="shared" si="897"/>
        <v>GRUN</v>
      </c>
      <c r="E875" s="27" t="str">
        <f t="shared" si="905"/>
        <v>F</v>
      </c>
      <c r="F875" s="27">
        <f t="shared" ref="F875" si="935">IF(A874="","",2)</f>
        <v>2</v>
      </c>
      <c r="G875" s="27" t="str">
        <f t="shared" si="899"/>
        <v>/</v>
      </c>
      <c r="H875" s="27" t="str">
        <f>_xlfn.IFNA(IF(INDEX(Input_Lieferant!$D$9:$BE$158,MATCH($A875,Input_Lieferant!$B$9:$B$158,0),MATCH($H$2,Input_Lieferant!$D$8:$BE$8,0))=0,"",INDEX(Input_Lieferant!$D$9:$BE$158,MATCH($A875,Input_Lieferant!$B$9:$B$158,0),MATCH($H$2,Input_Lieferant!$D$8:$BE$8,0))),"")</f>
        <v>DDfmkIVQeMEynGMciKNiWlBfevMrgh</v>
      </c>
      <c r="I875" s="31"/>
    </row>
    <row r="876" spans="1:9" x14ac:dyDescent="0.4">
      <c r="A876" s="158">
        <f>IFERROR(IF(AND(A870=A871,A871=A872,A872=A873,A873=A874,A874=A875),IF(A875+1&gt;MATCH(0,Input_Lieferant!$B$9:$B$158,-1),"",A875+1),A875),"")</f>
        <v>145</v>
      </c>
      <c r="B876" s="27" t="str">
        <f t="shared" si="895"/>
        <v>MATERIAL</v>
      </c>
      <c r="C876" s="27">
        <f t="shared" si="896"/>
        <v>145</v>
      </c>
      <c r="D876" s="27" t="str">
        <f t="shared" si="897"/>
        <v>GRUN</v>
      </c>
      <c r="E876" s="27" t="str">
        <f t="shared" si="905"/>
        <v>E</v>
      </c>
      <c r="F876" s="27">
        <f t="shared" ref="F876" si="936">IF(A876="","",1)</f>
        <v>1</v>
      </c>
      <c r="G876" s="27" t="str">
        <f t="shared" si="899"/>
        <v/>
      </c>
      <c r="H876" s="27" t="str">
        <f>_xlfn.IFNA(IF(INDEX(Input_Lieferant!$D$9:$BE$158,MATCH($A876,Input_Lieferant!$B$9:$B$158,0),MATCH($H$4,Input_Lieferant!$D$8:$BE$8,0))=0,"",INDEX(Input_Lieferant!$D$9:$BE$158,MATCH($A876,Input_Lieferant!$B$9:$B$158,0),MATCH($H$4,Input_Lieferant!$D$8:$BE$8,0))),"")</f>
        <v>KqReEHVljMEUCuykGptsLixFSdvyOO</v>
      </c>
      <c r="I876" s="31"/>
    </row>
    <row r="877" spans="1:9" x14ac:dyDescent="0.4">
      <c r="A877" s="158">
        <f>IFERROR(IF(AND(A871=A872,A872=A873,A873=A874,A874=A875,A875=A876),IF(A876+1&gt;MATCH(0,Input_Lieferant!$B$9:$B$158,-1),"",A876+1),A876),"")</f>
        <v>145</v>
      </c>
      <c r="B877" s="27" t="str">
        <f t="shared" si="895"/>
        <v>MATERIAL</v>
      </c>
      <c r="C877" s="27">
        <f t="shared" si="896"/>
        <v>145</v>
      </c>
      <c r="D877" s="27" t="str">
        <f t="shared" si="897"/>
        <v>GRUN</v>
      </c>
      <c r="E877" s="27" t="str">
        <f t="shared" si="905"/>
        <v>E</v>
      </c>
      <c r="F877" s="27">
        <f t="shared" ref="F877" si="937">IF(A876="","",2)</f>
        <v>2</v>
      </c>
      <c r="G877" s="27" t="str">
        <f t="shared" si="899"/>
        <v>/</v>
      </c>
      <c r="H877" s="27" t="str">
        <f>_xlfn.IFNA(IF(INDEX(Input_Lieferant!$D$9:$BE$158,MATCH($A877,Input_Lieferant!$B$9:$B$158,0),MATCH($H$1,Input_Lieferant!$D$8:$BE$8,0))=0,"",INDEX(Input_Lieferant!$D$9:$BE$158,MATCH($A877,Input_Lieferant!$B$9:$B$158,0),MATCH($H$1,Input_Lieferant!$D$8:$BE$8,0))),"")</f>
        <v>KhJjRmqNxxUOFQjldghySXtivzNIfP</v>
      </c>
      <c r="I877" s="31"/>
    </row>
    <row r="878" spans="1:9" x14ac:dyDescent="0.4">
      <c r="A878" s="158">
        <f>IFERROR(IF(AND(A872=A873,A873=A874,A874=A875,A875=A876,A876=A877),IF(A877+1&gt;MATCH(0,Input_Lieferant!$B$9:$B$158,-1),"",A877+1),A877),"")</f>
        <v>146</v>
      </c>
      <c r="B878" s="27" t="str">
        <f t="shared" si="895"/>
        <v>MATERIAL</v>
      </c>
      <c r="C878" s="27">
        <f t="shared" si="896"/>
        <v>146</v>
      </c>
      <c r="D878" s="27" t="str">
        <f t="shared" si="897"/>
        <v>GRUN</v>
      </c>
      <c r="E878" s="27" t="str">
        <f t="shared" si="905"/>
        <v>D</v>
      </c>
      <c r="F878" s="27">
        <f t="shared" ref="F878" si="938">IF(A878="","",1)</f>
        <v>1</v>
      </c>
      <c r="G878" s="27" t="str">
        <f t="shared" si="899"/>
        <v/>
      </c>
      <c r="H878" s="27" t="str">
        <f>_xlfn.IFNA(IF(INDEX(Input_Lieferant!$D$9:$BE$158,MATCH($A878,Input_Lieferant!$B$9:$B$158,0),MATCH($H$6,Input_Lieferant!$D$8:$BE$8,0))=0,"",INDEX(Input_Lieferant!$D$9:$BE$158,MATCH($A878,Input_Lieferant!$B$9:$B$158,0),MATCH($H$6,Input_Lieferant!$D$8:$BE$8,0))),"")</f>
        <v>aRtvmlHVhDXfhITnlLOXzjmbhAvxHn</v>
      </c>
      <c r="I878" s="31"/>
    </row>
    <row r="879" spans="1:9" x14ac:dyDescent="0.4">
      <c r="A879" s="158">
        <f>IFERROR(IF(AND(A873=A874,A874=A875,A875=A876,A876=A877,A877=A878),IF(A878+1&gt;MATCH(0,Input_Lieferant!$B$9:$B$158,-1),"",A878+1),A878),"")</f>
        <v>146</v>
      </c>
      <c r="B879" s="27" t="str">
        <f t="shared" si="895"/>
        <v>MATERIAL</v>
      </c>
      <c r="C879" s="27">
        <f t="shared" si="896"/>
        <v>146</v>
      </c>
      <c r="D879" s="27" t="str">
        <f t="shared" si="897"/>
        <v>GRUN</v>
      </c>
      <c r="E879" s="27" t="str">
        <f t="shared" si="905"/>
        <v>D</v>
      </c>
      <c r="F879" s="27">
        <f t="shared" ref="F879" si="939">IF(A878="","",2)</f>
        <v>2</v>
      </c>
      <c r="G879" s="27" t="str">
        <f t="shared" si="899"/>
        <v>/</v>
      </c>
      <c r="H879" s="27" t="str">
        <f>_xlfn.IFNA(IF(INDEX(Input_Lieferant!$D$9:$BE$158,MATCH($A879,Input_Lieferant!$B$9:$B$158,0),MATCH($H$3,Input_Lieferant!$D$8:$BE$8,0))=0,"",INDEX(Input_Lieferant!$D$9:$BE$158,MATCH($A879,Input_Lieferant!$B$9:$B$158,0),MATCH($H$3,Input_Lieferant!$D$8:$BE$8,0))),"")</f>
        <v>hcxDAgmckIznLlhVlgrCwTHsXosAnS</v>
      </c>
      <c r="I879" s="31"/>
    </row>
    <row r="880" spans="1:9" x14ac:dyDescent="0.4">
      <c r="A880" s="158">
        <f>IFERROR(IF(AND(A874=A875,A875=A876,A876=A877,A877=A878,A878=A879),IF(A879+1&gt;MATCH(0,Input_Lieferant!$B$9:$B$158,-1),"",A879+1),A879),"")</f>
        <v>146</v>
      </c>
      <c r="B880" s="27" t="str">
        <f t="shared" si="895"/>
        <v>MATERIAL</v>
      </c>
      <c r="C880" s="27">
        <f t="shared" si="896"/>
        <v>146</v>
      </c>
      <c r="D880" s="27" t="str">
        <f t="shared" si="897"/>
        <v>GRUN</v>
      </c>
      <c r="E880" s="27" t="str">
        <f t="shared" si="905"/>
        <v>F</v>
      </c>
      <c r="F880" s="27">
        <f t="shared" ref="F880" si="940">IF(A880="","",1)</f>
        <v>1</v>
      </c>
      <c r="G880" s="27" t="str">
        <f t="shared" si="899"/>
        <v/>
      </c>
      <c r="H880" s="27" t="str">
        <f>_xlfn.IFNA(IF(INDEX(Input_Lieferant!$D$9:$BE$158,MATCH($A880,Input_Lieferant!$B$9:$B$158,0),MATCH($H$5,Input_Lieferant!$D$8:$BE$8,0))=0,"",INDEX(Input_Lieferant!$D$9:$BE$158,MATCH($A880,Input_Lieferant!$B$9:$B$158,0),MATCH($H$5,Input_Lieferant!$D$8:$BE$8,0))),"")</f>
        <v>plmbdjvjdURyTDztDwUAlAFhvugNvz</v>
      </c>
      <c r="I880" s="31"/>
    </row>
    <row r="881" spans="1:9" x14ac:dyDescent="0.4">
      <c r="A881" s="158">
        <f>IFERROR(IF(AND(A875=A876,A876=A877,A877=A878,A878=A879,A879=A880),IF(A880+1&gt;MATCH(0,Input_Lieferant!$B$9:$B$158,-1),"",A880+1),A880),"")</f>
        <v>146</v>
      </c>
      <c r="B881" s="27" t="str">
        <f t="shared" si="895"/>
        <v>MATERIAL</v>
      </c>
      <c r="C881" s="27">
        <f t="shared" si="896"/>
        <v>146</v>
      </c>
      <c r="D881" s="27" t="str">
        <f t="shared" si="897"/>
        <v>GRUN</v>
      </c>
      <c r="E881" s="27" t="str">
        <f t="shared" si="905"/>
        <v>F</v>
      </c>
      <c r="F881" s="27">
        <f t="shared" ref="F881" si="941">IF(A880="","",2)</f>
        <v>2</v>
      </c>
      <c r="G881" s="27" t="str">
        <f t="shared" si="899"/>
        <v>/</v>
      </c>
      <c r="H881" s="27" t="str">
        <f>_xlfn.IFNA(IF(INDEX(Input_Lieferant!$D$9:$BE$158,MATCH($A881,Input_Lieferant!$B$9:$B$158,0),MATCH($H$2,Input_Lieferant!$D$8:$BE$8,0))=0,"",INDEX(Input_Lieferant!$D$9:$BE$158,MATCH($A881,Input_Lieferant!$B$9:$B$158,0),MATCH($H$2,Input_Lieferant!$D$8:$BE$8,0))),"")</f>
        <v>AJXQGhxrDdBXynAMPlEmCwAzIEbPnU</v>
      </c>
      <c r="I881" s="31"/>
    </row>
    <row r="882" spans="1:9" x14ac:dyDescent="0.4">
      <c r="A882" s="158">
        <f>IFERROR(IF(AND(A876=A877,A877=A878,A878=A879,A879=A880,A880=A881),IF(A881+1&gt;MATCH(0,Input_Lieferant!$B$9:$B$158,-1),"",A881+1),A881),"")</f>
        <v>146</v>
      </c>
      <c r="B882" s="27" t="str">
        <f t="shared" si="895"/>
        <v>MATERIAL</v>
      </c>
      <c r="C882" s="27">
        <f t="shared" si="896"/>
        <v>146</v>
      </c>
      <c r="D882" s="27" t="str">
        <f t="shared" si="897"/>
        <v>GRUN</v>
      </c>
      <c r="E882" s="27" t="str">
        <f t="shared" si="905"/>
        <v>E</v>
      </c>
      <c r="F882" s="27">
        <f t="shared" ref="F882" si="942">IF(A882="","",1)</f>
        <v>1</v>
      </c>
      <c r="G882" s="27" t="str">
        <f t="shared" si="899"/>
        <v/>
      </c>
      <c r="H882" s="27" t="str">
        <f>_xlfn.IFNA(IF(INDEX(Input_Lieferant!$D$9:$BE$158,MATCH($A882,Input_Lieferant!$B$9:$B$158,0),MATCH($H$4,Input_Lieferant!$D$8:$BE$8,0))=0,"",INDEX(Input_Lieferant!$D$9:$BE$158,MATCH($A882,Input_Lieferant!$B$9:$B$158,0),MATCH($H$4,Input_Lieferant!$D$8:$BE$8,0))),"")</f>
        <v>qjLvFrVDfyOeKRPKAPXPVzSFvxHnCc</v>
      </c>
      <c r="I882" s="31"/>
    </row>
    <row r="883" spans="1:9" x14ac:dyDescent="0.4">
      <c r="A883" s="158">
        <f>IFERROR(IF(AND(A877=A878,A878=A879,A879=A880,A880=A881,A881=A882),IF(A882+1&gt;MATCH(0,Input_Lieferant!$B$9:$B$158,-1),"",A882+1),A882),"")</f>
        <v>146</v>
      </c>
      <c r="B883" s="27" t="str">
        <f t="shared" si="895"/>
        <v>MATERIAL</v>
      </c>
      <c r="C883" s="27">
        <f t="shared" si="896"/>
        <v>146</v>
      </c>
      <c r="D883" s="27" t="str">
        <f t="shared" si="897"/>
        <v>GRUN</v>
      </c>
      <c r="E883" s="27" t="str">
        <f t="shared" si="905"/>
        <v>E</v>
      </c>
      <c r="F883" s="27">
        <f t="shared" ref="F883" si="943">IF(A882="","",2)</f>
        <v>2</v>
      </c>
      <c r="G883" s="27" t="str">
        <f t="shared" si="899"/>
        <v>/</v>
      </c>
      <c r="H883" s="27" t="str">
        <f>_xlfn.IFNA(IF(INDEX(Input_Lieferant!$D$9:$BE$158,MATCH($A883,Input_Lieferant!$B$9:$B$158,0),MATCH($H$1,Input_Lieferant!$D$8:$BE$8,0))=0,"",INDEX(Input_Lieferant!$D$9:$BE$158,MATCH($A883,Input_Lieferant!$B$9:$B$158,0),MATCH($H$1,Input_Lieferant!$D$8:$BE$8,0))),"")</f>
        <v>NFBMJQShHfaxcAgkcvfKGeSAuLrPoh</v>
      </c>
      <c r="I883" s="31"/>
    </row>
    <row r="884" spans="1:9" x14ac:dyDescent="0.4">
      <c r="A884" s="158">
        <f>IFERROR(IF(AND(A878=A879,A879=A880,A880=A881,A881=A882,A882=A883),IF(A883+1&gt;MATCH(0,Input_Lieferant!$B$9:$B$158,-1),"",A883+1),A883),"")</f>
        <v>147</v>
      </c>
      <c r="B884" s="27" t="str">
        <f t="shared" si="895"/>
        <v>MATERIAL</v>
      </c>
      <c r="C884" s="27">
        <f t="shared" si="896"/>
        <v>147</v>
      </c>
      <c r="D884" s="27" t="str">
        <f t="shared" si="897"/>
        <v>GRUN</v>
      </c>
      <c r="E884" s="27" t="str">
        <f t="shared" si="905"/>
        <v>D</v>
      </c>
      <c r="F884" s="27">
        <f t="shared" ref="F884" si="944">IF(A884="","",1)</f>
        <v>1</v>
      </c>
      <c r="G884" s="27" t="str">
        <f t="shared" si="899"/>
        <v/>
      </c>
      <c r="H884" s="27" t="str">
        <f>_xlfn.IFNA(IF(INDEX(Input_Lieferant!$D$9:$BE$158,MATCH($A884,Input_Lieferant!$B$9:$B$158,0),MATCH($H$6,Input_Lieferant!$D$8:$BE$8,0))=0,"",INDEX(Input_Lieferant!$D$9:$BE$158,MATCH($A884,Input_Lieferant!$B$9:$B$158,0),MATCH($H$6,Input_Lieferant!$D$8:$BE$8,0))),"")</f>
        <v>sGfKhVzoLjIBUqjXfSzjaxIxxGiJnU</v>
      </c>
      <c r="I884" s="31"/>
    </row>
    <row r="885" spans="1:9" x14ac:dyDescent="0.4">
      <c r="A885" s="158">
        <f>IFERROR(IF(AND(A879=A880,A880=A881,A881=A882,A882=A883,A883=A884),IF(A884+1&gt;MATCH(0,Input_Lieferant!$B$9:$B$158,-1),"",A884+1),A884),"")</f>
        <v>147</v>
      </c>
      <c r="B885" s="27" t="str">
        <f t="shared" si="895"/>
        <v>MATERIAL</v>
      </c>
      <c r="C885" s="27">
        <f t="shared" si="896"/>
        <v>147</v>
      </c>
      <c r="D885" s="27" t="str">
        <f t="shared" si="897"/>
        <v>GRUN</v>
      </c>
      <c r="E885" s="27" t="str">
        <f t="shared" si="905"/>
        <v>D</v>
      </c>
      <c r="F885" s="27">
        <f t="shared" ref="F885" si="945">IF(A884="","",2)</f>
        <v>2</v>
      </c>
      <c r="G885" s="27" t="str">
        <f t="shared" si="899"/>
        <v>/</v>
      </c>
      <c r="H885" s="27" t="str">
        <f>_xlfn.IFNA(IF(INDEX(Input_Lieferant!$D$9:$BE$158,MATCH($A885,Input_Lieferant!$B$9:$B$158,0),MATCH($H$3,Input_Lieferant!$D$8:$BE$8,0))=0,"",INDEX(Input_Lieferant!$D$9:$BE$158,MATCH($A885,Input_Lieferant!$B$9:$B$158,0),MATCH($H$3,Input_Lieferant!$D$8:$BE$8,0))),"")</f>
        <v>NlwBVHaufjettNIjBxtuWNfvWMHUrj</v>
      </c>
      <c r="I885" s="31"/>
    </row>
    <row r="886" spans="1:9" x14ac:dyDescent="0.4">
      <c r="A886" s="158">
        <f>IFERROR(IF(AND(A880=A881,A881=A882,A882=A883,A883=A884,A884=A885),IF(A885+1&gt;MATCH(0,Input_Lieferant!$B$9:$B$158,-1),"",A885+1),A885),"")</f>
        <v>147</v>
      </c>
      <c r="B886" s="27" t="str">
        <f t="shared" si="895"/>
        <v>MATERIAL</v>
      </c>
      <c r="C886" s="27">
        <f t="shared" si="896"/>
        <v>147</v>
      </c>
      <c r="D886" s="27" t="str">
        <f t="shared" si="897"/>
        <v>GRUN</v>
      </c>
      <c r="E886" s="27" t="str">
        <f t="shared" si="905"/>
        <v>F</v>
      </c>
      <c r="F886" s="27">
        <f t="shared" ref="F886" si="946">IF(A886="","",1)</f>
        <v>1</v>
      </c>
      <c r="G886" s="27" t="str">
        <f t="shared" si="899"/>
        <v/>
      </c>
      <c r="H886" s="27" t="str">
        <f>_xlfn.IFNA(IF(INDEX(Input_Lieferant!$D$9:$BE$158,MATCH($A886,Input_Lieferant!$B$9:$B$158,0),MATCH($H$5,Input_Lieferant!$D$8:$BE$8,0))=0,"",INDEX(Input_Lieferant!$D$9:$BE$158,MATCH($A886,Input_Lieferant!$B$9:$B$158,0),MATCH($H$5,Input_Lieferant!$D$8:$BE$8,0))),"")</f>
        <v>ercCEtfPfFlcqQhhtDPpkFpSrXiFec</v>
      </c>
      <c r="I886" s="31"/>
    </row>
    <row r="887" spans="1:9" x14ac:dyDescent="0.4">
      <c r="A887" s="158">
        <f>IFERROR(IF(AND(A881=A882,A882=A883,A883=A884,A884=A885,A885=A886),IF(A886+1&gt;MATCH(0,Input_Lieferant!$B$9:$B$158,-1),"",A886+1),A886),"")</f>
        <v>147</v>
      </c>
      <c r="B887" s="27" t="str">
        <f t="shared" si="895"/>
        <v>MATERIAL</v>
      </c>
      <c r="C887" s="27">
        <f t="shared" si="896"/>
        <v>147</v>
      </c>
      <c r="D887" s="27" t="str">
        <f t="shared" si="897"/>
        <v>GRUN</v>
      </c>
      <c r="E887" s="27" t="str">
        <f t="shared" si="905"/>
        <v>F</v>
      </c>
      <c r="F887" s="27">
        <f t="shared" ref="F887" si="947">IF(A886="","",2)</f>
        <v>2</v>
      </c>
      <c r="G887" s="27" t="str">
        <f t="shared" si="899"/>
        <v>/</v>
      </c>
      <c r="H887" s="27" t="str">
        <f>_xlfn.IFNA(IF(INDEX(Input_Lieferant!$D$9:$BE$158,MATCH($A887,Input_Lieferant!$B$9:$B$158,0),MATCH($H$2,Input_Lieferant!$D$8:$BE$8,0))=0,"",INDEX(Input_Lieferant!$D$9:$BE$158,MATCH($A887,Input_Lieferant!$B$9:$B$158,0),MATCH($H$2,Input_Lieferant!$D$8:$BE$8,0))),"")</f>
        <v>lkbBJjKiLErVLpzKjhynUelzBuEjNM</v>
      </c>
      <c r="I887" s="31"/>
    </row>
    <row r="888" spans="1:9" x14ac:dyDescent="0.4">
      <c r="A888" s="158">
        <f>IFERROR(IF(AND(A882=A883,A883=A884,A884=A885,A885=A886,A886=A887),IF(A887+1&gt;MATCH(0,Input_Lieferant!$B$9:$B$158,-1),"",A887+1),A887),"")</f>
        <v>147</v>
      </c>
      <c r="B888" s="27" t="str">
        <f t="shared" si="895"/>
        <v>MATERIAL</v>
      </c>
      <c r="C888" s="27">
        <f t="shared" si="896"/>
        <v>147</v>
      </c>
      <c r="D888" s="27" t="str">
        <f t="shared" si="897"/>
        <v>GRUN</v>
      </c>
      <c r="E888" s="27" t="str">
        <f t="shared" si="905"/>
        <v>E</v>
      </c>
      <c r="F888" s="27">
        <f t="shared" ref="F888" si="948">IF(A888="","",1)</f>
        <v>1</v>
      </c>
      <c r="G888" s="27" t="str">
        <f t="shared" si="899"/>
        <v/>
      </c>
      <c r="H888" s="27" t="str">
        <f>_xlfn.IFNA(IF(INDEX(Input_Lieferant!$D$9:$BE$158,MATCH($A888,Input_Lieferant!$B$9:$B$158,0),MATCH($H$4,Input_Lieferant!$D$8:$BE$8,0))=0,"",INDEX(Input_Lieferant!$D$9:$BE$158,MATCH($A888,Input_Lieferant!$B$9:$B$158,0),MATCH($H$4,Input_Lieferant!$D$8:$BE$8,0))),"")</f>
        <v>MwmdzmwIUhgXeRMOyuDdQrQbgpJwcR</v>
      </c>
      <c r="I888" s="31"/>
    </row>
    <row r="889" spans="1:9" x14ac:dyDescent="0.4">
      <c r="A889" s="158">
        <f>IFERROR(IF(AND(A883=A884,A884=A885,A885=A886,A886=A887,A887=A888),IF(A888+1&gt;MATCH(0,Input_Lieferant!$B$9:$B$158,-1),"",A888+1),A888),"")</f>
        <v>147</v>
      </c>
      <c r="B889" s="27" t="str">
        <f t="shared" si="895"/>
        <v>MATERIAL</v>
      </c>
      <c r="C889" s="27">
        <f t="shared" si="896"/>
        <v>147</v>
      </c>
      <c r="D889" s="27" t="str">
        <f t="shared" si="897"/>
        <v>GRUN</v>
      </c>
      <c r="E889" s="27" t="str">
        <f t="shared" si="905"/>
        <v>E</v>
      </c>
      <c r="F889" s="27">
        <f t="shared" ref="F889" si="949">IF(A888="","",2)</f>
        <v>2</v>
      </c>
      <c r="G889" s="27" t="str">
        <f t="shared" si="899"/>
        <v>/</v>
      </c>
      <c r="H889" s="27" t="str">
        <f>_xlfn.IFNA(IF(INDEX(Input_Lieferant!$D$9:$BE$158,MATCH($A889,Input_Lieferant!$B$9:$B$158,0),MATCH($H$1,Input_Lieferant!$D$8:$BE$8,0))=0,"",INDEX(Input_Lieferant!$D$9:$BE$158,MATCH($A889,Input_Lieferant!$B$9:$B$158,0),MATCH($H$1,Input_Lieferant!$D$8:$BE$8,0))),"")</f>
        <v>zrSSFrRvAOcawdcchvMMDmwkXbsCRN</v>
      </c>
      <c r="I889" s="31"/>
    </row>
    <row r="890" spans="1:9" x14ac:dyDescent="0.4">
      <c r="A890" s="158">
        <f>IFERROR(IF(AND(A884=A885,A885=A886,A886=A887,A887=A888,A888=A889),IF(A889+1&gt;MATCH(0,Input_Lieferant!$B$9:$B$158,-1),"",A889+1),A889),"")</f>
        <v>148</v>
      </c>
      <c r="B890" s="27" t="str">
        <f t="shared" si="895"/>
        <v>MATERIAL</v>
      </c>
      <c r="C890" s="27">
        <f t="shared" si="896"/>
        <v>148</v>
      </c>
      <c r="D890" s="27" t="str">
        <f t="shared" si="897"/>
        <v>GRUN</v>
      </c>
      <c r="E890" s="27" t="str">
        <f t="shared" si="905"/>
        <v>D</v>
      </c>
      <c r="F890" s="27">
        <f t="shared" ref="F890" si="950">IF(A890="","",1)</f>
        <v>1</v>
      </c>
      <c r="G890" s="27" t="str">
        <f t="shared" si="899"/>
        <v/>
      </c>
      <c r="H890" s="27" t="str">
        <f>_xlfn.IFNA(IF(INDEX(Input_Lieferant!$D$9:$BE$158,MATCH($A890,Input_Lieferant!$B$9:$B$158,0),MATCH($H$6,Input_Lieferant!$D$8:$BE$8,0))=0,"",INDEX(Input_Lieferant!$D$9:$BE$158,MATCH($A890,Input_Lieferant!$B$9:$B$158,0),MATCH($H$6,Input_Lieferant!$D$8:$BE$8,0))),"")</f>
        <v>GXrEwTvKPTqtAIhaKpxfSwnfyrAJUC</v>
      </c>
      <c r="I890" s="31"/>
    </row>
    <row r="891" spans="1:9" x14ac:dyDescent="0.4">
      <c r="A891" s="158">
        <f>IFERROR(IF(AND(A885=A886,A886=A887,A887=A888,A888=A889,A889=A890),IF(A890+1&gt;MATCH(0,Input_Lieferant!$B$9:$B$158,-1),"",A890+1),A890),"")</f>
        <v>148</v>
      </c>
      <c r="B891" s="27" t="str">
        <f t="shared" si="895"/>
        <v>MATERIAL</v>
      </c>
      <c r="C891" s="27">
        <f t="shared" si="896"/>
        <v>148</v>
      </c>
      <c r="D891" s="27" t="str">
        <f t="shared" si="897"/>
        <v>GRUN</v>
      </c>
      <c r="E891" s="27" t="str">
        <f t="shared" si="905"/>
        <v>D</v>
      </c>
      <c r="F891" s="27">
        <f t="shared" ref="F891" si="951">IF(A890="","",2)</f>
        <v>2</v>
      </c>
      <c r="G891" s="27" t="str">
        <f t="shared" si="899"/>
        <v>/</v>
      </c>
      <c r="H891" s="27" t="str">
        <f>_xlfn.IFNA(IF(INDEX(Input_Lieferant!$D$9:$BE$158,MATCH($A891,Input_Lieferant!$B$9:$B$158,0),MATCH($H$3,Input_Lieferant!$D$8:$BE$8,0))=0,"",INDEX(Input_Lieferant!$D$9:$BE$158,MATCH($A891,Input_Lieferant!$B$9:$B$158,0),MATCH($H$3,Input_Lieferant!$D$8:$BE$8,0))),"")</f>
        <v>WaOeRGzRNxUdtNoWqQubzKxJoCMwFB</v>
      </c>
      <c r="I891" s="31"/>
    </row>
    <row r="892" spans="1:9" x14ac:dyDescent="0.4">
      <c r="A892" s="158">
        <f>IFERROR(IF(AND(A886=A887,A887=A888,A888=A889,A889=A890,A890=A891),IF(A891+1&gt;MATCH(0,Input_Lieferant!$B$9:$B$158,-1),"",A891+1),A891),"")</f>
        <v>148</v>
      </c>
      <c r="B892" s="27" t="str">
        <f t="shared" si="895"/>
        <v>MATERIAL</v>
      </c>
      <c r="C892" s="27">
        <f t="shared" si="896"/>
        <v>148</v>
      </c>
      <c r="D892" s="27" t="str">
        <f t="shared" si="897"/>
        <v>GRUN</v>
      </c>
      <c r="E892" s="27" t="str">
        <f t="shared" si="905"/>
        <v>F</v>
      </c>
      <c r="F892" s="27">
        <f t="shared" ref="F892" si="952">IF(A892="","",1)</f>
        <v>1</v>
      </c>
      <c r="G892" s="27" t="str">
        <f t="shared" si="899"/>
        <v/>
      </c>
      <c r="H892" s="27" t="str">
        <f>_xlfn.IFNA(IF(INDEX(Input_Lieferant!$D$9:$BE$158,MATCH($A892,Input_Lieferant!$B$9:$B$158,0),MATCH($H$5,Input_Lieferant!$D$8:$BE$8,0))=0,"",INDEX(Input_Lieferant!$D$9:$BE$158,MATCH($A892,Input_Lieferant!$B$9:$B$158,0),MATCH($H$5,Input_Lieferant!$D$8:$BE$8,0))),"")</f>
        <v>DRkSBhTfHrOwKERdyvQIeQhnVdtRUM</v>
      </c>
      <c r="I892" s="31"/>
    </row>
    <row r="893" spans="1:9" x14ac:dyDescent="0.4">
      <c r="A893" s="158">
        <f>IFERROR(IF(AND(A887=A888,A888=A889,A889=A890,A890=A891,A891=A892),IF(A892+1&gt;MATCH(0,Input_Lieferant!$B$9:$B$158,-1),"",A892+1),A892),"")</f>
        <v>148</v>
      </c>
      <c r="B893" s="27" t="str">
        <f t="shared" si="895"/>
        <v>MATERIAL</v>
      </c>
      <c r="C893" s="27">
        <f t="shared" si="896"/>
        <v>148</v>
      </c>
      <c r="D893" s="27" t="str">
        <f t="shared" si="897"/>
        <v>GRUN</v>
      </c>
      <c r="E893" s="27" t="str">
        <f t="shared" si="905"/>
        <v>F</v>
      </c>
      <c r="F893" s="27">
        <f t="shared" ref="F893" si="953">IF(A892="","",2)</f>
        <v>2</v>
      </c>
      <c r="G893" s="27" t="str">
        <f t="shared" si="899"/>
        <v>/</v>
      </c>
      <c r="H893" s="27" t="str">
        <f>_xlfn.IFNA(IF(INDEX(Input_Lieferant!$D$9:$BE$158,MATCH($A893,Input_Lieferant!$B$9:$B$158,0),MATCH($H$2,Input_Lieferant!$D$8:$BE$8,0))=0,"",INDEX(Input_Lieferant!$D$9:$BE$158,MATCH($A893,Input_Lieferant!$B$9:$B$158,0),MATCH($H$2,Input_Lieferant!$D$8:$BE$8,0))),"")</f>
        <v>WqyHAiUHBXevBKTsJwisLEDQLMtCXG</v>
      </c>
      <c r="I893" s="31"/>
    </row>
    <row r="894" spans="1:9" x14ac:dyDescent="0.4">
      <c r="A894" s="158">
        <f>IFERROR(IF(AND(A888=A889,A889=A890,A890=A891,A891=A892,A892=A893),IF(A893+1&gt;MATCH(0,Input_Lieferant!$B$9:$B$158,-1),"",A893+1),A893),"")</f>
        <v>148</v>
      </c>
      <c r="B894" s="27" t="str">
        <f t="shared" si="895"/>
        <v>MATERIAL</v>
      </c>
      <c r="C894" s="27">
        <f t="shared" si="896"/>
        <v>148</v>
      </c>
      <c r="D894" s="27" t="str">
        <f t="shared" si="897"/>
        <v>GRUN</v>
      </c>
      <c r="E894" s="27" t="str">
        <f t="shared" si="905"/>
        <v>E</v>
      </c>
      <c r="F894" s="27">
        <f t="shared" ref="F894" si="954">IF(A894="","",1)</f>
        <v>1</v>
      </c>
      <c r="G894" s="27" t="str">
        <f t="shared" si="899"/>
        <v/>
      </c>
      <c r="H894" s="27" t="str">
        <f>_xlfn.IFNA(IF(INDEX(Input_Lieferant!$D$9:$BE$158,MATCH($A894,Input_Lieferant!$B$9:$B$158,0),MATCH($H$4,Input_Lieferant!$D$8:$BE$8,0))=0,"",INDEX(Input_Lieferant!$D$9:$BE$158,MATCH($A894,Input_Lieferant!$B$9:$B$158,0),MATCH($H$4,Input_Lieferant!$D$8:$BE$8,0))),"")</f>
        <v>IxxcLmmlrWkjPwFCwjGdCrLdnkTEov</v>
      </c>
      <c r="I894" s="31"/>
    </row>
    <row r="895" spans="1:9" x14ac:dyDescent="0.4">
      <c r="A895" s="158">
        <f>IFERROR(IF(AND(A889=A890,A890=A891,A891=A892,A892=A893,A893=A894),IF(A894+1&gt;MATCH(0,Input_Lieferant!$B$9:$B$158,-1),"",A894+1),A894),"")</f>
        <v>148</v>
      </c>
      <c r="B895" s="27" t="str">
        <f t="shared" si="895"/>
        <v>MATERIAL</v>
      </c>
      <c r="C895" s="27">
        <f t="shared" si="896"/>
        <v>148</v>
      </c>
      <c r="D895" s="27" t="str">
        <f t="shared" si="897"/>
        <v>GRUN</v>
      </c>
      <c r="E895" s="27" t="str">
        <f t="shared" si="905"/>
        <v>E</v>
      </c>
      <c r="F895" s="27">
        <f t="shared" ref="F895" si="955">IF(A894="","",2)</f>
        <v>2</v>
      </c>
      <c r="G895" s="27" t="str">
        <f t="shared" si="899"/>
        <v>/</v>
      </c>
      <c r="H895" s="27" t="str">
        <f>_xlfn.IFNA(IF(INDEX(Input_Lieferant!$D$9:$BE$158,MATCH($A895,Input_Lieferant!$B$9:$B$158,0),MATCH($H$1,Input_Lieferant!$D$8:$BE$8,0))=0,"",INDEX(Input_Lieferant!$D$9:$BE$158,MATCH($A895,Input_Lieferant!$B$9:$B$158,0),MATCH($H$1,Input_Lieferant!$D$8:$BE$8,0))),"")</f>
        <v>ajomwsMOxHsRkANAbiBNdqGBQhXwiE</v>
      </c>
      <c r="I895" s="31"/>
    </row>
    <row r="896" spans="1:9" x14ac:dyDescent="0.4">
      <c r="A896" s="158">
        <f>IFERROR(IF(AND(A890=A891,A891=A892,A892=A893,A893=A894,A894=A895),IF(A895+1&gt;MATCH(0,Input_Lieferant!$B$9:$B$158,-1),"",A895+1),A895),"")</f>
        <v>149</v>
      </c>
      <c r="B896" s="27" t="str">
        <f t="shared" si="895"/>
        <v>MATERIAL</v>
      </c>
      <c r="C896" s="27">
        <f t="shared" si="896"/>
        <v>149</v>
      </c>
      <c r="D896" s="27" t="str">
        <f t="shared" si="897"/>
        <v>GRUN</v>
      </c>
      <c r="E896" s="27" t="str">
        <f t="shared" si="905"/>
        <v>D</v>
      </c>
      <c r="F896" s="27">
        <f t="shared" ref="F896" si="956">IF(A896="","",1)</f>
        <v>1</v>
      </c>
      <c r="G896" s="27" t="str">
        <f t="shared" si="899"/>
        <v/>
      </c>
      <c r="H896" s="27" t="str">
        <f>_xlfn.IFNA(IF(INDEX(Input_Lieferant!$D$9:$BE$158,MATCH($A896,Input_Lieferant!$B$9:$B$158,0),MATCH($H$6,Input_Lieferant!$D$8:$BE$8,0))=0,"",INDEX(Input_Lieferant!$D$9:$BE$158,MATCH($A896,Input_Lieferant!$B$9:$B$158,0),MATCH($H$6,Input_Lieferant!$D$8:$BE$8,0))),"")</f>
        <v>plIejiQXwlJkorVmUwDFIEXtqFdmeL</v>
      </c>
      <c r="I896" s="31"/>
    </row>
    <row r="897" spans="1:318" x14ac:dyDescent="0.4">
      <c r="A897" s="158">
        <f>IFERROR(IF(AND(A891=A892,A892=A893,A893=A894,A894=A895,A895=A896),IF(A896+1&gt;MATCH(0,Input_Lieferant!$B$9:$B$158,-1),"",A896+1),A896),"")</f>
        <v>149</v>
      </c>
      <c r="B897" s="27" t="str">
        <f t="shared" si="895"/>
        <v>MATERIAL</v>
      </c>
      <c r="C897" s="27">
        <f t="shared" si="896"/>
        <v>149</v>
      </c>
      <c r="D897" s="27" t="str">
        <f t="shared" si="897"/>
        <v>GRUN</v>
      </c>
      <c r="E897" s="27" t="str">
        <f t="shared" si="905"/>
        <v>D</v>
      </c>
      <c r="F897" s="27">
        <f t="shared" ref="F897" si="957">IF(A896="","",2)</f>
        <v>2</v>
      </c>
      <c r="G897" s="27" t="str">
        <f t="shared" si="899"/>
        <v>/</v>
      </c>
      <c r="H897" s="27" t="str">
        <f>_xlfn.IFNA(IF(INDEX(Input_Lieferant!$D$9:$BE$158,MATCH($A897,Input_Lieferant!$B$9:$B$158,0),MATCH($H$3,Input_Lieferant!$D$8:$BE$8,0))=0,"",INDEX(Input_Lieferant!$D$9:$BE$158,MATCH($A897,Input_Lieferant!$B$9:$B$158,0),MATCH($H$3,Input_Lieferant!$D$8:$BE$8,0))),"")</f>
        <v>zaqffSHwjntIrAGDMMvjpxHLDlKWve</v>
      </c>
      <c r="I897" s="31"/>
    </row>
    <row r="898" spans="1:318" x14ac:dyDescent="0.4">
      <c r="A898" s="158">
        <f>IFERROR(IF(AND(A892=A893,A893=A894,A894=A895,A895=A896,A896=A897),IF(A897+1&gt;MATCH(0,Input_Lieferant!$B$9:$B$158,-1),"",A897+1),A897),"")</f>
        <v>149</v>
      </c>
      <c r="B898" s="27" t="str">
        <f t="shared" si="895"/>
        <v>MATERIAL</v>
      </c>
      <c r="C898" s="27">
        <f t="shared" si="896"/>
        <v>149</v>
      </c>
      <c r="D898" s="27" t="str">
        <f t="shared" si="897"/>
        <v>GRUN</v>
      </c>
      <c r="E898" s="27" t="str">
        <f t="shared" si="905"/>
        <v>F</v>
      </c>
      <c r="F898" s="27">
        <f t="shared" ref="F898" si="958">IF(A898="","",1)</f>
        <v>1</v>
      </c>
      <c r="G898" s="27" t="str">
        <f t="shared" si="899"/>
        <v/>
      </c>
      <c r="H898" s="27" t="str">
        <f>_xlfn.IFNA(IF(INDEX(Input_Lieferant!$D$9:$BE$158,MATCH($A898,Input_Lieferant!$B$9:$B$158,0),MATCH($H$5,Input_Lieferant!$D$8:$BE$8,0))=0,"",INDEX(Input_Lieferant!$D$9:$BE$158,MATCH($A898,Input_Lieferant!$B$9:$B$158,0),MATCH($H$5,Input_Lieferant!$D$8:$BE$8,0))),"")</f>
        <v>qpaSWMVbiUTdCojbbWJSwuuDwBvTTV</v>
      </c>
      <c r="I898" s="31"/>
    </row>
    <row r="899" spans="1:318" x14ac:dyDescent="0.4">
      <c r="A899" s="158">
        <f>IFERROR(IF(AND(A893=A894,A894=A895,A895=A896,A896=A897,A897=A898),IF(A898+1&gt;MATCH(0,Input_Lieferant!$B$9:$B$158,-1),"",A898+1),A898),"")</f>
        <v>149</v>
      </c>
      <c r="B899" s="27" t="str">
        <f t="shared" si="895"/>
        <v>MATERIAL</v>
      </c>
      <c r="C899" s="27">
        <f t="shared" si="896"/>
        <v>149</v>
      </c>
      <c r="D899" s="27" t="str">
        <f t="shared" si="897"/>
        <v>GRUN</v>
      </c>
      <c r="E899" s="27" t="str">
        <f t="shared" si="905"/>
        <v>F</v>
      </c>
      <c r="F899" s="27">
        <f t="shared" ref="F899" si="959">IF(A898="","",2)</f>
        <v>2</v>
      </c>
      <c r="G899" s="27" t="str">
        <f t="shared" si="899"/>
        <v>/</v>
      </c>
      <c r="H899" s="27" t="str">
        <f>_xlfn.IFNA(IF(INDEX(Input_Lieferant!$D$9:$BE$158,MATCH($A899,Input_Lieferant!$B$9:$B$158,0),MATCH($H$2,Input_Lieferant!$D$8:$BE$8,0))=0,"",INDEX(Input_Lieferant!$D$9:$BE$158,MATCH($A899,Input_Lieferant!$B$9:$B$158,0),MATCH($H$2,Input_Lieferant!$D$8:$BE$8,0))),"")</f>
        <v>KGSeecBTpOGSuuwnltxLBpMSMhcjEy</v>
      </c>
      <c r="I899" s="31"/>
    </row>
    <row r="900" spans="1:318" x14ac:dyDescent="0.4">
      <c r="A900" s="158">
        <f>IFERROR(IF(AND(A894=A895,A895=A896,A896=A897,A897=A898,A898=A899),IF(A899+1&gt;MATCH(0,Input_Lieferant!$B$9:$B$158,-1),"",A899+1),A899),"")</f>
        <v>149</v>
      </c>
      <c r="B900" s="27" t="str">
        <f t="shared" si="895"/>
        <v>MATERIAL</v>
      </c>
      <c r="C900" s="27">
        <f t="shared" si="896"/>
        <v>149</v>
      </c>
      <c r="D900" s="27" t="str">
        <f t="shared" si="897"/>
        <v>GRUN</v>
      </c>
      <c r="E900" s="27" t="str">
        <f t="shared" si="905"/>
        <v>E</v>
      </c>
      <c r="F900" s="27">
        <f t="shared" ref="F900" si="960">IF(A900="","",1)</f>
        <v>1</v>
      </c>
      <c r="G900" s="27" t="str">
        <f t="shared" si="899"/>
        <v/>
      </c>
      <c r="H900" s="27" t="str">
        <f>_xlfn.IFNA(IF(INDEX(Input_Lieferant!$D$9:$BE$158,MATCH($A900,Input_Lieferant!$B$9:$B$158,0),MATCH($H$4,Input_Lieferant!$D$8:$BE$8,0))=0,"",INDEX(Input_Lieferant!$D$9:$BE$158,MATCH($A900,Input_Lieferant!$B$9:$B$158,0),MATCH($H$4,Input_Lieferant!$D$8:$BE$8,0))),"")</f>
        <v>PrKAtARDNPKuXknsnnIqXFkkSilVLr</v>
      </c>
      <c r="I900" s="31"/>
    </row>
    <row r="901" spans="1:318" x14ac:dyDescent="0.4">
      <c r="A901" s="158">
        <f>IFERROR(IF(AND(A895=A896,A896=A897,A897=A898,A898=A899,A899=A900),IF(A900+1&gt;MATCH(0,Input_Lieferant!$B$9:$B$158,-1),"",A900+1),A900),"")</f>
        <v>149</v>
      </c>
      <c r="B901" s="27" t="str">
        <f t="shared" si="895"/>
        <v>MATERIAL</v>
      </c>
      <c r="C901" s="27">
        <f t="shared" si="896"/>
        <v>149</v>
      </c>
      <c r="D901" s="27" t="str">
        <f t="shared" si="897"/>
        <v>GRUN</v>
      </c>
      <c r="E901" s="27" t="str">
        <f t="shared" si="905"/>
        <v>E</v>
      </c>
      <c r="F901" s="27">
        <f t="shared" ref="F901" si="961">IF(A900="","",2)</f>
        <v>2</v>
      </c>
      <c r="G901" s="27" t="str">
        <f t="shared" si="899"/>
        <v>/</v>
      </c>
      <c r="H901" s="27" t="str">
        <f>_xlfn.IFNA(IF(INDEX(Input_Lieferant!$D$9:$BE$158,MATCH($A901,Input_Lieferant!$B$9:$B$158,0),MATCH($H$1,Input_Lieferant!$D$8:$BE$8,0))=0,"",INDEX(Input_Lieferant!$D$9:$BE$158,MATCH($A901,Input_Lieferant!$B$9:$B$158,0),MATCH($H$1,Input_Lieferant!$D$8:$BE$8,0))),"")</f>
        <v>gUyahzSjvsDaSECAhmfkXiOuEexrIo</v>
      </c>
      <c r="I901" s="31"/>
    </row>
    <row r="902" spans="1:318" x14ac:dyDescent="0.4">
      <c r="A902" s="158">
        <f>IFERROR(IF(AND(A896=A897,A897=A898,A898=A899,A899=A900,A900=A901),IF(A901+1&gt;MATCH(0,Input_Lieferant!$B$9:$B$158,-1),"",A901+1),A901),"")</f>
        <v>150</v>
      </c>
      <c r="B902" s="27" t="str">
        <f t="shared" si="895"/>
        <v>MATERIAL</v>
      </c>
      <c r="C902" s="27">
        <f t="shared" si="896"/>
        <v>150</v>
      </c>
      <c r="D902" s="27" t="str">
        <f t="shared" si="897"/>
        <v>GRUN</v>
      </c>
      <c r="E902" s="27" t="str">
        <f t="shared" si="905"/>
        <v>D</v>
      </c>
      <c r="F902" s="27">
        <f t="shared" ref="F902" si="962">IF(A902="","",1)</f>
        <v>1</v>
      </c>
      <c r="G902" s="27" t="str">
        <f t="shared" si="899"/>
        <v/>
      </c>
      <c r="H902" s="27" t="str">
        <f>_xlfn.IFNA(IF(INDEX(Input_Lieferant!$D$9:$BE$158,MATCH($A902,Input_Lieferant!$B$9:$B$158,0),MATCH($H$6,Input_Lieferant!$D$8:$BE$8,0))=0,"",INDEX(Input_Lieferant!$D$9:$BE$158,MATCH($A902,Input_Lieferant!$B$9:$B$158,0),MATCH($H$6,Input_Lieferant!$D$8:$BE$8,0))),"")</f>
        <v>iUjJfBimDoxWygyKlpwlvSpJuQUTiV</v>
      </c>
      <c r="I902" s="31"/>
    </row>
    <row r="903" spans="1:318" x14ac:dyDescent="0.4">
      <c r="A903" s="158">
        <f>IFERROR(IF(AND(A897=A898,A898=A899,A899=A900,A900=A901,A901=A902),IF(A902+1&gt;MATCH(0,Input_Lieferant!$B$9:$B$158,-1),"",A902+1),A902),"")</f>
        <v>150</v>
      </c>
      <c r="B903" s="27" t="str">
        <f t="shared" si="895"/>
        <v>MATERIAL</v>
      </c>
      <c r="C903" s="27">
        <f t="shared" si="896"/>
        <v>150</v>
      </c>
      <c r="D903" s="27" t="str">
        <f t="shared" si="897"/>
        <v>GRUN</v>
      </c>
      <c r="E903" s="27" t="str">
        <f t="shared" si="905"/>
        <v>D</v>
      </c>
      <c r="F903" s="27">
        <f t="shared" ref="F903" si="963">IF(A902="","",2)</f>
        <v>2</v>
      </c>
      <c r="G903" s="27" t="str">
        <f t="shared" si="899"/>
        <v>/</v>
      </c>
      <c r="H903" s="27" t="str">
        <f>_xlfn.IFNA(IF(INDEX(Input_Lieferant!$D$9:$BE$158,MATCH($A903,Input_Lieferant!$B$9:$B$158,0),MATCH($H$3,Input_Lieferant!$D$8:$BE$8,0))=0,"",INDEX(Input_Lieferant!$D$9:$BE$158,MATCH($A903,Input_Lieferant!$B$9:$B$158,0),MATCH($H$3,Input_Lieferant!$D$8:$BE$8,0))),"")</f>
        <v>JaCIisTorpARuhxgSVJMyNpDdjtoKf</v>
      </c>
      <c r="I903" s="31"/>
    </row>
    <row r="904" spans="1:318" x14ac:dyDescent="0.4">
      <c r="A904" s="158">
        <f>IFERROR(IF(AND(A898=A899,A899=A900,A900=A901,A901=A902,A902=A903),IF(A903+1&gt;MATCH(0,Input_Lieferant!$B$9:$B$158,-1),"",A903+1),A903),"")</f>
        <v>150</v>
      </c>
      <c r="B904" s="27" t="str">
        <f t="shared" ref="B904:B907" si="964">IF(A904&lt;&gt;"","MATERIAL","")</f>
        <v>MATERIAL</v>
      </c>
      <c r="C904" s="27">
        <f t="shared" si="896"/>
        <v>150</v>
      </c>
      <c r="D904" s="27" t="str">
        <f t="shared" si="897"/>
        <v>GRUN</v>
      </c>
      <c r="E904" s="27" t="str">
        <f t="shared" si="905"/>
        <v>F</v>
      </c>
      <c r="F904" s="27">
        <f t="shared" ref="F904" si="965">IF(A904="","",1)</f>
        <v>1</v>
      </c>
      <c r="G904" s="27" t="str">
        <f t="shared" ref="G904:G907" si="966">IF(F904=2,"/","")</f>
        <v/>
      </c>
      <c r="H904" s="27" t="str">
        <f>_xlfn.IFNA(IF(INDEX(Input_Lieferant!$D$9:$BE$158,MATCH($A904,Input_Lieferant!$B$9:$B$158,0),MATCH($H$5,Input_Lieferant!$D$8:$BE$8,0))=0,"",INDEX(Input_Lieferant!$D$9:$BE$158,MATCH($A904,Input_Lieferant!$B$9:$B$158,0),MATCH($H$5,Input_Lieferant!$D$8:$BE$8,0))),"")</f>
        <v>EKEbaybANmcfjOuNDfGXXcnTCdAsIJ</v>
      </c>
      <c r="I904" s="31"/>
    </row>
    <row r="905" spans="1:318" x14ac:dyDescent="0.4">
      <c r="A905" s="158">
        <f>IFERROR(IF(AND(A899=A900,A900=A901,A901=A902,A902=A903,A903=A904),IF(A904+1&gt;MATCH(0,Input_Lieferant!$B$9:$B$158,-1),"",A904+1),A904),"")</f>
        <v>150</v>
      </c>
      <c r="B905" s="27" t="str">
        <f t="shared" si="964"/>
        <v>MATERIAL</v>
      </c>
      <c r="C905" s="27">
        <f t="shared" si="896"/>
        <v>150</v>
      </c>
      <c r="D905" s="27" t="str">
        <f t="shared" si="897"/>
        <v>GRUN</v>
      </c>
      <c r="E905" s="27" t="str">
        <f t="shared" si="905"/>
        <v>F</v>
      </c>
      <c r="F905" s="27">
        <f t="shared" ref="F905" si="967">IF(A904="","",2)</f>
        <v>2</v>
      </c>
      <c r="G905" s="27" t="str">
        <f t="shared" si="966"/>
        <v>/</v>
      </c>
      <c r="H905" s="27" t="str">
        <f>_xlfn.IFNA(IF(INDEX(Input_Lieferant!$D$9:$BE$158,MATCH($A905,Input_Lieferant!$B$9:$B$158,0),MATCH($H$2,Input_Lieferant!$D$8:$BE$8,0))=0,"",INDEX(Input_Lieferant!$D$9:$BE$158,MATCH($A905,Input_Lieferant!$B$9:$B$158,0),MATCH($H$2,Input_Lieferant!$D$8:$BE$8,0))),"")</f>
        <v>ApedxtxprQRPsXhqroHqFeenjmagTL</v>
      </c>
      <c r="I905" s="31"/>
    </row>
    <row r="906" spans="1:318" x14ac:dyDescent="0.4">
      <c r="A906" s="158">
        <f>IFERROR(IF(AND(A900=A901,A901=A902,A902=A903,A903=A904,A904=A905),IF(A905+1&gt;MATCH(0,Input_Lieferant!$B$9:$B$158,-1),"",A905+1),A905),"")</f>
        <v>150</v>
      </c>
      <c r="B906" s="27" t="str">
        <f t="shared" si="964"/>
        <v>MATERIAL</v>
      </c>
      <c r="C906" s="27">
        <f t="shared" si="896"/>
        <v>150</v>
      </c>
      <c r="D906" s="27" t="str">
        <f t="shared" si="897"/>
        <v>GRUN</v>
      </c>
      <c r="E906" s="27" t="str">
        <f t="shared" si="905"/>
        <v>E</v>
      </c>
      <c r="F906" s="27">
        <f t="shared" ref="F906" si="968">IF(A906="","",1)</f>
        <v>1</v>
      </c>
      <c r="G906" s="27" t="str">
        <f t="shared" si="966"/>
        <v/>
      </c>
      <c r="H906" s="27" t="str">
        <f>_xlfn.IFNA(IF(INDEX(Input_Lieferant!$D$9:$BE$158,MATCH($A906,Input_Lieferant!$B$9:$B$158,0),MATCH($H$4,Input_Lieferant!$D$8:$BE$8,0))=0,"",INDEX(Input_Lieferant!$D$9:$BE$158,MATCH($A906,Input_Lieferant!$B$9:$B$158,0),MATCH($H$4,Input_Lieferant!$D$8:$BE$8,0))),"")</f>
        <v>cNUEqRzLgoeQQWcmMqsgtJdtLnvNBM</v>
      </c>
      <c r="I906" s="31"/>
    </row>
    <row r="907" spans="1:318" x14ac:dyDescent="0.4">
      <c r="A907" s="158">
        <f>IFERROR(IF(AND(A901=A902,A902=A903,A903=A904,A904=A905,A905=A906),IF(A906+1&gt;MATCH(0,Input_Lieferant!$B$9:$B$158,-1),"",A906+1),A906),"")</f>
        <v>150</v>
      </c>
      <c r="B907" s="27" t="str">
        <f t="shared" si="964"/>
        <v>MATERIAL</v>
      </c>
      <c r="C907" s="27">
        <f t="shared" si="896"/>
        <v>150</v>
      </c>
      <c r="D907" s="27" t="str">
        <f t="shared" si="897"/>
        <v>GRUN</v>
      </c>
      <c r="E907" s="27" t="str">
        <f t="shared" si="905"/>
        <v>E</v>
      </c>
      <c r="F907" s="27">
        <f t="shared" ref="F907" si="969">IF(A906="","",2)</f>
        <v>2</v>
      </c>
      <c r="G907" s="27" t="str">
        <f t="shared" si="966"/>
        <v>/</v>
      </c>
      <c r="H907" s="27" t="str">
        <f>_xlfn.IFNA(IF(INDEX(Input_Lieferant!$D$9:$BE$158,MATCH($A907,Input_Lieferant!$B$9:$B$158,0),MATCH($H$1,Input_Lieferant!$D$8:$BE$8,0))=0,"",INDEX(Input_Lieferant!$D$9:$BE$158,MATCH($A907,Input_Lieferant!$B$9:$B$158,0),MATCH($H$1,Input_Lieferant!$D$8:$BE$8,0))),"")</f>
        <v>bjPBoWUCCOKVRaObBeIaLFTmDuUHWn</v>
      </c>
      <c r="I907" s="31"/>
    </row>
    <row r="908" spans="1:318" s="151" customFormat="1" x14ac:dyDescent="0.4">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c r="AA908" s="152"/>
      <c r="AB908" s="152"/>
      <c r="AC908" s="152"/>
      <c r="AD908" s="152"/>
      <c r="AE908" s="152"/>
      <c r="AF908" s="152"/>
      <c r="AG908" s="152"/>
      <c r="AH908" s="152"/>
      <c r="AI908" s="152"/>
      <c r="AJ908" s="152"/>
      <c r="AK908" s="152"/>
      <c r="AL908" s="152"/>
      <c r="AM908" s="152"/>
      <c r="AN908" s="152"/>
      <c r="AO908" s="152"/>
      <c r="AP908" s="152"/>
      <c r="AQ908" s="152"/>
      <c r="AR908" s="152"/>
      <c r="AS908" s="152"/>
      <c r="AT908" s="152"/>
      <c r="AU908" s="152"/>
      <c r="AV908" s="152"/>
      <c r="AW908" s="152"/>
      <c r="AX908" s="152"/>
      <c r="AY908" s="152"/>
      <c r="AZ908" s="152"/>
      <c r="BA908" s="152"/>
      <c r="BB908" s="152"/>
      <c r="BC908" s="152"/>
      <c r="BD908" s="152"/>
      <c r="BE908" s="152"/>
      <c r="BF908" s="152"/>
      <c r="BG908" s="152"/>
      <c r="BH908" s="152"/>
      <c r="BI908" s="152"/>
      <c r="BJ908" s="152"/>
      <c r="BK908" s="152"/>
      <c r="BL908" s="152"/>
      <c r="BM908" s="152"/>
      <c r="BN908" s="152"/>
      <c r="BO908" s="152"/>
      <c r="BP908" s="152"/>
      <c r="BQ908" s="152"/>
      <c r="BR908" s="152"/>
      <c r="BS908" s="152"/>
      <c r="BT908" s="152"/>
      <c r="BU908" s="152"/>
      <c r="BW908" s="152"/>
      <c r="BX908" s="152"/>
      <c r="BY908" s="152"/>
      <c r="BZ908" s="152"/>
      <c r="CA908" s="152"/>
      <c r="CB908" s="152"/>
      <c r="CC908" s="152"/>
      <c r="CD908" s="152"/>
      <c r="CE908" s="152"/>
      <c r="CF908" s="152"/>
      <c r="CG908" s="152"/>
      <c r="CH908" s="152"/>
      <c r="CI908" s="152"/>
      <c r="CJ908" s="152"/>
      <c r="CK908" s="152"/>
      <c r="CL908" s="152"/>
      <c r="CM908" s="152"/>
      <c r="CN908" s="152"/>
      <c r="CO908" s="152"/>
      <c r="CP908" s="152"/>
      <c r="CQ908" s="152"/>
      <c r="CR908" s="152"/>
      <c r="CS908" s="152"/>
      <c r="CT908" s="152"/>
      <c r="CU908" s="152"/>
      <c r="CV908" s="152"/>
      <c r="CW908" s="152"/>
      <c r="CX908" s="152"/>
      <c r="CY908" s="152"/>
      <c r="CZ908" s="152"/>
      <c r="DA908" s="152"/>
      <c r="DB908" s="152"/>
      <c r="DC908" s="152"/>
      <c r="DD908" s="152"/>
      <c r="DE908" s="152"/>
      <c r="DF908" s="152"/>
      <c r="DG908" s="152"/>
      <c r="DH908" s="152"/>
      <c r="DI908" s="152"/>
      <c r="DJ908" s="152"/>
      <c r="DK908" s="152"/>
      <c r="DL908" s="152"/>
      <c r="DM908" s="152"/>
      <c r="DN908" s="152"/>
      <c r="DO908" s="152"/>
      <c r="DP908" s="152"/>
      <c r="DQ908" s="152"/>
      <c r="DR908" s="152"/>
      <c r="DS908" s="152"/>
      <c r="DT908" s="152"/>
      <c r="DU908" s="152"/>
      <c r="DV908" s="152"/>
      <c r="DW908" s="152"/>
      <c r="DX908" s="152"/>
      <c r="DY908" s="152"/>
      <c r="DZ908" s="152"/>
      <c r="EA908" s="152"/>
      <c r="EB908" s="152"/>
      <c r="EC908" s="152"/>
      <c r="ED908" s="152"/>
      <c r="EE908" s="152"/>
      <c r="EF908" s="152"/>
      <c r="EG908" s="152"/>
      <c r="EH908" s="152"/>
      <c r="EI908" s="152"/>
      <c r="EJ908" s="152"/>
      <c r="EK908" s="152"/>
      <c r="EL908" s="152"/>
      <c r="EM908" s="152"/>
      <c r="EN908" s="152"/>
      <c r="EO908" s="152"/>
      <c r="EP908" s="152"/>
      <c r="EQ908" s="152"/>
      <c r="ER908" s="152"/>
      <c r="ES908" s="152"/>
      <c r="ET908" s="152"/>
      <c r="EU908" s="152"/>
      <c r="EV908" s="152"/>
      <c r="EW908" s="152"/>
      <c r="EX908" s="152"/>
      <c r="EY908" s="152"/>
      <c r="EZ908" s="152"/>
      <c r="FA908" s="152"/>
      <c r="FB908" s="152"/>
      <c r="FC908" s="152"/>
      <c r="FD908" s="152"/>
      <c r="FE908" s="152"/>
      <c r="FF908" s="152"/>
      <c r="FG908" s="152"/>
      <c r="FH908" s="152"/>
      <c r="FI908" s="152"/>
      <c r="FJ908" s="152"/>
      <c r="FK908" s="152"/>
      <c r="FL908" s="152"/>
      <c r="FM908" s="152"/>
      <c r="FN908" s="152"/>
      <c r="FO908" s="152"/>
      <c r="FP908" s="152"/>
      <c r="FQ908" s="152"/>
      <c r="FR908" s="152"/>
      <c r="FS908" s="152"/>
      <c r="FT908" s="152"/>
      <c r="FU908" s="152"/>
      <c r="FV908" s="152"/>
      <c r="FW908" s="152"/>
      <c r="FX908" s="152"/>
      <c r="FY908" s="152"/>
      <c r="FZ908" s="152"/>
      <c r="GA908" s="152"/>
      <c r="GB908" s="152"/>
      <c r="GC908" s="152"/>
      <c r="GD908" s="152"/>
      <c r="GE908" s="152"/>
      <c r="GF908" s="152"/>
      <c r="GG908" s="152"/>
      <c r="GH908" s="152"/>
      <c r="GI908" s="152"/>
      <c r="GJ908" s="152"/>
      <c r="GK908" s="152"/>
      <c r="GL908" s="152"/>
      <c r="GM908" s="152"/>
      <c r="GN908" s="152"/>
      <c r="GO908" s="152"/>
      <c r="GP908" s="152"/>
      <c r="GQ908" s="152"/>
      <c r="GR908" s="152"/>
      <c r="GS908" s="152"/>
      <c r="GT908" s="152"/>
      <c r="GU908" s="152"/>
      <c r="GV908" s="152"/>
      <c r="GW908" s="152"/>
      <c r="GX908" s="152"/>
      <c r="GY908" s="152"/>
      <c r="GZ908" s="152"/>
      <c r="HA908" s="152"/>
      <c r="HB908" s="152"/>
      <c r="HC908" s="152"/>
      <c r="HD908" s="152"/>
      <c r="HE908" s="152"/>
      <c r="HF908" s="152"/>
      <c r="HG908" s="152"/>
      <c r="HH908" s="152"/>
      <c r="HI908" s="152"/>
      <c r="HJ908" s="152"/>
      <c r="HK908" s="152"/>
      <c r="HL908" s="152"/>
      <c r="HM908" s="152"/>
      <c r="HN908" s="152"/>
      <c r="HO908" s="152"/>
      <c r="HP908" s="152"/>
      <c r="HQ908" s="152"/>
      <c r="HR908" s="152"/>
      <c r="HS908" s="152"/>
      <c r="HT908" s="152"/>
      <c r="HU908" s="152"/>
      <c r="HV908" s="152"/>
      <c r="HW908" s="152"/>
      <c r="HX908" s="152"/>
      <c r="HY908" s="152"/>
      <c r="HZ908" s="152"/>
      <c r="IA908" s="152"/>
      <c r="IB908" s="152"/>
      <c r="IC908" s="152"/>
      <c r="ID908" s="152"/>
      <c r="IE908" s="152"/>
      <c r="IF908" s="152"/>
      <c r="IG908" s="152"/>
      <c r="IH908" s="152"/>
      <c r="II908" s="152"/>
      <c r="IJ908" s="152"/>
      <c r="IK908" s="152"/>
      <c r="IL908" s="152"/>
      <c r="IM908" s="152"/>
      <c r="IN908" s="152"/>
      <c r="IP908" s="152"/>
      <c r="IQ908" s="152"/>
      <c r="IR908" s="152"/>
      <c r="IS908" s="152"/>
      <c r="IT908" s="152"/>
      <c r="IU908" s="152"/>
      <c r="IV908" s="152"/>
      <c r="IW908" s="152"/>
      <c r="IX908" s="152"/>
      <c r="IY908" s="152"/>
      <c r="IZ908" s="152"/>
      <c r="JA908" s="152"/>
      <c r="JB908" s="152"/>
      <c r="JC908" s="152"/>
      <c r="JD908" s="152"/>
      <c r="JE908" s="152"/>
      <c r="JF908" s="152"/>
      <c r="JG908" s="152"/>
      <c r="JH908" s="152"/>
      <c r="JI908" s="152"/>
      <c r="JJ908" s="152"/>
      <c r="JK908" s="152"/>
      <c r="JL908" s="152"/>
      <c r="JM908" s="152"/>
      <c r="JN908" s="152"/>
      <c r="JO908" s="152"/>
      <c r="JP908" s="152"/>
      <c r="JQ908" s="152"/>
      <c r="JR908" s="152"/>
      <c r="JS908" s="152"/>
      <c r="JT908" s="152"/>
      <c r="JU908" s="152"/>
      <c r="JV908" s="152"/>
      <c r="JW908" s="152"/>
      <c r="JX908" s="152"/>
      <c r="JZ908" s="152"/>
      <c r="KA908" s="152"/>
      <c r="KB908" s="152"/>
      <c r="KC908" s="152"/>
      <c r="KD908" s="152"/>
      <c r="KE908" s="152"/>
      <c r="KF908" s="152"/>
      <c r="KG908" s="152"/>
      <c r="KH908" s="152"/>
      <c r="KI908" s="152"/>
      <c r="KJ908" s="152"/>
      <c r="KK908" s="152"/>
      <c r="KL908" s="152"/>
      <c r="KM908" s="152"/>
      <c r="KN908" s="152"/>
      <c r="KO908" s="152"/>
      <c r="KP908" s="152"/>
      <c r="KQ908" s="152"/>
      <c r="KR908" s="152"/>
      <c r="KS908" s="152"/>
      <c r="KT908" s="152"/>
      <c r="KU908" s="152"/>
      <c r="KV908" s="152"/>
      <c r="KW908" s="152"/>
      <c r="KX908" s="152"/>
      <c r="KY908" s="152"/>
      <c r="KZ908" s="152"/>
      <c r="LA908" s="152"/>
      <c r="LB908" s="152"/>
      <c r="LC908" s="152"/>
      <c r="LD908" s="152"/>
      <c r="LE908" s="152"/>
      <c r="LF908" s="1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4" width="9.3046875" style="28"/>
    <col min="15" max="16" width="0" style="28" hidden="1" customWidth="1"/>
    <col min="17" max="17" width="9.3046875" style="28"/>
    <col min="18" max="43" width="0" style="28" hidden="1" customWidth="1"/>
    <col min="44" max="44" width="9.3046875" style="28"/>
    <col min="45" max="87" width="9.3046875" style="28" hidden="1" customWidth="1"/>
    <col min="88" max="88" width="9.3046875" style="28" customWidth="1"/>
    <col min="89" max="89" width="9.3046875" style="28"/>
    <col min="90" max="120" width="0" style="28" hidden="1" customWidth="1"/>
    <col min="121" max="121" width="9.3046875" style="28"/>
    <col min="122" max="272" width="0" style="28" hidden="1" customWidth="1"/>
    <col min="273" max="273" width="0" style="27" hidden="1" customWidth="1"/>
    <col min="274" max="309" width="0" style="28" hidden="1" customWidth="1"/>
    <col min="310" max="16384" width="9.3046875" style="27"/>
  </cols>
  <sheetData>
    <row r="1" spans="1:309" x14ac:dyDescent="0.4">
      <c r="A1" s="156" t="s">
        <v>1</v>
      </c>
      <c r="B1" s="156" t="s">
        <v>30704</v>
      </c>
      <c r="C1" s="154" t="s">
        <v>30863</v>
      </c>
      <c r="D1" s="154" t="s">
        <v>30807</v>
      </c>
      <c r="E1" s="154" t="s">
        <v>30830</v>
      </c>
      <c r="F1" s="154" t="s">
        <v>31740</v>
      </c>
      <c r="G1" s="154" t="s">
        <v>31739</v>
      </c>
      <c r="H1" s="154" t="s">
        <v>31738</v>
      </c>
      <c r="I1" s="154" t="s">
        <v>31737</v>
      </c>
      <c r="J1" s="154" t="s">
        <v>31736</v>
      </c>
      <c r="K1" s="154" t="s">
        <v>31735</v>
      </c>
      <c r="L1" s="154" t="s">
        <v>31734</v>
      </c>
      <c r="M1" s="154" t="s">
        <v>31733</v>
      </c>
      <c r="N1" s="155" t="s">
        <v>30705</v>
      </c>
      <c r="O1" s="154" t="s">
        <v>31732</v>
      </c>
      <c r="P1" s="154" t="s">
        <v>31731</v>
      </c>
      <c r="Q1" s="155" t="s">
        <v>121</v>
      </c>
      <c r="R1" s="154" t="s">
        <v>31730</v>
      </c>
      <c r="S1" s="154" t="s">
        <v>31729</v>
      </c>
      <c r="T1" s="154" t="s">
        <v>31728</v>
      </c>
      <c r="U1" s="154" t="s">
        <v>31727</v>
      </c>
      <c r="V1" s="154" t="s">
        <v>31726</v>
      </c>
      <c r="W1" s="154" t="s">
        <v>31725</v>
      </c>
      <c r="X1" s="154" t="s">
        <v>31724</v>
      </c>
      <c r="Y1" s="154" t="s">
        <v>31723</v>
      </c>
      <c r="Z1" s="154" t="s">
        <v>113</v>
      </c>
      <c r="AA1" s="154" t="s">
        <v>31722</v>
      </c>
      <c r="AB1" s="154" t="s">
        <v>31721</v>
      </c>
      <c r="AC1" s="154" t="s">
        <v>31720</v>
      </c>
      <c r="AD1" s="154" t="s">
        <v>31719</v>
      </c>
      <c r="AE1" s="154" t="s">
        <v>31718</v>
      </c>
      <c r="AF1" s="154" t="s">
        <v>31717</v>
      </c>
      <c r="AG1" s="154" t="s">
        <v>31716</v>
      </c>
      <c r="AH1" s="154" t="s">
        <v>31715</v>
      </c>
      <c r="AI1" s="154" t="s">
        <v>31714</v>
      </c>
      <c r="AJ1" s="154" t="s">
        <v>31713</v>
      </c>
      <c r="AK1" s="154" t="s">
        <v>31712</v>
      </c>
      <c r="AL1" s="154" t="s">
        <v>31711</v>
      </c>
      <c r="AM1" s="154" t="s">
        <v>31710</v>
      </c>
      <c r="AN1" s="154" t="s">
        <v>31709</v>
      </c>
      <c r="AO1" s="154" t="s">
        <v>31708</v>
      </c>
      <c r="AP1" s="154" t="s">
        <v>31707</v>
      </c>
      <c r="AQ1" s="154" t="s">
        <v>31706</v>
      </c>
      <c r="AR1" s="155" t="s">
        <v>122</v>
      </c>
      <c r="AS1" s="154" t="s">
        <v>31705</v>
      </c>
      <c r="AT1" s="154" t="s">
        <v>31704</v>
      </c>
      <c r="AU1" s="154" t="s">
        <v>31703</v>
      </c>
      <c r="AV1" s="154" t="s">
        <v>31702</v>
      </c>
      <c r="AW1" s="154" t="s">
        <v>31701</v>
      </c>
      <c r="AX1" s="154" t="s">
        <v>31700</v>
      </c>
      <c r="AY1" s="154" t="s">
        <v>31699</v>
      </c>
      <c r="AZ1" s="154" t="s">
        <v>31698</v>
      </c>
      <c r="BA1" s="154" t="s">
        <v>31697</v>
      </c>
      <c r="BB1" s="154" t="s">
        <v>31696</v>
      </c>
      <c r="BC1" s="154" t="s">
        <v>31695</v>
      </c>
      <c r="BD1" s="154" t="s">
        <v>31694</v>
      </c>
      <c r="BE1" s="154" t="s">
        <v>31693</v>
      </c>
      <c r="BF1" s="154" t="s">
        <v>31692</v>
      </c>
      <c r="BG1" s="154" t="s">
        <v>31691</v>
      </c>
      <c r="BH1" s="154" t="s">
        <v>31690</v>
      </c>
      <c r="BI1" s="154" t="s">
        <v>31689</v>
      </c>
      <c r="BJ1" s="154" t="s">
        <v>31688</v>
      </c>
      <c r="BK1" s="154" t="s">
        <v>31687</v>
      </c>
      <c r="BL1" s="154" t="s">
        <v>31686</v>
      </c>
      <c r="BM1" s="154" t="s">
        <v>31685</v>
      </c>
      <c r="BN1" s="154" t="s">
        <v>31684</v>
      </c>
      <c r="BO1" s="154" t="s">
        <v>31683</v>
      </c>
      <c r="BP1" s="154" t="s">
        <v>31682</v>
      </c>
      <c r="BQ1" s="154" t="s">
        <v>31681</v>
      </c>
      <c r="BR1" s="154" t="s">
        <v>31680</v>
      </c>
      <c r="BS1" s="154" t="s">
        <v>31679</v>
      </c>
      <c r="BT1" s="154" t="s">
        <v>31678</v>
      </c>
      <c r="BU1" s="154" t="s">
        <v>30703</v>
      </c>
      <c r="BV1" s="154" t="s">
        <v>31677</v>
      </c>
      <c r="BW1" s="154" t="s">
        <v>31676</v>
      </c>
      <c r="BX1" s="154" t="s">
        <v>31675</v>
      </c>
      <c r="BY1" s="154" t="s">
        <v>31674</v>
      </c>
      <c r="BZ1" s="154" t="s">
        <v>31673</v>
      </c>
      <c r="CA1" s="154" t="s">
        <v>31672</v>
      </c>
      <c r="CB1" s="154" t="s">
        <v>31671</v>
      </c>
      <c r="CC1" s="154" t="s">
        <v>31670</v>
      </c>
      <c r="CD1" s="154" t="s">
        <v>31669</v>
      </c>
      <c r="CE1" s="154" t="s">
        <v>31668</v>
      </c>
      <c r="CF1" s="154" t="s">
        <v>31667</v>
      </c>
      <c r="CG1" s="154" t="s">
        <v>31666</v>
      </c>
      <c r="CH1" s="154" t="s">
        <v>31665</v>
      </c>
      <c r="CI1" s="154" t="s">
        <v>31431</v>
      </c>
      <c r="CJ1" s="155" t="s">
        <v>31153</v>
      </c>
      <c r="CK1" s="155" t="s">
        <v>30653</v>
      </c>
      <c r="CL1" s="154" t="s">
        <v>31664</v>
      </c>
      <c r="CM1" s="154" t="s">
        <v>20</v>
      </c>
      <c r="CN1" s="154" t="s">
        <v>31663</v>
      </c>
      <c r="CO1" s="154" t="s">
        <v>31662</v>
      </c>
      <c r="CP1" s="154" t="s">
        <v>31661</v>
      </c>
      <c r="CQ1" s="154" t="s">
        <v>31660</v>
      </c>
      <c r="CR1" s="154" t="s">
        <v>31659</v>
      </c>
      <c r="CS1" s="154" t="s">
        <v>31658</v>
      </c>
      <c r="CT1" s="154" t="s">
        <v>31657</v>
      </c>
      <c r="CU1" s="154" t="s">
        <v>31656</v>
      </c>
      <c r="CV1" s="154" t="s">
        <v>31655</v>
      </c>
      <c r="CW1" s="154" t="s">
        <v>31654</v>
      </c>
      <c r="CX1" s="154" t="s">
        <v>31653</v>
      </c>
      <c r="CY1" s="154" t="s">
        <v>31652</v>
      </c>
      <c r="CZ1" s="154" t="s">
        <v>31651</v>
      </c>
      <c r="DA1" s="154" t="s">
        <v>31650</v>
      </c>
      <c r="DB1" s="154" t="s">
        <v>31649</v>
      </c>
      <c r="DC1" s="154" t="s">
        <v>31648</v>
      </c>
      <c r="DD1" s="154" t="s">
        <v>31647</v>
      </c>
      <c r="DE1" s="154" t="s">
        <v>31646</v>
      </c>
      <c r="DF1" s="154" t="s">
        <v>31645</v>
      </c>
      <c r="DG1" s="154" t="s">
        <v>31644</v>
      </c>
      <c r="DH1" s="154" t="s">
        <v>31643</v>
      </c>
      <c r="DI1" s="154" t="s">
        <v>31642</v>
      </c>
      <c r="DJ1" s="154" t="s">
        <v>31641</v>
      </c>
      <c r="DK1" s="154" t="s">
        <v>31640</v>
      </c>
      <c r="DL1" s="154" t="s">
        <v>31639</v>
      </c>
      <c r="DM1" s="154" t="s">
        <v>31638</v>
      </c>
      <c r="DN1" s="154" t="s">
        <v>31637</v>
      </c>
      <c r="DO1" s="154" t="s">
        <v>31636</v>
      </c>
      <c r="DP1" s="154" t="s">
        <v>31635</v>
      </c>
      <c r="DQ1" s="155" t="s">
        <v>24</v>
      </c>
      <c r="DR1" s="154" t="s">
        <v>31634</v>
      </c>
      <c r="DS1" s="154" t="s">
        <v>31633</v>
      </c>
      <c r="DT1" s="154" t="s">
        <v>31632</v>
      </c>
      <c r="DU1" s="154" t="s">
        <v>31631</v>
      </c>
      <c r="DV1" s="154" t="s">
        <v>31630</v>
      </c>
      <c r="DW1" s="154" t="s">
        <v>31629</v>
      </c>
      <c r="DX1" s="154" t="s">
        <v>31628</v>
      </c>
      <c r="DY1" s="154" t="s">
        <v>31627</v>
      </c>
      <c r="DZ1" s="154" t="s">
        <v>31626</v>
      </c>
      <c r="EA1" s="154" t="s">
        <v>31625</v>
      </c>
      <c r="EB1" s="154" t="s">
        <v>31624</v>
      </c>
      <c r="EC1" s="154" t="s">
        <v>31623</v>
      </c>
      <c r="ED1" s="154" t="s">
        <v>31622</v>
      </c>
      <c r="EE1" s="154" t="s">
        <v>31621</v>
      </c>
      <c r="EF1" s="154" t="s">
        <v>31620</v>
      </c>
      <c r="EG1" s="154" t="s">
        <v>31619</v>
      </c>
      <c r="EH1" s="154" t="s">
        <v>31618</v>
      </c>
      <c r="EI1" s="154" t="s">
        <v>31617</v>
      </c>
      <c r="EJ1" s="154" t="s">
        <v>31616</v>
      </c>
      <c r="EK1" s="154" t="s">
        <v>31615</v>
      </c>
      <c r="EL1" s="154" t="s">
        <v>31405</v>
      </c>
      <c r="EM1" s="154" t="s">
        <v>31614</v>
      </c>
      <c r="EN1" s="154" t="s">
        <v>31613</v>
      </c>
      <c r="EO1" s="154" t="s">
        <v>31612</v>
      </c>
      <c r="EP1" s="154" t="s">
        <v>31611</v>
      </c>
      <c r="EQ1" s="154" t="s">
        <v>31610</v>
      </c>
      <c r="ER1" s="154" t="s">
        <v>31609</v>
      </c>
      <c r="ES1" s="154" t="s">
        <v>31608</v>
      </c>
      <c r="ET1" s="154" t="s">
        <v>31607</v>
      </c>
      <c r="EU1" s="154" t="s">
        <v>31606</v>
      </c>
      <c r="EV1" s="154" t="s">
        <v>31605</v>
      </c>
      <c r="EW1" s="154" t="s">
        <v>31604</v>
      </c>
      <c r="EX1" s="154" t="s">
        <v>31603</v>
      </c>
      <c r="EY1" s="154" t="s">
        <v>31602</v>
      </c>
      <c r="EZ1" s="154" t="s">
        <v>31601</v>
      </c>
      <c r="FA1" s="154" t="s">
        <v>31600</v>
      </c>
      <c r="FB1" s="154" t="s">
        <v>31599</v>
      </c>
      <c r="FC1" s="154" t="s">
        <v>31598</v>
      </c>
      <c r="FD1" s="154" t="s">
        <v>31597</v>
      </c>
      <c r="FE1" s="154" t="s">
        <v>31346</v>
      </c>
      <c r="FF1" s="154" t="s">
        <v>31596</v>
      </c>
      <c r="FG1" s="154" t="s">
        <v>31595</v>
      </c>
      <c r="FH1" s="154" t="s">
        <v>31594</v>
      </c>
      <c r="FI1" s="154" t="s">
        <v>31593</v>
      </c>
      <c r="FJ1" s="154" t="s">
        <v>31592</v>
      </c>
      <c r="FK1" s="154" t="s">
        <v>31591</v>
      </c>
      <c r="FL1" s="154" t="s">
        <v>31590</v>
      </c>
      <c r="FM1" s="154" t="s">
        <v>31589</v>
      </c>
      <c r="FN1" s="154" t="s">
        <v>31588</v>
      </c>
      <c r="FO1" s="154" t="s">
        <v>31587</v>
      </c>
      <c r="FP1" s="154" t="s">
        <v>31586</v>
      </c>
      <c r="FQ1" s="154" t="s">
        <v>31585</v>
      </c>
      <c r="FR1" s="154" t="s">
        <v>31584</v>
      </c>
      <c r="FS1" s="154" t="s">
        <v>31583</v>
      </c>
      <c r="FT1" s="154" t="s">
        <v>31582</v>
      </c>
      <c r="FU1" s="154" t="s">
        <v>31581</v>
      </c>
      <c r="FV1" s="154" t="s">
        <v>31580</v>
      </c>
      <c r="FW1" s="154" t="s">
        <v>31579</v>
      </c>
      <c r="FX1" s="154" t="s">
        <v>31578</v>
      </c>
      <c r="FY1" s="154" t="s">
        <v>31577</v>
      </c>
      <c r="FZ1" s="154" t="s">
        <v>31576</v>
      </c>
      <c r="GA1" s="154" t="s">
        <v>31575</v>
      </c>
      <c r="GB1" s="154" t="s">
        <v>31574</v>
      </c>
      <c r="GC1" s="154" t="s">
        <v>31573</v>
      </c>
      <c r="GD1" s="154" t="s">
        <v>31572</v>
      </c>
      <c r="GE1" s="154" t="s">
        <v>31571</v>
      </c>
      <c r="GF1" s="154" t="s">
        <v>31570</v>
      </c>
      <c r="GG1" s="154" t="s">
        <v>31373</v>
      </c>
      <c r="GH1" s="154" t="s">
        <v>31569</v>
      </c>
      <c r="GI1" s="154" t="s">
        <v>31568</v>
      </c>
      <c r="GJ1" s="154" t="s">
        <v>31567</v>
      </c>
      <c r="GK1" s="154" t="s">
        <v>31566</v>
      </c>
      <c r="GL1" s="154" t="s">
        <v>31565</v>
      </c>
      <c r="GM1" s="154" t="s">
        <v>31564</v>
      </c>
      <c r="GN1" s="154" t="s">
        <v>31563</v>
      </c>
      <c r="GO1" s="154" t="s">
        <v>31562</v>
      </c>
      <c r="GP1" s="154" t="s">
        <v>30829</v>
      </c>
      <c r="GQ1" s="154" t="s">
        <v>30828</v>
      </c>
      <c r="GR1" s="154" t="s">
        <v>31561</v>
      </c>
      <c r="GS1" s="154" t="s">
        <v>31560</v>
      </c>
      <c r="GT1" s="154" t="s">
        <v>31559</v>
      </c>
      <c r="GU1" s="154" t="s">
        <v>31558</v>
      </c>
      <c r="GV1" s="154" t="s">
        <v>31557</v>
      </c>
      <c r="GW1" s="154" t="s">
        <v>31556</v>
      </c>
      <c r="GX1" s="154" t="s">
        <v>31555</v>
      </c>
      <c r="GY1" s="154" t="s">
        <v>31554</v>
      </c>
      <c r="GZ1" s="154" t="s">
        <v>31553</v>
      </c>
      <c r="HA1" s="154" t="s">
        <v>31552</v>
      </c>
      <c r="HB1" s="154" t="s">
        <v>31551</v>
      </c>
      <c r="HC1" s="154" t="s">
        <v>31550</v>
      </c>
      <c r="HD1" s="154" t="s">
        <v>31549</v>
      </c>
      <c r="HE1" s="154" t="s">
        <v>31318</v>
      </c>
      <c r="HF1" s="154" t="s">
        <v>31548</v>
      </c>
      <c r="HG1" s="154" t="s">
        <v>31547</v>
      </c>
      <c r="HH1" s="154" t="s">
        <v>31546</v>
      </c>
      <c r="HI1" s="154" t="s">
        <v>31545</v>
      </c>
      <c r="HJ1" s="154" t="s">
        <v>31544</v>
      </c>
      <c r="HK1" s="154" t="s">
        <v>31543</v>
      </c>
      <c r="HL1" s="154" t="s">
        <v>31542</v>
      </c>
      <c r="HM1" s="154" t="s">
        <v>31541</v>
      </c>
      <c r="HN1" s="154" t="s">
        <v>31310</v>
      </c>
      <c r="HO1" s="154" t="s">
        <v>31540</v>
      </c>
      <c r="HP1" s="154" t="s">
        <v>31539</v>
      </c>
      <c r="HQ1" s="154" t="s">
        <v>31538</v>
      </c>
      <c r="HR1" s="154" t="s">
        <v>31537</v>
      </c>
      <c r="HS1" s="154" t="s">
        <v>31536</v>
      </c>
      <c r="HT1" s="154" t="s">
        <v>31535</v>
      </c>
      <c r="HU1" s="154" t="s">
        <v>31534</v>
      </c>
      <c r="HV1" s="154" t="s">
        <v>31533</v>
      </c>
      <c r="HW1" s="154" t="s">
        <v>31532</v>
      </c>
      <c r="HX1" s="154" t="s">
        <v>31531</v>
      </c>
      <c r="HY1" s="154" t="s">
        <v>31530</v>
      </c>
      <c r="HZ1" s="154" t="s">
        <v>31529</v>
      </c>
      <c r="IA1" s="154" t="s">
        <v>31528</v>
      </c>
      <c r="IB1" s="154" t="s">
        <v>31527</v>
      </c>
      <c r="IC1" s="154" t="s">
        <v>31526</v>
      </c>
      <c r="ID1" s="154" t="s">
        <v>31525</v>
      </c>
      <c r="IE1" s="154" t="s">
        <v>31524</v>
      </c>
      <c r="IF1" s="154" t="s">
        <v>31523</v>
      </c>
      <c r="IG1" s="154" t="s">
        <v>31522</v>
      </c>
      <c r="IH1" s="154" t="s">
        <v>31521</v>
      </c>
      <c r="II1" s="154" t="s">
        <v>31520</v>
      </c>
      <c r="IJ1" s="154" t="s">
        <v>31519</v>
      </c>
      <c r="IK1" s="154" t="s">
        <v>31518</v>
      </c>
      <c r="IL1" s="154" t="s">
        <v>31517</v>
      </c>
      <c r="IM1" s="154" t="s">
        <v>31516</v>
      </c>
      <c r="IN1" s="154" t="s">
        <v>31515</v>
      </c>
      <c r="IO1" s="154" t="s">
        <v>31514</v>
      </c>
      <c r="IP1" s="154" t="s">
        <v>31513</v>
      </c>
      <c r="IQ1" s="154" t="s">
        <v>31512</v>
      </c>
      <c r="IR1" s="154" t="s">
        <v>31511</v>
      </c>
      <c r="IS1" s="154" t="s">
        <v>31510</v>
      </c>
      <c r="IT1" s="154" t="s">
        <v>31509</v>
      </c>
      <c r="IU1" s="154" t="s">
        <v>31508</v>
      </c>
      <c r="IV1" s="154" t="s">
        <v>31507</v>
      </c>
      <c r="IW1" s="154" t="s">
        <v>31301</v>
      </c>
      <c r="IX1" s="154" t="s">
        <v>31300</v>
      </c>
      <c r="IY1" s="154" t="s">
        <v>31299</v>
      </c>
      <c r="IZ1" s="154" t="s">
        <v>31506</v>
      </c>
      <c r="JA1" s="154" t="s">
        <v>31505</v>
      </c>
      <c r="JB1" s="154" t="s">
        <v>31504</v>
      </c>
      <c r="JC1" s="154" t="s">
        <v>31503</v>
      </c>
      <c r="JD1" s="154" t="s">
        <v>31502</v>
      </c>
      <c r="JE1" s="154" t="s">
        <v>31501</v>
      </c>
      <c r="JF1" s="154" t="s">
        <v>31500</v>
      </c>
      <c r="JG1" s="154" t="s">
        <v>31499</v>
      </c>
      <c r="JH1" s="154" t="s">
        <v>31498</v>
      </c>
      <c r="JI1" s="154" t="s">
        <v>31497</v>
      </c>
      <c r="JJ1" s="154" t="s">
        <v>31496</v>
      </c>
      <c r="JK1" s="154" t="s">
        <v>31495</v>
      </c>
      <c r="JL1" s="154" t="s">
        <v>31494</v>
      </c>
      <c r="JM1" s="154" t="s">
        <v>31493</v>
      </c>
      <c r="JN1" s="154" t="s">
        <v>31492</v>
      </c>
      <c r="JO1" s="154" t="s">
        <v>31491</v>
      </c>
      <c r="JP1" s="154" t="s">
        <v>31490</v>
      </c>
      <c r="JQ1" s="154" t="s">
        <v>31489</v>
      </c>
      <c r="JR1" s="154" t="s">
        <v>31488</v>
      </c>
      <c r="JS1" s="154" t="s">
        <v>31487</v>
      </c>
      <c r="JT1" s="154" t="s">
        <v>31486</v>
      </c>
      <c r="JU1" s="154" t="s">
        <v>31485</v>
      </c>
      <c r="JV1" s="154" t="s">
        <v>31484</v>
      </c>
      <c r="JW1" s="154" t="s">
        <v>31483</v>
      </c>
      <c r="JX1" s="154" t="s">
        <v>31482</v>
      </c>
      <c r="JY1" s="154" t="s">
        <v>31481</v>
      </c>
      <c r="JZ1" s="154" t="s">
        <v>31480</v>
      </c>
      <c r="KA1" s="154" t="s">
        <v>31479</v>
      </c>
      <c r="KB1" s="154" t="s">
        <v>31478</v>
      </c>
      <c r="KC1" s="154" t="s">
        <v>31477</v>
      </c>
      <c r="KD1" s="154" t="s">
        <v>31476</v>
      </c>
      <c r="KE1" s="154" t="s">
        <v>31475</v>
      </c>
      <c r="KF1" s="154" t="s">
        <v>31474</v>
      </c>
      <c r="KG1" s="154" t="s">
        <v>31473</v>
      </c>
      <c r="KH1" s="154" t="s">
        <v>31472</v>
      </c>
      <c r="KI1" s="154" t="s">
        <v>31471</v>
      </c>
      <c r="KJ1" s="154" t="s">
        <v>31470</v>
      </c>
      <c r="KK1" s="154" t="s">
        <v>30695</v>
      </c>
      <c r="KL1" s="154" t="s">
        <v>31469</v>
      </c>
      <c r="KM1" s="154" t="s">
        <v>31468</v>
      </c>
      <c r="KN1" s="154" t="s">
        <v>31467</v>
      </c>
      <c r="KO1" s="154" t="s">
        <v>31466</v>
      </c>
      <c r="KP1" s="154" t="s">
        <v>31465</v>
      </c>
      <c r="KQ1" s="154" t="s">
        <v>31464</v>
      </c>
      <c r="KR1" s="154" t="s">
        <v>31463</v>
      </c>
      <c r="KS1" s="154" t="s">
        <v>31462</v>
      </c>
      <c r="KT1" s="154" t="s">
        <v>31461</v>
      </c>
      <c r="KU1" s="154" t="s">
        <v>31460</v>
      </c>
      <c r="KV1" s="154" t="s">
        <v>31213</v>
      </c>
      <c r="KW1" s="153" t="s">
        <v>52</v>
      </c>
    </row>
    <row r="2" spans="1:309" x14ac:dyDescent="0.4">
      <c r="A2" s="27">
        <f>IF(Input_Lieferant!B9="","",Input_Lieferant!B9)</f>
        <v>1</v>
      </c>
      <c r="B2" s="27" t="str">
        <f>_xlfn.IFNA(INDEX('Systemmanager - Datenassistent'!$B$9:$BW$159,MATCH($A2,Input_Lieferant!$B$9:$B$158,0),MATCH(B$1,'Systemmanager - Datenassistent'!$B$8:$BW$8,0)), "") &amp; ""</f>
        <v>0430</v>
      </c>
      <c r="C2" s="31"/>
      <c r="D2" s="31"/>
      <c r="E2" s="31"/>
      <c r="F2" s="31"/>
      <c r="G2" s="31"/>
      <c r="H2" s="31"/>
      <c r="I2" s="31"/>
      <c r="J2" s="31"/>
      <c r="K2" s="31"/>
      <c r="L2" s="31"/>
      <c r="M2" s="31"/>
      <c r="N2" s="27" t="str">
        <f t="shared" ref="N2:N33" si="0">IF(A2&lt;&gt;"","ND","")</f>
        <v>ND</v>
      </c>
      <c r="O2" s="31"/>
      <c r="P2" s="31"/>
      <c r="Q2" s="27">
        <f>_xlfn.IFNA(INDEX(Input_Lieferant!$D$9:$BE$158,MATCH($A2,Input_Lieferant!$B$9:$B$158,0),MATCH(Q$1,Input_Lieferant!$D$8:$BE$8,0)), "")</f>
        <v>55</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T10</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X</v>
      </c>
      <c r="CK2" s="27" t="str">
        <f>_xlfn.IFNA(INDEX('Systemmanager - Datenassistent'!$C$9:$BP$159,MATCH($A2,Input_Lieferant!$B$9:$B$158,0),MATCH(CK$1,'Systemmanager - Datenassistent'!$C$8:$BP$8,0)), "")&amp;""</f>
        <v>X</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ZM03</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4">
      <c r="A3" s="27">
        <f>IF(Input_Lieferant!B10="","",Input_Lieferant!B10)</f>
        <v>2</v>
      </c>
      <c r="B3" s="27" t="str">
        <f>_xlfn.IFNA(INDEX('Systemmanager - Datenassistent'!$B$9:$BW$159,MATCH($A3,Input_Lieferant!$B$9:$B$158,0),MATCH(B$1,'Systemmanager - Datenassistent'!$B$8:$BW$8,0)), "") &amp; ""</f>
        <v>0430</v>
      </c>
      <c r="C3" s="31"/>
      <c r="D3" s="31"/>
      <c r="E3" s="31"/>
      <c r="F3" s="31"/>
      <c r="G3" s="31"/>
      <c r="H3" s="31"/>
      <c r="I3" s="31"/>
      <c r="J3" s="31"/>
      <c r="K3" s="31"/>
      <c r="L3" s="31"/>
      <c r="M3" s="31"/>
      <c r="N3" s="27" t="str">
        <f t="shared" si="0"/>
        <v>ND</v>
      </c>
      <c r="O3" s="31"/>
      <c r="P3" s="31"/>
      <c r="Q3" s="27">
        <f>_xlfn.IFNA(INDEX(Input_Lieferant!$D$9:$BE$158,MATCH($A3,Input_Lieferant!$B$9:$B$158,0),MATCH(Q$1,Input_Lieferant!$D$8:$BE$8,0)), "")</f>
        <v>55</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X</v>
      </c>
      <c r="CK3" s="27" t="str">
        <f>_xlfn.IFNA(INDEX('Systemmanager - Datenassistent'!$C$9:$BP$159,MATCH($A3,Input_Lieferant!$B$9:$B$158,0),MATCH(CK$1,'Systemmanager - Datenassistent'!$C$8:$BP$8,0)), "")&amp;""</f>
        <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ZM02</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4">
      <c r="A4" s="27">
        <f>IF(Input_Lieferant!B11="","",Input_Lieferant!B11)</f>
        <v>3</v>
      </c>
      <c r="B4" s="27" t="str">
        <f>_xlfn.IFNA(INDEX('Systemmanager - Datenassistent'!$B$9:$BW$159,MATCH($A4,Input_Lieferant!$B$9:$B$158,0),MATCH(B$1,'Systemmanager - Datenassistent'!$B$8:$BW$8,0)), "") &amp; ""</f>
        <v>0420</v>
      </c>
      <c r="C4" s="31"/>
      <c r="D4" s="31"/>
      <c r="E4" s="31"/>
      <c r="F4" s="31"/>
      <c r="G4" s="31"/>
      <c r="H4" s="31"/>
      <c r="I4" s="31"/>
      <c r="J4" s="31"/>
      <c r="K4" s="31"/>
      <c r="L4" s="31"/>
      <c r="M4" s="31"/>
      <c r="N4" s="27" t="str">
        <f t="shared" si="0"/>
        <v>ND</v>
      </c>
      <c r="O4" s="31"/>
      <c r="P4" s="31"/>
      <c r="Q4" s="27">
        <f>_xlfn.IFNA(INDEX(Input_Lieferant!$D$9:$BE$158,MATCH($A4,Input_Lieferant!$B$9:$B$158,0),MATCH(Q$1,Input_Lieferant!$D$8:$BE$8,0)), "")</f>
        <v>50</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X</v>
      </c>
      <c r="CK4" s="27" t="str">
        <f>_xlfn.IFNA(INDEX('Systemmanager - Datenassistent'!$C$9:$BP$159,MATCH($A4,Input_Lieferant!$B$9:$B$158,0),MATCH(CK$1,'Systemmanager - Datenassistent'!$C$8:$BP$8,0)), "")&amp;""</f>
        <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ZM01</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4">
      <c r="A5" s="27">
        <f>IF(Input_Lieferant!B12="","",Input_Lieferant!B12)</f>
        <v>4</v>
      </c>
      <c r="B5" s="27" t="str">
        <f>_xlfn.IFNA(INDEX('Systemmanager - Datenassistent'!$B$9:$BW$159,MATCH($A5,Input_Lieferant!$B$9:$B$158,0),MATCH(B$1,'Systemmanager - Datenassistent'!$B$8:$BW$8,0)), "") &amp; ""</f>
        <v>0440</v>
      </c>
      <c r="C5" s="31"/>
      <c r="D5" s="31"/>
      <c r="E5" s="31"/>
      <c r="F5" s="31"/>
      <c r="G5" s="31"/>
      <c r="H5" s="31"/>
      <c r="I5" s="31"/>
      <c r="J5" s="31"/>
      <c r="K5" s="31"/>
      <c r="L5" s="31"/>
      <c r="M5" s="31"/>
      <c r="N5" s="27" t="str">
        <f t="shared" si="0"/>
        <v>ND</v>
      </c>
      <c r="O5" s="31"/>
      <c r="P5" s="31"/>
      <c r="Q5" s="27">
        <f>_xlfn.IFNA(INDEX(Input_Lieferant!$D$9:$BE$158,MATCH($A5,Input_Lieferant!$B$9:$B$158,0),MATCH(Q$1,Input_Lieferant!$D$8:$BE$8,0)), "")</f>
        <v>32</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X</v>
      </c>
      <c r="CK5" s="27" t="str">
        <f>_xlfn.IFNA(INDEX('Systemmanager - Datenassistent'!$C$9:$BP$159,MATCH($A5,Input_Lieferant!$B$9:$B$158,0),MATCH(CK$1,'Systemmanager - Datenassistent'!$C$8:$BP$8,0)), "")&amp;""</f>
        <v>X</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ZM05</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4">
      <c r="A6" s="27">
        <f>IF(Input_Lieferant!B13="","",Input_Lieferant!B13)</f>
        <v>5</v>
      </c>
      <c r="B6" s="27" t="str">
        <f>_xlfn.IFNA(INDEX('Systemmanager - Datenassistent'!$B$9:$BW$159,MATCH($A6,Input_Lieferant!$B$9:$B$158,0),MATCH(B$1,'Systemmanager - Datenassistent'!$B$8:$BW$8,0)), "") &amp; ""</f>
        <v>0420</v>
      </c>
      <c r="C6" s="31"/>
      <c r="D6" s="31"/>
      <c r="E6" s="31"/>
      <c r="F6" s="31"/>
      <c r="G6" s="31"/>
      <c r="H6" s="31"/>
      <c r="I6" s="31"/>
      <c r="J6" s="31"/>
      <c r="K6" s="31"/>
      <c r="L6" s="31"/>
      <c r="M6" s="31"/>
      <c r="N6" s="27" t="str">
        <f t="shared" si="0"/>
        <v>ND</v>
      </c>
      <c r="O6" s="31"/>
      <c r="P6" s="31"/>
      <c r="Q6" s="27">
        <f>_xlfn.IFNA(INDEX(Input_Lieferant!$D$9:$BE$158,MATCH($A6,Input_Lieferant!$B$9:$B$158,0),MATCH(Q$1,Input_Lieferant!$D$8:$BE$8,0)), "")</f>
        <v>31</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X</v>
      </c>
      <c r="CK6" s="27" t="str">
        <f>_xlfn.IFNA(INDEX('Systemmanager - Datenassistent'!$C$9:$BP$159,MATCH($A6,Input_Lieferant!$B$9:$B$158,0),MATCH(CK$1,'Systemmanager - Datenassistent'!$C$8:$BP$8,0)), "")&amp;""</f>
        <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ZM02</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4">
      <c r="A7" s="27">
        <f>IF(Input_Lieferant!B14="","",Input_Lieferant!B14)</f>
        <v>6</v>
      </c>
      <c r="B7" s="27" t="str">
        <f>_xlfn.IFNA(INDEX('Systemmanager - Datenassistent'!$B$9:$BW$159,MATCH($A7,Input_Lieferant!$B$9:$B$158,0),MATCH(B$1,'Systemmanager - Datenassistent'!$B$8:$BW$8,0)), "") &amp; ""</f>
        <v>0420</v>
      </c>
      <c r="C7" s="31"/>
      <c r="D7" s="31"/>
      <c r="E7" s="31"/>
      <c r="F7" s="31"/>
      <c r="G7" s="31"/>
      <c r="H7" s="31"/>
      <c r="I7" s="31"/>
      <c r="J7" s="31"/>
      <c r="K7" s="31"/>
      <c r="L7" s="31"/>
      <c r="M7" s="31"/>
      <c r="N7" s="27" t="str">
        <f t="shared" si="0"/>
        <v>ND</v>
      </c>
      <c r="O7" s="31"/>
      <c r="P7" s="31"/>
      <c r="Q7" s="27">
        <f>_xlfn.IFNA(INDEX(Input_Lieferant!$D$9:$BE$158,MATCH($A7,Input_Lieferant!$B$9:$B$158,0),MATCH(Q$1,Input_Lieferant!$D$8:$BE$8,0)), "")</f>
        <v>95</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X</v>
      </c>
      <c r="CK7" s="27" t="str">
        <f>_xlfn.IFNA(INDEX('Systemmanager - Datenassistent'!$C$9:$BP$159,MATCH($A7,Input_Lieferant!$B$9:$B$158,0),MATCH(CK$1,'Systemmanager - Datenassistent'!$C$8:$BP$8,0)), "")&amp;""</f>
        <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ZM01</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4">
      <c r="A8" s="27">
        <f>IF(Input_Lieferant!B15="","",Input_Lieferant!B15)</f>
        <v>7</v>
      </c>
      <c r="B8" s="27" t="str">
        <f>_xlfn.IFNA(INDEX('Systemmanager - Datenassistent'!$B$9:$BW$159,MATCH($A8,Input_Lieferant!$B$9:$B$158,0),MATCH(B$1,'Systemmanager - Datenassistent'!$B$8:$BW$8,0)), "") &amp; ""</f>
        <v>0430</v>
      </c>
      <c r="C8" s="31"/>
      <c r="D8" s="31"/>
      <c r="E8" s="31"/>
      <c r="F8" s="31"/>
      <c r="G8" s="31"/>
      <c r="H8" s="31"/>
      <c r="I8" s="31"/>
      <c r="J8" s="31"/>
      <c r="K8" s="31"/>
      <c r="L8" s="31"/>
      <c r="M8" s="31"/>
      <c r="N8" s="27" t="str">
        <f t="shared" si="0"/>
        <v>ND</v>
      </c>
      <c r="O8" s="31"/>
      <c r="P8" s="31"/>
      <c r="Q8" s="27">
        <f>_xlfn.IFNA(INDEX(Input_Lieferant!$D$9:$BE$158,MATCH($A8,Input_Lieferant!$B$9:$B$158,0),MATCH(Q$1,Input_Lieferant!$D$8:$BE$8,0)), "")</f>
        <v>58</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X</v>
      </c>
      <c r="CK8" s="27" t="str">
        <f>_xlfn.IFNA(INDEX('Systemmanager - Datenassistent'!$C$9:$BP$159,MATCH($A8,Input_Lieferant!$B$9:$B$158,0),MATCH(CK$1,'Systemmanager - Datenassistent'!$C$8:$BP$8,0)), "")&amp;""</f>
        <v>X</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ZM05</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4">
      <c r="A9" s="27">
        <f>IF(Input_Lieferant!B16="","",Input_Lieferant!B16)</f>
        <v>8</v>
      </c>
      <c r="B9" s="27" t="str">
        <f>_xlfn.IFNA(INDEX('Systemmanager - Datenassistent'!$B$9:$BW$159,MATCH($A9,Input_Lieferant!$B$9:$B$158,0),MATCH(B$1,'Systemmanager - Datenassistent'!$B$8:$BW$8,0)), "") &amp; ""</f>
        <v>0800</v>
      </c>
      <c r="C9" s="31"/>
      <c r="D9" s="31"/>
      <c r="E9" s="31"/>
      <c r="F9" s="31"/>
      <c r="G9" s="31"/>
      <c r="H9" s="31"/>
      <c r="I9" s="31"/>
      <c r="J9" s="31"/>
      <c r="K9" s="31"/>
      <c r="L9" s="31"/>
      <c r="M9" s="31"/>
      <c r="N9" s="27" t="str">
        <f t="shared" si="0"/>
        <v>ND</v>
      </c>
      <c r="O9" s="31"/>
      <c r="P9" s="31"/>
      <c r="Q9" s="27">
        <f>_xlfn.IFNA(INDEX(Input_Lieferant!$D$9:$BE$158,MATCH($A9,Input_Lieferant!$B$9:$B$158,0),MATCH(Q$1,Input_Lieferant!$D$8:$BE$8,0)), "")</f>
        <v>79</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X</v>
      </c>
      <c r="CK9" s="27" t="str">
        <f>_xlfn.IFNA(INDEX('Systemmanager - Datenassistent'!$C$9:$BP$159,MATCH($A9,Input_Lieferant!$B$9:$B$158,0),MATCH(CK$1,'Systemmanager - Datenassistent'!$C$8:$BP$8,0)), "")&amp;""</f>
        <v>X</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4">
      <c r="A10" s="27">
        <f>IF(Input_Lieferant!B17="","",Input_Lieferant!B17)</f>
        <v>9</v>
      </c>
      <c r="B10" s="27" t="str">
        <f>_xlfn.IFNA(INDEX('Systemmanager - Datenassistent'!$B$9:$BW$159,MATCH($A10,Input_Lieferant!$B$9:$B$158,0),MATCH(B$1,'Systemmanager - Datenassistent'!$B$8:$BW$8,0)), "") &amp; ""</f>
        <v>0430</v>
      </c>
      <c r="C10" s="31"/>
      <c r="D10" s="31"/>
      <c r="E10" s="31"/>
      <c r="F10" s="31"/>
      <c r="G10" s="31"/>
      <c r="H10" s="31"/>
      <c r="I10" s="31"/>
      <c r="J10" s="31"/>
      <c r="K10" s="31"/>
      <c r="L10" s="31"/>
      <c r="M10" s="31"/>
      <c r="N10" s="27" t="str">
        <f t="shared" si="0"/>
        <v>ND</v>
      </c>
      <c r="O10" s="31"/>
      <c r="P10" s="31"/>
      <c r="Q10" s="27">
        <f>_xlfn.IFNA(INDEX(Input_Lieferant!$D$9:$BE$158,MATCH($A10,Input_Lieferant!$B$9:$B$158,0),MATCH(Q$1,Input_Lieferant!$D$8:$BE$8,0)), "")</f>
        <v>20</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X</v>
      </c>
      <c r="CK10" s="27" t="str">
        <f>_xlfn.IFNA(INDEX('Systemmanager - Datenassistent'!$C$9:$BP$159,MATCH($A10,Input_Lieferant!$B$9:$B$158,0),MATCH(CK$1,'Systemmanager - Datenassistent'!$C$8:$BP$8,0)), "")&amp;""</f>
        <v>X</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4">
      <c r="A11" s="27">
        <f>IF(Input_Lieferant!B18="","",Input_Lieferant!B18)</f>
        <v>10</v>
      </c>
      <c r="B11" s="27" t="str">
        <f>_xlfn.IFNA(INDEX('Systemmanager - Datenassistent'!$B$9:$BW$159,MATCH($A11,Input_Lieferant!$B$9:$B$158,0),MATCH(B$1,'Systemmanager - Datenassistent'!$B$8:$BW$8,0)), "") &amp; ""</f>
        <v>0800</v>
      </c>
      <c r="C11" s="31"/>
      <c r="D11" s="31"/>
      <c r="E11" s="31"/>
      <c r="F11" s="31"/>
      <c r="G11" s="31"/>
      <c r="H11" s="31"/>
      <c r="I11" s="31"/>
      <c r="J11" s="31"/>
      <c r="K11" s="31"/>
      <c r="L11" s="31"/>
      <c r="M11" s="31"/>
      <c r="N11" s="27" t="str">
        <f t="shared" si="0"/>
        <v>ND</v>
      </c>
      <c r="O11" s="31"/>
      <c r="P11" s="31"/>
      <c r="Q11" s="27">
        <f>_xlfn.IFNA(INDEX(Input_Lieferant!$D$9:$BE$158,MATCH($A11,Input_Lieferant!$B$9:$B$158,0),MATCH(Q$1,Input_Lieferant!$D$8:$BE$8,0)), "")</f>
        <v>1</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X</v>
      </c>
      <c r="CK11" s="27" t="str">
        <f>_xlfn.IFNA(INDEX('Systemmanager - Datenassistent'!$C$9:$BP$159,MATCH($A11,Input_Lieferant!$B$9:$B$158,0),MATCH(CK$1,'Systemmanager - Datenassistent'!$C$8:$BP$8,0)), "")&amp;""</f>
        <v>X</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4">
      <c r="A12" s="27">
        <f>IF(Input_Lieferant!B19="","",Input_Lieferant!B19)</f>
        <v>11</v>
      </c>
      <c r="B12" s="27" t="str">
        <f>_xlfn.IFNA(INDEX('Systemmanager - Datenassistent'!$B$9:$BW$159,MATCH($A12,Input_Lieferant!$B$9:$B$158,0),MATCH(B$1,'Systemmanager - Datenassistent'!$B$8:$BW$8,0)), "") &amp; ""</f>
        <v>0420</v>
      </c>
      <c r="C12" s="31"/>
      <c r="D12" s="31"/>
      <c r="E12" s="31"/>
      <c r="F12" s="31"/>
      <c r="G12" s="31"/>
      <c r="H12" s="31"/>
      <c r="I12" s="31"/>
      <c r="J12" s="31"/>
      <c r="K12" s="31"/>
      <c r="L12" s="31"/>
      <c r="M12" s="31"/>
      <c r="N12" s="27" t="str">
        <f t="shared" si="0"/>
        <v>ND</v>
      </c>
      <c r="O12" s="31"/>
      <c r="P12" s="31"/>
      <c r="Q12" s="27">
        <f>_xlfn.IFNA(INDEX(Input_Lieferant!$D$9:$BE$158,MATCH($A12,Input_Lieferant!$B$9:$B$158,0),MATCH(Q$1,Input_Lieferant!$D$8:$BE$8,0)), "")</f>
        <v>92</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X</v>
      </c>
      <c r="CK12" s="27" t="str">
        <f>_xlfn.IFNA(INDEX('Systemmanager - Datenassistent'!$C$9:$BP$159,MATCH($A12,Input_Lieferant!$B$9:$B$158,0),MATCH(CK$1,'Systemmanager - Datenassistent'!$C$8:$BP$8,0)), "")&amp;""</f>
        <v>X</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4">
      <c r="A13" s="27">
        <f>IF(Input_Lieferant!B20="","",Input_Lieferant!B20)</f>
        <v>12</v>
      </c>
      <c r="B13" s="27" t="str">
        <f>_xlfn.IFNA(INDEX('Systemmanager - Datenassistent'!$B$9:$BW$159,MATCH($A13,Input_Lieferant!$B$9:$B$158,0),MATCH(B$1,'Systemmanager - Datenassistent'!$B$8:$BW$8,0)), "") &amp; ""</f>
        <v>0800</v>
      </c>
      <c r="C13" s="31"/>
      <c r="D13" s="31"/>
      <c r="E13" s="31"/>
      <c r="F13" s="31"/>
      <c r="G13" s="31"/>
      <c r="H13" s="31"/>
      <c r="I13" s="31"/>
      <c r="J13" s="31"/>
      <c r="K13" s="31"/>
      <c r="L13" s="31"/>
      <c r="M13" s="31"/>
      <c r="N13" s="27" t="str">
        <f t="shared" si="0"/>
        <v>ND</v>
      </c>
      <c r="O13" s="31"/>
      <c r="P13" s="31"/>
      <c r="Q13" s="27">
        <f>_xlfn.IFNA(INDEX(Input_Lieferant!$D$9:$BE$158,MATCH($A13,Input_Lieferant!$B$9:$B$158,0),MATCH(Q$1,Input_Lieferant!$D$8:$BE$8,0)), "")</f>
        <v>92</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X</v>
      </c>
      <c r="CK13" s="27" t="str">
        <f>_xlfn.IFNA(INDEX('Systemmanager - Datenassistent'!$C$9:$BP$159,MATCH($A13,Input_Lieferant!$B$9:$B$158,0),MATCH(CK$1,'Systemmanager - Datenassistent'!$C$8:$BP$8,0)), "")&amp;""</f>
        <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4">
      <c r="A14" s="27">
        <f>IF(Input_Lieferant!B21="","",Input_Lieferant!B21)</f>
        <v>13</v>
      </c>
      <c r="B14" s="27" t="str">
        <f>_xlfn.IFNA(INDEX('Systemmanager - Datenassistent'!$B$9:$BW$159,MATCH($A14,Input_Lieferant!$B$9:$B$158,0),MATCH(B$1,'Systemmanager - Datenassistent'!$B$8:$BW$8,0)), "") &amp; ""</f>
        <v>0420</v>
      </c>
      <c r="C14" s="31"/>
      <c r="D14" s="31"/>
      <c r="E14" s="31"/>
      <c r="F14" s="31"/>
      <c r="G14" s="31"/>
      <c r="H14" s="31"/>
      <c r="I14" s="31"/>
      <c r="J14" s="31"/>
      <c r="K14" s="31"/>
      <c r="L14" s="31"/>
      <c r="M14" s="31"/>
      <c r="N14" s="27" t="str">
        <f t="shared" si="0"/>
        <v>ND</v>
      </c>
      <c r="O14" s="31"/>
      <c r="P14" s="31"/>
      <c r="Q14" s="27">
        <f>_xlfn.IFNA(INDEX(Input_Lieferant!$D$9:$BE$158,MATCH($A14,Input_Lieferant!$B$9:$B$158,0),MATCH(Q$1,Input_Lieferant!$D$8:$BE$8,0)), "")</f>
        <v>84</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T07</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X</v>
      </c>
      <c r="CK14" s="27" t="str">
        <f>_xlfn.IFNA(INDEX('Systemmanager - Datenassistent'!$C$9:$BP$159,MATCH($A14,Input_Lieferant!$B$9:$B$158,0),MATCH(CK$1,'Systemmanager - Datenassistent'!$C$8:$BP$8,0)), "")&amp;""</f>
        <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4">
      <c r="A15" s="27">
        <f>IF(Input_Lieferant!B22="","",Input_Lieferant!B22)</f>
        <v>14</v>
      </c>
      <c r="B15" s="27" t="str">
        <f>_xlfn.IFNA(INDEX('Systemmanager - Datenassistent'!$B$9:$BW$159,MATCH($A15,Input_Lieferant!$B$9:$B$158,0),MATCH(B$1,'Systemmanager - Datenassistent'!$B$8:$BW$8,0)), "") &amp; ""</f>
        <v>0430</v>
      </c>
      <c r="C15" s="31"/>
      <c r="D15" s="31"/>
      <c r="E15" s="31"/>
      <c r="F15" s="31"/>
      <c r="G15" s="31"/>
      <c r="H15" s="31"/>
      <c r="I15" s="31"/>
      <c r="J15" s="31"/>
      <c r="K15" s="31"/>
      <c r="L15" s="31"/>
      <c r="M15" s="31"/>
      <c r="N15" s="27" t="str">
        <f t="shared" si="0"/>
        <v>ND</v>
      </c>
      <c r="O15" s="31"/>
      <c r="P15" s="31"/>
      <c r="Q15" s="27">
        <f>_xlfn.IFNA(INDEX(Input_Lieferant!$D$9:$BE$158,MATCH($A15,Input_Lieferant!$B$9:$B$158,0),MATCH(Q$1,Input_Lieferant!$D$8:$BE$8,0)), "")</f>
        <v>83</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U04</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X</v>
      </c>
      <c r="CK15" s="27" t="str">
        <f>_xlfn.IFNA(INDEX('Systemmanager - Datenassistent'!$C$9:$BP$159,MATCH($A15,Input_Lieferant!$B$9:$B$158,0),MATCH(CK$1,'Systemmanager - Datenassistent'!$C$8:$BP$8,0)), "")&amp;""</f>
        <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4">
      <c r="A16" s="27">
        <f>IF(Input_Lieferant!B23="","",Input_Lieferant!B23)</f>
        <v>15</v>
      </c>
      <c r="B16" s="27" t="str">
        <f>_xlfn.IFNA(INDEX('Systemmanager - Datenassistent'!$B$9:$BW$159,MATCH($A16,Input_Lieferant!$B$9:$B$158,0),MATCH(B$1,'Systemmanager - Datenassistent'!$B$8:$BW$8,0)), "") &amp; ""</f>
        <v>0430</v>
      </c>
      <c r="C16" s="31"/>
      <c r="D16" s="31"/>
      <c r="E16" s="31"/>
      <c r="F16" s="31"/>
      <c r="G16" s="31"/>
      <c r="H16" s="31"/>
      <c r="I16" s="31"/>
      <c r="J16" s="31"/>
      <c r="K16" s="31"/>
      <c r="L16" s="31"/>
      <c r="M16" s="31"/>
      <c r="N16" s="27" t="str">
        <f t="shared" si="0"/>
        <v>ND</v>
      </c>
      <c r="O16" s="31"/>
      <c r="P16" s="31"/>
      <c r="Q16" s="27">
        <f>_xlfn.IFNA(INDEX(Input_Lieferant!$D$9:$BE$158,MATCH($A16,Input_Lieferant!$B$9:$B$158,0),MATCH(Q$1,Input_Lieferant!$D$8:$BE$8,0)), "")</f>
        <v>19</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U09</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X</v>
      </c>
      <c r="CK16" s="27" t="str">
        <f>_xlfn.IFNA(INDEX('Systemmanager - Datenassistent'!$C$9:$BP$159,MATCH($A16,Input_Lieferant!$B$9:$B$158,0),MATCH(CK$1,'Systemmanager - Datenassistent'!$C$8:$BP$8,0)), "")&amp;""</f>
        <v>X</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4">
      <c r="A17" s="27">
        <f>IF(Input_Lieferant!B24="","",Input_Lieferant!B24)</f>
        <v>16</v>
      </c>
      <c r="B17" s="27" t="str">
        <f>_xlfn.IFNA(INDEX('Systemmanager - Datenassistent'!$B$9:$BW$159,MATCH($A17,Input_Lieferant!$B$9:$B$158,0),MATCH(B$1,'Systemmanager - Datenassistent'!$B$8:$BW$8,0)), "") &amp; ""</f>
        <v>0430</v>
      </c>
      <c r="C17" s="31"/>
      <c r="D17" s="31"/>
      <c r="E17" s="31"/>
      <c r="F17" s="31"/>
      <c r="G17" s="31"/>
      <c r="H17" s="31"/>
      <c r="I17" s="31"/>
      <c r="J17" s="31"/>
      <c r="K17" s="31"/>
      <c r="L17" s="31"/>
      <c r="M17" s="31"/>
      <c r="N17" s="27" t="str">
        <f t="shared" si="0"/>
        <v>ND</v>
      </c>
      <c r="O17" s="31"/>
      <c r="P17" s="31"/>
      <c r="Q17" s="27">
        <f>_xlfn.IFNA(INDEX(Input_Lieferant!$D$9:$BE$158,MATCH($A17,Input_Lieferant!$B$9:$B$158,0),MATCH(Q$1,Input_Lieferant!$D$8:$BE$8,0)), "")</f>
        <v>60</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TP1</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X</v>
      </c>
      <c r="CK17" s="27" t="str">
        <f>_xlfn.IFNA(INDEX('Systemmanager - Datenassistent'!$C$9:$BP$159,MATCH($A17,Input_Lieferant!$B$9:$B$158,0),MATCH(CK$1,'Systemmanager - Datenassistent'!$C$8:$BP$8,0)), "")&amp;""</f>
        <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4">
      <c r="A18" s="27">
        <f>IF(Input_Lieferant!B25="","",Input_Lieferant!B25)</f>
        <v>17</v>
      </c>
      <c r="B18" s="27" t="str">
        <f>_xlfn.IFNA(INDEX('Systemmanager - Datenassistent'!$B$9:$BW$159,MATCH($A18,Input_Lieferant!$B$9:$B$158,0),MATCH(B$1,'Systemmanager - Datenassistent'!$B$8:$BW$8,0)), "") &amp; ""</f>
        <v>0420</v>
      </c>
      <c r="C18" s="31"/>
      <c r="D18" s="31"/>
      <c r="E18" s="31"/>
      <c r="F18" s="31"/>
      <c r="G18" s="31"/>
      <c r="H18" s="31"/>
      <c r="I18" s="31"/>
      <c r="J18" s="31"/>
      <c r="K18" s="31"/>
      <c r="L18" s="31"/>
      <c r="M18" s="31"/>
      <c r="N18" s="27" t="str">
        <f t="shared" si="0"/>
        <v>ND</v>
      </c>
      <c r="O18" s="31"/>
      <c r="P18" s="31"/>
      <c r="Q18" s="27">
        <f>_xlfn.IFNA(INDEX(Input_Lieferant!$D$9:$BE$158,MATCH($A18,Input_Lieferant!$B$9:$B$158,0),MATCH(Q$1,Input_Lieferant!$D$8:$BE$8,0)), "")</f>
        <v>3</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T08</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X</v>
      </c>
      <c r="CK18" s="27" t="str">
        <f>_xlfn.IFNA(INDEX('Systemmanager - Datenassistent'!$C$9:$BP$159,MATCH($A18,Input_Lieferant!$B$9:$B$158,0),MATCH(CK$1,'Systemmanager - Datenassistent'!$C$8:$BP$8,0)), "")&amp;""</f>
        <v>X</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4">
      <c r="A19" s="27">
        <f>IF(Input_Lieferant!B26="","",Input_Lieferant!B26)</f>
        <v>18</v>
      </c>
      <c r="B19" s="27" t="str">
        <f>_xlfn.IFNA(INDEX('Systemmanager - Datenassistent'!$B$9:$BW$159,MATCH($A19,Input_Lieferant!$B$9:$B$158,0),MATCH(B$1,'Systemmanager - Datenassistent'!$B$8:$BW$8,0)), "") &amp; ""</f>
        <v>0440</v>
      </c>
      <c r="C19" s="31"/>
      <c r="D19" s="31"/>
      <c r="E19" s="31"/>
      <c r="F19" s="31"/>
      <c r="G19" s="31"/>
      <c r="H19" s="31"/>
      <c r="I19" s="31"/>
      <c r="J19" s="31"/>
      <c r="K19" s="31"/>
      <c r="L19" s="31"/>
      <c r="M19" s="31"/>
      <c r="N19" s="27" t="str">
        <f t="shared" si="0"/>
        <v>ND</v>
      </c>
      <c r="O19" s="31"/>
      <c r="P19" s="31"/>
      <c r="Q19" s="27">
        <f>_xlfn.IFNA(INDEX(Input_Lieferant!$D$9:$BE$158,MATCH($A19,Input_Lieferant!$B$9:$B$158,0),MATCH(Q$1,Input_Lieferant!$D$8:$BE$8,0)), "")</f>
        <v>73</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T10</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X</v>
      </c>
      <c r="CK19" s="27" t="str">
        <f>_xlfn.IFNA(INDEX('Systemmanager - Datenassistent'!$C$9:$BP$159,MATCH($A19,Input_Lieferant!$B$9:$B$158,0),MATCH(CK$1,'Systemmanager - Datenassistent'!$C$8:$BP$8,0)), "")&amp;""</f>
        <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4">
      <c r="A20" s="27">
        <f>IF(Input_Lieferant!B27="","",Input_Lieferant!B27)</f>
        <v>19</v>
      </c>
      <c r="B20" s="27" t="str">
        <f>_xlfn.IFNA(INDEX('Systemmanager - Datenassistent'!$B$9:$BW$159,MATCH($A20,Input_Lieferant!$B$9:$B$158,0),MATCH(B$1,'Systemmanager - Datenassistent'!$B$8:$BW$8,0)), "") &amp; ""</f>
        <v>0420</v>
      </c>
      <c r="C20" s="31"/>
      <c r="D20" s="31"/>
      <c r="E20" s="31"/>
      <c r="F20" s="31"/>
      <c r="G20" s="31"/>
      <c r="H20" s="31"/>
      <c r="I20" s="31"/>
      <c r="J20" s="31"/>
      <c r="K20" s="31"/>
      <c r="L20" s="31"/>
      <c r="M20" s="31"/>
      <c r="N20" s="27" t="str">
        <f t="shared" si="0"/>
        <v>ND</v>
      </c>
      <c r="O20" s="31"/>
      <c r="P20" s="31"/>
      <c r="Q20" s="27">
        <f>_xlfn.IFNA(INDEX(Input_Lieferant!$D$9:$BE$158,MATCH($A20,Input_Lieferant!$B$9:$B$158,0),MATCH(Q$1,Input_Lieferant!$D$8:$BE$8,0)), "")</f>
        <v>26</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X</v>
      </c>
      <c r="CK20" s="27" t="str">
        <f>_xlfn.IFNA(INDEX('Systemmanager - Datenassistent'!$C$9:$BP$159,MATCH($A20,Input_Lieferant!$B$9:$B$158,0),MATCH(CK$1,'Systemmanager - Datenassistent'!$C$8:$BP$8,0)), "")&amp;""</f>
        <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4">
      <c r="A21" s="27">
        <f>IF(Input_Lieferant!B28="","",Input_Lieferant!B28)</f>
        <v>20</v>
      </c>
      <c r="B21" s="27" t="str">
        <f>_xlfn.IFNA(INDEX('Systemmanager - Datenassistent'!$B$9:$BW$159,MATCH($A21,Input_Lieferant!$B$9:$B$158,0),MATCH(B$1,'Systemmanager - Datenassistent'!$B$8:$BW$8,0)), "") &amp; ""</f>
        <v>0440</v>
      </c>
      <c r="C21" s="31"/>
      <c r="D21" s="31"/>
      <c r="E21" s="31"/>
      <c r="F21" s="31"/>
      <c r="G21" s="31"/>
      <c r="H21" s="31"/>
      <c r="I21" s="31"/>
      <c r="J21" s="31"/>
      <c r="K21" s="31"/>
      <c r="L21" s="31"/>
      <c r="M21" s="31"/>
      <c r="N21" s="27" t="str">
        <f t="shared" si="0"/>
        <v>ND</v>
      </c>
      <c r="O21" s="31"/>
      <c r="P21" s="31"/>
      <c r="Q21" s="27">
        <f>_xlfn.IFNA(INDEX(Input_Lieferant!$D$9:$BE$158,MATCH($A21,Input_Lieferant!$B$9:$B$158,0),MATCH(Q$1,Input_Lieferant!$D$8:$BE$8,0)), "")</f>
        <v>29</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X</v>
      </c>
      <c r="CK21" s="27" t="str">
        <f>_xlfn.IFNA(INDEX('Systemmanager - Datenassistent'!$C$9:$BP$159,MATCH($A21,Input_Lieferant!$B$9:$B$158,0),MATCH(CK$1,'Systemmanager - Datenassistent'!$C$8:$BP$8,0)), "")&amp;""</f>
        <v>X</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4">
      <c r="A22" s="27">
        <f>IF(Input_Lieferant!B29="","",Input_Lieferant!B29)</f>
        <v>21</v>
      </c>
      <c r="B22" s="27" t="str">
        <f>_xlfn.IFNA(INDEX('Systemmanager - Datenassistent'!$B$9:$BW$159,MATCH($A22,Input_Lieferant!$B$9:$B$158,0),MATCH(B$1,'Systemmanager - Datenassistent'!$B$8:$BW$8,0)), "") &amp; ""</f>
        <v>0440</v>
      </c>
      <c r="C22" s="31"/>
      <c r="D22" s="31"/>
      <c r="E22" s="31"/>
      <c r="F22" s="31"/>
      <c r="G22" s="31"/>
      <c r="H22" s="31"/>
      <c r="I22" s="31"/>
      <c r="J22" s="31"/>
      <c r="K22" s="31"/>
      <c r="L22" s="31"/>
      <c r="M22" s="31"/>
      <c r="N22" s="27" t="str">
        <f t="shared" si="0"/>
        <v>ND</v>
      </c>
      <c r="O22" s="31"/>
      <c r="P22" s="31"/>
      <c r="Q22" s="27">
        <f>_xlfn.IFNA(INDEX(Input_Lieferant!$D$9:$BE$158,MATCH($A22,Input_Lieferant!$B$9:$B$158,0),MATCH(Q$1,Input_Lieferant!$D$8:$BE$8,0)), "")</f>
        <v>45</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X</v>
      </c>
      <c r="CK22" s="27" t="str">
        <f>_xlfn.IFNA(INDEX('Systemmanager - Datenassistent'!$C$9:$BP$159,MATCH($A22,Input_Lieferant!$B$9:$B$158,0),MATCH(CK$1,'Systemmanager - Datenassistent'!$C$8:$BP$8,0)), "")&amp;""</f>
        <v>X</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4">
      <c r="A23" s="27">
        <f>IF(Input_Lieferant!B30="","",Input_Lieferant!B30)</f>
        <v>22</v>
      </c>
      <c r="B23" s="27" t="str">
        <f>_xlfn.IFNA(INDEX('Systemmanager - Datenassistent'!$B$9:$BW$159,MATCH($A23,Input_Lieferant!$B$9:$B$158,0),MATCH(B$1,'Systemmanager - Datenassistent'!$B$8:$BW$8,0)), "") &amp; ""</f>
        <v>0440</v>
      </c>
      <c r="C23" s="31"/>
      <c r="D23" s="31"/>
      <c r="E23" s="31"/>
      <c r="F23" s="31"/>
      <c r="G23" s="31"/>
      <c r="H23" s="31"/>
      <c r="I23" s="31"/>
      <c r="J23" s="31"/>
      <c r="K23" s="31"/>
      <c r="L23" s="31"/>
      <c r="M23" s="31"/>
      <c r="N23" s="27" t="str">
        <f t="shared" si="0"/>
        <v>ND</v>
      </c>
      <c r="O23" s="31"/>
      <c r="P23" s="31"/>
      <c r="Q23" s="27">
        <f>_xlfn.IFNA(INDEX(Input_Lieferant!$D$9:$BE$158,MATCH($A23,Input_Lieferant!$B$9:$B$158,0),MATCH(Q$1,Input_Lieferant!$D$8:$BE$8,0)), "")</f>
        <v>16</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X</v>
      </c>
      <c r="CK23" s="27" t="str">
        <f>_xlfn.IFNA(INDEX('Systemmanager - Datenassistent'!$C$9:$BP$159,MATCH($A23,Input_Lieferant!$B$9:$B$158,0),MATCH(CK$1,'Systemmanager - Datenassistent'!$C$8:$BP$8,0)), "")&amp;""</f>
        <v>X</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4">
      <c r="A24" s="27">
        <f>IF(Input_Lieferant!B31="","",Input_Lieferant!B31)</f>
        <v>23</v>
      </c>
      <c r="B24" s="27" t="str">
        <f>_xlfn.IFNA(INDEX('Systemmanager - Datenassistent'!$B$9:$BW$159,MATCH($A24,Input_Lieferant!$B$9:$B$158,0),MATCH(B$1,'Systemmanager - Datenassistent'!$B$8:$BW$8,0)), "") &amp; ""</f>
        <v>0430</v>
      </c>
      <c r="C24" s="31"/>
      <c r="D24" s="31"/>
      <c r="E24" s="31"/>
      <c r="F24" s="31"/>
      <c r="G24" s="31"/>
      <c r="H24" s="31"/>
      <c r="I24" s="31"/>
      <c r="J24" s="31"/>
      <c r="K24" s="31"/>
      <c r="L24" s="31"/>
      <c r="M24" s="31"/>
      <c r="N24" s="27" t="str">
        <f t="shared" si="0"/>
        <v>ND</v>
      </c>
      <c r="O24" s="31"/>
      <c r="P24" s="31"/>
      <c r="Q24" s="27">
        <f>_xlfn.IFNA(INDEX(Input_Lieferant!$D$9:$BE$158,MATCH($A24,Input_Lieferant!$B$9:$B$158,0),MATCH(Q$1,Input_Lieferant!$D$8:$BE$8,0)), "")</f>
        <v>98</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X</v>
      </c>
      <c r="CK24" s="27" t="str">
        <f>_xlfn.IFNA(INDEX('Systemmanager - Datenassistent'!$C$9:$BP$159,MATCH($A24,Input_Lieferant!$B$9:$B$158,0),MATCH(CK$1,'Systemmanager - Datenassistent'!$C$8:$BP$8,0)), "")&amp;""</f>
        <v>X</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4">
      <c r="A25" s="27">
        <f>IF(Input_Lieferant!B32="","",Input_Lieferant!B32)</f>
        <v>24</v>
      </c>
      <c r="B25" s="27" t="str">
        <f>_xlfn.IFNA(INDEX('Systemmanager - Datenassistent'!$B$9:$BW$159,MATCH($A25,Input_Lieferant!$B$9:$B$158,0),MATCH(B$1,'Systemmanager - Datenassistent'!$B$8:$BW$8,0)), "") &amp; ""</f>
        <v>0420</v>
      </c>
      <c r="C25" s="31"/>
      <c r="D25" s="31"/>
      <c r="E25" s="31"/>
      <c r="F25" s="31"/>
      <c r="G25" s="31"/>
      <c r="H25" s="31"/>
      <c r="I25" s="31"/>
      <c r="J25" s="31"/>
      <c r="K25" s="31"/>
      <c r="L25" s="31"/>
      <c r="M25" s="31"/>
      <c r="N25" s="27" t="str">
        <f t="shared" si="0"/>
        <v>ND</v>
      </c>
      <c r="O25" s="31"/>
      <c r="P25" s="31"/>
      <c r="Q25" s="27">
        <f>_xlfn.IFNA(INDEX(Input_Lieferant!$D$9:$BE$158,MATCH($A25,Input_Lieferant!$B$9:$B$158,0),MATCH(Q$1,Input_Lieferant!$D$8:$BE$8,0)), "")</f>
        <v>42</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X</v>
      </c>
      <c r="CK25" s="27" t="str">
        <f>_xlfn.IFNA(INDEX('Systemmanager - Datenassistent'!$C$9:$BP$159,MATCH($A25,Input_Lieferant!$B$9:$B$158,0),MATCH(CK$1,'Systemmanager - Datenassistent'!$C$8:$BP$8,0)), "")&amp;""</f>
        <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4">
      <c r="A26" s="27">
        <f>IF(Input_Lieferant!B33="","",Input_Lieferant!B33)</f>
        <v>25</v>
      </c>
      <c r="B26" s="27" t="str">
        <f>_xlfn.IFNA(INDEX('Systemmanager - Datenassistent'!$B$9:$BW$159,MATCH($A26,Input_Lieferant!$B$9:$B$158,0),MATCH(B$1,'Systemmanager - Datenassistent'!$B$8:$BW$8,0)), "") &amp; ""</f>
        <v>0420</v>
      </c>
      <c r="C26" s="31"/>
      <c r="D26" s="31"/>
      <c r="E26" s="31"/>
      <c r="F26" s="31"/>
      <c r="G26" s="31"/>
      <c r="H26" s="31"/>
      <c r="I26" s="31"/>
      <c r="J26" s="31"/>
      <c r="K26" s="31"/>
      <c r="L26" s="31"/>
      <c r="M26" s="31"/>
      <c r="N26" s="27" t="str">
        <f t="shared" si="0"/>
        <v>ND</v>
      </c>
      <c r="O26" s="31"/>
      <c r="P26" s="31"/>
      <c r="Q26" s="27">
        <f>_xlfn.IFNA(INDEX(Input_Lieferant!$D$9:$BE$158,MATCH($A26,Input_Lieferant!$B$9:$B$158,0),MATCH(Q$1,Input_Lieferant!$D$8:$BE$8,0)), "")</f>
        <v>62</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X</v>
      </c>
      <c r="CK26" s="27" t="str">
        <f>_xlfn.IFNA(INDEX('Systemmanager - Datenassistent'!$C$9:$BP$159,MATCH($A26,Input_Lieferant!$B$9:$B$158,0),MATCH(CK$1,'Systemmanager - Datenassistent'!$C$8:$BP$8,0)), "")&amp;""</f>
        <v>X</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4">
      <c r="A27" s="27">
        <f>IF(Input_Lieferant!B34="","",Input_Lieferant!B34)</f>
        <v>26</v>
      </c>
      <c r="B27" s="27" t="str">
        <f>_xlfn.IFNA(INDEX('Systemmanager - Datenassistent'!$B$9:$BW$159,MATCH($A27,Input_Lieferant!$B$9:$B$158,0),MATCH(B$1,'Systemmanager - Datenassistent'!$B$8:$BW$8,0)), "") &amp; ""</f>
        <v>0800</v>
      </c>
      <c r="C27" s="31"/>
      <c r="D27" s="31"/>
      <c r="E27" s="31"/>
      <c r="F27" s="31"/>
      <c r="G27" s="31"/>
      <c r="H27" s="31"/>
      <c r="I27" s="31"/>
      <c r="J27" s="31"/>
      <c r="K27" s="31"/>
      <c r="L27" s="31"/>
      <c r="M27" s="31"/>
      <c r="N27" s="27" t="str">
        <f t="shared" si="0"/>
        <v>ND</v>
      </c>
      <c r="O27" s="31"/>
      <c r="P27" s="31"/>
      <c r="Q27" s="27">
        <f>_xlfn.IFNA(INDEX(Input_Lieferant!$D$9:$BE$158,MATCH($A27,Input_Lieferant!$B$9:$B$158,0),MATCH(Q$1,Input_Lieferant!$D$8:$BE$8,0)), "")</f>
        <v>74</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X</v>
      </c>
      <c r="CK27" s="27" t="str">
        <f>_xlfn.IFNA(INDEX('Systemmanager - Datenassistent'!$C$9:$BP$159,MATCH($A27,Input_Lieferant!$B$9:$B$158,0),MATCH(CK$1,'Systemmanager - Datenassistent'!$C$8:$BP$8,0)), "")&amp;""</f>
        <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4">
      <c r="A28" s="27">
        <f>IF(Input_Lieferant!B35="","",Input_Lieferant!B35)</f>
        <v>27</v>
      </c>
      <c r="B28" s="27" t="str">
        <f>_xlfn.IFNA(INDEX('Systemmanager - Datenassistent'!$B$9:$BW$159,MATCH($A28,Input_Lieferant!$B$9:$B$158,0),MATCH(B$1,'Systemmanager - Datenassistent'!$B$8:$BW$8,0)), "") &amp; ""</f>
        <v>0420</v>
      </c>
      <c r="C28" s="31"/>
      <c r="D28" s="31"/>
      <c r="E28" s="31"/>
      <c r="F28" s="31"/>
      <c r="G28" s="31"/>
      <c r="H28" s="31"/>
      <c r="I28" s="31"/>
      <c r="J28" s="31"/>
      <c r="K28" s="31"/>
      <c r="L28" s="31"/>
      <c r="M28" s="31"/>
      <c r="N28" s="27" t="str">
        <f t="shared" si="0"/>
        <v>ND</v>
      </c>
      <c r="O28" s="31"/>
      <c r="P28" s="31"/>
      <c r="Q28" s="27">
        <f>_xlfn.IFNA(INDEX(Input_Lieferant!$D$9:$BE$158,MATCH($A28,Input_Lieferant!$B$9:$B$158,0),MATCH(Q$1,Input_Lieferant!$D$8:$BE$8,0)), "")</f>
        <v>64</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X</v>
      </c>
      <c r="CK28" s="27" t="str">
        <f>_xlfn.IFNA(INDEX('Systemmanager - Datenassistent'!$C$9:$BP$159,MATCH($A28,Input_Lieferant!$B$9:$B$158,0),MATCH(CK$1,'Systemmanager - Datenassistent'!$C$8:$BP$8,0)), "")&amp;""</f>
        <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4">
      <c r="A29" s="27">
        <f>IF(Input_Lieferant!B36="","",Input_Lieferant!B36)</f>
        <v>28</v>
      </c>
      <c r="B29" s="27" t="str">
        <f>_xlfn.IFNA(INDEX('Systemmanager - Datenassistent'!$B$9:$BW$159,MATCH($A29,Input_Lieferant!$B$9:$B$158,0),MATCH(B$1,'Systemmanager - Datenassistent'!$B$8:$BW$8,0)), "") &amp; ""</f>
        <v>0800</v>
      </c>
      <c r="C29" s="31"/>
      <c r="D29" s="31"/>
      <c r="E29" s="31"/>
      <c r="F29" s="31"/>
      <c r="G29" s="31"/>
      <c r="H29" s="31"/>
      <c r="I29" s="31"/>
      <c r="J29" s="31"/>
      <c r="K29" s="31"/>
      <c r="L29" s="31"/>
      <c r="M29" s="31"/>
      <c r="N29" s="27" t="str">
        <f t="shared" si="0"/>
        <v>ND</v>
      </c>
      <c r="O29" s="31"/>
      <c r="P29" s="31"/>
      <c r="Q29" s="27">
        <f>_xlfn.IFNA(INDEX(Input_Lieferant!$D$9:$BE$158,MATCH($A29,Input_Lieferant!$B$9:$B$158,0),MATCH(Q$1,Input_Lieferant!$D$8:$BE$8,0)), "")</f>
        <v>99</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X</v>
      </c>
      <c r="CK29" s="27" t="str">
        <f>_xlfn.IFNA(INDEX('Systemmanager - Datenassistent'!$C$9:$BP$159,MATCH($A29,Input_Lieferant!$B$9:$B$158,0),MATCH(CK$1,'Systemmanager - Datenassistent'!$C$8:$BP$8,0)), "")&amp;""</f>
        <v>X</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ZM05</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4">
      <c r="A30" s="27">
        <f>IF(Input_Lieferant!B37="","",Input_Lieferant!B37)</f>
        <v>29</v>
      </c>
      <c r="B30" s="27" t="str">
        <f>_xlfn.IFNA(INDEX('Systemmanager - Datenassistent'!$B$9:$BW$159,MATCH($A30,Input_Lieferant!$B$9:$B$158,0),MATCH(B$1,'Systemmanager - Datenassistent'!$B$8:$BW$8,0)), "") &amp; ""</f>
        <v>0420</v>
      </c>
      <c r="C30" s="31"/>
      <c r="D30" s="31"/>
      <c r="E30" s="31"/>
      <c r="F30" s="31"/>
      <c r="G30" s="31"/>
      <c r="H30" s="31"/>
      <c r="I30" s="31"/>
      <c r="J30" s="31"/>
      <c r="K30" s="31"/>
      <c r="L30" s="31"/>
      <c r="M30" s="31"/>
      <c r="N30" s="27" t="str">
        <f t="shared" si="0"/>
        <v>ND</v>
      </c>
      <c r="O30" s="31"/>
      <c r="P30" s="31"/>
      <c r="Q30" s="27">
        <f>_xlfn.IFNA(INDEX(Input_Lieferant!$D$9:$BE$158,MATCH($A30,Input_Lieferant!$B$9:$B$158,0),MATCH(Q$1,Input_Lieferant!$D$8:$BE$8,0)), "")</f>
        <v>75</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U04</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X</v>
      </c>
      <c r="CK30" s="27" t="str">
        <f>_xlfn.IFNA(INDEX('Systemmanager - Datenassistent'!$C$9:$BP$159,MATCH($A30,Input_Lieferant!$B$9:$B$158,0),MATCH(CK$1,'Systemmanager - Datenassistent'!$C$8:$BP$8,0)), "")&amp;""</f>
        <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ZM05</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4">
      <c r="A31" s="27">
        <f>IF(Input_Lieferant!B38="","",Input_Lieferant!B38)</f>
        <v>30</v>
      </c>
      <c r="B31" s="27" t="str">
        <f>_xlfn.IFNA(INDEX('Systemmanager - Datenassistent'!$B$9:$BW$159,MATCH($A31,Input_Lieferant!$B$9:$B$158,0),MATCH(B$1,'Systemmanager - Datenassistent'!$B$8:$BW$8,0)), "") &amp; ""</f>
        <v>0420</v>
      </c>
      <c r="C31" s="31"/>
      <c r="D31" s="31"/>
      <c r="E31" s="31"/>
      <c r="F31" s="31"/>
      <c r="G31" s="31"/>
      <c r="H31" s="31"/>
      <c r="I31" s="31"/>
      <c r="J31" s="31"/>
      <c r="K31" s="31"/>
      <c r="L31" s="31"/>
      <c r="M31" s="31"/>
      <c r="N31" s="27" t="str">
        <f t="shared" si="0"/>
        <v>ND</v>
      </c>
      <c r="O31" s="31"/>
      <c r="P31" s="31"/>
      <c r="Q31" s="27">
        <f>_xlfn.IFNA(INDEX(Input_Lieferant!$D$9:$BE$158,MATCH($A31,Input_Lieferant!$B$9:$B$158,0),MATCH(Q$1,Input_Lieferant!$D$8:$BE$8,0)), "")</f>
        <v>15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TW1</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X</v>
      </c>
      <c r="CK31" s="27" t="str">
        <f>_xlfn.IFNA(INDEX('Systemmanager - Datenassistent'!$C$9:$BP$159,MATCH($A31,Input_Lieferant!$B$9:$B$158,0),MATCH(CK$1,'Systemmanager - Datenassistent'!$C$8:$BP$8,0)), "")&amp;""</f>
        <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ZM03</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4">
      <c r="A32" s="27">
        <f>IF(Input_Lieferant!B39="","",Input_Lieferant!B39)</f>
        <v>31</v>
      </c>
      <c r="B32" s="27" t="str">
        <f>_xlfn.IFNA(INDEX('Systemmanager - Datenassistent'!$B$9:$BW$159,MATCH($A32,Input_Lieferant!$B$9:$B$158,0),MATCH(B$1,'Systemmanager - Datenassistent'!$B$8:$BW$8,0)), "") &amp; ""</f>
        <v>0440</v>
      </c>
      <c r="C32" s="31"/>
      <c r="D32" s="31"/>
      <c r="E32" s="31"/>
      <c r="F32" s="31"/>
      <c r="G32" s="31"/>
      <c r="H32" s="31"/>
      <c r="I32" s="31"/>
      <c r="J32" s="31"/>
      <c r="K32" s="31"/>
      <c r="L32" s="31"/>
      <c r="M32" s="31"/>
      <c r="N32" s="27" t="str">
        <f t="shared" si="0"/>
        <v>ND</v>
      </c>
      <c r="O32" s="31"/>
      <c r="P32" s="31"/>
      <c r="Q32" s="27">
        <f>_xlfn.IFNA(INDEX(Input_Lieferant!$D$9:$BE$158,MATCH($A32,Input_Lieferant!$B$9:$B$158,0),MATCH(Q$1,Input_Lieferant!$D$8:$BE$8,0)), "")</f>
        <v>41</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TP5</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X</v>
      </c>
      <c r="CK32" s="27" t="str">
        <f>_xlfn.IFNA(INDEX('Systemmanager - Datenassistent'!$C$9:$BP$159,MATCH($A32,Input_Lieferant!$B$9:$B$158,0),MATCH(CK$1,'Systemmanager - Datenassistent'!$C$8:$BP$8,0)), "")&amp;""</f>
        <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ZM03</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4">
      <c r="A33" s="27">
        <f>IF(Input_Lieferant!B40="","",Input_Lieferant!B40)</f>
        <v>32</v>
      </c>
      <c r="B33" s="27" t="str">
        <f>_xlfn.IFNA(INDEX('Systemmanager - Datenassistent'!$B$9:$BW$159,MATCH($A33,Input_Lieferant!$B$9:$B$158,0),MATCH(B$1,'Systemmanager - Datenassistent'!$B$8:$BW$8,0)), "") &amp; ""</f>
        <v>0420</v>
      </c>
      <c r="C33" s="31"/>
      <c r="D33" s="31"/>
      <c r="E33" s="31"/>
      <c r="F33" s="31"/>
      <c r="G33" s="31"/>
      <c r="H33" s="31"/>
      <c r="I33" s="31"/>
      <c r="J33" s="31"/>
      <c r="K33" s="31"/>
      <c r="L33" s="31"/>
      <c r="M33" s="31"/>
      <c r="N33" s="27" t="str">
        <f t="shared" si="0"/>
        <v>ND</v>
      </c>
      <c r="O33" s="31"/>
      <c r="P33" s="31"/>
      <c r="Q33" s="27">
        <f>_xlfn.IFNA(INDEX(Input_Lieferant!$D$9:$BE$158,MATCH($A33,Input_Lieferant!$B$9:$B$158,0),MATCH(Q$1,Input_Lieferant!$D$8:$BE$8,0)), "")</f>
        <v>48</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TP6</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X</v>
      </c>
      <c r="CK33" s="27" t="str">
        <f>_xlfn.IFNA(INDEX('Systemmanager - Datenassistent'!$C$9:$BP$159,MATCH($A33,Input_Lieferant!$B$9:$B$158,0),MATCH(CK$1,'Systemmanager - Datenassistent'!$C$8:$BP$8,0)), "")&amp;""</f>
        <v>X</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ZM01</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4">
      <c r="A34" s="27">
        <f>IF(Input_Lieferant!B41="","",Input_Lieferant!B41)</f>
        <v>33</v>
      </c>
      <c r="B34" s="27" t="str">
        <f>_xlfn.IFNA(INDEX('Systemmanager - Datenassistent'!$B$9:$BW$159,MATCH($A34,Input_Lieferant!$B$9:$B$158,0),MATCH(B$1,'Systemmanager - Datenassistent'!$B$8:$BW$8,0)), "") &amp; ""</f>
        <v>0440</v>
      </c>
      <c r="C34" s="31"/>
      <c r="D34" s="31"/>
      <c r="E34" s="31"/>
      <c r="F34" s="31"/>
      <c r="G34" s="31"/>
      <c r="H34" s="31"/>
      <c r="I34" s="31"/>
      <c r="J34" s="31"/>
      <c r="K34" s="31"/>
      <c r="L34" s="31"/>
      <c r="M34" s="31"/>
      <c r="N34" s="27" t="str">
        <f t="shared" ref="N34:N65" si="2">IF(A34&lt;&gt;"","ND","")</f>
        <v>ND</v>
      </c>
      <c r="O34" s="31"/>
      <c r="P34" s="31"/>
      <c r="Q34" s="27">
        <f>_xlfn.IFNA(INDEX(Input_Lieferant!$D$9:$BE$158,MATCH($A34,Input_Lieferant!$B$9:$B$158,0),MATCH(Q$1,Input_Lieferant!$D$8:$BE$8,0)), "")</f>
        <v>88</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T12</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X</v>
      </c>
      <c r="CK34" s="27" t="str">
        <f>_xlfn.IFNA(INDEX('Systemmanager - Datenassistent'!$C$9:$BP$159,MATCH($A34,Input_Lieferant!$B$9:$B$158,0),MATCH(CK$1,'Systemmanager - Datenassistent'!$C$8:$BP$8,0)), "")&amp;""</f>
        <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ZM01</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4">
      <c r="A35" s="27">
        <f>IF(Input_Lieferant!B42="","",Input_Lieferant!B42)</f>
        <v>34</v>
      </c>
      <c r="B35" s="27" t="str">
        <f>_xlfn.IFNA(INDEX('Systemmanager - Datenassistent'!$B$9:$BW$159,MATCH($A35,Input_Lieferant!$B$9:$B$158,0),MATCH(B$1,'Systemmanager - Datenassistent'!$B$8:$BW$8,0)), "") &amp; ""</f>
        <v>0800</v>
      </c>
      <c r="C35" s="31"/>
      <c r="D35" s="31"/>
      <c r="E35" s="31"/>
      <c r="F35" s="31"/>
      <c r="G35" s="31"/>
      <c r="H35" s="31"/>
      <c r="I35" s="31"/>
      <c r="J35" s="31"/>
      <c r="K35" s="31"/>
      <c r="L35" s="31"/>
      <c r="M35" s="31"/>
      <c r="N35" s="27" t="str">
        <f t="shared" si="2"/>
        <v>ND</v>
      </c>
      <c r="O35" s="31"/>
      <c r="P35" s="31"/>
      <c r="Q35" s="27">
        <f>_xlfn.IFNA(INDEX(Input_Lieferant!$D$9:$BE$158,MATCH($A35,Input_Lieferant!$B$9:$B$158,0),MATCH(Q$1,Input_Lieferant!$D$8:$BE$8,0)), "")</f>
        <v>16</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U05</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X</v>
      </c>
      <c r="CK35" s="27" t="str">
        <f>_xlfn.IFNA(INDEX('Systemmanager - Datenassistent'!$C$9:$BP$159,MATCH($A35,Input_Lieferant!$B$9:$B$158,0),MATCH(CK$1,'Systemmanager - Datenassistent'!$C$8:$BP$8,0)), "")&amp;""</f>
        <v>X</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ZM01</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4">
      <c r="A36" s="27">
        <f>IF(Input_Lieferant!B43="","",Input_Lieferant!B43)</f>
        <v>35</v>
      </c>
      <c r="B36" s="27" t="str">
        <f>_xlfn.IFNA(INDEX('Systemmanager - Datenassistent'!$B$9:$BW$159,MATCH($A36,Input_Lieferant!$B$9:$B$158,0),MATCH(B$1,'Systemmanager - Datenassistent'!$B$8:$BW$8,0)), "") &amp; ""</f>
        <v>0440</v>
      </c>
      <c r="C36" s="31"/>
      <c r="D36" s="31"/>
      <c r="E36" s="31"/>
      <c r="F36" s="31"/>
      <c r="G36" s="31"/>
      <c r="H36" s="31"/>
      <c r="I36" s="31"/>
      <c r="J36" s="31"/>
      <c r="K36" s="31"/>
      <c r="L36" s="31"/>
      <c r="M36" s="31"/>
      <c r="N36" s="27" t="str">
        <f t="shared" si="2"/>
        <v>ND</v>
      </c>
      <c r="O36" s="31"/>
      <c r="P36" s="31"/>
      <c r="Q36" s="27">
        <f>_xlfn.IFNA(INDEX(Input_Lieferant!$D$9:$BE$158,MATCH($A36,Input_Lieferant!$B$9:$B$158,0),MATCH(Q$1,Input_Lieferant!$D$8:$BE$8,0)), "")</f>
        <v>1</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U01</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X</v>
      </c>
      <c r="CK36" s="27" t="str">
        <f>_xlfn.IFNA(INDEX('Systemmanager - Datenassistent'!$C$9:$BP$159,MATCH($A36,Input_Lieferant!$B$9:$B$158,0),MATCH(CK$1,'Systemmanager - Datenassistent'!$C$8:$BP$8,0)), "")&amp;""</f>
        <v>X</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ZM01</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4">
      <c r="A37" s="27">
        <f>IF(Input_Lieferant!B44="","",Input_Lieferant!B44)</f>
        <v>36</v>
      </c>
      <c r="B37" s="27" t="str">
        <f>_xlfn.IFNA(INDEX('Systemmanager - Datenassistent'!$B$9:$BW$159,MATCH($A37,Input_Lieferant!$B$9:$B$158,0),MATCH(B$1,'Systemmanager - Datenassistent'!$B$8:$BW$8,0)), "") &amp; ""</f>
        <v>0440</v>
      </c>
      <c r="C37" s="31"/>
      <c r="D37" s="31"/>
      <c r="E37" s="31"/>
      <c r="F37" s="31"/>
      <c r="G37" s="31"/>
      <c r="H37" s="31"/>
      <c r="I37" s="31"/>
      <c r="J37" s="31"/>
      <c r="K37" s="31"/>
      <c r="L37" s="31"/>
      <c r="M37" s="31"/>
      <c r="N37" s="27" t="str">
        <f t="shared" si="2"/>
        <v>ND</v>
      </c>
      <c r="O37" s="31"/>
      <c r="P37" s="31"/>
      <c r="Q37" s="27">
        <f>_xlfn.IFNA(INDEX(Input_Lieferant!$D$9:$BE$158,MATCH($A37,Input_Lieferant!$B$9:$B$158,0),MATCH(Q$1,Input_Lieferant!$D$8:$BE$8,0)), "")</f>
        <v>83</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T10</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X</v>
      </c>
      <c r="CK37" s="27" t="str">
        <f>_xlfn.IFNA(INDEX('Systemmanager - Datenassistent'!$C$9:$BP$159,MATCH($A37,Input_Lieferant!$B$9:$B$158,0),MATCH(CK$1,'Systemmanager - Datenassistent'!$C$8:$BP$8,0)), "")&amp;""</f>
        <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ZM01</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4">
      <c r="A38" s="27">
        <f>IF(Input_Lieferant!B45="","",Input_Lieferant!B45)</f>
        <v>37</v>
      </c>
      <c r="B38" s="27" t="str">
        <f>_xlfn.IFNA(INDEX('Systemmanager - Datenassistent'!$B$9:$BW$159,MATCH($A38,Input_Lieferant!$B$9:$B$158,0),MATCH(B$1,'Systemmanager - Datenassistent'!$B$8:$BW$8,0)), "") &amp; ""</f>
        <v>0420</v>
      </c>
      <c r="C38" s="31"/>
      <c r="D38" s="31"/>
      <c r="E38" s="31"/>
      <c r="F38" s="31"/>
      <c r="G38" s="31"/>
      <c r="H38" s="31"/>
      <c r="I38" s="31"/>
      <c r="J38" s="31"/>
      <c r="K38" s="31"/>
      <c r="L38" s="31"/>
      <c r="M38" s="31"/>
      <c r="N38" s="27" t="str">
        <f t="shared" si="2"/>
        <v>ND</v>
      </c>
      <c r="O38" s="31"/>
      <c r="P38" s="31"/>
      <c r="Q38" s="27">
        <f>_xlfn.IFNA(INDEX(Input_Lieferant!$D$9:$BE$158,MATCH($A38,Input_Lieferant!$B$9:$B$158,0),MATCH(Q$1,Input_Lieferant!$D$8:$BE$8,0)), "")</f>
        <v>28</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T06</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X</v>
      </c>
      <c r="CK38" s="27" t="str">
        <f>_xlfn.IFNA(INDEX('Systemmanager - Datenassistent'!$C$9:$BP$159,MATCH($A38,Input_Lieferant!$B$9:$B$158,0),MATCH(CK$1,'Systemmanager - Datenassistent'!$C$8:$BP$8,0)), "")&amp;""</f>
        <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ZM02</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4">
      <c r="A39" s="27">
        <f>IF(Input_Lieferant!B46="","",Input_Lieferant!B46)</f>
        <v>38</v>
      </c>
      <c r="B39" s="27" t="str">
        <f>_xlfn.IFNA(INDEX('Systemmanager - Datenassistent'!$B$9:$BW$159,MATCH($A39,Input_Lieferant!$B$9:$B$158,0),MATCH(B$1,'Systemmanager - Datenassistent'!$B$8:$BW$8,0)), "") &amp; ""</f>
        <v>0430</v>
      </c>
      <c r="C39" s="31"/>
      <c r="D39" s="31"/>
      <c r="E39" s="31"/>
      <c r="F39" s="31"/>
      <c r="G39" s="31"/>
      <c r="H39" s="31"/>
      <c r="I39" s="31"/>
      <c r="J39" s="31"/>
      <c r="K39" s="31"/>
      <c r="L39" s="31"/>
      <c r="M39" s="31"/>
      <c r="N39" s="27" t="str">
        <f t="shared" si="2"/>
        <v>ND</v>
      </c>
      <c r="O39" s="31"/>
      <c r="P39" s="31"/>
      <c r="Q39" s="27">
        <f>_xlfn.IFNA(INDEX(Input_Lieferant!$D$9:$BE$158,MATCH($A39,Input_Lieferant!$B$9:$B$158,0),MATCH(Q$1,Input_Lieferant!$D$8:$BE$8,0)), "")</f>
        <v>90</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U04</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X</v>
      </c>
      <c r="CK39" s="27" t="str">
        <f>_xlfn.IFNA(INDEX('Systemmanager - Datenassistent'!$C$9:$BP$159,MATCH($A39,Input_Lieferant!$B$9:$B$158,0),MATCH(CK$1,'Systemmanager - Datenassistent'!$C$8:$BP$8,0)), "")&amp;""</f>
        <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ZM05</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4">
      <c r="A40" s="27">
        <f>IF(Input_Lieferant!B47="","",Input_Lieferant!B47)</f>
        <v>39</v>
      </c>
      <c r="B40" s="27" t="str">
        <f>_xlfn.IFNA(INDEX('Systemmanager - Datenassistent'!$B$9:$BW$159,MATCH($A40,Input_Lieferant!$B$9:$B$158,0),MATCH(B$1,'Systemmanager - Datenassistent'!$B$8:$BW$8,0)), "") &amp; ""</f>
        <v>0430</v>
      </c>
      <c r="C40" s="31"/>
      <c r="D40" s="31"/>
      <c r="E40" s="31"/>
      <c r="F40" s="31"/>
      <c r="G40" s="31"/>
      <c r="H40" s="31"/>
      <c r="I40" s="31"/>
      <c r="J40" s="31"/>
      <c r="K40" s="31"/>
      <c r="L40" s="31"/>
      <c r="M40" s="31"/>
      <c r="N40" s="27" t="str">
        <f t="shared" si="2"/>
        <v>ND</v>
      </c>
      <c r="O40" s="31"/>
      <c r="P40" s="31"/>
      <c r="Q40" s="27">
        <f>_xlfn.IFNA(INDEX(Input_Lieferant!$D$9:$BE$158,MATCH($A40,Input_Lieferant!$B$9:$B$158,0),MATCH(Q$1,Input_Lieferant!$D$8:$BE$8,0)), "")</f>
        <v>92</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U02</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X</v>
      </c>
      <c r="CK40" s="27" t="str">
        <f>_xlfn.IFNA(INDEX('Systemmanager - Datenassistent'!$C$9:$BP$159,MATCH($A40,Input_Lieferant!$B$9:$B$158,0),MATCH(CK$1,'Systemmanager - Datenassistent'!$C$8:$BP$8,0)), "")&amp;""</f>
        <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ZM05</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4">
      <c r="A41" s="27">
        <f>IF(Input_Lieferant!B48="","",Input_Lieferant!B48)</f>
        <v>40</v>
      </c>
      <c r="B41" s="27" t="str">
        <f>_xlfn.IFNA(INDEX('Systemmanager - Datenassistent'!$B$9:$BW$159,MATCH($A41,Input_Lieferant!$B$9:$B$158,0),MATCH(B$1,'Systemmanager - Datenassistent'!$B$8:$BW$8,0)), "") &amp; ""</f>
        <v>0420</v>
      </c>
      <c r="C41" s="31"/>
      <c r="D41" s="31"/>
      <c r="E41" s="31"/>
      <c r="F41" s="31"/>
      <c r="G41" s="31"/>
      <c r="H41" s="31"/>
      <c r="I41" s="31"/>
      <c r="J41" s="31"/>
      <c r="K41" s="31"/>
      <c r="L41" s="31"/>
      <c r="M41" s="31"/>
      <c r="N41" s="27" t="str">
        <f t="shared" si="2"/>
        <v>ND</v>
      </c>
      <c r="O41" s="31"/>
      <c r="P41" s="31"/>
      <c r="Q41" s="27">
        <f>_xlfn.IFNA(INDEX(Input_Lieferant!$D$9:$BE$158,MATCH($A41,Input_Lieferant!$B$9:$B$158,0),MATCH(Q$1,Input_Lieferant!$D$8:$BE$8,0)), "")</f>
        <v>79</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T07</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X</v>
      </c>
      <c r="CK41" s="27" t="str">
        <f>_xlfn.IFNA(INDEX('Systemmanager - Datenassistent'!$C$9:$BP$159,MATCH($A41,Input_Lieferant!$B$9:$B$158,0),MATCH(CK$1,'Systemmanager - Datenassistent'!$C$8:$BP$8,0)), "")&amp;""</f>
        <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ZM01</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4">
      <c r="A42" s="27">
        <f>IF(Input_Lieferant!B49="","",Input_Lieferant!B49)</f>
        <v>41</v>
      </c>
      <c r="B42" s="27" t="str">
        <f>_xlfn.IFNA(INDEX('Systemmanager - Datenassistent'!$B$9:$BW$159,MATCH($A42,Input_Lieferant!$B$9:$B$158,0),MATCH(B$1,'Systemmanager - Datenassistent'!$B$8:$BW$8,0)), "") &amp; ""</f>
        <v>0440</v>
      </c>
      <c r="C42" s="31"/>
      <c r="D42" s="31"/>
      <c r="E42" s="31"/>
      <c r="F42" s="31"/>
      <c r="G42" s="31"/>
      <c r="H42" s="31"/>
      <c r="I42" s="31"/>
      <c r="J42" s="31"/>
      <c r="K42" s="31"/>
      <c r="L42" s="31"/>
      <c r="M42" s="31"/>
      <c r="N42" s="27" t="str">
        <f t="shared" si="2"/>
        <v>ND</v>
      </c>
      <c r="O42" s="31"/>
      <c r="P42" s="31"/>
      <c r="Q42" s="27">
        <f>_xlfn.IFNA(INDEX(Input_Lieferant!$D$9:$BE$158,MATCH($A42,Input_Lieferant!$B$9:$B$158,0),MATCH(Q$1,Input_Lieferant!$D$8:$BE$8,0)), "")</f>
        <v>42</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TP6</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X</v>
      </c>
      <c r="CK42" s="27" t="str">
        <f>_xlfn.IFNA(INDEX('Systemmanager - Datenassistent'!$C$9:$BP$159,MATCH($A42,Input_Lieferant!$B$9:$B$158,0),MATCH(CK$1,'Systemmanager - Datenassistent'!$C$8:$BP$8,0)), "")&amp;""</f>
        <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ZM02</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4">
      <c r="A43" s="27">
        <f>IF(Input_Lieferant!B50="","",Input_Lieferant!B50)</f>
        <v>42</v>
      </c>
      <c r="B43" s="27" t="str">
        <f>_xlfn.IFNA(INDEX('Systemmanager - Datenassistent'!$B$9:$BW$159,MATCH($A43,Input_Lieferant!$B$9:$B$158,0),MATCH(B$1,'Systemmanager - Datenassistent'!$B$8:$BW$8,0)), "") &amp; ""</f>
        <v>0420</v>
      </c>
      <c r="C43" s="31"/>
      <c r="D43" s="31"/>
      <c r="E43" s="31"/>
      <c r="F43" s="31"/>
      <c r="G43" s="31"/>
      <c r="H43" s="31"/>
      <c r="I43" s="31"/>
      <c r="J43" s="31"/>
      <c r="K43" s="31"/>
      <c r="L43" s="31"/>
      <c r="M43" s="31"/>
      <c r="N43" s="27" t="str">
        <f t="shared" si="2"/>
        <v>ND</v>
      </c>
      <c r="O43" s="31"/>
      <c r="P43" s="31"/>
      <c r="Q43" s="27">
        <f>_xlfn.IFNA(INDEX(Input_Lieferant!$D$9:$BE$158,MATCH($A43,Input_Lieferant!$B$9:$B$158,0),MATCH(Q$1,Input_Lieferant!$D$8:$BE$8,0)), "")</f>
        <v>28</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U03</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X</v>
      </c>
      <c r="CK43" s="27" t="str">
        <f>_xlfn.IFNA(INDEX('Systemmanager - Datenassistent'!$C$9:$BP$159,MATCH($A43,Input_Lieferant!$B$9:$B$158,0),MATCH(CK$1,'Systemmanager - Datenassistent'!$C$8:$BP$8,0)), "")&amp;""</f>
        <v>X</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ZM05</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4">
      <c r="A44" s="27">
        <f>IF(Input_Lieferant!B51="","",Input_Lieferant!B51)</f>
        <v>43</v>
      </c>
      <c r="B44" s="27" t="str">
        <f>_xlfn.IFNA(INDEX('Systemmanager - Datenassistent'!$B$9:$BW$159,MATCH($A44,Input_Lieferant!$B$9:$B$158,0),MATCH(B$1,'Systemmanager - Datenassistent'!$B$8:$BW$8,0)), "") &amp; ""</f>
        <v>0800</v>
      </c>
      <c r="C44" s="31"/>
      <c r="D44" s="31"/>
      <c r="E44" s="31"/>
      <c r="F44" s="31"/>
      <c r="G44" s="31"/>
      <c r="H44" s="31"/>
      <c r="I44" s="31"/>
      <c r="J44" s="31"/>
      <c r="K44" s="31"/>
      <c r="L44" s="31"/>
      <c r="M44" s="31"/>
      <c r="N44" s="27" t="str">
        <f t="shared" si="2"/>
        <v>ND</v>
      </c>
      <c r="O44" s="31"/>
      <c r="P44" s="31"/>
      <c r="Q44" s="27">
        <f>_xlfn.IFNA(INDEX(Input_Lieferant!$D$9:$BE$158,MATCH($A44,Input_Lieferant!$B$9:$B$158,0),MATCH(Q$1,Input_Lieferant!$D$8:$BE$8,0)), "")</f>
        <v>40</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TW1</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X</v>
      </c>
      <c r="CK44" s="27" t="str">
        <f>_xlfn.IFNA(INDEX('Systemmanager - Datenassistent'!$C$9:$BP$159,MATCH($A44,Input_Lieferant!$B$9:$B$158,0),MATCH(CK$1,'Systemmanager - Datenassistent'!$C$8:$BP$8,0)), "")&amp;""</f>
        <v>X</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ZM05</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4">
      <c r="A45" s="27">
        <f>IF(Input_Lieferant!B52="","",Input_Lieferant!B52)</f>
        <v>44</v>
      </c>
      <c r="B45" s="27" t="str">
        <f>_xlfn.IFNA(INDEX('Systemmanager - Datenassistent'!$B$9:$BW$159,MATCH($A45,Input_Lieferant!$B$9:$B$158,0),MATCH(B$1,'Systemmanager - Datenassistent'!$B$8:$BW$8,0)), "") &amp; ""</f>
        <v>0440</v>
      </c>
      <c r="C45" s="31"/>
      <c r="D45" s="31"/>
      <c r="E45" s="31"/>
      <c r="F45" s="31"/>
      <c r="G45" s="31"/>
      <c r="H45" s="31"/>
      <c r="I45" s="31"/>
      <c r="J45" s="31"/>
      <c r="K45" s="31"/>
      <c r="L45" s="31"/>
      <c r="M45" s="31"/>
      <c r="N45" s="27" t="str">
        <f t="shared" si="2"/>
        <v>ND</v>
      </c>
      <c r="O45" s="31"/>
      <c r="P45" s="31"/>
      <c r="Q45" s="27">
        <f>_xlfn.IFNA(INDEX(Input_Lieferant!$D$9:$BE$158,MATCH($A45,Input_Lieferant!$B$9:$B$158,0),MATCH(Q$1,Input_Lieferant!$D$8:$BE$8,0)), "")</f>
        <v>47</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TP4</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X</v>
      </c>
      <c r="CK45" s="27" t="str">
        <f>_xlfn.IFNA(INDEX('Systemmanager - Datenassistent'!$C$9:$BP$159,MATCH($A45,Input_Lieferant!$B$9:$B$158,0),MATCH(CK$1,'Systemmanager - Datenassistent'!$C$8:$BP$8,0)), "")&amp;""</f>
        <v>X</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ZM02</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4">
      <c r="A46" s="27">
        <f>IF(Input_Lieferant!B53="","",Input_Lieferant!B53)</f>
        <v>45</v>
      </c>
      <c r="B46" s="27" t="str">
        <f>_xlfn.IFNA(INDEX('Systemmanager - Datenassistent'!$B$9:$BW$159,MATCH($A46,Input_Lieferant!$B$9:$B$158,0),MATCH(B$1,'Systemmanager - Datenassistent'!$B$8:$BW$8,0)), "") &amp; ""</f>
        <v>0430</v>
      </c>
      <c r="C46" s="31"/>
      <c r="D46" s="31"/>
      <c r="E46" s="31"/>
      <c r="F46" s="31"/>
      <c r="G46" s="31"/>
      <c r="H46" s="31"/>
      <c r="I46" s="31"/>
      <c r="J46" s="31"/>
      <c r="K46" s="31"/>
      <c r="L46" s="31"/>
      <c r="M46" s="31"/>
      <c r="N46" s="27" t="str">
        <f t="shared" si="2"/>
        <v>ND</v>
      </c>
      <c r="O46" s="31"/>
      <c r="P46" s="31"/>
      <c r="Q46" s="27">
        <f>_xlfn.IFNA(INDEX(Input_Lieferant!$D$9:$BE$158,MATCH($A46,Input_Lieferant!$B$9:$B$158,0),MATCH(Q$1,Input_Lieferant!$D$8:$BE$8,0)), "")</f>
        <v>11</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S04</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X</v>
      </c>
      <c r="CK46" s="27" t="str">
        <f>_xlfn.IFNA(INDEX('Systemmanager - Datenassistent'!$C$9:$BP$159,MATCH($A46,Input_Lieferant!$B$9:$B$158,0),MATCH(CK$1,'Systemmanager - Datenassistent'!$C$8:$BP$8,0)), "")&amp;""</f>
        <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ZM01</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4">
      <c r="A47" s="27">
        <f>IF(Input_Lieferant!B54="","",Input_Lieferant!B54)</f>
        <v>46</v>
      </c>
      <c r="B47" s="27" t="str">
        <f>_xlfn.IFNA(INDEX('Systemmanager - Datenassistent'!$B$9:$BW$159,MATCH($A47,Input_Lieferant!$B$9:$B$158,0),MATCH(B$1,'Systemmanager - Datenassistent'!$B$8:$BW$8,0)), "") &amp; ""</f>
        <v>0430</v>
      </c>
      <c r="C47" s="31"/>
      <c r="D47" s="31"/>
      <c r="E47" s="31"/>
      <c r="F47" s="31"/>
      <c r="G47" s="31"/>
      <c r="H47" s="31"/>
      <c r="I47" s="31"/>
      <c r="J47" s="31"/>
      <c r="K47" s="31"/>
      <c r="L47" s="31"/>
      <c r="M47" s="31"/>
      <c r="N47" s="27" t="str">
        <f t="shared" si="2"/>
        <v>ND</v>
      </c>
      <c r="O47" s="31"/>
      <c r="P47" s="31"/>
      <c r="Q47" s="27">
        <f>_xlfn.IFNA(INDEX(Input_Lieferant!$D$9:$BE$158,MATCH($A47,Input_Lieferant!$B$9:$B$158,0),MATCH(Q$1,Input_Lieferant!$D$8:$BE$8,0)), "")</f>
        <v>16</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U02</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X</v>
      </c>
      <c r="CK47" s="27" t="str">
        <f>_xlfn.IFNA(INDEX('Systemmanager - Datenassistent'!$C$9:$BP$159,MATCH($A47,Input_Lieferant!$B$9:$B$158,0),MATCH(CK$1,'Systemmanager - Datenassistent'!$C$8:$BP$8,0)), "")&amp;""</f>
        <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ZM03</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4">
      <c r="A48" s="27">
        <f>IF(Input_Lieferant!B55="","",Input_Lieferant!B55)</f>
        <v>47</v>
      </c>
      <c r="B48" s="27" t="str">
        <f>_xlfn.IFNA(INDEX('Systemmanager - Datenassistent'!$B$9:$BW$159,MATCH($A48,Input_Lieferant!$B$9:$B$158,0),MATCH(B$1,'Systemmanager - Datenassistent'!$B$8:$BW$8,0)), "") &amp; ""</f>
        <v>0440</v>
      </c>
      <c r="C48" s="31"/>
      <c r="D48" s="31"/>
      <c r="E48" s="31"/>
      <c r="F48" s="31"/>
      <c r="G48" s="31"/>
      <c r="H48" s="31"/>
      <c r="I48" s="31"/>
      <c r="J48" s="31"/>
      <c r="K48" s="31"/>
      <c r="L48" s="31"/>
      <c r="M48" s="31"/>
      <c r="N48" s="27" t="str">
        <f t="shared" si="2"/>
        <v>ND</v>
      </c>
      <c r="O48" s="31"/>
      <c r="P48" s="31"/>
      <c r="Q48" s="27">
        <f>_xlfn.IFNA(INDEX(Input_Lieferant!$D$9:$BE$158,MATCH($A48,Input_Lieferant!$B$9:$B$158,0),MATCH(Q$1,Input_Lieferant!$D$8:$BE$8,0)), "")</f>
        <v>55</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T02</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X</v>
      </c>
      <c r="CK48" s="27" t="str">
        <f>_xlfn.IFNA(INDEX('Systemmanager - Datenassistent'!$C$9:$BP$159,MATCH($A48,Input_Lieferant!$B$9:$B$158,0),MATCH(CK$1,'Systemmanager - Datenassistent'!$C$8:$BP$8,0)), "")&amp;""</f>
        <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ZM02</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4">
      <c r="A49" s="27">
        <f>IF(Input_Lieferant!B56="","",Input_Lieferant!B56)</f>
        <v>48</v>
      </c>
      <c r="B49" s="27" t="str">
        <f>_xlfn.IFNA(INDEX('Systemmanager - Datenassistent'!$B$9:$BW$159,MATCH($A49,Input_Lieferant!$B$9:$B$158,0),MATCH(B$1,'Systemmanager - Datenassistent'!$B$8:$BW$8,0)), "") &amp; ""</f>
        <v>0420</v>
      </c>
      <c r="C49" s="31"/>
      <c r="D49" s="31"/>
      <c r="E49" s="31"/>
      <c r="F49" s="31"/>
      <c r="G49" s="31"/>
      <c r="H49" s="31"/>
      <c r="I49" s="31"/>
      <c r="J49" s="31"/>
      <c r="K49" s="31"/>
      <c r="L49" s="31"/>
      <c r="M49" s="31"/>
      <c r="N49" s="27" t="str">
        <f t="shared" si="2"/>
        <v>ND</v>
      </c>
      <c r="O49" s="31"/>
      <c r="P49" s="31"/>
      <c r="Q49" s="27">
        <f>_xlfn.IFNA(INDEX(Input_Lieferant!$D$9:$BE$158,MATCH($A49,Input_Lieferant!$B$9:$B$158,0),MATCH(Q$1,Input_Lieferant!$D$8:$BE$8,0)), "")</f>
        <v>15</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TP4</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X</v>
      </c>
      <c r="CK49" s="27" t="str">
        <f>_xlfn.IFNA(INDEX('Systemmanager - Datenassistent'!$C$9:$BP$159,MATCH($A49,Input_Lieferant!$B$9:$B$158,0),MATCH(CK$1,'Systemmanager - Datenassistent'!$C$8:$BP$8,0)), "")&amp;""</f>
        <v>X</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ZM05</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4">
      <c r="A50" s="27">
        <f>IF(Input_Lieferant!B57="","",Input_Lieferant!B57)</f>
        <v>49</v>
      </c>
      <c r="B50" s="27" t="str">
        <f>_xlfn.IFNA(INDEX('Systemmanager - Datenassistent'!$B$9:$BW$159,MATCH($A50,Input_Lieferant!$B$9:$B$158,0),MATCH(B$1,'Systemmanager - Datenassistent'!$B$8:$BW$8,0)), "") &amp; ""</f>
        <v>0420</v>
      </c>
      <c r="C50" s="31"/>
      <c r="D50" s="31"/>
      <c r="E50" s="31"/>
      <c r="F50" s="31"/>
      <c r="G50" s="31"/>
      <c r="H50" s="31"/>
      <c r="I50" s="31"/>
      <c r="J50" s="31"/>
      <c r="K50" s="31"/>
      <c r="L50" s="31"/>
      <c r="M50" s="31"/>
      <c r="N50" s="27" t="str">
        <f t="shared" si="2"/>
        <v>ND</v>
      </c>
      <c r="O50" s="31"/>
      <c r="P50" s="31"/>
      <c r="Q50" s="27">
        <f>_xlfn.IFNA(INDEX(Input_Lieferant!$D$9:$BE$158,MATCH($A50,Input_Lieferant!$B$9:$B$158,0),MATCH(Q$1,Input_Lieferant!$D$8:$BE$8,0)), "")</f>
        <v>20</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U01</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X</v>
      </c>
      <c r="CK50" s="27" t="str">
        <f>_xlfn.IFNA(INDEX('Systemmanager - Datenassistent'!$C$9:$BP$159,MATCH($A50,Input_Lieferant!$B$9:$B$158,0),MATCH(CK$1,'Systemmanager - Datenassistent'!$C$8:$BP$8,0)), "")&amp;""</f>
        <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ZM02</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4">
      <c r="A51" s="27">
        <f>IF(Input_Lieferant!B58="","",Input_Lieferant!B58)</f>
        <v>50</v>
      </c>
      <c r="B51" s="27" t="str">
        <f>_xlfn.IFNA(INDEX('Systemmanager - Datenassistent'!$B$9:$BW$159,MATCH($A51,Input_Lieferant!$B$9:$B$158,0),MATCH(B$1,'Systemmanager - Datenassistent'!$B$8:$BW$8,0)), "") &amp; ""</f>
        <v>0430</v>
      </c>
      <c r="C51" s="31"/>
      <c r="D51" s="31"/>
      <c r="E51" s="31"/>
      <c r="F51" s="31"/>
      <c r="G51" s="31"/>
      <c r="H51" s="31"/>
      <c r="I51" s="31"/>
      <c r="J51" s="31"/>
      <c r="K51" s="31"/>
      <c r="L51" s="31"/>
      <c r="M51" s="31"/>
      <c r="N51" s="27" t="str">
        <f t="shared" si="2"/>
        <v>ND</v>
      </c>
      <c r="O51" s="31"/>
      <c r="P51" s="31"/>
      <c r="Q51" s="27">
        <f>_xlfn.IFNA(INDEX(Input_Lieferant!$D$9:$BE$158,MATCH($A51,Input_Lieferant!$B$9:$B$158,0),MATCH(Q$1,Input_Lieferant!$D$8:$BE$8,0)), "")</f>
        <v>22</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T08</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X</v>
      </c>
      <c r="CK51" s="27" t="str">
        <f>_xlfn.IFNA(INDEX('Systemmanager - Datenassistent'!$C$9:$BP$159,MATCH($A51,Input_Lieferant!$B$9:$B$158,0),MATCH(CK$1,'Systemmanager - Datenassistent'!$C$8:$BP$8,0)), "")&amp;""</f>
        <v>X</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ZM02</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4">
      <c r="A52" s="27">
        <f>IF(Input_Lieferant!B59="","",Input_Lieferant!B59)</f>
        <v>51</v>
      </c>
      <c r="B52" s="27" t="str">
        <f>_xlfn.IFNA(INDEX('Systemmanager - Datenassistent'!$B$9:$BW$159,MATCH($A52,Input_Lieferant!$B$9:$B$158,0),MATCH(B$1,'Systemmanager - Datenassistent'!$B$8:$BW$8,0)), "") &amp; ""</f>
        <v>0800</v>
      </c>
      <c r="C52" s="31"/>
      <c r="D52" s="31"/>
      <c r="E52" s="31"/>
      <c r="F52" s="31"/>
      <c r="G52" s="31"/>
      <c r="H52" s="31"/>
      <c r="I52" s="31"/>
      <c r="J52" s="31"/>
      <c r="K52" s="31"/>
      <c r="L52" s="31"/>
      <c r="M52" s="31"/>
      <c r="N52" s="27" t="str">
        <f t="shared" si="2"/>
        <v>ND</v>
      </c>
      <c r="O52" s="31"/>
      <c r="P52" s="31"/>
      <c r="Q52" s="27">
        <f>_xlfn.IFNA(INDEX(Input_Lieferant!$D$9:$BE$158,MATCH($A52,Input_Lieferant!$B$9:$B$158,0),MATCH(Q$1,Input_Lieferant!$D$8:$BE$8,0)), "")</f>
        <v>82</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T12</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X</v>
      </c>
      <c r="CK52" s="27" t="str">
        <f>_xlfn.IFNA(INDEX('Systemmanager - Datenassistent'!$C$9:$BP$159,MATCH($A52,Input_Lieferant!$B$9:$B$158,0),MATCH(CK$1,'Systemmanager - Datenassistent'!$C$8:$BP$8,0)), "")&amp;""</f>
        <v>X</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ZM02</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4">
      <c r="A53" s="27">
        <f>IF(Input_Lieferant!B60="","",Input_Lieferant!B60)</f>
        <v>52</v>
      </c>
      <c r="B53" s="27" t="str">
        <f>_xlfn.IFNA(INDEX('Systemmanager - Datenassistent'!$B$9:$BW$159,MATCH($A53,Input_Lieferant!$B$9:$B$158,0),MATCH(B$1,'Systemmanager - Datenassistent'!$B$8:$BW$8,0)), "") &amp; ""</f>
        <v>0440</v>
      </c>
      <c r="C53" s="31"/>
      <c r="D53" s="31"/>
      <c r="E53" s="31"/>
      <c r="F53" s="31"/>
      <c r="G53" s="31"/>
      <c r="H53" s="31"/>
      <c r="I53" s="31"/>
      <c r="J53" s="31"/>
      <c r="K53" s="31"/>
      <c r="L53" s="31"/>
      <c r="M53" s="31"/>
      <c r="N53" s="27" t="str">
        <f t="shared" si="2"/>
        <v>ND</v>
      </c>
      <c r="O53" s="31"/>
      <c r="P53" s="31"/>
      <c r="Q53" s="27">
        <f>_xlfn.IFNA(INDEX(Input_Lieferant!$D$9:$BE$158,MATCH($A53,Input_Lieferant!$B$9:$B$158,0),MATCH(Q$1,Input_Lieferant!$D$8:$BE$8,0)), "")</f>
        <v>95</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T14</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X</v>
      </c>
      <c r="CK53" s="27" t="str">
        <f>_xlfn.IFNA(INDEX('Systemmanager - Datenassistent'!$C$9:$BP$159,MATCH($A53,Input_Lieferant!$B$9:$B$158,0),MATCH(CK$1,'Systemmanager - Datenassistent'!$C$8:$BP$8,0)), "")&amp;""</f>
        <v>X</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ZM05</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4">
      <c r="A54" s="27">
        <f>IF(Input_Lieferant!B61="","",Input_Lieferant!B61)</f>
        <v>53</v>
      </c>
      <c r="B54" s="27" t="str">
        <f>_xlfn.IFNA(INDEX('Systemmanager - Datenassistent'!$B$9:$BW$159,MATCH($A54,Input_Lieferant!$B$9:$B$158,0),MATCH(B$1,'Systemmanager - Datenassistent'!$B$8:$BW$8,0)), "") &amp; ""</f>
        <v>0430</v>
      </c>
      <c r="C54" s="31"/>
      <c r="D54" s="31"/>
      <c r="E54" s="31"/>
      <c r="F54" s="31"/>
      <c r="G54" s="31"/>
      <c r="H54" s="31"/>
      <c r="I54" s="31"/>
      <c r="J54" s="31"/>
      <c r="K54" s="31"/>
      <c r="L54" s="31"/>
      <c r="M54" s="31"/>
      <c r="N54" s="27" t="str">
        <f t="shared" si="2"/>
        <v>ND</v>
      </c>
      <c r="O54" s="31"/>
      <c r="P54" s="31"/>
      <c r="Q54" s="27">
        <f>_xlfn.IFNA(INDEX(Input_Lieferant!$D$9:$BE$158,MATCH($A54,Input_Lieferant!$B$9:$B$158,0),MATCH(Q$1,Input_Lieferant!$D$8:$BE$8,0)), "")</f>
        <v>79</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U04</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X</v>
      </c>
      <c r="CK54" s="27" t="str">
        <f>_xlfn.IFNA(INDEX('Systemmanager - Datenassistent'!$C$9:$BP$159,MATCH($A54,Input_Lieferant!$B$9:$B$158,0),MATCH(CK$1,'Systemmanager - Datenassistent'!$C$8:$BP$8,0)), "")&amp;""</f>
        <v>X</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ZM01</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4">
      <c r="A55" s="27">
        <f>IF(Input_Lieferant!B62="","",Input_Lieferant!B62)</f>
        <v>54</v>
      </c>
      <c r="B55" s="27" t="str">
        <f>_xlfn.IFNA(INDEX('Systemmanager - Datenassistent'!$B$9:$BW$159,MATCH($A55,Input_Lieferant!$B$9:$B$158,0),MATCH(B$1,'Systemmanager - Datenassistent'!$B$8:$BW$8,0)), "") &amp; ""</f>
        <v>0420</v>
      </c>
      <c r="C55" s="31"/>
      <c r="D55" s="31"/>
      <c r="E55" s="31"/>
      <c r="F55" s="31"/>
      <c r="G55" s="31"/>
      <c r="H55" s="31"/>
      <c r="I55" s="31"/>
      <c r="J55" s="31"/>
      <c r="K55" s="31"/>
      <c r="L55" s="31"/>
      <c r="M55" s="31"/>
      <c r="N55" s="27" t="str">
        <f t="shared" si="2"/>
        <v>ND</v>
      </c>
      <c r="O55" s="31"/>
      <c r="P55" s="31"/>
      <c r="Q55" s="27">
        <f>_xlfn.IFNA(INDEX(Input_Lieferant!$D$9:$BE$158,MATCH($A55,Input_Lieferant!$B$9:$B$158,0),MATCH(Q$1,Input_Lieferant!$D$8:$BE$8,0)), "")</f>
        <v>95</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T13</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X</v>
      </c>
      <c r="CK55" s="27" t="str">
        <f>_xlfn.IFNA(INDEX('Systemmanager - Datenassistent'!$C$9:$BP$159,MATCH($A55,Input_Lieferant!$B$9:$B$158,0),MATCH(CK$1,'Systemmanager - Datenassistent'!$C$8:$BP$8,0)), "")&amp;""</f>
        <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ZM01</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4">
      <c r="A56" s="27">
        <f>IF(Input_Lieferant!B63="","",Input_Lieferant!B63)</f>
        <v>55</v>
      </c>
      <c r="B56" s="27" t="str">
        <f>_xlfn.IFNA(INDEX('Systemmanager - Datenassistent'!$B$9:$BW$159,MATCH($A56,Input_Lieferant!$B$9:$B$158,0),MATCH(B$1,'Systemmanager - Datenassistent'!$B$8:$BW$8,0)), "") &amp; ""</f>
        <v>0440</v>
      </c>
      <c r="C56" s="31"/>
      <c r="D56" s="31"/>
      <c r="E56" s="31"/>
      <c r="F56" s="31"/>
      <c r="G56" s="31"/>
      <c r="H56" s="31"/>
      <c r="I56" s="31"/>
      <c r="J56" s="31"/>
      <c r="K56" s="31"/>
      <c r="L56" s="31"/>
      <c r="M56" s="31"/>
      <c r="N56" s="27" t="str">
        <f t="shared" si="2"/>
        <v>ND</v>
      </c>
      <c r="O56" s="31"/>
      <c r="P56" s="31"/>
      <c r="Q56" s="27">
        <f>_xlfn.IFNA(INDEX(Input_Lieferant!$D$9:$BE$158,MATCH($A56,Input_Lieferant!$B$9:$B$158,0),MATCH(Q$1,Input_Lieferant!$D$8:$BE$8,0)), "")</f>
        <v>71</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TP3</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X</v>
      </c>
      <c r="CK56" s="27" t="str">
        <f>_xlfn.IFNA(INDEX('Systemmanager - Datenassistent'!$C$9:$BP$159,MATCH($A56,Input_Lieferant!$B$9:$B$158,0),MATCH(CK$1,'Systemmanager - Datenassistent'!$C$8:$BP$8,0)), "")&amp;""</f>
        <v>X</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ZM01</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4">
      <c r="A57" s="27">
        <f>IF(Input_Lieferant!B64="","",Input_Lieferant!B64)</f>
        <v>56</v>
      </c>
      <c r="B57" s="27" t="str">
        <f>_xlfn.IFNA(INDEX('Systemmanager - Datenassistent'!$B$9:$BW$159,MATCH($A57,Input_Lieferant!$B$9:$B$158,0),MATCH(B$1,'Systemmanager - Datenassistent'!$B$8:$BW$8,0)), "") &amp; ""</f>
        <v>0440</v>
      </c>
      <c r="C57" s="31"/>
      <c r="D57" s="31"/>
      <c r="E57" s="31"/>
      <c r="F57" s="31"/>
      <c r="G57" s="31"/>
      <c r="H57" s="31"/>
      <c r="I57" s="31"/>
      <c r="J57" s="31"/>
      <c r="K57" s="31"/>
      <c r="L57" s="31"/>
      <c r="M57" s="31"/>
      <c r="N57" s="27" t="str">
        <f t="shared" si="2"/>
        <v>ND</v>
      </c>
      <c r="O57" s="31"/>
      <c r="P57" s="31"/>
      <c r="Q57" s="27">
        <f>_xlfn.IFNA(INDEX(Input_Lieferant!$D$9:$BE$158,MATCH($A57,Input_Lieferant!$B$9:$B$158,0),MATCH(Q$1,Input_Lieferant!$D$8:$BE$8,0)), "")</f>
        <v>51</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T14</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X</v>
      </c>
      <c r="CK57" s="27" t="str">
        <f>_xlfn.IFNA(INDEX('Systemmanager - Datenassistent'!$C$9:$BP$159,MATCH($A57,Input_Lieferant!$B$9:$B$158,0),MATCH(CK$1,'Systemmanager - Datenassistent'!$C$8:$BP$8,0)), "")&amp;""</f>
        <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ZM03</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4">
      <c r="A58" s="27">
        <f>IF(Input_Lieferant!B65="","",Input_Lieferant!B65)</f>
        <v>57</v>
      </c>
      <c r="B58" s="27" t="str">
        <f>_xlfn.IFNA(INDEX('Systemmanager - Datenassistent'!$B$9:$BW$159,MATCH($A58,Input_Lieferant!$B$9:$B$158,0),MATCH(B$1,'Systemmanager - Datenassistent'!$B$8:$BW$8,0)), "") &amp; ""</f>
        <v>0420</v>
      </c>
      <c r="C58" s="31"/>
      <c r="D58" s="31"/>
      <c r="E58" s="31"/>
      <c r="F58" s="31"/>
      <c r="G58" s="31"/>
      <c r="H58" s="31"/>
      <c r="I58" s="31"/>
      <c r="J58" s="31"/>
      <c r="K58" s="31"/>
      <c r="L58" s="31"/>
      <c r="M58" s="31"/>
      <c r="N58" s="27" t="str">
        <f t="shared" si="2"/>
        <v>ND</v>
      </c>
      <c r="O58" s="31"/>
      <c r="P58" s="31"/>
      <c r="Q58" s="27">
        <f>_xlfn.IFNA(INDEX(Input_Lieferant!$D$9:$BE$158,MATCH($A58,Input_Lieferant!$B$9:$B$158,0),MATCH(Q$1,Input_Lieferant!$D$8:$BE$8,0)), "")</f>
        <v>31</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U09</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X</v>
      </c>
      <c r="CK58" s="27" t="str">
        <f>_xlfn.IFNA(INDEX('Systemmanager - Datenassistent'!$C$9:$BP$159,MATCH($A58,Input_Lieferant!$B$9:$B$158,0),MATCH(CK$1,'Systemmanager - Datenassistent'!$C$8:$BP$8,0)), "")&amp;""</f>
        <v>X</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ZM02</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4">
      <c r="A59" s="27">
        <f>IF(Input_Lieferant!B66="","",Input_Lieferant!B66)</f>
        <v>58</v>
      </c>
      <c r="B59" s="27" t="str">
        <f>_xlfn.IFNA(INDEX('Systemmanager - Datenassistent'!$B$9:$BW$159,MATCH($A59,Input_Lieferant!$B$9:$B$158,0),MATCH(B$1,'Systemmanager - Datenassistent'!$B$8:$BW$8,0)), "") &amp; ""</f>
        <v>0420</v>
      </c>
      <c r="C59" s="31"/>
      <c r="D59" s="31"/>
      <c r="E59" s="31"/>
      <c r="F59" s="31"/>
      <c r="G59" s="31"/>
      <c r="H59" s="31"/>
      <c r="I59" s="31"/>
      <c r="J59" s="31"/>
      <c r="K59" s="31"/>
      <c r="L59" s="31"/>
      <c r="M59" s="31"/>
      <c r="N59" s="27" t="str">
        <f t="shared" si="2"/>
        <v>ND</v>
      </c>
      <c r="O59" s="31"/>
      <c r="P59" s="31"/>
      <c r="Q59" s="27">
        <f>_xlfn.IFNA(INDEX(Input_Lieferant!$D$9:$BE$158,MATCH($A59,Input_Lieferant!$B$9:$B$158,0),MATCH(Q$1,Input_Lieferant!$D$8:$BE$8,0)), "")</f>
        <v>49</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T12</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X</v>
      </c>
      <c r="CK59" s="27" t="str">
        <f>_xlfn.IFNA(INDEX('Systemmanager - Datenassistent'!$C$9:$BP$159,MATCH($A59,Input_Lieferant!$B$9:$B$158,0),MATCH(CK$1,'Systemmanager - Datenassistent'!$C$8:$BP$8,0)), "")&amp;""</f>
        <v>X</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ZM02</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4">
      <c r="A60" s="27">
        <f>IF(Input_Lieferant!B67="","",Input_Lieferant!B67)</f>
        <v>59</v>
      </c>
      <c r="B60" s="27" t="str">
        <f>_xlfn.IFNA(INDEX('Systemmanager - Datenassistent'!$B$9:$BW$159,MATCH($A60,Input_Lieferant!$B$9:$B$158,0),MATCH(B$1,'Systemmanager - Datenassistent'!$B$8:$BW$8,0)), "") &amp; ""</f>
        <v>0420</v>
      </c>
      <c r="C60" s="31"/>
      <c r="D60" s="31"/>
      <c r="E60" s="31"/>
      <c r="F60" s="31"/>
      <c r="G60" s="31"/>
      <c r="H60" s="31"/>
      <c r="I60" s="31"/>
      <c r="J60" s="31"/>
      <c r="K60" s="31"/>
      <c r="L60" s="31"/>
      <c r="M60" s="31"/>
      <c r="N60" s="27" t="str">
        <f t="shared" si="2"/>
        <v>ND</v>
      </c>
      <c r="O60" s="31"/>
      <c r="P60" s="31"/>
      <c r="Q60" s="27">
        <f>_xlfn.IFNA(INDEX(Input_Lieferant!$D$9:$BE$158,MATCH($A60,Input_Lieferant!$B$9:$B$158,0),MATCH(Q$1,Input_Lieferant!$D$8:$BE$8,0)), "")</f>
        <v>84</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T18</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X</v>
      </c>
      <c r="CK60" s="27" t="str">
        <f>_xlfn.IFNA(INDEX('Systemmanager - Datenassistent'!$C$9:$BP$159,MATCH($A60,Input_Lieferant!$B$9:$B$158,0),MATCH(CK$1,'Systemmanager - Datenassistent'!$C$8:$BP$8,0)), "")&amp;""</f>
        <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ZM02</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4">
      <c r="A61" s="27">
        <f>IF(Input_Lieferant!B68="","",Input_Lieferant!B68)</f>
        <v>60</v>
      </c>
      <c r="B61" s="27" t="str">
        <f>_xlfn.IFNA(INDEX('Systemmanager - Datenassistent'!$B$9:$BW$159,MATCH($A61,Input_Lieferant!$B$9:$B$158,0),MATCH(B$1,'Systemmanager - Datenassistent'!$B$8:$BW$8,0)), "") &amp; ""</f>
        <v>0440</v>
      </c>
      <c r="C61" s="31"/>
      <c r="D61" s="31"/>
      <c r="E61" s="31"/>
      <c r="F61" s="31"/>
      <c r="G61" s="31"/>
      <c r="H61" s="31"/>
      <c r="I61" s="31"/>
      <c r="J61" s="31"/>
      <c r="K61" s="31"/>
      <c r="L61" s="31"/>
      <c r="M61" s="31"/>
      <c r="N61" s="27" t="str">
        <f t="shared" si="2"/>
        <v>ND</v>
      </c>
      <c r="O61" s="31"/>
      <c r="P61" s="31"/>
      <c r="Q61" s="27">
        <f>_xlfn.IFNA(INDEX(Input_Lieferant!$D$9:$BE$158,MATCH($A61,Input_Lieferant!$B$9:$B$158,0),MATCH(Q$1,Input_Lieferant!$D$8:$BE$8,0)), "")</f>
        <v>27</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T01</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X</v>
      </c>
      <c r="CK61" s="27" t="str">
        <f>_xlfn.IFNA(INDEX('Systemmanager - Datenassistent'!$C$9:$BP$159,MATCH($A61,Input_Lieferant!$B$9:$B$158,0),MATCH(CK$1,'Systemmanager - Datenassistent'!$C$8:$BP$8,0)), "")&amp;""</f>
        <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ZM02</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4">
      <c r="A62" s="27">
        <f>IF(Input_Lieferant!B69="","",Input_Lieferant!B69)</f>
        <v>61</v>
      </c>
      <c r="B62" s="27" t="str">
        <f>_xlfn.IFNA(INDEX('Systemmanager - Datenassistent'!$B$9:$BW$159,MATCH($A62,Input_Lieferant!$B$9:$B$158,0),MATCH(B$1,'Systemmanager - Datenassistent'!$B$8:$BW$8,0)), "") &amp; ""</f>
        <v>0440</v>
      </c>
      <c r="C62" s="31"/>
      <c r="D62" s="31"/>
      <c r="E62" s="31"/>
      <c r="F62" s="31"/>
      <c r="G62" s="31"/>
      <c r="H62" s="31"/>
      <c r="I62" s="31"/>
      <c r="J62" s="31"/>
      <c r="K62" s="31"/>
      <c r="L62" s="31"/>
      <c r="M62" s="31"/>
      <c r="N62" s="27" t="str">
        <f t="shared" si="2"/>
        <v>ND</v>
      </c>
      <c r="O62" s="31"/>
      <c r="P62" s="31"/>
      <c r="Q62" s="27">
        <f>_xlfn.IFNA(INDEX(Input_Lieferant!$D$9:$BE$158,MATCH($A62,Input_Lieferant!$B$9:$B$158,0),MATCH(Q$1,Input_Lieferant!$D$8:$BE$8,0)), "")</f>
        <v>56</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T12</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X</v>
      </c>
      <c r="CK62" s="27" t="str">
        <f>_xlfn.IFNA(INDEX('Systemmanager - Datenassistent'!$C$9:$BP$159,MATCH($A62,Input_Lieferant!$B$9:$B$158,0),MATCH(CK$1,'Systemmanager - Datenassistent'!$C$8:$BP$8,0)), "")&amp;""</f>
        <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ZM05</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4">
      <c r="A63" s="27">
        <f>IF(Input_Lieferant!B70="","",Input_Lieferant!B70)</f>
        <v>62</v>
      </c>
      <c r="B63" s="27" t="str">
        <f>_xlfn.IFNA(INDEX('Systemmanager - Datenassistent'!$B$9:$BW$159,MATCH($A63,Input_Lieferant!$B$9:$B$158,0),MATCH(B$1,'Systemmanager - Datenassistent'!$B$8:$BW$8,0)), "") &amp; ""</f>
        <v>0440</v>
      </c>
      <c r="C63" s="31"/>
      <c r="D63" s="31"/>
      <c r="E63" s="31"/>
      <c r="F63" s="31"/>
      <c r="G63" s="31"/>
      <c r="H63" s="31"/>
      <c r="I63" s="31"/>
      <c r="J63" s="31"/>
      <c r="K63" s="31"/>
      <c r="L63" s="31"/>
      <c r="M63" s="31"/>
      <c r="N63" s="27" t="str">
        <f t="shared" si="2"/>
        <v>ND</v>
      </c>
      <c r="O63" s="31"/>
      <c r="P63" s="31"/>
      <c r="Q63" s="27">
        <f>_xlfn.IFNA(INDEX(Input_Lieferant!$D$9:$BE$158,MATCH($A63,Input_Lieferant!$B$9:$B$158,0),MATCH(Q$1,Input_Lieferant!$D$8:$BE$8,0)), "")</f>
        <v>29</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U03</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X</v>
      </c>
      <c r="CK63" s="27" t="str">
        <f>_xlfn.IFNA(INDEX('Systemmanager - Datenassistent'!$C$9:$BP$159,MATCH($A63,Input_Lieferant!$B$9:$B$158,0),MATCH(CK$1,'Systemmanager - Datenassistent'!$C$8:$BP$8,0)), "")&amp;""</f>
        <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ZM02</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4">
      <c r="A64" s="27">
        <f>IF(Input_Lieferant!B71="","",Input_Lieferant!B71)</f>
        <v>63</v>
      </c>
      <c r="B64" s="27" t="str">
        <f>_xlfn.IFNA(INDEX('Systemmanager - Datenassistent'!$B$9:$BW$159,MATCH($A64,Input_Lieferant!$B$9:$B$158,0),MATCH(B$1,'Systemmanager - Datenassistent'!$B$8:$BW$8,0)), "") &amp; ""</f>
        <v>0430</v>
      </c>
      <c r="C64" s="31"/>
      <c r="D64" s="31"/>
      <c r="E64" s="31"/>
      <c r="F64" s="31"/>
      <c r="G64" s="31"/>
      <c r="H64" s="31"/>
      <c r="I64" s="31"/>
      <c r="J64" s="31"/>
      <c r="K64" s="31"/>
      <c r="L64" s="31"/>
      <c r="M64" s="31"/>
      <c r="N64" s="27" t="str">
        <f t="shared" si="2"/>
        <v>ND</v>
      </c>
      <c r="O64" s="31"/>
      <c r="P64" s="31"/>
      <c r="Q64" s="27">
        <f>_xlfn.IFNA(INDEX(Input_Lieferant!$D$9:$BE$158,MATCH($A64,Input_Lieferant!$B$9:$B$158,0),MATCH(Q$1,Input_Lieferant!$D$8:$BE$8,0)), "")</f>
        <v>44</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URD</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X</v>
      </c>
      <c r="CK64" s="27" t="str">
        <f>_xlfn.IFNA(INDEX('Systemmanager - Datenassistent'!$C$9:$BP$159,MATCH($A64,Input_Lieferant!$B$9:$B$158,0),MATCH(CK$1,'Systemmanager - Datenassistent'!$C$8:$BP$8,0)), "")&amp;""</f>
        <v>X</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ZM01</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4">
      <c r="A65" s="27">
        <f>IF(Input_Lieferant!B72="","",Input_Lieferant!B72)</f>
        <v>64</v>
      </c>
      <c r="B65" s="27" t="str">
        <f>_xlfn.IFNA(INDEX('Systemmanager - Datenassistent'!$B$9:$BW$159,MATCH($A65,Input_Lieferant!$B$9:$B$158,0),MATCH(B$1,'Systemmanager - Datenassistent'!$B$8:$BW$8,0)), "") &amp; ""</f>
        <v>0440</v>
      </c>
      <c r="C65" s="31"/>
      <c r="D65" s="31"/>
      <c r="E65" s="31"/>
      <c r="F65" s="31"/>
      <c r="G65" s="31"/>
      <c r="H65" s="31"/>
      <c r="I65" s="31"/>
      <c r="J65" s="31"/>
      <c r="K65" s="31"/>
      <c r="L65" s="31"/>
      <c r="M65" s="31"/>
      <c r="N65" s="27" t="str">
        <f t="shared" si="2"/>
        <v>ND</v>
      </c>
      <c r="O65" s="31"/>
      <c r="P65" s="31"/>
      <c r="Q65" s="27">
        <f>_xlfn.IFNA(INDEX(Input_Lieferant!$D$9:$BE$158,MATCH($A65,Input_Lieferant!$B$9:$B$158,0),MATCH(Q$1,Input_Lieferant!$D$8:$BE$8,0)), "")</f>
        <v>26</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U06</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X</v>
      </c>
      <c r="CK65" s="27" t="str">
        <f>_xlfn.IFNA(INDEX('Systemmanager - Datenassistent'!$C$9:$BP$159,MATCH($A65,Input_Lieferant!$B$9:$B$158,0),MATCH(CK$1,'Systemmanager - Datenassistent'!$C$8:$BP$8,0)), "")&amp;""</f>
        <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ZM05</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4">
      <c r="A66" s="27">
        <f>IF(Input_Lieferant!B73="","",Input_Lieferant!B73)</f>
        <v>65</v>
      </c>
      <c r="B66" s="27" t="str">
        <f>_xlfn.IFNA(INDEX('Systemmanager - Datenassistent'!$B$9:$BW$159,MATCH($A66,Input_Lieferant!$B$9:$B$158,0),MATCH(B$1,'Systemmanager - Datenassistent'!$B$8:$BW$8,0)), "") &amp; ""</f>
        <v>0800</v>
      </c>
      <c r="C66" s="31"/>
      <c r="D66" s="31"/>
      <c r="E66" s="31"/>
      <c r="F66" s="31"/>
      <c r="G66" s="31"/>
      <c r="H66" s="31"/>
      <c r="I66" s="31"/>
      <c r="J66" s="31"/>
      <c r="K66" s="31"/>
      <c r="L66" s="31"/>
      <c r="M66" s="31"/>
      <c r="N66" s="27" t="str">
        <f t="shared" ref="N66:N97" si="4">IF(A66&lt;&gt;"","ND","")</f>
        <v>ND</v>
      </c>
      <c r="O66" s="31"/>
      <c r="P66" s="31"/>
      <c r="Q66" s="27">
        <f>_xlfn.IFNA(INDEX(Input_Lieferant!$D$9:$BE$158,MATCH($A66,Input_Lieferant!$B$9:$B$158,0),MATCH(Q$1,Input_Lieferant!$D$8:$BE$8,0)), "")</f>
        <v>39</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T12</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X</v>
      </c>
      <c r="CK66" s="27" t="str">
        <f>_xlfn.IFNA(INDEX('Systemmanager - Datenassistent'!$C$9:$BP$159,MATCH($A66,Input_Lieferant!$B$9:$B$158,0),MATCH(CK$1,'Systemmanager - Datenassistent'!$C$8:$BP$8,0)), "")&amp;""</f>
        <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ZM01</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4">
      <c r="A67" s="27">
        <f>IF(Input_Lieferant!B74="","",Input_Lieferant!B74)</f>
        <v>66</v>
      </c>
      <c r="B67" s="27" t="str">
        <f>_xlfn.IFNA(INDEX('Systemmanager - Datenassistent'!$B$9:$BW$159,MATCH($A67,Input_Lieferant!$B$9:$B$158,0),MATCH(B$1,'Systemmanager - Datenassistent'!$B$8:$BW$8,0)), "") &amp; ""</f>
        <v>0420</v>
      </c>
      <c r="C67" s="31"/>
      <c r="D67" s="31"/>
      <c r="E67" s="31"/>
      <c r="F67" s="31"/>
      <c r="G67" s="31"/>
      <c r="H67" s="31"/>
      <c r="I67" s="31"/>
      <c r="J67" s="31"/>
      <c r="K67" s="31"/>
      <c r="L67" s="31"/>
      <c r="M67" s="31"/>
      <c r="N67" s="27" t="str">
        <f t="shared" si="4"/>
        <v>ND</v>
      </c>
      <c r="O67" s="31"/>
      <c r="P67" s="31"/>
      <c r="Q67" s="27">
        <f>_xlfn.IFNA(INDEX(Input_Lieferant!$D$9:$BE$158,MATCH($A67,Input_Lieferant!$B$9:$B$158,0),MATCH(Q$1,Input_Lieferant!$D$8:$BE$8,0)), "")</f>
        <v>19</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T14</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X</v>
      </c>
      <c r="CK67" s="27" t="str">
        <f>_xlfn.IFNA(INDEX('Systemmanager - Datenassistent'!$C$9:$BP$159,MATCH($A67,Input_Lieferant!$B$9:$B$158,0),MATCH(CK$1,'Systemmanager - Datenassistent'!$C$8:$BP$8,0)), "")&amp;""</f>
        <v>X</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ZM01</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4">
      <c r="A68" s="27">
        <f>IF(Input_Lieferant!B75="","",Input_Lieferant!B75)</f>
        <v>67</v>
      </c>
      <c r="B68" s="27" t="str">
        <f>_xlfn.IFNA(INDEX('Systemmanager - Datenassistent'!$B$9:$BW$159,MATCH($A68,Input_Lieferant!$B$9:$B$158,0),MATCH(B$1,'Systemmanager - Datenassistent'!$B$8:$BW$8,0)), "") &amp; ""</f>
        <v>0420</v>
      </c>
      <c r="C68" s="31"/>
      <c r="D68" s="31"/>
      <c r="E68" s="31"/>
      <c r="F68" s="31"/>
      <c r="G68" s="31"/>
      <c r="H68" s="31"/>
      <c r="I68" s="31"/>
      <c r="J68" s="31"/>
      <c r="K68" s="31"/>
      <c r="L68" s="31"/>
      <c r="M68" s="31"/>
      <c r="N68" s="27" t="str">
        <f t="shared" si="4"/>
        <v>ND</v>
      </c>
      <c r="O68" s="31"/>
      <c r="P68" s="31"/>
      <c r="Q68" s="27">
        <f>_xlfn.IFNA(INDEX(Input_Lieferant!$D$9:$BE$158,MATCH($A68,Input_Lieferant!$B$9:$B$158,0),MATCH(Q$1,Input_Lieferant!$D$8:$BE$8,0)), "")</f>
        <v>41</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T02</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X</v>
      </c>
      <c r="CK68" s="27" t="str">
        <f>_xlfn.IFNA(INDEX('Systemmanager - Datenassistent'!$C$9:$BP$159,MATCH($A68,Input_Lieferant!$B$9:$B$158,0),MATCH(CK$1,'Systemmanager - Datenassistent'!$C$8:$BP$8,0)), "")&amp;""</f>
        <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ZM01</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4">
      <c r="A69" s="27">
        <f>IF(Input_Lieferant!B76="","",Input_Lieferant!B76)</f>
        <v>68</v>
      </c>
      <c r="B69" s="27" t="str">
        <f>_xlfn.IFNA(INDEX('Systemmanager - Datenassistent'!$B$9:$BW$159,MATCH($A69,Input_Lieferant!$B$9:$B$158,0),MATCH(B$1,'Systemmanager - Datenassistent'!$B$8:$BW$8,0)), "") &amp; ""</f>
        <v>0430</v>
      </c>
      <c r="C69" s="31"/>
      <c r="D69" s="31"/>
      <c r="E69" s="31"/>
      <c r="F69" s="31"/>
      <c r="G69" s="31"/>
      <c r="H69" s="31"/>
      <c r="I69" s="31"/>
      <c r="J69" s="31"/>
      <c r="K69" s="31"/>
      <c r="L69" s="31"/>
      <c r="M69" s="31"/>
      <c r="N69" s="27" t="str">
        <f t="shared" si="4"/>
        <v>ND</v>
      </c>
      <c r="O69" s="31"/>
      <c r="P69" s="31"/>
      <c r="Q69" s="27">
        <f>_xlfn.IFNA(INDEX(Input_Lieferant!$D$9:$BE$158,MATCH($A69,Input_Lieferant!$B$9:$B$158,0),MATCH(Q$1,Input_Lieferant!$D$8:$BE$8,0)), "")</f>
        <v>79</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T10</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X</v>
      </c>
      <c r="CK69" s="27" t="str">
        <f>_xlfn.IFNA(INDEX('Systemmanager - Datenassistent'!$C$9:$BP$159,MATCH($A69,Input_Lieferant!$B$9:$B$158,0),MATCH(CK$1,'Systemmanager - Datenassistent'!$C$8:$BP$8,0)), "")&amp;""</f>
        <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ZM01</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4">
      <c r="A70" s="27">
        <f>IF(Input_Lieferant!B77="","",Input_Lieferant!B77)</f>
        <v>69</v>
      </c>
      <c r="B70" s="27" t="str">
        <f>_xlfn.IFNA(INDEX('Systemmanager - Datenassistent'!$B$9:$BW$159,MATCH($A70,Input_Lieferant!$B$9:$B$158,0),MATCH(B$1,'Systemmanager - Datenassistent'!$B$8:$BW$8,0)), "") &amp; ""</f>
        <v>0420</v>
      </c>
      <c r="C70" s="31"/>
      <c r="D70" s="31"/>
      <c r="E70" s="31"/>
      <c r="F70" s="31"/>
      <c r="G70" s="31"/>
      <c r="H70" s="31"/>
      <c r="I70" s="31"/>
      <c r="J70" s="31"/>
      <c r="K70" s="31"/>
      <c r="L70" s="31"/>
      <c r="M70" s="31"/>
      <c r="N70" s="27" t="str">
        <f t="shared" si="4"/>
        <v>ND</v>
      </c>
      <c r="O70" s="31"/>
      <c r="P70" s="31"/>
      <c r="Q70" s="27">
        <f>_xlfn.IFNA(INDEX(Input_Lieferant!$D$9:$BE$158,MATCH($A70,Input_Lieferant!$B$9:$B$158,0),MATCH(Q$1,Input_Lieferant!$D$8:$BE$8,0)), "")</f>
        <v>69</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U04</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X</v>
      </c>
      <c r="CK70" s="27" t="str">
        <f>_xlfn.IFNA(INDEX('Systemmanager - Datenassistent'!$C$9:$BP$159,MATCH($A70,Input_Lieferant!$B$9:$B$158,0),MATCH(CK$1,'Systemmanager - Datenassistent'!$C$8:$BP$8,0)), "")&amp;""</f>
        <v>X</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ZM01</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4">
      <c r="A71" s="27">
        <f>IF(Input_Lieferant!B78="","",Input_Lieferant!B78)</f>
        <v>70</v>
      </c>
      <c r="B71" s="27" t="str">
        <f>_xlfn.IFNA(INDEX('Systemmanager - Datenassistent'!$B$9:$BW$159,MATCH($A71,Input_Lieferant!$B$9:$B$158,0),MATCH(B$1,'Systemmanager - Datenassistent'!$B$8:$BW$8,0)), "") &amp; ""</f>
        <v>0420</v>
      </c>
      <c r="C71" s="31"/>
      <c r="D71" s="31"/>
      <c r="E71" s="31"/>
      <c r="F71" s="31"/>
      <c r="G71" s="31"/>
      <c r="H71" s="31"/>
      <c r="I71" s="31"/>
      <c r="J71" s="31"/>
      <c r="K71" s="31"/>
      <c r="L71" s="31"/>
      <c r="M71" s="31"/>
      <c r="N71" s="27" t="str">
        <f t="shared" si="4"/>
        <v>ND</v>
      </c>
      <c r="O71" s="31"/>
      <c r="P71" s="31"/>
      <c r="Q71" s="27">
        <f>_xlfn.IFNA(INDEX(Input_Lieferant!$D$9:$BE$158,MATCH($A71,Input_Lieferant!$B$9:$B$158,0),MATCH(Q$1,Input_Lieferant!$D$8:$BE$8,0)), "")</f>
        <v>95</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U04</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X</v>
      </c>
      <c r="CK71" s="27" t="str">
        <f>_xlfn.IFNA(INDEX('Systemmanager - Datenassistent'!$C$9:$BP$159,MATCH($A71,Input_Lieferant!$B$9:$B$158,0),MATCH(CK$1,'Systemmanager - Datenassistent'!$C$8:$BP$8,0)), "")&amp;""</f>
        <v>X</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ZM02</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4">
      <c r="A72" s="27">
        <f>IF(Input_Lieferant!B79="","",Input_Lieferant!B79)</f>
        <v>71</v>
      </c>
      <c r="B72" s="27" t="str">
        <f>_xlfn.IFNA(INDEX('Systemmanager - Datenassistent'!$B$9:$BW$159,MATCH($A72,Input_Lieferant!$B$9:$B$158,0),MATCH(B$1,'Systemmanager - Datenassistent'!$B$8:$BW$8,0)), "") &amp; ""</f>
        <v>0420</v>
      </c>
      <c r="C72" s="31"/>
      <c r="D72" s="31"/>
      <c r="E72" s="31"/>
      <c r="F72" s="31"/>
      <c r="G72" s="31"/>
      <c r="H72" s="31"/>
      <c r="I72" s="31"/>
      <c r="J72" s="31"/>
      <c r="K72" s="31"/>
      <c r="L72" s="31"/>
      <c r="M72" s="31"/>
      <c r="N72" s="27" t="str">
        <f t="shared" si="4"/>
        <v>ND</v>
      </c>
      <c r="O72" s="31"/>
      <c r="P72" s="31"/>
      <c r="Q72" s="27">
        <f>_xlfn.IFNA(INDEX(Input_Lieferant!$D$9:$BE$158,MATCH($A72,Input_Lieferant!$B$9:$B$158,0),MATCH(Q$1,Input_Lieferant!$D$8:$BE$8,0)), "")</f>
        <v>21</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T15</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X</v>
      </c>
      <c r="CK72" s="27" t="str">
        <f>_xlfn.IFNA(INDEX('Systemmanager - Datenassistent'!$C$9:$BP$159,MATCH($A72,Input_Lieferant!$B$9:$B$158,0),MATCH(CK$1,'Systemmanager - Datenassistent'!$C$8:$BP$8,0)), "")&amp;""</f>
        <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ZM05</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4">
      <c r="A73" s="27">
        <f>IF(Input_Lieferant!B80="","",Input_Lieferant!B80)</f>
        <v>72</v>
      </c>
      <c r="B73" s="27" t="str">
        <f>_xlfn.IFNA(INDEX('Systemmanager - Datenassistent'!$B$9:$BW$159,MATCH($A73,Input_Lieferant!$B$9:$B$158,0),MATCH(B$1,'Systemmanager - Datenassistent'!$B$8:$BW$8,0)), "") &amp; ""</f>
        <v>0420</v>
      </c>
      <c r="C73" s="31"/>
      <c r="D73" s="31"/>
      <c r="E73" s="31"/>
      <c r="F73" s="31"/>
      <c r="G73" s="31"/>
      <c r="H73" s="31"/>
      <c r="I73" s="31"/>
      <c r="J73" s="31"/>
      <c r="K73" s="31"/>
      <c r="L73" s="31"/>
      <c r="M73" s="31"/>
      <c r="N73" s="27" t="str">
        <f t="shared" si="4"/>
        <v>ND</v>
      </c>
      <c r="O73" s="31"/>
      <c r="P73" s="31"/>
      <c r="Q73" s="27">
        <f>_xlfn.IFNA(INDEX(Input_Lieferant!$D$9:$BE$158,MATCH($A73,Input_Lieferant!$B$9:$B$158,0),MATCH(Q$1,Input_Lieferant!$D$8:$BE$8,0)), "")</f>
        <v>42</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TP3</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X</v>
      </c>
      <c r="CK73" s="27" t="str">
        <f>_xlfn.IFNA(INDEX('Systemmanager - Datenassistent'!$C$9:$BP$159,MATCH($A73,Input_Lieferant!$B$9:$B$158,0),MATCH(CK$1,'Systemmanager - Datenassistent'!$C$8:$BP$8,0)), "")&amp;""</f>
        <v>X</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ZM02</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4">
      <c r="A74" s="27">
        <f>IF(Input_Lieferant!B81="","",Input_Lieferant!B81)</f>
        <v>73</v>
      </c>
      <c r="B74" s="27" t="str">
        <f>_xlfn.IFNA(INDEX('Systemmanager - Datenassistent'!$B$9:$BW$159,MATCH($A74,Input_Lieferant!$B$9:$B$158,0),MATCH(B$1,'Systemmanager - Datenassistent'!$B$8:$BW$8,0)), "") &amp; ""</f>
        <v>0440</v>
      </c>
      <c r="C74" s="31"/>
      <c r="D74" s="31"/>
      <c r="E74" s="31"/>
      <c r="F74" s="31"/>
      <c r="G74" s="31"/>
      <c r="H74" s="31"/>
      <c r="I74" s="31"/>
      <c r="J74" s="31"/>
      <c r="K74" s="31"/>
      <c r="L74" s="31"/>
      <c r="M74" s="31"/>
      <c r="N74" s="27" t="str">
        <f t="shared" si="4"/>
        <v>ND</v>
      </c>
      <c r="O74" s="31"/>
      <c r="P74" s="31"/>
      <c r="Q74" s="27">
        <f>_xlfn.IFNA(INDEX(Input_Lieferant!$D$9:$BE$158,MATCH($A74,Input_Lieferant!$B$9:$B$158,0),MATCH(Q$1,Input_Lieferant!$D$8:$BE$8,0)), "")</f>
        <v>91</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T01</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X</v>
      </c>
      <c r="CK74" s="27" t="str">
        <f>_xlfn.IFNA(INDEX('Systemmanager - Datenassistent'!$C$9:$BP$159,MATCH($A74,Input_Lieferant!$B$9:$B$158,0),MATCH(CK$1,'Systemmanager - Datenassistent'!$C$8:$BP$8,0)), "")&amp;""</f>
        <v>X</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ZM05</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4">
      <c r="A75" s="27">
        <f>IF(Input_Lieferant!B82="","",Input_Lieferant!B82)</f>
        <v>74</v>
      </c>
      <c r="B75" s="27" t="str">
        <f>_xlfn.IFNA(INDEX('Systemmanager - Datenassistent'!$B$9:$BW$159,MATCH($A75,Input_Lieferant!$B$9:$B$158,0),MATCH(B$1,'Systemmanager - Datenassistent'!$B$8:$BW$8,0)), "") &amp; ""</f>
        <v>0430</v>
      </c>
      <c r="C75" s="31"/>
      <c r="D75" s="31"/>
      <c r="E75" s="31"/>
      <c r="F75" s="31"/>
      <c r="G75" s="31"/>
      <c r="H75" s="31"/>
      <c r="I75" s="31"/>
      <c r="J75" s="31"/>
      <c r="K75" s="31"/>
      <c r="L75" s="31"/>
      <c r="M75" s="31"/>
      <c r="N75" s="27" t="str">
        <f t="shared" si="4"/>
        <v>ND</v>
      </c>
      <c r="O75" s="31"/>
      <c r="P75" s="31"/>
      <c r="Q75" s="27">
        <f>_xlfn.IFNA(INDEX(Input_Lieferant!$D$9:$BE$158,MATCH($A75,Input_Lieferant!$B$9:$B$158,0),MATCH(Q$1,Input_Lieferant!$D$8:$BE$8,0)), "")</f>
        <v>56</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U09</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X</v>
      </c>
      <c r="CK75" s="27" t="str">
        <f>_xlfn.IFNA(INDEX('Systemmanager - Datenassistent'!$C$9:$BP$159,MATCH($A75,Input_Lieferant!$B$9:$B$158,0),MATCH(CK$1,'Systemmanager - Datenassistent'!$C$8:$BP$8,0)), "")&amp;""</f>
        <v>X</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ZM02</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4">
      <c r="A76" s="27">
        <f>IF(Input_Lieferant!B83="","",Input_Lieferant!B83)</f>
        <v>75</v>
      </c>
      <c r="B76" s="27" t="str">
        <f>_xlfn.IFNA(INDEX('Systemmanager - Datenassistent'!$B$9:$BW$159,MATCH($A76,Input_Lieferant!$B$9:$B$158,0),MATCH(B$1,'Systemmanager - Datenassistent'!$B$8:$BW$8,0)), "") &amp; ""</f>
        <v>0440</v>
      </c>
      <c r="C76" s="31"/>
      <c r="D76" s="31"/>
      <c r="E76" s="31"/>
      <c r="F76" s="31"/>
      <c r="G76" s="31"/>
      <c r="H76" s="31"/>
      <c r="I76" s="31"/>
      <c r="J76" s="31"/>
      <c r="K76" s="31"/>
      <c r="L76" s="31"/>
      <c r="M76" s="31"/>
      <c r="N76" s="27" t="str">
        <f t="shared" si="4"/>
        <v>ND</v>
      </c>
      <c r="O76" s="31"/>
      <c r="P76" s="31"/>
      <c r="Q76" s="27">
        <f>_xlfn.IFNA(INDEX(Input_Lieferant!$D$9:$BE$158,MATCH($A76,Input_Lieferant!$B$9:$B$158,0),MATCH(Q$1,Input_Lieferant!$D$8:$BE$8,0)), "")</f>
        <v>80</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U07</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X</v>
      </c>
      <c r="CK76" s="27" t="str">
        <f>_xlfn.IFNA(INDEX('Systemmanager - Datenassistent'!$C$9:$BP$159,MATCH($A76,Input_Lieferant!$B$9:$B$158,0),MATCH(CK$1,'Systemmanager - Datenassistent'!$C$8:$BP$8,0)), "")&amp;""</f>
        <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ZM03</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4">
      <c r="A77" s="27">
        <f>IF(Input_Lieferant!B84="","",Input_Lieferant!B84)</f>
        <v>76</v>
      </c>
      <c r="B77" s="27" t="str">
        <f>_xlfn.IFNA(INDEX('Systemmanager - Datenassistent'!$B$9:$BW$159,MATCH($A77,Input_Lieferant!$B$9:$B$158,0),MATCH(B$1,'Systemmanager - Datenassistent'!$B$8:$BW$8,0)), "") &amp; ""</f>
        <v>0420</v>
      </c>
      <c r="C77" s="31"/>
      <c r="D77" s="31"/>
      <c r="E77" s="31"/>
      <c r="F77" s="31"/>
      <c r="G77" s="31"/>
      <c r="H77" s="31"/>
      <c r="I77" s="31"/>
      <c r="J77" s="31"/>
      <c r="K77" s="31"/>
      <c r="L77" s="31"/>
      <c r="M77" s="31"/>
      <c r="N77" s="27" t="str">
        <f t="shared" si="4"/>
        <v>ND</v>
      </c>
      <c r="O77" s="31"/>
      <c r="P77" s="31"/>
      <c r="Q77" s="27">
        <f>_xlfn.IFNA(INDEX(Input_Lieferant!$D$9:$BE$158,MATCH($A77,Input_Lieferant!$B$9:$B$158,0),MATCH(Q$1,Input_Lieferant!$D$8:$BE$8,0)), "")</f>
        <v>82</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TP4</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X</v>
      </c>
      <c r="CK77" s="27" t="str">
        <f>_xlfn.IFNA(INDEX('Systemmanager - Datenassistent'!$C$9:$BP$159,MATCH($A77,Input_Lieferant!$B$9:$B$158,0),MATCH(CK$1,'Systemmanager - Datenassistent'!$C$8:$BP$8,0)), "")&amp;""</f>
        <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ZM03</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4">
      <c r="A78" s="27">
        <f>IF(Input_Lieferant!B85="","",Input_Lieferant!B85)</f>
        <v>77</v>
      </c>
      <c r="B78" s="27" t="str">
        <f>_xlfn.IFNA(INDEX('Systemmanager - Datenassistent'!$B$9:$BW$159,MATCH($A78,Input_Lieferant!$B$9:$B$158,0),MATCH(B$1,'Systemmanager - Datenassistent'!$B$8:$BW$8,0)), "") &amp; ""</f>
        <v>0800</v>
      </c>
      <c r="C78" s="31"/>
      <c r="D78" s="31"/>
      <c r="E78" s="31"/>
      <c r="F78" s="31"/>
      <c r="G78" s="31"/>
      <c r="H78" s="31"/>
      <c r="I78" s="31"/>
      <c r="J78" s="31"/>
      <c r="K78" s="31"/>
      <c r="L78" s="31"/>
      <c r="M78" s="31"/>
      <c r="N78" s="27" t="str">
        <f t="shared" si="4"/>
        <v>ND</v>
      </c>
      <c r="O78" s="31"/>
      <c r="P78" s="31"/>
      <c r="Q78" s="27">
        <f>_xlfn.IFNA(INDEX(Input_Lieferant!$D$9:$BE$158,MATCH($A78,Input_Lieferant!$B$9:$B$158,0),MATCH(Q$1,Input_Lieferant!$D$8:$BE$8,0)), "")</f>
        <v>93</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U03</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X</v>
      </c>
      <c r="CK78" s="27" t="str">
        <f>_xlfn.IFNA(INDEX('Systemmanager - Datenassistent'!$C$9:$BP$159,MATCH($A78,Input_Lieferant!$B$9:$B$158,0),MATCH(CK$1,'Systemmanager - Datenassistent'!$C$8:$BP$8,0)), "")&amp;""</f>
        <v>X</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ZM01</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4">
      <c r="A79" s="27">
        <f>IF(Input_Lieferant!B86="","",Input_Lieferant!B86)</f>
        <v>78</v>
      </c>
      <c r="B79" s="27" t="str">
        <f>_xlfn.IFNA(INDEX('Systemmanager - Datenassistent'!$B$9:$BW$159,MATCH($A79,Input_Lieferant!$B$9:$B$158,0),MATCH(B$1,'Systemmanager - Datenassistent'!$B$8:$BW$8,0)), "") &amp; ""</f>
        <v>0800</v>
      </c>
      <c r="C79" s="31"/>
      <c r="D79" s="31"/>
      <c r="E79" s="31"/>
      <c r="F79" s="31"/>
      <c r="G79" s="31"/>
      <c r="H79" s="31"/>
      <c r="I79" s="31"/>
      <c r="J79" s="31"/>
      <c r="K79" s="31"/>
      <c r="L79" s="31"/>
      <c r="M79" s="31"/>
      <c r="N79" s="27" t="str">
        <f t="shared" si="4"/>
        <v>ND</v>
      </c>
      <c r="O79" s="31"/>
      <c r="P79" s="31"/>
      <c r="Q79" s="27">
        <f>_xlfn.IFNA(INDEX(Input_Lieferant!$D$9:$BE$158,MATCH($A79,Input_Lieferant!$B$9:$B$158,0),MATCH(Q$1,Input_Lieferant!$D$8:$BE$8,0)), "")</f>
        <v>83</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U06</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X</v>
      </c>
      <c r="CK79" s="27" t="str">
        <f>_xlfn.IFNA(INDEX('Systemmanager - Datenassistent'!$C$9:$BP$159,MATCH($A79,Input_Lieferant!$B$9:$B$158,0),MATCH(CK$1,'Systemmanager - Datenassistent'!$C$8:$BP$8,0)), "")&amp;""</f>
        <v>X</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ZM01</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4">
      <c r="A80" s="27">
        <f>IF(Input_Lieferant!B87="","",Input_Lieferant!B87)</f>
        <v>79</v>
      </c>
      <c r="B80" s="27" t="str">
        <f>_xlfn.IFNA(INDEX('Systemmanager - Datenassistent'!$B$9:$BW$159,MATCH($A80,Input_Lieferant!$B$9:$B$158,0),MATCH(B$1,'Systemmanager - Datenassistent'!$B$8:$BW$8,0)), "") &amp; ""</f>
        <v>0440</v>
      </c>
      <c r="C80" s="31"/>
      <c r="D80" s="31"/>
      <c r="E80" s="31"/>
      <c r="F80" s="31"/>
      <c r="G80" s="31"/>
      <c r="H80" s="31"/>
      <c r="I80" s="31"/>
      <c r="J80" s="31"/>
      <c r="K80" s="31"/>
      <c r="L80" s="31"/>
      <c r="M80" s="31"/>
      <c r="N80" s="27" t="str">
        <f t="shared" si="4"/>
        <v>ND</v>
      </c>
      <c r="O80" s="31"/>
      <c r="P80" s="31"/>
      <c r="Q80" s="27">
        <f>_xlfn.IFNA(INDEX(Input_Lieferant!$D$9:$BE$158,MATCH($A80,Input_Lieferant!$B$9:$B$158,0),MATCH(Q$1,Input_Lieferant!$D$8:$BE$8,0)), "")</f>
        <v>23</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S04</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X</v>
      </c>
      <c r="CK80" s="27" t="str">
        <f>_xlfn.IFNA(INDEX('Systemmanager - Datenassistent'!$C$9:$BP$159,MATCH($A80,Input_Lieferant!$B$9:$B$158,0),MATCH(CK$1,'Systemmanager - Datenassistent'!$C$8:$BP$8,0)), "")&amp;""</f>
        <v>X</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ZM03</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4">
      <c r="A81" s="27">
        <f>IF(Input_Lieferant!B88="","",Input_Lieferant!B88)</f>
        <v>80</v>
      </c>
      <c r="B81" s="27" t="str">
        <f>_xlfn.IFNA(INDEX('Systemmanager - Datenassistent'!$B$9:$BW$159,MATCH($A81,Input_Lieferant!$B$9:$B$158,0),MATCH(B$1,'Systemmanager - Datenassistent'!$B$8:$BW$8,0)), "") &amp; ""</f>
        <v>0800</v>
      </c>
      <c r="C81" s="31"/>
      <c r="D81" s="31"/>
      <c r="E81" s="31"/>
      <c r="F81" s="31"/>
      <c r="G81" s="31"/>
      <c r="H81" s="31"/>
      <c r="I81" s="31"/>
      <c r="J81" s="31"/>
      <c r="K81" s="31"/>
      <c r="L81" s="31"/>
      <c r="M81" s="31"/>
      <c r="N81" s="27" t="str">
        <f t="shared" si="4"/>
        <v>ND</v>
      </c>
      <c r="O81" s="31"/>
      <c r="P81" s="31"/>
      <c r="Q81" s="27">
        <f>_xlfn.IFNA(INDEX(Input_Lieferant!$D$9:$BE$158,MATCH($A81,Input_Lieferant!$B$9:$B$158,0),MATCH(Q$1,Input_Lieferant!$D$8:$BE$8,0)), "")</f>
        <v>48</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TP3</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X</v>
      </c>
      <c r="CK81" s="27" t="str">
        <f>_xlfn.IFNA(INDEX('Systemmanager - Datenassistent'!$C$9:$BP$159,MATCH($A81,Input_Lieferant!$B$9:$B$158,0),MATCH(CK$1,'Systemmanager - Datenassistent'!$C$8:$BP$8,0)), "")&amp;""</f>
        <v>X</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ZM03</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4">
      <c r="A82" s="27">
        <f>IF(Input_Lieferant!B89="","",Input_Lieferant!B89)</f>
        <v>81</v>
      </c>
      <c r="B82" s="27" t="str">
        <f>_xlfn.IFNA(INDEX('Systemmanager - Datenassistent'!$B$9:$BW$159,MATCH($A82,Input_Lieferant!$B$9:$B$158,0),MATCH(B$1,'Systemmanager - Datenassistent'!$B$8:$BW$8,0)), "") &amp; ""</f>
        <v>0420</v>
      </c>
      <c r="C82" s="31"/>
      <c r="D82" s="31"/>
      <c r="E82" s="31"/>
      <c r="F82" s="31"/>
      <c r="G82" s="31"/>
      <c r="H82" s="31"/>
      <c r="I82" s="31"/>
      <c r="J82" s="31"/>
      <c r="K82" s="31"/>
      <c r="L82" s="31"/>
      <c r="M82" s="31"/>
      <c r="N82" s="27" t="str">
        <f t="shared" si="4"/>
        <v>ND</v>
      </c>
      <c r="O82" s="31"/>
      <c r="P82" s="31"/>
      <c r="Q82" s="27">
        <f>_xlfn.IFNA(INDEX(Input_Lieferant!$D$9:$BE$158,MATCH($A82,Input_Lieferant!$B$9:$B$158,0),MATCH(Q$1,Input_Lieferant!$D$8:$BE$8,0)), "")</f>
        <v>60</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URD</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X</v>
      </c>
      <c r="CK82" s="27" t="str">
        <f>_xlfn.IFNA(INDEX('Systemmanager - Datenassistent'!$C$9:$BP$159,MATCH($A82,Input_Lieferant!$B$9:$B$158,0),MATCH(CK$1,'Systemmanager - Datenassistent'!$C$8:$BP$8,0)), "")&amp;""</f>
        <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ZM05</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4">
      <c r="A83" s="27">
        <f>IF(Input_Lieferant!B90="","",Input_Lieferant!B90)</f>
        <v>82</v>
      </c>
      <c r="B83" s="27" t="str">
        <f>_xlfn.IFNA(INDEX('Systemmanager - Datenassistent'!$B$9:$BW$159,MATCH($A83,Input_Lieferant!$B$9:$B$158,0),MATCH(B$1,'Systemmanager - Datenassistent'!$B$8:$BW$8,0)), "") &amp; ""</f>
        <v>0430</v>
      </c>
      <c r="C83" s="31"/>
      <c r="D83" s="31"/>
      <c r="E83" s="31"/>
      <c r="F83" s="31"/>
      <c r="G83" s="31"/>
      <c r="H83" s="31"/>
      <c r="I83" s="31"/>
      <c r="J83" s="31"/>
      <c r="K83" s="31"/>
      <c r="L83" s="31"/>
      <c r="M83" s="31"/>
      <c r="N83" s="27" t="str">
        <f t="shared" si="4"/>
        <v>ND</v>
      </c>
      <c r="O83" s="31"/>
      <c r="P83" s="31"/>
      <c r="Q83" s="27">
        <f>_xlfn.IFNA(INDEX(Input_Lieferant!$D$9:$BE$158,MATCH($A83,Input_Lieferant!$B$9:$B$158,0),MATCH(Q$1,Input_Lieferant!$D$8:$BE$8,0)), "")</f>
        <v>74</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TP7</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X</v>
      </c>
      <c r="CK83" s="27" t="str">
        <f>_xlfn.IFNA(INDEX('Systemmanager - Datenassistent'!$C$9:$BP$159,MATCH($A83,Input_Lieferant!$B$9:$B$158,0),MATCH(CK$1,'Systemmanager - Datenassistent'!$C$8:$BP$8,0)), "")&amp;""</f>
        <v>X</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ZM05</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4">
      <c r="A84" s="27">
        <f>IF(Input_Lieferant!B91="","",Input_Lieferant!B91)</f>
        <v>83</v>
      </c>
      <c r="B84" s="27" t="str">
        <f>_xlfn.IFNA(INDEX('Systemmanager - Datenassistent'!$B$9:$BW$159,MATCH($A84,Input_Lieferant!$B$9:$B$158,0),MATCH(B$1,'Systemmanager - Datenassistent'!$B$8:$BW$8,0)), "") &amp; ""</f>
        <v>0420</v>
      </c>
      <c r="C84" s="31"/>
      <c r="D84" s="31"/>
      <c r="E84" s="31"/>
      <c r="F84" s="31"/>
      <c r="G84" s="31"/>
      <c r="H84" s="31"/>
      <c r="I84" s="31"/>
      <c r="J84" s="31"/>
      <c r="K84" s="31"/>
      <c r="L84" s="31"/>
      <c r="M84" s="31"/>
      <c r="N84" s="27" t="str">
        <f t="shared" si="4"/>
        <v>ND</v>
      </c>
      <c r="O84" s="31"/>
      <c r="P84" s="31"/>
      <c r="Q84" s="27">
        <f>_xlfn.IFNA(INDEX(Input_Lieferant!$D$9:$BE$158,MATCH($A84,Input_Lieferant!$B$9:$B$158,0),MATCH(Q$1,Input_Lieferant!$D$8:$BE$8,0)), "")</f>
        <v>46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TP5</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X</v>
      </c>
      <c r="CK84" s="27" t="str">
        <f>_xlfn.IFNA(INDEX('Systemmanager - Datenassistent'!$C$9:$BP$159,MATCH($A84,Input_Lieferant!$B$9:$B$158,0),MATCH(CK$1,'Systemmanager - Datenassistent'!$C$8:$BP$8,0)), "")&amp;""</f>
        <v>X</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ZM02</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4">
      <c r="A85" s="27">
        <f>IF(Input_Lieferant!B92="","",Input_Lieferant!B92)</f>
        <v>84</v>
      </c>
      <c r="B85" s="27" t="str">
        <f>_xlfn.IFNA(INDEX('Systemmanager - Datenassistent'!$B$9:$BW$159,MATCH($A85,Input_Lieferant!$B$9:$B$158,0),MATCH(B$1,'Systemmanager - Datenassistent'!$B$8:$BW$8,0)), "") &amp; ""</f>
        <v>0430</v>
      </c>
      <c r="C85" s="31"/>
      <c r="D85" s="31"/>
      <c r="E85" s="31"/>
      <c r="F85" s="31"/>
      <c r="G85" s="31"/>
      <c r="H85" s="31"/>
      <c r="I85" s="31"/>
      <c r="J85" s="31"/>
      <c r="K85" s="31"/>
      <c r="L85" s="31"/>
      <c r="M85" s="31"/>
      <c r="N85" s="27" t="str">
        <f t="shared" si="4"/>
        <v>ND</v>
      </c>
      <c r="O85" s="31"/>
      <c r="P85" s="31"/>
      <c r="Q85" s="27">
        <f>_xlfn.IFNA(INDEX(Input_Lieferant!$D$9:$BE$158,MATCH($A85,Input_Lieferant!$B$9:$B$158,0),MATCH(Q$1,Input_Lieferant!$D$8:$BE$8,0)), "")</f>
        <v>10</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TW1</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X</v>
      </c>
      <c r="CK85" s="27" t="str">
        <f>_xlfn.IFNA(INDEX('Systemmanager - Datenassistent'!$C$9:$BP$159,MATCH($A85,Input_Lieferant!$B$9:$B$158,0),MATCH(CK$1,'Systemmanager - Datenassistent'!$C$8:$BP$8,0)), "")&amp;""</f>
        <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ZM05</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4">
      <c r="A86" s="27">
        <f>IF(Input_Lieferant!B93="","",Input_Lieferant!B93)</f>
        <v>85</v>
      </c>
      <c r="B86" s="27" t="str">
        <f>_xlfn.IFNA(INDEX('Systemmanager - Datenassistent'!$B$9:$BW$159,MATCH($A86,Input_Lieferant!$B$9:$B$158,0),MATCH(B$1,'Systemmanager - Datenassistent'!$B$8:$BW$8,0)), "") &amp; ""</f>
        <v>0800</v>
      </c>
      <c r="C86" s="31"/>
      <c r="D86" s="31"/>
      <c r="E86" s="31"/>
      <c r="F86" s="31"/>
      <c r="G86" s="31"/>
      <c r="H86" s="31"/>
      <c r="I86" s="31"/>
      <c r="J86" s="31"/>
      <c r="K86" s="31"/>
      <c r="L86" s="31"/>
      <c r="M86" s="31"/>
      <c r="N86" s="27" t="str">
        <f t="shared" si="4"/>
        <v>ND</v>
      </c>
      <c r="O86" s="31"/>
      <c r="P86" s="31"/>
      <c r="Q86" s="27">
        <f>_xlfn.IFNA(INDEX(Input_Lieferant!$D$9:$BE$158,MATCH($A86,Input_Lieferant!$B$9:$B$158,0),MATCH(Q$1,Input_Lieferant!$D$8:$BE$8,0)), "")</f>
        <v>72</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TP7</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X</v>
      </c>
      <c r="CK86" s="27" t="str">
        <f>_xlfn.IFNA(INDEX('Systemmanager - Datenassistent'!$C$9:$BP$159,MATCH($A86,Input_Lieferant!$B$9:$B$158,0),MATCH(CK$1,'Systemmanager - Datenassistent'!$C$8:$BP$8,0)), "")&amp;""</f>
        <v>X</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ZM03</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4">
      <c r="A87" s="27">
        <f>IF(Input_Lieferant!B94="","",Input_Lieferant!B94)</f>
        <v>86</v>
      </c>
      <c r="B87" s="27" t="str">
        <f>_xlfn.IFNA(INDEX('Systemmanager - Datenassistent'!$B$9:$BW$159,MATCH($A87,Input_Lieferant!$B$9:$B$158,0),MATCH(B$1,'Systemmanager - Datenassistent'!$B$8:$BW$8,0)), "") &amp; ""</f>
        <v>0420</v>
      </c>
      <c r="C87" s="31"/>
      <c r="D87" s="31"/>
      <c r="E87" s="31"/>
      <c r="F87" s="31"/>
      <c r="G87" s="31"/>
      <c r="H87" s="31"/>
      <c r="I87" s="31"/>
      <c r="J87" s="31"/>
      <c r="K87" s="31"/>
      <c r="L87" s="31"/>
      <c r="M87" s="31"/>
      <c r="N87" s="27" t="str">
        <f t="shared" si="4"/>
        <v>ND</v>
      </c>
      <c r="O87" s="31"/>
      <c r="P87" s="31"/>
      <c r="Q87" s="27">
        <f>_xlfn.IFNA(INDEX(Input_Lieferant!$D$9:$BE$158,MATCH($A87,Input_Lieferant!$B$9:$B$158,0),MATCH(Q$1,Input_Lieferant!$D$8:$BE$8,0)), "")</f>
        <v>65</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T16</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X</v>
      </c>
      <c r="CK87" s="27" t="str">
        <f>_xlfn.IFNA(INDEX('Systemmanager - Datenassistent'!$C$9:$BP$159,MATCH($A87,Input_Lieferant!$B$9:$B$158,0),MATCH(CK$1,'Systemmanager - Datenassistent'!$C$8:$BP$8,0)), "")&amp;""</f>
        <v>X</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ZM01</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4">
      <c r="A88" s="27">
        <f>IF(Input_Lieferant!B95="","",Input_Lieferant!B95)</f>
        <v>87</v>
      </c>
      <c r="B88" s="27" t="str">
        <f>_xlfn.IFNA(INDEX('Systemmanager - Datenassistent'!$B$9:$BW$159,MATCH($A88,Input_Lieferant!$B$9:$B$158,0),MATCH(B$1,'Systemmanager - Datenassistent'!$B$8:$BW$8,0)), "") &amp; ""</f>
        <v>0440</v>
      </c>
      <c r="C88" s="31"/>
      <c r="D88" s="31"/>
      <c r="E88" s="31"/>
      <c r="F88" s="31"/>
      <c r="G88" s="31"/>
      <c r="H88" s="31"/>
      <c r="I88" s="31"/>
      <c r="J88" s="31"/>
      <c r="K88" s="31"/>
      <c r="L88" s="31"/>
      <c r="M88" s="31"/>
      <c r="N88" s="27" t="str">
        <f t="shared" si="4"/>
        <v>ND</v>
      </c>
      <c r="O88" s="31"/>
      <c r="P88" s="31"/>
      <c r="Q88" s="27">
        <f>_xlfn.IFNA(INDEX(Input_Lieferant!$D$9:$BE$158,MATCH($A88,Input_Lieferant!$B$9:$B$158,0),MATCH(Q$1,Input_Lieferant!$D$8:$BE$8,0)), "")</f>
        <v>66</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TP6</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X</v>
      </c>
      <c r="CK88" s="27" t="str">
        <f>_xlfn.IFNA(INDEX('Systemmanager - Datenassistent'!$C$9:$BP$159,MATCH($A88,Input_Lieferant!$B$9:$B$158,0),MATCH(CK$1,'Systemmanager - Datenassistent'!$C$8:$BP$8,0)), "")&amp;""</f>
        <v>X</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ZM02</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4">
      <c r="A89" s="27">
        <f>IF(Input_Lieferant!B96="","",Input_Lieferant!B96)</f>
        <v>88</v>
      </c>
      <c r="B89" s="27" t="str">
        <f>_xlfn.IFNA(INDEX('Systemmanager - Datenassistent'!$B$9:$BW$159,MATCH($A89,Input_Lieferant!$B$9:$B$158,0),MATCH(B$1,'Systemmanager - Datenassistent'!$B$8:$BW$8,0)), "") &amp; ""</f>
        <v>0440</v>
      </c>
      <c r="C89" s="31"/>
      <c r="D89" s="31"/>
      <c r="E89" s="31"/>
      <c r="F89" s="31"/>
      <c r="G89" s="31"/>
      <c r="H89" s="31"/>
      <c r="I89" s="31"/>
      <c r="J89" s="31"/>
      <c r="K89" s="31"/>
      <c r="L89" s="31"/>
      <c r="M89" s="31"/>
      <c r="N89" s="27" t="str">
        <f t="shared" si="4"/>
        <v>ND</v>
      </c>
      <c r="O89" s="31"/>
      <c r="P89" s="31"/>
      <c r="Q89" s="27">
        <f>_xlfn.IFNA(INDEX(Input_Lieferant!$D$9:$BE$158,MATCH($A89,Input_Lieferant!$B$9:$B$158,0),MATCH(Q$1,Input_Lieferant!$D$8:$BE$8,0)), "")</f>
        <v>52</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TP5</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X</v>
      </c>
      <c r="CK89" s="27" t="str">
        <f>_xlfn.IFNA(INDEX('Systemmanager - Datenassistent'!$C$9:$BP$159,MATCH($A89,Input_Lieferant!$B$9:$B$158,0),MATCH(CK$1,'Systemmanager - Datenassistent'!$C$8:$BP$8,0)), "")&amp;""</f>
        <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ZM05</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4">
      <c r="A90" s="27">
        <f>IF(Input_Lieferant!B97="","",Input_Lieferant!B97)</f>
        <v>89</v>
      </c>
      <c r="B90" s="27" t="str">
        <f>_xlfn.IFNA(INDEX('Systemmanager - Datenassistent'!$B$9:$BW$159,MATCH($A90,Input_Lieferant!$B$9:$B$158,0),MATCH(B$1,'Systemmanager - Datenassistent'!$B$8:$BW$8,0)), "") &amp; ""</f>
        <v>0420</v>
      </c>
      <c r="C90" s="31"/>
      <c r="D90" s="31"/>
      <c r="E90" s="31"/>
      <c r="F90" s="31"/>
      <c r="G90" s="31"/>
      <c r="H90" s="31"/>
      <c r="I90" s="31"/>
      <c r="J90" s="31"/>
      <c r="K90" s="31"/>
      <c r="L90" s="31"/>
      <c r="M90" s="31"/>
      <c r="N90" s="27" t="str">
        <f t="shared" si="4"/>
        <v>ND</v>
      </c>
      <c r="O90" s="31"/>
      <c r="P90" s="31"/>
      <c r="Q90" s="27">
        <f>_xlfn.IFNA(INDEX(Input_Lieferant!$D$9:$BE$158,MATCH($A90,Input_Lieferant!$B$9:$B$158,0),MATCH(Q$1,Input_Lieferant!$D$8:$BE$8,0)), "")</f>
        <v>31</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URD</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X</v>
      </c>
      <c r="CK90" s="27" t="str">
        <f>_xlfn.IFNA(INDEX('Systemmanager - Datenassistent'!$C$9:$BP$159,MATCH($A90,Input_Lieferant!$B$9:$B$158,0),MATCH(CK$1,'Systemmanager - Datenassistent'!$C$8:$BP$8,0)), "")&amp;""</f>
        <v>X</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ZM05</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4">
      <c r="A91" s="27">
        <f>IF(Input_Lieferant!B98="","",Input_Lieferant!B98)</f>
        <v>90</v>
      </c>
      <c r="B91" s="27" t="str">
        <f>_xlfn.IFNA(INDEX('Systemmanager - Datenassistent'!$B$9:$BW$159,MATCH($A91,Input_Lieferant!$B$9:$B$158,0),MATCH(B$1,'Systemmanager - Datenassistent'!$B$8:$BW$8,0)), "") &amp; ""</f>
        <v>0430</v>
      </c>
      <c r="C91" s="31"/>
      <c r="D91" s="31"/>
      <c r="E91" s="31"/>
      <c r="F91" s="31"/>
      <c r="G91" s="31"/>
      <c r="H91" s="31"/>
      <c r="I91" s="31"/>
      <c r="J91" s="31"/>
      <c r="K91" s="31"/>
      <c r="L91" s="31"/>
      <c r="M91" s="31"/>
      <c r="N91" s="27" t="str">
        <f t="shared" si="4"/>
        <v>ND</v>
      </c>
      <c r="O91" s="31"/>
      <c r="P91" s="31"/>
      <c r="Q91" s="27">
        <f>_xlfn.IFNA(INDEX(Input_Lieferant!$D$9:$BE$158,MATCH($A91,Input_Lieferant!$B$9:$B$158,0),MATCH(Q$1,Input_Lieferant!$D$8:$BE$8,0)), "")</f>
        <v>26</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T11</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X</v>
      </c>
      <c r="CK91" s="27" t="str">
        <f>_xlfn.IFNA(INDEX('Systemmanager - Datenassistent'!$C$9:$BP$159,MATCH($A91,Input_Lieferant!$B$9:$B$158,0),MATCH(CK$1,'Systemmanager - Datenassistent'!$C$8:$BP$8,0)), "")&amp;""</f>
        <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ZM01</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4">
      <c r="A92" s="27">
        <f>IF(Input_Lieferant!B99="","",Input_Lieferant!B99)</f>
        <v>91</v>
      </c>
      <c r="B92" s="27" t="str">
        <f>_xlfn.IFNA(INDEX('Systemmanager - Datenassistent'!$B$9:$BW$159,MATCH($A92,Input_Lieferant!$B$9:$B$158,0),MATCH(B$1,'Systemmanager - Datenassistent'!$B$8:$BW$8,0)), "") &amp; ""</f>
        <v>0440</v>
      </c>
      <c r="C92" s="31"/>
      <c r="D92" s="31"/>
      <c r="E92" s="31"/>
      <c r="F92" s="31"/>
      <c r="G92" s="31"/>
      <c r="H92" s="31"/>
      <c r="I92" s="31"/>
      <c r="J92" s="31"/>
      <c r="K92" s="31"/>
      <c r="L92" s="31"/>
      <c r="M92" s="31"/>
      <c r="N92" s="27" t="str">
        <f t="shared" si="4"/>
        <v>ND</v>
      </c>
      <c r="O92" s="31"/>
      <c r="P92" s="31"/>
      <c r="Q92" s="27">
        <f>_xlfn.IFNA(INDEX(Input_Lieferant!$D$9:$BE$158,MATCH($A92,Input_Lieferant!$B$9:$B$158,0),MATCH(Q$1,Input_Lieferant!$D$8:$BE$8,0)), "")</f>
        <v>11</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TW1</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X</v>
      </c>
      <c r="CK92" s="27" t="str">
        <f>_xlfn.IFNA(INDEX('Systemmanager - Datenassistent'!$C$9:$BP$159,MATCH($A92,Input_Lieferant!$B$9:$B$158,0),MATCH(CK$1,'Systemmanager - Datenassistent'!$C$8:$BP$8,0)), "")&amp;""</f>
        <v>X</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ZM03</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4">
      <c r="A93" s="27">
        <f>IF(Input_Lieferant!B100="","",Input_Lieferant!B100)</f>
        <v>92</v>
      </c>
      <c r="B93" s="27" t="str">
        <f>_xlfn.IFNA(INDEX('Systemmanager - Datenassistent'!$B$9:$BW$159,MATCH($A93,Input_Lieferant!$B$9:$B$158,0),MATCH(B$1,'Systemmanager - Datenassistent'!$B$8:$BW$8,0)), "") &amp; ""</f>
        <v>0800</v>
      </c>
      <c r="C93" s="31"/>
      <c r="D93" s="31"/>
      <c r="E93" s="31"/>
      <c r="F93" s="31"/>
      <c r="G93" s="31"/>
      <c r="H93" s="31"/>
      <c r="I93" s="31"/>
      <c r="J93" s="31"/>
      <c r="K93" s="31"/>
      <c r="L93" s="31"/>
      <c r="M93" s="31"/>
      <c r="N93" s="27" t="str">
        <f t="shared" si="4"/>
        <v>ND</v>
      </c>
      <c r="O93" s="31"/>
      <c r="P93" s="31"/>
      <c r="Q93" s="27">
        <f>_xlfn.IFNA(INDEX(Input_Lieferant!$D$9:$BE$158,MATCH($A93,Input_Lieferant!$B$9:$B$158,0),MATCH(Q$1,Input_Lieferant!$D$8:$BE$8,0)), "")</f>
        <v>11</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U09</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X</v>
      </c>
      <c r="CK93" s="27" t="str">
        <f>_xlfn.IFNA(INDEX('Systemmanager - Datenassistent'!$C$9:$BP$159,MATCH($A93,Input_Lieferant!$B$9:$B$158,0),MATCH(CK$1,'Systemmanager - Datenassistent'!$C$8:$BP$8,0)), "")&amp;""</f>
        <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ZM05</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4">
      <c r="A94" s="27">
        <f>IF(Input_Lieferant!B101="","",Input_Lieferant!B101)</f>
        <v>93</v>
      </c>
      <c r="B94" s="27" t="str">
        <f>_xlfn.IFNA(INDEX('Systemmanager - Datenassistent'!$B$9:$BW$159,MATCH($A94,Input_Lieferant!$B$9:$B$158,0),MATCH(B$1,'Systemmanager - Datenassistent'!$B$8:$BW$8,0)), "") &amp; ""</f>
        <v>0800</v>
      </c>
      <c r="C94" s="31"/>
      <c r="D94" s="31"/>
      <c r="E94" s="31"/>
      <c r="F94" s="31"/>
      <c r="G94" s="31"/>
      <c r="H94" s="31"/>
      <c r="I94" s="31"/>
      <c r="J94" s="31"/>
      <c r="K94" s="31"/>
      <c r="L94" s="31"/>
      <c r="M94" s="31"/>
      <c r="N94" s="27" t="str">
        <f t="shared" si="4"/>
        <v>ND</v>
      </c>
      <c r="O94" s="31"/>
      <c r="P94" s="31"/>
      <c r="Q94" s="27">
        <f>_xlfn.IFNA(INDEX(Input_Lieferant!$D$9:$BE$158,MATCH($A94,Input_Lieferant!$B$9:$B$158,0),MATCH(Q$1,Input_Lieferant!$D$8:$BE$8,0)), "")</f>
        <v>23</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U09</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X</v>
      </c>
      <c r="CK94" s="27" t="str">
        <f>_xlfn.IFNA(INDEX('Systemmanager - Datenassistent'!$C$9:$BP$159,MATCH($A94,Input_Lieferant!$B$9:$B$158,0),MATCH(CK$1,'Systemmanager - Datenassistent'!$C$8:$BP$8,0)), "")&amp;""</f>
        <v>X</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ZM01</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4">
      <c r="A95" s="27">
        <f>IF(Input_Lieferant!B102="","",Input_Lieferant!B102)</f>
        <v>94</v>
      </c>
      <c r="B95" s="27" t="str">
        <f>_xlfn.IFNA(INDEX('Systemmanager - Datenassistent'!$B$9:$BW$159,MATCH($A95,Input_Lieferant!$B$9:$B$158,0),MATCH(B$1,'Systemmanager - Datenassistent'!$B$8:$BW$8,0)), "") &amp; ""</f>
        <v>0440</v>
      </c>
      <c r="C95" s="31"/>
      <c r="D95" s="31"/>
      <c r="E95" s="31"/>
      <c r="F95" s="31"/>
      <c r="G95" s="31"/>
      <c r="H95" s="31"/>
      <c r="I95" s="31"/>
      <c r="J95" s="31"/>
      <c r="K95" s="31"/>
      <c r="L95" s="31"/>
      <c r="M95" s="31"/>
      <c r="N95" s="27" t="str">
        <f t="shared" si="4"/>
        <v>ND</v>
      </c>
      <c r="O95" s="31"/>
      <c r="P95" s="31"/>
      <c r="Q95" s="27">
        <f>_xlfn.IFNA(INDEX(Input_Lieferant!$D$9:$BE$158,MATCH($A95,Input_Lieferant!$B$9:$B$158,0),MATCH(Q$1,Input_Lieferant!$D$8:$BE$8,0)), "")</f>
        <v>89</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U03</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X</v>
      </c>
      <c r="CK95" s="27" t="str">
        <f>_xlfn.IFNA(INDEX('Systemmanager - Datenassistent'!$C$9:$BP$159,MATCH($A95,Input_Lieferant!$B$9:$B$158,0),MATCH(CK$1,'Systemmanager - Datenassistent'!$C$8:$BP$8,0)), "")&amp;""</f>
        <v>X</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ZM03</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4">
      <c r="A96" s="27">
        <f>IF(Input_Lieferant!B103="","",Input_Lieferant!B103)</f>
        <v>95</v>
      </c>
      <c r="B96" s="27" t="str">
        <f>_xlfn.IFNA(INDEX('Systemmanager - Datenassistent'!$B$9:$BW$159,MATCH($A96,Input_Lieferant!$B$9:$B$158,0),MATCH(B$1,'Systemmanager - Datenassistent'!$B$8:$BW$8,0)), "") &amp; ""</f>
        <v>0420</v>
      </c>
      <c r="C96" s="31"/>
      <c r="D96" s="31"/>
      <c r="E96" s="31"/>
      <c r="F96" s="31"/>
      <c r="G96" s="31"/>
      <c r="H96" s="31"/>
      <c r="I96" s="31"/>
      <c r="J96" s="31"/>
      <c r="K96" s="31"/>
      <c r="L96" s="31"/>
      <c r="M96" s="31"/>
      <c r="N96" s="27" t="str">
        <f t="shared" si="4"/>
        <v>ND</v>
      </c>
      <c r="O96" s="31"/>
      <c r="P96" s="31"/>
      <c r="Q96" s="27">
        <f>_xlfn.IFNA(INDEX(Input_Lieferant!$D$9:$BE$158,MATCH($A96,Input_Lieferant!$B$9:$B$158,0),MATCH(Q$1,Input_Lieferant!$D$8:$BE$8,0)), "")</f>
        <v>3</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T02</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X</v>
      </c>
      <c r="CK96" s="27" t="str">
        <f>_xlfn.IFNA(INDEX('Systemmanager - Datenassistent'!$C$9:$BP$159,MATCH($A96,Input_Lieferant!$B$9:$B$158,0),MATCH(CK$1,'Systemmanager - Datenassistent'!$C$8:$BP$8,0)), "")&amp;""</f>
        <v>X</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ZM02</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4">
      <c r="A97" s="27">
        <f>IF(Input_Lieferant!B104="","",Input_Lieferant!B104)</f>
        <v>96</v>
      </c>
      <c r="B97" s="27" t="str">
        <f>_xlfn.IFNA(INDEX('Systemmanager - Datenassistent'!$B$9:$BW$159,MATCH($A97,Input_Lieferant!$B$9:$B$158,0),MATCH(B$1,'Systemmanager - Datenassistent'!$B$8:$BW$8,0)), "") &amp; ""</f>
        <v>0420</v>
      </c>
      <c r="C97" s="31"/>
      <c r="D97" s="31"/>
      <c r="E97" s="31"/>
      <c r="F97" s="31"/>
      <c r="G97" s="31"/>
      <c r="H97" s="31"/>
      <c r="I97" s="31"/>
      <c r="J97" s="31"/>
      <c r="K97" s="31"/>
      <c r="L97" s="31"/>
      <c r="M97" s="31"/>
      <c r="N97" s="27" t="str">
        <f t="shared" si="4"/>
        <v>ND</v>
      </c>
      <c r="O97" s="31"/>
      <c r="P97" s="31"/>
      <c r="Q97" s="27">
        <f>_xlfn.IFNA(INDEX(Input_Lieferant!$D$9:$BE$158,MATCH($A97,Input_Lieferant!$B$9:$B$158,0),MATCH(Q$1,Input_Lieferant!$D$8:$BE$8,0)), "")</f>
        <v>37</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T05</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X</v>
      </c>
      <c r="CK97" s="27" t="str">
        <f>_xlfn.IFNA(INDEX('Systemmanager - Datenassistent'!$C$9:$BP$159,MATCH($A97,Input_Lieferant!$B$9:$B$158,0),MATCH(CK$1,'Systemmanager - Datenassistent'!$C$8:$BP$8,0)), "")&amp;""</f>
        <v>X</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ZM05</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4">
      <c r="A98" s="27">
        <f>IF(Input_Lieferant!B105="","",Input_Lieferant!B105)</f>
        <v>97</v>
      </c>
      <c r="B98" s="27" t="str">
        <f>_xlfn.IFNA(INDEX('Systemmanager - Datenassistent'!$B$9:$BW$159,MATCH($A98,Input_Lieferant!$B$9:$B$158,0),MATCH(B$1,'Systemmanager - Datenassistent'!$B$8:$BW$8,0)), "") &amp; ""</f>
        <v>0800</v>
      </c>
      <c r="C98" s="31"/>
      <c r="D98" s="31"/>
      <c r="E98" s="31"/>
      <c r="F98" s="31"/>
      <c r="G98" s="31"/>
      <c r="H98" s="31"/>
      <c r="I98" s="31"/>
      <c r="J98" s="31"/>
      <c r="K98" s="31"/>
      <c r="L98" s="31"/>
      <c r="M98" s="31"/>
      <c r="N98" s="27" t="str">
        <f t="shared" ref="N98:N129" si="6">IF(A98&lt;&gt;"","ND","")</f>
        <v>ND</v>
      </c>
      <c r="O98" s="31"/>
      <c r="P98" s="31"/>
      <c r="Q98" s="27">
        <f>_xlfn.IFNA(INDEX(Input_Lieferant!$D$9:$BE$158,MATCH($A98,Input_Lieferant!$B$9:$B$158,0),MATCH(Q$1,Input_Lieferant!$D$8:$BE$8,0)), "")</f>
        <v>52</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T13</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X</v>
      </c>
      <c r="CK98" s="27" t="str">
        <f>_xlfn.IFNA(INDEX('Systemmanager - Datenassistent'!$C$9:$BP$159,MATCH($A98,Input_Lieferant!$B$9:$B$158,0),MATCH(CK$1,'Systemmanager - Datenassistent'!$C$8:$BP$8,0)), "")&amp;""</f>
        <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ZM02</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4">
      <c r="A99" s="27">
        <f>IF(Input_Lieferant!B106="","",Input_Lieferant!B106)</f>
        <v>98</v>
      </c>
      <c r="B99" s="27" t="str">
        <f>_xlfn.IFNA(INDEX('Systemmanager - Datenassistent'!$B$9:$BW$159,MATCH($A99,Input_Lieferant!$B$9:$B$158,0),MATCH(B$1,'Systemmanager - Datenassistent'!$B$8:$BW$8,0)), "") &amp; ""</f>
        <v>0430</v>
      </c>
      <c r="C99" s="31"/>
      <c r="D99" s="31"/>
      <c r="E99" s="31"/>
      <c r="F99" s="31"/>
      <c r="G99" s="31"/>
      <c r="H99" s="31"/>
      <c r="I99" s="31"/>
      <c r="J99" s="31"/>
      <c r="K99" s="31"/>
      <c r="L99" s="31"/>
      <c r="M99" s="31"/>
      <c r="N99" s="27" t="str">
        <f t="shared" si="6"/>
        <v>ND</v>
      </c>
      <c r="O99" s="31"/>
      <c r="P99" s="31"/>
      <c r="Q99" s="27">
        <f>_xlfn.IFNA(INDEX(Input_Lieferant!$D$9:$BE$158,MATCH($A99,Input_Lieferant!$B$9:$B$158,0),MATCH(Q$1,Input_Lieferant!$D$8:$BE$8,0)), "")</f>
        <v>49</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T16</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X</v>
      </c>
      <c r="CK99" s="27" t="str">
        <f>_xlfn.IFNA(INDEX('Systemmanager - Datenassistent'!$C$9:$BP$159,MATCH($A99,Input_Lieferant!$B$9:$B$158,0),MATCH(CK$1,'Systemmanager - Datenassistent'!$C$8:$BP$8,0)), "")&amp;""</f>
        <v>X</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ZM03</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4">
      <c r="A100" s="27">
        <f>IF(Input_Lieferant!B107="","",Input_Lieferant!B107)</f>
        <v>99</v>
      </c>
      <c r="B100" s="27" t="str">
        <f>_xlfn.IFNA(INDEX('Systemmanager - Datenassistent'!$B$9:$BW$159,MATCH($A100,Input_Lieferant!$B$9:$B$158,0),MATCH(B$1,'Systemmanager - Datenassistent'!$B$8:$BW$8,0)), "") &amp; ""</f>
        <v>0800</v>
      </c>
      <c r="C100" s="31"/>
      <c r="D100" s="31"/>
      <c r="E100" s="31"/>
      <c r="F100" s="31"/>
      <c r="G100" s="31"/>
      <c r="H100" s="31"/>
      <c r="I100" s="31"/>
      <c r="J100" s="31"/>
      <c r="K100" s="31"/>
      <c r="L100" s="31"/>
      <c r="M100" s="31"/>
      <c r="N100" s="27" t="str">
        <f t="shared" si="6"/>
        <v>ND</v>
      </c>
      <c r="O100" s="31"/>
      <c r="P100" s="31"/>
      <c r="Q100" s="27">
        <f>_xlfn.IFNA(INDEX(Input_Lieferant!$D$9:$BE$158,MATCH($A100,Input_Lieferant!$B$9:$B$158,0),MATCH(Q$1,Input_Lieferant!$D$8:$BE$8,0)), "")</f>
        <v>59</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T15</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X</v>
      </c>
      <c r="CK100" s="27" t="str">
        <f>_xlfn.IFNA(INDEX('Systemmanager - Datenassistent'!$C$9:$BP$159,MATCH($A100,Input_Lieferant!$B$9:$B$158,0),MATCH(CK$1,'Systemmanager - Datenassistent'!$C$8:$BP$8,0)), "")&amp;""</f>
        <v>X</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ZM02</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4">
      <c r="A101" s="27">
        <f>IF(Input_Lieferant!B108="","",Input_Lieferant!B108)</f>
        <v>100</v>
      </c>
      <c r="B101" s="27" t="str">
        <f>_xlfn.IFNA(INDEX('Systemmanager - Datenassistent'!$B$9:$BW$159,MATCH($A101,Input_Lieferant!$B$9:$B$158,0),MATCH(B$1,'Systemmanager - Datenassistent'!$B$8:$BW$8,0)), "") &amp; ""</f>
        <v>0800</v>
      </c>
      <c r="C101" s="31"/>
      <c r="D101" s="31"/>
      <c r="E101" s="31"/>
      <c r="F101" s="31"/>
      <c r="G101" s="31"/>
      <c r="H101" s="31"/>
      <c r="I101" s="31"/>
      <c r="J101" s="31"/>
      <c r="K101" s="31"/>
      <c r="L101" s="31"/>
      <c r="M101" s="31"/>
      <c r="N101" s="27" t="str">
        <f t="shared" si="6"/>
        <v>ND</v>
      </c>
      <c r="O101" s="31"/>
      <c r="P101" s="31"/>
      <c r="Q101" s="27">
        <f>_xlfn.IFNA(INDEX(Input_Lieferant!$D$9:$BE$158,MATCH($A101,Input_Lieferant!$B$9:$B$158,0),MATCH(Q$1,Input_Lieferant!$D$8:$BE$8,0)), "")</f>
        <v>59</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T8A</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X</v>
      </c>
      <c r="CK101" s="27" t="str">
        <f>_xlfn.IFNA(INDEX('Systemmanager - Datenassistent'!$C$9:$BP$159,MATCH($A101,Input_Lieferant!$B$9:$B$158,0),MATCH(CK$1,'Systemmanager - Datenassistent'!$C$8:$BP$8,0)), "")&amp;""</f>
        <v>X</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ZM03</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4">
      <c r="A102" s="27">
        <f>IF(Input_Lieferant!B109="","",Input_Lieferant!B109)</f>
        <v>101</v>
      </c>
      <c r="B102" s="27" t="str">
        <f>_xlfn.IFNA(INDEX('Systemmanager - Datenassistent'!$B$9:$BW$159,MATCH($A102,Input_Lieferant!$B$9:$B$158,0),MATCH(B$1,'Systemmanager - Datenassistent'!$B$8:$BW$8,0)), "") &amp; ""</f>
        <v>0440</v>
      </c>
      <c r="C102" s="31"/>
      <c r="D102" s="31"/>
      <c r="E102" s="31"/>
      <c r="F102" s="31"/>
      <c r="G102" s="31"/>
      <c r="H102" s="31"/>
      <c r="I102" s="31"/>
      <c r="J102" s="31"/>
      <c r="K102" s="31"/>
      <c r="L102" s="31"/>
      <c r="M102" s="31"/>
      <c r="N102" s="27" t="str">
        <f t="shared" si="6"/>
        <v>ND</v>
      </c>
      <c r="O102" s="31"/>
      <c r="P102" s="31"/>
      <c r="Q102" s="27">
        <f>_xlfn.IFNA(INDEX(Input_Lieferant!$D$9:$BE$158,MATCH($A102,Input_Lieferant!$B$9:$B$158,0),MATCH(Q$1,Input_Lieferant!$D$8:$BE$8,0)), "")</f>
        <v>57</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TP2</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X</v>
      </c>
      <c r="CK102" s="27" t="str">
        <f>_xlfn.IFNA(INDEX('Systemmanager - Datenassistent'!$C$9:$BP$159,MATCH($A102,Input_Lieferant!$B$9:$B$158,0),MATCH(CK$1,'Systemmanager - Datenassistent'!$C$8:$BP$8,0)), "")&amp;""</f>
        <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ZM01</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4">
      <c r="A103" s="27">
        <f>IF(Input_Lieferant!B110="","",Input_Lieferant!B110)</f>
        <v>102</v>
      </c>
      <c r="B103" s="27" t="str">
        <f>_xlfn.IFNA(INDEX('Systemmanager - Datenassistent'!$B$9:$BW$159,MATCH($A103,Input_Lieferant!$B$9:$B$158,0),MATCH(B$1,'Systemmanager - Datenassistent'!$B$8:$BW$8,0)), "") &amp; ""</f>
        <v>0430</v>
      </c>
      <c r="C103" s="31"/>
      <c r="D103" s="31"/>
      <c r="E103" s="31"/>
      <c r="F103" s="31"/>
      <c r="G103" s="31"/>
      <c r="H103" s="31"/>
      <c r="I103" s="31"/>
      <c r="J103" s="31"/>
      <c r="K103" s="31"/>
      <c r="L103" s="31"/>
      <c r="M103" s="31"/>
      <c r="N103" s="27" t="str">
        <f t="shared" si="6"/>
        <v>ND</v>
      </c>
      <c r="O103" s="31"/>
      <c r="P103" s="31"/>
      <c r="Q103" s="27">
        <f>_xlfn.IFNA(INDEX(Input_Lieferant!$D$9:$BE$158,MATCH($A103,Input_Lieferant!$B$9:$B$158,0),MATCH(Q$1,Input_Lieferant!$D$8:$BE$8,0)), "")</f>
        <v>34</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U04</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X</v>
      </c>
      <c r="CK103" s="27" t="str">
        <f>_xlfn.IFNA(INDEX('Systemmanager - Datenassistent'!$C$9:$BP$159,MATCH($A103,Input_Lieferant!$B$9:$B$158,0),MATCH(CK$1,'Systemmanager - Datenassistent'!$C$8:$BP$8,0)), "")&amp;""</f>
        <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ZM05</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4">
      <c r="A104" s="27">
        <f>IF(Input_Lieferant!B111="","",Input_Lieferant!B111)</f>
        <v>103</v>
      </c>
      <c r="B104" s="27" t="str">
        <f>_xlfn.IFNA(INDEX('Systemmanager - Datenassistent'!$B$9:$BW$159,MATCH($A104,Input_Lieferant!$B$9:$B$158,0),MATCH(B$1,'Systemmanager - Datenassistent'!$B$8:$BW$8,0)), "") &amp; ""</f>
        <v>0800</v>
      </c>
      <c r="C104" s="31"/>
      <c r="D104" s="31"/>
      <c r="E104" s="31"/>
      <c r="F104" s="31"/>
      <c r="G104" s="31"/>
      <c r="H104" s="31"/>
      <c r="I104" s="31"/>
      <c r="J104" s="31"/>
      <c r="K104" s="31"/>
      <c r="L104" s="31"/>
      <c r="M104" s="31"/>
      <c r="N104" s="27" t="str">
        <f t="shared" si="6"/>
        <v>ND</v>
      </c>
      <c r="O104" s="31"/>
      <c r="P104" s="31"/>
      <c r="Q104" s="27">
        <f>_xlfn.IFNA(INDEX(Input_Lieferant!$D$9:$BE$158,MATCH($A104,Input_Lieferant!$B$9:$B$158,0),MATCH(Q$1,Input_Lieferant!$D$8:$BE$8,0)), "")</f>
        <v>86</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T17</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X</v>
      </c>
      <c r="CK104" s="27" t="str">
        <f>_xlfn.IFNA(INDEX('Systemmanager - Datenassistent'!$C$9:$BP$159,MATCH($A104,Input_Lieferant!$B$9:$B$158,0),MATCH(CK$1,'Systemmanager - Datenassistent'!$C$8:$BP$8,0)), "")&amp;""</f>
        <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ZM03</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4">
      <c r="A105" s="27">
        <f>IF(Input_Lieferant!B112="","",Input_Lieferant!B112)</f>
        <v>104</v>
      </c>
      <c r="B105" s="27" t="str">
        <f>_xlfn.IFNA(INDEX('Systemmanager - Datenassistent'!$B$9:$BW$159,MATCH($A105,Input_Lieferant!$B$9:$B$158,0),MATCH(B$1,'Systemmanager - Datenassistent'!$B$8:$BW$8,0)), "") &amp; ""</f>
        <v>0430</v>
      </c>
      <c r="C105" s="31"/>
      <c r="D105" s="31"/>
      <c r="E105" s="31"/>
      <c r="F105" s="31"/>
      <c r="G105" s="31"/>
      <c r="H105" s="31"/>
      <c r="I105" s="31"/>
      <c r="J105" s="31"/>
      <c r="K105" s="31"/>
      <c r="L105" s="31"/>
      <c r="M105" s="31"/>
      <c r="N105" s="27" t="str">
        <f t="shared" si="6"/>
        <v>ND</v>
      </c>
      <c r="O105" s="31"/>
      <c r="P105" s="31"/>
      <c r="Q105" s="27">
        <f>_xlfn.IFNA(INDEX(Input_Lieferant!$D$9:$BE$158,MATCH($A105,Input_Lieferant!$B$9:$B$158,0),MATCH(Q$1,Input_Lieferant!$D$8:$BE$8,0)), "")</f>
        <v>39</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T06</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X</v>
      </c>
      <c r="CK105" s="27" t="str">
        <f>_xlfn.IFNA(INDEX('Systemmanager - Datenassistent'!$C$9:$BP$159,MATCH($A105,Input_Lieferant!$B$9:$B$158,0),MATCH(CK$1,'Systemmanager - Datenassistent'!$C$8:$BP$8,0)), "")&amp;""</f>
        <v>X</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ZM02</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4">
      <c r="A106" s="27">
        <f>IF(Input_Lieferant!B113="","",Input_Lieferant!B113)</f>
        <v>105</v>
      </c>
      <c r="B106" s="27" t="str">
        <f>_xlfn.IFNA(INDEX('Systemmanager - Datenassistent'!$B$9:$BW$159,MATCH($A106,Input_Lieferant!$B$9:$B$158,0),MATCH(B$1,'Systemmanager - Datenassistent'!$B$8:$BW$8,0)), "") &amp; ""</f>
        <v>0440</v>
      </c>
      <c r="C106" s="31"/>
      <c r="D106" s="31"/>
      <c r="E106" s="31"/>
      <c r="F106" s="31"/>
      <c r="G106" s="31"/>
      <c r="H106" s="31"/>
      <c r="I106" s="31"/>
      <c r="J106" s="31"/>
      <c r="K106" s="31"/>
      <c r="L106" s="31"/>
      <c r="M106" s="31"/>
      <c r="N106" s="27" t="str">
        <f t="shared" si="6"/>
        <v>ND</v>
      </c>
      <c r="O106" s="31"/>
      <c r="P106" s="31"/>
      <c r="Q106" s="27">
        <f>_xlfn.IFNA(INDEX(Input_Lieferant!$D$9:$BE$158,MATCH($A106,Input_Lieferant!$B$9:$B$158,0),MATCH(Q$1,Input_Lieferant!$D$8:$BE$8,0)), "")</f>
        <v>39</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U09</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X</v>
      </c>
      <c r="CK106" s="27" t="str">
        <f>_xlfn.IFNA(INDEX('Systemmanager - Datenassistent'!$C$9:$BP$159,MATCH($A106,Input_Lieferant!$B$9:$B$158,0),MATCH(CK$1,'Systemmanager - Datenassistent'!$C$8:$BP$8,0)), "")&amp;""</f>
        <v>X</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ZM01</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4">
      <c r="A107" s="27">
        <f>IF(Input_Lieferant!B114="","",Input_Lieferant!B114)</f>
        <v>106</v>
      </c>
      <c r="B107" s="27" t="str">
        <f>_xlfn.IFNA(INDEX('Systemmanager - Datenassistent'!$B$9:$BW$159,MATCH($A107,Input_Lieferant!$B$9:$B$158,0),MATCH(B$1,'Systemmanager - Datenassistent'!$B$8:$BW$8,0)), "") &amp; ""</f>
        <v>0430</v>
      </c>
      <c r="C107" s="31"/>
      <c r="D107" s="31"/>
      <c r="E107" s="31"/>
      <c r="F107" s="31"/>
      <c r="G107" s="31"/>
      <c r="H107" s="31"/>
      <c r="I107" s="31"/>
      <c r="J107" s="31"/>
      <c r="K107" s="31"/>
      <c r="L107" s="31"/>
      <c r="M107" s="31"/>
      <c r="N107" s="27" t="str">
        <f t="shared" si="6"/>
        <v>ND</v>
      </c>
      <c r="O107" s="31"/>
      <c r="P107" s="31"/>
      <c r="Q107" s="27">
        <f>_xlfn.IFNA(INDEX(Input_Lieferant!$D$9:$BE$158,MATCH($A107,Input_Lieferant!$B$9:$B$158,0),MATCH(Q$1,Input_Lieferant!$D$8:$BE$8,0)), "")</f>
        <v>24</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U03</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X</v>
      </c>
      <c r="CK107" s="27" t="str">
        <f>_xlfn.IFNA(INDEX('Systemmanager - Datenassistent'!$C$9:$BP$159,MATCH($A107,Input_Lieferant!$B$9:$B$158,0),MATCH(CK$1,'Systemmanager - Datenassistent'!$C$8:$BP$8,0)), "")&amp;""</f>
        <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ZM02</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4">
      <c r="A108" s="27">
        <f>IF(Input_Lieferant!B115="","",Input_Lieferant!B115)</f>
        <v>107</v>
      </c>
      <c r="B108" s="27" t="str">
        <f>_xlfn.IFNA(INDEX('Systemmanager - Datenassistent'!$B$9:$BW$159,MATCH($A108,Input_Lieferant!$B$9:$B$158,0),MATCH(B$1,'Systemmanager - Datenassistent'!$B$8:$BW$8,0)), "") &amp; ""</f>
        <v>0420</v>
      </c>
      <c r="C108" s="31"/>
      <c r="D108" s="31"/>
      <c r="E108" s="31"/>
      <c r="F108" s="31"/>
      <c r="G108" s="31"/>
      <c r="H108" s="31"/>
      <c r="I108" s="31"/>
      <c r="J108" s="31"/>
      <c r="K108" s="31"/>
      <c r="L108" s="31"/>
      <c r="M108" s="31"/>
      <c r="N108" s="27" t="str">
        <f t="shared" si="6"/>
        <v>ND</v>
      </c>
      <c r="O108" s="31"/>
      <c r="P108" s="31"/>
      <c r="Q108" s="27">
        <f>_xlfn.IFNA(INDEX(Input_Lieferant!$D$9:$BE$158,MATCH($A108,Input_Lieferant!$B$9:$B$158,0),MATCH(Q$1,Input_Lieferant!$D$8:$BE$8,0)), "")</f>
        <v>25</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TP2</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X</v>
      </c>
      <c r="CK108" s="27" t="str">
        <f>_xlfn.IFNA(INDEX('Systemmanager - Datenassistent'!$C$9:$BP$159,MATCH($A108,Input_Lieferant!$B$9:$B$158,0),MATCH(CK$1,'Systemmanager - Datenassistent'!$C$8:$BP$8,0)), "")&amp;""</f>
        <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ZM05</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4">
      <c r="A109" s="27">
        <f>IF(Input_Lieferant!B116="","",Input_Lieferant!B116)</f>
        <v>108</v>
      </c>
      <c r="B109" s="27" t="str">
        <f>_xlfn.IFNA(INDEX('Systemmanager - Datenassistent'!$B$9:$BW$159,MATCH($A109,Input_Lieferant!$B$9:$B$158,0),MATCH(B$1,'Systemmanager - Datenassistent'!$B$8:$BW$8,0)), "") &amp; ""</f>
        <v>0430</v>
      </c>
      <c r="C109" s="31"/>
      <c r="D109" s="31"/>
      <c r="E109" s="31"/>
      <c r="F109" s="31"/>
      <c r="G109" s="31"/>
      <c r="H109" s="31"/>
      <c r="I109" s="31"/>
      <c r="J109" s="31"/>
      <c r="K109" s="31"/>
      <c r="L109" s="31"/>
      <c r="M109" s="31"/>
      <c r="N109" s="27" t="str">
        <f t="shared" si="6"/>
        <v>ND</v>
      </c>
      <c r="O109" s="31"/>
      <c r="P109" s="31"/>
      <c r="Q109" s="27">
        <f>_xlfn.IFNA(INDEX(Input_Lieferant!$D$9:$BE$158,MATCH($A109,Input_Lieferant!$B$9:$B$158,0),MATCH(Q$1,Input_Lieferant!$D$8:$BE$8,0)), "")</f>
        <v>46</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U03</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X</v>
      </c>
      <c r="CK109" s="27" t="str">
        <f>_xlfn.IFNA(INDEX('Systemmanager - Datenassistent'!$C$9:$BP$159,MATCH($A109,Input_Lieferant!$B$9:$B$158,0),MATCH(CK$1,'Systemmanager - Datenassistent'!$C$8:$BP$8,0)), "")&amp;""</f>
        <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ZM03</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4">
      <c r="A110" s="27">
        <f>IF(Input_Lieferant!B117="","",Input_Lieferant!B117)</f>
        <v>109</v>
      </c>
      <c r="B110" s="27" t="str">
        <f>_xlfn.IFNA(INDEX('Systemmanager - Datenassistent'!$B$9:$BW$159,MATCH($A110,Input_Lieferant!$B$9:$B$158,0),MATCH(B$1,'Systemmanager - Datenassistent'!$B$8:$BW$8,0)), "") &amp; ""</f>
        <v>0430</v>
      </c>
      <c r="C110" s="31"/>
      <c r="D110" s="31"/>
      <c r="E110" s="31"/>
      <c r="F110" s="31"/>
      <c r="G110" s="31"/>
      <c r="H110" s="31"/>
      <c r="I110" s="31"/>
      <c r="J110" s="31"/>
      <c r="K110" s="31"/>
      <c r="L110" s="31"/>
      <c r="M110" s="31"/>
      <c r="N110" s="27" t="str">
        <f t="shared" si="6"/>
        <v>ND</v>
      </c>
      <c r="O110" s="31"/>
      <c r="P110" s="31"/>
      <c r="Q110" s="27">
        <f>_xlfn.IFNA(INDEX(Input_Lieferant!$D$9:$BE$158,MATCH($A110,Input_Lieferant!$B$9:$B$158,0),MATCH(Q$1,Input_Lieferant!$D$8:$BE$8,0)), "")</f>
        <v>52</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U09</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X</v>
      </c>
      <c r="CK110" s="27" t="str">
        <f>_xlfn.IFNA(INDEX('Systemmanager - Datenassistent'!$C$9:$BP$159,MATCH($A110,Input_Lieferant!$B$9:$B$158,0),MATCH(CK$1,'Systemmanager - Datenassistent'!$C$8:$BP$8,0)), "")&amp;""</f>
        <v>X</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ZM03</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4">
      <c r="A111" s="27">
        <f>IF(Input_Lieferant!B118="","",Input_Lieferant!B118)</f>
        <v>110</v>
      </c>
      <c r="B111" s="27" t="str">
        <f>_xlfn.IFNA(INDEX('Systemmanager - Datenassistent'!$B$9:$BW$159,MATCH($A111,Input_Lieferant!$B$9:$B$158,0),MATCH(B$1,'Systemmanager - Datenassistent'!$B$8:$BW$8,0)), "") &amp; ""</f>
        <v>0430</v>
      </c>
      <c r="C111" s="31"/>
      <c r="D111" s="31"/>
      <c r="E111" s="31"/>
      <c r="F111" s="31"/>
      <c r="G111" s="31"/>
      <c r="H111" s="31"/>
      <c r="I111" s="31"/>
      <c r="J111" s="31"/>
      <c r="K111" s="31"/>
      <c r="L111" s="31"/>
      <c r="M111" s="31"/>
      <c r="N111" s="27" t="str">
        <f t="shared" si="6"/>
        <v>ND</v>
      </c>
      <c r="O111" s="31"/>
      <c r="P111" s="31"/>
      <c r="Q111" s="27">
        <f>_xlfn.IFNA(INDEX(Input_Lieferant!$D$9:$BE$158,MATCH($A111,Input_Lieferant!$B$9:$B$158,0),MATCH(Q$1,Input_Lieferant!$D$8:$BE$8,0)), "")</f>
        <v>69</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TP3</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X</v>
      </c>
      <c r="CK111" s="27" t="str">
        <f>_xlfn.IFNA(INDEX('Systemmanager - Datenassistent'!$C$9:$BP$159,MATCH($A111,Input_Lieferant!$B$9:$B$158,0),MATCH(CK$1,'Systemmanager - Datenassistent'!$C$8:$BP$8,0)), "")&amp;""</f>
        <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ZM01</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4">
      <c r="A112" s="27">
        <f>IF(Input_Lieferant!B119="","",Input_Lieferant!B119)</f>
        <v>111</v>
      </c>
      <c r="B112" s="27" t="str">
        <f>_xlfn.IFNA(INDEX('Systemmanager - Datenassistent'!$B$9:$BW$159,MATCH($A112,Input_Lieferant!$B$9:$B$158,0),MATCH(B$1,'Systemmanager - Datenassistent'!$B$8:$BW$8,0)), "") &amp; ""</f>
        <v>0440</v>
      </c>
      <c r="C112" s="31"/>
      <c r="D112" s="31"/>
      <c r="E112" s="31"/>
      <c r="F112" s="31"/>
      <c r="G112" s="31"/>
      <c r="H112" s="31"/>
      <c r="I112" s="31"/>
      <c r="J112" s="31"/>
      <c r="K112" s="31"/>
      <c r="L112" s="31"/>
      <c r="M112" s="31"/>
      <c r="N112" s="27" t="str">
        <f t="shared" si="6"/>
        <v>ND</v>
      </c>
      <c r="O112" s="31"/>
      <c r="P112" s="31"/>
      <c r="Q112" s="27">
        <f>_xlfn.IFNA(INDEX(Input_Lieferant!$D$9:$BE$158,MATCH($A112,Input_Lieferant!$B$9:$B$158,0),MATCH(Q$1,Input_Lieferant!$D$8:$BE$8,0)), "")</f>
        <v>89</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T08</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X</v>
      </c>
      <c r="CK112" s="27" t="str">
        <f>_xlfn.IFNA(INDEX('Systemmanager - Datenassistent'!$C$9:$BP$159,MATCH($A112,Input_Lieferant!$B$9:$B$158,0),MATCH(CK$1,'Systemmanager - Datenassistent'!$C$8:$BP$8,0)), "")&amp;""</f>
        <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ZM01</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4">
      <c r="A113" s="27">
        <f>IF(Input_Lieferant!B120="","",Input_Lieferant!B120)</f>
        <v>112</v>
      </c>
      <c r="B113" s="27" t="str">
        <f>_xlfn.IFNA(INDEX('Systemmanager - Datenassistent'!$B$9:$BW$159,MATCH($A113,Input_Lieferant!$B$9:$B$158,0),MATCH(B$1,'Systemmanager - Datenassistent'!$B$8:$BW$8,0)), "") &amp; ""</f>
        <v>0800</v>
      </c>
      <c r="C113" s="31"/>
      <c r="D113" s="31"/>
      <c r="E113" s="31"/>
      <c r="F113" s="31"/>
      <c r="G113" s="31"/>
      <c r="H113" s="31"/>
      <c r="I113" s="31"/>
      <c r="J113" s="31"/>
      <c r="K113" s="31"/>
      <c r="L113" s="31"/>
      <c r="M113" s="31"/>
      <c r="N113" s="27" t="str">
        <f t="shared" si="6"/>
        <v>ND</v>
      </c>
      <c r="O113" s="31"/>
      <c r="P113" s="31"/>
      <c r="Q113" s="27">
        <f>_xlfn.IFNA(INDEX(Input_Lieferant!$D$9:$BE$158,MATCH($A113,Input_Lieferant!$B$9:$B$158,0),MATCH(Q$1,Input_Lieferant!$D$8:$BE$8,0)), "")</f>
        <v>80</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U05</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X</v>
      </c>
      <c r="CK113" s="27" t="str">
        <f>_xlfn.IFNA(INDEX('Systemmanager - Datenassistent'!$C$9:$BP$159,MATCH($A113,Input_Lieferant!$B$9:$B$158,0),MATCH(CK$1,'Systemmanager - Datenassistent'!$C$8:$BP$8,0)), "")&amp;""</f>
        <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ZM02</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4">
      <c r="A114" s="27">
        <f>IF(Input_Lieferant!B121="","",Input_Lieferant!B121)</f>
        <v>113</v>
      </c>
      <c r="B114" s="27" t="str">
        <f>_xlfn.IFNA(INDEX('Systemmanager - Datenassistent'!$B$9:$BW$159,MATCH($A114,Input_Lieferant!$B$9:$B$158,0),MATCH(B$1,'Systemmanager - Datenassistent'!$B$8:$BW$8,0)), "") &amp; ""</f>
        <v>0430</v>
      </c>
      <c r="C114" s="31"/>
      <c r="D114" s="31"/>
      <c r="E114" s="31"/>
      <c r="F114" s="31"/>
      <c r="G114" s="31"/>
      <c r="H114" s="31"/>
      <c r="I114" s="31"/>
      <c r="J114" s="31"/>
      <c r="K114" s="31"/>
      <c r="L114" s="31"/>
      <c r="M114" s="31"/>
      <c r="N114" s="27" t="str">
        <f t="shared" si="6"/>
        <v>ND</v>
      </c>
      <c r="O114" s="31"/>
      <c r="P114" s="31"/>
      <c r="Q114" s="27">
        <f>_xlfn.IFNA(INDEX(Input_Lieferant!$D$9:$BE$158,MATCH($A114,Input_Lieferant!$B$9:$B$158,0),MATCH(Q$1,Input_Lieferant!$D$8:$BE$8,0)), "")</f>
        <v>6</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T02</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X</v>
      </c>
      <c r="CK114" s="27" t="str">
        <f>_xlfn.IFNA(INDEX('Systemmanager - Datenassistent'!$C$9:$BP$159,MATCH($A114,Input_Lieferant!$B$9:$B$158,0),MATCH(CK$1,'Systemmanager - Datenassistent'!$C$8:$BP$8,0)), "")&amp;""</f>
        <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ZM03</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4">
      <c r="A115" s="27">
        <f>IF(Input_Lieferant!B122="","",Input_Lieferant!B122)</f>
        <v>114</v>
      </c>
      <c r="B115" s="27" t="str">
        <f>_xlfn.IFNA(INDEX('Systemmanager - Datenassistent'!$B$9:$BW$159,MATCH($A115,Input_Lieferant!$B$9:$B$158,0),MATCH(B$1,'Systemmanager - Datenassistent'!$B$8:$BW$8,0)), "") &amp; ""</f>
        <v>0420</v>
      </c>
      <c r="C115" s="31"/>
      <c r="D115" s="31"/>
      <c r="E115" s="31"/>
      <c r="F115" s="31"/>
      <c r="G115" s="31"/>
      <c r="H115" s="31"/>
      <c r="I115" s="31"/>
      <c r="J115" s="31"/>
      <c r="K115" s="31"/>
      <c r="L115" s="31"/>
      <c r="M115" s="31"/>
      <c r="N115" s="27" t="str">
        <f t="shared" si="6"/>
        <v>ND</v>
      </c>
      <c r="O115" s="31"/>
      <c r="P115" s="31"/>
      <c r="Q115" s="27">
        <f>_xlfn.IFNA(INDEX(Input_Lieferant!$D$9:$BE$158,MATCH($A115,Input_Lieferant!$B$9:$B$158,0),MATCH(Q$1,Input_Lieferant!$D$8:$BE$8,0)), "")</f>
        <v>74</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T10</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X</v>
      </c>
      <c r="CK115" s="27" t="str">
        <f>_xlfn.IFNA(INDEX('Systemmanager - Datenassistent'!$C$9:$BP$159,MATCH($A115,Input_Lieferant!$B$9:$B$158,0),MATCH(CK$1,'Systemmanager - Datenassistent'!$C$8:$BP$8,0)), "")&amp;""</f>
        <v>X</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ZM01</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4">
      <c r="A116" s="27">
        <f>IF(Input_Lieferant!B123="","",Input_Lieferant!B123)</f>
        <v>115</v>
      </c>
      <c r="B116" s="27" t="str">
        <f>_xlfn.IFNA(INDEX('Systemmanager - Datenassistent'!$B$9:$BW$159,MATCH($A116,Input_Lieferant!$B$9:$B$158,0),MATCH(B$1,'Systemmanager - Datenassistent'!$B$8:$BW$8,0)), "") &amp; ""</f>
        <v>0440</v>
      </c>
      <c r="C116" s="31"/>
      <c r="D116" s="31"/>
      <c r="E116" s="31"/>
      <c r="F116" s="31"/>
      <c r="G116" s="31"/>
      <c r="H116" s="31"/>
      <c r="I116" s="31"/>
      <c r="J116" s="31"/>
      <c r="K116" s="31"/>
      <c r="L116" s="31"/>
      <c r="M116" s="31"/>
      <c r="N116" s="27" t="str">
        <f t="shared" si="6"/>
        <v>ND</v>
      </c>
      <c r="O116" s="31"/>
      <c r="P116" s="31"/>
      <c r="Q116" s="27">
        <f>_xlfn.IFNA(INDEX(Input_Lieferant!$D$9:$BE$158,MATCH($A116,Input_Lieferant!$B$9:$B$158,0),MATCH(Q$1,Input_Lieferant!$D$8:$BE$8,0)), "")</f>
        <v>100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U02</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X</v>
      </c>
      <c r="CK116" s="27" t="str">
        <f>_xlfn.IFNA(INDEX('Systemmanager - Datenassistent'!$C$9:$BP$159,MATCH($A116,Input_Lieferant!$B$9:$B$158,0),MATCH(CK$1,'Systemmanager - Datenassistent'!$C$8:$BP$8,0)), "")&amp;""</f>
        <v>X</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ZM01</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4">
      <c r="A117" s="27">
        <f>IF(Input_Lieferant!B124="","",Input_Lieferant!B124)</f>
        <v>116</v>
      </c>
      <c r="B117" s="27" t="str">
        <f>_xlfn.IFNA(INDEX('Systemmanager - Datenassistent'!$B$9:$BW$159,MATCH($A117,Input_Lieferant!$B$9:$B$158,0),MATCH(B$1,'Systemmanager - Datenassistent'!$B$8:$BW$8,0)), "") &amp; ""</f>
        <v>0800</v>
      </c>
      <c r="C117" s="31"/>
      <c r="D117" s="31"/>
      <c r="E117" s="31"/>
      <c r="F117" s="31"/>
      <c r="G117" s="31"/>
      <c r="H117" s="31"/>
      <c r="I117" s="31"/>
      <c r="J117" s="31"/>
      <c r="K117" s="31"/>
      <c r="L117" s="31"/>
      <c r="M117" s="31"/>
      <c r="N117" s="27" t="str">
        <f t="shared" si="6"/>
        <v>ND</v>
      </c>
      <c r="O117" s="31"/>
      <c r="P117" s="31"/>
      <c r="Q117" s="27">
        <f>_xlfn.IFNA(INDEX(Input_Lieferant!$D$9:$BE$158,MATCH($A117,Input_Lieferant!$B$9:$B$158,0),MATCH(Q$1,Input_Lieferant!$D$8:$BE$8,0)), "")</f>
        <v>8</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U01</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X</v>
      </c>
      <c r="CK117" s="27" t="str">
        <f>_xlfn.IFNA(INDEX('Systemmanager - Datenassistent'!$C$9:$BP$159,MATCH($A117,Input_Lieferant!$B$9:$B$158,0),MATCH(CK$1,'Systemmanager - Datenassistent'!$C$8:$BP$8,0)), "")&amp;""</f>
        <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ZM05</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4">
      <c r="A118" s="27">
        <f>IF(Input_Lieferant!B125="","",Input_Lieferant!B125)</f>
        <v>117</v>
      </c>
      <c r="B118" s="27" t="str">
        <f>_xlfn.IFNA(INDEX('Systemmanager - Datenassistent'!$B$9:$BW$159,MATCH($A118,Input_Lieferant!$B$9:$B$158,0),MATCH(B$1,'Systemmanager - Datenassistent'!$B$8:$BW$8,0)), "") &amp; ""</f>
        <v>0440</v>
      </c>
      <c r="C118" s="31"/>
      <c r="D118" s="31"/>
      <c r="E118" s="31"/>
      <c r="F118" s="31"/>
      <c r="G118" s="31"/>
      <c r="H118" s="31"/>
      <c r="I118" s="31"/>
      <c r="J118" s="31"/>
      <c r="K118" s="31"/>
      <c r="L118" s="31"/>
      <c r="M118" s="31"/>
      <c r="N118" s="27" t="str">
        <f t="shared" si="6"/>
        <v>ND</v>
      </c>
      <c r="O118" s="31"/>
      <c r="P118" s="31"/>
      <c r="Q118" s="27">
        <f>_xlfn.IFNA(INDEX(Input_Lieferant!$D$9:$BE$158,MATCH($A118,Input_Lieferant!$B$9:$B$158,0),MATCH(Q$1,Input_Lieferant!$D$8:$BE$8,0)), "")</f>
        <v>96</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T13</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X</v>
      </c>
      <c r="CK118" s="27" t="str">
        <f>_xlfn.IFNA(INDEX('Systemmanager - Datenassistent'!$C$9:$BP$159,MATCH($A118,Input_Lieferant!$B$9:$B$158,0),MATCH(CK$1,'Systemmanager - Datenassistent'!$C$8:$BP$8,0)), "")&amp;""</f>
        <v>X</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ZM05</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4">
      <c r="A119" s="27">
        <f>IF(Input_Lieferant!B126="","",Input_Lieferant!B126)</f>
        <v>118</v>
      </c>
      <c r="B119" s="27" t="str">
        <f>_xlfn.IFNA(INDEX('Systemmanager - Datenassistent'!$B$9:$BW$159,MATCH($A119,Input_Lieferant!$B$9:$B$158,0),MATCH(B$1,'Systemmanager - Datenassistent'!$B$8:$BW$8,0)), "") &amp; ""</f>
        <v>0430</v>
      </c>
      <c r="C119" s="31"/>
      <c r="D119" s="31"/>
      <c r="E119" s="31"/>
      <c r="F119" s="31"/>
      <c r="G119" s="31"/>
      <c r="H119" s="31"/>
      <c r="I119" s="31"/>
      <c r="J119" s="31"/>
      <c r="K119" s="31"/>
      <c r="L119" s="31"/>
      <c r="M119" s="31"/>
      <c r="N119" s="27" t="str">
        <f t="shared" si="6"/>
        <v>ND</v>
      </c>
      <c r="O119" s="31"/>
      <c r="P119" s="31"/>
      <c r="Q119" s="27">
        <f>_xlfn.IFNA(INDEX(Input_Lieferant!$D$9:$BE$158,MATCH($A119,Input_Lieferant!$B$9:$B$158,0),MATCH(Q$1,Input_Lieferant!$D$8:$BE$8,0)), "")</f>
        <v>2</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T09</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X</v>
      </c>
      <c r="CK119" s="27" t="str">
        <f>_xlfn.IFNA(INDEX('Systemmanager - Datenassistent'!$C$9:$BP$159,MATCH($A119,Input_Lieferant!$B$9:$B$158,0),MATCH(CK$1,'Systemmanager - Datenassistent'!$C$8:$BP$8,0)), "")&amp;""</f>
        <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ZM02</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4">
      <c r="A120" s="27">
        <f>IF(Input_Lieferant!B127="","",Input_Lieferant!B127)</f>
        <v>119</v>
      </c>
      <c r="B120" s="27" t="str">
        <f>_xlfn.IFNA(INDEX('Systemmanager - Datenassistent'!$B$9:$BW$159,MATCH($A120,Input_Lieferant!$B$9:$B$158,0),MATCH(B$1,'Systemmanager - Datenassistent'!$B$8:$BW$8,0)), "") &amp; ""</f>
        <v>0800</v>
      </c>
      <c r="C120" s="31"/>
      <c r="D120" s="31"/>
      <c r="E120" s="31"/>
      <c r="F120" s="31"/>
      <c r="G120" s="31"/>
      <c r="H120" s="31"/>
      <c r="I120" s="31"/>
      <c r="J120" s="31"/>
      <c r="K120" s="31"/>
      <c r="L120" s="31"/>
      <c r="M120" s="31"/>
      <c r="N120" s="27" t="str">
        <f t="shared" si="6"/>
        <v>ND</v>
      </c>
      <c r="O120" s="31"/>
      <c r="P120" s="31"/>
      <c r="Q120" s="27">
        <f>_xlfn.IFNA(INDEX(Input_Lieferant!$D$9:$BE$158,MATCH($A120,Input_Lieferant!$B$9:$B$158,0),MATCH(Q$1,Input_Lieferant!$D$8:$BE$8,0)), "")</f>
        <v>2</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T15</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X</v>
      </c>
      <c r="CK120" s="27" t="str">
        <f>_xlfn.IFNA(INDEX('Systemmanager - Datenassistent'!$C$9:$BP$159,MATCH($A120,Input_Lieferant!$B$9:$B$158,0),MATCH(CK$1,'Systemmanager - Datenassistent'!$C$8:$BP$8,0)), "")&amp;""</f>
        <v>X</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ZM02</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4">
      <c r="A121" s="27">
        <f>IF(Input_Lieferant!B128="","",Input_Lieferant!B128)</f>
        <v>120</v>
      </c>
      <c r="B121" s="27" t="str">
        <f>_xlfn.IFNA(INDEX('Systemmanager - Datenassistent'!$B$9:$BW$159,MATCH($A121,Input_Lieferant!$B$9:$B$158,0),MATCH(B$1,'Systemmanager - Datenassistent'!$B$8:$BW$8,0)), "") &amp; ""</f>
        <v>0420</v>
      </c>
      <c r="C121" s="31"/>
      <c r="D121" s="31"/>
      <c r="E121" s="31"/>
      <c r="F121" s="31"/>
      <c r="G121" s="31"/>
      <c r="H121" s="31"/>
      <c r="I121" s="31"/>
      <c r="J121" s="31"/>
      <c r="K121" s="31"/>
      <c r="L121" s="31"/>
      <c r="M121" s="31"/>
      <c r="N121" s="27" t="str">
        <f t="shared" si="6"/>
        <v>ND</v>
      </c>
      <c r="O121" s="31"/>
      <c r="P121" s="31"/>
      <c r="Q121" s="27">
        <f>_xlfn.IFNA(INDEX(Input_Lieferant!$D$9:$BE$158,MATCH($A121,Input_Lieferant!$B$9:$B$158,0),MATCH(Q$1,Input_Lieferant!$D$8:$BE$8,0)), "")</f>
        <v>40</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T09</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X</v>
      </c>
      <c r="CK121" s="27" t="str">
        <f>_xlfn.IFNA(INDEX('Systemmanager - Datenassistent'!$C$9:$BP$159,MATCH($A121,Input_Lieferant!$B$9:$B$158,0),MATCH(CK$1,'Systemmanager - Datenassistent'!$C$8:$BP$8,0)), "")&amp;""</f>
        <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ZM05</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4">
      <c r="A122" s="27">
        <f>IF(Input_Lieferant!B129="","",Input_Lieferant!B129)</f>
        <v>121</v>
      </c>
      <c r="B122" s="27" t="str">
        <f>_xlfn.IFNA(INDEX('Systemmanager - Datenassistent'!$B$9:$BW$159,MATCH($A122,Input_Lieferant!$B$9:$B$158,0),MATCH(B$1,'Systemmanager - Datenassistent'!$B$8:$BW$8,0)), "") &amp; ""</f>
        <v>0420</v>
      </c>
      <c r="C122" s="31"/>
      <c r="D122" s="31"/>
      <c r="E122" s="31"/>
      <c r="F122" s="31"/>
      <c r="G122" s="31"/>
      <c r="H122" s="31"/>
      <c r="I122" s="31"/>
      <c r="J122" s="31"/>
      <c r="K122" s="31"/>
      <c r="L122" s="31"/>
      <c r="M122" s="31"/>
      <c r="N122" s="27" t="str">
        <f t="shared" si="6"/>
        <v>ND</v>
      </c>
      <c r="O122" s="31"/>
      <c r="P122" s="31"/>
      <c r="Q122" s="27">
        <f>_xlfn.IFNA(INDEX(Input_Lieferant!$D$9:$BE$158,MATCH($A122,Input_Lieferant!$B$9:$B$158,0),MATCH(Q$1,Input_Lieferant!$D$8:$BE$8,0)), "")</f>
        <v>41</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T01</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X</v>
      </c>
      <c r="CK122" s="27" t="str">
        <f>_xlfn.IFNA(INDEX('Systemmanager - Datenassistent'!$C$9:$BP$159,MATCH($A122,Input_Lieferant!$B$9:$B$158,0),MATCH(CK$1,'Systemmanager - Datenassistent'!$C$8:$BP$8,0)), "")&amp;""</f>
        <v>X</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ZM01</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4">
      <c r="A123" s="27">
        <f>IF(Input_Lieferant!B130="","",Input_Lieferant!B130)</f>
        <v>122</v>
      </c>
      <c r="B123" s="27" t="str">
        <f>_xlfn.IFNA(INDEX('Systemmanager - Datenassistent'!$B$9:$BW$159,MATCH($A123,Input_Lieferant!$B$9:$B$158,0),MATCH(B$1,'Systemmanager - Datenassistent'!$B$8:$BW$8,0)), "") &amp; ""</f>
        <v>0420</v>
      </c>
      <c r="C123" s="31"/>
      <c r="D123" s="31"/>
      <c r="E123" s="31"/>
      <c r="F123" s="31"/>
      <c r="G123" s="31"/>
      <c r="H123" s="31"/>
      <c r="I123" s="31"/>
      <c r="J123" s="31"/>
      <c r="K123" s="31"/>
      <c r="L123" s="31"/>
      <c r="M123" s="31"/>
      <c r="N123" s="27" t="str">
        <f t="shared" si="6"/>
        <v>ND</v>
      </c>
      <c r="O123" s="31"/>
      <c r="P123" s="31"/>
      <c r="Q123" s="27">
        <f>_xlfn.IFNA(INDEX(Input_Lieferant!$D$9:$BE$158,MATCH($A123,Input_Lieferant!$B$9:$B$158,0),MATCH(Q$1,Input_Lieferant!$D$8:$BE$8,0)), "")</f>
        <v>42</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T07</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X</v>
      </c>
      <c r="CK123" s="27" t="str">
        <f>_xlfn.IFNA(INDEX('Systemmanager - Datenassistent'!$C$9:$BP$159,MATCH($A123,Input_Lieferant!$B$9:$B$158,0),MATCH(CK$1,'Systemmanager - Datenassistent'!$C$8:$BP$8,0)), "")&amp;""</f>
        <v>X</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ZM03</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4">
      <c r="A124" s="27">
        <f>IF(Input_Lieferant!B131="","",Input_Lieferant!B131)</f>
        <v>123</v>
      </c>
      <c r="B124" s="27" t="str">
        <f>_xlfn.IFNA(INDEX('Systemmanager - Datenassistent'!$B$9:$BW$159,MATCH($A124,Input_Lieferant!$B$9:$B$158,0),MATCH(B$1,'Systemmanager - Datenassistent'!$B$8:$BW$8,0)), "") &amp; ""</f>
        <v>0440</v>
      </c>
      <c r="C124" s="31"/>
      <c r="D124" s="31"/>
      <c r="E124" s="31"/>
      <c r="F124" s="31"/>
      <c r="G124" s="31"/>
      <c r="H124" s="31"/>
      <c r="I124" s="31"/>
      <c r="J124" s="31"/>
      <c r="K124" s="31"/>
      <c r="L124" s="31"/>
      <c r="M124" s="31"/>
      <c r="N124" s="27" t="str">
        <f t="shared" si="6"/>
        <v>ND</v>
      </c>
      <c r="O124" s="31"/>
      <c r="P124" s="31"/>
      <c r="Q124" s="27">
        <f>_xlfn.IFNA(INDEX(Input_Lieferant!$D$9:$BE$158,MATCH($A124,Input_Lieferant!$B$9:$B$158,0),MATCH(Q$1,Input_Lieferant!$D$8:$BE$8,0)), "")</f>
        <v>59</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TP4</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X</v>
      </c>
      <c r="CK124" s="27" t="str">
        <f>_xlfn.IFNA(INDEX('Systemmanager - Datenassistent'!$C$9:$BP$159,MATCH($A124,Input_Lieferant!$B$9:$B$158,0),MATCH(CK$1,'Systemmanager - Datenassistent'!$C$8:$BP$8,0)), "")&amp;""</f>
        <v>X</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ZM03</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4">
      <c r="A125" s="27">
        <f>IF(Input_Lieferant!B132="","",Input_Lieferant!B132)</f>
        <v>124</v>
      </c>
      <c r="B125" s="27" t="str">
        <f>_xlfn.IFNA(INDEX('Systemmanager - Datenassistent'!$B$9:$BW$159,MATCH($A125,Input_Lieferant!$B$9:$B$158,0),MATCH(B$1,'Systemmanager - Datenassistent'!$B$8:$BW$8,0)), "") &amp; ""</f>
        <v>0440</v>
      </c>
      <c r="C125" s="31"/>
      <c r="D125" s="31"/>
      <c r="E125" s="31"/>
      <c r="F125" s="31"/>
      <c r="G125" s="31"/>
      <c r="H125" s="31"/>
      <c r="I125" s="31"/>
      <c r="J125" s="31"/>
      <c r="K125" s="31"/>
      <c r="L125" s="31"/>
      <c r="M125" s="31"/>
      <c r="N125" s="27" t="str">
        <f t="shared" si="6"/>
        <v>ND</v>
      </c>
      <c r="O125" s="31"/>
      <c r="P125" s="31"/>
      <c r="Q125" s="27">
        <f>_xlfn.IFNA(INDEX(Input_Lieferant!$D$9:$BE$158,MATCH($A125,Input_Lieferant!$B$9:$B$158,0),MATCH(Q$1,Input_Lieferant!$D$8:$BE$8,0)), "")</f>
        <v>33</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T8A</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X</v>
      </c>
      <c r="CK125" s="27" t="str">
        <f>_xlfn.IFNA(INDEX('Systemmanager - Datenassistent'!$C$9:$BP$159,MATCH($A125,Input_Lieferant!$B$9:$B$158,0),MATCH(CK$1,'Systemmanager - Datenassistent'!$C$8:$BP$8,0)), "")&amp;""</f>
        <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ZM02</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4">
      <c r="A126" s="27">
        <f>IF(Input_Lieferant!B133="","",Input_Lieferant!B133)</f>
        <v>125</v>
      </c>
      <c r="B126" s="27" t="str">
        <f>_xlfn.IFNA(INDEX('Systemmanager - Datenassistent'!$B$9:$BW$159,MATCH($A126,Input_Lieferant!$B$9:$B$158,0),MATCH(B$1,'Systemmanager - Datenassistent'!$B$8:$BW$8,0)), "") &amp; ""</f>
        <v>0430</v>
      </c>
      <c r="C126" s="31"/>
      <c r="D126" s="31"/>
      <c r="E126" s="31"/>
      <c r="F126" s="31"/>
      <c r="G126" s="31"/>
      <c r="H126" s="31"/>
      <c r="I126" s="31"/>
      <c r="J126" s="31"/>
      <c r="K126" s="31"/>
      <c r="L126" s="31"/>
      <c r="M126" s="31"/>
      <c r="N126" s="27" t="str">
        <f t="shared" si="6"/>
        <v>ND</v>
      </c>
      <c r="O126" s="31"/>
      <c r="P126" s="31"/>
      <c r="Q126" s="27">
        <f>_xlfn.IFNA(INDEX(Input_Lieferant!$D$9:$BE$158,MATCH($A126,Input_Lieferant!$B$9:$B$158,0),MATCH(Q$1,Input_Lieferant!$D$8:$BE$8,0)), "")</f>
        <v>50</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T10</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X</v>
      </c>
      <c r="CK126" s="27" t="str">
        <f>_xlfn.IFNA(INDEX('Systemmanager - Datenassistent'!$C$9:$BP$159,MATCH($A126,Input_Lieferant!$B$9:$B$158,0),MATCH(CK$1,'Systemmanager - Datenassistent'!$C$8:$BP$8,0)), "")&amp;""</f>
        <v>X</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ZM02</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4">
      <c r="A127" s="27">
        <f>IF(Input_Lieferant!B134="","",Input_Lieferant!B134)</f>
        <v>126</v>
      </c>
      <c r="B127" s="27" t="str">
        <f>_xlfn.IFNA(INDEX('Systemmanager - Datenassistent'!$B$9:$BW$159,MATCH($A127,Input_Lieferant!$B$9:$B$158,0),MATCH(B$1,'Systemmanager - Datenassistent'!$B$8:$BW$8,0)), "") &amp; ""</f>
        <v>0440</v>
      </c>
      <c r="C127" s="31"/>
      <c r="D127" s="31"/>
      <c r="E127" s="31"/>
      <c r="F127" s="31"/>
      <c r="G127" s="31"/>
      <c r="H127" s="31"/>
      <c r="I127" s="31"/>
      <c r="J127" s="31"/>
      <c r="K127" s="31"/>
      <c r="L127" s="31"/>
      <c r="M127" s="31"/>
      <c r="N127" s="27" t="str">
        <f t="shared" si="6"/>
        <v>ND</v>
      </c>
      <c r="O127" s="31"/>
      <c r="P127" s="31"/>
      <c r="Q127" s="27">
        <f>_xlfn.IFNA(INDEX(Input_Lieferant!$D$9:$BE$158,MATCH($A127,Input_Lieferant!$B$9:$B$158,0),MATCH(Q$1,Input_Lieferant!$D$8:$BE$8,0)), "")</f>
        <v>28</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S04</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X</v>
      </c>
      <c r="CK127" s="27" t="str">
        <f>_xlfn.IFNA(INDEX('Systemmanager - Datenassistent'!$C$9:$BP$159,MATCH($A127,Input_Lieferant!$B$9:$B$158,0),MATCH(CK$1,'Systemmanager - Datenassistent'!$C$8:$BP$8,0)), "")&amp;""</f>
        <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ZM02</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4">
      <c r="A128" s="27">
        <f>IF(Input_Lieferant!B135="","",Input_Lieferant!B135)</f>
        <v>127</v>
      </c>
      <c r="B128" s="27" t="str">
        <f>_xlfn.IFNA(INDEX('Systemmanager - Datenassistent'!$B$9:$BW$159,MATCH($A128,Input_Lieferant!$B$9:$B$158,0),MATCH(B$1,'Systemmanager - Datenassistent'!$B$8:$BW$8,0)), "") &amp; ""</f>
        <v>0440</v>
      </c>
      <c r="C128" s="31"/>
      <c r="D128" s="31"/>
      <c r="E128" s="31"/>
      <c r="F128" s="31"/>
      <c r="G128" s="31"/>
      <c r="H128" s="31"/>
      <c r="I128" s="31"/>
      <c r="J128" s="31"/>
      <c r="K128" s="31"/>
      <c r="L128" s="31"/>
      <c r="M128" s="31"/>
      <c r="N128" s="27" t="str">
        <f t="shared" si="6"/>
        <v>ND</v>
      </c>
      <c r="O128" s="31"/>
      <c r="P128" s="31"/>
      <c r="Q128" s="27">
        <f>_xlfn.IFNA(INDEX(Input_Lieferant!$D$9:$BE$158,MATCH($A128,Input_Lieferant!$B$9:$B$158,0),MATCH(Q$1,Input_Lieferant!$D$8:$BE$8,0)), "")</f>
        <v>99</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TW1</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X</v>
      </c>
      <c r="CK128" s="27" t="str">
        <f>_xlfn.IFNA(INDEX('Systemmanager - Datenassistent'!$C$9:$BP$159,MATCH($A128,Input_Lieferant!$B$9:$B$158,0),MATCH(CK$1,'Systemmanager - Datenassistent'!$C$8:$BP$8,0)), "")&amp;""</f>
        <v>X</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ZM02</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4">
      <c r="A129" s="27">
        <f>IF(Input_Lieferant!B136="","",Input_Lieferant!B136)</f>
        <v>128</v>
      </c>
      <c r="B129" s="27" t="str">
        <f>_xlfn.IFNA(INDEX('Systemmanager - Datenassistent'!$B$9:$BW$159,MATCH($A129,Input_Lieferant!$B$9:$B$158,0),MATCH(B$1,'Systemmanager - Datenassistent'!$B$8:$BW$8,0)), "") &amp; ""</f>
        <v>0440</v>
      </c>
      <c r="C129" s="31"/>
      <c r="D129" s="31"/>
      <c r="E129" s="31"/>
      <c r="F129" s="31"/>
      <c r="G129" s="31"/>
      <c r="H129" s="31"/>
      <c r="I129" s="31"/>
      <c r="J129" s="31"/>
      <c r="K129" s="31"/>
      <c r="L129" s="31"/>
      <c r="M129" s="31"/>
      <c r="N129" s="27" t="str">
        <f t="shared" si="6"/>
        <v>ND</v>
      </c>
      <c r="O129" s="31"/>
      <c r="P129" s="31"/>
      <c r="Q129" s="27">
        <f>_xlfn.IFNA(INDEX(Input_Lieferant!$D$9:$BE$158,MATCH($A129,Input_Lieferant!$B$9:$B$158,0),MATCH(Q$1,Input_Lieferant!$D$8:$BE$8,0)), "")</f>
        <v>15</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T17</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X</v>
      </c>
      <c r="CK129" s="27" t="str">
        <f>_xlfn.IFNA(INDEX('Systemmanager - Datenassistent'!$C$9:$BP$159,MATCH($A129,Input_Lieferant!$B$9:$B$158,0),MATCH(CK$1,'Systemmanager - Datenassistent'!$C$8:$BP$8,0)), "")&amp;""</f>
        <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ZM02</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4">
      <c r="A130" s="27">
        <f>IF(Input_Lieferant!B137="","",Input_Lieferant!B137)</f>
        <v>129</v>
      </c>
      <c r="B130" s="27" t="str">
        <f>_xlfn.IFNA(INDEX('Systemmanager - Datenassistent'!$B$9:$BW$159,MATCH($A130,Input_Lieferant!$B$9:$B$158,0),MATCH(B$1,'Systemmanager - Datenassistent'!$B$8:$BW$8,0)), "") &amp; ""</f>
        <v>0420</v>
      </c>
      <c r="C130" s="31"/>
      <c r="D130" s="31"/>
      <c r="E130" s="31"/>
      <c r="F130" s="31"/>
      <c r="G130" s="31"/>
      <c r="H130" s="31"/>
      <c r="I130" s="31"/>
      <c r="J130" s="31"/>
      <c r="K130" s="31"/>
      <c r="L130" s="31"/>
      <c r="M130" s="31"/>
      <c r="N130" s="27" t="str">
        <f t="shared" ref="N130:N151" si="8">IF(A130&lt;&gt;"","ND","")</f>
        <v>ND</v>
      </c>
      <c r="O130" s="31"/>
      <c r="P130" s="31"/>
      <c r="Q130" s="27">
        <f>_xlfn.IFNA(INDEX(Input_Lieferant!$D$9:$BE$158,MATCH($A130,Input_Lieferant!$B$9:$B$158,0),MATCH(Q$1,Input_Lieferant!$D$8:$BE$8,0)), "")</f>
        <v>40</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U04</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X</v>
      </c>
      <c r="CK130" s="27" t="str">
        <f>_xlfn.IFNA(INDEX('Systemmanager - Datenassistent'!$C$9:$BP$159,MATCH($A130,Input_Lieferant!$B$9:$B$158,0),MATCH(CK$1,'Systemmanager - Datenassistent'!$C$8:$BP$8,0)), "")&amp;""</f>
        <v>X</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ZM01</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4">
      <c r="A131" s="27">
        <f>IF(Input_Lieferant!B138="","",Input_Lieferant!B138)</f>
        <v>130</v>
      </c>
      <c r="B131" s="27" t="str">
        <f>_xlfn.IFNA(INDEX('Systemmanager - Datenassistent'!$B$9:$BW$159,MATCH($A131,Input_Lieferant!$B$9:$B$158,0),MATCH(B$1,'Systemmanager - Datenassistent'!$B$8:$BW$8,0)), "") &amp; ""</f>
        <v>0420</v>
      </c>
      <c r="C131" s="31"/>
      <c r="D131" s="31"/>
      <c r="E131" s="31"/>
      <c r="F131" s="31"/>
      <c r="G131" s="31"/>
      <c r="H131" s="31"/>
      <c r="I131" s="31"/>
      <c r="J131" s="31"/>
      <c r="K131" s="31"/>
      <c r="L131" s="31"/>
      <c r="M131" s="31"/>
      <c r="N131" s="27" t="str">
        <f t="shared" si="8"/>
        <v>ND</v>
      </c>
      <c r="O131" s="31"/>
      <c r="P131" s="31"/>
      <c r="Q131" s="27">
        <f>_xlfn.IFNA(INDEX(Input_Lieferant!$D$9:$BE$158,MATCH($A131,Input_Lieferant!$B$9:$B$158,0),MATCH(Q$1,Input_Lieferant!$D$8:$BE$8,0)), "")</f>
        <v>14</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TP3</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X</v>
      </c>
      <c r="CK131" s="27" t="str">
        <f>_xlfn.IFNA(INDEX('Systemmanager - Datenassistent'!$C$9:$BP$159,MATCH($A131,Input_Lieferant!$B$9:$B$158,0),MATCH(CK$1,'Systemmanager - Datenassistent'!$C$8:$BP$8,0)), "")&amp;""</f>
        <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ZM01</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4">
      <c r="A132" s="27">
        <f>IF(Input_Lieferant!B139="","",Input_Lieferant!B139)</f>
        <v>131</v>
      </c>
      <c r="B132" s="27" t="str">
        <f>_xlfn.IFNA(INDEX('Systemmanager - Datenassistent'!$B$9:$BW$159,MATCH($A132,Input_Lieferant!$B$9:$B$158,0),MATCH(B$1,'Systemmanager - Datenassistent'!$B$8:$BW$8,0)), "") &amp; ""</f>
        <v>0800</v>
      </c>
      <c r="C132" s="31"/>
      <c r="D132" s="31"/>
      <c r="E132" s="31"/>
      <c r="F132" s="31"/>
      <c r="G132" s="31"/>
      <c r="H132" s="31"/>
      <c r="I132" s="31"/>
      <c r="J132" s="31"/>
      <c r="K132" s="31"/>
      <c r="L132" s="31"/>
      <c r="M132" s="31"/>
      <c r="N132" s="27" t="str">
        <f t="shared" si="8"/>
        <v>ND</v>
      </c>
      <c r="O132" s="31"/>
      <c r="P132" s="31"/>
      <c r="Q132" s="27">
        <f>_xlfn.IFNA(INDEX(Input_Lieferant!$D$9:$BE$158,MATCH($A132,Input_Lieferant!$B$9:$B$158,0),MATCH(Q$1,Input_Lieferant!$D$8:$BE$8,0)), "")</f>
        <v>91</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TP3</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X</v>
      </c>
      <c r="CK132" s="27" t="str">
        <f>_xlfn.IFNA(INDEX('Systemmanager - Datenassistent'!$C$9:$BP$159,MATCH($A132,Input_Lieferant!$B$9:$B$158,0),MATCH(CK$1,'Systemmanager - Datenassistent'!$C$8:$BP$8,0)), "")&amp;""</f>
        <v>X</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ZM01</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4">
      <c r="A133" s="27">
        <f>IF(Input_Lieferant!B140="","",Input_Lieferant!B140)</f>
        <v>132</v>
      </c>
      <c r="B133" s="27" t="str">
        <f>_xlfn.IFNA(INDEX('Systemmanager - Datenassistent'!$B$9:$BW$159,MATCH($A133,Input_Lieferant!$B$9:$B$158,0),MATCH(B$1,'Systemmanager - Datenassistent'!$B$8:$BW$8,0)), "") &amp; ""</f>
        <v>0800</v>
      </c>
      <c r="C133" s="31"/>
      <c r="D133" s="31"/>
      <c r="E133" s="31"/>
      <c r="F133" s="31"/>
      <c r="G133" s="31"/>
      <c r="H133" s="31"/>
      <c r="I133" s="31"/>
      <c r="J133" s="31"/>
      <c r="K133" s="31"/>
      <c r="L133" s="31"/>
      <c r="M133" s="31"/>
      <c r="N133" s="27" t="str">
        <f t="shared" si="8"/>
        <v>ND</v>
      </c>
      <c r="O133" s="31"/>
      <c r="P133" s="31"/>
      <c r="Q133" s="27">
        <f>_xlfn.IFNA(INDEX(Input_Lieferant!$D$9:$BE$158,MATCH($A133,Input_Lieferant!$B$9:$B$158,0),MATCH(Q$1,Input_Lieferant!$D$8:$BE$8,0)), "")</f>
        <v>100</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T14</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X</v>
      </c>
      <c r="CK133" s="27" t="str">
        <f>_xlfn.IFNA(INDEX('Systemmanager - Datenassistent'!$C$9:$BP$159,MATCH($A133,Input_Lieferant!$B$9:$B$158,0),MATCH(CK$1,'Systemmanager - Datenassistent'!$C$8:$BP$8,0)), "")&amp;""</f>
        <v>X</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ZM02</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4">
      <c r="A134" s="27">
        <f>IF(Input_Lieferant!B141="","",Input_Lieferant!B141)</f>
        <v>133</v>
      </c>
      <c r="B134" s="27" t="str">
        <f>_xlfn.IFNA(INDEX('Systemmanager - Datenassistent'!$B$9:$BW$159,MATCH($A134,Input_Lieferant!$B$9:$B$158,0),MATCH(B$1,'Systemmanager - Datenassistent'!$B$8:$BW$8,0)), "") &amp; ""</f>
        <v>0430</v>
      </c>
      <c r="C134" s="31"/>
      <c r="D134" s="31"/>
      <c r="E134" s="31"/>
      <c r="F134" s="31"/>
      <c r="G134" s="31"/>
      <c r="H134" s="31"/>
      <c r="I134" s="31"/>
      <c r="J134" s="31"/>
      <c r="K134" s="31"/>
      <c r="L134" s="31"/>
      <c r="M134" s="31"/>
      <c r="N134" s="27" t="str">
        <f t="shared" si="8"/>
        <v>ND</v>
      </c>
      <c r="O134" s="31"/>
      <c r="P134" s="31"/>
      <c r="Q134" s="27">
        <f>_xlfn.IFNA(INDEX(Input_Lieferant!$D$9:$BE$158,MATCH($A134,Input_Lieferant!$B$9:$B$158,0),MATCH(Q$1,Input_Lieferant!$D$8:$BE$8,0)), "")</f>
        <v>46</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TP4</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X</v>
      </c>
      <c r="CK134" s="27" t="str">
        <f>_xlfn.IFNA(INDEX('Systemmanager - Datenassistent'!$C$9:$BP$159,MATCH($A134,Input_Lieferant!$B$9:$B$158,0),MATCH(CK$1,'Systemmanager - Datenassistent'!$C$8:$BP$8,0)), "")&amp;""</f>
        <v>X</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ZM05</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4">
      <c r="A135" s="27">
        <f>IF(Input_Lieferant!B142="","",Input_Lieferant!B142)</f>
        <v>134</v>
      </c>
      <c r="B135" s="27" t="str">
        <f>_xlfn.IFNA(INDEX('Systemmanager - Datenassistent'!$B$9:$BW$159,MATCH($A135,Input_Lieferant!$B$9:$B$158,0),MATCH(B$1,'Systemmanager - Datenassistent'!$B$8:$BW$8,0)), "") &amp; ""</f>
        <v>0420</v>
      </c>
      <c r="C135" s="31"/>
      <c r="D135" s="31"/>
      <c r="E135" s="31"/>
      <c r="F135" s="31"/>
      <c r="G135" s="31"/>
      <c r="H135" s="31"/>
      <c r="I135" s="31"/>
      <c r="J135" s="31"/>
      <c r="K135" s="31"/>
      <c r="L135" s="31"/>
      <c r="M135" s="31"/>
      <c r="N135" s="27" t="str">
        <f t="shared" si="8"/>
        <v>ND</v>
      </c>
      <c r="O135" s="31"/>
      <c r="P135" s="31"/>
      <c r="Q135" s="27">
        <f>_xlfn.IFNA(INDEX(Input_Lieferant!$D$9:$BE$158,MATCH($A135,Input_Lieferant!$B$9:$B$158,0),MATCH(Q$1,Input_Lieferant!$D$8:$BE$8,0)), "")</f>
        <v>91</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T17</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X</v>
      </c>
      <c r="CK135" s="27" t="str">
        <f>_xlfn.IFNA(INDEX('Systemmanager - Datenassistent'!$C$9:$BP$159,MATCH($A135,Input_Lieferant!$B$9:$B$158,0),MATCH(CK$1,'Systemmanager - Datenassistent'!$C$8:$BP$8,0)), "")&amp;""</f>
        <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ZM01</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4">
      <c r="A136" s="27">
        <f>IF(Input_Lieferant!B143="","",Input_Lieferant!B143)</f>
        <v>135</v>
      </c>
      <c r="B136" s="27" t="str">
        <f>_xlfn.IFNA(INDEX('Systemmanager - Datenassistent'!$B$9:$BW$159,MATCH($A136,Input_Lieferant!$B$9:$B$158,0),MATCH(B$1,'Systemmanager - Datenassistent'!$B$8:$BW$8,0)), "") &amp; ""</f>
        <v>0800</v>
      </c>
      <c r="C136" s="31"/>
      <c r="D136" s="31"/>
      <c r="E136" s="31"/>
      <c r="F136" s="31"/>
      <c r="G136" s="31"/>
      <c r="H136" s="31"/>
      <c r="I136" s="31"/>
      <c r="J136" s="31"/>
      <c r="K136" s="31"/>
      <c r="L136" s="31"/>
      <c r="M136" s="31"/>
      <c r="N136" s="27" t="str">
        <f t="shared" si="8"/>
        <v>ND</v>
      </c>
      <c r="O136" s="31"/>
      <c r="P136" s="31"/>
      <c r="Q136" s="27">
        <f>_xlfn.IFNA(INDEX(Input_Lieferant!$D$9:$BE$158,MATCH($A136,Input_Lieferant!$B$9:$B$158,0),MATCH(Q$1,Input_Lieferant!$D$8:$BE$8,0)), "")</f>
        <v>69</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U02</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X</v>
      </c>
      <c r="CK136" s="27" t="str">
        <f>_xlfn.IFNA(INDEX('Systemmanager - Datenassistent'!$C$9:$BP$159,MATCH($A136,Input_Lieferant!$B$9:$B$158,0),MATCH(CK$1,'Systemmanager - Datenassistent'!$C$8:$BP$8,0)), "")&amp;""</f>
        <v>X</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ZM02</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4">
      <c r="A137" s="27">
        <f>IF(Input_Lieferant!B144="","",Input_Lieferant!B144)</f>
        <v>136</v>
      </c>
      <c r="B137" s="27" t="str">
        <f>_xlfn.IFNA(INDEX('Systemmanager - Datenassistent'!$B$9:$BW$159,MATCH($A137,Input_Lieferant!$B$9:$B$158,0),MATCH(B$1,'Systemmanager - Datenassistent'!$B$8:$BW$8,0)), "") &amp; ""</f>
        <v>0430</v>
      </c>
      <c r="C137" s="31"/>
      <c r="D137" s="31"/>
      <c r="E137" s="31"/>
      <c r="F137" s="31"/>
      <c r="G137" s="31"/>
      <c r="H137" s="31"/>
      <c r="I137" s="31"/>
      <c r="J137" s="31"/>
      <c r="K137" s="31"/>
      <c r="L137" s="31"/>
      <c r="M137" s="31"/>
      <c r="N137" s="27" t="str">
        <f t="shared" si="8"/>
        <v>ND</v>
      </c>
      <c r="O137" s="31"/>
      <c r="P137" s="31"/>
      <c r="Q137" s="27">
        <f>_xlfn.IFNA(INDEX(Input_Lieferant!$D$9:$BE$158,MATCH($A137,Input_Lieferant!$B$9:$B$158,0),MATCH(Q$1,Input_Lieferant!$D$8:$BE$8,0)), "")</f>
        <v>85</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T17</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X</v>
      </c>
      <c r="CK137" s="27" t="str">
        <f>_xlfn.IFNA(INDEX('Systemmanager - Datenassistent'!$C$9:$BP$159,MATCH($A137,Input_Lieferant!$B$9:$B$158,0),MATCH(CK$1,'Systemmanager - Datenassistent'!$C$8:$BP$8,0)), "")&amp;""</f>
        <v>X</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ZM02</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4">
      <c r="A138" s="27">
        <f>IF(Input_Lieferant!B145="","",Input_Lieferant!B145)</f>
        <v>137</v>
      </c>
      <c r="B138" s="27" t="str">
        <f>_xlfn.IFNA(INDEX('Systemmanager - Datenassistent'!$B$9:$BW$159,MATCH($A138,Input_Lieferant!$B$9:$B$158,0),MATCH(B$1,'Systemmanager - Datenassistent'!$B$8:$BW$8,0)), "") &amp; ""</f>
        <v>0440</v>
      </c>
      <c r="C138" s="31"/>
      <c r="D138" s="31"/>
      <c r="E138" s="31"/>
      <c r="F138" s="31"/>
      <c r="G138" s="31"/>
      <c r="H138" s="31"/>
      <c r="I138" s="31"/>
      <c r="J138" s="31"/>
      <c r="K138" s="31"/>
      <c r="L138" s="31"/>
      <c r="M138" s="31"/>
      <c r="N138" s="27" t="str">
        <f t="shared" si="8"/>
        <v>ND</v>
      </c>
      <c r="O138" s="31"/>
      <c r="P138" s="31"/>
      <c r="Q138" s="27">
        <f>_xlfn.IFNA(INDEX(Input_Lieferant!$D$9:$BE$158,MATCH($A138,Input_Lieferant!$B$9:$B$158,0),MATCH(Q$1,Input_Lieferant!$D$8:$BE$8,0)), "")</f>
        <v>52</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TP4</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X</v>
      </c>
      <c r="CK138" s="27" t="str">
        <f>_xlfn.IFNA(INDEX('Systemmanager - Datenassistent'!$C$9:$BP$159,MATCH($A138,Input_Lieferant!$B$9:$B$158,0),MATCH(CK$1,'Systemmanager - Datenassistent'!$C$8:$BP$8,0)), "")&amp;""</f>
        <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ZM01</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4">
      <c r="A139" s="27">
        <f>IF(Input_Lieferant!B146="","",Input_Lieferant!B146)</f>
        <v>138</v>
      </c>
      <c r="B139" s="27" t="str">
        <f>_xlfn.IFNA(INDEX('Systemmanager - Datenassistent'!$B$9:$BW$159,MATCH($A139,Input_Lieferant!$B$9:$B$158,0),MATCH(B$1,'Systemmanager - Datenassistent'!$B$8:$BW$8,0)), "") &amp; ""</f>
        <v>0440</v>
      </c>
      <c r="C139" s="31"/>
      <c r="D139" s="31"/>
      <c r="E139" s="31"/>
      <c r="F139" s="31"/>
      <c r="G139" s="31"/>
      <c r="H139" s="31"/>
      <c r="I139" s="31"/>
      <c r="J139" s="31"/>
      <c r="K139" s="31"/>
      <c r="L139" s="31"/>
      <c r="M139" s="31"/>
      <c r="N139" s="27" t="str">
        <f t="shared" si="8"/>
        <v>ND</v>
      </c>
      <c r="O139" s="31"/>
      <c r="P139" s="31"/>
      <c r="Q139" s="27">
        <f>_xlfn.IFNA(INDEX(Input_Lieferant!$D$9:$BE$158,MATCH($A139,Input_Lieferant!$B$9:$B$158,0),MATCH(Q$1,Input_Lieferant!$D$8:$BE$8,0)), "")</f>
        <v>58</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TP7</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X</v>
      </c>
      <c r="CK139" s="27" t="str">
        <f>_xlfn.IFNA(INDEX('Systemmanager - Datenassistent'!$C$9:$BP$159,MATCH($A139,Input_Lieferant!$B$9:$B$158,0),MATCH(CK$1,'Systemmanager - Datenassistent'!$C$8:$BP$8,0)), "")&amp;""</f>
        <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ZM01</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4">
      <c r="A140" s="27">
        <f>IF(Input_Lieferant!B147="","",Input_Lieferant!B147)</f>
        <v>139</v>
      </c>
      <c r="B140" s="27" t="str">
        <f>_xlfn.IFNA(INDEX('Systemmanager - Datenassistent'!$B$9:$BW$159,MATCH($A140,Input_Lieferant!$B$9:$B$158,0),MATCH(B$1,'Systemmanager - Datenassistent'!$B$8:$BW$8,0)), "") &amp; ""</f>
        <v>0440</v>
      </c>
      <c r="C140" s="31"/>
      <c r="D140" s="31"/>
      <c r="E140" s="31"/>
      <c r="F140" s="31"/>
      <c r="G140" s="31"/>
      <c r="H140" s="31"/>
      <c r="I140" s="31"/>
      <c r="J140" s="31"/>
      <c r="K140" s="31"/>
      <c r="L140" s="31"/>
      <c r="M140" s="31"/>
      <c r="N140" s="27" t="str">
        <f t="shared" si="8"/>
        <v>ND</v>
      </c>
      <c r="O140" s="31"/>
      <c r="P140" s="31"/>
      <c r="Q140" s="27">
        <f>_xlfn.IFNA(INDEX(Input_Lieferant!$D$9:$BE$158,MATCH($A140,Input_Lieferant!$B$9:$B$158,0),MATCH(Q$1,Input_Lieferant!$D$8:$BE$8,0)), "")</f>
        <v>85</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T14</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X</v>
      </c>
      <c r="CK140" s="27" t="str">
        <f>_xlfn.IFNA(INDEX('Systemmanager - Datenassistent'!$C$9:$BP$159,MATCH($A140,Input_Lieferant!$B$9:$B$158,0),MATCH(CK$1,'Systemmanager - Datenassistent'!$C$8:$BP$8,0)), "")&amp;""</f>
        <v>X</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ZM05</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4">
      <c r="A141" s="27">
        <f>IF(Input_Lieferant!B148="","",Input_Lieferant!B148)</f>
        <v>140</v>
      </c>
      <c r="B141" s="27" t="str">
        <f>_xlfn.IFNA(INDEX('Systemmanager - Datenassistent'!$B$9:$BW$159,MATCH($A141,Input_Lieferant!$B$9:$B$158,0),MATCH(B$1,'Systemmanager - Datenassistent'!$B$8:$BW$8,0)), "") &amp; ""</f>
        <v>0430</v>
      </c>
      <c r="C141" s="31"/>
      <c r="D141" s="31"/>
      <c r="E141" s="31"/>
      <c r="F141" s="31"/>
      <c r="G141" s="31"/>
      <c r="H141" s="31"/>
      <c r="I141" s="31"/>
      <c r="J141" s="31"/>
      <c r="K141" s="31"/>
      <c r="L141" s="31"/>
      <c r="M141" s="31"/>
      <c r="N141" s="27" t="str">
        <f t="shared" si="8"/>
        <v>ND</v>
      </c>
      <c r="O141" s="31"/>
      <c r="P141" s="31"/>
      <c r="Q141" s="27">
        <f>_xlfn.IFNA(INDEX(Input_Lieferant!$D$9:$BE$158,MATCH($A141,Input_Lieferant!$B$9:$B$158,0),MATCH(Q$1,Input_Lieferant!$D$8:$BE$8,0)), "")</f>
        <v>30</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U05</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X</v>
      </c>
      <c r="CK141" s="27" t="str">
        <f>_xlfn.IFNA(INDEX('Systemmanager - Datenassistent'!$C$9:$BP$159,MATCH($A141,Input_Lieferant!$B$9:$B$158,0),MATCH(CK$1,'Systemmanager - Datenassistent'!$C$8:$BP$8,0)), "")&amp;""</f>
        <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ZM05</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4">
      <c r="A142" s="27">
        <f>IF(Input_Lieferant!B149="","",Input_Lieferant!B149)</f>
        <v>141</v>
      </c>
      <c r="B142" s="27" t="str">
        <f>_xlfn.IFNA(INDEX('Systemmanager - Datenassistent'!$B$9:$BW$159,MATCH($A142,Input_Lieferant!$B$9:$B$158,0),MATCH(B$1,'Systemmanager - Datenassistent'!$B$8:$BW$8,0)), "") &amp; ""</f>
        <v>0420</v>
      </c>
      <c r="C142" s="31"/>
      <c r="D142" s="31"/>
      <c r="E142" s="31"/>
      <c r="F142" s="31"/>
      <c r="G142" s="31"/>
      <c r="H142" s="31"/>
      <c r="I142" s="31"/>
      <c r="J142" s="31"/>
      <c r="K142" s="31"/>
      <c r="L142" s="31"/>
      <c r="M142" s="31"/>
      <c r="N142" s="27" t="str">
        <f t="shared" si="8"/>
        <v>ND</v>
      </c>
      <c r="O142" s="31"/>
      <c r="P142" s="31"/>
      <c r="Q142" s="27">
        <f>_xlfn.IFNA(INDEX(Input_Lieferant!$D$9:$BE$158,MATCH($A142,Input_Lieferant!$B$9:$B$158,0),MATCH(Q$1,Input_Lieferant!$D$8:$BE$8,0)), "")</f>
        <v>87</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T16</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X</v>
      </c>
      <c r="CK142" s="27" t="str">
        <f>_xlfn.IFNA(INDEX('Systemmanager - Datenassistent'!$C$9:$BP$159,MATCH($A142,Input_Lieferant!$B$9:$B$158,0),MATCH(CK$1,'Systemmanager - Datenassistent'!$C$8:$BP$8,0)), "")&amp;""</f>
        <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ZM05</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4">
      <c r="A143" s="27">
        <f>IF(Input_Lieferant!B150="","",Input_Lieferant!B150)</f>
        <v>142</v>
      </c>
      <c r="B143" s="27" t="str">
        <f>_xlfn.IFNA(INDEX('Systemmanager - Datenassistent'!$B$9:$BW$159,MATCH($A143,Input_Lieferant!$B$9:$B$158,0),MATCH(B$1,'Systemmanager - Datenassistent'!$B$8:$BW$8,0)), "") &amp; ""</f>
        <v>0440</v>
      </c>
      <c r="C143" s="31"/>
      <c r="D143" s="31"/>
      <c r="E143" s="31"/>
      <c r="F143" s="31"/>
      <c r="G143" s="31"/>
      <c r="H143" s="31"/>
      <c r="I143" s="31"/>
      <c r="J143" s="31"/>
      <c r="K143" s="31"/>
      <c r="L143" s="31"/>
      <c r="M143" s="31"/>
      <c r="N143" s="27" t="str">
        <f t="shared" si="8"/>
        <v>ND</v>
      </c>
      <c r="O143" s="31"/>
      <c r="P143" s="31"/>
      <c r="Q143" s="27">
        <f>_xlfn.IFNA(INDEX(Input_Lieferant!$D$9:$BE$158,MATCH($A143,Input_Lieferant!$B$9:$B$158,0),MATCH(Q$1,Input_Lieferant!$D$8:$BE$8,0)), "")</f>
        <v>13</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U06</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X</v>
      </c>
      <c r="CK143" s="27" t="str">
        <f>_xlfn.IFNA(INDEX('Systemmanager - Datenassistent'!$C$9:$BP$159,MATCH($A143,Input_Lieferant!$B$9:$B$158,0),MATCH(CK$1,'Systemmanager - Datenassistent'!$C$8:$BP$8,0)), "")&amp;""</f>
        <v>X</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ZM01</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4">
      <c r="A144" s="27">
        <f>IF(Input_Lieferant!B151="","",Input_Lieferant!B151)</f>
        <v>143</v>
      </c>
      <c r="B144" s="27" t="str">
        <f>_xlfn.IFNA(INDEX('Systemmanager - Datenassistent'!$B$9:$BW$159,MATCH($A144,Input_Lieferant!$B$9:$B$158,0),MATCH(B$1,'Systemmanager - Datenassistent'!$B$8:$BW$8,0)), "") &amp; ""</f>
        <v>0440</v>
      </c>
      <c r="C144" s="31"/>
      <c r="D144" s="31"/>
      <c r="E144" s="31"/>
      <c r="F144" s="31"/>
      <c r="G144" s="31"/>
      <c r="H144" s="31"/>
      <c r="I144" s="31"/>
      <c r="J144" s="31"/>
      <c r="K144" s="31"/>
      <c r="L144" s="31"/>
      <c r="M144" s="31"/>
      <c r="N144" s="27" t="str">
        <f t="shared" si="8"/>
        <v>ND</v>
      </c>
      <c r="O144" s="31"/>
      <c r="P144" s="31"/>
      <c r="Q144" s="27">
        <f>_xlfn.IFNA(INDEX(Input_Lieferant!$D$9:$BE$158,MATCH($A144,Input_Lieferant!$B$9:$B$158,0),MATCH(Q$1,Input_Lieferant!$D$8:$BE$8,0)), "")</f>
        <v>58</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T06</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X</v>
      </c>
      <c r="CK144" s="27" t="str">
        <f>_xlfn.IFNA(INDEX('Systemmanager - Datenassistent'!$C$9:$BP$159,MATCH($A144,Input_Lieferant!$B$9:$B$158,0),MATCH(CK$1,'Systemmanager - Datenassistent'!$C$8:$BP$8,0)), "")&amp;""</f>
        <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ZM01</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4">
      <c r="A145" s="27">
        <f>IF(Input_Lieferant!B152="","",Input_Lieferant!B152)</f>
        <v>144</v>
      </c>
      <c r="B145" s="27" t="str">
        <f>_xlfn.IFNA(INDEX('Systemmanager - Datenassistent'!$B$9:$BW$159,MATCH($A145,Input_Lieferant!$B$9:$B$158,0),MATCH(B$1,'Systemmanager - Datenassistent'!$B$8:$BW$8,0)), "") &amp; ""</f>
        <v>0420</v>
      </c>
      <c r="C145" s="31"/>
      <c r="D145" s="31"/>
      <c r="E145" s="31"/>
      <c r="F145" s="31"/>
      <c r="G145" s="31"/>
      <c r="H145" s="31"/>
      <c r="I145" s="31"/>
      <c r="J145" s="31"/>
      <c r="K145" s="31"/>
      <c r="L145" s="31"/>
      <c r="M145" s="31"/>
      <c r="N145" s="27" t="str">
        <f t="shared" si="8"/>
        <v>ND</v>
      </c>
      <c r="O145" s="31"/>
      <c r="P145" s="31"/>
      <c r="Q145" s="27">
        <f>_xlfn.IFNA(INDEX(Input_Lieferant!$D$9:$BE$158,MATCH($A145,Input_Lieferant!$B$9:$B$158,0),MATCH(Q$1,Input_Lieferant!$D$8:$BE$8,0)), "")</f>
        <v>33</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T17</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X</v>
      </c>
      <c r="CK145" s="27" t="str">
        <f>_xlfn.IFNA(INDEX('Systemmanager - Datenassistent'!$C$9:$BP$159,MATCH($A145,Input_Lieferant!$B$9:$B$158,0),MATCH(CK$1,'Systemmanager - Datenassistent'!$C$8:$BP$8,0)), "")&amp;""</f>
        <v>X</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ZM01</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4">
      <c r="A146" s="27">
        <f>IF(Input_Lieferant!B153="","",Input_Lieferant!B153)</f>
        <v>145</v>
      </c>
      <c r="B146" s="27" t="str">
        <f>_xlfn.IFNA(INDEX('Systemmanager - Datenassistent'!$B$9:$BW$159,MATCH($A146,Input_Lieferant!$B$9:$B$158,0),MATCH(B$1,'Systemmanager - Datenassistent'!$B$8:$BW$8,0)), "") &amp; ""</f>
        <v>0440</v>
      </c>
      <c r="C146" s="31"/>
      <c r="D146" s="31"/>
      <c r="E146" s="31"/>
      <c r="F146" s="31"/>
      <c r="G146" s="31"/>
      <c r="H146" s="31"/>
      <c r="I146" s="31"/>
      <c r="J146" s="31"/>
      <c r="K146" s="31"/>
      <c r="L146" s="31"/>
      <c r="M146" s="31"/>
      <c r="N146" s="27" t="str">
        <f t="shared" si="8"/>
        <v>ND</v>
      </c>
      <c r="O146" s="31"/>
      <c r="P146" s="31"/>
      <c r="Q146" s="27">
        <f>_xlfn.IFNA(INDEX(Input_Lieferant!$D$9:$BE$158,MATCH($A146,Input_Lieferant!$B$9:$B$158,0),MATCH(Q$1,Input_Lieferant!$D$8:$BE$8,0)), "")</f>
        <v>60</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TP5</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X</v>
      </c>
      <c r="CK146" s="27" t="str">
        <f>_xlfn.IFNA(INDEX('Systemmanager - Datenassistent'!$C$9:$BP$159,MATCH($A146,Input_Lieferant!$B$9:$B$158,0),MATCH(CK$1,'Systemmanager - Datenassistent'!$C$8:$BP$8,0)), "")&amp;""</f>
        <v>X</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ZM01</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4">
      <c r="A147" s="27">
        <f>IF(Input_Lieferant!B154="","",Input_Lieferant!B154)</f>
        <v>146</v>
      </c>
      <c r="B147" s="27" t="str">
        <f>_xlfn.IFNA(INDEX('Systemmanager - Datenassistent'!$B$9:$BW$159,MATCH($A147,Input_Lieferant!$B$9:$B$158,0),MATCH(B$1,'Systemmanager - Datenassistent'!$B$8:$BW$8,0)), "") &amp; ""</f>
        <v>0430</v>
      </c>
      <c r="C147" s="31"/>
      <c r="D147" s="31"/>
      <c r="E147" s="31"/>
      <c r="F147" s="31"/>
      <c r="G147" s="31"/>
      <c r="H147" s="31"/>
      <c r="I147" s="31"/>
      <c r="J147" s="31"/>
      <c r="K147" s="31"/>
      <c r="L147" s="31"/>
      <c r="M147" s="31"/>
      <c r="N147" s="27" t="str">
        <f t="shared" si="8"/>
        <v>ND</v>
      </c>
      <c r="O147" s="31"/>
      <c r="P147" s="31"/>
      <c r="Q147" s="27">
        <f>_xlfn.IFNA(INDEX(Input_Lieferant!$D$9:$BE$158,MATCH($A147,Input_Lieferant!$B$9:$B$158,0),MATCH(Q$1,Input_Lieferant!$D$8:$BE$8,0)), "")</f>
        <v>59</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TP3</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X</v>
      </c>
      <c r="CK147" s="27" t="str">
        <f>_xlfn.IFNA(INDEX('Systemmanager - Datenassistent'!$C$9:$BP$159,MATCH($A147,Input_Lieferant!$B$9:$B$158,0),MATCH(CK$1,'Systemmanager - Datenassistent'!$C$8:$BP$8,0)), "")&amp;""</f>
        <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ZM02</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4">
      <c r="A148" s="27">
        <f>IF(Input_Lieferant!B155="","",Input_Lieferant!B155)</f>
        <v>147</v>
      </c>
      <c r="B148" s="27" t="str">
        <f>_xlfn.IFNA(INDEX('Systemmanager - Datenassistent'!$B$9:$BW$159,MATCH($A148,Input_Lieferant!$B$9:$B$158,0),MATCH(B$1,'Systemmanager - Datenassistent'!$B$8:$BW$8,0)), "") &amp; ""</f>
        <v>0440</v>
      </c>
      <c r="C148" s="31"/>
      <c r="D148" s="31"/>
      <c r="E148" s="31"/>
      <c r="F148" s="31"/>
      <c r="G148" s="31"/>
      <c r="H148" s="31"/>
      <c r="I148" s="31"/>
      <c r="J148" s="31"/>
      <c r="K148" s="31"/>
      <c r="L148" s="31"/>
      <c r="M148" s="31"/>
      <c r="N148" s="27" t="str">
        <f t="shared" si="8"/>
        <v>ND</v>
      </c>
      <c r="O148" s="31"/>
      <c r="P148" s="31"/>
      <c r="Q148" s="27">
        <f>_xlfn.IFNA(INDEX(Input_Lieferant!$D$9:$BE$158,MATCH($A148,Input_Lieferant!$B$9:$B$158,0),MATCH(Q$1,Input_Lieferant!$D$8:$BE$8,0)), "")</f>
        <v>62</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T12</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X</v>
      </c>
      <c r="CK148" s="27" t="str">
        <f>_xlfn.IFNA(INDEX('Systemmanager - Datenassistent'!$C$9:$BP$159,MATCH($A148,Input_Lieferant!$B$9:$B$158,0),MATCH(CK$1,'Systemmanager - Datenassistent'!$C$8:$BP$8,0)), "")&amp;""</f>
        <v>X</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ZM03</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4">
      <c r="A149" s="27">
        <f>IF(Input_Lieferant!B156="","",Input_Lieferant!B156)</f>
        <v>148</v>
      </c>
      <c r="B149" s="27" t="str">
        <f>_xlfn.IFNA(INDEX('Systemmanager - Datenassistent'!$B$9:$BW$159,MATCH($A149,Input_Lieferant!$B$9:$B$158,0),MATCH(B$1,'Systemmanager - Datenassistent'!$B$8:$BW$8,0)), "") &amp; ""</f>
        <v>0800</v>
      </c>
      <c r="C149" s="31"/>
      <c r="D149" s="31"/>
      <c r="E149" s="31"/>
      <c r="F149" s="31"/>
      <c r="G149" s="31"/>
      <c r="H149" s="31"/>
      <c r="I149" s="31"/>
      <c r="J149" s="31"/>
      <c r="K149" s="31"/>
      <c r="L149" s="31"/>
      <c r="M149" s="31"/>
      <c r="N149" s="27" t="str">
        <f t="shared" si="8"/>
        <v>ND</v>
      </c>
      <c r="O149" s="31"/>
      <c r="P149" s="31"/>
      <c r="Q149" s="27">
        <f>_xlfn.IFNA(INDEX(Input_Lieferant!$D$9:$BE$158,MATCH($A149,Input_Lieferant!$B$9:$B$158,0),MATCH(Q$1,Input_Lieferant!$D$8:$BE$8,0)), "")</f>
        <v>58</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U07</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X</v>
      </c>
      <c r="CK149" s="27" t="str">
        <f>_xlfn.IFNA(INDEX('Systemmanager - Datenassistent'!$C$9:$BP$159,MATCH($A149,Input_Lieferant!$B$9:$B$158,0),MATCH(CK$1,'Systemmanager - Datenassistent'!$C$8:$BP$8,0)), "")&amp;""</f>
        <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ZM05</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4">
      <c r="A150" s="27">
        <f>IF(Input_Lieferant!B157="","",Input_Lieferant!B157)</f>
        <v>149</v>
      </c>
      <c r="B150" s="27" t="str">
        <f>_xlfn.IFNA(INDEX('Systemmanager - Datenassistent'!$B$9:$BW$159,MATCH($A150,Input_Lieferant!$B$9:$B$158,0),MATCH(B$1,'Systemmanager - Datenassistent'!$B$8:$BW$8,0)), "") &amp; ""</f>
        <v>0440</v>
      </c>
      <c r="C150" s="31"/>
      <c r="D150" s="31"/>
      <c r="E150" s="31"/>
      <c r="F150" s="31"/>
      <c r="G150" s="31"/>
      <c r="H150" s="31"/>
      <c r="I150" s="31"/>
      <c r="J150" s="31"/>
      <c r="K150" s="31"/>
      <c r="L150" s="31"/>
      <c r="M150" s="31"/>
      <c r="N150" s="27" t="str">
        <f t="shared" si="8"/>
        <v>ND</v>
      </c>
      <c r="O150" s="31"/>
      <c r="P150" s="31"/>
      <c r="Q150" s="27">
        <f>_xlfn.IFNA(INDEX(Input_Lieferant!$D$9:$BE$158,MATCH($A150,Input_Lieferant!$B$9:$B$158,0),MATCH(Q$1,Input_Lieferant!$D$8:$BE$8,0)), "")</f>
        <v>28</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U01</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X</v>
      </c>
      <c r="CK150" s="27" t="str">
        <f>_xlfn.IFNA(INDEX('Systemmanager - Datenassistent'!$C$9:$BP$159,MATCH($A150,Input_Lieferant!$B$9:$B$158,0),MATCH(CK$1,'Systemmanager - Datenassistent'!$C$8:$BP$8,0)), "")&amp;""</f>
        <v>X</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ZM05</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4">
      <c r="A151" s="27">
        <f>IF(Input_Lieferant!B158="","",Input_Lieferant!B158)</f>
        <v>150</v>
      </c>
      <c r="B151" s="27" t="str">
        <f>_xlfn.IFNA(INDEX('Systemmanager - Datenassistent'!$B$9:$BW$159,MATCH($A151,Input_Lieferant!$B$9:$B$158,0),MATCH(B$1,'Systemmanager - Datenassistent'!$B$8:$BW$8,0)), "") &amp; ""</f>
        <v>0430</v>
      </c>
      <c r="C151" s="31"/>
      <c r="D151" s="31"/>
      <c r="E151" s="31"/>
      <c r="F151" s="31"/>
      <c r="G151" s="31"/>
      <c r="H151" s="31"/>
      <c r="I151" s="31"/>
      <c r="J151" s="31"/>
      <c r="K151" s="31"/>
      <c r="L151" s="31"/>
      <c r="M151" s="31"/>
      <c r="N151" s="27" t="str">
        <f t="shared" si="8"/>
        <v>ND</v>
      </c>
      <c r="O151" s="31"/>
      <c r="P151" s="31"/>
      <c r="Q151" s="27">
        <f>_xlfn.IFNA(INDEX(Input_Lieferant!$D$9:$BE$158,MATCH($A151,Input_Lieferant!$B$9:$B$158,0),MATCH(Q$1,Input_Lieferant!$D$8:$BE$8,0)), "")</f>
        <v>1</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T16</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X</v>
      </c>
      <c r="CK151" s="27" t="str">
        <f>_xlfn.IFNA(INDEX('Systemmanager - Datenassistent'!$C$9:$BP$159,MATCH($A151,Input_Lieferant!$B$9:$B$158,0),MATCH(CK$1,'Systemmanager - Datenassistent'!$C$8:$BP$8,0)), "")&amp;""</f>
        <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ZM02</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defaultColWidth="9.3046875" defaultRowHeight="14.6" x14ac:dyDescent="0.4"/>
  <cols>
    <col min="1" max="3" width="9.3046875" style="28"/>
    <col min="4" max="16" width="0" style="28" hidden="1" customWidth="1"/>
    <col min="17" max="17" width="9.3046875" style="28"/>
    <col min="18" max="81" width="0" style="28" hidden="1" customWidth="1"/>
    <col min="82" max="16384" width="9.3046875" style="27"/>
  </cols>
  <sheetData>
    <row r="1" spans="1:81" x14ac:dyDescent="0.4">
      <c r="A1" s="156" t="s">
        <v>1</v>
      </c>
      <c r="B1" s="156" t="s">
        <v>30707</v>
      </c>
      <c r="C1" s="156" t="s">
        <v>30706</v>
      </c>
      <c r="D1" s="154" t="s">
        <v>30807</v>
      </c>
      <c r="E1" s="154" t="s">
        <v>31811</v>
      </c>
      <c r="F1" s="154" t="s">
        <v>31810</v>
      </c>
      <c r="G1" s="154" t="s">
        <v>31809</v>
      </c>
      <c r="H1" s="154" t="s">
        <v>31808</v>
      </c>
      <c r="I1" s="154" t="s">
        <v>31807</v>
      </c>
      <c r="J1" s="154" t="s">
        <v>31806</v>
      </c>
      <c r="K1" s="154" t="s">
        <v>31805</v>
      </c>
      <c r="L1" s="154" t="s">
        <v>31804</v>
      </c>
      <c r="M1" s="154" t="s">
        <v>31803</v>
      </c>
      <c r="N1" s="154" t="s">
        <v>31802</v>
      </c>
      <c r="O1" s="154" t="s">
        <v>31801</v>
      </c>
      <c r="P1" s="154" t="s">
        <v>31800</v>
      </c>
      <c r="Q1" s="155" t="s">
        <v>30691</v>
      </c>
      <c r="R1" s="154" t="s">
        <v>31799</v>
      </c>
      <c r="S1" s="154" t="s">
        <v>31798</v>
      </c>
      <c r="T1" s="154" t="s">
        <v>31797</v>
      </c>
      <c r="U1" s="154" t="s">
        <v>31796</v>
      </c>
      <c r="V1" s="154" t="s">
        <v>31795</v>
      </c>
      <c r="W1" s="154" t="s">
        <v>31794</v>
      </c>
      <c r="X1" s="154" t="s">
        <v>31793</v>
      </c>
      <c r="Y1" s="154" t="s">
        <v>31792</v>
      </c>
      <c r="Z1" s="154" t="s">
        <v>31791</v>
      </c>
      <c r="AA1" s="154" t="s">
        <v>31790</v>
      </c>
      <c r="AB1" s="154" t="s">
        <v>31789</v>
      </c>
      <c r="AC1" s="154" t="s">
        <v>31788</v>
      </c>
      <c r="AD1" s="154" t="s">
        <v>31787</v>
      </c>
      <c r="AE1" s="154" t="s">
        <v>31786</v>
      </c>
      <c r="AF1" s="154" t="s">
        <v>31785</v>
      </c>
      <c r="AG1" s="154" t="s">
        <v>31784</v>
      </c>
      <c r="AH1" s="154" t="s">
        <v>31783</v>
      </c>
      <c r="AI1" s="154" t="s">
        <v>31782</v>
      </c>
      <c r="AJ1" s="154" t="s">
        <v>31781</v>
      </c>
      <c r="AK1" s="154" t="s">
        <v>31780</v>
      </c>
      <c r="AL1" s="154" t="s">
        <v>31779</v>
      </c>
      <c r="AM1" s="154" t="s">
        <v>31778</v>
      </c>
      <c r="AN1" s="154" t="s">
        <v>31777</v>
      </c>
      <c r="AO1" s="154" t="s">
        <v>31776</v>
      </c>
      <c r="AP1" s="154" t="s">
        <v>31775</v>
      </c>
      <c r="AQ1" s="154" t="s">
        <v>31774</v>
      </c>
      <c r="AR1" s="154" t="s">
        <v>31773</v>
      </c>
      <c r="AS1" s="154" t="s">
        <v>31772</v>
      </c>
      <c r="AT1" s="154" t="s">
        <v>31771</v>
      </c>
      <c r="AU1" s="154" t="s">
        <v>31770</v>
      </c>
      <c r="AV1" s="154" t="s">
        <v>31769</v>
      </c>
      <c r="AW1" s="154" t="s">
        <v>31768</v>
      </c>
      <c r="AX1" s="154" t="s">
        <v>31767</v>
      </c>
      <c r="AY1" s="154" t="s">
        <v>31766</v>
      </c>
      <c r="AZ1" s="154" t="s">
        <v>31628</v>
      </c>
      <c r="BA1" s="154" t="s">
        <v>31597</v>
      </c>
      <c r="BB1" s="154" t="s">
        <v>31765</v>
      </c>
      <c r="BC1" s="154" t="s">
        <v>31764</v>
      </c>
      <c r="BD1" s="154" t="s">
        <v>31763</v>
      </c>
      <c r="BE1" s="154" t="s">
        <v>31762</v>
      </c>
      <c r="BF1" s="154" t="s">
        <v>31761</v>
      </c>
      <c r="BG1" s="154" t="s">
        <v>31760</v>
      </c>
      <c r="BH1" s="154" t="s">
        <v>31759</v>
      </c>
      <c r="BI1" s="154" t="s">
        <v>31758</v>
      </c>
      <c r="BJ1" s="154" t="s">
        <v>31757</v>
      </c>
      <c r="BK1" s="154" t="s">
        <v>31756</v>
      </c>
      <c r="BL1" s="154" t="s">
        <v>31755</v>
      </c>
      <c r="BM1" s="154" t="s">
        <v>31754</v>
      </c>
      <c r="BN1" s="154" t="s">
        <v>31753</v>
      </c>
      <c r="BO1" s="154" t="s">
        <v>31752</v>
      </c>
      <c r="BP1" s="154" t="s">
        <v>31751</v>
      </c>
      <c r="BQ1" s="154" t="s">
        <v>31528</v>
      </c>
      <c r="BR1" s="154" t="s">
        <v>31750</v>
      </c>
      <c r="BS1" s="154" t="s">
        <v>31749</v>
      </c>
      <c r="BT1" s="154" t="s">
        <v>31748</v>
      </c>
      <c r="BU1" s="154" t="s">
        <v>31747</v>
      </c>
      <c r="BV1" s="154" t="s">
        <v>31746</v>
      </c>
      <c r="BW1" s="154" t="s">
        <v>31745</v>
      </c>
      <c r="BX1" s="154" t="s">
        <v>31744</v>
      </c>
      <c r="BY1" s="154" t="s">
        <v>31743</v>
      </c>
      <c r="BZ1" s="154" t="s">
        <v>31742</v>
      </c>
      <c r="CA1" s="154" t="s">
        <v>31741</v>
      </c>
      <c r="CB1" s="154" t="s">
        <v>31409</v>
      </c>
      <c r="CC1" s="153" t="s">
        <v>52</v>
      </c>
    </row>
    <row r="2" spans="1:81" x14ac:dyDescent="0.4">
      <c r="A2" s="158">
        <f>IF(Input_Lieferant!B9="","",Input_Lieferant!B9)</f>
        <v>1</v>
      </c>
      <c r="B2" s="27" t="str">
        <f>_xlfn.IFNA(INDEX('Systemmanager - Datenassistent'!$B$9:$BJ$159,MATCH($A2,Input_Lieferant!$B$9:$B$158,0),MATCH(B$1,'Systemmanager - Datenassistent'!$B$8:$BJ$8,0)), "") &amp; ""</f>
        <v>M100</v>
      </c>
      <c r="C2" s="27" t="str">
        <f>_xlfn.IFNA(INDEX('Systemmanager - Datenassistent'!$B$9:$BJ$159,MATCH($A2,Input_Lieferant!$B$9:$B$158,0),MATCH(C$1,'Systemmanager - Datenassistent'!$B$8:$BJ$8,0)), "") &amp; ""</f>
        <v>V0</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LUMB</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4">
      <c r="A3" s="158">
        <f>IF(Input_Lieferant!B10="","",Input_Lieferant!B10)</f>
        <v>2</v>
      </c>
      <c r="B3" s="27" t="str">
        <f>_xlfn.IFNA(INDEX('Systemmanager - Datenassistent'!$B$9:$BJ$159,MATCH($A3,Input_Lieferant!$B$9:$B$158,0),MATCH(B$1,'Systemmanager - Datenassistent'!$B$8:$BJ$8,0)), "") &amp; ""</f>
        <v>M100</v>
      </c>
      <c r="C3" s="27" t="str">
        <f>_xlfn.IFNA(INDEX('Systemmanager - Datenassistent'!$B$9:$BJ$159,MATCH($A3,Input_Lieferant!$B$9:$B$158,0),MATCH(C$1,'Systemmanager - Datenassistent'!$B$8:$BJ$8,0)), "") &amp; ""</f>
        <v>V0</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ZVER</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4">
      <c r="A4" s="158">
        <f>IF(Input_Lieferant!B11="","",Input_Lieferant!B11)</f>
        <v>3</v>
      </c>
      <c r="B4" s="27" t="str">
        <f>_xlfn.IFNA(INDEX('Systemmanager - Datenassistent'!$B$9:$BJ$159,MATCH($A4,Input_Lieferant!$B$9:$B$158,0),MATCH(B$1,'Systemmanager - Datenassistent'!$B$8:$BJ$8,0)), "") &amp; ""</f>
        <v>M100</v>
      </c>
      <c r="C4" s="27" t="str">
        <f>_xlfn.IFNA(INDEX('Systemmanager - Datenassistent'!$B$9:$BJ$159,MATCH($A4,Input_Lieferant!$B$9:$B$158,0),MATCH(C$1,'Systemmanager - Datenassistent'!$B$8:$BJ$8,0)), "") &amp; ""</f>
        <v>V0</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LO01</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4">
      <c r="A5" s="158">
        <f>IF(Input_Lieferant!B12="","",Input_Lieferant!B12)</f>
        <v>4</v>
      </c>
      <c r="B5" s="27" t="str">
        <f>_xlfn.IFNA(INDEX('Systemmanager - Datenassistent'!$B$9:$BJ$159,MATCH($A5,Input_Lieferant!$B$9:$B$158,0),MATCH(B$1,'Systemmanager - Datenassistent'!$B$8:$BJ$8,0)), "") &amp; ""</f>
        <v>M100</v>
      </c>
      <c r="C5" s="27" t="str">
        <f>_xlfn.IFNA(INDEX('Systemmanager - Datenassistent'!$B$9:$BJ$159,MATCH($A5,Input_Lieferant!$B$9:$B$158,0),MATCH(C$1,'Systemmanager - Datenassistent'!$B$8:$BJ$8,0)), "") &amp; ""</f>
        <v>V0</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SRVP</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4">
      <c r="A6" s="158">
        <f>IF(Input_Lieferant!B13="","",Input_Lieferant!B13)</f>
        <v>5</v>
      </c>
      <c r="B6" s="27" t="str">
        <f>_xlfn.IFNA(INDEX('Systemmanager - Datenassistent'!$B$9:$BJ$159,MATCH($A6,Input_Lieferant!$B$9:$B$158,0),MATCH(B$1,'Systemmanager - Datenassistent'!$B$8:$BJ$8,0)), "") &amp; ""</f>
        <v>M100</v>
      </c>
      <c r="C6" s="27" t="str">
        <f>_xlfn.IFNA(INDEX('Systemmanager - Datenassistent'!$B$9:$BJ$159,MATCH($A6,Input_Lieferant!$B$9:$B$158,0),MATCH(C$1,'Systemmanager - Datenassistent'!$B$8:$BJ$8,0)), "") &amp; ""</f>
        <v>V0</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WERT</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4">
      <c r="A7" s="158">
        <f>IF(Input_Lieferant!B14="","",Input_Lieferant!B14)</f>
        <v>6</v>
      </c>
      <c r="B7" s="27" t="str">
        <f>_xlfn.IFNA(INDEX('Systemmanager - Datenassistent'!$B$9:$BJ$159,MATCH($A7,Input_Lieferant!$B$9:$B$158,0),MATCH(B$1,'Systemmanager - Datenassistent'!$B$8:$BJ$8,0)), "") &amp; ""</f>
        <v>M100</v>
      </c>
      <c r="C7" s="27" t="str">
        <f>_xlfn.IFNA(INDEX('Systemmanager - Datenassistent'!$B$9:$BJ$159,MATCH($A7,Input_Lieferant!$B$9:$B$158,0),MATCH(C$1,'Systemmanager - Datenassistent'!$B$8:$BJ$8,0)), "") &amp; ""</f>
        <v>V0</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GG04</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4">
      <c r="A8" s="158">
        <f>IF(Input_Lieferant!B15="","",Input_Lieferant!B15)</f>
        <v>7</v>
      </c>
      <c r="B8" s="27" t="str">
        <f>_xlfn.IFNA(INDEX('Systemmanager - Datenassistent'!$B$9:$BJ$159,MATCH($A8,Input_Lieferant!$B$9:$B$158,0),MATCH(B$1,'Systemmanager - Datenassistent'!$B$8:$BJ$8,0)), "") &amp; ""</f>
        <v>M100</v>
      </c>
      <c r="C8" s="27" t="str">
        <f>_xlfn.IFNA(INDEX('Systemmanager - Datenassistent'!$B$9:$BJ$159,MATCH($A8,Input_Lieferant!$B$9:$B$158,0),MATCH(C$1,'Systemmanager - Datenassistent'!$B$8:$BJ$8,0)), "") &amp; ""</f>
        <v>V0</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LEER</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4">
      <c r="A9" s="158">
        <f>IF(Input_Lieferant!B16="","",Input_Lieferant!B16)</f>
        <v>8</v>
      </c>
      <c r="B9" s="27" t="str">
        <f>_xlfn.IFNA(INDEX('Systemmanager - Datenassistent'!$B$9:$BJ$159,MATCH($A9,Input_Lieferant!$B$9:$B$158,0),MATCH(B$1,'Systemmanager - Datenassistent'!$B$8:$BJ$8,0)), "") &amp; ""</f>
        <v>A100</v>
      </c>
      <c r="C9" s="27" t="str">
        <f>_xlfn.IFNA(INDEX('Systemmanager - Datenassistent'!$B$9:$BJ$159,MATCH($A9,Input_Lieferant!$B$9:$B$158,0),MATCH(C$1,'Systemmanager - Datenassistent'!$B$8:$BJ$8,0)), "") &amp; ""</f>
        <v>V0</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LO11</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4">
      <c r="A10" s="158">
        <f>IF(Input_Lieferant!B17="","",Input_Lieferant!B17)</f>
        <v>9</v>
      </c>
      <c r="B10" s="27" t="str">
        <f>_xlfn.IFNA(INDEX('Systemmanager - Datenassistent'!$B$9:$BJ$159,MATCH($A10,Input_Lieferant!$B$9:$B$158,0),MATCH(B$1,'Systemmanager - Datenassistent'!$B$8:$BJ$8,0)), "") &amp; ""</f>
        <v>M100</v>
      </c>
      <c r="C10" s="27" t="str">
        <f>_xlfn.IFNA(INDEX('Systemmanager - Datenassistent'!$B$9:$BJ$159,MATCH($A10,Input_Lieferant!$B$9:$B$158,0),MATCH(C$1,'Systemmanager - Datenassistent'!$B$8:$BJ$8,0)), "") &amp; ""</f>
        <v>V0</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ERLA</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4">
      <c r="A11" s="158">
        <f>IF(Input_Lieferant!B18="","",Input_Lieferant!B18)</f>
        <v>10</v>
      </c>
      <c r="B11" s="27" t="str">
        <f>_xlfn.IFNA(INDEX('Systemmanager - Datenassistent'!$B$9:$BJ$159,MATCH($A11,Input_Lieferant!$B$9:$B$158,0),MATCH(B$1,'Systemmanager - Datenassistent'!$B$8:$BJ$8,0)), "") &amp; ""</f>
        <v>A100</v>
      </c>
      <c r="C11" s="27" t="str">
        <f>_xlfn.IFNA(INDEX('Systemmanager - Datenassistent'!$B$9:$BJ$159,MATCH($A11,Input_Lieferant!$B$9:$B$158,0),MATCH(C$1,'Systemmanager - Datenassistent'!$B$8:$BJ$8,0)), "") &amp; ""</f>
        <v>V0</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SRVE</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4">
      <c r="A12" s="158">
        <f>IF(Input_Lieferant!B19="","",Input_Lieferant!B19)</f>
        <v>11</v>
      </c>
      <c r="B12" s="27" t="str">
        <f>_xlfn.IFNA(INDEX('Systemmanager - Datenassistent'!$B$9:$BJ$159,MATCH($A12,Input_Lieferant!$B$9:$B$158,0),MATCH(B$1,'Systemmanager - Datenassistent'!$B$8:$BJ$8,0)), "") &amp; ""</f>
        <v>M100</v>
      </c>
      <c r="C12" s="27" t="str">
        <f>_xlfn.IFNA(INDEX('Systemmanager - Datenassistent'!$B$9:$BJ$159,MATCH($A12,Input_Lieferant!$B$9:$B$158,0),MATCH(C$1,'Systemmanager - Datenassistent'!$B$8:$BJ$8,0)), "") &amp; ""</f>
        <v>V0</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BANC</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4">
      <c r="A13" s="158">
        <f>IF(Input_Lieferant!B20="","",Input_Lieferant!B20)</f>
        <v>12</v>
      </c>
      <c r="B13" s="27" t="str">
        <f>_xlfn.IFNA(INDEX('Systemmanager - Datenassistent'!$B$9:$BJ$159,MATCH($A13,Input_Lieferant!$B$9:$B$158,0),MATCH(B$1,'Systemmanager - Datenassistent'!$B$8:$BJ$8,0)), "") &amp; ""</f>
        <v>A100</v>
      </c>
      <c r="C13" s="27" t="str">
        <f>_xlfn.IFNA(INDEX('Systemmanager - Datenassistent'!$B$9:$BJ$159,MATCH($A13,Input_Lieferant!$B$9:$B$158,0),MATCH(C$1,'Systemmanager - Datenassistent'!$B$8:$BJ$8,0)), "") &amp; ""</f>
        <v>V0</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ALES</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4">
      <c r="A14" s="158">
        <f>IF(Input_Lieferant!B21="","",Input_Lieferant!B21)</f>
        <v>13</v>
      </c>
      <c r="B14" s="27" t="str">
        <f>_xlfn.IFNA(INDEX('Systemmanager - Datenassistent'!$B$9:$BJ$159,MATCH($A14,Input_Lieferant!$B$9:$B$158,0),MATCH(B$1,'Systemmanager - Datenassistent'!$B$8:$BJ$8,0)), "") &amp; ""</f>
        <v>M100</v>
      </c>
      <c r="C14" s="27" t="str">
        <f>_xlfn.IFNA(INDEX('Systemmanager - Datenassistent'!$B$9:$BJ$159,MATCH($A14,Input_Lieferant!$B$9:$B$158,0),MATCH(C$1,'Systemmanager - Datenassistent'!$B$8:$BJ$8,0)), "") &amp; ""</f>
        <v>V0</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LO08</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4">
      <c r="A15" s="158">
        <f>IF(Input_Lieferant!B22="","",Input_Lieferant!B22)</f>
        <v>14</v>
      </c>
      <c r="B15" s="27" t="str">
        <f>_xlfn.IFNA(INDEX('Systemmanager - Datenassistent'!$B$9:$BJ$159,MATCH($A15,Input_Lieferant!$B$9:$B$158,0),MATCH(B$1,'Systemmanager - Datenassistent'!$B$8:$BJ$8,0)), "") &amp; ""</f>
        <v>M100</v>
      </c>
      <c r="C15" s="27" t="str">
        <f>_xlfn.IFNA(INDEX('Systemmanager - Datenassistent'!$B$9:$BJ$159,MATCH($A15,Input_Lieferant!$B$9:$B$158,0),MATCH(C$1,'Systemmanager - Datenassistent'!$B$8:$BJ$8,0)), "") &amp; ""</f>
        <v>V0</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PRRP</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4">
      <c r="A16" s="158">
        <f>IF(Input_Lieferant!B23="","",Input_Lieferant!B23)</f>
        <v>15</v>
      </c>
      <c r="B16" s="27" t="str">
        <f>_xlfn.IFNA(INDEX('Systemmanager - Datenassistent'!$B$9:$BJ$159,MATCH($A16,Input_Lieferant!$B$9:$B$158,0),MATCH(B$1,'Systemmanager - Datenassistent'!$B$8:$BJ$8,0)), "") &amp; ""</f>
        <v>M100</v>
      </c>
      <c r="C16" s="27" t="str">
        <f>_xlfn.IFNA(INDEX('Systemmanager - Datenassistent'!$B$9:$BJ$159,MATCH($A16,Input_Lieferant!$B$9:$B$158,0),MATCH(C$1,'Systemmanager - Datenassistent'!$B$8:$BJ$8,0)), "") &amp; ""</f>
        <v>V0</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GG04</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4">
      <c r="A17" s="158">
        <f>IF(Input_Lieferant!B24="","",Input_Lieferant!B24)</f>
        <v>16</v>
      </c>
      <c r="B17" s="27" t="str">
        <f>_xlfn.IFNA(INDEX('Systemmanager - Datenassistent'!$B$9:$BJ$159,MATCH($A17,Input_Lieferant!$B$9:$B$158,0),MATCH(B$1,'Systemmanager - Datenassistent'!$B$8:$BJ$8,0)), "") &amp; ""</f>
        <v>M100</v>
      </c>
      <c r="C17" s="27" t="str">
        <f>_xlfn.IFNA(INDEX('Systemmanager - Datenassistent'!$B$9:$BJ$159,MATCH($A17,Input_Lieferant!$B$9:$B$158,0),MATCH(C$1,'Systemmanager - Datenassistent'!$B$8:$BJ$8,0)), "") &amp; ""</f>
        <v>V0</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PRSV</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4">
      <c r="A18" s="158">
        <f>IF(Input_Lieferant!B25="","",Input_Lieferant!B25)</f>
        <v>17</v>
      </c>
      <c r="B18" s="27" t="str">
        <f>_xlfn.IFNA(INDEX('Systemmanager - Datenassistent'!$B$9:$BJ$159,MATCH($A18,Input_Lieferant!$B$9:$B$158,0),MATCH(B$1,'Systemmanager - Datenassistent'!$B$8:$BJ$8,0)), "") &amp; ""</f>
        <v>M100</v>
      </c>
      <c r="C18" s="27" t="str">
        <f>_xlfn.IFNA(INDEX('Systemmanager - Datenassistent'!$B$9:$BJ$159,MATCH($A18,Input_Lieferant!$B$9:$B$158,0),MATCH(C$1,'Systemmanager - Datenassistent'!$B$8:$BJ$8,0)), "") &amp; ""</f>
        <v>V0</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PRSV</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4">
      <c r="A19" s="158">
        <f>IF(Input_Lieferant!B26="","",Input_Lieferant!B26)</f>
        <v>18</v>
      </c>
      <c r="B19" s="27" t="str">
        <f>_xlfn.IFNA(INDEX('Systemmanager - Datenassistent'!$B$9:$BJ$159,MATCH($A19,Input_Lieferant!$B$9:$B$158,0),MATCH(B$1,'Systemmanager - Datenassistent'!$B$8:$BJ$8,0)), "") &amp; ""</f>
        <v>M100</v>
      </c>
      <c r="C19" s="27" t="str">
        <f>_xlfn.IFNA(INDEX('Systemmanager - Datenassistent'!$B$9:$BJ$159,MATCH($A19,Input_Lieferant!$B$9:$B$158,0),MATCH(C$1,'Systemmanager - Datenassistent'!$B$8:$BJ$8,0)), "") &amp; ""</f>
        <v>V0</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LO11</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4">
      <c r="A20" s="158">
        <f>IF(Input_Lieferant!B27="","",Input_Lieferant!B27)</f>
        <v>19</v>
      </c>
      <c r="B20" s="27" t="str">
        <f>_xlfn.IFNA(INDEX('Systemmanager - Datenassistent'!$B$9:$BJ$159,MATCH($A20,Input_Lieferant!$B$9:$B$158,0),MATCH(B$1,'Systemmanager - Datenassistent'!$B$8:$BJ$8,0)), "") &amp; ""</f>
        <v>M100</v>
      </c>
      <c r="C20" s="27" t="str">
        <f>_xlfn.IFNA(INDEX('Systemmanager - Datenassistent'!$B$9:$BJ$159,MATCH($A20,Input_Lieferant!$B$9:$B$158,0),MATCH(C$1,'Systemmanager - Datenassistent'!$B$8:$BJ$8,0)), "") &amp; ""</f>
        <v>V0</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LEIC</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4">
      <c r="A21" s="158">
        <f>IF(Input_Lieferant!B28="","",Input_Lieferant!B28)</f>
        <v>20</v>
      </c>
      <c r="B21" s="27" t="str">
        <f>_xlfn.IFNA(INDEX('Systemmanager - Datenassistent'!$B$9:$BJ$159,MATCH($A21,Input_Lieferant!$B$9:$B$158,0),MATCH(B$1,'Systemmanager - Datenassistent'!$B$8:$BJ$8,0)), "") &amp; ""</f>
        <v>M100</v>
      </c>
      <c r="C21" s="27" t="str">
        <f>_xlfn.IFNA(INDEX('Systemmanager - Datenassistent'!$B$9:$BJ$159,MATCH($A21,Input_Lieferant!$B$9:$B$158,0),MATCH(C$1,'Systemmanager - Datenassistent'!$B$8:$BJ$8,0)), "") &amp; ""</f>
        <v>V0</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LO08</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4">
      <c r="A22" s="158">
        <f>IF(Input_Lieferant!B29="","",Input_Lieferant!B29)</f>
        <v>21</v>
      </c>
      <c r="B22" s="27" t="str">
        <f>_xlfn.IFNA(INDEX('Systemmanager - Datenassistent'!$B$9:$BJ$159,MATCH($A22,Input_Lieferant!$B$9:$B$158,0),MATCH(B$1,'Systemmanager - Datenassistent'!$B$8:$BJ$8,0)), "") &amp; ""</f>
        <v>M100</v>
      </c>
      <c r="C22" s="27" t="str">
        <f>_xlfn.IFNA(INDEX('Systemmanager - Datenassistent'!$B$9:$BJ$159,MATCH($A22,Input_Lieferant!$B$9:$B$158,0),MATCH(C$1,'Systemmanager - Datenassistent'!$B$8:$BJ$8,0)), "") &amp; ""</f>
        <v>V0</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LO09</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4">
      <c r="A23" s="158">
        <f>IF(Input_Lieferant!B30="","",Input_Lieferant!B30)</f>
        <v>22</v>
      </c>
      <c r="B23" s="27" t="str">
        <f>_xlfn.IFNA(INDEX('Systemmanager - Datenassistent'!$B$9:$BJ$159,MATCH($A23,Input_Lieferant!$B$9:$B$158,0),MATCH(B$1,'Systemmanager - Datenassistent'!$B$8:$BJ$8,0)), "") &amp; ""</f>
        <v>M100</v>
      </c>
      <c r="C23" s="27" t="str">
        <f>_xlfn.IFNA(INDEX('Systemmanager - Datenassistent'!$B$9:$BJ$159,MATCH($A23,Input_Lieferant!$B$9:$B$158,0),MATCH(C$1,'Systemmanager - Datenassistent'!$B$8:$BJ$8,0)), "") &amp; ""</f>
        <v>V0</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BADS</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4">
      <c r="A24" s="158">
        <f>IF(Input_Lieferant!B31="","",Input_Lieferant!B31)</f>
        <v>23</v>
      </c>
      <c r="B24" s="27" t="str">
        <f>_xlfn.IFNA(INDEX('Systemmanager - Datenassistent'!$B$9:$BJ$159,MATCH($A24,Input_Lieferant!$B$9:$B$158,0),MATCH(B$1,'Systemmanager - Datenassistent'!$B$8:$BJ$8,0)), "") &amp; ""</f>
        <v>M100</v>
      </c>
      <c r="C24" s="27" t="str">
        <f>_xlfn.IFNA(INDEX('Systemmanager - Datenassistent'!$B$9:$BJ$159,MATCH($A24,Input_Lieferant!$B$9:$B$158,0),MATCH(C$1,'Systemmanager - Datenassistent'!$B$8:$BJ$8,0)), "") &amp; ""</f>
        <v>V0</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ALES</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4">
      <c r="A25" s="158">
        <f>IF(Input_Lieferant!B32="","",Input_Lieferant!B32)</f>
        <v>24</v>
      </c>
      <c r="B25" s="27" t="str">
        <f>_xlfn.IFNA(INDEX('Systemmanager - Datenassistent'!$B$9:$BJ$159,MATCH($A25,Input_Lieferant!$B$9:$B$158,0),MATCH(B$1,'Systemmanager - Datenassistent'!$B$8:$BJ$8,0)), "") &amp; ""</f>
        <v>M100</v>
      </c>
      <c r="C25" s="27" t="str">
        <f>_xlfn.IFNA(INDEX('Systemmanager - Datenassistent'!$B$9:$BJ$159,MATCH($A25,Input_Lieferant!$B$9:$B$158,0),MATCH(C$1,'Systemmanager - Datenassistent'!$B$8:$BJ$8,0)), "") &amp; ""</f>
        <v>V0</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LO11</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4">
      <c r="A26" s="158">
        <f>IF(Input_Lieferant!B33="","",Input_Lieferant!B33)</f>
        <v>25</v>
      </c>
      <c r="B26" s="27" t="str">
        <f>_xlfn.IFNA(INDEX('Systemmanager - Datenassistent'!$B$9:$BJ$159,MATCH($A26,Input_Lieferant!$B$9:$B$158,0),MATCH(B$1,'Systemmanager - Datenassistent'!$B$8:$BJ$8,0)), "") &amp; ""</f>
        <v>M100</v>
      </c>
      <c r="C26" s="27" t="str">
        <f>_xlfn.IFNA(INDEX('Systemmanager - Datenassistent'!$B$9:$BJ$159,MATCH($A26,Input_Lieferant!$B$9:$B$158,0),MATCH(C$1,'Systemmanager - Datenassistent'!$B$8:$BJ$8,0)), "") &amp; ""</f>
        <v>V0</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GG02</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4">
      <c r="A27" s="158">
        <f>IF(Input_Lieferant!B34="","",Input_Lieferant!B34)</f>
        <v>26</v>
      </c>
      <c r="B27" s="27" t="str">
        <f>_xlfn.IFNA(INDEX('Systemmanager - Datenassistent'!$B$9:$BJ$159,MATCH($A27,Input_Lieferant!$B$9:$B$158,0),MATCH(B$1,'Systemmanager - Datenassistent'!$B$8:$BJ$8,0)), "") &amp; ""</f>
        <v>A100</v>
      </c>
      <c r="C27" s="27" t="str">
        <f>_xlfn.IFNA(INDEX('Systemmanager - Datenassistent'!$B$9:$BJ$159,MATCH($A27,Input_Lieferant!$B$9:$B$158,0),MATCH(C$1,'Systemmanager - Datenassistent'!$B$8:$BJ$8,0)), "") &amp; ""</f>
        <v>V0</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PBOS</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4">
      <c r="A28" s="158">
        <f>IF(Input_Lieferant!B35="","",Input_Lieferant!B35)</f>
        <v>27</v>
      </c>
      <c r="B28" s="27" t="str">
        <f>_xlfn.IFNA(INDEX('Systemmanager - Datenassistent'!$B$9:$BJ$159,MATCH($A28,Input_Lieferant!$B$9:$B$158,0),MATCH(B$1,'Systemmanager - Datenassistent'!$B$8:$BJ$8,0)), "") &amp; ""</f>
        <v>M100</v>
      </c>
      <c r="C28" s="27" t="str">
        <f>_xlfn.IFNA(INDEX('Systemmanager - Datenassistent'!$B$9:$BJ$159,MATCH($A28,Input_Lieferant!$B$9:$B$158,0),MATCH(C$1,'Systemmanager - Datenassistent'!$B$8:$BJ$8,0)), "") &amp; ""</f>
        <v>V0</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NORM</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4">
      <c r="A29" s="158">
        <f>IF(Input_Lieferant!B36="","",Input_Lieferant!B36)</f>
        <v>28</v>
      </c>
      <c r="B29" s="27" t="str">
        <f>_xlfn.IFNA(INDEX('Systemmanager - Datenassistent'!$B$9:$BJ$159,MATCH($A29,Input_Lieferant!$B$9:$B$158,0),MATCH(B$1,'Systemmanager - Datenassistent'!$B$8:$BJ$8,0)), "") &amp; ""</f>
        <v>A100</v>
      </c>
      <c r="C29" s="27" t="str">
        <f>_xlfn.IFNA(INDEX('Systemmanager - Datenassistent'!$B$9:$BJ$159,MATCH($A29,Input_Lieferant!$B$9:$B$158,0),MATCH(C$1,'Systemmanager - Datenassistent'!$B$8:$BJ$8,0)), "") &amp; ""</f>
        <v>V0</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VMS0</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4">
      <c r="A30" s="158">
        <f>IF(Input_Lieferant!B37="","",Input_Lieferant!B37)</f>
        <v>29</v>
      </c>
      <c r="B30" s="27" t="str">
        <f>_xlfn.IFNA(INDEX('Systemmanager - Datenassistent'!$B$9:$BJ$159,MATCH($A30,Input_Lieferant!$B$9:$B$158,0),MATCH(B$1,'Systemmanager - Datenassistent'!$B$8:$BJ$8,0)), "") &amp; ""</f>
        <v>M100</v>
      </c>
      <c r="C30" s="27" t="str">
        <f>_xlfn.IFNA(INDEX('Systemmanager - Datenassistent'!$B$9:$BJ$159,MATCH($A30,Input_Lieferant!$B$9:$B$158,0),MATCH(C$1,'Systemmanager - Datenassistent'!$B$8:$BJ$8,0)), "") &amp; ""</f>
        <v>V0</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ERLB</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4">
      <c r="A31" s="158">
        <f>IF(Input_Lieferant!B38="","",Input_Lieferant!B38)</f>
        <v>30</v>
      </c>
      <c r="B31" s="27" t="str">
        <f>_xlfn.IFNA(INDEX('Systemmanager - Datenassistent'!$B$9:$BJ$159,MATCH($A31,Input_Lieferant!$B$9:$B$158,0),MATCH(B$1,'Systemmanager - Datenassistent'!$B$8:$BJ$8,0)), "") &amp; ""</f>
        <v>M100</v>
      </c>
      <c r="C31" s="27" t="str">
        <f>_xlfn.IFNA(INDEX('Systemmanager - Datenassistent'!$B$9:$BJ$159,MATCH($A31,Input_Lieferant!$B$9:$B$158,0),MATCH(C$1,'Systemmanager - Datenassistent'!$B$8:$BJ$8,0)), "") &amp; ""</f>
        <v>V0</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ALES</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4">
      <c r="A32" s="158">
        <f>IF(Input_Lieferant!B39="","",Input_Lieferant!B39)</f>
        <v>31</v>
      </c>
      <c r="B32" s="27" t="str">
        <f>_xlfn.IFNA(INDEX('Systemmanager - Datenassistent'!$B$9:$BJ$159,MATCH($A32,Input_Lieferant!$B$9:$B$158,0),MATCH(B$1,'Systemmanager - Datenassistent'!$B$8:$BJ$8,0)), "") &amp; ""</f>
        <v>M100</v>
      </c>
      <c r="C32" s="27" t="str">
        <f>_xlfn.IFNA(INDEX('Systemmanager - Datenassistent'!$B$9:$BJ$159,MATCH($A32,Input_Lieferant!$B$9:$B$158,0),MATCH(C$1,'Systemmanager - Datenassistent'!$B$8:$BJ$8,0)), "") &amp; ""</f>
        <v>V0</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LO09</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4">
      <c r="A33" s="158">
        <f>IF(Input_Lieferant!B40="","",Input_Lieferant!B40)</f>
        <v>32</v>
      </c>
      <c r="B33" s="27" t="str">
        <f>_xlfn.IFNA(INDEX('Systemmanager - Datenassistent'!$B$9:$BJ$159,MATCH($A33,Input_Lieferant!$B$9:$B$158,0),MATCH(B$1,'Systemmanager - Datenassistent'!$B$8:$BJ$8,0)), "") &amp; ""</f>
        <v>M100</v>
      </c>
      <c r="C33" s="27" t="str">
        <f>_xlfn.IFNA(INDEX('Systemmanager - Datenassistent'!$B$9:$BJ$159,MATCH($A33,Input_Lieferant!$B$9:$B$158,0),MATCH(C$1,'Systemmanager - Datenassistent'!$B$8:$BJ$8,0)), "") &amp; ""</f>
        <v>V0</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NLAG</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4">
      <c r="A34" s="158">
        <f>IF(Input_Lieferant!B41="","",Input_Lieferant!B41)</f>
        <v>33</v>
      </c>
      <c r="B34" s="27" t="str">
        <f>_xlfn.IFNA(INDEX('Systemmanager - Datenassistent'!$B$9:$BJ$159,MATCH($A34,Input_Lieferant!$B$9:$B$158,0),MATCH(B$1,'Systemmanager - Datenassistent'!$B$8:$BJ$8,0)), "") &amp; ""</f>
        <v>M100</v>
      </c>
      <c r="C34" s="27" t="str">
        <f>_xlfn.IFNA(INDEX('Systemmanager - Datenassistent'!$B$9:$BJ$159,MATCH($A34,Input_Lieferant!$B$9:$B$158,0),MATCH(C$1,'Systemmanager - Datenassistent'!$B$8:$BJ$8,0)), "") &amp; ""</f>
        <v>V0</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ALEN</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4">
      <c r="A35" s="158">
        <f>IF(Input_Lieferant!B42="","",Input_Lieferant!B42)</f>
        <v>34</v>
      </c>
      <c r="B35" s="27" t="str">
        <f>_xlfn.IFNA(INDEX('Systemmanager - Datenassistent'!$B$9:$BJ$159,MATCH($A35,Input_Lieferant!$B$9:$B$158,0),MATCH(B$1,'Systemmanager - Datenassistent'!$B$8:$BJ$8,0)), "") &amp; ""</f>
        <v>A100</v>
      </c>
      <c r="C35" s="27" t="str">
        <f>_xlfn.IFNA(INDEX('Systemmanager - Datenassistent'!$B$9:$BJ$159,MATCH($A35,Input_Lieferant!$B$9:$B$158,0),MATCH(C$1,'Systemmanager - Datenassistent'!$B$8:$BJ$8,0)), "") &amp; ""</f>
        <v>V0</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NLAG</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4">
      <c r="A36" s="158">
        <f>IF(Input_Lieferant!B43="","",Input_Lieferant!B43)</f>
        <v>35</v>
      </c>
      <c r="B36" s="27" t="str">
        <f>_xlfn.IFNA(INDEX('Systemmanager - Datenassistent'!$B$9:$BJ$159,MATCH($A36,Input_Lieferant!$B$9:$B$158,0),MATCH(B$1,'Systemmanager - Datenassistent'!$B$8:$BJ$8,0)), "") &amp; ""</f>
        <v>M100</v>
      </c>
      <c r="C36" s="27" t="str">
        <f>_xlfn.IFNA(INDEX('Systemmanager - Datenassistent'!$B$9:$BJ$159,MATCH($A36,Input_Lieferant!$B$9:$B$158,0),MATCH(C$1,'Systemmanager - Datenassistent'!$B$8:$BJ$8,0)), "") &amp; ""</f>
        <v>V0</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LEER</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4">
      <c r="A37" s="158">
        <f>IF(Input_Lieferant!B44="","",Input_Lieferant!B44)</f>
        <v>36</v>
      </c>
      <c r="B37" s="27" t="str">
        <f>_xlfn.IFNA(INDEX('Systemmanager - Datenassistent'!$B$9:$BJ$159,MATCH($A37,Input_Lieferant!$B$9:$B$158,0),MATCH(B$1,'Systemmanager - Datenassistent'!$B$8:$BJ$8,0)), "") &amp; ""</f>
        <v>M100</v>
      </c>
      <c r="C37" s="27" t="str">
        <f>_xlfn.IFNA(INDEX('Systemmanager - Datenassistent'!$B$9:$BJ$159,MATCH($A37,Input_Lieferant!$B$9:$B$158,0),MATCH(C$1,'Systemmanager - Datenassistent'!$B$8:$BJ$8,0)), "") &amp; ""</f>
        <v>V0</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BANC</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4">
      <c r="A38" s="158">
        <f>IF(Input_Lieferant!B45="","",Input_Lieferant!B45)</f>
        <v>37</v>
      </c>
      <c r="B38" s="27" t="str">
        <f>_xlfn.IFNA(INDEX('Systemmanager - Datenassistent'!$B$9:$BJ$159,MATCH($A38,Input_Lieferant!$B$9:$B$158,0),MATCH(B$1,'Systemmanager - Datenassistent'!$B$8:$BJ$8,0)), "") &amp; ""</f>
        <v>M100</v>
      </c>
      <c r="C38" s="27" t="str">
        <f>_xlfn.IFNA(INDEX('Systemmanager - Datenassistent'!$B$9:$BJ$159,MATCH($A38,Input_Lieferant!$B$9:$B$158,0),MATCH(C$1,'Systemmanager - Datenassistent'!$B$8:$BJ$8,0)), "") &amp; ""</f>
        <v>V0</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LEIH</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4">
      <c r="A39" s="158">
        <f>IF(Input_Lieferant!B46="","",Input_Lieferant!B46)</f>
        <v>38</v>
      </c>
      <c r="B39" s="27" t="str">
        <f>_xlfn.IFNA(INDEX('Systemmanager - Datenassistent'!$B$9:$BJ$159,MATCH($A39,Input_Lieferant!$B$9:$B$158,0),MATCH(B$1,'Systemmanager - Datenassistent'!$B$8:$BJ$8,0)), "") &amp; ""</f>
        <v>M100</v>
      </c>
      <c r="C39" s="27" t="str">
        <f>_xlfn.IFNA(INDEX('Systemmanager - Datenassistent'!$B$9:$BJ$159,MATCH($A39,Input_Lieferant!$B$9:$B$158,0),MATCH(C$1,'Systemmanager - Datenassistent'!$B$8:$BJ$8,0)), "") &amp; ""</f>
        <v>V0</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WERT</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4">
      <c r="A40" s="158">
        <f>IF(Input_Lieferant!B47="","",Input_Lieferant!B47)</f>
        <v>39</v>
      </c>
      <c r="B40" s="27" t="str">
        <f>_xlfn.IFNA(INDEX('Systemmanager - Datenassistent'!$B$9:$BJ$159,MATCH($A40,Input_Lieferant!$B$9:$B$158,0),MATCH(B$1,'Systemmanager - Datenassistent'!$B$8:$BJ$8,0)), "") &amp; ""</f>
        <v>M100</v>
      </c>
      <c r="C40" s="27" t="str">
        <f>_xlfn.IFNA(INDEX('Systemmanager - Datenassistent'!$B$9:$BJ$159,MATCH($A40,Input_Lieferant!$B$9:$B$158,0),MATCH(C$1,'Systemmanager - Datenassistent'!$B$8:$BJ$8,0)), "") &amp; ""</f>
        <v>V0</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GG02</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4">
      <c r="A41" s="158">
        <f>IF(Input_Lieferant!B48="","",Input_Lieferant!B48)</f>
        <v>40</v>
      </c>
      <c r="B41" s="27" t="str">
        <f>_xlfn.IFNA(INDEX('Systemmanager - Datenassistent'!$B$9:$BJ$159,MATCH($A41,Input_Lieferant!$B$9:$B$158,0),MATCH(B$1,'Systemmanager - Datenassistent'!$B$8:$BJ$8,0)), "") &amp; ""</f>
        <v>M100</v>
      </c>
      <c r="C41" s="27" t="str">
        <f>_xlfn.IFNA(INDEX('Systemmanager - Datenassistent'!$B$9:$BJ$159,MATCH($A41,Input_Lieferant!$B$9:$B$158,0),MATCH(C$1,'Systemmanager - Datenassistent'!$B$8:$BJ$8,0)), "") &amp; ""</f>
        <v>V0</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LO09</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4">
      <c r="A42" s="158">
        <f>IF(Input_Lieferant!B49="","",Input_Lieferant!B49)</f>
        <v>41</v>
      </c>
      <c r="B42" s="27" t="str">
        <f>_xlfn.IFNA(INDEX('Systemmanager - Datenassistent'!$B$9:$BJ$159,MATCH($A42,Input_Lieferant!$B$9:$B$158,0),MATCH(B$1,'Systemmanager - Datenassistent'!$B$8:$BJ$8,0)), "") &amp; ""</f>
        <v>M100</v>
      </c>
      <c r="C42" s="27" t="str">
        <f>_xlfn.IFNA(INDEX('Systemmanager - Datenassistent'!$B$9:$BJ$159,MATCH($A42,Input_Lieferant!$B$9:$B$158,0),MATCH(C$1,'Systemmanager - Datenassistent'!$B$8:$BJ$8,0)), "") &amp; ""</f>
        <v>V0</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ERLB</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4">
      <c r="A43" s="158">
        <f>IF(Input_Lieferant!B50="","",Input_Lieferant!B50)</f>
        <v>42</v>
      </c>
      <c r="B43" s="27" t="str">
        <f>_xlfn.IFNA(INDEX('Systemmanager - Datenassistent'!$B$9:$BJ$159,MATCH($A43,Input_Lieferant!$B$9:$B$158,0),MATCH(B$1,'Systemmanager - Datenassistent'!$B$8:$BJ$8,0)), "") &amp; ""</f>
        <v>M100</v>
      </c>
      <c r="C43" s="27" t="str">
        <f>_xlfn.IFNA(INDEX('Systemmanager - Datenassistent'!$B$9:$BJ$159,MATCH($A43,Input_Lieferant!$B$9:$B$158,0),MATCH(C$1,'Systemmanager - Datenassistent'!$B$8:$BJ$8,0)), "") &amp; ""</f>
        <v>V0</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LO18</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4">
      <c r="A44" s="158">
        <f>IF(Input_Lieferant!B51="","",Input_Lieferant!B51)</f>
        <v>43</v>
      </c>
      <c r="B44" s="27" t="str">
        <f>_xlfn.IFNA(INDEX('Systemmanager - Datenassistent'!$B$9:$BJ$159,MATCH($A44,Input_Lieferant!$B$9:$B$158,0),MATCH(B$1,'Systemmanager - Datenassistent'!$B$8:$BJ$8,0)), "") &amp; ""</f>
        <v>A100</v>
      </c>
      <c r="C44" s="27" t="str">
        <f>_xlfn.IFNA(INDEX('Systemmanager - Datenassistent'!$B$9:$BJ$159,MATCH($A44,Input_Lieferant!$B$9:$B$158,0),MATCH(C$1,'Systemmanager - Datenassistent'!$B$8:$BJ$8,0)), "") &amp; ""</f>
        <v>V0</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LO16</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4">
      <c r="A45" s="158">
        <f>IF(Input_Lieferant!B52="","",Input_Lieferant!B52)</f>
        <v>44</v>
      </c>
      <c r="B45" s="27" t="str">
        <f>_xlfn.IFNA(INDEX('Systemmanager - Datenassistent'!$B$9:$BJ$159,MATCH($A45,Input_Lieferant!$B$9:$B$158,0),MATCH(B$1,'Systemmanager - Datenassistent'!$B$8:$BJ$8,0)), "") &amp; ""</f>
        <v>M100</v>
      </c>
      <c r="C45" s="27" t="str">
        <f>_xlfn.IFNA(INDEX('Systemmanager - Datenassistent'!$B$9:$BJ$159,MATCH($A45,Input_Lieferant!$B$9:$B$158,0),MATCH(C$1,'Systemmanager - Datenassistent'!$B$8:$BJ$8,0)), "") &amp; ""</f>
        <v>V0</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BANC</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4">
      <c r="A46" s="158">
        <f>IF(Input_Lieferant!B53="","",Input_Lieferant!B53)</f>
        <v>45</v>
      </c>
      <c r="B46" s="27" t="str">
        <f>_xlfn.IFNA(INDEX('Systemmanager - Datenassistent'!$B$9:$BJ$159,MATCH($A46,Input_Lieferant!$B$9:$B$158,0),MATCH(B$1,'Systemmanager - Datenassistent'!$B$8:$BJ$8,0)), "") &amp; ""</f>
        <v>M100</v>
      </c>
      <c r="C46" s="27" t="str">
        <f>_xlfn.IFNA(INDEX('Systemmanager - Datenassistent'!$B$9:$BJ$159,MATCH($A46,Input_Lieferant!$B$9:$B$158,0),MATCH(C$1,'Systemmanager - Datenassistent'!$B$8:$BJ$8,0)), "") &amp; ""</f>
        <v>V0</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VMS0</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4">
      <c r="A47" s="158">
        <f>IF(Input_Lieferant!B54="","",Input_Lieferant!B54)</f>
        <v>46</v>
      </c>
      <c r="B47" s="27" t="str">
        <f>_xlfn.IFNA(INDEX('Systemmanager - Datenassistent'!$B$9:$BJ$159,MATCH($A47,Input_Lieferant!$B$9:$B$158,0),MATCH(B$1,'Systemmanager - Datenassistent'!$B$8:$BJ$8,0)), "") &amp; ""</f>
        <v>M100</v>
      </c>
      <c r="C47" s="27" t="str">
        <f>_xlfn.IFNA(INDEX('Systemmanager - Datenassistent'!$B$9:$BJ$159,MATCH($A47,Input_Lieferant!$B$9:$B$158,0),MATCH(C$1,'Systemmanager - Datenassistent'!$B$8:$BJ$8,0)), "") &amp; ""</f>
        <v>V0</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SRVP</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4">
      <c r="A48" s="158">
        <f>IF(Input_Lieferant!B55="","",Input_Lieferant!B55)</f>
        <v>47</v>
      </c>
      <c r="B48" s="27" t="str">
        <f>_xlfn.IFNA(INDEX('Systemmanager - Datenassistent'!$B$9:$BJ$159,MATCH($A48,Input_Lieferant!$B$9:$B$158,0),MATCH(B$1,'Systemmanager - Datenassistent'!$B$8:$BJ$8,0)), "") &amp; ""</f>
        <v>M100</v>
      </c>
      <c r="C48" s="27" t="str">
        <f>_xlfn.IFNA(INDEX('Systemmanager - Datenassistent'!$B$9:$BJ$159,MATCH($A48,Input_Lieferant!$B$9:$B$158,0),MATCH(C$1,'Systemmanager - Datenassistent'!$B$8:$BJ$8,0)), "") &amp; ""</f>
        <v>V0</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NLAG</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4">
      <c r="A49" s="158">
        <f>IF(Input_Lieferant!B56="","",Input_Lieferant!B56)</f>
        <v>48</v>
      </c>
      <c r="B49" s="27" t="str">
        <f>_xlfn.IFNA(INDEX('Systemmanager - Datenassistent'!$B$9:$BJ$159,MATCH($A49,Input_Lieferant!$B$9:$B$158,0),MATCH(B$1,'Systemmanager - Datenassistent'!$B$8:$BJ$8,0)), "") &amp; ""</f>
        <v>M100</v>
      </c>
      <c r="C49" s="27" t="str">
        <f>_xlfn.IFNA(INDEX('Systemmanager - Datenassistent'!$B$9:$BJ$159,MATCH($A49,Input_Lieferant!$B$9:$B$158,0),MATCH(C$1,'Systemmanager - Datenassistent'!$B$8:$BJ$8,0)), "") &amp; ""</f>
        <v>V0</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VERP</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4">
      <c r="A50" s="158">
        <f>IF(Input_Lieferant!B57="","",Input_Lieferant!B57)</f>
        <v>49</v>
      </c>
      <c r="B50" s="27" t="str">
        <f>_xlfn.IFNA(INDEX('Systemmanager - Datenassistent'!$B$9:$BJ$159,MATCH($A50,Input_Lieferant!$B$9:$B$158,0),MATCH(B$1,'Systemmanager - Datenassistent'!$B$8:$BJ$8,0)), "") &amp; ""</f>
        <v>M100</v>
      </c>
      <c r="C50" s="27" t="str">
        <f>_xlfn.IFNA(INDEX('Systemmanager - Datenassistent'!$B$9:$BJ$159,MATCH($A50,Input_Lieferant!$B$9:$B$158,0),MATCH(C$1,'Systemmanager - Datenassistent'!$B$8:$BJ$8,0)), "") &amp; ""</f>
        <v>V0</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BADS</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4">
      <c r="A51" s="158">
        <f>IF(Input_Lieferant!B58="","",Input_Lieferant!B58)</f>
        <v>50</v>
      </c>
      <c r="B51" s="27" t="str">
        <f>_xlfn.IFNA(INDEX('Systemmanager - Datenassistent'!$B$9:$BJ$159,MATCH($A51,Input_Lieferant!$B$9:$B$158,0),MATCH(B$1,'Systemmanager - Datenassistent'!$B$8:$BJ$8,0)), "") &amp; ""</f>
        <v>M100</v>
      </c>
      <c r="C51" s="27" t="str">
        <f>_xlfn.IFNA(INDEX('Systemmanager - Datenassistent'!$B$9:$BJ$159,MATCH($A51,Input_Lieferant!$B$9:$B$158,0),MATCH(C$1,'Systemmanager - Datenassistent'!$B$8:$BJ$8,0)), "") &amp; ""</f>
        <v>V0</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LEIC</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4">
      <c r="A52" s="158">
        <f>IF(Input_Lieferant!B59="","",Input_Lieferant!B59)</f>
        <v>51</v>
      </c>
      <c r="B52" s="27" t="str">
        <f>_xlfn.IFNA(INDEX('Systemmanager - Datenassistent'!$B$9:$BJ$159,MATCH($A52,Input_Lieferant!$B$9:$B$158,0),MATCH(B$1,'Systemmanager - Datenassistent'!$B$8:$BJ$8,0)), "") &amp; ""</f>
        <v>A100</v>
      </c>
      <c r="C52" s="27" t="str">
        <f>_xlfn.IFNA(INDEX('Systemmanager - Datenassistent'!$B$9:$BJ$159,MATCH($A52,Input_Lieferant!$B$9:$B$158,0),MATCH(C$1,'Systemmanager - Datenassistent'!$B$8:$BJ$8,0)), "") &amp; ""</f>
        <v>V0</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LEIC</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4">
      <c r="A53" s="158">
        <f>IF(Input_Lieferant!B60="","",Input_Lieferant!B60)</f>
        <v>52</v>
      </c>
      <c r="B53" s="27" t="str">
        <f>_xlfn.IFNA(INDEX('Systemmanager - Datenassistent'!$B$9:$BJ$159,MATCH($A53,Input_Lieferant!$B$9:$B$158,0),MATCH(B$1,'Systemmanager - Datenassistent'!$B$8:$BJ$8,0)), "") &amp; ""</f>
        <v>M100</v>
      </c>
      <c r="C53" s="27" t="str">
        <f>_xlfn.IFNA(INDEX('Systemmanager - Datenassistent'!$B$9:$BJ$159,MATCH($A53,Input_Lieferant!$B$9:$B$158,0),MATCH(C$1,'Systemmanager - Datenassistent'!$B$8:$BJ$8,0)), "") &amp; ""</f>
        <v>V0</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VMS0</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4">
      <c r="A54" s="158">
        <f>IF(Input_Lieferant!B61="","",Input_Lieferant!B61)</f>
        <v>53</v>
      </c>
      <c r="B54" s="27" t="str">
        <f>_xlfn.IFNA(INDEX('Systemmanager - Datenassistent'!$B$9:$BJ$159,MATCH($A54,Input_Lieferant!$B$9:$B$158,0),MATCH(B$1,'Systemmanager - Datenassistent'!$B$8:$BJ$8,0)), "") &amp; ""</f>
        <v>M100</v>
      </c>
      <c r="C54" s="27" t="str">
        <f>_xlfn.IFNA(INDEX('Systemmanager - Datenassistent'!$B$9:$BJ$159,MATCH($A54,Input_Lieferant!$B$9:$B$158,0),MATCH(C$1,'Systemmanager - Datenassistent'!$B$8:$BJ$8,0)), "") &amp; ""</f>
        <v>V0</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VCIT</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4">
      <c r="A55" s="158">
        <f>IF(Input_Lieferant!B62="","",Input_Lieferant!B62)</f>
        <v>54</v>
      </c>
      <c r="B55" s="27" t="str">
        <f>_xlfn.IFNA(INDEX('Systemmanager - Datenassistent'!$B$9:$BJ$159,MATCH($A55,Input_Lieferant!$B$9:$B$158,0),MATCH(B$1,'Systemmanager - Datenassistent'!$B$8:$BJ$8,0)), "") &amp; ""</f>
        <v>M100</v>
      </c>
      <c r="C55" s="27" t="str">
        <f>_xlfn.IFNA(INDEX('Systemmanager - Datenassistent'!$B$9:$BJ$159,MATCH($A55,Input_Lieferant!$B$9:$B$158,0),MATCH(C$1,'Systemmanager - Datenassistent'!$B$8:$BJ$8,0)), "") &amp; ""</f>
        <v>V0</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GG02</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4">
      <c r="A56" s="158">
        <f>IF(Input_Lieferant!B63="","",Input_Lieferant!B63)</f>
        <v>55</v>
      </c>
      <c r="B56" s="27" t="str">
        <f>_xlfn.IFNA(INDEX('Systemmanager - Datenassistent'!$B$9:$BJ$159,MATCH($A56,Input_Lieferant!$B$9:$B$158,0),MATCH(B$1,'Systemmanager - Datenassistent'!$B$8:$BJ$8,0)), "") &amp; ""</f>
        <v>M100</v>
      </c>
      <c r="C56" s="27" t="str">
        <f>_xlfn.IFNA(INDEX('Systemmanager - Datenassistent'!$B$9:$BJ$159,MATCH($A56,Input_Lieferant!$B$9:$B$158,0),MATCH(C$1,'Systemmanager - Datenassistent'!$B$8:$BJ$8,0)), "") &amp; ""</f>
        <v>V0</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LO01</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4">
      <c r="A57" s="158">
        <f>IF(Input_Lieferant!B64="","",Input_Lieferant!B64)</f>
        <v>56</v>
      </c>
      <c r="B57" s="27" t="str">
        <f>_xlfn.IFNA(INDEX('Systemmanager - Datenassistent'!$B$9:$BJ$159,MATCH($A57,Input_Lieferant!$B$9:$B$158,0),MATCH(B$1,'Systemmanager - Datenassistent'!$B$8:$BJ$8,0)), "") &amp; ""</f>
        <v>M100</v>
      </c>
      <c r="C57" s="27" t="str">
        <f>_xlfn.IFNA(INDEX('Systemmanager - Datenassistent'!$B$9:$BJ$159,MATCH($A57,Input_Lieferant!$B$9:$B$158,0),MATCH(C$1,'Systemmanager - Datenassistent'!$B$8:$BJ$8,0)), "") &amp; ""</f>
        <v>V0</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GG02</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4">
      <c r="A58" s="158">
        <f>IF(Input_Lieferant!B65="","",Input_Lieferant!B65)</f>
        <v>57</v>
      </c>
      <c r="B58" s="27" t="str">
        <f>_xlfn.IFNA(INDEX('Systemmanager - Datenassistent'!$B$9:$BJ$159,MATCH($A58,Input_Lieferant!$B$9:$B$158,0),MATCH(B$1,'Systemmanager - Datenassistent'!$B$8:$BJ$8,0)), "") &amp; ""</f>
        <v>M100</v>
      </c>
      <c r="C58" s="27" t="str">
        <f>_xlfn.IFNA(INDEX('Systemmanager - Datenassistent'!$B$9:$BJ$159,MATCH($A58,Input_Lieferant!$B$9:$B$158,0),MATCH(C$1,'Systemmanager - Datenassistent'!$B$8:$BJ$8,0)), "") &amp; ""</f>
        <v>V0</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ZUOC</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4">
      <c r="A59" s="158">
        <f>IF(Input_Lieferant!B66="","",Input_Lieferant!B66)</f>
        <v>58</v>
      </c>
      <c r="B59" s="27" t="str">
        <f>_xlfn.IFNA(INDEX('Systemmanager - Datenassistent'!$B$9:$BJ$159,MATCH($A59,Input_Lieferant!$B$9:$B$158,0),MATCH(B$1,'Systemmanager - Datenassistent'!$B$8:$BJ$8,0)), "") &amp; ""</f>
        <v>M100</v>
      </c>
      <c r="C59" s="27" t="str">
        <f>_xlfn.IFNA(INDEX('Systemmanager - Datenassistent'!$B$9:$BJ$159,MATCH($A59,Input_Lieferant!$B$9:$B$158,0),MATCH(C$1,'Systemmanager - Datenassistent'!$B$8:$BJ$8,0)), "") &amp; ""</f>
        <v>V0</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PRSV</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4">
      <c r="A60" s="158">
        <f>IF(Input_Lieferant!B67="","",Input_Lieferant!B67)</f>
        <v>59</v>
      </c>
      <c r="B60" s="27" t="str">
        <f>_xlfn.IFNA(INDEX('Systemmanager - Datenassistent'!$B$9:$BJ$159,MATCH($A60,Input_Lieferant!$B$9:$B$158,0),MATCH(B$1,'Systemmanager - Datenassistent'!$B$8:$BJ$8,0)), "") &amp; ""</f>
        <v>M100</v>
      </c>
      <c r="C60" s="27" t="str">
        <f>_xlfn.IFNA(INDEX('Systemmanager - Datenassistent'!$B$9:$BJ$159,MATCH($A60,Input_Lieferant!$B$9:$B$158,0),MATCH(C$1,'Systemmanager - Datenassistent'!$B$8:$BJ$8,0)), "") &amp; ""</f>
        <v>V0</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GG04</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4">
      <c r="A61" s="158">
        <f>IF(Input_Lieferant!B68="","",Input_Lieferant!B68)</f>
        <v>60</v>
      </c>
      <c r="B61" s="27" t="str">
        <f>_xlfn.IFNA(INDEX('Systemmanager - Datenassistent'!$B$9:$BJ$159,MATCH($A61,Input_Lieferant!$B$9:$B$158,0),MATCH(B$1,'Systemmanager - Datenassistent'!$B$8:$BJ$8,0)), "") &amp; ""</f>
        <v>M100</v>
      </c>
      <c r="C61" s="27" t="str">
        <f>_xlfn.IFNA(INDEX('Systemmanager - Datenassistent'!$B$9:$BJ$159,MATCH($A61,Input_Lieferant!$B$9:$B$158,0),MATCH(C$1,'Systemmanager - Datenassistent'!$B$8:$BJ$8,0)), "") &amp; ""</f>
        <v>V0</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LO01</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4">
      <c r="A62" s="158">
        <f>IF(Input_Lieferant!B69="","",Input_Lieferant!B69)</f>
        <v>61</v>
      </c>
      <c r="B62" s="27" t="str">
        <f>_xlfn.IFNA(INDEX('Systemmanager - Datenassistent'!$B$9:$BJ$159,MATCH($A62,Input_Lieferant!$B$9:$B$158,0),MATCH(B$1,'Systemmanager - Datenassistent'!$B$8:$BJ$8,0)), "") &amp; ""</f>
        <v>M100</v>
      </c>
      <c r="C62" s="27" t="str">
        <f>_xlfn.IFNA(INDEX('Systemmanager - Datenassistent'!$B$9:$BJ$159,MATCH($A62,Input_Lieferant!$B$9:$B$158,0),MATCH(C$1,'Systemmanager - Datenassistent'!$B$8:$BJ$8,0)), "") &amp; ""</f>
        <v>V0</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VCIT</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4">
      <c r="A63" s="158">
        <f>IF(Input_Lieferant!B70="","",Input_Lieferant!B70)</f>
        <v>62</v>
      </c>
      <c r="B63" s="27" t="str">
        <f>_xlfn.IFNA(INDEX('Systemmanager - Datenassistent'!$B$9:$BJ$159,MATCH($A63,Input_Lieferant!$B$9:$B$158,0),MATCH(B$1,'Systemmanager - Datenassistent'!$B$8:$BJ$8,0)), "") &amp; ""</f>
        <v>M100</v>
      </c>
      <c r="C63" s="27" t="str">
        <f>_xlfn.IFNA(INDEX('Systemmanager - Datenassistent'!$B$9:$BJ$159,MATCH($A63,Input_Lieferant!$B$9:$B$158,0),MATCH(C$1,'Systemmanager - Datenassistent'!$B$8:$BJ$8,0)), "") &amp; ""</f>
        <v>V0</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PBOS</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4">
      <c r="A64" s="158">
        <f>IF(Input_Lieferant!B71="","",Input_Lieferant!B71)</f>
        <v>63</v>
      </c>
      <c r="B64" s="27" t="str">
        <f>_xlfn.IFNA(INDEX('Systemmanager - Datenassistent'!$B$9:$BJ$159,MATCH($A64,Input_Lieferant!$B$9:$B$158,0),MATCH(B$1,'Systemmanager - Datenassistent'!$B$8:$BJ$8,0)), "") &amp; ""</f>
        <v>M100</v>
      </c>
      <c r="C64" s="27" t="str">
        <f>_xlfn.IFNA(INDEX('Systemmanager - Datenassistent'!$B$9:$BJ$159,MATCH($A64,Input_Lieferant!$B$9:$B$158,0),MATCH(C$1,'Systemmanager - Datenassistent'!$B$8:$BJ$8,0)), "") &amp; ""</f>
        <v>V0</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LEIC</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4">
      <c r="A65" s="158">
        <f>IF(Input_Lieferant!B72="","",Input_Lieferant!B72)</f>
        <v>64</v>
      </c>
      <c r="B65" s="27" t="str">
        <f>_xlfn.IFNA(INDEX('Systemmanager - Datenassistent'!$B$9:$BJ$159,MATCH($A65,Input_Lieferant!$B$9:$B$158,0),MATCH(B$1,'Systemmanager - Datenassistent'!$B$8:$BJ$8,0)), "") &amp; ""</f>
        <v>M100</v>
      </c>
      <c r="C65" s="27" t="str">
        <f>_xlfn.IFNA(INDEX('Systemmanager - Datenassistent'!$B$9:$BJ$159,MATCH($A65,Input_Lieferant!$B$9:$B$158,0),MATCH(C$1,'Systemmanager - Datenassistent'!$B$8:$BJ$8,0)), "") &amp; ""</f>
        <v>V0</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VERP</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4">
      <c r="A66" s="158">
        <f>IF(Input_Lieferant!B73="","",Input_Lieferant!B73)</f>
        <v>65</v>
      </c>
      <c r="B66" s="27" t="str">
        <f>_xlfn.IFNA(INDEX('Systemmanager - Datenassistent'!$B$9:$BJ$159,MATCH($A66,Input_Lieferant!$B$9:$B$158,0),MATCH(B$1,'Systemmanager - Datenassistent'!$B$8:$BJ$8,0)), "") &amp; ""</f>
        <v>A100</v>
      </c>
      <c r="C66" s="27" t="str">
        <f>_xlfn.IFNA(INDEX('Systemmanager - Datenassistent'!$B$9:$BJ$159,MATCH($A66,Input_Lieferant!$B$9:$B$158,0),MATCH(C$1,'Systemmanager - Datenassistent'!$B$8:$BJ$8,0)), "") &amp; ""</f>
        <v>V0</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LUMB</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4">
      <c r="A67" s="158">
        <f>IF(Input_Lieferant!B74="","",Input_Lieferant!B74)</f>
        <v>66</v>
      </c>
      <c r="B67" s="27" t="str">
        <f>_xlfn.IFNA(INDEX('Systemmanager - Datenassistent'!$B$9:$BJ$159,MATCH($A67,Input_Lieferant!$B$9:$B$158,0),MATCH(B$1,'Systemmanager - Datenassistent'!$B$8:$BJ$8,0)), "") &amp; ""</f>
        <v>M100</v>
      </c>
      <c r="C67" s="27" t="str">
        <f>_xlfn.IFNA(INDEX('Systemmanager - Datenassistent'!$B$9:$BJ$159,MATCH($A67,Input_Lieferant!$B$9:$B$158,0),MATCH(C$1,'Systemmanager - Datenassistent'!$B$8:$BJ$8,0)), "") &amp; ""</f>
        <v>V0</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LEIS</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4">
      <c r="A68" s="158">
        <f>IF(Input_Lieferant!B75="","",Input_Lieferant!B75)</f>
        <v>67</v>
      </c>
      <c r="B68" s="27" t="str">
        <f>_xlfn.IFNA(INDEX('Systemmanager - Datenassistent'!$B$9:$BJ$159,MATCH($A68,Input_Lieferant!$B$9:$B$158,0),MATCH(B$1,'Systemmanager - Datenassistent'!$B$8:$BJ$8,0)), "") &amp; ""</f>
        <v>M100</v>
      </c>
      <c r="C68" s="27" t="str">
        <f>_xlfn.IFNA(INDEX('Systemmanager - Datenassistent'!$B$9:$BJ$159,MATCH($A68,Input_Lieferant!$B$9:$B$158,0),MATCH(C$1,'Systemmanager - Datenassistent'!$B$8:$BJ$8,0)), "") &amp; ""</f>
        <v>V0</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LO03</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4">
      <c r="A69" s="158">
        <f>IF(Input_Lieferant!B76="","",Input_Lieferant!B76)</f>
        <v>68</v>
      </c>
      <c r="B69" s="27" t="str">
        <f>_xlfn.IFNA(INDEX('Systemmanager - Datenassistent'!$B$9:$BJ$159,MATCH($A69,Input_Lieferant!$B$9:$B$158,0),MATCH(B$1,'Systemmanager - Datenassistent'!$B$8:$BJ$8,0)), "") &amp; ""</f>
        <v>M100</v>
      </c>
      <c r="C69" s="27" t="str">
        <f>_xlfn.IFNA(INDEX('Systemmanager - Datenassistent'!$B$9:$BJ$159,MATCH($A69,Input_Lieferant!$B$9:$B$158,0),MATCH(C$1,'Systemmanager - Datenassistent'!$B$8:$BJ$8,0)), "") &amp; ""</f>
        <v>V0</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SRVP</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4">
      <c r="A70" s="158">
        <f>IF(Input_Lieferant!B77="","",Input_Lieferant!B77)</f>
        <v>69</v>
      </c>
      <c r="B70" s="27" t="str">
        <f>_xlfn.IFNA(INDEX('Systemmanager - Datenassistent'!$B$9:$BJ$159,MATCH($A70,Input_Lieferant!$B$9:$B$158,0),MATCH(B$1,'Systemmanager - Datenassistent'!$B$8:$BJ$8,0)), "") &amp; ""</f>
        <v>M100</v>
      </c>
      <c r="C70" s="27" t="str">
        <f>_xlfn.IFNA(INDEX('Systemmanager - Datenassistent'!$B$9:$BJ$159,MATCH($A70,Input_Lieferant!$B$9:$B$158,0),MATCH(C$1,'Systemmanager - Datenassistent'!$B$8:$BJ$8,0)), "") &amp; ""</f>
        <v>V0</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LUMF</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4">
      <c r="A71" s="158">
        <f>IF(Input_Lieferant!B78="","",Input_Lieferant!B78)</f>
        <v>70</v>
      </c>
      <c r="B71" s="27" t="str">
        <f>_xlfn.IFNA(INDEX('Systemmanager - Datenassistent'!$B$9:$BJ$159,MATCH($A71,Input_Lieferant!$B$9:$B$158,0),MATCH(B$1,'Systemmanager - Datenassistent'!$B$8:$BJ$8,0)), "") &amp; ""</f>
        <v>M100</v>
      </c>
      <c r="C71" s="27" t="str">
        <f>_xlfn.IFNA(INDEX('Systemmanager - Datenassistent'!$B$9:$BJ$159,MATCH($A71,Input_Lieferant!$B$9:$B$158,0),MATCH(C$1,'Systemmanager - Datenassistent'!$B$8:$BJ$8,0)), "") &amp; ""</f>
        <v>V0</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LEIH</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4">
      <c r="A72" s="158">
        <f>IF(Input_Lieferant!B79="","",Input_Lieferant!B79)</f>
        <v>71</v>
      </c>
      <c r="B72" s="27" t="str">
        <f>_xlfn.IFNA(INDEX('Systemmanager - Datenassistent'!$B$9:$BJ$159,MATCH($A72,Input_Lieferant!$B$9:$B$158,0),MATCH(B$1,'Systemmanager - Datenassistent'!$B$8:$BJ$8,0)), "") &amp; ""</f>
        <v>M100</v>
      </c>
      <c r="C72" s="27" t="str">
        <f>_xlfn.IFNA(INDEX('Systemmanager - Datenassistent'!$B$9:$BJ$159,MATCH($A72,Input_Lieferant!$B$9:$B$158,0),MATCH(C$1,'Systemmanager - Datenassistent'!$B$8:$BJ$8,0)), "") &amp; ""</f>
        <v>V0</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LO01</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4">
      <c r="A73" s="158">
        <f>IF(Input_Lieferant!B80="","",Input_Lieferant!B80)</f>
        <v>72</v>
      </c>
      <c r="B73" s="27" t="str">
        <f>_xlfn.IFNA(INDEX('Systemmanager - Datenassistent'!$B$9:$BJ$159,MATCH($A73,Input_Lieferant!$B$9:$B$158,0),MATCH(B$1,'Systemmanager - Datenassistent'!$B$8:$BJ$8,0)), "") &amp; ""</f>
        <v>M100</v>
      </c>
      <c r="C73" s="27" t="str">
        <f>_xlfn.IFNA(INDEX('Systemmanager - Datenassistent'!$B$9:$BJ$159,MATCH($A73,Input_Lieferant!$B$9:$B$158,0),MATCH(C$1,'Systemmanager - Datenassistent'!$B$8:$BJ$8,0)), "") &amp; ""</f>
        <v>V0</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WERT</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4">
      <c r="A74" s="158">
        <f>IF(Input_Lieferant!B81="","",Input_Lieferant!B81)</f>
        <v>73</v>
      </c>
      <c r="B74" s="27" t="str">
        <f>_xlfn.IFNA(INDEX('Systemmanager - Datenassistent'!$B$9:$BJ$159,MATCH($A74,Input_Lieferant!$B$9:$B$158,0),MATCH(B$1,'Systemmanager - Datenassistent'!$B$8:$BJ$8,0)), "") &amp; ""</f>
        <v>M100</v>
      </c>
      <c r="C74" s="27" t="str">
        <f>_xlfn.IFNA(INDEX('Systemmanager - Datenassistent'!$B$9:$BJ$159,MATCH($A74,Input_Lieferant!$B$9:$B$158,0),MATCH(C$1,'Systemmanager - Datenassistent'!$B$8:$BJ$8,0)), "") &amp; ""</f>
        <v>V0</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LO14</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4">
      <c r="A75" s="158">
        <f>IF(Input_Lieferant!B82="","",Input_Lieferant!B82)</f>
        <v>74</v>
      </c>
      <c r="B75" s="27" t="str">
        <f>_xlfn.IFNA(INDEX('Systemmanager - Datenassistent'!$B$9:$BJ$159,MATCH($A75,Input_Lieferant!$B$9:$B$158,0),MATCH(B$1,'Systemmanager - Datenassistent'!$B$8:$BJ$8,0)), "") &amp; ""</f>
        <v>M100</v>
      </c>
      <c r="C75" s="27" t="str">
        <f>_xlfn.IFNA(INDEX('Systemmanager - Datenassistent'!$B$9:$BJ$159,MATCH($A75,Input_Lieferant!$B$9:$B$158,0),MATCH(C$1,'Systemmanager - Datenassistent'!$B$8:$BJ$8,0)), "") &amp; ""</f>
        <v>V0</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LEIS</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4">
      <c r="A76" s="158">
        <f>IF(Input_Lieferant!B83="","",Input_Lieferant!B83)</f>
        <v>75</v>
      </c>
      <c r="B76" s="27" t="str">
        <f>_xlfn.IFNA(INDEX('Systemmanager - Datenassistent'!$B$9:$BJ$159,MATCH($A76,Input_Lieferant!$B$9:$B$158,0),MATCH(B$1,'Systemmanager - Datenassistent'!$B$8:$BJ$8,0)), "") &amp; ""</f>
        <v>M100</v>
      </c>
      <c r="C76" s="27" t="str">
        <f>_xlfn.IFNA(INDEX('Systemmanager - Datenassistent'!$B$9:$BJ$159,MATCH($A76,Input_Lieferant!$B$9:$B$158,0),MATCH(C$1,'Systemmanager - Datenassistent'!$B$8:$BJ$8,0)), "") &amp; ""</f>
        <v>V0</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VOLL</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4">
      <c r="A77" s="158">
        <f>IF(Input_Lieferant!B84="","",Input_Lieferant!B84)</f>
        <v>76</v>
      </c>
      <c r="B77" s="27" t="str">
        <f>_xlfn.IFNA(INDEX('Systemmanager - Datenassistent'!$B$9:$BJ$159,MATCH($A77,Input_Lieferant!$B$9:$B$158,0),MATCH(B$1,'Systemmanager - Datenassistent'!$B$8:$BJ$8,0)), "") &amp; ""</f>
        <v>M100</v>
      </c>
      <c r="C77" s="27" t="str">
        <f>_xlfn.IFNA(INDEX('Systemmanager - Datenassistent'!$B$9:$BJ$159,MATCH($A77,Input_Lieferant!$B$9:$B$158,0),MATCH(C$1,'Systemmanager - Datenassistent'!$B$8:$BJ$8,0)), "") &amp; ""</f>
        <v>V0</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VOLL</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4">
      <c r="A78" s="158">
        <f>IF(Input_Lieferant!B85="","",Input_Lieferant!B85)</f>
        <v>77</v>
      </c>
      <c r="B78" s="27" t="str">
        <f>_xlfn.IFNA(INDEX('Systemmanager - Datenassistent'!$B$9:$BJ$159,MATCH($A78,Input_Lieferant!$B$9:$B$158,0),MATCH(B$1,'Systemmanager - Datenassistent'!$B$8:$BJ$8,0)), "") &amp; ""</f>
        <v>A100</v>
      </c>
      <c r="C78" s="27" t="str">
        <f>_xlfn.IFNA(INDEX('Systemmanager - Datenassistent'!$B$9:$BJ$159,MATCH($A78,Input_Lieferant!$B$9:$B$158,0),MATCH(C$1,'Systemmanager - Datenassistent'!$B$8:$BJ$8,0)), "") &amp; ""</f>
        <v>V0</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LEIH</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4">
      <c r="A79" s="158">
        <f>IF(Input_Lieferant!B86="","",Input_Lieferant!B86)</f>
        <v>78</v>
      </c>
      <c r="B79" s="27" t="str">
        <f>_xlfn.IFNA(INDEX('Systemmanager - Datenassistent'!$B$9:$BJ$159,MATCH($A79,Input_Lieferant!$B$9:$B$158,0),MATCH(B$1,'Systemmanager - Datenassistent'!$B$8:$BJ$8,0)), "") &amp; ""</f>
        <v>A100</v>
      </c>
      <c r="C79" s="27" t="str">
        <f>_xlfn.IFNA(INDEX('Systemmanager - Datenassistent'!$B$9:$BJ$159,MATCH($A79,Input_Lieferant!$B$9:$B$158,0),MATCH(C$1,'Systemmanager - Datenassistent'!$B$8:$BJ$8,0)), "") &amp; ""</f>
        <v>V0</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GG04</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4">
      <c r="A80" s="158">
        <f>IF(Input_Lieferant!B87="","",Input_Lieferant!B87)</f>
        <v>79</v>
      </c>
      <c r="B80" s="27" t="str">
        <f>_xlfn.IFNA(INDEX('Systemmanager - Datenassistent'!$B$9:$BJ$159,MATCH($A80,Input_Lieferant!$B$9:$B$158,0),MATCH(B$1,'Systemmanager - Datenassistent'!$B$8:$BJ$8,0)), "") &amp; ""</f>
        <v>M100</v>
      </c>
      <c r="C80" s="27" t="str">
        <f>_xlfn.IFNA(INDEX('Systemmanager - Datenassistent'!$B$9:$BJ$159,MATCH($A80,Input_Lieferant!$B$9:$B$158,0),MATCH(C$1,'Systemmanager - Datenassistent'!$B$8:$BJ$8,0)), "") &amp; ""</f>
        <v>V0</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LO14</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4">
      <c r="A81" s="158">
        <f>IF(Input_Lieferant!B88="","",Input_Lieferant!B88)</f>
        <v>80</v>
      </c>
      <c r="B81" s="27" t="str">
        <f>_xlfn.IFNA(INDEX('Systemmanager - Datenassistent'!$B$9:$BJ$159,MATCH($A81,Input_Lieferant!$B$9:$B$158,0),MATCH(B$1,'Systemmanager - Datenassistent'!$B$8:$BJ$8,0)), "") &amp; ""</f>
        <v>A100</v>
      </c>
      <c r="C81" s="27" t="str">
        <f>_xlfn.IFNA(INDEX('Systemmanager - Datenassistent'!$B$9:$BJ$159,MATCH($A81,Input_Lieferant!$B$9:$B$158,0),MATCH(C$1,'Systemmanager - Datenassistent'!$B$8:$BJ$8,0)), "") &amp; ""</f>
        <v>V0</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PRSV</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4">
      <c r="A82" s="158">
        <f>IF(Input_Lieferant!B89="","",Input_Lieferant!B89)</f>
        <v>81</v>
      </c>
      <c r="B82" s="27" t="str">
        <f>_xlfn.IFNA(INDEX('Systemmanager - Datenassistent'!$B$9:$BJ$159,MATCH($A82,Input_Lieferant!$B$9:$B$158,0),MATCH(B$1,'Systemmanager - Datenassistent'!$B$8:$BJ$8,0)), "") &amp; ""</f>
        <v>M100</v>
      </c>
      <c r="C82" s="27" t="str">
        <f>_xlfn.IFNA(INDEX('Systemmanager - Datenassistent'!$B$9:$BJ$159,MATCH($A82,Input_Lieferant!$B$9:$B$158,0),MATCH(C$1,'Systemmanager - Datenassistent'!$B$8:$BJ$8,0)), "") &amp; ""</f>
        <v>V0</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ALES</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4">
      <c r="A83" s="158">
        <f>IF(Input_Lieferant!B90="","",Input_Lieferant!B90)</f>
        <v>82</v>
      </c>
      <c r="B83" s="27" t="str">
        <f>_xlfn.IFNA(INDEX('Systemmanager - Datenassistent'!$B$9:$BJ$159,MATCH($A83,Input_Lieferant!$B$9:$B$158,0),MATCH(B$1,'Systemmanager - Datenassistent'!$B$8:$BJ$8,0)), "") &amp; ""</f>
        <v>M100</v>
      </c>
      <c r="C83" s="27" t="str">
        <f>_xlfn.IFNA(INDEX('Systemmanager - Datenassistent'!$B$9:$BJ$159,MATCH($A83,Input_Lieferant!$B$9:$B$158,0),MATCH(C$1,'Systemmanager - Datenassistent'!$B$8:$BJ$8,0)), "") &amp; ""</f>
        <v>V0</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VCIT</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4">
      <c r="A84" s="158">
        <f>IF(Input_Lieferant!B91="","",Input_Lieferant!B91)</f>
        <v>83</v>
      </c>
      <c r="B84" s="27" t="str">
        <f>_xlfn.IFNA(INDEX('Systemmanager - Datenassistent'!$B$9:$BJ$159,MATCH($A84,Input_Lieferant!$B$9:$B$158,0),MATCH(B$1,'Systemmanager - Datenassistent'!$B$8:$BJ$8,0)), "") &amp; ""</f>
        <v>M100</v>
      </c>
      <c r="C84" s="27" t="str">
        <f>_xlfn.IFNA(INDEX('Systemmanager - Datenassistent'!$B$9:$BJ$159,MATCH($A84,Input_Lieferant!$B$9:$B$158,0),MATCH(C$1,'Systemmanager - Datenassistent'!$B$8:$BJ$8,0)), "") &amp; ""</f>
        <v>V0</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LEAS</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4">
      <c r="A85" s="158">
        <f>IF(Input_Lieferant!B92="","",Input_Lieferant!B92)</f>
        <v>84</v>
      </c>
      <c r="B85" s="27" t="str">
        <f>_xlfn.IFNA(INDEX('Systemmanager - Datenassistent'!$B$9:$BJ$159,MATCH($A85,Input_Lieferant!$B$9:$B$158,0),MATCH(B$1,'Systemmanager - Datenassistent'!$B$8:$BJ$8,0)), "") &amp; ""</f>
        <v>M100</v>
      </c>
      <c r="C85" s="27" t="str">
        <f>_xlfn.IFNA(INDEX('Systemmanager - Datenassistent'!$B$9:$BJ$159,MATCH($A85,Input_Lieferant!$B$9:$B$158,0),MATCH(C$1,'Systemmanager - Datenassistent'!$B$8:$BJ$8,0)), "") &amp; ""</f>
        <v>V0</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BADS</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4">
      <c r="A86" s="158">
        <f>IF(Input_Lieferant!B93="","",Input_Lieferant!B93)</f>
        <v>85</v>
      </c>
      <c r="B86" s="27" t="str">
        <f>_xlfn.IFNA(INDEX('Systemmanager - Datenassistent'!$B$9:$BJ$159,MATCH($A86,Input_Lieferant!$B$9:$B$158,0),MATCH(B$1,'Systemmanager - Datenassistent'!$B$8:$BJ$8,0)), "") &amp; ""</f>
        <v>A100</v>
      </c>
      <c r="C86" s="27" t="str">
        <f>_xlfn.IFNA(INDEX('Systemmanager - Datenassistent'!$B$9:$BJ$159,MATCH($A86,Input_Lieferant!$B$9:$B$158,0),MATCH(C$1,'Systemmanager - Datenassistent'!$B$8:$BJ$8,0)), "") &amp; ""</f>
        <v>V0</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SRVM</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4">
      <c r="A87" s="158">
        <f>IF(Input_Lieferant!B94="","",Input_Lieferant!B94)</f>
        <v>86</v>
      </c>
      <c r="B87" s="27" t="str">
        <f>_xlfn.IFNA(INDEX('Systemmanager - Datenassistent'!$B$9:$BJ$159,MATCH($A87,Input_Lieferant!$B$9:$B$158,0),MATCH(B$1,'Systemmanager - Datenassistent'!$B$8:$BJ$8,0)), "") &amp; ""</f>
        <v>M100</v>
      </c>
      <c r="C87" s="27" t="str">
        <f>_xlfn.IFNA(INDEX('Systemmanager - Datenassistent'!$B$9:$BJ$159,MATCH($A87,Input_Lieferant!$B$9:$B$158,0),MATCH(C$1,'Systemmanager - Datenassistent'!$B$8:$BJ$8,0)), "") &amp; ""</f>
        <v>V0</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GG01</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4">
      <c r="A88" s="158">
        <f>IF(Input_Lieferant!B95="","",Input_Lieferant!B95)</f>
        <v>87</v>
      </c>
      <c r="B88" s="27" t="str">
        <f>_xlfn.IFNA(INDEX('Systemmanager - Datenassistent'!$B$9:$BJ$159,MATCH($A88,Input_Lieferant!$B$9:$B$158,0),MATCH(B$1,'Systemmanager - Datenassistent'!$B$8:$BJ$8,0)), "") &amp; ""</f>
        <v>M100</v>
      </c>
      <c r="C88" s="27" t="str">
        <f>_xlfn.IFNA(INDEX('Systemmanager - Datenassistent'!$B$9:$BJ$159,MATCH($A88,Input_Lieferant!$B$9:$B$158,0),MATCH(C$1,'Systemmanager - Datenassistent'!$B$8:$BJ$8,0)), "") &amp; ""</f>
        <v>V0</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VCIT</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4">
      <c r="A89" s="158">
        <f>IF(Input_Lieferant!B96="","",Input_Lieferant!B96)</f>
        <v>88</v>
      </c>
      <c r="B89" s="27" t="str">
        <f>_xlfn.IFNA(INDEX('Systemmanager - Datenassistent'!$B$9:$BJ$159,MATCH($A89,Input_Lieferant!$B$9:$B$158,0),MATCH(B$1,'Systemmanager - Datenassistent'!$B$8:$BJ$8,0)), "") &amp; ""</f>
        <v>M100</v>
      </c>
      <c r="C89" s="27" t="str">
        <f>_xlfn.IFNA(INDEX('Systemmanager - Datenassistent'!$B$9:$BJ$159,MATCH($A89,Input_Lieferant!$B$9:$B$158,0),MATCH(C$1,'Systemmanager - Datenassistent'!$B$8:$BJ$8,0)), "") &amp; ""</f>
        <v>V0</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SRVP</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4">
      <c r="A90" s="158">
        <f>IF(Input_Lieferant!B97="","",Input_Lieferant!B97)</f>
        <v>89</v>
      </c>
      <c r="B90" s="27" t="str">
        <f>_xlfn.IFNA(INDEX('Systemmanager - Datenassistent'!$B$9:$BJ$159,MATCH($A90,Input_Lieferant!$B$9:$B$158,0),MATCH(B$1,'Systemmanager - Datenassistent'!$B$8:$BJ$8,0)), "") &amp; ""</f>
        <v>M100</v>
      </c>
      <c r="C90" s="27" t="str">
        <f>_xlfn.IFNA(INDEX('Systemmanager - Datenassistent'!$B$9:$BJ$159,MATCH($A90,Input_Lieferant!$B$9:$B$158,0),MATCH(C$1,'Systemmanager - Datenassistent'!$B$8:$BJ$8,0)), "") &amp; ""</f>
        <v>V0</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LO16</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4">
      <c r="A91" s="158">
        <f>IF(Input_Lieferant!B98="","",Input_Lieferant!B98)</f>
        <v>90</v>
      </c>
      <c r="B91" s="27" t="str">
        <f>_xlfn.IFNA(INDEX('Systemmanager - Datenassistent'!$B$9:$BJ$159,MATCH($A91,Input_Lieferant!$B$9:$B$158,0),MATCH(B$1,'Systemmanager - Datenassistent'!$B$8:$BJ$8,0)), "") &amp; ""</f>
        <v>M100</v>
      </c>
      <c r="C91" s="27" t="str">
        <f>_xlfn.IFNA(INDEX('Systemmanager - Datenassistent'!$B$9:$BJ$159,MATCH($A91,Input_Lieferant!$B$9:$B$158,0),MATCH(C$1,'Systemmanager - Datenassistent'!$B$8:$BJ$8,0)), "") &amp; ""</f>
        <v>V0</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LO12</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4">
      <c r="A92" s="158">
        <f>IF(Input_Lieferant!B99="","",Input_Lieferant!B99)</f>
        <v>91</v>
      </c>
      <c r="B92" s="27" t="str">
        <f>_xlfn.IFNA(INDEX('Systemmanager - Datenassistent'!$B$9:$BJ$159,MATCH($A92,Input_Lieferant!$B$9:$B$158,0),MATCH(B$1,'Systemmanager - Datenassistent'!$B$8:$BJ$8,0)), "") &amp; ""</f>
        <v>M100</v>
      </c>
      <c r="C92" s="27" t="str">
        <f>_xlfn.IFNA(INDEX('Systemmanager - Datenassistent'!$B$9:$BJ$159,MATCH($A92,Input_Lieferant!$B$9:$B$158,0),MATCH(C$1,'Systemmanager - Datenassistent'!$B$8:$BJ$8,0)), "") &amp; ""</f>
        <v>V0</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BANS</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4">
      <c r="A93" s="158">
        <f>IF(Input_Lieferant!B100="","",Input_Lieferant!B100)</f>
        <v>92</v>
      </c>
      <c r="B93" s="27" t="str">
        <f>_xlfn.IFNA(INDEX('Systemmanager - Datenassistent'!$B$9:$BJ$159,MATCH($A93,Input_Lieferant!$B$9:$B$158,0),MATCH(B$1,'Systemmanager - Datenassistent'!$B$8:$BJ$8,0)), "") &amp; ""</f>
        <v>A100</v>
      </c>
      <c r="C93" s="27" t="str">
        <f>_xlfn.IFNA(INDEX('Systemmanager - Datenassistent'!$B$9:$BJ$159,MATCH($A93,Input_Lieferant!$B$9:$B$158,0),MATCH(C$1,'Systemmanager - Datenassistent'!$B$8:$BJ$8,0)), "") &amp; ""</f>
        <v>V0</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BANS</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4">
      <c r="A94" s="158">
        <f>IF(Input_Lieferant!B101="","",Input_Lieferant!B101)</f>
        <v>93</v>
      </c>
      <c r="B94" s="27" t="str">
        <f>_xlfn.IFNA(INDEX('Systemmanager - Datenassistent'!$B$9:$BJ$159,MATCH($A94,Input_Lieferant!$B$9:$B$158,0),MATCH(B$1,'Systemmanager - Datenassistent'!$B$8:$BJ$8,0)), "") &amp; ""</f>
        <v>A100</v>
      </c>
      <c r="C94" s="27" t="str">
        <f>_xlfn.IFNA(INDEX('Systemmanager - Datenassistent'!$B$9:$BJ$159,MATCH($A94,Input_Lieferant!$B$9:$B$158,0),MATCH(C$1,'Systemmanager - Datenassistent'!$B$8:$BJ$8,0)), "") &amp; ""</f>
        <v>V0</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PRRP</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4">
      <c r="A95" s="158">
        <f>IF(Input_Lieferant!B102="","",Input_Lieferant!B102)</f>
        <v>94</v>
      </c>
      <c r="B95" s="27" t="str">
        <f>_xlfn.IFNA(INDEX('Systemmanager - Datenassistent'!$B$9:$BJ$159,MATCH($A95,Input_Lieferant!$B$9:$B$158,0),MATCH(B$1,'Systemmanager - Datenassistent'!$B$8:$BJ$8,0)), "") &amp; ""</f>
        <v>M100</v>
      </c>
      <c r="C95" s="27" t="str">
        <f>_xlfn.IFNA(INDEX('Systemmanager - Datenassistent'!$B$9:$BJ$159,MATCH($A95,Input_Lieferant!$B$9:$B$158,0),MATCH(C$1,'Systemmanager - Datenassistent'!$B$8:$BJ$8,0)), "") &amp; ""</f>
        <v>V0</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WMPP</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4">
      <c r="A96" s="158">
        <f>IF(Input_Lieferant!B103="","",Input_Lieferant!B103)</f>
        <v>95</v>
      </c>
      <c r="B96" s="27" t="str">
        <f>_xlfn.IFNA(INDEX('Systemmanager - Datenassistent'!$B$9:$BJ$159,MATCH($A96,Input_Lieferant!$B$9:$B$158,0),MATCH(B$1,'Systemmanager - Datenassistent'!$B$8:$BJ$8,0)), "") &amp; ""</f>
        <v>M100</v>
      </c>
      <c r="C96" s="27" t="str">
        <f>_xlfn.IFNA(INDEX('Systemmanager - Datenassistent'!$B$9:$BJ$159,MATCH($A96,Input_Lieferant!$B$9:$B$158,0),MATCH(C$1,'Systemmanager - Datenassistent'!$B$8:$BJ$8,0)), "") &amp; ""</f>
        <v>V0</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VMS0</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4">
      <c r="A97" s="158">
        <f>IF(Input_Lieferant!B104="","",Input_Lieferant!B104)</f>
        <v>96</v>
      </c>
      <c r="B97" s="27" t="str">
        <f>_xlfn.IFNA(INDEX('Systemmanager - Datenassistent'!$B$9:$BJ$159,MATCH($A97,Input_Lieferant!$B$9:$B$158,0),MATCH(B$1,'Systemmanager - Datenassistent'!$B$8:$BJ$8,0)), "") &amp; ""</f>
        <v>M100</v>
      </c>
      <c r="C97" s="27" t="str">
        <f>_xlfn.IFNA(INDEX('Systemmanager - Datenassistent'!$B$9:$BJ$159,MATCH($A97,Input_Lieferant!$B$9:$B$158,0),MATCH(C$1,'Systemmanager - Datenassistent'!$B$8:$BJ$8,0)), "") &amp; ""</f>
        <v>V0</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LEER</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4">
      <c r="A98" s="158">
        <f>IF(Input_Lieferant!B105="","",Input_Lieferant!B105)</f>
        <v>97</v>
      </c>
      <c r="B98" s="27" t="str">
        <f>_xlfn.IFNA(INDEX('Systemmanager - Datenassistent'!$B$9:$BJ$159,MATCH($A98,Input_Lieferant!$B$9:$B$158,0),MATCH(B$1,'Systemmanager - Datenassistent'!$B$8:$BJ$8,0)), "") &amp; ""</f>
        <v>A100</v>
      </c>
      <c r="C98" s="27" t="str">
        <f>_xlfn.IFNA(INDEX('Systemmanager - Datenassistent'!$B$9:$BJ$159,MATCH($A98,Input_Lieferant!$B$9:$B$158,0),MATCH(C$1,'Systemmanager - Datenassistent'!$B$8:$BJ$8,0)), "") &amp; ""</f>
        <v>V0</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SRVP</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4">
      <c r="A99" s="158">
        <f>IF(Input_Lieferant!B106="","",Input_Lieferant!B106)</f>
        <v>98</v>
      </c>
      <c r="B99" s="27" t="str">
        <f>_xlfn.IFNA(INDEX('Systemmanager - Datenassistent'!$B$9:$BJ$159,MATCH($A99,Input_Lieferant!$B$9:$B$158,0),MATCH(B$1,'Systemmanager - Datenassistent'!$B$8:$BJ$8,0)), "") &amp; ""</f>
        <v>M100</v>
      </c>
      <c r="C99" s="27" t="str">
        <f>_xlfn.IFNA(INDEX('Systemmanager - Datenassistent'!$B$9:$BJ$159,MATCH($A99,Input_Lieferant!$B$9:$B$158,0),MATCH(C$1,'Systemmanager - Datenassistent'!$B$8:$BJ$8,0)), "") &amp; ""</f>
        <v>V0</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NLAG</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4">
      <c r="A100" s="158">
        <f>IF(Input_Lieferant!B107="","",Input_Lieferant!B107)</f>
        <v>99</v>
      </c>
      <c r="B100" s="27" t="str">
        <f>_xlfn.IFNA(INDEX('Systemmanager - Datenassistent'!$B$9:$BJ$159,MATCH($A100,Input_Lieferant!$B$9:$B$158,0),MATCH(B$1,'Systemmanager - Datenassistent'!$B$8:$BJ$8,0)), "") &amp; ""</f>
        <v>A100</v>
      </c>
      <c r="C100" s="27" t="str">
        <f>_xlfn.IFNA(INDEX('Systemmanager - Datenassistent'!$B$9:$BJ$159,MATCH($A100,Input_Lieferant!$B$9:$B$158,0),MATCH(C$1,'Systemmanager - Datenassistent'!$B$8:$BJ$8,0)), "") &amp; ""</f>
        <v>V0</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SRVP</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4">
      <c r="A101" s="158">
        <f>IF(Input_Lieferant!B108="","",Input_Lieferant!B108)</f>
        <v>100</v>
      </c>
      <c r="B101" s="27" t="str">
        <f>_xlfn.IFNA(INDEX('Systemmanager - Datenassistent'!$B$9:$BJ$159,MATCH($A101,Input_Lieferant!$B$9:$B$158,0),MATCH(B$1,'Systemmanager - Datenassistent'!$B$8:$BJ$8,0)), "") &amp; ""</f>
        <v>A100</v>
      </c>
      <c r="C101" s="27" t="str">
        <f>_xlfn.IFNA(INDEX('Systemmanager - Datenassistent'!$B$9:$BJ$159,MATCH($A101,Input_Lieferant!$B$9:$B$158,0),MATCH(C$1,'Systemmanager - Datenassistent'!$B$8:$BJ$8,0)), "") &amp; ""</f>
        <v>V0</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SRVP</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4">
      <c r="A102" s="158">
        <f>IF(Input_Lieferant!B109="","",Input_Lieferant!B109)</f>
        <v>101</v>
      </c>
      <c r="B102" s="27" t="str">
        <f>_xlfn.IFNA(INDEX('Systemmanager - Datenassistent'!$B$9:$BJ$159,MATCH($A102,Input_Lieferant!$B$9:$B$158,0),MATCH(B$1,'Systemmanager - Datenassistent'!$B$8:$BJ$8,0)), "") &amp; ""</f>
        <v>M100</v>
      </c>
      <c r="C102" s="27" t="str">
        <f>_xlfn.IFNA(INDEX('Systemmanager - Datenassistent'!$B$9:$BJ$159,MATCH($A102,Input_Lieferant!$B$9:$B$158,0),MATCH(C$1,'Systemmanager - Datenassistent'!$B$8:$BJ$8,0)), "") &amp; ""</f>
        <v>V0</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ZUOC</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4">
      <c r="A103" s="158">
        <f>IF(Input_Lieferant!B110="","",Input_Lieferant!B110)</f>
        <v>102</v>
      </c>
      <c r="B103" s="27" t="str">
        <f>_xlfn.IFNA(INDEX('Systemmanager - Datenassistent'!$B$9:$BJ$159,MATCH($A103,Input_Lieferant!$B$9:$B$158,0),MATCH(B$1,'Systemmanager - Datenassistent'!$B$8:$BJ$8,0)), "") &amp; ""</f>
        <v>M100</v>
      </c>
      <c r="C103" s="27" t="str">
        <f>_xlfn.IFNA(INDEX('Systemmanager - Datenassistent'!$B$9:$BJ$159,MATCH($A103,Input_Lieferant!$B$9:$B$158,0),MATCH(C$1,'Systemmanager - Datenassistent'!$B$8:$BJ$8,0)), "") &amp; ""</f>
        <v>V0</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NLAG</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4">
      <c r="A104" s="158">
        <f>IF(Input_Lieferant!B111="","",Input_Lieferant!B111)</f>
        <v>103</v>
      </c>
      <c r="B104" s="27" t="str">
        <f>_xlfn.IFNA(INDEX('Systemmanager - Datenassistent'!$B$9:$BJ$159,MATCH($A104,Input_Lieferant!$B$9:$B$158,0),MATCH(B$1,'Systemmanager - Datenassistent'!$B$8:$BJ$8,0)), "") &amp; ""</f>
        <v>A100</v>
      </c>
      <c r="C104" s="27" t="str">
        <f>_xlfn.IFNA(INDEX('Systemmanager - Datenassistent'!$B$9:$BJ$159,MATCH($A104,Input_Lieferant!$B$9:$B$158,0),MATCH(C$1,'Systemmanager - Datenassistent'!$B$8:$BJ$8,0)), "") &amp; ""</f>
        <v>V0</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LO03</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4">
      <c r="A105" s="158">
        <f>IF(Input_Lieferant!B112="","",Input_Lieferant!B112)</f>
        <v>104</v>
      </c>
      <c r="B105" s="27" t="str">
        <f>_xlfn.IFNA(INDEX('Systemmanager - Datenassistent'!$B$9:$BJ$159,MATCH($A105,Input_Lieferant!$B$9:$B$158,0),MATCH(B$1,'Systemmanager - Datenassistent'!$B$8:$BJ$8,0)), "") &amp; ""</f>
        <v>M100</v>
      </c>
      <c r="C105" s="27" t="str">
        <f>_xlfn.IFNA(INDEX('Systemmanager - Datenassistent'!$B$9:$BJ$159,MATCH($A105,Input_Lieferant!$B$9:$B$158,0),MATCH(C$1,'Systemmanager - Datenassistent'!$B$8:$BJ$8,0)), "") &amp; ""</f>
        <v>V0</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SRVE</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4">
      <c r="A106" s="158">
        <f>IF(Input_Lieferant!B113="","",Input_Lieferant!B113)</f>
        <v>105</v>
      </c>
      <c r="B106" s="27" t="str">
        <f>_xlfn.IFNA(INDEX('Systemmanager - Datenassistent'!$B$9:$BJ$159,MATCH($A106,Input_Lieferant!$B$9:$B$158,0),MATCH(B$1,'Systemmanager - Datenassistent'!$B$8:$BJ$8,0)), "") &amp; ""</f>
        <v>M100</v>
      </c>
      <c r="C106" s="27" t="str">
        <f>_xlfn.IFNA(INDEX('Systemmanager - Datenassistent'!$B$9:$BJ$159,MATCH($A106,Input_Lieferant!$B$9:$B$158,0),MATCH(C$1,'Systemmanager - Datenassistent'!$B$8:$BJ$8,0)), "") &amp; ""</f>
        <v>V0</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ZUOC</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4">
      <c r="A107" s="158">
        <f>IF(Input_Lieferant!B114="","",Input_Lieferant!B114)</f>
        <v>106</v>
      </c>
      <c r="B107" s="27" t="str">
        <f>_xlfn.IFNA(INDEX('Systemmanager - Datenassistent'!$B$9:$BJ$159,MATCH($A107,Input_Lieferant!$B$9:$B$158,0),MATCH(B$1,'Systemmanager - Datenassistent'!$B$8:$BJ$8,0)), "") &amp; ""</f>
        <v>M100</v>
      </c>
      <c r="C107" s="27" t="str">
        <f>_xlfn.IFNA(INDEX('Systemmanager - Datenassistent'!$B$9:$BJ$159,MATCH($A107,Input_Lieferant!$B$9:$B$158,0),MATCH(C$1,'Systemmanager - Datenassistent'!$B$8:$BJ$8,0)), "") &amp; ""</f>
        <v>V0</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SRVM</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4">
      <c r="A108" s="158">
        <f>IF(Input_Lieferant!B115="","",Input_Lieferant!B115)</f>
        <v>107</v>
      </c>
      <c r="B108" s="27" t="str">
        <f>_xlfn.IFNA(INDEX('Systemmanager - Datenassistent'!$B$9:$BJ$159,MATCH($A108,Input_Lieferant!$B$9:$B$158,0),MATCH(B$1,'Systemmanager - Datenassistent'!$B$8:$BJ$8,0)), "") &amp; ""</f>
        <v>M100</v>
      </c>
      <c r="C108" s="27" t="str">
        <f>_xlfn.IFNA(INDEX('Systemmanager - Datenassistent'!$B$9:$BJ$159,MATCH($A108,Input_Lieferant!$B$9:$B$158,0),MATCH(C$1,'Systemmanager - Datenassistent'!$B$8:$BJ$8,0)), "") &amp; ""</f>
        <v>V0</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BANS</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4">
      <c r="A109" s="158">
        <f>IF(Input_Lieferant!B116="","",Input_Lieferant!B116)</f>
        <v>108</v>
      </c>
      <c r="B109" s="27" t="str">
        <f>_xlfn.IFNA(INDEX('Systemmanager - Datenassistent'!$B$9:$BJ$159,MATCH($A109,Input_Lieferant!$B$9:$B$158,0),MATCH(B$1,'Systemmanager - Datenassistent'!$B$8:$BJ$8,0)), "") &amp; ""</f>
        <v>M100</v>
      </c>
      <c r="C109" s="27" t="str">
        <f>_xlfn.IFNA(INDEX('Systemmanager - Datenassistent'!$B$9:$BJ$159,MATCH($A109,Input_Lieferant!$B$9:$B$158,0),MATCH(C$1,'Systemmanager - Datenassistent'!$B$8:$BJ$8,0)), "") &amp; ""</f>
        <v>V0</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LO14</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4">
      <c r="A110" s="158">
        <f>IF(Input_Lieferant!B117="","",Input_Lieferant!B117)</f>
        <v>109</v>
      </c>
      <c r="B110" s="27" t="str">
        <f>_xlfn.IFNA(INDEX('Systemmanager - Datenassistent'!$B$9:$BJ$159,MATCH($A110,Input_Lieferant!$B$9:$B$158,0),MATCH(B$1,'Systemmanager - Datenassistent'!$B$8:$BJ$8,0)), "") &amp; ""</f>
        <v>M100</v>
      </c>
      <c r="C110" s="27" t="str">
        <f>_xlfn.IFNA(INDEX('Systemmanager - Datenassistent'!$B$9:$BJ$159,MATCH($A110,Input_Lieferant!$B$9:$B$158,0),MATCH(C$1,'Systemmanager - Datenassistent'!$B$8:$BJ$8,0)), "") &amp; ""</f>
        <v>V0</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VOLL</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4">
      <c r="A111" s="158">
        <f>IF(Input_Lieferant!B118="","",Input_Lieferant!B118)</f>
        <v>110</v>
      </c>
      <c r="B111" s="27" t="str">
        <f>_xlfn.IFNA(INDEX('Systemmanager - Datenassistent'!$B$9:$BJ$159,MATCH($A111,Input_Lieferant!$B$9:$B$158,0),MATCH(B$1,'Systemmanager - Datenassistent'!$B$8:$BJ$8,0)), "") &amp; ""</f>
        <v>M100</v>
      </c>
      <c r="C111" s="27" t="str">
        <f>_xlfn.IFNA(INDEX('Systemmanager - Datenassistent'!$B$9:$BJ$159,MATCH($A111,Input_Lieferant!$B$9:$B$158,0),MATCH(C$1,'Systemmanager - Datenassistent'!$B$8:$BJ$8,0)), "") &amp; ""</f>
        <v>V0</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WERT</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4">
      <c r="A112" s="158">
        <f>IF(Input_Lieferant!B119="","",Input_Lieferant!B119)</f>
        <v>111</v>
      </c>
      <c r="B112" s="27" t="str">
        <f>_xlfn.IFNA(INDEX('Systemmanager - Datenassistent'!$B$9:$BJ$159,MATCH($A112,Input_Lieferant!$B$9:$B$158,0),MATCH(B$1,'Systemmanager - Datenassistent'!$B$8:$BJ$8,0)), "") &amp; ""</f>
        <v>M100</v>
      </c>
      <c r="C112" s="27" t="str">
        <f>_xlfn.IFNA(INDEX('Systemmanager - Datenassistent'!$B$9:$BJ$159,MATCH($A112,Input_Lieferant!$B$9:$B$158,0),MATCH(C$1,'Systemmanager - Datenassistent'!$B$8:$BJ$8,0)), "") &amp; ""</f>
        <v>V0</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WERT</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4">
      <c r="A113" s="158">
        <f>IF(Input_Lieferant!B120="","",Input_Lieferant!B120)</f>
        <v>112</v>
      </c>
      <c r="B113" s="27" t="str">
        <f>_xlfn.IFNA(INDEX('Systemmanager - Datenassistent'!$B$9:$BJ$159,MATCH($A113,Input_Lieferant!$B$9:$B$158,0),MATCH(B$1,'Systemmanager - Datenassistent'!$B$8:$BJ$8,0)), "") &amp; ""</f>
        <v>A100</v>
      </c>
      <c r="C113" s="27" t="str">
        <f>_xlfn.IFNA(INDEX('Systemmanager - Datenassistent'!$B$9:$BJ$159,MATCH($A113,Input_Lieferant!$B$9:$B$158,0),MATCH(C$1,'Systemmanager - Datenassistent'!$B$8:$BJ$8,0)), "") &amp; ""</f>
        <v>V0</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LO09</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4">
      <c r="A114" s="158">
        <f>IF(Input_Lieferant!B121="","",Input_Lieferant!B121)</f>
        <v>113</v>
      </c>
      <c r="B114" s="27" t="str">
        <f>_xlfn.IFNA(INDEX('Systemmanager - Datenassistent'!$B$9:$BJ$159,MATCH($A114,Input_Lieferant!$B$9:$B$158,0),MATCH(B$1,'Systemmanager - Datenassistent'!$B$8:$BJ$8,0)), "") &amp; ""</f>
        <v>M100</v>
      </c>
      <c r="C114" s="27" t="str">
        <f>_xlfn.IFNA(INDEX('Systemmanager - Datenassistent'!$B$9:$BJ$159,MATCH($A114,Input_Lieferant!$B$9:$B$158,0),MATCH(C$1,'Systemmanager - Datenassistent'!$B$8:$BJ$8,0)), "") &amp; ""</f>
        <v>V0</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VMS0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4">
      <c r="A115" s="158">
        <f>IF(Input_Lieferant!B122="","",Input_Lieferant!B122)</f>
        <v>114</v>
      </c>
      <c r="B115" s="27" t="str">
        <f>_xlfn.IFNA(INDEX('Systemmanager - Datenassistent'!$B$9:$BJ$159,MATCH($A115,Input_Lieferant!$B$9:$B$158,0),MATCH(B$1,'Systemmanager - Datenassistent'!$B$8:$BJ$8,0)), "") &amp; ""</f>
        <v>M100</v>
      </c>
      <c r="C115" s="27" t="str">
        <f>_xlfn.IFNA(INDEX('Systemmanager - Datenassistent'!$B$9:$BJ$159,MATCH($A115,Input_Lieferant!$B$9:$B$158,0),MATCH(C$1,'Systemmanager - Datenassistent'!$B$8:$BJ$8,0)), "") &amp; ""</f>
        <v>V0</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LO06</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4">
      <c r="A116" s="158">
        <f>IF(Input_Lieferant!B123="","",Input_Lieferant!B123)</f>
        <v>115</v>
      </c>
      <c r="B116" s="27" t="str">
        <f>_xlfn.IFNA(INDEX('Systemmanager - Datenassistent'!$B$9:$BJ$159,MATCH($A116,Input_Lieferant!$B$9:$B$158,0),MATCH(B$1,'Systemmanager - Datenassistent'!$B$8:$BJ$8,0)), "") &amp; ""</f>
        <v>M100</v>
      </c>
      <c r="C116" s="27" t="str">
        <f>_xlfn.IFNA(INDEX('Systemmanager - Datenassistent'!$B$9:$BJ$159,MATCH($A116,Input_Lieferant!$B$9:$B$158,0),MATCH(C$1,'Systemmanager - Datenassistent'!$B$8:$BJ$8,0)), "") &amp; ""</f>
        <v>V0</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LEIS</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4">
      <c r="A117" s="158">
        <f>IF(Input_Lieferant!B124="","",Input_Lieferant!B124)</f>
        <v>116</v>
      </c>
      <c r="B117" s="27" t="str">
        <f>_xlfn.IFNA(INDEX('Systemmanager - Datenassistent'!$B$9:$BJ$159,MATCH($A117,Input_Lieferant!$B$9:$B$158,0),MATCH(B$1,'Systemmanager - Datenassistent'!$B$8:$BJ$8,0)), "") &amp; ""</f>
        <v>A100</v>
      </c>
      <c r="C117" s="27" t="str">
        <f>_xlfn.IFNA(INDEX('Systemmanager - Datenassistent'!$B$9:$BJ$159,MATCH($A117,Input_Lieferant!$B$9:$B$158,0),MATCH(C$1,'Systemmanager - Datenassistent'!$B$8:$BJ$8,0)), "") &amp; ""</f>
        <v>V0</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VERP</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4">
      <c r="A118" s="158">
        <f>IF(Input_Lieferant!B125="","",Input_Lieferant!B125)</f>
        <v>117</v>
      </c>
      <c r="B118" s="27" t="str">
        <f>_xlfn.IFNA(INDEX('Systemmanager - Datenassistent'!$B$9:$BJ$159,MATCH($A118,Input_Lieferant!$B$9:$B$158,0),MATCH(B$1,'Systemmanager - Datenassistent'!$B$8:$BJ$8,0)), "") &amp; ""</f>
        <v>M100</v>
      </c>
      <c r="C118" s="27" t="str">
        <f>_xlfn.IFNA(INDEX('Systemmanager - Datenassistent'!$B$9:$BJ$159,MATCH($A118,Input_Lieferant!$B$9:$B$158,0),MATCH(C$1,'Systemmanager - Datenassistent'!$B$8:$BJ$8,0)), "") &amp; ""</f>
        <v>V0</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LO03</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4">
      <c r="A119" s="158">
        <f>IF(Input_Lieferant!B126="","",Input_Lieferant!B126)</f>
        <v>118</v>
      </c>
      <c r="B119" s="27" t="str">
        <f>_xlfn.IFNA(INDEX('Systemmanager - Datenassistent'!$B$9:$BJ$159,MATCH($A119,Input_Lieferant!$B$9:$B$158,0),MATCH(B$1,'Systemmanager - Datenassistent'!$B$8:$BJ$8,0)), "") &amp; ""</f>
        <v>M100</v>
      </c>
      <c r="C119" s="27" t="str">
        <f>_xlfn.IFNA(INDEX('Systemmanager - Datenassistent'!$B$9:$BJ$159,MATCH($A119,Input_Lieferant!$B$9:$B$158,0),MATCH(C$1,'Systemmanager - Datenassistent'!$B$8:$BJ$8,0)), "") &amp; ""</f>
        <v>V0</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PRRP</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4">
      <c r="A120" s="158">
        <f>IF(Input_Lieferant!B127="","",Input_Lieferant!B127)</f>
        <v>119</v>
      </c>
      <c r="B120" s="27" t="str">
        <f>_xlfn.IFNA(INDEX('Systemmanager - Datenassistent'!$B$9:$BJ$159,MATCH($A120,Input_Lieferant!$B$9:$B$158,0),MATCH(B$1,'Systemmanager - Datenassistent'!$B$8:$BJ$8,0)), "") &amp; ""</f>
        <v>A100</v>
      </c>
      <c r="C120" s="27" t="str">
        <f>_xlfn.IFNA(INDEX('Systemmanager - Datenassistent'!$B$9:$BJ$159,MATCH($A120,Input_Lieferant!$B$9:$B$158,0),MATCH(C$1,'Systemmanager - Datenassistent'!$B$8:$BJ$8,0)), "") &amp; ""</f>
        <v>V0</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LEER</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4">
      <c r="A121" s="158">
        <f>IF(Input_Lieferant!B128="","",Input_Lieferant!B128)</f>
        <v>120</v>
      </c>
      <c r="B121" s="27" t="str">
        <f>_xlfn.IFNA(INDEX('Systemmanager - Datenassistent'!$B$9:$BJ$159,MATCH($A121,Input_Lieferant!$B$9:$B$158,0),MATCH(B$1,'Systemmanager - Datenassistent'!$B$8:$BJ$8,0)), "") &amp; ""</f>
        <v>M100</v>
      </c>
      <c r="C121" s="27" t="str">
        <f>_xlfn.IFNA(INDEX('Systemmanager - Datenassistent'!$B$9:$BJ$159,MATCH($A121,Input_Lieferant!$B$9:$B$158,0),MATCH(C$1,'Systemmanager - Datenassistent'!$B$8:$BJ$8,0)), "") &amp; ""</f>
        <v>V0</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ERLA</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4">
      <c r="A122" s="158">
        <f>IF(Input_Lieferant!B129="","",Input_Lieferant!B129)</f>
        <v>121</v>
      </c>
      <c r="B122" s="27" t="str">
        <f>_xlfn.IFNA(INDEX('Systemmanager - Datenassistent'!$B$9:$BJ$159,MATCH($A122,Input_Lieferant!$B$9:$B$158,0),MATCH(B$1,'Systemmanager - Datenassistent'!$B$8:$BJ$8,0)), "") &amp; ""</f>
        <v>M100</v>
      </c>
      <c r="C122" s="27" t="str">
        <f>_xlfn.IFNA(INDEX('Systemmanager - Datenassistent'!$B$9:$BJ$159,MATCH($A122,Input_Lieferant!$B$9:$B$158,0),MATCH(C$1,'Systemmanager - Datenassistent'!$B$8:$BJ$8,0)), "") &amp; ""</f>
        <v>V0</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LO01</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4">
      <c r="A123" s="158">
        <f>IF(Input_Lieferant!B130="","",Input_Lieferant!B130)</f>
        <v>122</v>
      </c>
      <c r="B123" s="27" t="str">
        <f>_xlfn.IFNA(INDEX('Systemmanager - Datenassistent'!$B$9:$BJ$159,MATCH($A123,Input_Lieferant!$B$9:$B$158,0),MATCH(B$1,'Systemmanager - Datenassistent'!$B$8:$BJ$8,0)), "") &amp; ""</f>
        <v>M100</v>
      </c>
      <c r="C123" s="27" t="str">
        <f>_xlfn.IFNA(INDEX('Systemmanager - Datenassistent'!$B$9:$BJ$159,MATCH($A123,Input_Lieferant!$B$9:$B$158,0),MATCH(C$1,'Systemmanager - Datenassistent'!$B$8:$BJ$8,0)), "") &amp; ""</f>
        <v>V0</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LO13</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4">
      <c r="A124" s="158">
        <f>IF(Input_Lieferant!B131="","",Input_Lieferant!B131)</f>
        <v>123</v>
      </c>
      <c r="B124" s="27" t="str">
        <f>_xlfn.IFNA(INDEX('Systemmanager - Datenassistent'!$B$9:$BJ$159,MATCH($A124,Input_Lieferant!$B$9:$B$158,0),MATCH(B$1,'Systemmanager - Datenassistent'!$B$8:$BJ$8,0)), "") &amp; ""</f>
        <v>M100</v>
      </c>
      <c r="C124" s="27" t="str">
        <f>_xlfn.IFNA(INDEX('Systemmanager - Datenassistent'!$B$9:$BJ$159,MATCH($A124,Input_Lieferant!$B$9:$B$158,0),MATCH(C$1,'Systemmanager - Datenassistent'!$B$8:$BJ$8,0)), "") &amp; ""</f>
        <v>V0</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LEAS</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4">
      <c r="A125" s="158">
        <f>IF(Input_Lieferant!B132="","",Input_Lieferant!B132)</f>
        <v>124</v>
      </c>
      <c r="B125" s="27" t="str">
        <f>_xlfn.IFNA(INDEX('Systemmanager - Datenassistent'!$B$9:$BJ$159,MATCH($A125,Input_Lieferant!$B$9:$B$158,0),MATCH(B$1,'Systemmanager - Datenassistent'!$B$8:$BJ$8,0)), "") &amp; ""</f>
        <v>M100</v>
      </c>
      <c r="C125" s="27" t="str">
        <f>_xlfn.IFNA(INDEX('Systemmanager - Datenassistent'!$B$9:$BJ$159,MATCH($A125,Input_Lieferant!$B$9:$B$158,0),MATCH(C$1,'Systemmanager - Datenassistent'!$B$8:$BJ$8,0)), "") &amp; ""</f>
        <v>V0</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LO09</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4">
      <c r="A126" s="158">
        <f>IF(Input_Lieferant!B133="","",Input_Lieferant!B133)</f>
        <v>125</v>
      </c>
      <c r="B126" s="27" t="str">
        <f>_xlfn.IFNA(INDEX('Systemmanager - Datenassistent'!$B$9:$BJ$159,MATCH($A126,Input_Lieferant!$B$9:$B$158,0),MATCH(B$1,'Systemmanager - Datenassistent'!$B$8:$BJ$8,0)), "") &amp; ""</f>
        <v>M100</v>
      </c>
      <c r="C126" s="27" t="str">
        <f>_xlfn.IFNA(INDEX('Systemmanager - Datenassistent'!$B$9:$BJ$159,MATCH($A126,Input_Lieferant!$B$9:$B$158,0),MATCH(C$1,'Systemmanager - Datenassistent'!$B$8:$BJ$8,0)), "") &amp; ""</f>
        <v>V0</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LO03</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4">
      <c r="A127" s="158">
        <f>IF(Input_Lieferant!B134="","",Input_Lieferant!B134)</f>
        <v>126</v>
      </c>
      <c r="B127" s="27" t="str">
        <f>_xlfn.IFNA(INDEX('Systemmanager - Datenassistent'!$B$9:$BJ$159,MATCH($A127,Input_Lieferant!$B$9:$B$158,0),MATCH(B$1,'Systemmanager - Datenassistent'!$B$8:$BJ$8,0)), "") &amp; ""</f>
        <v>M100</v>
      </c>
      <c r="C127" s="27" t="str">
        <f>_xlfn.IFNA(INDEX('Systemmanager - Datenassistent'!$B$9:$BJ$159,MATCH($A127,Input_Lieferant!$B$9:$B$158,0),MATCH(C$1,'Systemmanager - Datenassistent'!$B$8:$BJ$8,0)), "") &amp; ""</f>
        <v>V0</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LO18</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4">
      <c r="A128" s="158">
        <f>IF(Input_Lieferant!B135="","",Input_Lieferant!B135)</f>
        <v>127</v>
      </c>
      <c r="B128" s="27" t="str">
        <f>_xlfn.IFNA(INDEX('Systemmanager - Datenassistent'!$B$9:$BJ$159,MATCH($A128,Input_Lieferant!$B$9:$B$158,0),MATCH(B$1,'Systemmanager - Datenassistent'!$B$8:$BJ$8,0)), "") &amp; ""</f>
        <v>M100</v>
      </c>
      <c r="C128" s="27" t="str">
        <f>_xlfn.IFNA(INDEX('Systemmanager - Datenassistent'!$B$9:$BJ$159,MATCH($A128,Input_Lieferant!$B$9:$B$158,0),MATCH(C$1,'Systemmanager - Datenassistent'!$B$8:$BJ$8,0)), "") &amp; ""</f>
        <v>V0</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GG05</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4">
      <c r="A129" s="158">
        <f>IF(Input_Lieferant!B136="","",Input_Lieferant!B136)</f>
        <v>128</v>
      </c>
      <c r="B129" s="27" t="str">
        <f>_xlfn.IFNA(INDEX('Systemmanager - Datenassistent'!$B$9:$BJ$159,MATCH($A129,Input_Lieferant!$B$9:$B$158,0),MATCH(B$1,'Systemmanager - Datenassistent'!$B$8:$BJ$8,0)), "") &amp; ""</f>
        <v>M100</v>
      </c>
      <c r="C129" s="27" t="str">
        <f>_xlfn.IFNA(INDEX('Systemmanager - Datenassistent'!$B$9:$BJ$159,MATCH($A129,Input_Lieferant!$B$9:$B$158,0),MATCH(C$1,'Systemmanager - Datenassistent'!$B$8:$BJ$8,0)), "") &amp; ""</f>
        <v>V0</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LEIS</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4">
      <c r="A130" s="158">
        <f>IF(Input_Lieferant!B137="","",Input_Lieferant!B137)</f>
        <v>129</v>
      </c>
      <c r="B130" s="27" t="str">
        <f>_xlfn.IFNA(INDEX('Systemmanager - Datenassistent'!$B$9:$BJ$159,MATCH($A130,Input_Lieferant!$B$9:$B$158,0),MATCH(B$1,'Systemmanager - Datenassistent'!$B$8:$BJ$8,0)), "") &amp; ""</f>
        <v>M100</v>
      </c>
      <c r="C130" s="27" t="str">
        <f>_xlfn.IFNA(INDEX('Systemmanager - Datenassistent'!$B$9:$BJ$159,MATCH($A130,Input_Lieferant!$B$9:$B$158,0),MATCH(C$1,'Systemmanager - Datenassistent'!$B$8:$BJ$8,0)), "") &amp; ""</f>
        <v>V0</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LO11</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4">
      <c r="A131" s="158">
        <f>IF(Input_Lieferant!B138="","",Input_Lieferant!B138)</f>
        <v>130</v>
      </c>
      <c r="B131" s="27" t="str">
        <f>_xlfn.IFNA(INDEX('Systemmanager - Datenassistent'!$B$9:$BJ$159,MATCH($A131,Input_Lieferant!$B$9:$B$158,0),MATCH(B$1,'Systemmanager - Datenassistent'!$B$8:$BJ$8,0)), "") &amp; ""</f>
        <v>M100</v>
      </c>
      <c r="C131" s="27" t="str">
        <f>_xlfn.IFNA(INDEX('Systemmanager - Datenassistent'!$B$9:$BJ$159,MATCH($A131,Input_Lieferant!$B$9:$B$158,0),MATCH(C$1,'Systemmanager - Datenassistent'!$B$8:$BJ$8,0)), "") &amp; ""</f>
        <v>V0</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VERP</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4">
      <c r="A132" s="158">
        <f>IF(Input_Lieferant!B139="","",Input_Lieferant!B139)</f>
        <v>131</v>
      </c>
      <c r="B132" s="27" t="str">
        <f>_xlfn.IFNA(INDEX('Systemmanager - Datenassistent'!$B$9:$BJ$159,MATCH($A132,Input_Lieferant!$B$9:$B$158,0),MATCH(B$1,'Systemmanager - Datenassistent'!$B$8:$BJ$8,0)), "") &amp; ""</f>
        <v>A100</v>
      </c>
      <c r="C132" s="27" t="str">
        <f>_xlfn.IFNA(INDEX('Systemmanager - Datenassistent'!$B$9:$BJ$159,MATCH($A132,Input_Lieferant!$B$9:$B$158,0),MATCH(C$1,'Systemmanager - Datenassistent'!$B$8:$BJ$8,0)), "") &amp; ""</f>
        <v>V0</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LO03</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4">
      <c r="A133" s="158">
        <f>IF(Input_Lieferant!B140="","",Input_Lieferant!B140)</f>
        <v>132</v>
      </c>
      <c r="B133" s="27" t="str">
        <f>_xlfn.IFNA(INDEX('Systemmanager - Datenassistent'!$B$9:$BJ$159,MATCH($A133,Input_Lieferant!$B$9:$B$158,0),MATCH(B$1,'Systemmanager - Datenassistent'!$B$8:$BJ$8,0)), "") &amp; ""</f>
        <v>A100</v>
      </c>
      <c r="C133" s="27" t="str">
        <f>_xlfn.IFNA(INDEX('Systemmanager - Datenassistent'!$B$9:$BJ$159,MATCH($A133,Input_Lieferant!$B$9:$B$158,0),MATCH(C$1,'Systemmanager - Datenassistent'!$B$8:$BJ$8,0)), "") &amp; ""</f>
        <v>V0</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LO12</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4">
      <c r="A134" s="158">
        <f>IF(Input_Lieferant!B141="","",Input_Lieferant!B141)</f>
        <v>133</v>
      </c>
      <c r="B134" s="27" t="str">
        <f>_xlfn.IFNA(INDEX('Systemmanager - Datenassistent'!$B$9:$BJ$159,MATCH($A134,Input_Lieferant!$B$9:$B$158,0),MATCH(B$1,'Systemmanager - Datenassistent'!$B$8:$BJ$8,0)), "") &amp; ""</f>
        <v>M100</v>
      </c>
      <c r="C134" s="27" t="str">
        <f>_xlfn.IFNA(INDEX('Systemmanager - Datenassistent'!$B$9:$BJ$159,MATCH($A134,Input_Lieferant!$B$9:$B$158,0),MATCH(C$1,'Systemmanager - Datenassistent'!$B$8:$BJ$8,0)), "") &amp; ""</f>
        <v>V0</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LEIS</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4">
      <c r="A135" s="158">
        <f>IF(Input_Lieferant!B142="","",Input_Lieferant!B142)</f>
        <v>134</v>
      </c>
      <c r="B135" s="27" t="str">
        <f>_xlfn.IFNA(INDEX('Systemmanager - Datenassistent'!$B$9:$BJ$159,MATCH($A135,Input_Lieferant!$B$9:$B$158,0),MATCH(B$1,'Systemmanager - Datenassistent'!$B$8:$BJ$8,0)), "") &amp; ""</f>
        <v>M100</v>
      </c>
      <c r="C135" s="27" t="str">
        <f>_xlfn.IFNA(INDEX('Systemmanager - Datenassistent'!$B$9:$BJ$159,MATCH($A135,Input_Lieferant!$B$9:$B$158,0),MATCH(C$1,'Systemmanager - Datenassistent'!$B$8:$BJ$8,0)), "") &amp; ""</f>
        <v>V0</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SAMM</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4">
      <c r="A136" s="158">
        <f>IF(Input_Lieferant!B143="","",Input_Lieferant!B143)</f>
        <v>135</v>
      </c>
      <c r="B136" s="27" t="str">
        <f>_xlfn.IFNA(INDEX('Systemmanager - Datenassistent'!$B$9:$BJ$159,MATCH($A136,Input_Lieferant!$B$9:$B$158,0),MATCH(B$1,'Systemmanager - Datenassistent'!$B$8:$BJ$8,0)), "") &amp; ""</f>
        <v>A100</v>
      </c>
      <c r="C136" s="27" t="str">
        <f>_xlfn.IFNA(INDEX('Systemmanager - Datenassistent'!$B$9:$BJ$159,MATCH($A136,Input_Lieferant!$B$9:$B$158,0),MATCH(C$1,'Systemmanager - Datenassistent'!$B$8:$BJ$8,0)), "") &amp; ""</f>
        <v>V0</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LO09</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4">
      <c r="A137" s="158">
        <f>IF(Input_Lieferant!B144="","",Input_Lieferant!B144)</f>
        <v>136</v>
      </c>
      <c r="B137" s="27" t="str">
        <f>_xlfn.IFNA(INDEX('Systemmanager - Datenassistent'!$B$9:$BJ$159,MATCH($A137,Input_Lieferant!$B$9:$B$158,0),MATCH(B$1,'Systemmanager - Datenassistent'!$B$8:$BJ$8,0)), "") &amp; ""</f>
        <v>M100</v>
      </c>
      <c r="C137" s="27" t="str">
        <f>_xlfn.IFNA(INDEX('Systemmanager - Datenassistent'!$B$9:$BJ$159,MATCH($A137,Input_Lieferant!$B$9:$B$158,0),MATCH(C$1,'Systemmanager - Datenassistent'!$B$8:$BJ$8,0)), "") &amp; ""</f>
        <v>V0</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LO01</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4">
      <c r="A138" s="158">
        <f>IF(Input_Lieferant!B145="","",Input_Lieferant!B145)</f>
        <v>137</v>
      </c>
      <c r="B138" s="27" t="str">
        <f>_xlfn.IFNA(INDEX('Systemmanager - Datenassistent'!$B$9:$BJ$159,MATCH($A138,Input_Lieferant!$B$9:$B$158,0),MATCH(B$1,'Systemmanager - Datenassistent'!$B$8:$BJ$8,0)), "") &amp; ""</f>
        <v>M100</v>
      </c>
      <c r="C138" s="27" t="str">
        <f>_xlfn.IFNA(INDEX('Systemmanager - Datenassistent'!$B$9:$BJ$159,MATCH($A138,Input_Lieferant!$B$9:$B$158,0),MATCH(C$1,'Systemmanager - Datenassistent'!$B$8:$BJ$8,0)), "") &amp; ""</f>
        <v>V0</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LO03</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4">
      <c r="A139" s="158">
        <f>IF(Input_Lieferant!B146="","",Input_Lieferant!B146)</f>
        <v>138</v>
      </c>
      <c r="B139" s="27" t="str">
        <f>_xlfn.IFNA(INDEX('Systemmanager - Datenassistent'!$B$9:$BJ$159,MATCH($A139,Input_Lieferant!$B$9:$B$158,0),MATCH(B$1,'Systemmanager - Datenassistent'!$B$8:$BJ$8,0)), "") &amp; ""</f>
        <v>M100</v>
      </c>
      <c r="C139" s="27" t="str">
        <f>_xlfn.IFNA(INDEX('Systemmanager - Datenassistent'!$B$9:$BJ$159,MATCH($A139,Input_Lieferant!$B$9:$B$158,0),MATCH(C$1,'Systemmanager - Datenassistent'!$B$8:$BJ$8,0)), "") &amp; ""</f>
        <v>V0</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BANS</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4">
      <c r="A140" s="158">
        <f>IF(Input_Lieferant!B147="","",Input_Lieferant!B147)</f>
        <v>139</v>
      </c>
      <c r="B140" s="27" t="str">
        <f>_xlfn.IFNA(INDEX('Systemmanager - Datenassistent'!$B$9:$BJ$159,MATCH($A140,Input_Lieferant!$B$9:$B$158,0),MATCH(B$1,'Systemmanager - Datenassistent'!$B$8:$BJ$8,0)), "") &amp; ""</f>
        <v>M100</v>
      </c>
      <c r="C140" s="27" t="str">
        <f>_xlfn.IFNA(INDEX('Systemmanager - Datenassistent'!$B$9:$BJ$159,MATCH($A140,Input_Lieferant!$B$9:$B$158,0),MATCH(C$1,'Systemmanager - Datenassistent'!$B$8:$BJ$8,0)), "") &amp; ""</f>
        <v>V0</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WERT</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4">
      <c r="A141" s="158">
        <f>IF(Input_Lieferant!B148="","",Input_Lieferant!B148)</f>
        <v>140</v>
      </c>
      <c r="B141" s="27" t="str">
        <f>_xlfn.IFNA(INDEX('Systemmanager - Datenassistent'!$B$9:$BJ$159,MATCH($A141,Input_Lieferant!$B$9:$B$158,0),MATCH(B$1,'Systemmanager - Datenassistent'!$B$8:$BJ$8,0)), "") &amp; ""</f>
        <v>M100</v>
      </c>
      <c r="C141" s="27" t="str">
        <f>_xlfn.IFNA(INDEX('Systemmanager - Datenassistent'!$B$9:$BJ$159,MATCH($A141,Input_Lieferant!$B$9:$B$158,0),MATCH(C$1,'Systemmanager - Datenassistent'!$B$8:$BJ$8,0)), "") &amp; ""</f>
        <v>V0</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LO03</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4">
      <c r="A142" s="158">
        <f>IF(Input_Lieferant!B149="","",Input_Lieferant!B149)</f>
        <v>141</v>
      </c>
      <c r="B142" s="27" t="str">
        <f>_xlfn.IFNA(INDEX('Systemmanager - Datenassistent'!$B$9:$BJ$159,MATCH($A142,Input_Lieferant!$B$9:$B$158,0),MATCH(B$1,'Systemmanager - Datenassistent'!$B$8:$BJ$8,0)), "") &amp; ""</f>
        <v>M100</v>
      </c>
      <c r="C142" s="27" t="str">
        <f>_xlfn.IFNA(INDEX('Systemmanager - Datenassistent'!$B$9:$BJ$159,MATCH($A142,Input_Lieferant!$B$9:$B$158,0),MATCH(C$1,'Systemmanager - Datenassistent'!$B$8:$BJ$8,0)), "") &amp; ""</f>
        <v>V0</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GG02</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4">
      <c r="A143" s="158">
        <f>IF(Input_Lieferant!B150="","",Input_Lieferant!B150)</f>
        <v>142</v>
      </c>
      <c r="B143" s="27" t="str">
        <f>_xlfn.IFNA(INDEX('Systemmanager - Datenassistent'!$B$9:$BJ$159,MATCH($A143,Input_Lieferant!$B$9:$B$158,0),MATCH(B$1,'Systemmanager - Datenassistent'!$B$8:$BJ$8,0)), "") &amp; ""</f>
        <v>M100</v>
      </c>
      <c r="C143" s="27" t="str">
        <f>_xlfn.IFNA(INDEX('Systemmanager - Datenassistent'!$B$9:$BJ$159,MATCH($A143,Input_Lieferant!$B$9:$B$158,0),MATCH(C$1,'Systemmanager - Datenassistent'!$B$8:$BJ$8,0)), "") &amp; ""</f>
        <v>V0</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ALES</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4">
      <c r="A144" s="158">
        <f>IF(Input_Lieferant!B151="","",Input_Lieferant!B151)</f>
        <v>143</v>
      </c>
      <c r="B144" s="27" t="str">
        <f>_xlfn.IFNA(INDEX('Systemmanager - Datenassistent'!$B$9:$BJ$159,MATCH($A144,Input_Lieferant!$B$9:$B$158,0),MATCH(B$1,'Systemmanager - Datenassistent'!$B$8:$BJ$8,0)), "") &amp; ""</f>
        <v>M100</v>
      </c>
      <c r="C144" s="27" t="str">
        <f>_xlfn.IFNA(INDEX('Systemmanager - Datenassistent'!$B$9:$BJ$159,MATCH($A144,Input_Lieferant!$B$9:$B$158,0),MATCH(C$1,'Systemmanager - Datenassistent'!$B$8:$BJ$8,0)), "") &amp; ""</f>
        <v>V0</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GG04</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4">
      <c r="A145" s="158">
        <f>IF(Input_Lieferant!B152="","",Input_Lieferant!B152)</f>
        <v>144</v>
      </c>
      <c r="B145" s="27" t="str">
        <f>_xlfn.IFNA(INDEX('Systemmanager - Datenassistent'!$B$9:$BJ$159,MATCH($A145,Input_Lieferant!$B$9:$B$158,0),MATCH(B$1,'Systemmanager - Datenassistent'!$B$8:$BJ$8,0)), "") &amp; ""</f>
        <v>M100</v>
      </c>
      <c r="C145" s="27" t="str">
        <f>_xlfn.IFNA(INDEX('Systemmanager - Datenassistent'!$B$9:$BJ$159,MATCH($A145,Input_Lieferant!$B$9:$B$158,0),MATCH(C$1,'Systemmanager - Datenassistent'!$B$8:$BJ$8,0)), "") &amp; ""</f>
        <v>V0</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BANC</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4">
      <c r="A146" s="158">
        <f>IF(Input_Lieferant!B153="","",Input_Lieferant!B153)</f>
        <v>145</v>
      </c>
      <c r="B146" s="27" t="str">
        <f>_xlfn.IFNA(INDEX('Systemmanager - Datenassistent'!$B$9:$BJ$159,MATCH($A146,Input_Lieferant!$B$9:$B$158,0),MATCH(B$1,'Systemmanager - Datenassistent'!$B$8:$BJ$8,0)), "") &amp; ""</f>
        <v>M100</v>
      </c>
      <c r="C146" s="27" t="str">
        <f>_xlfn.IFNA(INDEX('Systemmanager - Datenassistent'!$B$9:$BJ$159,MATCH($A146,Input_Lieferant!$B$9:$B$158,0),MATCH(C$1,'Systemmanager - Datenassistent'!$B$8:$BJ$8,0)), "") &amp; ""</f>
        <v>V0</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BADS</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4">
      <c r="A147" s="158">
        <f>IF(Input_Lieferant!B154="","",Input_Lieferant!B154)</f>
        <v>146</v>
      </c>
      <c r="B147" s="27" t="str">
        <f>_xlfn.IFNA(INDEX('Systemmanager - Datenassistent'!$B$9:$BJ$159,MATCH($A147,Input_Lieferant!$B$9:$B$158,0),MATCH(B$1,'Systemmanager - Datenassistent'!$B$8:$BJ$8,0)), "") &amp; ""</f>
        <v>M100</v>
      </c>
      <c r="C147" s="27" t="str">
        <f>_xlfn.IFNA(INDEX('Systemmanager - Datenassistent'!$B$9:$BJ$159,MATCH($A147,Input_Lieferant!$B$9:$B$158,0),MATCH(C$1,'Systemmanager - Datenassistent'!$B$8:$BJ$8,0)), "") &amp; ""</f>
        <v>V0</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LO13</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4">
      <c r="A148" s="158">
        <f>IF(Input_Lieferant!B155="","",Input_Lieferant!B155)</f>
        <v>147</v>
      </c>
      <c r="B148" s="27" t="str">
        <f>_xlfn.IFNA(INDEX('Systemmanager - Datenassistent'!$B$9:$BJ$159,MATCH($A148,Input_Lieferant!$B$9:$B$158,0),MATCH(B$1,'Systemmanager - Datenassistent'!$B$8:$BJ$8,0)), "") &amp; ""</f>
        <v>M100</v>
      </c>
      <c r="C148" s="27" t="str">
        <f>_xlfn.IFNA(INDEX('Systemmanager - Datenassistent'!$B$9:$BJ$159,MATCH($A148,Input_Lieferant!$B$9:$B$158,0),MATCH(C$1,'Systemmanager - Datenassistent'!$B$8:$BJ$8,0)), "") &amp; ""</f>
        <v>V0</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SRVM</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4">
      <c r="A149" s="158">
        <f>IF(Input_Lieferant!B156="","",Input_Lieferant!B156)</f>
        <v>148</v>
      </c>
      <c r="B149" s="27" t="str">
        <f>_xlfn.IFNA(INDEX('Systemmanager - Datenassistent'!$B$9:$BJ$159,MATCH($A149,Input_Lieferant!$B$9:$B$158,0),MATCH(B$1,'Systemmanager - Datenassistent'!$B$8:$BJ$8,0)), "") &amp; ""</f>
        <v>A100</v>
      </c>
      <c r="C149" s="27" t="str">
        <f>_xlfn.IFNA(INDEX('Systemmanager - Datenassistent'!$B$9:$BJ$159,MATCH($A149,Input_Lieferant!$B$9:$B$158,0),MATCH(C$1,'Systemmanager - Datenassistent'!$B$8:$BJ$8,0)), "") &amp; ""</f>
        <v>V0</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ALES</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4">
      <c r="A150" s="158">
        <f>IF(Input_Lieferant!B157="","",Input_Lieferant!B157)</f>
        <v>149</v>
      </c>
      <c r="B150" s="27" t="str">
        <f>_xlfn.IFNA(INDEX('Systemmanager - Datenassistent'!$B$9:$BJ$159,MATCH($A150,Input_Lieferant!$B$9:$B$158,0),MATCH(B$1,'Systemmanager - Datenassistent'!$B$8:$BJ$8,0)), "") &amp; ""</f>
        <v>M100</v>
      </c>
      <c r="C150" s="27" t="str">
        <f>_xlfn.IFNA(INDEX('Systemmanager - Datenassistent'!$B$9:$BJ$159,MATCH($A150,Input_Lieferant!$B$9:$B$158,0),MATCH(C$1,'Systemmanager - Datenassistent'!$B$8:$BJ$8,0)), "") &amp; ""</f>
        <v>V0</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SRVP</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4">
      <c r="A151" s="158">
        <f>IF(Input_Lieferant!B158="","",Input_Lieferant!B158)</f>
        <v>150</v>
      </c>
      <c r="B151" s="27" t="str">
        <f>_xlfn.IFNA(INDEX('Systemmanager - Datenassistent'!$B$9:$BJ$159,MATCH($A151,Input_Lieferant!$B$9:$B$158,0),MATCH(B$1,'Systemmanager - Datenassistent'!$B$8:$BJ$8,0)), "") &amp; ""</f>
        <v>M100</v>
      </c>
      <c r="C151" s="27" t="str">
        <f>_xlfn.IFNA(INDEX('Systemmanager - Datenassistent'!$B$9:$BJ$159,MATCH($A151,Input_Lieferant!$B$9:$B$158,0),MATCH(C$1,'Systemmanager - Datenassistent'!$B$8:$BJ$8,0)), "") &amp; ""</f>
        <v>V0</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SRVM</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6" width="0" style="28" hidden="1" customWidth="1"/>
    <col min="7" max="11" width="9.3046875" style="28"/>
    <col min="12" max="83" width="0" style="28" hidden="1" customWidth="1"/>
    <col min="84" max="84" width="9.3046875" style="28"/>
    <col min="85" max="109" width="0" style="28" hidden="1" customWidth="1"/>
    <col min="110" max="110" width="10" style="28" hidden="1" customWidth="1"/>
    <col min="111" max="16384" width="9.3046875" style="27"/>
  </cols>
  <sheetData>
    <row r="1" spans="1:110" x14ac:dyDescent="0.4">
      <c r="A1" s="156" t="s">
        <v>1</v>
      </c>
      <c r="B1" s="156" t="s">
        <v>30708</v>
      </c>
      <c r="C1" s="29" t="s">
        <v>30806</v>
      </c>
      <c r="D1" s="154" t="s">
        <v>30807</v>
      </c>
      <c r="E1" s="154" t="s">
        <v>30808</v>
      </c>
      <c r="F1" s="154" t="s">
        <v>30809</v>
      </c>
      <c r="G1" s="155" t="s">
        <v>30810</v>
      </c>
      <c r="H1" s="155" t="s">
        <v>37</v>
      </c>
      <c r="I1" s="155" t="s">
        <v>30709</v>
      </c>
      <c r="J1" s="155" t="s">
        <v>27</v>
      </c>
      <c r="K1" s="155" t="s">
        <v>30655</v>
      </c>
      <c r="L1" s="154" t="s">
        <v>30811</v>
      </c>
      <c r="M1" s="154" t="s">
        <v>30812</v>
      </c>
      <c r="N1" s="154" t="s">
        <v>30813</v>
      </c>
      <c r="O1" s="154" t="s">
        <v>30814</v>
      </c>
      <c r="P1" s="154" t="s">
        <v>30815</v>
      </c>
      <c r="Q1" s="154" t="s">
        <v>30816</v>
      </c>
      <c r="R1" s="154" t="s">
        <v>30817</v>
      </c>
      <c r="S1" s="154" t="s">
        <v>30818</v>
      </c>
      <c r="T1" s="154" t="s">
        <v>30819</v>
      </c>
      <c r="U1" s="154" t="s">
        <v>30820</v>
      </c>
      <c r="V1" s="154" t="s">
        <v>30821</v>
      </c>
      <c r="W1" s="154" t="s">
        <v>30822</v>
      </c>
      <c r="X1" s="154" t="s">
        <v>30823</v>
      </c>
      <c r="Y1" s="154" t="s">
        <v>30824</v>
      </c>
      <c r="Z1" s="154" t="s">
        <v>30825</v>
      </c>
      <c r="AA1" s="154" t="s">
        <v>30826</v>
      </c>
      <c r="AB1" s="154" t="s">
        <v>30827</v>
      </c>
      <c r="AC1" s="154" t="s">
        <v>30828</v>
      </c>
      <c r="AD1" s="154" t="s">
        <v>30829</v>
      </c>
      <c r="AE1" s="154" t="s">
        <v>30830</v>
      </c>
      <c r="AF1" s="154" t="s">
        <v>30831</v>
      </c>
      <c r="AG1" s="154" t="s">
        <v>30832</v>
      </c>
      <c r="AH1" s="154" t="s">
        <v>30833</v>
      </c>
      <c r="AI1" s="154" t="s">
        <v>30834</v>
      </c>
      <c r="AJ1" s="154" t="s">
        <v>30835</v>
      </c>
      <c r="AK1" s="154" t="s">
        <v>30836</v>
      </c>
      <c r="AL1" s="154" t="s">
        <v>30837</v>
      </c>
      <c r="AM1" s="154" t="s">
        <v>30838</v>
      </c>
      <c r="AN1" s="154" t="s">
        <v>30839</v>
      </c>
      <c r="AO1" s="154" t="s">
        <v>30840</v>
      </c>
      <c r="AP1" s="154" t="s">
        <v>30841</v>
      </c>
      <c r="AQ1" s="154" t="s">
        <v>30842</v>
      </c>
      <c r="AR1" s="154" t="s">
        <v>30843</v>
      </c>
      <c r="AS1" s="154" t="s">
        <v>30844</v>
      </c>
      <c r="AT1" s="154" t="s">
        <v>30845</v>
      </c>
      <c r="AU1" s="154" t="s">
        <v>30846</v>
      </c>
      <c r="AV1" s="154" t="s">
        <v>30847</v>
      </c>
      <c r="AW1" s="154" t="s">
        <v>30848</v>
      </c>
      <c r="AX1" s="154" t="s">
        <v>30849</v>
      </c>
      <c r="AY1" s="154" t="s">
        <v>30850</v>
      </c>
      <c r="AZ1" s="154" t="s">
        <v>30851</v>
      </c>
      <c r="BA1" s="154" t="s">
        <v>30852</v>
      </c>
      <c r="BB1" s="154" t="s">
        <v>30853</v>
      </c>
      <c r="BC1" s="154" t="s">
        <v>30854</v>
      </c>
      <c r="BD1" s="154" t="s">
        <v>30855</v>
      </c>
      <c r="BE1" s="154" t="s">
        <v>30856</v>
      </c>
      <c r="BF1" s="154" t="s">
        <v>30857</v>
      </c>
      <c r="BG1" s="154" t="s">
        <v>30858</v>
      </c>
      <c r="BH1" s="154" t="s">
        <v>30859</v>
      </c>
      <c r="BI1" s="154" t="s">
        <v>30860</v>
      </c>
      <c r="BJ1" s="154" t="s">
        <v>30861</v>
      </c>
      <c r="BK1" s="154" t="s">
        <v>30862</v>
      </c>
      <c r="BL1" s="154" t="s">
        <v>30863</v>
      </c>
      <c r="BM1" s="154" t="s">
        <v>30864</v>
      </c>
      <c r="BN1" s="154" t="s">
        <v>30865</v>
      </c>
      <c r="BO1" s="154" t="s">
        <v>30866</v>
      </c>
      <c r="BP1" s="154" t="s">
        <v>30867</v>
      </c>
      <c r="BQ1" s="154" t="s">
        <v>30868</v>
      </c>
      <c r="BR1" s="154" t="s">
        <v>30869</v>
      </c>
      <c r="BS1" s="154" t="s">
        <v>30870</v>
      </c>
      <c r="BT1" s="154" t="s">
        <v>30871</v>
      </c>
      <c r="BU1" s="154" t="s">
        <v>30872</v>
      </c>
      <c r="BV1" s="154" t="s">
        <v>30873</v>
      </c>
      <c r="BW1" s="154" t="s">
        <v>30874</v>
      </c>
      <c r="BX1" s="154" t="s">
        <v>30875</v>
      </c>
      <c r="BY1" s="154" t="s">
        <v>30876</v>
      </c>
      <c r="BZ1" s="154" t="s">
        <v>30877</v>
      </c>
      <c r="CA1" s="154" t="s">
        <v>30878</v>
      </c>
      <c r="CB1" s="154" t="s">
        <v>30879</v>
      </c>
      <c r="CC1" s="154" t="s">
        <v>30880</v>
      </c>
      <c r="CD1" s="154" t="s">
        <v>30881</v>
      </c>
      <c r="CE1" s="154" t="s">
        <v>30882</v>
      </c>
      <c r="CF1" s="155" t="s">
        <v>30883</v>
      </c>
      <c r="CG1" s="154" t="s">
        <v>30884</v>
      </c>
      <c r="CH1" s="154" t="s">
        <v>30885</v>
      </c>
      <c r="CI1" s="154" t="s">
        <v>30886</v>
      </c>
      <c r="CJ1" s="154" t="s">
        <v>30887</v>
      </c>
      <c r="CK1" s="154" t="s">
        <v>30888</v>
      </c>
      <c r="CL1" s="154" t="s">
        <v>30889</v>
      </c>
      <c r="CM1" s="154" t="s">
        <v>30890</v>
      </c>
      <c r="CN1" s="154" t="s">
        <v>30891</v>
      </c>
      <c r="CO1" s="154" t="s">
        <v>30892</v>
      </c>
      <c r="CP1" s="154" t="s">
        <v>30893</v>
      </c>
      <c r="CQ1" s="154" t="s">
        <v>30894</v>
      </c>
      <c r="CR1" s="154" t="s">
        <v>30895</v>
      </c>
      <c r="CS1" s="154" t="s">
        <v>30896</v>
      </c>
      <c r="CT1" s="154" t="s">
        <v>30897</v>
      </c>
      <c r="CU1" s="154" t="s">
        <v>30898</v>
      </c>
      <c r="CV1" s="154" t="s">
        <v>30899</v>
      </c>
      <c r="CW1" s="154" t="s">
        <v>30900</v>
      </c>
      <c r="CX1" s="154" t="s">
        <v>30901</v>
      </c>
      <c r="CY1" s="154" t="s">
        <v>30902</v>
      </c>
      <c r="CZ1" s="154" t="s">
        <v>30903</v>
      </c>
      <c r="DA1" s="154" t="s">
        <v>30904</v>
      </c>
      <c r="DB1" s="154" t="s">
        <v>30905</v>
      </c>
      <c r="DC1" s="154" t="s">
        <v>30906</v>
      </c>
      <c r="DD1" s="154" t="s">
        <v>30907</v>
      </c>
      <c r="DE1" s="154" t="s">
        <v>30908</v>
      </c>
      <c r="DF1" s="153" t="s">
        <v>52</v>
      </c>
    </row>
    <row r="2" spans="1:110" x14ac:dyDescent="0.4">
      <c r="A2" s="158">
        <f>IF(Input_Lieferant!B9="","",Input_Lieferant!B9)</f>
        <v>1</v>
      </c>
      <c r="B2" s="27" t="str">
        <f>_xlfn.IFNA(INDEX('Systemmanager - Datenassistent'!$B$9:$BJ$159,MATCH($A2,Input_Lieferant!$B$9:$B$158,0),MATCH("WERKS",'Systemmanager - Datenassistent'!$B$8:$BJ$8,0)), "") &amp; ""</f>
        <v>0430</v>
      </c>
      <c r="C2" s="31"/>
      <c r="D2" s="31"/>
      <c r="E2" s="31"/>
      <c r="F2" s="31"/>
      <c r="G2" s="25" t="str">
        <f>_xlfn.IFNA(INDEX('Systemmanager - Datenassistent'!$B$9:$BJ$159,MATCH($A2,Input_Lieferant!$B$9:$B$158,0),MATCH(G$1,'Systemmanager - Datenassistent'!$B$8:$BJ$8,0)), "") &amp; ""</f>
        <v>V</v>
      </c>
      <c r="H2" s="27">
        <f>IFERROR(ROUND(INDEX(Input_Lieferant!$D$9:$BE$158,MATCH($A2,Input_Lieferant!$B$9:$B$158,0),MATCH("V_BEWERTUNGSPREIS",Input_Lieferant!$D$8:$BE$8,0)),2), "")</f>
        <v>5.8</v>
      </c>
      <c r="I2" s="27">
        <f t="shared" ref="I2:I33" si="0">H2</f>
        <v>5.8</v>
      </c>
      <c r="J2" s="27">
        <f>_xlfn.IFNA(INDEX(Input_Lieferant!$D$9:$BE$158,MATCH($A2,Input_Lieferant!$B$9:$B$158,0),MATCH("V_PREISEINHEIT",Input_Lieferant!$D$8:$BE$8,0)), "")</f>
        <v>8</v>
      </c>
      <c r="K2" s="27" t="str">
        <f>_xlfn.IFNA(INDEX('Systemmanager - Datenassistent'!$B$9:$BJ$159,MATCH($A2,Input_Lieferant!$B$9:$B$158,0),MATCH(K$1,'Systemmanager - Datenassistent'!$B$8:$BJ$8,0)), "") &amp; ""</f>
        <v>M910</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2</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4">
      <c r="A3" s="158">
        <f>IF(Input_Lieferant!B10="","",Input_Lieferant!B10)</f>
        <v>2</v>
      </c>
      <c r="B3" s="27" t="str">
        <f>_xlfn.IFNA(INDEX('Systemmanager - Datenassistent'!$B$9:$BJ$159,MATCH($A3,Input_Lieferant!$B$9:$B$158,0),MATCH("WERKS",'Systemmanager - Datenassistent'!$B$8:$BJ$8,0)), "") &amp; ""</f>
        <v>0430</v>
      </c>
      <c r="C3" s="31"/>
      <c r="D3" s="31"/>
      <c r="E3" s="31"/>
      <c r="F3" s="31"/>
      <c r="G3" s="25" t="str">
        <f>_xlfn.IFNA(INDEX('Systemmanager - Datenassistent'!$B$9:$BJ$159,MATCH($A3,Input_Lieferant!$B$9:$B$158,0),MATCH(G$1,'Systemmanager - Datenassistent'!$B$8:$BJ$8,0)), "") &amp; ""</f>
        <v>V</v>
      </c>
      <c r="H3" s="27">
        <f>IFERROR(ROUND(INDEX(Input_Lieferant!$D$9:$BE$158,MATCH($A3,Input_Lieferant!$B$9:$B$158,0),MATCH("V_BEWERTUNGSPREIS",Input_Lieferant!$D$8:$BE$8,0)),2), "")</f>
        <v>2.3199999999999998</v>
      </c>
      <c r="I3" s="27">
        <f t="shared" si="0"/>
        <v>2.3199999999999998</v>
      </c>
      <c r="J3" s="27">
        <f>_xlfn.IFNA(INDEX(Input_Lieferant!$D$9:$BE$158,MATCH($A3,Input_Lieferant!$B$9:$B$158,0),MATCH("V_PREISEINHEIT",Input_Lieferant!$D$8:$BE$8,0)), "")</f>
        <v>97</v>
      </c>
      <c r="K3" s="27" t="str">
        <f>_xlfn.IFNA(INDEX('Systemmanager - Datenassistent'!$B$9:$BJ$159,MATCH($A3,Input_Lieferant!$B$9:$B$158,0),MATCH(K$1,'Systemmanager - Datenassistent'!$B$8:$BJ$8,0)), "") &amp; ""</f>
        <v>M400</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2</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4">
      <c r="A4" s="158">
        <f>IF(Input_Lieferant!B11="","",Input_Lieferant!B11)</f>
        <v>3</v>
      </c>
      <c r="B4" s="27" t="str">
        <f>_xlfn.IFNA(INDEX('Systemmanager - Datenassistent'!$B$9:$BJ$159,MATCH($A4,Input_Lieferant!$B$9:$B$158,0),MATCH("WERKS",'Systemmanager - Datenassistent'!$B$8:$BJ$8,0)), "") &amp; ""</f>
        <v>0420</v>
      </c>
      <c r="C4" s="31"/>
      <c r="D4" s="31"/>
      <c r="E4" s="31"/>
      <c r="F4" s="31"/>
      <c r="G4" s="25" t="str">
        <f>_xlfn.IFNA(INDEX('Systemmanager - Datenassistent'!$B$9:$BJ$159,MATCH($A4,Input_Lieferant!$B$9:$B$158,0),MATCH(G$1,'Systemmanager - Datenassistent'!$B$8:$BJ$8,0)), "") &amp; ""</f>
        <v>S</v>
      </c>
      <c r="H4" s="27">
        <f>IFERROR(ROUND(INDEX(Input_Lieferant!$D$9:$BE$158,MATCH($A4,Input_Lieferant!$B$9:$B$158,0),MATCH("V_BEWERTUNGSPREIS",Input_Lieferant!$D$8:$BE$8,0)),2), "")</f>
        <v>1.05</v>
      </c>
      <c r="I4" s="27">
        <f t="shared" si="0"/>
        <v>1.05</v>
      </c>
      <c r="J4" s="27">
        <f>_xlfn.IFNA(INDEX(Input_Lieferant!$D$9:$BE$158,MATCH($A4,Input_Lieferant!$B$9:$B$158,0),MATCH("V_PREISEINHEIT",Input_Lieferant!$D$8:$BE$8,0)), "")</f>
        <v>94</v>
      </c>
      <c r="K4" s="27" t="str">
        <f>_xlfn.IFNA(INDEX('Systemmanager - Datenassistent'!$B$9:$BJ$159,MATCH($A4,Input_Lieferant!$B$9:$B$158,0),MATCH(K$1,'Systemmanager - Datenassistent'!$B$8:$BJ$8,0)), "") &amp; ""</f>
        <v>M140</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2</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4">
      <c r="A5" s="158">
        <f>IF(Input_Lieferant!B12="","",Input_Lieferant!B12)</f>
        <v>4</v>
      </c>
      <c r="B5" s="27" t="str">
        <f>_xlfn.IFNA(INDEX('Systemmanager - Datenassistent'!$B$9:$BJ$159,MATCH($A5,Input_Lieferant!$B$9:$B$158,0),MATCH("WERKS",'Systemmanager - Datenassistent'!$B$8:$BJ$8,0)), "") &amp; ""</f>
        <v>0440</v>
      </c>
      <c r="C5" s="31"/>
      <c r="D5" s="31"/>
      <c r="E5" s="31"/>
      <c r="F5" s="31"/>
      <c r="G5" s="25" t="str">
        <f>_xlfn.IFNA(INDEX('Systemmanager - Datenassistent'!$B$9:$BJ$159,MATCH($A5,Input_Lieferant!$B$9:$B$158,0),MATCH(G$1,'Systemmanager - Datenassistent'!$B$8:$BJ$8,0)), "") &amp; ""</f>
        <v/>
      </c>
      <c r="H5" s="27">
        <f>IFERROR(ROUND(INDEX(Input_Lieferant!$D$9:$BE$158,MATCH($A5,Input_Lieferant!$B$9:$B$158,0),MATCH("V_BEWERTUNGSPREIS",Input_Lieferant!$D$8:$BE$8,0)),2), "")</f>
        <v>8.52</v>
      </c>
      <c r="I5" s="27">
        <f t="shared" si="0"/>
        <v>8.52</v>
      </c>
      <c r="J5" s="27">
        <f>_xlfn.IFNA(INDEX(Input_Lieferant!$D$9:$BE$158,MATCH($A5,Input_Lieferant!$B$9:$B$158,0),MATCH("V_PREISEINHEIT",Input_Lieferant!$D$8:$BE$8,0)), "")</f>
        <v>25</v>
      </c>
      <c r="K5" s="27" t="str">
        <f>_xlfn.IFNA(INDEX('Systemmanager - Datenassistent'!$B$9:$BJ$159,MATCH($A5,Input_Lieferant!$B$9:$B$158,0),MATCH(K$1,'Systemmanager - Datenassistent'!$B$8:$BJ$8,0)), "") &amp; ""</f>
        <v>M140</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4">
      <c r="A6" s="158">
        <f>IF(Input_Lieferant!B13="","",Input_Lieferant!B13)</f>
        <v>5</v>
      </c>
      <c r="B6" s="27" t="str">
        <f>_xlfn.IFNA(INDEX('Systemmanager - Datenassistent'!$B$9:$BJ$159,MATCH($A6,Input_Lieferant!$B$9:$B$158,0),MATCH("WERKS",'Systemmanager - Datenassistent'!$B$8:$BJ$8,0)), "") &amp; ""</f>
        <v>0420</v>
      </c>
      <c r="C6" s="31"/>
      <c r="D6" s="31"/>
      <c r="E6" s="31"/>
      <c r="F6" s="31"/>
      <c r="G6" s="25" t="str">
        <f>_xlfn.IFNA(INDEX('Systemmanager - Datenassistent'!$B$9:$BJ$159,MATCH($A6,Input_Lieferant!$B$9:$B$158,0),MATCH(G$1,'Systemmanager - Datenassistent'!$B$8:$BJ$8,0)), "") &amp; ""</f>
        <v>S</v>
      </c>
      <c r="H6" s="27">
        <f>IFERROR(ROUND(INDEX(Input_Lieferant!$D$9:$BE$158,MATCH($A6,Input_Lieferant!$B$9:$B$158,0),MATCH("V_BEWERTUNGSPREIS",Input_Lieferant!$D$8:$BE$8,0)),2), "")</f>
        <v>7.37</v>
      </c>
      <c r="I6" s="27">
        <f t="shared" si="0"/>
        <v>7.37</v>
      </c>
      <c r="J6" s="27">
        <f>_xlfn.IFNA(INDEX(Input_Lieferant!$D$9:$BE$158,MATCH($A6,Input_Lieferant!$B$9:$B$158,0),MATCH("V_PREISEINHEIT",Input_Lieferant!$D$8:$BE$8,0)), "")</f>
        <v>51</v>
      </c>
      <c r="K6" s="27" t="str">
        <f>_xlfn.IFNA(INDEX('Systemmanager - Datenassistent'!$B$9:$BJ$159,MATCH($A6,Input_Lieferant!$B$9:$B$158,0),MATCH(K$1,'Systemmanager - Datenassistent'!$B$8:$BJ$8,0)), "") &amp; ""</f>
        <v>M340</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2</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4">
      <c r="A7" s="158">
        <f>IF(Input_Lieferant!B14="","",Input_Lieferant!B14)</f>
        <v>6</v>
      </c>
      <c r="B7" s="27" t="str">
        <f>_xlfn.IFNA(INDEX('Systemmanager - Datenassistent'!$B$9:$BJ$159,MATCH($A7,Input_Lieferant!$B$9:$B$158,0),MATCH("WERKS",'Systemmanager - Datenassistent'!$B$8:$BJ$8,0)), "") &amp; ""</f>
        <v>0420</v>
      </c>
      <c r="C7" s="31"/>
      <c r="D7" s="31"/>
      <c r="E7" s="31"/>
      <c r="F7" s="31"/>
      <c r="G7" s="25" t="str">
        <f>_xlfn.IFNA(INDEX('Systemmanager - Datenassistent'!$B$9:$BJ$159,MATCH($A7,Input_Lieferant!$B$9:$B$158,0),MATCH(G$1,'Systemmanager - Datenassistent'!$B$8:$BJ$8,0)), "") &amp; ""</f>
        <v>V</v>
      </c>
      <c r="H7" s="27">
        <f>IFERROR(ROUND(INDEX(Input_Lieferant!$D$9:$BE$158,MATCH($A7,Input_Lieferant!$B$9:$B$158,0),MATCH("V_BEWERTUNGSPREIS",Input_Lieferant!$D$8:$BE$8,0)),2), "")</f>
        <v>7.78</v>
      </c>
      <c r="I7" s="27">
        <f t="shared" si="0"/>
        <v>7.78</v>
      </c>
      <c r="J7" s="27">
        <f>_xlfn.IFNA(INDEX(Input_Lieferant!$D$9:$BE$158,MATCH($A7,Input_Lieferant!$B$9:$B$158,0),MATCH("V_PREISEINHEIT",Input_Lieferant!$D$8:$BE$8,0)), "")</f>
        <v>32</v>
      </c>
      <c r="K7" s="27" t="str">
        <f>_xlfn.IFNA(INDEX('Systemmanager - Datenassistent'!$B$9:$BJ$159,MATCH($A7,Input_Lieferant!$B$9:$B$158,0),MATCH(K$1,'Systemmanager - Datenassistent'!$B$8:$BJ$8,0)), "") &amp; ""</f>
        <v>M141</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2</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4">
      <c r="A8" s="158">
        <f>IF(Input_Lieferant!B15="","",Input_Lieferant!B15)</f>
        <v>7</v>
      </c>
      <c r="B8" s="27" t="str">
        <f>_xlfn.IFNA(INDEX('Systemmanager - Datenassistent'!$B$9:$BJ$159,MATCH($A8,Input_Lieferant!$B$9:$B$158,0),MATCH("WERKS",'Systemmanager - Datenassistent'!$B$8:$BJ$8,0)), "") &amp; ""</f>
        <v>0430</v>
      </c>
      <c r="C8" s="31"/>
      <c r="D8" s="31"/>
      <c r="E8" s="31"/>
      <c r="F8" s="31"/>
      <c r="G8" s="25" t="str">
        <f>_xlfn.IFNA(INDEX('Systemmanager - Datenassistent'!$B$9:$BJ$159,MATCH($A8,Input_Lieferant!$B$9:$B$158,0),MATCH(G$1,'Systemmanager - Datenassistent'!$B$8:$BJ$8,0)), "") &amp; ""</f>
        <v>S</v>
      </c>
      <c r="H8" s="27">
        <f>IFERROR(ROUND(INDEX(Input_Lieferant!$D$9:$BE$158,MATCH($A8,Input_Lieferant!$B$9:$B$158,0),MATCH("V_BEWERTUNGSPREIS",Input_Lieferant!$D$8:$BE$8,0)),2), "")</f>
        <v>4.24</v>
      </c>
      <c r="I8" s="27">
        <f t="shared" si="0"/>
        <v>4.24</v>
      </c>
      <c r="J8" s="27">
        <f>_xlfn.IFNA(INDEX(Input_Lieferant!$D$9:$BE$158,MATCH($A8,Input_Lieferant!$B$9:$B$158,0),MATCH("V_PREISEINHEIT",Input_Lieferant!$D$8:$BE$8,0)), "")</f>
        <v>28</v>
      </c>
      <c r="K8" s="27" t="str">
        <f>_xlfn.IFNA(INDEX('Systemmanager - Datenassistent'!$B$9:$BJ$159,MATCH($A8,Input_Lieferant!$B$9:$B$158,0),MATCH(K$1,'Systemmanager - Datenassistent'!$B$8:$BJ$8,0)), "") &amp; ""</f>
        <v>M140</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2</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4">
      <c r="A9" s="158">
        <f>IF(Input_Lieferant!B16="","",Input_Lieferant!B16)</f>
        <v>8</v>
      </c>
      <c r="B9" s="27" t="str">
        <f>_xlfn.IFNA(INDEX('Systemmanager - Datenassistent'!$B$9:$BJ$159,MATCH($A9,Input_Lieferant!$B$9:$B$158,0),MATCH("WERKS",'Systemmanager - Datenassistent'!$B$8:$BJ$8,0)), "") &amp; ""</f>
        <v>0800</v>
      </c>
      <c r="C9" s="31"/>
      <c r="D9" s="31"/>
      <c r="E9" s="31"/>
      <c r="F9" s="31"/>
      <c r="G9" s="25" t="str">
        <f>_xlfn.IFNA(INDEX('Systemmanager - Datenassistent'!$B$9:$BJ$159,MATCH($A9,Input_Lieferant!$B$9:$B$158,0),MATCH(G$1,'Systemmanager - Datenassistent'!$B$8:$BJ$8,0)), "") &amp; ""</f>
        <v/>
      </c>
      <c r="H9" s="27">
        <f>IFERROR(ROUND(INDEX(Input_Lieferant!$D$9:$BE$158,MATCH($A9,Input_Lieferant!$B$9:$B$158,0),MATCH("V_BEWERTUNGSPREIS",Input_Lieferant!$D$8:$BE$8,0)),2), "")</f>
        <v>9.8000000000000007</v>
      </c>
      <c r="I9" s="27">
        <f t="shared" si="0"/>
        <v>9.8000000000000007</v>
      </c>
      <c r="J9" s="27">
        <f>_xlfn.IFNA(INDEX(Input_Lieferant!$D$9:$BE$158,MATCH($A9,Input_Lieferant!$B$9:$B$158,0),MATCH("V_PREISEINHEIT",Input_Lieferant!$D$8:$BE$8,0)), "")</f>
        <v>90</v>
      </c>
      <c r="K9" s="27" t="str">
        <f>_xlfn.IFNA(INDEX('Systemmanager - Datenassistent'!$B$9:$BJ$159,MATCH($A9,Input_Lieferant!$B$9:$B$158,0),MATCH(K$1,'Systemmanager - Datenassistent'!$B$8:$BJ$8,0)), "") &amp; ""</f>
        <v>M250</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4">
      <c r="A10" s="158">
        <f>IF(Input_Lieferant!B17="","",Input_Lieferant!B17)</f>
        <v>9</v>
      </c>
      <c r="B10" s="27" t="str">
        <f>_xlfn.IFNA(INDEX('Systemmanager - Datenassistent'!$B$9:$BJ$159,MATCH($A10,Input_Lieferant!$B$9:$B$158,0),MATCH("WERKS",'Systemmanager - Datenassistent'!$B$8:$BJ$8,0)), "") &amp; ""</f>
        <v>0430</v>
      </c>
      <c r="C10" s="31"/>
      <c r="D10" s="31"/>
      <c r="E10" s="31"/>
      <c r="F10" s="31"/>
      <c r="G10" s="25" t="str">
        <f>_xlfn.IFNA(INDEX('Systemmanager - Datenassistent'!$B$9:$BJ$159,MATCH($A10,Input_Lieferant!$B$9:$B$158,0),MATCH(G$1,'Systemmanager - Datenassistent'!$B$8:$BJ$8,0)), "") &amp; ""</f>
        <v>V</v>
      </c>
      <c r="H10" s="27">
        <f>IFERROR(ROUND(INDEX(Input_Lieferant!$D$9:$BE$158,MATCH($A10,Input_Lieferant!$B$9:$B$158,0),MATCH("V_BEWERTUNGSPREIS",Input_Lieferant!$D$8:$BE$8,0)),2), "")</f>
        <v>5.15</v>
      </c>
      <c r="I10" s="27">
        <f t="shared" si="0"/>
        <v>5.15</v>
      </c>
      <c r="J10" s="27">
        <f>_xlfn.IFNA(INDEX(Input_Lieferant!$D$9:$BE$158,MATCH($A10,Input_Lieferant!$B$9:$B$158,0),MATCH("V_PREISEINHEIT",Input_Lieferant!$D$8:$BE$8,0)), "")</f>
        <v>87</v>
      </c>
      <c r="K10" s="27" t="str">
        <f>_xlfn.IFNA(INDEX('Systemmanager - Datenassistent'!$B$9:$BJ$159,MATCH($A10,Input_Lieferant!$B$9:$B$158,0),MATCH(K$1,'Systemmanager - Datenassistent'!$B$8:$BJ$8,0)), "") &amp; ""</f>
        <v>M800</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2</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4">
      <c r="A11" s="158">
        <f>IF(Input_Lieferant!B18="","",Input_Lieferant!B18)</f>
        <v>10</v>
      </c>
      <c r="B11" s="27" t="str">
        <f>_xlfn.IFNA(INDEX('Systemmanager - Datenassistent'!$B$9:$BJ$159,MATCH($A11,Input_Lieferant!$B$9:$B$158,0),MATCH("WERKS",'Systemmanager - Datenassistent'!$B$8:$BJ$8,0)), "") &amp; ""</f>
        <v>0800</v>
      </c>
      <c r="C11" s="31"/>
      <c r="D11" s="31"/>
      <c r="E11" s="31"/>
      <c r="F11" s="31"/>
      <c r="G11" s="25" t="str">
        <f>_xlfn.IFNA(INDEX('Systemmanager - Datenassistent'!$B$9:$BJ$159,MATCH($A11,Input_Lieferant!$B$9:$B$158,0),MATCH(G$1,'Systemmanager - Datenassistent'!$B$8:$BJ$8,0)), "") &amp; ""</f>
        <v>S</v>
      </c>
      <c r="H11" s="27">
        <f>IFERROR(ROUND(INDEX(Input_Lieferant!$D$9:$BE$158,MATCH($A11,Input_Lieferant!$B$9:$B$158,0),MATCH("V_BEWERTUNGSPREIS",Input_Lieferant!$D$8:$BE$8,0)),2), "")</f>
        <v>3.78</v>
      </c>
      <c r="I11" s="27">
        <f t="shared" si="0"/>
        <v>3.78</v>
      </c>
      <c r="J11" s="27">
        <f>_xlfn.IFNA(INDEX(Input_Lieferant!$D$9:$BE$158,MATCH($A11,Input_Lieferant!$B$9:$B$158,0),MATCH("V_PREISEINHEIT",Input_Lieferant!$D$8:$BE$8,0)), "")</f>
        <v>95</v>
      </c>
      <c r="K11" s="27" t="str">
        <f>_xlfn.IFNA(INDEX('Systemmanager - Datenassistent'!$B$9:$BJ$159,MATCH($A11,Input_Lieferant!$B$9:$B$158,0),MATCH(K$1,'Systemmanager - Datenassistent'!$B$8:$BJ$8,0)), "") &amp; ""</f>
        <v>M800</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2</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4">
      <c r="A12" s="158">
        <f>IF(Input_Lieferant!B19="","",Input_Lieferant!B19)</f>
        <v>11</v>
      </c>
      <c r="B12" s="27" t="str">
        <f>_xlfn.IFNA(INDEX('Systemmanager - Datenassistent'!$B$9:$BJ$159,MATCH($A12,Input_Lieferant!$B$9:$B$158,0),MATCH("WERKS",'Systemmanager - Datenassistent'!$B$8:$BJ$8,0)), "") &amp; ""</f>
        <v>0420</v>
      </c>
      <c r="C12" s="31"/>
      <c r="D12" s="31"/>
      <c r="E12" s="31"/>
      <c r="F12" s="31"/>
      <c r="G12" s="25" t="str">
        <f>_xlfn.IFNA(INDEX('Systemmanager - Datenassistent'!$B$9:$BJ$159,MATCH($A12,Input_Lieferant!$B$9:$B$158,0),MATCH(G$1,'Systemmanager - Datenassistent'!$B$8:$BJ$8,0)), "") &amp; ""</f>
        <v/>
      </c>
      <c r="H12" s="27">
        <f>IFERROR(ROUND(INDEX(Input_Lieferant!$D$9:$BE$158,MATCH($A12,Input_Lieferant!$B$9:$B$158,0),MATCH("V_BEWERTUNGSPREIS",Input_Lieferant!$D$8:$BE$8,0)),2), "")</f>
        <v>6.08</v>
      </c>
      <c r="I12" s="27">
        <f t="shared" si="0"/>
        <v>6.08</v>
      </c>
      <c r="J12" s="27">
        <f>_xlfn.IFNA(INDEX(Input_Lieferant!$D$9:$BE$158,MATCH($A12,Input_Lieferant!$B$9:$B$158,0),MATCH("V_PREISEINHEIT",Input_Lieferant!$D$8:$BE$8,0)), "")</f>
        <v>27</v>
      </c>
      <c r="K12" s="27" t="str">
        <f>_xlfn.IFNA(INDEX('Systemmanager - Datenassistent'!$B$9:$BJ$159,MATCH($A12,Input_Lieferant!$B$9:$B$158,0),MATCH(K$1,'Systemmanager - Datenassistent'!$B$8:$BJ$8,0)), "") &amp; ""</f>
        <v>M141</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4">
      <c r="A13" s="158">
        <f>IF(Input_Lieferant!B20="","",Input_Lieferant!B20)</f>
        <v>12</v>
      </c>
      <c r="B13" s="27" t="str">
        <f>_xlfn.IFNA(INDEX('Systemmanager - Datenassistent'!$B$9:$BJ$159,MATCH($A13,Input_Lieferant!$B$9:$B$158,0),MATCH("WERKS",'Systemmanager - Datenassistent'!$B$8:$BJ$8,0)), "") &amp; ""</f>
        <v>0800</v>
      </c>
      <c r="C13" s="31"/>
      <c r="D13" s="31"/>
      <c r="E13" s="31"/>
      <c r="F13" s="31"/>
      <c r="G13" s="25" t="str">
        <f>_xlfn.IFNA(INDEX('Systemmanager - Datenassistent'!$B$9:$BJ$159,MATCH($A13,Input_Lieferant!$B$9:$B$158,0),MATCH(G$1,'Systemmanager - Datenassistent'!$B$8:$BJ$8,0)), "") &amp; ""</f>
        <v>V</v>
      </c>
      <c r="H13" s="27">
        <f>IFERROR(ROUND(INDEX(Input_Lieferant!$D$9:$BE$158,MATCH($A13,Input_Lieferant!$B$9:$B$158,0),MATCH("V_BEWERTUNGSPREIS",Input_Lieferant!$D$8:$BE$8,0)),2), "")</f>
        <v>6.43</v>
      </c>
      <c r="I13" s="27">
        <f t="shared" si="0"/>
        <v>6.43</v>
      </c>
      <c r="J13" s="27">
        <f>_xlfn.IFNA(INDEX(Input_Lieferant!$D$9:$BE$158,MATCH($A13,Input_Lieferant!$B$9:$B$158,0),MATCH("V_PREISEINHEIT",Input_Lieferant!$D$8:$BE$8,0)), "")</f>
        <v>89</v>
      </c>
      <c r="K13" s="27" t="str">
        <f>_xlfn.IFNA(INDEX('Systemmanager - Datenassistent'!$B$9:$BJ$159,MATCH($A13,Input_Lieferant!$B$9:$B$158,0),MATCH(K$1,'Systemmanager - Datenassistent'!$B$8:$BJ$8,0)), "") &amp; ""</f>
        <v>M130</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2</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4">
      <c r="A14" s="158">
        <f>IF(Input_Lieferant!B21="","",Input_Lieferant!B21)</f>
        <v>13</v>
      </c>
      <c r="B14" s="27" t="str">
        <f>_xlfn.IFNA(INDEX('Systemmanager - Datenassistent'!$B$9:$BJ$159,MATCH($A14,Input_Lieferant!$B$9:$B$158,0),MATCH("WERKS",'Systemmanager - Datenassistent'!$B$8:$BJ$8,0)), "") &amp; ""</f>
        <v>0420</v>
      </c>
      <c r="C14" s="31"/>
      <c r="D14" s="31"/>
      <c r="E14" s="31"/>
      <c r="F14" s="31"/>
      <c r="G14" s="25" t="str">
        <f>_xlfn.IFNA(INDEX('Systemmanager - Datenassistent'!$B$9:$BJ$159,MATCH($A14,Input_Lieferant!$B$9:$B$158,0),MATCH(G$1,'Systemmanager - Datenassistent'!$B$8:$BJ$8,0)), "") &amp; ""</f>
        <v/>
      </c>
      <c r="H14" s="27">
        <f>IFERROR(ROUND(INDEX(Input_Lieferant!$D$9:$BE$158,MATCH($A14,Input_Lieferant!$B$9:$B$158,0),MATCH("V_BEWERTUNGSPREIS",Input_Lieferant!$D$8:$BE$8,0)),2), "")</f>
        <v>8.75</v>
      </c>
      <c r="I14" s="27">
        <f t="shared" si="0"/>
        <v>8.75</v>
      </c>
      <c r="J14" s="27">
        <f>_xlfn.IFNA(INDEX(Input_Lieferant!$D$9:$BE$158,MATCH($A14,Input_Lieferant!$B$9:$B$158,0),MATCH("V_PREISEINHEIT",Input_Lieferant!$D$8:$BE$8,0)), "")</f>
        <v>72</v>
      </c>
      <c r="K14" s="27" t="str">
        <f>_xlfn.IFNA(INDEX('Systemmanager - Datenassistent'!$B$9:$BJ$159,MATCH($A14,Input_Lieferant!$B$9:$B$158,0),MATCH(K$1,'Systemmanager - Datenassistent'!$B$8:$BJ$8,0)), "") &amp; ""</f>
        <v>M240</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4">
      <c r="A15" s="158">
        <f>IF(Input_Lieferant!B22="","",Input_Lieferant!B22)</f>
        <v>14</v>
      </c>
      <c r="B15" s="27" t="str">
        <f>_xlfn.IFNA(INDEX('Systemmanager - Datenassistent'!$B$9:$BJ$159,MATCH($A15,Input_Lieferant!$B$9:$B$158,0),MATCH("WERKS",'Systemmanager - Datenassistent'!$B$8:$BJ$8,0)), "") &amp; ""</f>
        <v>0430</v>
      </c>
      <c r="C15" s="31"/>
      <c r="D15" s="31"/>
      <c r="E15" s="31"/>
      <c r="F15" s="31"/>
      <c r="G15" s="25" t="str">
        <f>_xlfn.IFNA(INDEX('Systemmanager - Datenassistent'!$B$9:$BJ$159,MATCH($A15,Input_Lieferant!$B$9:$B$158,0),MATCH(G$1,'Systemmanager - Datenassistent'!$B$8:$BJ$8,0)), "") &amp; ""</f>
        <v>V</v>
      </c>
      <c r="H15" s="27">
        <f>IFERROR(ROUND(INDEX(Input_Lieferant!$D$9:$BE$158,MATCH($A15,Input_Lieferant!$B$9:$B$158,0),MATCH("V_BEWERTUNGSPREIS",Input_Lieferant!$D$8:$BE$8,0)),2), "")</f>
        <v>5.3</v>
      </c>
      <c r="I15" s="27">
        <f t="shared" si="0"/>
        <v>5.3</v>
      </c>
      <c r="J15" s="27">
        <f>_xlfn.IFNA(INDEX(Input_Lieferant!$D$9:$BE$158,MATCH($A15,Input_Lieferant!$B$9:$B$158,0),MATCH("V_PREISEINHEIT",Input_Lieferant!$D$8:$BE$8,0)), "")</f>
        <v>18</v>
      </c>
      <c r="K15" s="27" t="str">
        <f>_xlfn.IFNA(INDEX('Systemmanager - Datenassistent'!$B$9:$BJ$159,MATCH($A15,Input_Lieferant!$B$9:$B$158,0),MATCH(K$1,'Systemmanager - Datenassistent'!$B$8:$BJ$8,0)), "") &amp; ""</f>
        <v>M720</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2</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4">
      <c r="A16" s="158">
        <f>IF(Input_Lieferant!B23="","",Input_Lieferant!B23)</f>
        <v>15</v>
      </c>
      <c r="B16" s="27" t="str">
        <f>_xlfn.IFNA(INDEX('Systemmanager - Datenassistent'!$B$9:$BJ$159,MATCH($A16,Input_Lieferant!$B$9:$B$158,0),MATCH("WERKS",'Systemmanager - Datenassistent'!$B$8:$BJ$8,0)), "") &amp; ""</f>
        <v>0430</v>
      </c>
      <c r="C16" s="31"/>
      <c r="D16" s="31"/>
      <c r="E16" s="31"/>
      <c r="F16" s="31"/>
      <c r="G16" s="25" t="str">
        <f>_xlfn.IFNA(INDEX('Systemmanager - Datenassistent'!$B$9:$BJ$159,MATCH($A16,Input_Lieferant!$B$9:$B$158,0),MATCH(G$1,'Systemmanager - Datenassistent'!$B$8:$BJ$8,0)), "") &amp; ""</f>
        <v>V</v>
      </c>
      <c r="H16" s="27">
        <f>IFERROR(ROUND(INDEX(Input_Lieferant!$D$9:$BE$158,MATCH($A16,Input_Lieferant!$B$9:$B$158,0),MATCH("V_BEWERTUNGSPREIS",Input_Lieferant!$D$8:$BE$8,0)),2), "")</f>
        <v>4.49</v>
      </c>
      <c r="I16" s="27">
        <f t="shared" si="0"/>
        <v>4.49</v>
      </c>
      <c r="J16" s="27">
        <f>_xlfn.IFNA(INDEX(Input_Lieferant!$D$9:$BE$158,MATCH($A16,Input_Lieferant!$B$9:$B$158,0),MATCH("V_PREISEINHEIT",Input_Lieferant!$D$8:$BE$8,0)), "")</f>
        <v>30</v>
      </c>
      <c r="K16" s="27" t="str">
        <f>_xlfn.IFNA(INDEX('Systemmanager - Datenassistent'!$B$9:$BJ$159,MATCH($A16,Input_Lieferant!$B$9:$B$158,0),MATCH(K$1,'Systemmanager - Datenassistent'!$B$8:$BJ$8,0)), "") &amp; ""</f>
        <v>M300</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2</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4">
      <c r="A17" s="158">
        <f>IF(Input_Lieferant!B24="","",Input_Lieferant!B24)</f>
        <v>16</v>
      </c>
      <c r="B17" s="27" t="str">
        <f>_xlfn.IFNA(INDEX('Systemmanager - Datenassistent'!$B$9:$BJ$159,MATCH($A17,Input_Lieferant!$B$9:$B$158,0),MATCH("WERKS",'Systemmanager - Datenassistent'!$B$8:$BJ$8,0)), "") &amp; ""</f>
        <v>0430</v>
      </c>
      <c r="C17" s="31"/>
      <c r="D17" s="31"/>
      <c r="E17" s="31"/>
      <c r="F17" s="31"/>
      <c r="G17" s="25" t="str">
        <f>_xlfn.IFNA(INDEX('Systemmanager - Datenassistent'!$B$9:$BJ$159,MATCH($A17,Input_Lieferant!$B$9:$B$158,0),MATCH(G$1,'Systemmanager - Datenassistent'!$B$8:$BJ$8,0)), "") &amp; ""</f>
        <v/>
      </c>
      <c r="H17" s="27">
        <f>IFERROR(ROUND(INDEX(Input_Lieferant!$D$9:$BE$158,MATCH($A17,Input_Lieferant!$B$9:$B$158,0),MATCH("V_BEWERTUNGSPREIS",Input_Lieferant!$D$8:$BE$8,0)),2), "")</f>
        <v>4.84</v>
      </c>
      <c r="I17" s="27">
        <f t="shared" si="0"/>
        <v>4.84</v>
      </c>
      <c r="J17" s="27">
        <f>_xlfn.IFNA(INDEX(Input_Lieferant!$D$9:$BE$158,MATCH($A17,Input_Lieferant!$B$9:$B$158,0),MATCH("V_PREISEINHEIT",Input_Lieferant!$D$8:$BE$8,0)), "")</f>
        <v>18</v>
      </c>
      <c r="K17" s="27" t="str">
        <f>_xlfn.IFNA(INDEX('Systemmanager - Datenassistent'!$B$9:$BJ$159,MATCH($A17,Input_Lieferant!$B$9:$B$158,0),MATCH(K$1,'Systemmanager - Datenassistent'!$B$8:$BJ$8,0)), "") &amp; ""</f>
        <v>M400</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4">
      <c r="A18" s="158">
        <f>IF(Input_Lieferant!B25="","",Input_Lieferant!B25)</f>
        <v>17</v>
      </c>
      <c r="B18" s="27" t="str">
        <f>_xlfn.IFNA(INDEX('Systemmanager - Datenassistent'!$B$9:$BJ$159,MATCH($A18,Input_Lieferant!$B$9:$B$158,0),MATCH("WERKS",'Systemmanager - Datenassistent'!$B$8:$BJ$8,0)), "") &amp; ""</f>
        <v>0420</v>
      </c>
      <c r="C18" s="31"/>
      <c r="D18" s="31"/>
      <c r="E18" s="31"/>
      <c r="F18" s="31"/>
      <c r="G18" s="25" t="str">
        <f>_xlfn.IFNA(INDEX('Systemmanager - Datenassistent'!$B$9:$BJ$159,MATCH($A18,Input_Lieferant!$B$9:$B$158,0),MATCH(G$1,'Systemmanager - Datenassistent'!$B$8:$BJ$8,0)), "") &amp; ""</f>
        <v>V</v>
      </c>
      <c r="H18" s="27">
        <f>IFERROR(ROUND(INDEX(Input_Lieferant!$D$9:$BE$158,MATCH($A18,Input_Lieferant!$B$9:$B$158,0),MATCH("V_BEWERTUNGSPREIS",Input_Lieferant!$D$8:$BE$8,0)),2), "")</f>
        <v>3.41</v>
      </c>
      <c r="I18" s="27">
        <f t="shared" si="0"/>
        <v>3.41</v>
      </c>
      <c r="J18" s="27">
        <f>_xlfn.IFNA(INDEX(Input_Lieferant!$D$9:$BE$158,MATCH($A18,Input_Lieferant!$B$9:$B$158,0),MATCH("V_PREISEINHEIT",Input_Lieferant!$D$8:$BE$8,0)), "")</f>
        <v>74</v>
      </c>
      <c r="K18" s="27" t="str">
        <f>_xlfn.IFNA(INDEX('Systemmanager - Datenassistent'!$B$9:$BJ$159,MATCH($A18,Input_Lieferant!$B$9:$B$158,0),MATCH(K$1,'Systemmanager - Datenassistent'!$B$8:$BJ$8,0)), "") &amp; ""</f>
        <v>M710</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2</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4">
      <c r="A19" s="158">
        <f>IF(Input_Lieferant!B26="","",Input_Lieferant!B26)</f>
        <v>18</v>
      </c>
      <c r="B19" s="27" t="str">
        <f>_xlfn.IFNA(INDEX('Systemmanager - Datenassistent'!$B$9:$BJ$159,MATCH($A19,Input_Lieferant!$B$9:$B$158,0),MATCH("WERKS",'Systemmanager - Datenassistent'!$B$8:$BJ$8,0)), "") &amp; ""</f>
        <v>0440</v>
      </c>
      <c r="C19" s="31"/>
      <c r="D19" s="31"/>
      <c r="E19" s="31"/>
      <c r="F19" s="31"/>
      <c r="G19" s="25" t="str">
        <f>_xlfn.IFNA(INDEX('Systemmanager - Datenassistent'!$B$9:$BJ$159,MATCH($A19,Input_Lieferant!$B$9:$B$158,0),MATCH(G$1,'Systemmanager - Datenassistent'!$B$8:$BJ$8,0)), "") &amp; ""</f>
        <v/>
      </c>
      <c r="H19" s="27">
        <f>IFERROR(ROUND(INDEX(Input_Lieferant!$D$9:$BE$158,MATCH($A19,Input_Lieferant!$B$9:$B$158,0),MATCH("V_BEWERTUNGSPREIS",Input_Lieferant!$D$8:$BE$8,0)),2), "")</f>
        <v>5.22</v>
      </c>
      <c r="I19" s="27">
        <f t="shared" si="0"/>
        <v>5.22</v>
      </c>
      <c r="J19" s="27">
        <f>_xlfn.IFNA(INDEX(Input_Lieferant!$D$9:$BE$158,MATCH($A19,Input_Lieferant!$B$9:$B$158,0),MATCH("V_PREISEINHEIT",Input_Lieferant!$D$8:$BE$8,0)), "")</f>
        <v>14</v>
      </c>
      <c r="K19" s="27" t="str">
        <f>_xlfn.IFNA(INDEX('Systemmanager - Datenassistent'!$B$9:$BJ$159,MATCH($A19,Input_Lieferant!$B$9:$B$158,0),MATCH(K$1,'Systemmanager - Datenassistent'!$B$8:$BJ$8,0)), "") &amp; ""</f>
        <v>M340</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4">
      <c r="A20" s="158">
        <f>IF(Input_Lieferant!B27="","",Input_Lieferant!B27)</f>
        <v>19</v>
      </c>
      <c r="B20" s="27" t="str">
        <f>_xlfn.IFNA(INDEX('Systemmanager - Datenassistent'!$B$9:$BJ$159,MATCH($A20,Input_Lieferant!$B$9:$B$158,0),MATCH("WERKS",'Systemmanager - Datenassistent'!$B$8:$BJ$8,0)), "") &amp; ""</f>
        <v>0420</v>
      </c>
      <c r="C20" s="31"/>
      <c r="D20" s="31"/>
      <c r="E20" s="31"/>
      <c r="F20" s="31"/>
      <c r="G20" s="25" t="str">
        <f>_xlfn.IFNA(INDEX('Systemmanager - Datenassistent'!$B$9:$BJ$159,MATCH($A20,Input_Lieferant!$B$9:$B$158,0),MATCH(G$1,'Systemmanager - Datenassistent'!$B$8:$BJ$8,0)), "") &amp; ""</f>
        <v/>
      </c>
      <c r="H20" s="27">
        <f>IFERROR(ROUND(INDEX(Input_Lieferant!$D$9:$BE$158,MATCH($A20,Input_Lieferant!$B$9:$B$158,0),MATCH("V_BEWERTUNGSPREIS",Input_Lieferant!$D$8:$BE$8,0)),2), "")</f>
        <v>5.92</v>
      </c>
      <c r="I20" s="27">
        <f t="shared" si="0"/>
        <v>5.92</v>
      </c>
      <c r="J20" s="27">
        <f>_xlfn.IFNA(INDEX(Input_Lieferant!$D$9:$BE$158,MATCH($A20,Input_Lieferant!$B$9:$B$158,0),MATCH("V_PREISEINHEIT",Input_Lieferant!$D$8:$BE$8,0)), "")</f>
        <v>63</v>
      </c>
      <c r="K20" s="27" t="str">
        <f>_xlfn.IFNA(INDEX('Systemmanager - Datenassistent'!$B$9:$BJ$159,MATCH($A20,Input_Lieferant!$B$9:$B$158,0),MATCH(K$1,'Systemmanager - Datenassistent'!$B$8:$BJ$8,0)), "") &amp; ""</f>
        <v>M800</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4">
      <c r="A21" s="158">
        <f>IF(Input_Lieferant!B28="","",Input_Lieferant!B28)</f>
        <v>20</v>
      </c>
      <c r="B21" s="27" t="str">
        <f>_xlfn.IFNA(INDEX('Systemmanager - Datenassistent'!$B$9:$BJ$159,MATCH($A21,Input_Lieferant!$B$9:$B$158,0),MATCH("WERKS",'Systemmanager - Datenassistent'!$B$8:$BJ$8,0)), "") &amp; ""</f>
        <v>0440</v>
      </c>
      <c r="C21" s="31"/>
      <c r="D21" s="31"/>
      <c r="E21" s="31"/>
      <c r="F21" s="31"/>
      <c r="G21" s="25" t="str">
        <f>_xlfn.IFNA(INDEX('Systemmanager - Datenassistent'!$B$9:$BJ$159,MATCH($A21,Input_Lieferant!$B$9:$B$158,0),MATCH(G$1,'Systemmanager - Datenassistent'!$B$8:$BJ$8,0)), "") &amp; ""</f>
        <v/>
      </c>
      <c r="H21" s="27">
        <f>IFERROR(ROUND(INDEX(Input_Lieferant!$D$9:$BE$158,MATCH($A21,Input_Lieferant!$B$9:$B$158,0),MATCH("V_BEWERTUNGSPREIS",Input_Lieferant!$D$8:$BE$8,0)),2), "")</f>
        <v>8.98</v>
      </c>
      <c r="I21" s="27">
        <f t="shared" si="0"/>
        <v>8.98</v>
      </c>
      <c r="J21" s="27">
        <f>_xlfn.IFNA(INDEX(Input_Lieferant!$D$9:$BE$158,MATCH($A21,Input_Lieferant!$B$9:$B$158,0),MATCH("V_PREISEINHEIT",Input_Lieferant!$D$8:$BE$8,0)), "")</f>
        <v>81</v>
      </c>
      <c r="K21" s="27" t="str">
        <f>_xlfn.IFNA(INDEX('Systemmanager - Datenassistent'!$B$9:$BJ$159,MATCH($A21,Input_Lieferant!$B$9:$B$158,0),MATCH(K$1,'Systemmanager - Datenassistent'!$B$8:$BJ$8,0)), "") &amp; ""</f>
        <v>M110</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4">
      <c r="A22" s="158">
        <f>IF(Input_Lieferant!B29="","",Input_Lieferant!B29)</f>
        <v>21</v>
      </c>
      <c r="B22" s="27" t="str">
        <f>_xlfn.IFNA(INDEX('Systemmanager - Datenassistent'!$B$9:$BJ$159,MATCH($A22,Input_Lieferant!$B$9:$B$158,0),MATCH("WERKS",'Systemmanager - Datenassistent'!$B$8:$BJ$8,0)), "") &amp; ""</f>
        <v>0440</v>
      </c>
      <c r="C22" s="31"/>
      <c r="D22" s="31"/>
      <c r="E22" s="31"/>
      <c r="F22" s="31"/>
      <c r="G22" s="25" t="str">
        <f>_xlfn.IFNA(INDEX('Systemmanager - Datenassistent'!$B$9:$BJ$159,MATCH($A22,Input_Lieferant!$B$9:$B$158,0),MATCH(G$1,'Systemmanager - Datenassistent'!$B$8:$BJ$8,0)), "") &amp; ""</f>
        <v>V</v>
      </c>
      <c r="H22" s="27">
        <f>IFERROR(ROUND(INDEX(Input_Lieferant!$D$9:$BE$158,MATCH($A22,Input_Lieferant!$B$9:$B$158,0),MATCH("V_BEWERTUNGSPREIS",Input_Lieferant!$D$8:$BE$8,0)),2), "")</f>
        <v>9.69</v>
      </c>
      <c r="I22" s="27">
        <f t="shared" si="0"/>
        <v>9.69</v>
      </c>
      <c r="J22" s="27">
        <f>_xlfn.IFNA(INDEX(Input_Lieferant!$D$9:$BE$158,MATCH($A22,Input_Lieferant!$B$9:$B$158,0),MATCH("V_PREISEINHEIT",Input_Lieferant!$D$8:$BE$8,0)), "")</f>
        <v>7</v>
      </c>
      <c r="K22" s="27" t="str">
        <f>_xlfn.IFNA(INDEX('Systemmanager - Datenassistent'!$B$9:$BJ$159,MATCH($A22,Input_Lieferant!$B$9:$B$158,0),MATCH(K$1,'Systemmanager - Datenassistent'!$B$8:$BJ$8,0)), "") &amp; ""</f>
        <v>M700</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2</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4">
      <c r="A23" s="158">
        <f>IF(Input_Lieferant!B30="","",Input_Lieferant!B30)</f>
        <v>22</v>
      </c>
      <c r="B23" s="27" t="str">
        <f>_xlfn.IFNA(INDEX('Systemmanager - Datenassistent'!$B$9:$BJ$159,MATCH($A23,Input_Lieferant!$B$9:$B$158,0),MATCH("WERKS",'Systemmanager - Datenassistent'!$B$8:$BJ$8,0)), "") &amp; ""</f>
        <v>0440</v>
      </c>
      <c r="C23" s="31"/>
      <c r="D23" s="31"/>
      <c r="E23" s="31"/>
      <c r="F23" s="31"/>
      <c r="G23" s="25" t="str">
        <f>_xlfn.IFNA(INDEX('Systemmanager - Datenassistent'!$B$9:$BJ$159,MATCH($A23,Input_Lieferant!$B$9:$B$158,0),MATCH(G$1,'Systemmanager - Datenassistent'!$B$8:$BJ$8,0)), "") &amp; ""</f>
        <v/>
      </c>
      <c r="H23" s="27">
        <f>IFERROR(ROUND(INDEX(Input_Lieferant!$D$9:$BE$158,MATCH($A23,Input_Lieferant!$B$9:$B$158,0),MATCH("V_BEWERTUNGSPREIS",Input_Lieferant!$D$8:$BE$8,0)),2), "")</f>
        <v>3.59</v>
      </c>
      <c r="I23" s="27">
        <f t="shared" si="0"/>
        <v>3.59</v>
      </c>
      <c r="J23" s="27">
        <f>_xlfn.IFNA(INDEX(Input_Lieferant!$D$9:$BE$158,MATCH($A23,Input_Lieferant!$B$9:$B$158,0),MATCH("V_PREISEINHEIT",Input_Lieferant!$D$8:$BE$8,0)), "")</f>
        <v>22</v>
      </c>
      <c r="K23" s="27" t="str">
        <f>_xlfn.IFNA(INDEX('Systemmanager - Datenassistent'!$B$9:$BJ$159,MATCH($A23,Input_Lieferant!$B$9:$B$158,0),MATCH(K$1,'Systemmanager - Datenassistent'!$B$8:$BJ$8,0)), "") &amp; ""</f>
        <v>M400</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4">
      <c r="A24" s="158">
        <f>IF(Input_Lieferant!B31="","",Input_Lieferant!B31)</f>
        <v>23</v>
      </c>
      <c r="B24" s="27" t="str">
        <f>_xlfn.IFNA(INDEX('Systemmanager - Datenassistent'!$B$9:$BJ$159,MATCH($A24,Input_Lieferant!$B$9:$B$158,0),MATCH("WERKS",'Systemmanager - Datenassistent'!$B$8:$BJ$8,0)), "") &amp; ""</f>
        <v>0430</v>
      </c>
      <c r="C24" s="31"/>
      <c r="D24" s="31"/>
      <c r="E24" s="31"/>
      <c r="F24" s="31"/>
      <c r="G24" s="25" t="str">
        <f>_xlfn.IFNA(INDEX('Systemmanager - Datenassistent'!$B$9:$BJ$159,MATCH($A24,Input_Lieferant!$B$9:$B$158,0),MATCH(G$1,'Systemmanager - Datenassistent'!$B$8:$BJ$8,0)), "") &amp; ""</f>
        <v/>
      </c>
      <c r="H24" s="27">
        <f>IFERROR(ROUND(INDEX(Input_Lieferant!$D$9:$BE$158,MATCH($A24,Input_Lieferant!$B$9:$B$158,0),MATCH("V_BEWERTUNGSPREIS",Input_Lieferant!$D$8:$BE$8,0)),2), "")</f>
        <v>4.3099999999999996</v>
      </c>
      <c r="I24" s="27">
        <f t="shared" si="0"/>
        <v>4.3099999999999996</v>
      </c>
      <c r="J24" s="27">
        <f>_xlfn.IFNA(INDEX(Input_Lieferant!$D$9:$BE$158,MATCH($A24,Input_Lieferant!$B$9:$B$158,0),MATCH("V_PREISEINHEIT",Input_Lieferant!$D$8:$BE$8,0)), "")</f>
        <v>98</v>
      </c>
      <c r="K24" s="27" t="str">
        <f>_xlfn.IFNA(INDEX('Systemmanager - Datenassistent'!$B$9:$BJ$159,MATCH($A24,Input_Lieferant!$B$9:$B$158,0),MATCH(K$1,'Systemmanager - Datenassistent'!$B$8:$BJ$8,0)), "") &amp; ""</f>
        <v>M700</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4">
      <c r="A25" s="158">
        <f>IF(Input_Lieferant!B32="","",Input_Lieferant!B32)</f>
        <v>24</v>
      </c>
      <c r="B25" s="27" t="str">
        <f>_xlfn.IFNA(INDEX('Systemmanager - Datenassistent'!$B$9:$BJ$159,MATCH($A25,Input_Lieferant!$B$9:$B$158,0),MATCH("WERKS",'Systemmanager - Datenassistent'!$B$8:$BJ$8,0)), "") &amp; ""</f>
        <v>0420</v>
      </c>
      <c r="C25" s="31"/>
      <c r="D25" s="31"/>
      <c r="E25" s="31"/>
      <c r="F25" s="31"/>
      <c r="G25" s="25" t="str">
        <f>_xlfn.IFNA(INDEX('Systemmanager - Datenassistent'!$B$9:$BJ$159,MATCH($A25,Input_Lieferant!$B$9:$B$158,0),MATCH(G$1,'Systemmanager - Datenassistent'!$B$8:$BJ$8,0)), "") &amp; ""</f>
        <v>S</v>
      </c>
      <c r="H25" s="27">
        <f>IFERROR(ROUND(INDEX(Input_Lieferant!$D$9:$BE$158,MATCH($A25,Input_Lieferant!$B$9:$B$158,0),MATCH("V_BEWERTUNGSPREIS",Input_Lieferant!$D$8:$BE$8,0)),2), "")</f>
        <v>6.48</v>
      </c>
      <c r="I25" s="27">
        <f t="shared" si="0"/>
        <v>6.48</v>
      </c>
      <c r="J25" s="27">
        <f>_xlfn.IFNA(INDEX(Input_Lieferant!$D$9:$BE$158,MATCH($A25,Input_Lieferant!$B$9:$B$158,0),MATCH("V_PREISEINHEIT",Input_Lieferant!$D$8:$BE$8,0)), "")</f>
        <v>10</v>
      </c>
      <c r="K25" s="27" t="str">
        <f>_xlfn.IFNA(INDEX('Systemmanager - Datenassistent'!$B$9:$BJ$159,MATCH($A25,Input_Lieferant!$B$9:$B$158,0),MATCH(K$1,'Systemmanager - Datenassistent'!$B$8:$BJ$8,0)), "") &amp; ""</f>
        <v>M131</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2</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4">
      <c r="A26" s="158">
        <f>IF(Input_Lieferant!B33="","",Input_Lieferant!B33)</f>
        <v>25</v>
      </c>
      <c r="B26" s="27" t="str">
        <f>_xlfn.IFNA(INDEX('Systemmanager - Datenassistent'!$B$9:$BJ$159,MATCH($A26,Input_Lieferant!$B$9:$B$158,0),MATCH("WERKS",'Systemmanager - Datenassistent'!$B$8:$BJ$8,0)), "") &amp; ""</f>
        <v>0420</v>
      </c>
      <c r="C26" s="31"/>
      <c r="D26" s="31"/>
      <c r="E26" s="31"/>
      <c r="F26" s="31"/>
      <c r="G26" s="25" t="str">
        <f>_xlfn.IFNA(INDEX('Systemmanager - Datenassistent'!$B$9:$BJ$159,MATCH($A26,Input_Lieferant!$B$9:$B$158,0),MATCH(G$1,'Systemmanager - Datenassistent'!$B$8:$BJ$8,0)), "") &amp; ""</f>
        <v>V</v>
      </c>
      <c r="H26" s="27">
        <f>IFERROR(ROUND(INDEX(Input_Lieferant!$D$9:$BE$158,MATCH($A26,Input_Lieferant!$B$9:$B$158,0),MATCH("V_BEWERTUNGSPREIS",Input_Lieferant!$D$8:$BE$8,0)),2), "")</f>
        <v>7.15</v>
      </c>
      <c r="I26" s="27">
        <f t="shared" si="0"/>
        <v>7.15</v>
      </c>
      <c r="J26" s="27">
        <f>_xlfn.IFNA(INDEX(Input_Lieferant!$D$9:$BE$158,MATCH($A26,Input_Lieferant!$B$9:$B$158,0),MATCH("V_PREISEINHEIT",Input_Lieferant!$D$8:$BE$8,0)), "")</f>
        <v>81</v>
      </c>
      <c r="K26" s="27" t="str">
        <f>_xlfn.IFNA(INDEX('Systemmanager - Datenassistent'!$B$9:$BJ$159,MATCH($A26,Input_Lieferant!$B$9:$B$158,0),MATCH(K$1,'Systemmanager - Datenassistent'!$B$8:$BJ$8,0)), "") &amp; ""</f>
        <v>M700</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2</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4">
      <c r="A27" s="158">
        <f>IF(Input_Lieferant!B34="","",Input_Lieferant!B34)</f>
        <v>26</v>
      </c>
      <c r="B27" s="27" t="str">
        <f>_xlfn.IFNA(INDEX('Systemmanager - Datenassistent'!$B$9:$BJ$159,MATCH($A27,Input_Lieferant!$B$9:$B$158,0),MATCH("WERKS",'Systemmanager - Datenassistent'!$B$8:$BJ$8,0)), "") &amp; ""</f>
        <v>0800</v>
      </c>
      <c r="C27" s="31"/>
      <c r="D27" s="31"/>
      <c r="E27" s="31"/>
      <c r="F27" s="31"/>
      <c r="G27" s="25" t="str">
        <f>_xlfn.IFNA(INDEX('Systemmanager - Datenassistent'!$B$9:$BJ$159,MATCH($A27,Input_Lieferant!$B$9:$B$158,0),MATCH(G$1,'Systemmanager - Datenassistent'!$B$8:$BJ$8,0)), "") &amp; ""</f>
        <v>S</v>
      </c>
      <c r="H27" s="27">
        <f>IFERROR(ROUND(INDEX(Input_Lieferant!$D$9:$BE$158,MATCH($A27,Input_Lieferant!$B$9:$B$158,0),MATCH("V_BEWERTUNGSPREIS",Input_Lieferant!$D$8:$BE$8,0)),2), "")</f>
        <v>6.58</v>
      </c>
      <c r="I27" s="27">
        <f t="shared" si="0"/>
        <v>6.58</v>
      </c>
      <c r="J27" s="27">
        <f>_xlfn.IFNA(INDEX(Input_Lieferant!$D$9:$BE$158,MATCH($A27,Input_Lieferant!$B$9:$B$158,0),MATCH("V_PREISEINHEIT",Input_Lieferant!$D$8:$BE$8,0)), "")</f>
        <v>29</v>
      </c>
      <c r="K27" s="27" t="str">
        <f>_xlfn.IFNA(INDEX('Systemmanager - Datenassistent'!$B$9:$BJ$159,MATCH($A27,Input_Lieferant!$B$9:$B$158,0),MATCH(K$1,'Systemmanager - Datenassistent'!$B$8:$BJ$8,0)), "") &amp; ""</f>
        <v>M910</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2</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4">
      <c r="A28" s="158">
        <f>IF(Input_Lieferant!B35="","",Input_Lieferant!B35)</f>
        <v>27</v>
      </c>
      <c r="B28" s="27" t="str">
        <f>_xlfn.IFNA(INDEX('Systemmanager - Datenassistent'!$B$9:$BJ$159,MATCH($A28,Input_Lieferant!$B$9:$B$158,0),MATCH("WERKS",'Systemmanager - Datenassistent'!$B$8:$BJ$8,0)), "") &amp; ""</f>
        <v>0420</v>
      </c>
      <c r="C28" s="31"/>
      <c r="D28" s="31"/>
      <c r="E28" s="31"/>
      <c r="F28" s="31"/>
      <c r="G28" s="25" t="str">
        <f>_xlfn.IFNA(INDEX('Systemmanager - Datenassistent'!$B$9:$BJ$159,MATCH($A28,Input_Lieferant!$B$9:$B$158,0),MATCH(G$1,'Systemmanager - Datenassistent'!$B$8:$BJ$8,0)), "") &amp; ""</f>
        <v>V</v>
      </c>
      <c r="H28" s="27">
        <f>IFERROR(ROUND(INDEX(Input_Lieferant!$D$9:$BE$158,MATCH($A28,Input_Lieferant!$B$9:$B$158,0),MATCH("V_BEWERTUNGSPREIS",Input_Lieferant!$D$8:$BE$8,0)),2), "")</f>
        <v>1.43</v>
      </c>
      <c r="I28" s="27">
        <f t="shared" si="0"/>
        <v>1.43</v>
      </c>
      <c r="J28" s="27">
        <f>_xlfn.IFNA(INDEX(Input_Lieferant!$D$9:$BE$158,MATCH($A28,Input_Lieferant!$B$9:$B$158,0),MATCH("V_PREISEINHEIT",Input_Lieferant!$D$8:$BE$8,0)), "")</f>
        <v>32</v>
      </c>
      <c r="K28" s="27" t="str">
        <f>_xlfn.IFNA(INDEX('Systemmanager - Datenassistent'!$B$9:$BJ$159,MATCH($A28,Input_Lieferant!$B$9:$B$158,0),MATCH(K$1,'Systemmanager - Datenassistent'!$B$8:$BJ$8,0)), "") &amp; ""</f>
        <v>M141</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2</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4">
      <c r="A29" s="158">
        <f>IF(Input_Lieferant!B36="","",Input_Lieferant!B36)</f>
        <v>28</v>
      </c>
      <c r="B29" s="27" t="str">
        <f>_xlfn.IFNA(INDEX('Systemmanager - Datenassistent'!$B$9:$BJ$159,MATCH($A29,Input_Lieferant!$B$9:$B$158,0),MATCH("WERKS",'Systemmanager - Datenassistent'!$B$8:$BJ$8,0)), "") &amp; ""</f>
        <v>0800</v>
      </c>
      <c r="C29" s="31"/>
      <c r="D29" s="31"/>
      <c r="E29" s="31"/>
      <c r="F29" s="31"/>
      <c r="G29" s="25" t="str">
        <f>_xlfn.IFNA(INDEX('Systemmanager - Datenassistent'!$B$9:$BJ$159,MATCH($A29,Input_Lieferant!$B$9:$B$158,0),MATCH(G$1,'Systemmanager - Datenassistent'!$B$8:$BJ$8,0)), "") &amp; ""</f>
        <v>V</v>
      </c>
      <c r="H29" s="27">
        <f>IFERROR(ROUND(INDEX(Input_Lieferant!$D$9:$BE$158,MATCH($A29,Input_Lieferant!$B$9:$B$158,0),MATCH("V_BEWERTUNGSPREIS",Input_Lieferant!$D$8:$BE$8,0)),2), "")</f>
        <v>4.59</v>
      </c>
      <c r="I29" s="27">
        <f t="shared" si="0"/>
        <v>4.59</v>
      </c>
      <c r="J29" s="27">
        <f>_xlfn.IFNA(INDEX(Input_Lieferant!$D$9:$BE$158,MATCH($A29,Input_Lieferant!$B$9:$B$158,0),MATCH("V_PREISEINHEIT",Input_Lieferant!$D$8:$BE$8,0)), "")</f>
        <v>55</v>
      </c>
      <c r="K29" s="27" t="str">
        <f>_xlfn.IFNA(INDEX('Systemmanager - Datenassistent'!$B$9:$BJ$159,MATCH($A29,Input_Lieferant!$B$9:$B$158,0),MATCH(K$1,'Systemmanager - Datenassistent'!$B$8:$BJ$8,0)), "") &amp; ""</f>
        <v>M240</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2</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4">
      <c r="A30" s="158">
        <f>IF(Input_Lieferant!B37="","",Input_Lieferant!B37)</f>
        <v>29</v>
      </c>
      <c r="B30" s="27" t="str">
        <f>_xlfn.IFNA(INDEX('Systemmanager - Datenassistent'!$B$9:$BJ$159,MATCH($A30,Input_Lieferant!$B$9:$B$158,0),MATCH("WERKS",'Systemmanager - Datenassistent'!$B$8:$BJ$8,0)), "") &amp; ""</f>
        <v>0420</v>
      </c>
      <c r="C30" s="31"/>
      <c r="D30" s="31"/>
      <c r="E30" s="31"/>
      <c r="F30" s="31"/>
      <c r="G30" s="25" t="str">
        <f>_xlfn.IFNA(INDEX('Systemmanager - Datenassistent'!$B$9:$BJ$159,MATCH($A30,Input_Lieferant!$B$9:$B$158,0),MATCH(G$1,'Systemmanager - Datenassistent'!$B$8:$BJ$8,0)), "") &amp; ""</f>
        <v/>
      </c>
      <c r="H30" s="27">
        <f>IFERROR(ROUND(INDEX(Input_Lieferant!$D$9:$BE$158,MATCH($A30,Input_Lieferant!$B$9:$B$158,0),MATCH("V_BEWERTUNGSPREIS",Input_Lieferant!$D$8:$BE$8,0)),2), "")</f>
        <v>5.79</v>
      </c>
      <c r="I30" s="27">
        <f t="shared" si="0"/>
        <v>5.79</v>
      </c>
      <c r="J30" s="27">
        <f>_xlfn.IFNA(INDEX(Input_Lieferant!$D$9:$BE$158,MATCH($A30,Input_Lieferant!$B$9:$B$158,0),MATCH("V_PREISEINHEIT",Input_Lieferant!$D$8:$BE$8,0)), "")</f>
        <v>65</v>
      </c>
      <c r="K30" s="27" t="str">
        <f>_xlfn.IFNA(INDEX('Systemmanager - Datenassistent'!$B$9:$BJ$159,MATCH($A30,Input_Lieferant!$B$9:$B$158,0),MATCH(K$1,'Systemmanager - Datenassistent'!$B$8:$BJ$8,0)), "") &amp; ""</f>
        <v>M110</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4">
      <c r="A31" s="158">
        <f>IF(Input_Lieferant!B38="","",Input_Lieferant!B38)</f>
        <v>30</v>
      </c>
      <c r="B31" s="27" t="str">
        <f>_xlfn.IFNA(INDEX('Systemmanager - Datenassistent'!$B$9:$BJ$159,MATCH($A31,Input_Lieferant!$B$9:$B$158,0),MATCH("WERKS",'Systemmanager - Datenassistent'!$B$8:$BJ$8,0)), "") &amp; ""</f>
        <v>0420</v>
      </c>
      <c r="C31" s="31"/>
      <c r="D31" s="31"/>
      <c r="E31" s="31"/>
      <c r="F31" s="31"/>
      <c r="G31" s="25" t="str">
        <f>_xlfn.IFNA(INDEX('Systemmanager - Datenassistent'!$B$9:$BJ$159,MATCH($A31,Input_Lieferant!$B$9:$B$158,0),MATCH(G$1,'Systemmanager - Datenassistent'!$B$8:$BJ$8,0)), "") &amp; ""</f>
        <v>V</v>
      </c>
      <c r="H31" s="27">
        <f>IFERROR(ROUND(INDEX(Input_Lieferant!$D$9:$BE$158,MATCH($A31,Input_Lieferant!$B$9:$B$158,0),MATCH("V_BEWERTUNGSPREIS",Input_Lieferant!$D$8:$BE$8,0)),2), "")</f>
        <v>9.1199999999999992</v>
      </c>
      <c r="I31" s="27">
        <f t="shared" si="0"/>
        <v>9.1199999999999992</v>
      </c>
      <c r="J31" s="27">
        <f>_xlfn.IFNA(INDEX(Input_Lieferant!$D$9:$BE$158,MATCH($A31,Input_Lieferant!$B$9:$B$158,0),MATCH("V_PREISEINHEIT",Input_Lieferant!$D$8:$BE$8,0)), "")</f>
        <v>77</v>
      </c>
      <c r="K31" s="27" t="str">
        <f>_xlfn.IFNA(INDEX('Systemmanager - Datenassistent'!$B$9:$BJ$159,MATCH($A31,Input_Lieferant!$B$9:$B$158,0),MATCH(K$1,'Systemmanager - Datenassistent'!$B$8:$BJ$8,0)), "") &amp; ""</f>
        <v>M120</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2</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4">
      <c r="A32" s="158">
        <f>IF(Input_Lieferant!B39="","",Input_Lieferant!B39)</f>
        <v>31</v>
      </c>
      <c r="B32" s="27" t="str">
        <f>_xlfn.IFNA(INDEX('Systemmanager - Datenassistent'!$B$9:$BJ$159,MATCH($A32,Input_Lieferant!$B$9:$B$158,0),MATCH("WERKS",'Systemmanager - Datenassistent'!$B$8:$BJ$8,0)), "") &amp; ""</f>
        <v>0440</v>
      </c>
      <c r="C32" s="31"/>
      <c r="D32" s="31"/>
      <c r="E32" s="31"/>
      <c r="F32" s="31"/>
      <c r="G32" s="25" t="str">
        <f>_xlfn.IFNA(INDEX('Systemmanager - Datenassistent'!$B$9:$BJ$159,MATCH($A32,Input_Lieferant!$B$9:$B$158,0),MATCH(G$1,'Systemmanager - Datenassistent'!$B$8:$BJ$8,0)), "") &amp; ""</f>
        <v>V</v>
      </c>
      <c r="H32" s="27">
        <f>IFERROR(ROUND(INDEX(Input_Lieferant!$D$9:$BE$158,MATCH($A32,Input_Lieferant!$B$9:$B$158,0),MATCH("V_BEWERTUNGSPREIS",Input_Lieferant!$D$8:$BE$8,0)),2), "")</f>
        <v>2.44</v>
      </c>
      <c r="I32" s="27">
        <f t="shared" si="0"/>
        <v>2.44</v>
      </c>
      <c r="J32" s="27">
        <f>_xlfn.IFNA(INDEX(Input_Lieferant!$D$9:$BE$158,MATCH($A32,Input_Lieferant!$B$9:$B$158,0),MATCH("V_PREISEINHEIT",Input_Lieferant!$D$8:$BE$8,0)), "")</f>
        <v>48</v>
      </c>
      <c r="K32" s="27" t="str">
        <f>_xlfn.IFNA(INDEX('Systemmanager - Datenassistent'!$B$9:$BJ$159,MATCH($A32,Input_Lieferant!$B$9:$B$158,0),MATCH(K$1,'Systemmanager - Datenassistent'!$B$8:$BJ$8,0)), "") &amp; ""</f>
        <v>M100</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2</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4">
      <c r="A33" s="158">
        <f>IF(Input_Lieferant!B40="","",Input_Lieferant!B40)</f>
        <v>32</v>
      </c>
      <c r="B33" s="27" t="str">
        <f>_xlfn.IFNA(INDEX('Systemmanager - Datenassistent'!$B$9:$BJ$159,MATCH($A33,Input_Lieferant!$B$9:$B$158,0),MATCH("WERKS",'Systemmanager - Datenassistent'!$B$8:$BJ$8,0)), "") &amp; ""</f>
        <v>0420</v>
      </c>
      <c r="C33" s="31"/>
      <c r="D33" s="31"/>
      <c r="E33" s="31"/>
      <c r="F33" s="31"/>
      <c r="G33" s="25" t="str">
        <f>_xlfn.IFNA(INDEX('Systemmanager - Datenassistent'!$B$9:$BJ$159,MATCH($A33,Input_Lieferant!$B$9:$B$158,0),MATCH(G$1,'Systemmanager - Datenassistent'!$B$8:$BJ$8,0)), "") &amp; ""</f>
        <v>S</v>
      </c>
      <c r="H33" s="27">
        <f>IFERROR(ROUND(INDEX(Input_Lieferant!$D$9:$BE$158,MATCH($A33,Input_Lieferant!$B$9:$B$158,0),MATCH("V_BEWERTUNGSPREIS",Input_Lieferant!$D$8:$BE$8,0)),2), "")</f>
        <v>6.65</v>
      </c>
      <c r="I33" s="27">
        <f t="shared" si="0"/>
        <v>6.65</v>
      </c>
      <c r="J33" s="27">
        <f>_xlfn.IFNA(INDEX(Input_Lieferant!$D$9:$BE$158,MATCH($A33,Input_Lieferant!$B$9:$B$158,0),MATCH("V_PREISEINHEIT",Input_Lieferant!$D$8:$BE$8,0)), "")</f>
        <v>48</v>
      </c>
      <c r="K33" s="27" t="str">
        <f>_xlfn.IFNA(INDEX('Systemmanager - Datenassistent'!$B$9:$BJ$159,MATCH($A33,Input_Lieferant!$B$9:$B$158,0),MATCH(K$1,'Systemmanager - Datenassistent'!$B$8:$BJ$8,0)), "") &amp; ""</f>
        <v>M320</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2</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4">
      <c r="A34" s="158">
        <f>IF(Input_Lieferant!B41="","",Input_Lieferant!B41)</f>
        <v>33</v>
      </c>
      <c r="B34" s="27" t="str">
        <f>_xlfn.IFNA(INDEX('Systemmanager - Datenassistent'!$B$9:$BJ$159,MATCH($A34,Input_Lieferant!$B$9:$B$158,0),MATCH("WERKS",'Systemmanager - Datenassistent'!$B$8:$BJ$8,0)), "") &amp; ""</f>
        <v>0440</v>
      </c>
      <c r="C34" s="31"/>
      <c r="D34" s="31"/>
      <c r="E34" s="31"/>
      <c r="F34" s="31"/>
      <c r="G34" s="25" t="str">
        <f>_xlfn.IFNA(INDEX('Systemmanager - Datenassistent'!$B$9:$BJ$159,MATCH($A34,Input_Lieferant!$B$9:$B$158,0),MATCH(G$1,'Systemmanager - Datenassistent'!$B$8:$BJ$8,0)), "") &amp; ""</f>
        <v/>
      </c>
      <c r="H34" s="27">
        <f>IFERROR(ROUND(INDEX(Input_Lieferant!$D$9:$BE$158,MATCH($A34,Input_Lieferant!$B$9:$B$158,0),MATCH("V_BEWERTUNGSPREIS",Input_Lieferant!$D$8:$BE$8,0)),2), "")</f>
        <v>1.31</v>
      </c>
      <c r="I34" s="27">
        <f t="shared" ref="I34:I65" si="1">H34</f>
        <v>1.31</v>
      </c>
      <c r="J34" s="27">
        <f>_xlfn.IFNA(INDEX(Input_Lieferant!$D$9:$BE$158,MATCH($A34,Input_Lieferant!$B$9:$B$158,0),MATCH("V_PREISEINHEIT",Input_Lieferant!$D$8:$BE$8,0)), "")</f>
        <v>34</v>
      </c>
      <c r="K34" s="27" t="str">
        <f>_xlfn.IFNA(INDEX('Systemmanager - Datenassistent'!$B$9:$BJ$159,MATCH($A34,Input_Lieferant!$B$9:$B$158,0),MATCH(K$1,'Systemmanager - Datenassistent'!$B$8:$BJ$8,0)), "") &amp; ""</f>
        <v>A000</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4">
      <c r="A35" s="158">
        <f>IF(Input_Lieferant!B42="","",Input_Lieferant!B42)</f>
        <v>34</v>
      </c>
      <c r="B35" s="27" t="str">
        <f>_xlfn.IFNA(INDEX('Systemmanager - Datenassistent'!$B$9:$BJ$159,MATCH($A35,Input_Lieferant!$B$9:$B$158,0),MATCH("WERKS",'Systemmanager - Datenassistent'!$B$8:$BJ$8,0)), "") &amp; ""</f>
        <v>0800</v>
      </c>
      <c r="C35" s="31"/>
      <c r="D35" s="31"/>
      <c r="E35" s="31"/>
      <c r="F35" s="31"/>
      <c r="G35" s="25" t="str">
        <f>_xlfn.IFNA(INDEX('Systemmanager - Datenassistent'!$B$9:$BJ$159,MATCH($A35,Input_Lieferant!$B$9:$B$158,0),MATCH(G$1,'Systemmanager - Datenassistent'!$B$8:$BJ$8,0)), "") &amp; ""</f>
        <v>V</v>
      </c>
      <c r="H35" s="27">
        <f>IFERROR(ROUND(INDEX(Input_Lieferant!$D$9:$BE$158,MATCH($A35,Input_Lieferant!$B$9:$B$158,0),MATCH("V_BEWERTUNGSPREIS",Input_Lieferant!$D$8:$BE$8,0)),2), "")</f>
        <v>2.41</v>
      </c>
      <c r="I35" s="27">
        <f t="shared" si="1"/>
        <v>2.41</v>
      </c>
      <c r="J35" s="27">
        <f>_xlfn.IFNA(INDEX(Input_Lieferant!$D$9:$BE$158,MATCH($A35,Input_Lieferant!$B$9:$B$158,0),MATCH("V_PREISEINHEIT",Input_Lieferant!$D$8:$BE$8,0)), "")</f>
        <v>50</v>
      </c>
      <c r="K35" s="27" t="str">
        <f>_xlfn.IFNA(INDEX('Systemmanager - Datenassistent'!$B$9:$BJ$159,MATCH($A35,Input_Lieferant!$B$9:$B$158,0),MATCH(K$1,'Systemmanager - Datenassistent'!$B$8:$BJ$8,0)), "") &amp; ""</f>
        <v>M810</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2</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4">
      <c r="A36" s="158">
        <f>IF(Input_Lieferant!B43="","",Input_Lieferant!B43)</f>
        <v>35</v>
      </c>
      <c r="B36" s="27" t="str">
        <f>_xlfn.IFNA(INDEX('Systemmanager - Datenassistent'!$B$9:$BJ$159,MATCH($A36,Input_Lieferant!$B$9:$B$158,0),MATCH("WERKS",'Systemmanager - Datenassistent'!$B$8:$BJ$8,0)), "") &amp; ""</f>
        <v>0440</v>
      </c>
      <c r="C36" s="31"/>
      <c r="D36" s="31"/>
      <c r="E36" s="31"/>
      <c r="F36" s="31"/>
      <c r="G36" s="25" t="str">
        <f>_xlfn.IFNA(INDEX('Systemmanager - Datenassistent'!$B$9:$BJ$159,MATCH($A36,Input_Lieferant!$B$9:$B$158,0),MATCH(G$1,'Systemmanager - Datenassistent'!$B$8:$BJ$8,0)), "") &amp; ""</f>
        <v>S</v>
      </c>
      <c r="H36" s="27">
        <f>IFERROR(ROUND(INDEX(Input_Lieferant!$D$9:$BE$158,MATCH($A36,Input_Lieferant!$B$9:$B$158,0),MATCH("V_BEWERTUNGSPREIS",Input_Lieferant!$D$8:$BE$8,0)),2), "")</f>
        <v>6.9</v>
      </c>
      <c r="I36" s="27">
        <f t="shared" si="1"/>
        <v>6.9</v>
      </c>
      <c r="J36" s="27">
        <f>_xlfn.IFNA(INDEX(Input_Lieferant!$D$9:$BE$158,MATCH($A36,Input_Lieferant!$B$9:$B$158,0),MATCH("V_PREISEINHEIT",Input_Lieferant!$D$8:$BE$8,0)), "")</f>
        <v>99</v>
      </c>
      <c r="K36" s="27" t="str">
        <f>_xlfn.IFNA(INDEX('Systemmanager - Datenassistent'!$B$9:$BJ$159,MATCH($A36,Input_Lieferant!$B$9:$B$158,0),MATCH(K$1,'Systemmanager - Datenassistent'!$B$8:$BJ$8,0)), "") &amp; ""</f>
        <v>M700</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2</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4">
      <c r="A37" s="158">
        <f>IF(Input_Lieferant!B44="","",Input_Lieferant!B44)</f>
        <v>36</v>
      </c>
      <c r="B37" s="27" t="str">
        <f>_xlfn.IFNA(INDEX('Systemmanager - Datenassistent'!$B$9:$BJ$159,MATCH($A37,Input_Lieferant!$B$9:$B$158,0),MATCH("WERKS",'Systemmanager - Datenassistent'!$B$8:$BJ$8,0)), "") &amp; ""</f>
        <v>0440</v>
      </c>
      <c r="C37" s="31"/>
      <c r="D37" s="31"/>
      <c r="E37" s="31"/>
      <c r="F37" s="31"/>
      <c r="G37" s="25" t="str">
        <f>_xlfn.IFNA(INDEX('Systemmanager - Datenassistent'!$B$9:$BJ$159,MATCH($A37,Input_Lieferant!$B$9:$B$158,0),MATCH(G$1,'Systemmanager - Datenassistent'!$B$8:$BJ$8,0)), "") &amp; ""</f>
        <v/>
      </c>
      <c r="H37" s="27">
        <f>IFERROR(ROUND(INDEX(Input_Lieferant!$D$9:$BE$158,MATCH($A37,Input_Lieferant!$B$9:$B$158,0),MATCH("V_BEWERTUNGSPREIS",Input_Lieferant!$D$8:$BE$8,0)),2), "")</f>
        <v>9.5500000000000007</v>
      </c>
      <c r="I37" s="27">
        <f t="shared" si="1"/>
        <v>9.5500000000000007</v>
      </c>
      <c r="J37" s="27">
        <f>_xlfn.IFNA(INDEX(Input_Lieferant!$D$9:$BE$158,MATCH($A37,Input_Lieferant!$B$9:$B$158,0),MATCH("V_PREISEINHEIT",Input_Lieferant!$D$8:$BE$8,0)), "")</f>
        <v>49</v>
      </c>
      <c r="K37" s="27" t="str">
        <f>_xlfn.IFNA(INDEX('Systemmanager - Datenassistent'!$B$9:$BJ$159,MATCH($A37,Input_Lieferant!$B$9:$B$158,0),MATCH(K$1,'Systemmanager - Datenassistent'!$B$8:$BJ$8,0)), "") &amp; ""</f>
        <v>M320</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4">
      <c r="A38" s="158">
        <f>IF(Input_Lieferant!B45="","",Input_Lieferant!B45)</f>
        <v>37</v>
      </c>
      <c r="B38" s="27" t="str">
        <f>_xlfn.IFNA(INDEX('Systemmanager - Datenassistent'!$B$9:$BJ$159,MATCH($A38,Input_Lieferant!$B$9:$B$158,0),MATCH("WERKS",'Systemmanager - Datenassistent'!$B$8:$BJ$8,0)), "") &amp; ""</f>
        <v>0420</v>
      </c>
      <c r="C38" s="31"/>
      <c r="D38" s="31"/>
      <c r="E38" s="31"/>
      <c r="F38" s="31"/>
      <c r="G38" s="25" t="str">
        <f>_xlfn.IFNA(INDEX('Systemmanager - Datenassistent'!$B$9:$BJ$159,MATCH($A38,Input_Lieferant!$B$9:$B$158,0),MATCH(G$1,'Systemmanager - Datenassistent'!$B$8:$BJ$8,0)), "") &amp; ""</f>
        <v/>
      </c>
      <c r="H38" s="27">
        <f>IFERROR(ROUND(INDEX(Input_Lieferant!$D$9:$BE$158,MATCH($A38,Input_Lieferant!$B$9:$B$158,0),MATCH("V_BEWERTUNGSPREIS",Input_Lieferant!$D$8:$BE$8,0)),2), "")</f>
        <v>4.99</v>
      </c>
      <c r="I38" s="27">
        <f t="shared" si="1"/>
        <v>4.99</v>
      </c>
      <c r="J38" s="27">
        <f>_xlfn.IFNA(INDEX(Input_Lieferant!$D$9:$BE$158,MATCH($A38,Input_Lieferant!$B$9:$B$158,0),MATCH("V_PREISEINHEIT",Input_Lieferant!$D$8:$BE$8,0)), "")</f>
        <v>91</v>
      </c>
      <c r="K38" s="27" t="str">
        <f>_xlfn.IFNA(INDEX('Systemmanager - Datenassistent'!$B$9:$BJ$159,MATCH($A38,Input_Lieferant!$B$9:$B$158,0),MATCH(K$1,'Systemmanager - Datenassistent'!$B$8:$BJ$8,0)), "") &amp; ""</f>
        <v>M290</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4">
      <c r="A39" s="158">
        <f>IF(Input_Lieferant!B46="","",Input_Lieferant!B46)</f>
        <v>38</v>
      </c>
      <c r="B39" s="27" t="str">
        <f>_xlfn.IFNA(INDEX('Systemmanager - Datenassistent'!$B$9:$BJ$159,MATCH($A39,Input_Lieferant!$B$9:$B$158,0),MATCH("WERKS",'Systemmanager - Datenassistent'!$B$8:$BJ$8,0)), "") &amp; ""</f>
        <v>0430</v>
      </c>
      <c r="C39" s="31"/>
      <c r="D39" s="31"/>
      <c r="E39" s="31"/>
      <c r="F39" s="31"/>
      <c r="G39" s="25" t="str">
        <f>_xlfn.IFNA(INDEX('Systemmanager - Datenassistent'!$B$9:$BJ$159,MATCH($A39,Input_Lieferant!$B$9:$B$158,0),MATCH(G$1,'Systemmanager - Datenassistent'!$B$8:$BJ$8,0)), "") &amp; ""</f>
        <v>V</v>
      </c>
      <c r="H39" s="27">
        <f>IFERROR(ROUND(INDEX(Input_Lieferant!$D$9:$BE$158,MATCH($A39,Input_Lieferant!$B$9:$B$158,0),MATCH("V_BEWERTUNGSPREIS",Input_Lieferant!$D$8:$BE$8,0)),2), "")</f>
        <v>3.06</v>
      </c>
      <c r="I39" s="27">
        <f t="shared" si="1"/>
        <v>3.06</v>
      </c>
      <c r="J39" s="27">
        <f>_xlfn.IFNA(INDEX(Input_Lieferant!$D$9:$BE$158,MATCH($A39,Input_Lieferant!$B$9:$B$158,0),MATCH("V_PREISEINHEIT",Input_Lieferant!$D$8:$BE$8,0)), "")</f>
        <v>78</v>
      </c>
      <c r="K39" s="27" t="str">
        <f>_xlfn.IFNA(INDEX('Systemmanager - Datenassistent'!$B$9:$BJ$159,MATCH($A39,Input_Lieferant!$B$9:$B$158,0),MATCH(K$1,'Systemmanager - Datenassistent'!$B$8:$BJ$8,0)), "") &amp; ""</f>
        <v>M290</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2</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4">
      <c r="A40" s="158">
        <f>IF(Input_Lieferant!B47="","",Input_Lieferant!B47)</f>
        <v>39</v>
      </c>
      <c r="B40" s="27" t="str">
        <f>_xlfn.IFNA(INDEX('Systemmanager - Datenassistent'!$B$9:$BJ$159,MATCH($A40,Input_Lieferant!$B$9:$B$158,0),MATCH("WERKS",'Systemmanager - Datenassistent'!$B$8:$BJ$8,0)), "") &amp; ""</f>
        <v>0430</v>
      </c>
      <c r="C40" s="31"/>
      <c r="D40" s="31"/>
      <c r="E40" s="31"/>
      <c r="F40" s="31"/>
      <c r="G40" s="25" t="str">
        <f>_xlfn.IFNA(INDEX('Systemmanager - Datenassistent'!$B$9:$BJ$159,MATCH($A40,Input_Lieferant!$B$9:$B$158,0),MATCH(G$1,'Systemmanager - Datenassistent'!$B$8:$BJ$8,0)), "") &amp; ""</f>
        <v>S</v>
      </c>
      <c r="H40" s="27">
        <f>IFERROR(ROUND(INDEX(Input_Lieferant!$D$9:$BE$158,MATCH($A40,Input_Lieferant!$B$9:$B$158,0),MATCH("V_BEWERTUNGSPREIS",Input_Lieferant!$D$8:$BE$8,0)),2), "")</f>
        <v>9.23</v>
      </c>
      <c r="I40" s="27">
        <f t="shared" si="1"/>
        <v>9.23</v>
      </c>
      <c r="J40" s="27">
        <f>_xlfn.IFNA(INDEX(Input_Lieferant!$D$9:$BE$158,MATCH($A40,Input_Lieferant!$B$9:$B$158,0),MATCH("V_PREISEINHEIT",Input_Lieferant!$D$8:$BE$8,0)), "")</f>
        <v>84</v>
      </c>
      <c r="K40" s="27" t="str">
        <f>_xlfn.IFNA(INDEX('Systemmanager - Datenassistent'!$B$9:$BJ$159,MATCH($A40,Input_Lieferant!$B$9:$B$158,0),MATCH(K$1,'Systemmanager - Datenassistent'!$B$8:$BJ$8,0)), "") &amp; ""</f>
        <v>M340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2</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4">
      <c r="A41" s="158">
        <f>IF(Input_Lieferant!B48="","",Input_Lieferant!B48)</f>
        <v>40</v>
      </c>
      <c r="B41" s="27" t="str">
        <f>_xlfn.IFNA(INDEX('Systemmanager - Datenassistent'!$B$9:$BJ$159,MATCH($A41,Input_Lieferant!$B$9:$B$158,0),MATCH("WERKS",'Systemmanager - Datenassistent'!$B$8:$BJ$8,0)), "") &amp; ""</f>
        <v>0420</v>
      </c>
      <c r="C41" s="31"/>
      <c r="D41" s="31"/>
      <c r="E41" s="31"/>
      <c r="F41" s="31"/>
      <c r="G41" s="25" t="str">
        <f>_xlfn.IFNA(INDEX('Systemmanager - Datenassistent'!$B$9:$BJ$159,MATCH($A41,Input_Lieferant!$B$9:$B$158,0),MATCH(G$1,'Systemmanager - Datenassistent'!$B$8:$BJ$8,0)), "") &amp; ""</f>
        <v/>
      </c>
      <c r="H41" s="27">
        <f>IFERROR(ROUND(INDEX(Input_Lieferant!$D$9:$BE$158,MATCH($A41,Input_Lieferant!$B$9:$B$158,0),MATCH("V_BEWERTUNGSPREIS",Input_Lieferant!$D$8:$BE$8,0)),2), "")</f>
        <v>7.42</v>
      </c>
      <c r="I41" s="27">
        <f t="shared" si="1"/>
        <v>7.42</v>
      </c>
      <c r="J41" s="27">
        <f>_xlfn.IFNA(INDEX(Input_Lieferant!$D$9:$BE$158,MATCH($A41,Input_Lieferant!$B$9:$B$158,0),MATCH("V_PREISEINHEIT",Input_Lieferant!$D$8:$BE$8,0)), "")</f>
        <v>95</v>
      </c>
      <c r="K41" s="27" t="str">
        <f>_xlfn.IFNA(INDEX('Systemmanager - Datenassistent'!$B$9:$BJ$159,MATCH($A41,Input_Lieferant!$B$9:$B$158,0),MATCH(K$1,'Systemmanager - Datenassistent'!$B$8:$BJ$8,0)), "") &amp; ""</f>
        <v>M120</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4">
      <c r="A42" s="158">
        <f>IF(Input_Lieferant!B49="","",Input_Lieferant!B49)</f>
        <v>41</v>
      </c>
      <c r="B42" s="27" t="str">
        <f>_xlfn.IFNA(INDEX('Systemmanager - Datenassistent'!$B$9:$BJ$159,MATCH($A42,Input_Lieferant!$B$9:$B$158,0),MATCH("WERKS",'Systemmanager - Datenassistent'!$B$8:$BJ$8,0)), "") &amp; ""</f>
        <v>0440</v>
      </c>
      <c r="C42" s="31"/>
      <c r="D42" s="31"/>
      <c r="E42" s="31"/>
      <c r="F42" s="31"/>
      <c r="G42" s="25" t="str">
        <f>_xlfn.IFNA(INDEX('Systemmanager - Datenassistent'!$B$9:$BJ$159,MATCH($A42,Input_Lieferant!$B$9:$B$158,0),MATCH(G$1,'Systemmanager - Datenassistent'!$B$8:$BJ$8,0)), "") &amp; ""</f>
        <v>V</v>
      </c>
      <c r="H42" s="27">
        <f>IFERROR(ROUND(INDEX(Input_Lieferant!$D$9:$BE$158,MATCH($A42,Input_Lieferant!$B$9:$B$158,0),MATCH("V_BEWERTUNGSPREIS",Input_Lieferant!$D$8:$BE$8,0)),2), "")</f>
        <v>1.1000000000000001</v>
      </c>
      <c r="I42" s="27">
        <f t="shared" si="1"/>
        <v>1.1000000000000001</v>
      </c>
      <c r="J42" s="27">
        <f>_xlfn.IFNA(INDEX(Input_Lieferant!$D$9:$BE$158,MATCH($A42,Input_Lieferant!$B$9:$B$158,0),MATCH("V_PREISEINHEIT",Input_Lieferant!$D$8:$BE$8,0)), "")</f>
        <v>81</v>
      </c>
      <c r="K42" s="27" t="str">
        <f>_xlfn.IFNA(INDEX('Systemmanager - Datenassistent'!$B$9:$BJ$159,MATCH($A42,Input_Lieferant!$B$9:$B$158,0),MATCH(K$1,'Systemmanager - Datenassistent'!$B$8:$BJ$8,0)), "") &amp; ""</f>
        <v>M141</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2</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4">
      <c r="A43" s="158">
        <f>IF(Input_Lieferant!B50="","",Input_Lieferant!B50)</f>
        <v>42</v>
      </c>
      <c r="B43" s="27" t="str">
        <f>_xlfn.IFNA(INDEX('Systemmanager - Datenassistent'!$B$9:$BJ$159,MATCH($A43,Input_Lieferant!$B$9:$B$158,0),MATCH("WERKS",'Systemmanager - Datenassistent'!$B$8:$BJ$8,0)), "") &amp; ""</f>
        <v>0420</v>
      </c>
      <c r="C43" s="31"/>
      <c r="D43" s="31"/>
      <c r="E43" s="31"/>
      <c r="F43" s="31"/>
      <c r="G43" s="25" t="str">
        <f>_xlfn.IFNA(INDEX('Systemmanager - Datenassistent'!$B$9:$BJ$159,MATCH($A43,Input_Lieferant!$B$9:$B$158,0),MATCH(G$1,'Systemmanager - Datenassistent'!$B$8:$BJ$8,0)), "") &amp; ""</f>
        <v>V</v>
      </c>
      <c r="H43" s="27">
        <f>IFERROR(ROUND(INDEX(Input_Lieferant!$D$9:$BE$158,MATCH($A43,Input_Lieferant!$B$9:$B$158,0),MATCH("V_BEWERTUNGSPREIS",Input_Lieferant!$D$8:$BE$8,0)),2), "")</f>
        <v>4.32</v>
      </c>
      <c r="I43" s="27">
        <f t="shared" si="1"/>
        <v>4.32</v>
      </c>
      <c r="J43" s="27">
        <f>_xlfn.IFNA(INDEX(Input_Lieferant!$D$9:$BE$158,MATCH($A43,Input_Lieferant!$B$9:$B$158,0),MATCH("V_PREISEINHEIT",Input_Lieferant!$D$8:$BE$8,0)), "")</f>
        <v>77</v>
      </c>
      <c r="K43" s="27" t="str">
        <f>_xlfn.IFNA(INDEX('Systemmanager - Datenassistent'!$B$9:$BJ$159,MATCH($A43,Input_Lieferant!$B$9:$B$158,0),MATCH(K$1,'Systemmanager - Datenassistent'!$B$8:$BJ$8,0)), "") &amp; ""</f>
        <v>M250</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2</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4">
      <c r="A44" s="158">
        <f>IF(Input_Lieferant!B51="","",Input_Lieferant!B51)</f>
        <v>43</v>
      </c>
      <c r="B44" s="27" t="str">
        <f>_xlfn.IFNA(INDEX('Systemmanager - Datenassistent'!$B$9:$BJ$159,MATCH($A44,Input_Lieferant!$B$9:$B$158,0),MATCH("WERKS",'Systemmanager - Datenassistent'!$B$8:$BJ$8,0)), "") &amp; ""</f>
        <v>0800</v>
      </c>
      <c r="C44" s="31"/>
      <c r="D44" s="31"/>
      <c r="E44" s="31"/>
      <c r="F44" s="31"/>
      <c r="G44" s="25" t="str">
        <f>_xlfn.IFNA(INDEX('Systemmanager - Datenassistent'!$B$9:$BJ$159,MATCH($A44,Input_Lieferant!$B$9:$B$158,0),MATCH(G$1,'Systemmanager - Datenassistent'!$B$8:$BJ$8,0)), "") &amp; ""</f>
        <v>V</v>
      </c>
      <c r="H44" s="27">
        <f>IFERROR(ROUND(INDEX(Input_Lieferant!$D$9:$BE$158,MATCH($A44,Input_Lieferant!$B$9:$B$158,0),MATCH("V_BEWERTUNGSPREIS",Input_Lieferant!$D$8:$BE$8,0)),2), "")</f>
        <v>7.35</v>
      </c>
      <c r="I44" s="27">
        <f t="shared" si="1"/>
        <v>7.35</v>
      </c>
      <c r="J44" s="27">
        <f>_xlfn.IFNA(INDEX(Input_Lieferant!$D$9:$BE$158,MATCH($A44,Input_Lieferant!$B$9:$B$158,0),MATCH("V_PREISEINHEIT",Input_Lieferant!$D$8:$BE$8,0)), "")</f>
        <v>41</v>
      </c>
      <c r="K44" s="27" t="str">
        <f>_xlfn.IFNA(INDEX('Systemmanager - Datenassistent'!$B$9:$BJ$159,MATCH($A44,Input_Lieferant!$B$9:$B$158,0),MATCH(K$1,'Systemmanager - Datenassistent'!$B$8:$BJ$8,0)), "") &amp; ""</f>
        <v>M720</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2</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4">
      <c r="A45" s="158">
        <f>IF(Input_Lieferant!B52="","",Input_Lieferant!B52)</f>
        <v>44</v>
      </c>
      <c r="B45" s="27" t="str">
        <f>_xlfn.IFNA(INDEX('Systemmanager - Datenassistent'!$B$9:$BJ$159,MATCH($A45,Input_Lieferant!$B$9:$B$158,0),MATCH("WERKS",'Systemmanager - Datenassistent'!$B$8:$BJ$8,0)), "") &amp; ""</f>
        <v>0440</v>
      </c>
      <c r="C45" s="31"/>
      <c r="D45" s="31"/>
      <c r="E45" s="31"/>
      <c r="F45" s="31"/>
      <c r="G45" s="25" t="str">
        <f>_xlfn.IFNA(INDEX('Systemmanager - Datenassistent'!$B$9:$BJ$159,MATCH($A45,Input_Lieferant!$B$9:$B$158,0),MATCH(G$1,'Systemmanager - Datenassistent'!$B$8:$BJ$8,0)), "") &amp; ""</f>
        <v/>
      </c>
      <c r="H45" s="27">
        <f>IFERROR(ROUND(INDEX(Input_Lieferant!$D$9:$BE$158,MATCH($A45,Input_Lieferant!$B$9:$B$158,0),MATCH("V_BEWERTUNGSPREIS",Input_Lieferant!$D$8:$BE$8,0)),2), "")</f>
        <v>2.63</v>
      </c>
      <c r="I45" s="27">
        <f t="shared" si="1"/>
        <v>2.63</v>
      </c>
      <c r="J45" s="27">
        <f>_xlfn.IFNA(INDEX(Input_Lieferant!$D$9:$BE$158,MATCH($A45,Input_Lieferant!$B$9:$B$158,0),MATCH("V_PREISEINHEIT",Input_Lieferant!$D$8:$BE$8,0)), "")</f>
        <v>72</v>
      </c>
      <c r="K45" s="27" t="str">
        <f>_xlfn.IFNA(INDEX('Systemmanager - Datenassistent'!$B$9:$BJ$159,MATCH($A45,Input_Lieferant!$B$9:$B$158,0),MATCH(K$1,'Systemmanager - Datenassistent'!$B$8:$BJ$8,0)), "") &amp; ""</f>
        <v>M290</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4">
      <c r="A46" s="158">
        <f>IF(Input_Lieferant!B53="","",Input_Lieferant!B53)</f>
        <v>45</v>
      </c>
      <c r="B46" s="27" t="str">
        <f>_xlfn.IFNA(INDEX('Systemmanager - Datenassistent'!$B$9:$BJ$159,MATCH($A46,Input_Lieferant!$B$9:$B$158,0),MATCH("WERKS",'Systemmanager - Datenassistent'!$B$8:$BJ$8,0)), "") &amp; ""</f>
        <v>0430</v>
      </c>
      <c r="C46" s="31"/>
      <c r="D46" s="31"/>
      <c r="E46" s="31"/>
      <c r="F46" s="31"/>
      <c r="G46" s="25" t="str">
        <f>_xlfn.IFNA(INDEX('Systemmanager - Datenassistent'!$B$9:$BJ$159,MATCH($A46,Input_Lieferant!$B$9:$B$158,0),MATCH(G$1,'Systemmanager - Datenassistent'!$B$8:$BJ$8,0)), "") &amp; ""</f>
        <v>S</v>
      </c>
      <c r="H46" s="27">
        <f>IFERROR(ROUND(INDEX(Input_Lieferant!$D$9:$BE$158,MATCH($A46,Input_Lieferant!$B$9:$B$158,0),MATCH("V_BEWERTUNGSPREIS",Input_Lieferant!$D$8:$BE$8,0)),2), "")</f>
        <v>2.71</v>
      </c>
      <c r="I46" s="27">
        <f t="shared" si="1"/>
        <v>2.71</v>
      </c>
      <c r="J46" s="27">
        <f>_xlfn.IFNA(INDEX(Input_Lieferant!$D$9:$BE$158,MATCH($A46,Input_Lieferant!$B$9:$B$158,0),MATCH("V_PREISEINHEIT",Input_Lieferant!$D$8:$BE$8,0)), "")</f>
        <v>78</v>
      </c>
      <c r="K46" s="27" t="str">
        <f>_xlfn.IFNA(INDEX('Systemmanager - Datenassistent'!$B$9:$BJ$159,MATCH($A46,Input_Lieferant!$B$9:$B$158,0),MATCH(K$1,'Systemmanager - Datenassistent'!$B$8:$BJ$8,0)), "") &amp; ""</f>
        <v>M230</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2</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4">
      <c r="A47" s="158">
        <f>IF(Input_Lieferant!B54="","",Input_Lieferant!B54)</f>
        <v>46</v>
      </c>
      <c r="B47" s="27" t="str">
        <f>_xlfn.IFNA(INDEX('Systemmanager - Datenassistent'!$B$9:$BJ$159,MATCH($A47,Input_Lieferant!$B$9:$B$158,0),MATCH("WERKS",'Systemmanager - Datenassistent'!$B$8:$BJ$8,0)), "") &amp; ""</f>
        <v>0430</v>
      </c>
      <c r="C47" s="31"/>
      <c r="D47" s="31"/>
      <c r="E47" s="31"/>
      <c r="F47" s="31"/>
      <c r="G47" s="25" t="str">
        <f>_xlfn.IFNA(INDEX('Systemmanager - Datenassistent'!$B$9:$BJ$159,MATCH($A47,Input_Lieferant!$B$9:$B$158,0),MATCH(G$1,'Systemmanager - Datenassistent'!$B$8:$BJ$8,0)), "") &amp; ""</f>
        <v>V</v>
      </c>
      <c r="H47" s="27">
        <f>IFERROR(ROUND(INDEX(Input_Lieferant!$D$9:$BE$158,MATCH($A47,Input_Lieferant!$B$9:$B$158,0),MATCH("V_BEWERTUNGSPREIS",Input_Lieferant!$D$8:$BE$8,0)),2), "")</f>
        <v>5.12</v>
      </c>
      <c r="I47" s="27">
        <f t="shared" si="1"/>
        <v>5.12</v>
      </c>
      <c r="J47" s="27">
        <f>_xlfn.IFNA(INDEX(Input_Lieferant!$D$9:$BE$158,MATCH($A47,Input_Lieferant!$B$9:$B$158,0),MATCH("V_PREISEINHEIT",Input_Lieferant!$D$8:$BE$8,0)), "")</f>
        <v>92</v>
      </c>
      <c r="K47" s="27" t="str">
        <f>_xlfn.IFNA(INDEX('Systemmanager - Datenassistent'!$B$9:$BJ$159,MATCH($A47,Input_Lieferant!$B$9:$B$158,0),MATCH(K$1,'Systemmanager - Datenassistent'!$B$8:$BJ$8,0)), "") &amp; ""</f>
        <v>M131</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2</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4">
      <c r="A48" s="158">
        <f>IF(Input_Lieferant!B55="","",Input_Lieferant!B55)</f>
        <v>47</v>
      </c>
      <c r="B48" s="27" t="str">
        <f>_xlfn.IFNA(INDEX('Systemmanager - Datenassistent'!$B$9:$BJ$159,MATCH($A48,Input_Lieferant!$B$9:$B$158,0),MATCH("WERKS",'Systemmanager - Datenassistent'!$B$8:$BJ$8,0)), "") &amp; ""</f>
        <v>0440</v>
      </c>
      <c r="C48" s="31"/>
      <c r="D48" s="31"/>
      <c r="E48" s="31"/>
      <c r="F48" s="31"/>
      <c r="G48" s="25" t="str">
        <f>_xlfn.IFNA(INDEX('Systemmanager - Datenassistent'!$B$9:$BJ$159,MATCH($A48,Input_Lieferant!$B$9:$B$158,0),MATCH(G$1,'Systemmanager - Datenassistent'!$B$8:$BJ$8,0)), "") &amp; ""</f>
        <v>V</v>
      </c>
      <c r="H48" s="27">
        <f>IFERROR(ROUND(INDEX(Input_Lieferant!$D$9:$BE$158,MATCH($A48,Input_Lieferant!$B$9:$B$158,0),MATCH("V_BEWERTUNGSPREIS",Input_Lieferant!$D$8:$BE$8,0)),2), "")</f>
        <v>3.4</v>
      </c>
      <c r="I48" s="27">
        <f t="shared" si="1"/>
        <v>3.4</v>
      </c>
      <c r="J48" s="27">
        <f>_xlfn.IFNA(INDEX(Input_Lieferant!$D$9:$BE$158,MATCH($A48,Input_Lieferant!$B$9:$B$158,0),MATCH("V_PREISEINHEIT",Input_Lieferant!$D$8:$BE$8,0)), "")</f>
        <v>41</v>
      </c>
      <c r="K48" s="27" t="str">
        <f>_xlfn.IFNA(INDEX('Systemmanager - Datenassistent'!$B$9:$BJ$159,MATCH($A48,Input_Lieferant!$B$9:$B$158,0),MATCH(K$1,'Systemmanager - Datenassistent'!$B$8:$BJ$8,0)), "") &amp; ""</f>
        <v>A100</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2</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4">
      <c r="A49" s="158">
        <f>IF(Input_Lieferant!B56="","",Input_Lieferant!B56)</f>
        <v>48</v>
      </c>
      <c r="B49" s="27" t="str">
        <f>_xlfn.IFNA(INDEX('Systemmanager - Datenassistent'!$B$9:$BJ$159,MATCH($A49,Input_Lieferant!$B$9:$B$158,0),MATCH("WERKS",'Systemmanager - Datenassistent'!$B$8:$BJ$8,0)), "") &amp; ""</f>
        <v>0420</v>
      </c>
      <c r="C49" s="31"/>
      <c r="D49" s="31"/>
      <c r="E49" s="31"/>
      <c r="F49" s="31"/>
      <c r="G49" s="25" t="str">
        <f>_xlfn.IFNA(INDEX('Systemmanager - Datenassistent'!$B$9:$BJ$159,MATCH($A49,Input_Lieferant!$B$9:$B$158,0),MATCH(G$1,'Systemmanager - Datenassistent'!$B$8:$BJ$8,0)), "") &amp; ""</f>
        <v/>
      </c>
      <c r="H49" s="27">
        <f>IFERROR(ROUND(INDEX(Input_Lieferant!$D$9:$BE$158,MATCH($A49,Input_Lieferant!$B$9:$B$158,0),MATCH("V_BEWERTUNGSPREIS",Input_Lieferant!$D$8:$BE$8,0)),2), "")</f>
        <v>5.69</v>
      </c>
      <c r="I49" s="27">
        <f t="shared" si="1"/>
        <v>5.69</v>
      </c>
      <c r="J49" s="27">
        <f>_xlfn.IFNA(INDEX(Input_Lieferant!$D$9:$BE$158,MATCH($A49,Input_Lieferant!$B$9:$B$158,0),MATCH("V_PREISEINHEIT",Input_Lieferant!$D$8:$BE$8,0)), "")</f>
        <v>90</v>
      </c>
      <c r="K49" s="27" t="str">
        <f>_xlfn.IFNA(INDEX('Systemmanager - Datenassistent'!$B$9:$BJ$159,MATCH($A49,Input_Lieferant!$B$9:$B$158,0),MATCH(K$1,'Systemmanager - Datenassistent'!$B$8:$BJ$8,0)), "") &amp; ""</f>
        <v>M400</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4">
      <c r="A50" s="158">
        <f>IF(Input_Lieferant!B57="","",Input_Lieferant!B57)</f>
        <v>49</v>
      </c>
      <c r="B50" s="27" t="str">
        <f>_xlfn.IFNA(INDEX('Systemmanager - Datenassistent'!$B$9:$BJ$159,MATCH($A50,Input_Lieferant!$B$9:$B$158,0),MATCH("WERKS",'Systemmanager - Datenassistent'!$B$8:$BJ$8,0)), "") &amp; ""</f>
        <v>0420</v>
      </c>
      <c r="C50" s="31"/>
      <c r="D50" s="31"/>
      <c r="E50" s="31"/>
      <c r="F50" s="31"/>
      <c r="G50" s="25" t="str">
        <f>_xlfn.IFNA(INDEX('Systemmanager - Datenassistent'!$B$9:$BJ$159,MATCH($A50,Input_Lieferant!$B$9:$B$158,0),MATCH(G$1,'Systemmanager - Datenassistent'!$B$8:$BJ$8,0)), "") &amp; ""</f>
        <v>S</v>
      </c>
      <c r="H50" s="27">
        <f>IFERROR(ROUND(INDEX(Input_Lieferant!$D$9:$BE$158,MATCH($A50,Input_Lieferant!$B$9:$B$158,0),MATCH("V_BEWERTUNGSPREIS",Input_Lieferant!$D$8:$BE$8,0)),2), "")</f>
        <v>3.86</v>
      </c>
      <c r="I50" s="27">
        <f t="shared" si="1"/>
        <v>3.86</v>
      </c>
      <c r="J50" s="27">
        <f>_xlfn.IFNA(INDEX(Input_Lieferant!$D$9:$BE$158,MATCH($A50,Input_Lieferant!$B$9:$B$158,0),MATCH("V_PREISEINHEIT",Input_Lieferant!$D$8:$BE$8,0)), "")</f>
        <v>84</v>
      </c>
      <c r="K50" s="27" t="str">
        <f>_xlfn.IFNA(INDEX('Systemmanager - Datenassistent'!$B$9:$BJ$159,MATCH($A50,Input_Lieferant!$B$9:$B$158,0),MATCH(K$1,'Systemmanager - Datenassistent'!$B$8:$BJ$8,0)), "") &amp; ""</f>
        <v>M230</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2</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4">
      <c r="A51" s="158">
        <f>IF(Input_Lieferant!B58="","",Input_Lieferant!B58)</f>
        <v>50</v>
      </c>
      <c r="B51" s="27" t="str">
        <f>_xlfn.IFNA(INDEX('Systemmanager - Datenassistent'!$B$9:$BJ$159,MATCH($A51,Input_Lieferant!$B$9:$B$158,0),MATCH("WERKS",'Systemmanager - Datenassistent'!$B$8:$BJ$8,0)), "") &amp; ""</f>
        <v>0430</v>
      </c>
      <c r="C51" s="31"/>
      <c r="D51" s="31"/>
      <c r="E51" s="31"/>
      <c r="F51" s="31"/>
      <c r="G51" s="25" t="str">
        <f>_xlfn.IFNA(INDEX('Systemmanager - Datenassistent'!$B$9:$BJ$159,MATCH($A51,Input_Lieferant!$B$9:$B$158,0),MATCH(G$1,'Systemmanager - Datenassistent'!$B$8:$BJ$8,0)), "") &amp; ""</f>
        <v>V</v>
      </c>
      <c r="H51" s="27">
        <f>IFERROR(ROUND(INDEX(Input_Lieferant!$D$9:$BE$158,MATCH($A51,Input_Lieferant!$B$9:$B$158,0),MATCH("V_BEWERTUNGSPREIS",Input_Lieferant!$D$8:$BE$8,0)),2), "")</f>
        <v>1.84</v>
      </c>
      <c r="I51" s="27">
        <f t="shared" si="1"/>
        <v>1.84</v>
      </c>
      <c r="J51" s="27">
        <f>_xlfn.IFNA(INDEX(Input_Lieferant!$D$9:$BE$158,MATCH($A51,Input_Lieferant!$B$9:$B$158,0),MATCH("V_PREISEINHEIT",Input_Lieferant!$D$8:$BE$8,0)), "")</f>
        <v>96</v>
      </c>
      <c r="K51" s="27" t="str">
        <f>_xlfn.IFNA(INDEX('Systemmanager - Datenassistent'!$B$9:$BJ$159,MATCH($A51,Input_Lieferant!$B$9:$B$158,0),MATCH(K$1,'Systemmanager - Datenassistent'!$B$8:$BJ$8,0)), "") &amp; ""</f>
        <v>M290</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2</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4">
      <c r="A52" s="158">
        <f>IF(Input_Lieferant!B59="","",Input_Lieferant!B59)</f>
        <v>51</v>
      </c>
      <c r="B52" s="27" t="str">
        <f>_xlfn.IFNA(INDEX('Systemmanager - Datenassistent'!$B$9:$BJ$159,MATCH($A52,Input_Lieferant!$B$9:$B$158,0),MATCH("WERKS",'Systemmanager - Datenassistent'!$B$8:$BJ$8,0)), "") &amp; ""</f>
        <v>0800</v>
      </c>
      <c r="C52" s="31"/>
      <c r="D52" s="31"/>
      <c r="E52" s="31"/>
      <c r="F52" s="31"/>
      <c r="G52" s="25" t="str">
        <f>_xlfn.IFNA(INDEX('Systemmanager - Datenassistent'!$B$9:$BJ$159,MATCH($A52,Input_Lieferant!$B$9:$B$158,0),MATCH(G$1,'Systemmanager - Datenassistent'!$B$8:$BJ$8,0)), "") &amp; ""</f>
        <v>V</v>
      </c>
      <c r="H52" s="27">
        <f>IFERROR(ROUND(INDEX(Input_Lieferant!$D$9:$BE$158,MATCH($A52,Input_Lieferant!$B$9:$B$158,0),MATCH("V_BEWERTUNGSPREIS",Input_Lieferant!$D$8:$BE$8,0)),2), "")</f>
        <v>9.58</v>
      </c>
      <c r="I52" s="27">
        <f t="shared" si="1"/>
        <v>9.58</v>
      </c>
      <c r="J52" s="27">
        <f>_xlfn.IFNA(INDEX(Input_Lieferant!$D$9:$BE$158,MATCH($A52,Input_Lieferant!$B$9:$B$158,0),MATCH("V_PREISEINHEIT",Input_Lieferant!$D$8:$BE$8,0)), "")</f>
        <v>60</v>
      </c>
      <c r="K52" s="27" t="str">
        <f>_xlfn.IFNA(INDEX('Systemmanager - Datenassistent'!$B$9:$BJ$159,MATCH($A52,Input_Lieferant!$B$9:$B$158,0),MATCH(K$1,'Systemmanager - Datenassistent'!$B$8:$BJ$8,0)), "") &amp; ""</f>
        <v>A100</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2</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4">
      <c r="A53" s="158">
        <f>IF(Input_Lieferant!B60="","",Input_Lieferant!B60)</f>
        <v>52</v>
      </c>
      <c r="B53" s="27" t="str">
        <f>_xlfn.IFNA(INDEX('Systemmanager - Datenassistent'!$B$9:$BJ$159,MATCH($A53,Input_Lieferant!$B$9:$B$158,0),MATCH("WERKS",'Systemmanager - Datenassistent'!$B$8:$BJ$8,0)), "") &amp; ""</f>
        <v>0440</v>
      </c>
      <c r="C53" s="31"/>
      <c r="D53" s="31"/>
      <c r="E53" s="31"/>
      <c r="F53" s="31"/>
      <c r="G53" s="25" t="str">
        <f>_xlfn.IFNA(INDEX('Systemmanager - Datenassistent'!$B$9:$BJ$159,MATCH($A53,Input_Lieferant!$B$9:$B$158,0),MATCH(G$1,'Systemmanager - Datenassistent'!$B$8:$BJ$8,0)), "") &amp; ""</f>
        <v>S</v>
      </c>
      <c r="H53" s="27">
        <f>IFERROR(ROUND(INDEX(Input_Lieferant!$D$9:$BE$158,MATCH($A53,Input_Lieferant!$B$9:$B$158,0),MATCH("V_BEWERTUNGSPREIS",Input_Lieferant!$D$8:$BE$8,0)),2), "")</f>
        <v>5.44</v>
      </c>
      <c r="I53" s="27">
        <f t="shared" si="1"/>
        <v>5.44</v>
      </c>
      <c r="J53" s="27">
        <f>_xlfn.IFNA(INDEX(Input_Lieferant!$D$9:$BE$158,MATCH($A53,Input_Lieferant!$B$9:$B$158,0),MATCH("V_PREISEINHEIT",Input_Lieferant!$D$8:$BE$8,0)), "")</f>
        <v>88</v>
      </c>
      <c r="K53" s="27" t="str">
        <f>_xlfn.IFNA(INDEX('Systemmanager - Datenassistent'!$B$9:$BJ$159,MATCH($A53,Input_Lieferant!$B$9:$B$158,0),MATCH(K$1,'Systemmanager - Datenassistent'!$B$8:$BJ$8,0)), "") &amp; ""</f>
        <v>M110</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2</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4">
      <c r="A54" s="158">
        <f>IF(Input_Lieferant!B61="","",Input_Lieferant!B61)</f>
        <v>53</v>
      </c>
      <c r="B54" s="27" t="str">
        <f>_xlfn.IFNA(INDEX('Systemmanager - Datenassistent'!$B$9:$BJ$159,MATCH($A54,Input_Lieferant!$B$9:$B$158,0),MATCH("WERKS",'Systemmanager - Datenassistent'!$B$8:$BJ$8,0)), "") &amp; ""</f>
        <v>0430</v>
      </c>
      <c r="C54" s="31"/>
      <c r="D54" s="31"/>
      <c r="E54" s="31"/>
      <c r="F54" s="31"/>
      <c r="G54" s="25" t="str">
        <f>_xlfn.IFNA(INDEX('Systemmanager - Datenassistent'!$B$9:$BJ$159,MATCH($A54,Input_Lieferant!$B$9:$B$158,0),MATCH(G$1,'Systemmanager - Datenassistent'!$B$8:$BJ$8,0)), "") &amp; ""</f>
        <v>V</v>
      </c>
      <c r="H54" s="27">
        <f>IFERROR(ROUND(INDEX(Input_Lieferant!$D$9:$BE$158,MATCH($A54,Input_Lieferant!$B$9:$B$158,0),MATCH("V_BEWERTUNGSPREIS",Input_Lieferant!$D$8:$BE$8,0)),2), "")</f>
        <v>5.66</v>
      </c>
      <c r="I54" s="27">
        <f t="shared" si="1"/>
        <v>5.66</v>
      </c>
      <c r="J54" s="27">
        <f>_xlfn.IFNA(INDEX(Input_Lieferant!$D$9:$BE$158,MATCH($A54,Input_Lieferant!$B$9:$B$158,0),MATCH("V_PREISEINHEIT",Input_Lieferant!$D$8:$BE$8,0)), "")</f>
        <v>83</v>
      </c>
      <c r="K54" s="27" t="str">
        <f>_xlfn.IFNA(INDEX('Systemmanager - Datenassistent'!$B$9:$BJ$159,MATCH($A54,Input_Lieferant!$B$9:$B$158,0),MATCH(K$1,'Systemmanager - Datenassistent'!$B$8:$BJ$8,0)), "") &amp; ""</f>
        <v>M220</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2</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4">
      <c r="A55" s="158">
        <f>IF(Input_Lieferant!B62="","",Input_Lieferant!B62)</f>
        <v>54</v>
      </c>
      <c r="B55" s="27" t="str">
        <f>_xlfn.IFNA(INDEX('Systemmanager - Datenassistent'!$B$9:$BJ$159,MATCH($A55,Input_Lieferant!$B$9:$B$158,0),MATCH("WERKS",'Systemmanager - Datenassistent'!$B$8:$BJ$8,0)), "") &amp; ""</f>
        <v>0420</v>
      </c>
      <c r="C55" s="31"/>
      <c r="D55" s="31"/>
      <c r="E55" s="31"/>
      <c r="F55" s="31"/>
      <c r="G55" s="25" t="str">
        <f>_xlfn.IFNA(INDEX('Systemmanager - Datenassistent'!$B$9:$BJ$159,MATCH($A55,Input_Lieferant!$B$9:$B$158,0),MATCH(G$1,'Systemmanager - Datenassistent'!$B$8:$BJ$8,0)), "") &amp; ""</f>
        <v>S</v>
      </c>
      <c r="H55" s="27">
        <f>IFERROR(ROUND(INDEX(Input_Lieferant!$D$9:$BE$158,MATCH($A55,Input_Lieferant!$B$9:$B$158,0),MATCH("V_BEWERTUNGSPREIS",Input_Lieferant!$D$8:$BE$8,0)),2), "")</f>
        <v>3.59</v>
      </c>
      <c r="I55" s="27">
        <f t="shared" si="1"/>
        <v>3.59</v>
      </c>
      <c r="J55" s="27">
        <f>_xlfn.IFNA(INDEX(Input_Lieferant!$D$9:$BE$158,MATCH($A55,Input_Lieferant!$B$9:$B$158,0),MATCH("V_PREISEINHEIT",Input_Lieferant!$D$8:$BE$8,0)), "")</f>
        <v>68</v>
      </c>
      <c r="K55" s="27" t="str">
        <f>_xlfn.IFNA(INDEX('Systemmanager - Datenassistent'!$B$9:$BJ$159,MATCH($A55,Input_Lieferant!$B$9:$B$158,0),MATCH(K$1,'Systemmanager - Datenassistent'!$B$8:$BJ$8,0)), "") &amp; ""</f>
        <v>A100</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2</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4">
      <c r="A56" s="158">
        <f>IF(Input_Lieferant!B63="","",Input_Lieferant!B63)</f>
        <v>55</v>
      </c>
      <c r="B56" s="27" t="str">
        <f>_xlfn.IFNA(INDEX('Systemmanager - Datenassistent'!$B$9:$BJ$159,MATCH($A56,Input_Lieferant!$B$9:$B$158,0),MATCH("WERKS",'Systemmanager - Datenassistent'!$B$8:$BJ$8,0)), "") &amp; ""</f>
        <v>0440</v>
      </c>
      <c r="C56" s="31"/>
      <c r="D56" s="31"/>
      <c r="E56" s="31"/>
      <c r="F56" s="31"/>
      <c r="G56" s="25" t="str">
        <f>_xlfn.IFNA(INDEX('Systemmanager - Datenassistent'!$B$9:$BJ$159,MATCH($A56,Input_Lieferant!$B$9:$B$158,0),MATCH(G$1,'Systemmanager - Datenassistent'!$B$8:$BJ$8,0)), "") &amp; ""</f>
        <v>V</v>
      </c>
      <c r="H56" s="27">
        <f>IFERROR(ROUND(INDEX(Input_Lieferant!$D$9:$BE$158,MATCH($A56,Input_Lieferant!$B$9:$B$158,0),MATCH("V_BEWERTUNGSPREIS",Input_Lieferant!$D$8:$BE$8,0)),2), "")</f>
        <v>9.51</v>
      </c>
      <c r="I56" s="27">
        <f t="shared" si="1"/>
        <v>9.51</v>
      </c>
      <c r="J56" s="27">
        <f>_xlfn.IFNA(INDEX(Input_Lieferant!$D$9:$BE$158,MATCH($A56,Input_Lieferant!$B$9:$B$158,0),MATCH("V_PREISEINHEIT",Input_Lieferant!$D$8:$BE$8,0)), "")</f>
        <v>9</v>
      </c>
      <c r="K56" s="27" t="str">
        <f>_xlfn.IFNA(INDEX('Systemmanager - Datenassistent'!$B$9:$BJ$159,MATCH($A56,Input_Lieferant!$B$9:$B$158,0),MATCH(K$1,'Systemmanager - Datenassistent'!$B$8:$BJ$8,0)), "") &amp; ""</f>
        <v>M240</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2</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4">
      <c r="A57" s="158">
        <f>IF(Input_Lieferant!B64="","",Input_Lieferant!B64)</f>
        <v>56</v>
      </c>
      <c r="B57" s="27" t="str">
        <f>_xlfn.IFNA(INDEX('Systemmanager - Datenassistent'!$B$9:$BJ$159,MATCH($A57,Input_Lieferant!$B$9:$B$158,0),MATCH("WERKS",'Systemmanager - Datenassistent'!$B$8:$BJ$8,0)), "") &amp; ""</f>
        <v>0440</v>
      </c>
      <c r="C57" s="31"/>
      <c r="D57" s="31"/>
      <c r="E57" s="31"/>
      <c r="F57" s="31"/>
      <c r="G57" s="25" t="str">
        <f>_xlfn.IFNA(INDEX('Systemmanager - Datenassistent'!$B$9:$BJ$159,MATCH($A57,Input_Lieferant!$B$9:$B$158,0),MATCH(G$1,'Systemmanager - Datenassistent'!$B$8:$BJ$8,0)), "") &amp; ""</f>
        <v/>
      </c>
      <c r="H57" s="27">
        <f>IFERROR(ROUND(INDEX(Input_Lieferant!$D$9:$BE$158,MATCH($A57,Input_Lieferant!$B$9:$B$158,0),MATCH("V_BEWERTUNGSPREIS",Input_Lieferant!$D$8:$BE$8,0)),2), "")</f>
        <v>2.74</v>
      </c>
      <c r="I57" s="27">
        <f t="shared" si="1"/>
        <v>2.74</v>
      </c>
      <c r="J57" s="27">
        <f>_xlfn.IFNA(INDEX(Input_Lieferant!$D$9:$BE$158,MATCH($A57,Input_Lieferant!$B$9:$B$158,0),MATCH("V_PREISEINHEIT",Input_Lieferant!$D$8:$BE$8,0)), "")</f>
        <v>58</v>
      </c>
      <c r="K57" s="27" t="str">
        <f>_xlfn.IFNA(INDEX('Systemmanager - Datenassistent'!$B$9:$BJ$159,MATCH($A57,Input_Lieferant!$B$9:$B$158,0),MATCH(K$1,'Systemmanager - Datenassistent'!$B$8:$BJ$8,0)), "") &amp; ""</f>
        <v>M131</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4">
      <c r="A58" s="158">
        <f>IF(Input_Lieferant!B65="","",Input_Lieferant!B65)</f>
        <v>57</v>
      </c>
      <c r="B58" s="27" t="str">
        <f>_xlfn.IFNA(INDEX('Systemmanager - Datenassistent'!$B$9:$BJ$159,MATCH($A58,Input_Lieferant!$B$9:$B$158,0),MATCH("WERKS",'Systemmanager - Datenassistent'!$B$8:$BJ$8,0)), "") &amp; ""</f>
        <v>0420</v>
      </c>
      <c r="C58" s="31"/>
      <c r="D58" s="31"/>
      <c r="E58" s="31"/>
      <c r="F58" s="31"/>
      <c r="G58" s="25" t="str">
        <f>_xlfn.IFNA(INDEX('Systemmanager - Datenassistent'!$B$9:$BJ$159,MATCH($A58,Input_Lieferant!$B$9:$B$158,0),MATCH(G$1,'Systemmanager - Datenassistent'!$B$8:$BJ$8,0)), "") &amp; ""</f>
        <v/>
      </c>
      <c r="H58" s="27">
        <f>IFERROR(ROUND(INDEX(Input_Lieferant!$D$9:$BE$158,MATCH($A58,Input_Lieferant!$B$9:$B$158,0),MATCH("V_BEWERTUNGSPREIS",Input_Lieferant!$D$8:$BE$8,0)),2), "")</f>
        <v>6.55</v>
      </c>
      <c r="I58" s="27">
        <f t="shared" si="1"/>
        <v>6.55</v>
      </c>
      <c r="J58" s="27">
        <f>_xlfn.IFNA(INDEX(Input_Lieferant!$D$9:$BE$158,MATCH($A58,Input_Lieferant!$B$9:$B$158,0),MATCH("V_PREISEINHEIT",Input_Lieferant!$D$8:$BE$8,0)), "")</f>
        <v>57</v>
      </c>
      <c r="K58" s="27" t="str">
        <f>_xlfn.IFNA(INDEX('Systemmanager - Datenassistent'!$B$9:$BJ$159,MATCH($A58,Input_Lieferant!$B$9:$B$158,0),MATCH(K$1,'Systemmanager - Datenassistent'!$B$8:$BJ$8,0)), "") &amp; ""</f>
        <v>M720</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4">
      <c r="A59" s="158">
        <f>IF(Input_Lieferant!B66="","",Input_Lieferant!B66)</f>
        <v>58</v>
      </c>
      <c r="B59" s="27" t="str">
        <f>_xlfn.IFNA(INDEX('Systemmanager - Datenassistent'!$B$9:$BJ$159,MATCH($A59,Input_Lieferant!$B$9:$B$158,0),MATCH("WERKS",'Systemmanager - Datenassistent'!$B$8:$BJ$8,0)), "") &amp; ""</f>
        <v>0420</v>
      </c>
      <c r="C59" s="31"/>
      <c r="D59" s="31"/>
      <c r="E59" s="31"/>
      <c r="F59" s="31"/>
      <c r="G59" s="25" t="str">
        <f>_xlfn.IFNA(INDEX('Systemmanager - Datenassistent'!$B$9:$BJ$159,MATCH($A59,Input_Lieferant!$B$9:$B$158,0),MATCH(G$1,'Systemmanager - Datenassistent'!$B$8:$BJ$8,0)), "") &amp; ""</f>
        <v>V</v>
      </c>
      <c r="H59" s="27">
        <f>IFERROR(ROUND(INDEX(Input_Lieferant!$D$9:$BE$158,MATCH($A59,Input_Lieferant!$B$9:$B$158,0),MATCH("V_BEWERTUNGSPREIS",Input_Lieferant!$D$8:$BE$8,0)),2), "")</f>
        <v>7.45</v>
      </c>
      <c r="I59" s="27">
        <f t="shared" si="1"/>
        <v>7.45</v>
      </c>
      <c r="J59" s="27">
        <f>_xlfn.IFNA(INDEX(Input_Lieferant!$D$9:$BE$158,MATCH($A59,Input_Lieferant!$B$9:$B$158,0),MATCH("V_PREISEINHEIT",Input_Lieferant!$D$8:$BE$8,0)), "")</f>
        <v>28</v>
      </c>
      <c r="K59" s="27" t="str">
        <f>_xlfn.IFNA(INDEX('Systemmanager - Datenassistent'!$B$9:$BJ$159,MATCH($A59,Input_Lieferant!$B$9:$B$158,0),MATCH(K$1,'Systemmanager - Datenassistent'!$B$8:$BJ$8,0)), "") &amp; ""</f>
        <v>M100</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2</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4">
      <c r="A60" s="158">
        <f>IF(Input_Lieferant!B67="","",Input_Lieferant!B67)</f>
        <v>59</v>
      </c>
      <c r="B60" s="27" t="str">
        <f>_xlfn.IFNA(INDEX('Systemmanager - Datenassistent'!$B$9:$BJ$159,MATCH($A60,Input_Lieferant!$B$9:$B$158,0),MATCH("WERKS",'Systemmanager - Datenassistent'!$B$8:$BJ$8,0)), "") &amp; ""</f>
        <v>0420</v>
      </c>
      <c r="C60" s="31"/>
      <c r="D60" s="31"/>
      <c r="E60" s="31"/>
      <c r="F60" s="31"/>
      <c r="G60" s="25" t="str">
        <f>_xlfn.IFNA(INDEX('Systemmanager - Datenassistent'!$B$9:$BJ$159,MATCH($A60,Input_Lieferant!$B$9:$B$158,0),MATCH(G$1,'Systemmanager - Datenassistent'!$B$8:$BJ$8,0)), "") &amp; ""</f>
        <v>S</v>
      </c>
      <c r="H60" s="27">
        <f>IFERROR(ROUND(INDEX(Input_Lieferant!$D$9:$BE$158,MATCH($A60,Input_Lieferant!$B$9:$B$158,0),MATCH("V_BEWERTUNGSPREIS",Input_Lieferant!$D$8:$BE$8,0)),2), "")</f>
        <v>3.58</v>
      </c>
      <c r="I60" s="27">
        <f t="shared" si="1"/>
        <v>3.58</v>
      </c>
      <c r="J60" s="27">
        <f>_xlfn.IFNA(INDEX(Input_Lieferant!$D$9:$BE$158,MATCH($A60,Input_Lieferant!$B$9:$B$158,0),MATCH("V_PREISEINHEIT",Input_Lieferant!$D$8:$BE$8,0)), "")</f>
        <v>77</v>
      </c>
      <c r="K60" s="27" t="str">
        <f>_xlfn.IFNA(INDEX('Systemmanager - Datenassistent'!$B$9:$BJ$159,MATCH($A60,Input_Lieferant!$B$9:$B$158,0),MATCH(K$1,'Systemmanager - Datenassistent'!$B$8:$BJ$8,0)), "") &amp; ""</f>
        <v>M230</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2</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4">
      <c r="A61" s="158">
        <f>IF(Input_Lieferant!B68="","",Input_Lieferant!B68)</f>
        <v>60</v>
      </c>
      <c r="B61" s="27" t="str">
        <f>_xlfn.IFNA(INDEX('Systemmanager - Datenassistent'!$B$9:$BJ$159,MATCH($A61,Input_Lieferant!$B$9:$B$158,0),MATCH("WERKS",'Systemmanager - Datenassistent'!$B$8:$BJ$8,0)), "") &amp; ""</f>
        <v>0440</v>
      </c>
      <c r="C61" s="31"/>
      <c r="D61" s="31"/>
      <c r="E61" s="31"/>
      <c r="F61" s="31"/>
      <c r="G61" s="25" t="str">
        <f>_xlfn.IFNA(INDEX('Systemmanager - Datenassistent'!$B$9:$BJ$159,MATCH($A61,Input_Lieferant!$B$9:$B$158,0),MATCH(G$1,'Systemmanager - Datenassistent'!$B$8:$BJ$8,0)), "") &amp; ""</f>
        <v>V</v>
      </c>
      <c r="H61" s="27">
        <f>IFERROR(ROUND(INDEX(Input_Lieferant!$D$9:$BE$158,MATCH($A61,Input_Lieferant!$B$9:$B$158,0),MATCH("V_BEWERTUNGSPREIS",Input_Lieferant!$D$8:$BE$8,0)),2), "")</f>
        <v>6.55</v>
      </c>
      <c r="I61" s="27">
        <f t="shared" si="1"/>
        <v>6.55</v>
      </c>
      <c r="J61" s="27">
        <f>_xlfn.IFNA(INDEX(Input_Lieferant!$D$9:$BE$158,MATCH($A61,Input_Lieferant!$B$9:$B$158,0),MATCH("V_PREISEINHEIT",Input_Lieferant!$D$8:$BE$8,0)), "")</f>
        <v>69</v>
      </c>
      <c r="K61" s="27" t="str">
        <f>_xlfn.IFNA(INDEX('Systemmanager - Datenassistent'!$B$9:$BJ$159,MATCH($A61,Input_Lieferant!$B$9:$B$158,0),MATCH(K$1,'Systemmanager - Datenassistent'!$B$8:$BJ$8,0)), "") &amp; ""</f>
        <v>M130</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2</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4">
      <c r="A62" s="158">
        <f>IF(Input_Lieferant!B69="","",Input_Lieferant!B69)</f>
        <v>61</v>
      </c>
      <c r="B62" s="27" t="str">
        <f>_xlfn.IFNA(INDEX('Systemmanager - Datenassistent'!$B$9:$BJ$159,MATCH($A62,Input_Lieferant!$B$9:$B$158,0),MATCH("WERKS",'Systemmanager - Datenassistent'!$B$8:$BJ$8,0)), "") &amp; ""</f>
        <v>0440</v>
      </c>
      <c r="C62" s="31"/>
      <c r="D62" s="31"/>
      <c r="E62" s="31"/>
      <c r="F62" s="31"/>
      <c r="G62" s="25" t="str">
        <f>_xlfn.IFNA(INDEX('Systemmanager - Datenassistent'!$B$9:$BJ$159,MATCH($A62,Input_Lieferant!$B$9:$B$158,0),MATCH(G$1,'Systemmanager - Datenassistent'!$B$8:$BJ$8,0)), "") &amp; ""</f>
        <v/>
      </c>
      <c r="H62" s="27">
        <f>IFERROR(ROUND(INDEX(Input_Lieferant!$D$9:$BE$158,MATCH($A62,Input_Lieferant!$B$9:$B$158,0),MATCH("V_BEWERTUNGSPREIS",Input_Lieferant!$D$8:$BE$8,0)),2), "")</f>
        <v>5.3</v>
      </c>
      <c r="I62" s="27">
        <f t="shared" si="1"/>
        <v>5.3</v>
      </c>
      <c r="J62" s="27">
        <f>_xlfn.IFNA(INDEX(Input_Lieferant!$D$9:$BE$158,MATCH($A62,Input_Lieferant!$B$9:$B$158,0),MATCH("V_PREISEINHEIT",Input_Lieferant!$D$8:$BE$8,0)), "")</f>
        <v>37</v>
      </c>
      <c r="K62" s="27" t="str">
        <f>_xlfn.IFNA(INDEX('Systemmanager - Datenassistent'!$B$9:$BJ$159,MATCH($A62,Input_Lieferant!$B$9:$B$158,0),MATCH(K$1,'Systemmanager - Datenassistent'!$B$8:$BJ$8,0)), "") &amp; ""</f>
        <v>M120</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4">
      <c r="A63" s="158">
        <f>IF(Input_Lieferant!B70="","",Input_Lieferant!B70)</f>
        <v>62</v>
      </c>
      <c r="B63" s="27" t="str">
        <f>_xlfn.IFNA(INDEX('Systemmanager - Datenassistent'!$B$9:$BJ$159,MATCH($A63,Input_Lieferant!$B$9:$B$158,0),MATCH("WERKS",'Systemmanager - Datenassistent'!$B$8:$BJ$8,0)), "") &amp; ""</f>
        <v>0440</v>
      </c>
      <c r="C63" s="31"/>
      <c r="D63" s="31"/>
      <c r="E63" s="31"/>
      <c r="F63" s="31"/>
      <c r="G63" s="25" t="str">
        <f>_xlfn.IFNA(INDEX('Systemmanager - Datenassistent'!$B$9:$BJ$159,MATCH($A63,Input_Lieferant!$B$9:$B$158,0),MATCH(G$1,'Systemmanager - Datenassistent'!$B$8:$BJ$8,0)), "") &amp; ""</f>
        <v>S</v>
      </c>
      <c r="H63" s="27">
        <f>IFERROR(ROUND(INDEX(Input_Lieferant!$D$9:$BE$158,MATCH($A63,Input_Lieferant!$B$9:$B$158,0),MATCH("V_BEWERTUNGSPREIS",Input_Lieferant!$D$8:$BE$8,0)),2), "")</f>
        <v>7.99</v>
      </c>
      <c r="I63" s="27">
        <f t="shared" si="1"/>
        <v>7.99</v>
      </c>
      <c r="J63" s="27">
        <f>_xlfn.IFNA(INDEX(Input_Lieferant!$D$9:$BE$158,MATCH($A63,Input_Lieferant!$B$9:$B$158,0),MATCH("V_PREISEINHEIT",Input_Lieferant!$D$8:$BE$8,0)), "")</f>
        <v>54</v>
      </c>
      <c r="K63" s="27" t="str">
        <f>_xlfn.IFNA(INDEX('Systemmanager - Datenassistent'!$B$9:$BJ$159,MATCH($A63,Input_Lieferant!$B$9:$B$158,0),MATCH(K$1,'Systemmanager - Datenassistent'!$B$8:$BJ$8,0)), "") &amp; ""</f>
        <v>M320</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2</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4">
      <c r="A64" s="158">
        <f>IF(Input_Lieferant!B71="","",Input_Lieferant!B71)</f>
        <v>63</v>
      </c>
      <c r="B64" s="27" t="str">
        <f>_xlfn.IFNA(INDEX('Systemmanager - Datenassistent'!$B$9:$BJ$159,MATCH($A64,Input_Lieferant!$B$9:$B$158,0),MATCH("WERKS",'Systemmanager - Datenassistent'!$B$8:$BJ$8,0)), "") &amp; ""</f>
        <v>0430</v>
      </c>
      <c r="C64" s="31"/>
      <c r="D64" s="31"/>
      <c r="E64" s="31"/>
      <c r="F64" s="31"/>
      <c r="G64" s="25" t="str">
        <f>_xlfn.IFNA(INDEX('Systemmanager - Datenassistent'!$B$9:$BJ$159,MATCH($A64,Input_Lieferant!$B$9:$B$158,0),MATCH(G$1,'Systemmanager - Datenassistent'!$B$8:$BJ$8,0)), "") &amp; ""</f>
        <v/>
      </c>
      <c r="H64" s="27">
        <f>IFERROR(ROUND(INDEX(Input_Lieferant!$D$9:$BE$158,MATCH($A64,Input_Lieferant!$B$9:$B$158,0),MATCH("V_BEWERTUNGSPREIS",Input_Lieferant!$D$8:$BE$8,0)),2), "")</f>
        <v>3.07</v>
      </c>
      <c r="I64" s="27">
        <f t="shared" si="1"/>
        <v>3.07</v>
      </c>
      <c r="J64" s="27">
        <f>_xlfn.IFNA(INDEX(Input_Lieferant!$D$9:$BE$158,MATCH($A64,Input_Lieferant!$B$9:$B$158,0),MATCH("V_PREISEINHEIT",Input_Lieferant!$D$8:$BE$8,0)), "")</f>
        <v>58</v>
      </c>
      <c r="K64" s="27" t="str">
        <f>_xlfn.IFNA(INDEX('Systemmanager - Datenassistent'!$B$9:$BJ$159,MATCH($A64,Input_Lieferant!$B$9:$B$158,0),MATCH(K$1,'Systemmanager - Datenassistent'!$B$8:$BJ$8,0)), "") &amp; ""</f>
        <v>M400</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4">
      <c r="A65" s="158">
        <f>IF(Input_Lieferant!B72="","",Input_Lieferant!B72)</f>
        <v>64</v>
      </c>
      <c r="B65" s="27" t="str">
        <f>_xlfn.IFNA(INDEX('Systemmanager - Datenassistent'!$B$9:$BJ$159,MATCH($A65,Input_Lieferant!$B$9:$B$158,0),MATCH("WERKS",'Systemmanager - Datenassistent'!$B$8:$BJ$8,0)), "") &amp; ""</f>
        <v>0440</v>
      </c>
      <c r="C65" s="31"/>
      <c r="D65" s="31"/>
      <c r="E65" s="31"/>
      <c r="F65" s="31"/>
      <c r="G65" s="25" t="str">
        <f>_xlfn.IFNA(INDEX('Systemmanager - Datenassistent'!$B$9:$BJ$159,MATCH($A65,Input_Lieferant!$B$9:$B$158,0),MATCH(G$1,'Systemmanager - Datenassistent'!$B$8:$BJ$8,0)), "") &amp; ""</f>
        <v>S</v>
      </c>
      <c r="H65" s="27">
        <f>IFERROR(ROUND(INDEX(Input_Lieferant!$D$9:$BE$158,MATCH($A65,Input_Lieferant!$B$9:$B$158,0),MATCH("V_BEWERTUNGSPREIS",Input_Lieferant!$D$8:$BE$8,0)),2), "")</f>
        <v>7.18</v>
      </c>
      <c r="I65" s="27">
        <f t="shared" si="1"/>
        <v>7.18</v>
      </c>
      <c r="J65" s="27">
        <f>_xlfn.IFNA(INDEX(Input_Lieferant!$D$9:$BE$158,MATCH($A65,Input_Lieferant!$B$9:$B$158,0),MATCH("V_PREISEINHEIT",Input_Lieferant!$D$8:$BE$8,0)), "")</f>
        <v>85</v>
      </c>
      <c r="K65" s="27" t="str">
        <f>_xlfn.IFNA(INDEX('Systemmanager - Datenassistent'!$B$9:$BJ$159,MATCH($A65,Input_Lieferant!$B$9:$B$158,0),MATCH(K$1,'Systemmanager - Datenassistent'!$B$8:$BJ$8,0)), "") &amp; ""</f>
        <v>M250</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2</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4">
      <c r="A66" s="158">
        <f>IF(Input_Lieferant!B73="","",Input_Lieferant!B73)</f>
        <v>65</v>
      </c>
      <c r="B66" s="27" t="str">
        <f>_xlfn.IFNA(INDEX('Systemmanager - Datenassistent'!$B$9:$BJ$159,MATCH($A66,Input_Lieferant!$B$9:$B$158,0),MATCH("WERKS",'Systemmanager - Datenassistent'!$B$8:$BJ$8,0)), "") &amp; ""</f>
        <v>0800</v>
      </c>
      <c r="C66" s="31"/>
      <c r="D66" s="31"/>
      <c r="E66" s="31"/>
      <c r="F66" s="31"/>
      <c r="G66" s="25" t="str">
        <f>_xlfn.IFNA(INDEX('Systemmanager - Datenassistent'!$B$9:$BJ$159,MATCH($A66,Input_Lieferant!$B$9:$B$158,0),MATCH(G$1,'Systemmanager - Datenassistent'!$B$8:$BJ$8,0)), "") &amp; ""</f>
        <v/>
      </c>
      <c r="H66" s="27">
        <f>IFERROR(ROUND(INDEX(Input_Lieferant!$D$9:$BE$158,MATCH($A66,Input_Lieferant!$B$9:$B$158,0),MATCH("V_BEWERTUNGSPREIS",Input_Lieferant!$D$8:$BE$8,0)),2), "")</f>
        <v>7.26</v>
      </c>
      <c r="I66" s="27">
        <f t="shared" ref="I66:I97" si="2">H66</f>
        <v>7.26</v>
      </c>
      <c r="J66" s="27">
        <f>_xlfn.IFNA(INDEX(Input_Lieferant!$D$9:$BE$158,MATCH($A66,Input_Lieferant!$B$9:$B$158,0),MATCH("V_PREISEINHEIT",Input_Lieferant!$D$8:$BE$8,0)), "")</f>
        <v>70</v>
      </c>
      <c r="K66" s="27" t="str">
        <f>_xlfn.IFNA(INDEX('Systemmanager - Datenassistent'!$B$9:$BJ$159,MATCH($A66,Input_Lieferant!$B$9:$B$158,0),MATCH(K$1,'Systemmanager - Datenassistent'!$B$8:$BJ$8,0)), "") &amp; ""</f>
        <v>M140</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4">
      <c r="A67" s="158">
        <f>IF(Input_Lieferant!B74="","",Input_Lieferant!B74)</f>
        <v>66</v>
      </c>
      <c r="B67" s="27" t="str">
        <f>_xlfn.IFNA(INDEX('Systemmanager - Datenassistent'!$B$9:$BJ$159,MATCH($A67,Input_Lieferant!$B$9:$B$158,0),MATCH("WERKS",'Systemmanager - Datenassistent'!$B$8:$BJ$8,0)), "") &amp; ""</f>
        <v>0420</v>
      </c>
      <c r="C67" s="31"/>
      <c r="D67" s="31"/>
      <c r="E67" s="31"/>
      <c r="F67" s="31"/>
      <c r="G67" s="25" t="str">
        <f>_xlfn.IFNA(INDEX('Systemmanager - Datenassistent'!$B$9:$BJ$159,MATCH($A67,Input_Lieferant!$B$9:$B$158,0),MATCH(G$1,'Systemmanager - Datenassistent'!$B$8:$BJ$8,0)), "") &amp; ""</f>
        <v>S</v>
      </c>
      <c r="H67" s="27">
        <f>IFERROR(ROUND(INDEX(Input_Lieferant!$D$9:$BE$158,MATCH($A67,Input_Lieferant!$B$9:$B$158,0),MATCH("V_BEWERTUNGSPREIS",Input_Lieferant!$D$8:$BE$8,0)),2), "")</f>
        <v>7.49</v>
      </c>
      <c r="I67" s="27">
        <f t="shared" si="2"/>
        <v>7.49</v>
      </c>
      <c r="J67" s="27">
        <f>_xlfn.IFNA(INDEX(Input_Lieferant!$D$9:$BE$158,MATCH($A67,Input_Lieferant!$B$9:$B$158,0),MATCH("V_PREISEINHEIT",Input_Lieferant!$D$8:$BE$8,0)), "")</f>
        <v>38</v>
      </c>
      <c r="K67" s="27" t="str">
        <f>_xlfn.IFNA(INDEX('Systemmanager - Datenassistent'!$B$9:$BJ$159,MATCH($A67,Input_Lieferant!$B$9:$B$158,0),MATCH(K$1,'Systemmanager - Datenassistent'!$B$8:$BJ$8,0)), "") &amp; ""</f>
        <v>M320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2</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4">
      <c r="A68" s="158">
        <f>IF(Input_Lieferant!B75="","",Input_Lieferant!B75)</f>
        <v>67</v>
      </c>
      <c r="B68" s="27" t="str">
        <f>_xlfn.IFNA(INDEX('Systemmanager - Datenassistent'!$B$9:$BJ$159,MATCH($A68,Input_Lieferant!$B$9:$B$158,0),MATCH("WERKS",'Systemmanager - Datenassistent'!$B$8:$BJ$8,0)), "") &amp; ""</f>
        <v>0420</v>
      </c>
      <c r="C68" s="31"/>
      <c r="D68" s="31"/>
      <c r="E68" s="31"/>
      <c r="F68" s="31"/>
      <c r="G68" s="25" t="str">
        <f>_xlfn.IFNA(INDEX('Systemmanager - Datenassistent'!$B$9:$BJ$159,MATCH($A68,Input_Lieferant!$B$9:$B$158,0),MATCH(G$1,'Systemmanager - Datenassistent'!$B$8:$BJ$8,0)), "") &amp; ""</f>
        <v>S</v>
      </c>
      <c r="H68" s="27">
        <f>IFERROR(ROUND(INDEX(Input_Lieferant!$D$9:$BE$158,MATCH($A68,Input_Lieferant!$B$9:$B$158,0),MATCH("V_BEWERTUNGSPREIS",Input_Lieferant!$D$8:$BE$8,0)),2), "")</f>
        <v>1.66</v>
      </c>
      <c r="I68" s="27">
        <f t="shared" si="2"/>
        <v>1.66</v>
      </c>
      <c r="J68" s="27">
        <f>_xlfn.IFNA(INDEX(Input_Lieferant!$D$9:$BE$158,MATCH($A68,Input_Lieferant!$B$9:$B$158,0),MATCH("V_PREISEINHEIT",Input_Lieferant!$D$8:$BE$8,0)), "")</f>
        <v>4</v>
      </c>
      <c r="K68" s="27" t="str">
        <f>_xlfn.IFNA(INDEX('Systemmanager - Datenassistent'!$B$9:$BJ$159,MATCH($A68,Input_Lieferant!$B$9:$B$158,0),MATCH(K$1,'Systemmanager - Datenassistent'!$B$8:$BJ$8,0)), "") &amp; ""</f>
        <v>M340</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2</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4">
      <c r="A69" s="158">
        <f>IF(Input_Lieferant!B76="","",Input_Lieferant!B76)</f>
        <v>68</v>
      </c>
      <c r="B69" s="27" t="str">
        <f>_xlfn.IFNA(INDEX('Systemmanager - Datenassistent'!$B$9:$BJ$159,MATCH($A69,Input_Lieferant!$B$9:$B$158,0),MATCH("WERKS",'Systemmanager - Datenassistent'!$B$8:$BJ$8,0)), "") &amp; ""</f>
        <v>0430</v>
      </c>
      <c r="C69" s="31"/>
      <c r="D69" s="31"/>
      <c r="E69" s="31"/>
      <c r="F69" s="31"/>
      <c r="G69" s="25" t="str">
        <f>_xlfn.IFNA(INDEX('Systemmanager - Datenassistent'!$B$9:$BJ$159,MATCH($A69,Input_Lieferant!$B$9:$B$158,0),MATCH(G$1,'Systemmanager - Datenassistent'!$B$8:$BJ$8,0)), "") &amp; ""</f>
        <v>S</v>
      </c>
      <c r="H69" s="27">
        <f>IFERROR(ROUND(INDEX(Input_Lieferant!$D$9:$BE$158,MATCH($A69,Input_Lieferant!$B$9:$B$158,0),MATCH("V_BEWERTUNGSPREIS",Input_Lieferant!$D$8:$BE$8,0)),2), "")</f>
        <v>6.19</v>
      </c>
      <c r="I69" s="27">
        <f t="shared" si="2"/>
        <v>6.19</v>
      </c>
      <c r="J69" s="27">
        <f>_xlfn.IFNA(INDEX(Input_Lieferant!$D$9:$BE$158,MATCH($A69,Input_Lieferant!$B$9:$B$158,0),MATCH("V_PREISEINHEIT",Input_Lieferant!$D$8:$BE$8,0)), "")</f>
        <v>50</v>
      </c>
      <c r="K69" s="27" t="str">
        <f>_xlfn.IFNA(INDEX('Systemmanager - Datenassistent'!$B$9:$BJ$159,MATCH($A69,Input_Lieferant!$B$9:$B$158,0),MATCH(K$1,'Systemmanager - Datenassistent'!$B$8:$BJ$8,0)), "") &amp; ""</f>
        <v>M340</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2</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4">
      <c r="A70" s="158">
        <f>IF(Input_Lieferant!B77="","",Input_Lieferant!B77)</f>
        <v>69</v>
      </c>
      <c r="B70" s="27" t="str">
        <f>_xlfn.IFNA(INDEX('Systemmanager - Datenassistent'!$B$9:$BJ$159,MATCH($A70,Input_Lieferant!$B$9:$B$158,0),MATCH("WERKS",'Systemmanager - Datenassistent'!$B$8:$BJ$8,0)), "") &amp; ""</f>
        <v>0420</v>
      </c>
      <c r="C70" s="31"/>
      <c r="D70" s="31"/>
      <c r="E70" s="31"/>
      <c r="F70" s="31"/>
      <c r="G70" s="25" t="str">
        <f>_xlfn.IFNA(INDEX('Systemmanager - Datenassistent'!$B$9:$BJ$159,MATCH($A70,Input_Lieferant!$B$9:$B$158,0),MATCH(G$1,'Systemmanager - Datenassistent'!$B$8:$BJ$8,0)), "") &amp; ""</f>
        <v>S</v>
      </c>
      <c r="H70" s="27">
        <f>IFERROR(ROUND(INDEX(Input_Lieferant!$D$9:$BE$158,MATCH($A70,Input_Lieferant!$B$9:$B$158,0),MATCH("V_BEWERTUNGSPREIS",Input_Lieferant!$D$8:$BE$8,0)),2), "")</f>
        <v>6.83</v>
      </c>
      <c r="I70" s="27">
        <f t="shared" si="2"/>
        <v>6.83</v>
      </c>
      <c r="J70" s="27">
        <f>_xlfn.IFNA(INDEX(Input_Lieferant!$D$9:$BE$158,MATCH($A70,Input_Lieferant!$B$9:$B$158,0),MATCH("V_PREISEINHEIT",Input_Lieferant!$D$8:$BE$8,0)), "")</f>
        <v>27</v>
      </c>
      <c r="K70" s="27" t="str">
        <f>_xlfn.IFNA(INDEX('Systemmanager - Datenassistent'!$B$9:$BJ$159,MATCH($A70,Input_Lieferant!$B$9:$B$158,0),MATCH(K$1,'Systemmanager - Datenassistent'!$B$8:$BJ$8,0)), "") &amp; ""</f>
        <v>M340</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2</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4">
      <c r="A71" s="158">
        <f>IF(Input_Lieferant!B78="","",Input_Lieferant!B78)</f>
        <v>70</v>
      </c>
      <c r="B71" s="27" t="str">
        <f>_xlfn.IFNA(INDEX('Systemmanager - Datenassistent'!$B$9:$BJ$159,MATCH($A71,Input_Lieferant!$B$9:$B$158,0),MATCH("WERKS",'Systemmanager - Datenassistent'!$B$8:$BJ$8,0)), "") &amp; ""</f>
        <v>0420</v>
      </c>
      <c r="C71" s="31"/>
      <c r="D71" s="31"/>
      <c r="E71" s="31"/>
      <c r="F71" s="31"/>
      <c r="G71" s="25" t="str">
        <f>_xlfn.IFNA(INDEX('Systemmanager - Datenassistent'!$B$9:$BJ$159,MATCH($A71,Input_Lieferant!$B$9:$B$158,0),MATCH(G$1,'Systemmanager - Datenassistent'!$B$8:$BJ$8,0)), "") &amp; ""</f>
        <v>S</v>
      </c>
      <c r="H71" s="27">
        <f>IFERROR(ROUND(INDEX(Input_Lieferant!$D$9:$BE$158,MATCH($A71,Input_Lieferant!$B$9:$B$158,0),MATCH("V_BEWERTUNGSPREIS",Input_Lieferant!$D$8:$BE$8,0)),2), "")</f>
        <v>5.73</v>
      </c>
      <c r="I71" s="27">
        <f t="shared" si="2"/>
        <v>5.73</v>
      </c>
      <c r="J71" s="27">
        <f>_xlfn.IFNA(INDEX(Input_Lieferant!$D$9:$BE$158,MATCH($A71,Input_Lieferant!$B$9:$B$158,0),MATCH("V_PREISEINHEIT",Input_Lieferant!$D$8:$BE$8,0)), "")</f>
        <v>17</v>
      </c>
      <c r="K71" s="27" t="str">
        <f>_xlfn.IFNA(INDEX('Systemmanager - Datenassistent'!$B$9:$BJ$159,MATCH($A71,Input_Lieferant!$B$9:$B$158,0),MATCH(K$1,'Systemmanager - Datenassistent'!$B$8:$BJ$8,0)), "") &amp; ""</f>
        <v>M120</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2</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4">
      <c r="A72" s="158">
        <f>IF(Input_Lieferant!B79="","",Input_Lieferant!B79)</f>
        <v>71</v>
      </c>
      <c r="B72" s="27" t="str">
        <f>_xlfn.IFNA(INDEX('Systemmanager - Datenassistent'!$B$9:$BJ$159,MATCH($A72,Input_Lieferant!$B$9:$B$158,0),MATCH("WERKS",'Systemmanager - Datenassistent'!$B$8:$BJ$8,0)), "") &amp; ""</f>
        <v>0420</v>
      </c>
      <c r="C72" s="31"/>
      <c r="D72" s="31"/>
      <c r="E72" s="31"/>
      <c r="F72" s="31"/>
      <c r="G72" s="25" t="str">
        <f>_xlfn.IFNA(INDEX('Systemmanager - Datenassistent'!$B$9:$BJ$159,MATCH($A72,Input_Lieferant!$B$9:$B$158,0),MATCH(G$1,'Systemmanager - Datenassistent'!$B$8:$BJ$8,0)), "") &amp; ""</f>
        <v>S</v>
      </c>
      <c r="H72" s="27">
        <f>IFERROR(ROUND(INDEX(Input_Lieferant!$D$9:$BE$158,MATCH($A72,Input_Lieferant!$B$9:$B$158,0),MATCH("V_BEWERTUNGSPREIS",Input_Lieferant!$D$8:$BE$8,0)),2), "")</f>
        <v>3.32</v>
      </c>
      <c r="I72" s="27">
        <f t="shared" si="2"/>
        <v>3.32</v>
      </c>
      <c r="J72" s="27">
        <f>_xlfn.IFNA(INDEX(Input_Lieferant!$D$9:$BE$158,MATCH($A72,Input_Lieferant!$B$9:$B$158,0),MATCH("V_PREISEINHEIT",Input_Lieferant!$D$8:$BE$8,0)), "")</f>
        <v>46</v>
      </c>
      <c r="K72" s="27" t="str">
        <f>_xlfn.IFNA(INDEX('Systemmanager - Datenassistent'!$B$9:$BJ$159,MATCH($A72,Input_Lieferant!$B$9:$B$158,0),MATCH(K$1,'Systemmanager - Datenassistent'!$B$8:$BJ$8,0)), "") &amp; ""</f>
        <v>M150</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2</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4">
      <c r="A73" s="158">
        <f>IF(Input_Lieferant!B80="","",Input_Lieferant!B80)</f>
        <v>72</v>
      </c>
      <c r="B73" s="27" t="str">
        <f>_xlfn.IFNA(INDEX('Systemmanager - Datenassistent'!$B$9:$BJ$159,MATCH($A73,Input_Lieferant!$B$9:$B$158,0),MATCH("WERKS",'Systemmanager - Datenassistent'!$B$8:$BJ$8,0)), "") &amp; ""</f>
        <v>0420</v>
      </c>
      <c r="C73" s="31"/>
      <c r="D73" s="31"/>
      <c r="E73" s="31"/>
      <c r="F73" s="31"/>
      <c r="G73" s="25" t="str">
        <f>_xlfn.IFNA(INDEX('Systemmanager - Datenassistent'!$B$9:$BJ$159,MATCH($A73,Input_Lieferant!$B$9:$B$158,0),MATCH(G$1,'Systemmanager - Datenassistent'!$B$8:$BJ$8,0)), "") &amp; ""</f>
        <v>S</v>
      </c>
      <c r="H73" s="27">
        <f>IFERROR(ROUND(INDEX(Input_Lieferant!$D$9:$BE$158,MATCH($A73,Input_Lieferant!$B$9:$B$158,0),MATCH("V_BEWERTUNGSPREIS",Input_Lieferant!$D$8:$BE$8,0)),2), "")</f>
        <v>3.04</v>
      </c>
      <c r="I73" s="27">
        <f t="shared" si="2"/>
        <v>3.04</v>
      </c>
      <c r="J73" s="27">
        <f>_xlfn.IFNA(INDEX(Input_Lieferant!$D$9:$BE$158,MATCH($A73,Input_Lieferant!$B$9:$B$158,0),MATCH("V_PREISEINHEIT",Input_Lieferant!$D$8:$BE$8,0)), "")</f>
        <v>97</v>
      </c>
      <c r="K73" s="27" t="str">
        <f>_xlfn.IFNA(INDEX('Systemmanager - Datenassistent'!$B$9:$BJ$159,MATCH($A73,Input_Lieferant!$B$9:$B$158,0),MATCH(K$1,'Systemmanager - Datenassistent'!$B$8:$BJ$8,0)), "") &amp; ""</f>
        <v>M310</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2</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4">
      <c r="A74" s="158">
        <f>IF(Input_Lieferant!B81="","",Input_Lieferant!B81)</f>
        <v>73</v>
      </c>
      <c r="B74" s="27" t="str">
        <f>_xlfn.IFNA(INDEX('Systemmanager - Datenassistent'!$B$9:$BJ$159,MATCH($A74,Input_Lieferant!$B$9:$B$158,0),MATCH("WERKS",'Systemmanager - Datenassistent'!$B$8:$BJ$8,0)), "") &amp; ""</f>
        <v>0440</v>
      </c>
      <c r="C74" s="31"/>
      <c r="D74" s="31"/>
      <c r="E74" s="31"/>
      <c r="F74" s="31"/>
      <c r="G74" s="25" t="str">
        <f>_xlfn.IFNA(INDEX('Systemmanager - Datenassistent'!$B$9:$BJ$159,MATCH($A74,Input_Lieferant!$B$9:$B$158,0),MATCH(G$1,'Systemmanager - Datenassistent'!$B$8:$BJ$8,0)), "") &amp; ""</f>
        <v>V</v>
      </c>
      <c r="H74" s="27">
        <f>IFERROR(ROUND(INDEX(Input_Lieferant!$D$9:$BE$158,MATCH($A74,Input_Lieferant!$B$9:$B$158,0),MATCH("V_BEWERTUNGSPREIS",Input_Lieferant!$D$8:$BE$8,0)),2), "")</f>
        <v>2.5</v>
      </c>
      <c r="I74" s="27">
        <f t="shared" si="2"/>
        <v>2.5</v>
      </c>
      <c r="J74" s="27">
        <f>_xlfn.IFNA(INDEX(Input_Lieferant!$D$9:$BE$158,MATCH($A74,Input_Lieferant!$B$9:$B$158,0),MATCH("V_PREISEINHEIT",Input_Lieferant!$D$8:$BE$8,0)), "")</f>
        <v>8</v>
      </c>
      <c r="K74" s="27" t="str">
        <f>_xlfn.IFNA(INDEX('Systemmanager - Datenassistent'!$B$9:$BJ$159,MATCH($A74,Input_Lieferant!$B$9:$B$158,0),MATCH(K$1,'Systemmanager - Datenassistent'!$B$8:$BJ$8,0)), "") &amp; ""</f>
        <v>M810</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2</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4">
      <c r="A75" s="158">
        <f>IF(Input_Lieferant!B82="","",Input_Lieferant!B82)</f>
        <v>74</v>
      </c>
      <c r="B75" s="27" t="str">
        <f>_xlfn.IFNA(INDEX('Systemmanager - Datenassistent'!$B$9:$BJ$159,MATCH($A75,Input_Lieferant!$B$9:$B$158,0),MATCH("WERKS",'Systemmanager - Datenassistent'!$B$8:$BJ$8,0)), "") &amp; ""</f>
        <v>0430</v>
      </c>
      <c r="C75" s="31"/>
      <c r="D75" s="31"/>
      <c r="E75" s="31"/>
      <c r="F75" s="31"/>
      <c r="G75" s="25" t="str">
        <f>_xlfn.IFNA(INDEX('Systemmanager - Datenassistent'!$B$9:$BJ$159,MATCH($A75,Input_Lieferant!$B$9:$B$158,0),MATCH(G$1,'Systemmanager - Datenassistent'!$B$8:$BJ$8,0)), "") &amp; ""</f>
        <v/>
      </c>
      <c r="H75" s="27">
        <f>IFERROR(ROUND(INDEX(Input_Lieferant!$D$9:$BE$158,MATCH($A75,Input_Lieferant!$B$9:$B$158,0),MATCH("V_BEWERTUNGSPREIS",Input_Lieferant!$D$8:$BE$8,0)),2), "")</f>
        <v>5.0999999999999996</v>
      </c>
      <c r="I75" s="27">
        <f t="shared" si="2"/>
        <v>5.0999999999999996</v>
      </c>
      <c r="J75" s="27">
        <f>_xlfn.IFNA(INDEX(Input_Lieferant!$D$9:$BE$158,MATCH($A75,Input_Lieferant!$B$9:$B$158,0),MATCH("V_PREISEINHEIT",Input_Lieferant!$D$8:$BE$8,0)), "")</f>
        <v>5</v>
      </c>
      <c r="K75" s="27" t="str">
        <f>_xlfn.IFNA(INDEX('Systemmanager - Datenassistent'!$B$9:$BJ$159,MATCH($A75,Input_Lieferant!$B$9:$B$158,0),MATCH(K$1,'Systemmanager - Datenassistent'!$B$8:$BJ$8,0)), "") &amp; ""</f>
        <v>M220</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4">
      <c r="A76" s="158">
        <f>IF(Input_Lieferant!B83="","",Input_Lieferant!B83)</f>
        <v>75</v>
      </c>
      <c r="B76" s="27" t="str">
        <f>_xlfn.IFNA(INDEX('Systemmanager - Datenassistent'!$B$9:$BJ$159,MATCH($A76,Input_Lieferant!$B$9:$B$158,0),MATCH("WERKS",'Systemmanager - Datenassistent'!$B$8:$BJ$8,0)), "") &amp; ""</f>
        <v>0440</v>
      </c>
      <c r="C76" s="31"/>
      <c r="D76" s="31"/>
      <c r="E76" s="31"/>
      <c r="F76" s="31"/>
      <c r="G76" s="25" t="str">
        <f>_xlfn.IFNA(INDEX('Systemmanager - Datenassistent'!$B$9:$BJ$159,MATCH($A76,Input_Lieferant!$B$9:$B$158,0),MATCH(G$1,'Systemmanager - Datenassistent'!$B$8:$BJ$8,0)), "") &amp; ""</f>
        <v/>
      </c>
      <c r="H76" s="27">
        <f>IFERROR(ROUND(INDEX(Input_Lieferant!$D$9:$BE$158,MATCH($A76,Input_Lieferant!$B$9:$B$158,0),MATCH("V_BEWERTUNGSPREIS",Input_Lieferant!$D$8:$BE$8,0)),2), "")</f>
        <v>5.0599999999999996</v>
      </c>
      <c r="I76" s="27">
        <f t="shared" si="2"/>
        <v>5.0599999999999996</v>
      </c>
      <c r="J76" s="27">
        <f>_xlfn.IFNA(INDEX(Input_Lieferant!$D$9:$BE$158,MATCH($A76,Input_Lieferant!$B$9:$B$158,0),MATCH("V_PREISEINHEIT",Input_Lieferant!$D$8:$BE$8,0)), "")</f>
        <v>23</v>
      </c>
      <c r="K76" s="27" t="str">
        <f>_xlfn.IFNA(INDEX('Systemmanager - Datenassistent'!$B$9:$BJ$159,MATCH($A76,Input_Lieferant!$B$9:$B$158,0),MATCH(K$1,'Systemmanager - Datenassistent'!$B$8:$BJ$8,0)), "") &amp; ""</f>
        <v>A100</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4">
      <c r="A77" s="158">
        <f>IF(Input_Lieferant!B84="","",Input_Lieferant!B84)</f>
        <v>76</v>
      </c>
      <c r="B77" s="27" t="str">
        <f>_xlfn.IFNA(INDEX('Systemmanager - Datenassistent'!$B$9:$BJ$159,MATCH($A77,Input_Lieferant!$B$9:$B$158,0),MATCH("WERKS",'Systemmanager - Datenassistent'!$B$8:$BJ$8,0)), "") &amp; ""</f>
        <v>0420</v>
      </c>
      <c r="C77" s="31"/>
      <c r="D77" s="31"/>
      <c r="E77" s="31"/>
      <c r="F77" s="31"/>
      <c r="G77" s="25" t="str">
        <f>_xlfn.IFNA(INDEX('Systemmanager - Datenassistent'!$B$9:$BJ$159,MATCH($A77,Input_Lieferant!$B$9:$B$158,0),MATCH(G$1,'Systemmanager - Datenassistent'!$B$8:$BJ$8,0)), "") &amp; ""</f>
        <v>S</v>
      </c>
      <c r="H77" s="27">
        <f>IFERROR(ROUND(INDEX(Input_Lieferant!$D$9:$BE$158,MATCH($A77,Input_Lieferant!$B$9:$B$158,0),MATCH("V_BEWERTUNGSPREIS",Input_Lieferant!$D$8:$BE$8,0)),2), "")</f>
        <v>6.42</v>
      </c>
      <c r="I77" s="27">
        <f t="shared" si="2"/>
        <v>6.42</v>
      </c>
      <c r="J77" s="27">
        <f>_xlfn.IFNA(INDEX(Input_Lieferant!$D$9:$BE$158,MATCH($A77,Input_Lieferant!$B$9:$B$158,0),MATCH("V_PREISEINHEIT",Input_Lieferant!$D$8:$BE$8,0)), "")</f>
        <v>38</v>
      </c>
      <c r="K77" s="27" t="str">
        <f>_xlfn.IFNA(INDEX('Systemmanager - Datenassistent'!$B$9:$BJ$159,MATCH($A77,Input_Lieferant!$B$9:$B$158,0),MATCH(K$1,'Systemmanager - Datenassistent'!$B$8:$BJ$8,0)), "") &amp; ""</f>
        <v>M130</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2</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4">
      <c r="A78" s="158">
        <f>IF(Input_Lieferant!B85="","",Input_Lieferant!B85)</f>
        <v>77</v>
      </c>
      <c r="B78" s="27" t="str">
        <f>_xlfn.IFNA(INDEX('Systemmanager - Datenassistent'!$B$9:$BJ$159,MATCH($A78,Input_Lieferant!$B$9:$B$158,0),MATCH("WERKS",'Systemmanager - Datenassistent'!$B$8:$BJ$8,0)), "") &amp; ""</f>
        <v>0800</v>
      </c>
      <c r="C78" s="31"/>
      <c r="D78" s="31"/>
      <c r="E78" s="31"/>
      <c r="F78" s="31"/>
      <c r="G78" s="25" t="str">
        <f>_xlfn.IFNA(INDEX('Systemmanager - Datenassistent'!$B$9:$BJ$159,MATCH($A78,Input_Lieferant!$B$9:$B$158,0),MATCH(G$1,'Systemmanager - Datenassistent'!$B$8:$BJ$8,0)), "") &amp; ""</f>
        <v/>
      </c>
      <c r="H78" s="27">
        <f>IFERROR(ROUND(INDEX(Input_Lieferant!$D$9:$BE$158,MATCH($A78,Input_Lieferant!$B$9:$B$158,0),MATCH("V_BEWERTUNGSPREIS",Input_Lieferant!$D$8:$BE$8,0)),2), "")</f>
        <v>3.19</v>
      </c>
      <c r="I78" s="27">
        <f t="shared" si="2"/>
        <v>3.19</v>
      </c>
      <c r="J78" s="27">
        <f>_xlfn.IFNA(INDEX(Input_Lieferant!$D$9:$BE$158,MATCH($A78,Input_Lieferant!$B$9:$B$158,0),MATCH("V_PREISEINHEIT",Input_Lieferant!$D$8:$BE$8,0)), "")</f>
        <v>35</v>
      </c>
      <c r="K78" s="27" t="str">
        <f>_xlfn.IFNA(INDEX('Systemmanager - Datenassistent'!$B$9:$BJ$159,MATCH($A78,Input_Lieferant!$B$9:$B$158,0),MATCH(K$1,'Systemmanager - Datenassistent'!$B$8:$BJ$8,0)), "") &amp; ""</f>
        <v>M210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4">
      <c r="A79" s="158">
        <f>IF(Input_Lieferant!B86="","",Input_Lieferant!B86)</f>
        <v>78</v>
      </c>
      <c r="B79" s="27" t="str">
        <f>_xlfn.IFNA(INDEX('Systemmanager - Datenassistent'!$B$9:$BJ$159,MATCH($A79,Input_Lieferant!$B$9:$B$158,0),MATCH("WERKS",'Systemmanager - Datenassistent'!$B$8:$BJ$8,0)), "") &amp; ""</f>
        <v>0800</v>
      </c>
      <c r="C79" s="31"/>
      <c r="D79" s="31"/>
      <c r="E79" s="31"/>
      <c r="F79" s="31"/>
      <c r="G79" s="25" t="str">
        <f>_xlfn.IFNA(INDEX('Systemmanager - Datenassistent'!$B$9:$BJ$159,MATCH($A79,Input_Lieferant!$B$9:$B$158,0),MATCH(G$1,'Systemmanager - Datenassistent'!$B$8:$BJ$8,0)), "") &amp; ""</f>
        <v/>
      </c>
      <c r="H79" s="27">
        <f>IFERROR(ROUND(INDEX(Input_Lieferant!$D$9:$BE$158,MATCH($A79,Input_Lieferant!$B$9:$B$158,0),MATCH("V_BEWERTUNGSPREIS",Input_Lieferant!$D$8:$BE$8,0)),2), "")</f>
        <v>8.25</v>
      </c>
      <c r="I79" s="27">
        <f t="shared" si="2"/>
        <v>8.25</v>
      </c>
      <c r="J79" s="27">
        <f>_xlfn.IFNA(INDEX(Input_Lieferant!$D$9:$BE$158,MATCH($A79,Input_Lieferant!$B$9:$B$158,0),MATCH("V_PREISEINHEIT",Input_Lieferant!$D$8:$BE$8,0)), "")</f>
        <v>65</v>
      </c>
      <c r="K79" s="27" t="str">
        <f>_xlfn.IFNA(INDEX('Systemmanager - Datenassistent'!$B$9:$BJ$159,MATCH($A79,Input_Lieferant!$B$9:$B$158,0),MATCH(K$1,'Systemmanager - Datenassistent'!$B$8:$BJ$8,0)), "") &amp; ""</f>
        <v>M340</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4">
      <c r="A80" s="158">
        <f>IF(Input_Lieferant!B87="","",Input_Lieferant!B87)</f>
        <v>79</v>
      </c>
      <c r="B80" s="27" t="str">
        <f>_xlfn.IFNA(INDEX('Systemmanager - Datenassistent'!$B$9:$BJ$159,MATCH($A80,Input_Lieferant!$B$9:$B$158,0),MATCH("WERKS",'Systemmanager - Datenassistent'!$B$8:$BJ$8,0)), "") &amp; ""</f>
        <v>0440</v>
      </c>
      <c r="C80" s="31"/>
      <c r="D80" s="31"/>
      <c r="E80" s="31"/>
      <c r="F80" s="31"/>
      <c r="G80" s="25" t="str">
        <f>_xlfn.IFNA(INDEX('Systemmanager - Datenassistent'!$B$9:$BJ$159,MATCH($A80,Input_Lieferant!$B$9:$B$158,0),MATCH(G$1,'Systemmanager - Datenassistent'!$B$8:$BJ$8,0)), "") &amp; ""</f>
        <v>S</v>
      </c>
      <c r="H80" s="27">
        <f>IFERROR(ROUND(INDEX(Input_Lieferant!$D$9:$BE$158,MATCH($A80,Input_Lieferant!$B$9:$B$158,0),MATCH("V_BEWERTUNGSPREIS",Input_Lieferant!$D$8:$BE$8,0)),2), "")</f>
        <v>3.83</v>
      </c>
      <c r="I80" s="27">
        <f t="shared" si="2"/>
        <v>3.83</v>
      </c>
      <c r="J80" s="27">
        <f>_xlfn.IFNA(INDEX(Input_Lieferant!$D$9:$BE$158,MATCH($A80,Input_Lieferant!$B$9:$B$158,0),MATCH("V_PREISEINHEIT",Input_Lieferant!$D$8:$BE$8,0)), "")</f>
        <v>2</v>
      </c>
      <c r="K80" s="27" t="str">
        <f>_xlfn.IFNA(INDEX('Systemmanager - Datenassistent'!$B$9:$BJ$159,MATCH($A80,Input_Lieferant!$B$9:$B$158,0),MATCH(K$1,'Systemmanager - Datenassistent'!$B$8:$BJ$8,0)), "") &amp; ""</f>
        <v>M310</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2</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4">
      <c r="A81" s="158">
        <f>IF(Input_Lieferant!B88="","",Input_Lieferant!B88)</f>
        <v>80</v>
      </c>
      <c r="B81" s="27" t="str">
        <f>_xlfn.IFNA(INDEX('Systemmanager - Datenassistent'!$B$9:$BJ$159,MATCH($A81,Input_Lieferant!$B$9:$B$158,0),MATCH("WERKS",'Systemmanager - Datenassistent'!$B$8:$BJ$8,0)), "") &amp; ""</f>
        <v>0800</v>
      </c>
      <c r="C81" s="31"/>
      <c r="D81" s="31"/>
      <c r="E81" s="31"/>
      <c r="F81" s="31"/>
      <c r="G81" s="25" t="str">
        <f>_xlfn.IFNA(INDEX('Systemmanager - Datenassistent'!$B$9:$BJ$159,MATCH($A81,Input_Lieferant!$B$9:$B$158,0),MATCH(G$1,'Systemmanager - Datenassistent'!$B$8:$BJ$8,0)), "") &amp; ""</f>
        <v>S</v>
      </c>
      <c r="H81" s="27">
        <f>IFERROR(ROUND(INDEX(Input_Lieferant!$D$9:$BE$158,MATCH($A81,Input_Lieferant!$B$9:$B$158,0),MATCH("V_BEWERTUNGSPREIS",Input_Lieferant!$D$8:$BE$8,0)),2), "")</f>
        <v>2.15</v>
      </c>
      <c r="I81" s="27">
        <f t="shared" si="2"/>
        <v>2.15</v>
      </c>
      <c r="J81" s="27">
        <f>_xlfn.IFNA(INDEX(Input_Lieferant!$D$9:$BE$158,MATCH($A81,Input_Lieferant!$B$9:$B$158,0),MATCH("V_PREISEINHEIT",Input_Lieferant!$D$8:$BE$8,0)), "")</f>
        <v>10</v>
      </c>
      <c r="K81" s="27" t="str">
        <f>_xlfn.IFNA(INDEX('Systemmanager - Datenassistent'!$B$9:$BJ$159,MATCH($A81,Input_Lieferant!$B$9:$B$158,0),MATCH(K$1,'Systemmanager - Datenassistent'!$B$8:$BJ$8,0)), "") &amp; ""</f>
        <v>M130</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2</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4">
      <c r="A82" s="158">
        <f>IF(Input_Lieferant!B89="","",Input_Lieferant!B89)</f>
        <v>81</v>
      </c>
      <c r="B82" s="27" t="str">
        <f>_xlfn.IFNA(INDEX('Systemmanager - Datenassistent'!$B$9:$BJ$159,MATCH($A82,Input_Lieferant!$B$9:$B$158,0),MATCH("WERKS",'Systemmanager - Datenassistent'!$B$8:$BJ$8,0)), "") &amp; ""</f>
        <v>0420</v>
      </c>
      <c r="C82" s="31"/>
      <c r="D82" s="31"/>
      <c r="E82" s="31"/>
      <c r="F82" s="31"/>
      <c r="G82" s="25" t="str">
        <f>_xlfn.IFNA(INDEX('Systemmanager - Datenassistent'!$B$9:$BJ$159,MATCH($A82,Input_Lieferant!$B$9:$B$158,0),MATCH(G$1,'Systemmanager - Datenassistent'!$B$8:$BJ$8,0)), "") &amp; ""</f>
        <v/>
      </c>
      <c r="H82" s="27">
        <f>IFERROR(ROUND(INDEX(Input_Lieferant!$D$9:$BE$158,MATCH($A82,Input_Lieferant!$B$9:$B$158,0),MATCH("V_BEWERTUNGSPREIS",Input_Lieferant!$D$8:$BE$8,0)),2), "")</f>
        <v>5.55</v>
      </c>
      <c r="I82" s="27">
        <f t="shared" si="2"/>
        <v>5.55</v>
      </c>
      <c r="J82" s="27">
        <f>_xlfn.IFNA(INDEX(Input_Lieferant!$D$9:$BE$158,MATCH($A82,Input_Lieferant!$B$9:$B$158,0),MATCH("V_PREISEINHEIT",Input_Lieferant!$D$8:$BE$8,0)), "")</f>
        <v>65</v>
      </c>
      <c r="K82" s="27" t="str">
        <f>_xlfn.IFNA(INDEX('Systemmanager - Datenassistent'!$B$9:$BJ$159,MATCH($A82,Input_Lieferant!$B$9:$B$158,0),MATCH(K$1,'Systemmanager - Datenassistent'!$B$8:$BJ$8,0)), "") &amp; ""</f>
        <v>M240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4">
      <c r="A83" s="158">
        <f>IF(Input_Lieferant!B90="","",Input_Lieferant!B90)</f>
        <v>82</v>
      </c>
      <c r="B83" s="27" t="str">
        <f>_xlfn.IFNA(INDEX('Systemmanager - Datenassistent'!$B$9:$BJ$159,MATCH($A83,Input_Lieferant!$B$9:$B$158,0),MATCH("WERKS",'Systemmanager - Datenassistent'!$B$8:$BJ$8,0)), "") &amp; ""</f>
        <v>0430</v>
      </c>
      <c r="C83" s="31"/>
      <c r="D83" s="31"/>
      <c r="E83" s="31"/>
      <c r="F83" s="31"/>
      <c r="G83" s="25" t="str">
        <f>_xlfn.IFNA(INDEX('Systemmanager - Datenassistent'!$B$9:$BJ$159,MATCH($A83,Input_Lieferant!$B$9:$B$158,0),MATCH(G$1,'Systemmanager - Datenassistent'!$B$8:$BJ$8,0)), "") &amp; ""</f>
        <v>S</v>
      </c>
      <c r="H83" s="27">
        <f>IFERROR(ROUND(INDEX(Input_Lieferant!$D$9:$BE$158,MATCH($A83,Input_Lieferant!$B$9:$B$158,0),MATCH("V_BEWERTUNGSPREIS",Input_Lieferant!$D$8:$BE$8,0)),2), "")</f>
        <v>7.36</v>
      </c>
      <c r="I83" s="27">
        <f t="shared" si="2"/>
        <v>7.36</v>
      </c>
      <c r="J83" s="27">
        <f>_xlfn.IFNA(INDEX(Input_Lieferant!$D$9:$BE$158,MATCH($A83,Input_Lieferant!$B$9:$B$158,0),MATCH("V_PREISEINHEIT",Input_Lieferant!$D$8:$BE$8,0)), "")</f>
        <v>52</v>
      </c>
      <c r="K83" s="27" t="str">
        <f>_xlfn.IFNA(INDEX('Systemmanager - Datenassistent'!$B$9:$BJ$159,MATCH($A83,Input_Lieferant!$B$9:$B$158,0),MATCH(K$1,'Systemmanager - Datenassistent'!$B$8:$BJ$8,0)), "") &amp; ""</f>
        <v>M260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2</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4">
      <c r="A84" s="158">
        <f>IF(Input_Lieferant!B91="","",Input_Lieferant!B91)</f>
        <v>83</v>
      </c>
      <c r="B84" s="27" t="str">
        <f>_xlfn.IFNA(INDEX('Systemmanager - Datenassistent'!$B$9:$BJ$159,MATCH($A84,Input_Lieferant!$B$9:$B$158,0),MATCH("WERKS",'Systemmanager - Datenassistent'!$B$8:$BJ$8,0)), "") &amp; ""</f>
        <v>0420</v>
      </c>
      <c r="C84" s="31"/>
      <c r="D84" s="31"/>
      <c r="E84" s="31"/>
      <c r="F84" s="31"/>
      <c r="G84" s="25" t="str">
        <f>_xlfn.IFNA(INDEX('Systemmanager - Datenassistent'!$B$9:$BJ$159,MATCH($A84,Input_Lieferant!$B$9:$B$158,0),MATCH(G$1,'Systemmanager - Datenassistent'!$B$8:$BJ$8,0)), "") &amp; ""</f>
        <v/>
      </c>
      <c r="H84" s="27">
        <f>IFERROR(ROUND(INDEX(Input_Lieferant!$D$9:$BE$158,MATCH($A84,Input_Lieferant!$B$9:$B$158,0),MATCH("V_BEWERTUNGSPREIS",Input_Lieferant!$D$8:$BE$8,0)),2), "")</f>
        <v>7.62</v>
      </c>
      <c r="I84" s="27">
        <f t="shared" si="2"/>
        <v>7.62</v>
      </c>
      <c r="J84" s="27">
        <f>_xlfn.IFNA(INDEX(Input_Lieferant!$D$9:$BE$158,MATCH($A84,Input_Lieferant!$B$9:$B$158,0),MATCH("V_PREISEINHEIT",Input_Lieferant!$D$8:$BE$8,0)), "")</f>
        <v>71</v>
      </c>
      <c r="K84" s="27" t="str">
        <f>_xlfn.IFNA(INDEX('Systemmanager - Datenassistent'!$B$9:$BJ$159,MATCH($A84,Input_Lieferant!$B$9:$B$158,0),MATCH(K$1,'Systemmanager - Datenassistent'!$B$8:$BJ$8,0)), "") &amp; ""</f>
        <v>M810</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4">
      <c r="A85" s="158">
        <f>IF(Input_Lieferant!B92="","",Input_Lieferant!B92)</f>
        <v>84</v>
      </c>
      <c r="B85" s="27" t="str">
        <f>_xlfn.IFNA(INDEX('Systemmanager - Datenassistent'!$B$9:$BJ$159,MATCH($A85,Input_Lieferant!$B$9:$B$158,0),MATCH("WERKS",'Systemmanager - Datenassistent'!$B$8:$BJ$8,0)), "") &amp; ""</f>
        <v>0430</v>
      </c>
      <c r="C85" s="31"/>
      <c r="D85" s="31"/>
      <c r="E85" s="31"/>
      <c r="F85" s="31"/>
      <c r="G85" s="25" t="str">
        <f>_xlfn.IFNA(INDEX('Systemmanager - Datenassistent'!$B$9:$BJ$159,MATCH($A85,Input_Lieferant!$B$9:$B$158,0),MATCH(G$1,'Systemmanager - Datenassistent'!$B$8:$BJ$8,0)), "") &amp; ""</f>
        <v>V</v>
      </c>
      <c r="H85" s="27">
        <f>IFERROR(ROUND(INDEX(Input_Lieferant!$D$9:$BE$158,MATCH($A85,Input_Lieferant!$B$9:$B$158,0),MATCH("V_BEWERTUNGSPREIS",Input_Lieferant!$D$8:$BE$8,0)),2), "")</f>
        <v>4.7699999999999996</v>
      </c>
      <c r="I85" s="27">
        <f t="shared" si="2"/>
        <v>4.7699999999999996</v>
      </c>
      <c r="J85" s="27">
        <f>_xlfn.IFNA(INDEX(Input_Lieferant!$D$9:$BE$158,MATCH($A85,Input_Lieferant!$B$9:$B$158,0),MATCH("V_PREISEINHEIT",Input_Lieferant!$D$8:$BE$8,0)), "")</f>
        <v>58</v>
      </c>
      <c r="K85" s="27" t="str">
        <f>_xlfn.IFNA(INDEX('Systemmanager - Datenassistent'!$B$9:$BJ$159,MATCH($A85,Input_Lieferant!$B$9:$B$158,0),MATCH(K$1,'Systemmanager - Datenassistent'!$B$8:$BJ$8,0)), "") &amp; ""</f>
        <v>M400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2</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4">
      <c r="A86" s="158">
        <f>IF(Input_Lieferant!B93="","",Input_Lieferant!B93)</f>
        <v>85</v>
      </c>
      <c r="B86" s="27" t="str">
        <f>_xlfn.IFNA(INDEX('Systemmanager - Datenassistent'!$B$9:$BJ$159,MATCH($A86,Input_Lieferant!$B$9:$B$158,0),MATCH("WERKS",'Systemmanager - Datenassistent'!$B$8:$BJ$8,0)), "") &amp; ""</f>
        <v>0800</v>
      </c>
      <c r="C86" s="31"/>
      <c r="D86" s="31"/>
      <c r="E86" s="31"/>
      <c r="F86" s="31"/>
      <c r="G86" s="25" t="str">
        <f>_xlfn.IFNA(INDEX('Systemmanager - Datenassistent'!$B$9:$BJ$159,MATCH($A86,Input_Lieferant!$B$9:$B$158,0),MATCH(G$1,'Systemmanager - Datenassistent'!$B$8:$BJ$8,0)), "") &amp; ""</f>
        <v>V</v>
      </c>
      <c r="H86" s="27">
        <f>IFERROR(ROUND(INDEX(Input_Lieferant!$D$9:$BE$158,MATCH($A86,Input_Lieferant!$B$9:$B$158,0),MATCH("V_BEWERTUNGSPREIS",Input_Lieferant!$D$8:$BE$8,0)),2), "")</f>
        <v>7.38</v>
      </c>
      <c r="I86" s="27">
        <f t="shared" si="2"/>
        <v>7.38</v>
      </c>
      <c r="J86" s="27">
        <f>_xlfn.IFNA(INDEX(Input_Lieferant!$D$9:$BE$158,MATCH($A86,Input_Lieferant!$B$9:$B$158,0),MATCH("V_PREISEINHEIT",Input_Lieferant!$D$8:$BE$8,0)), "")</f>
        <v>60</v>
      </c>
      <c r="K86" s="27" t="str">
        <f>_xlfn.IFNA(INDEX('Systemmanager - Datenassistent'!$B$9:$BJ$159,MATCH($A86,Input_Lieferant!$B$9:$B$158,0),MATCH(K$1,'Systemmanager - Datenassistent'!$B$8:$BJ$8,0)), "") &amp; ""</f>
        <v>M240</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2</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4">
      <c r="A87" s="158">
        <f>IF(Input_Lieferant!B94="","",Input_Lieferant!B94)</f>
        <v>86</v>
      </c>
      <c r="B87" s="27" t="str">
        <f>_xlfn.IFNA(INDEX('Systemmanager - Datenassistent'!$B$9:$BJ$159,MATCH($A87,Input_Lieferant!$B$9:$B$158,0),MATCH("WERKS",'Systemmanager - Datenassistent'!$B$8:$BJ$8,0)), "") &amp; ""</f>
        <v>0420</v>
      </c>
      <c r="C87" s="31"/>
      <c r="D87" s="31"/>
      <c r="E87" s="31"/>
      <c r="F87" s="31"/>
      <c r="G87" s="25" t="str">
        <f>_xlfn.IFNA(INDEX('Systemmanager - Datenassistent'!$B$9:$BJ$159,MATCH($A87,Input_Lieferant!$B$9:$B$158,0),MATCH(G$1,'Systemmanager - Datenassistent'!$B$8:$BJ$8,0)), "") &amp; ""</f>
        <v>S</v>
      </c>
      <c r="H87" s="27">
        <f>IFERROR(ROUND(INDEX(Input_Lieferant!$D$9:$BE$158,MATCH($A87,Input_Lieferant!$B$9:$B$158,0),MATCH("V_BEWERTUNGSPREIS",Input_Lieferant!$D$8:$BE$8,0)),2), "")</f>
        <v>6.89</v>
      </c>
      <c r="I87" s="27">
        <f t="shared" si="2"/>
        <v>6.89</v>
      </c>
      <c r="J87" s="27">
        <f>_xlfn.IFNA(INDEX(Input_Lieferant!$D$9:$BE$158,MATCH($A87,Input_Lieferant!$B$9:$B$158,0),MATCH("V_PREISEINHEIT",Input_Lieferant!$D$8:$BE$8,0)), "")</f>
        <v>59</v>
      </c>
      <c r="K87" s="27" t="str">
        <f>_xlfn.IFNA(INDEX('Systemmanager - Datenassistent'!$B$9:$BJ$159,MATCH($A87,Input_Lieferant!$B$9:$B$158,0),MATCH(K$1,'Systemmanager - Datenassistent'!$B$8:$BJ$8,0)), "") &amp; ""</f>
        <v>M400</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2</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4">
      <c r="A88" s="158">
        <f>IF(Input_Lieferant!B95="","",Input_Lieferant!B95)</f>
        <v>87</v>
      </c>
      <c r="B88" s="27" t="str">
        <f>_xlfn.IFNA(INDEX('Systemmanager - Datenassistent'!$B$9:$BJ$159,MATCH($A88,Input_Lieferant!$B$9:$B$158,0),MATCH("WERKS",'Systemmanager - Datenassistent'!$B$8:$BJ$8,0)), "") &amp; ""</f>
        <v>0440</v>
      </c>
      <c r="C88" s="31"/>
      <c r="D88" s="31"/>
      <c r="E88" s="31"/>
      <c r="F88" s="31"/>
      <c r="G88" s="25" t="str">
        <f>_xlfn.IFNA(INDEX('Systemmanager - Datenassistent'!$B$9:$BJ$159,MATCH($A88,Input_Lieferant!$B$9:$B$158,0),MATCH(G$1,'Systemmanager - Datenassistent'!$B$8:$BJ$8,0)), "") &amp; ""</f>
        <v>S</v>
      </c>
      <c r="H88" s="27">
        <f>IFERROR(ROUND(INDEX(Input_Lieferant!$D$9:$BE$158,MATCH($A88,Input_Lieferant!$B$9:$B$158,0),MATCH("V_BEWERTUNGSPREIS",Input_Lieferant!$D$8:$BE$8,0)),2), "")</f>
        <v>1.47</v>
      </c>
      <c r="I88" s="27">
        <f t="shared" si="2"/>
        <v>1.47</v>
      </c>
      <c r="J88" s="27">
        <f>_xlfn.IFNA(INDEX(Input_Lieferant!$D$9:$BE$158,MATCH($A88,Input_Lieferant!$B$9:$B$158,0),MATCH("V_PREISEINHEIT",Input_Lieferant!$D$8:$BE$8,0)), "")</f>
        <v>100</v>
      </c>
      <c r="K88" s="27" t="str">
        <f>_xlfn.IFNA(INDEX('Systemmanager - Datenassistent'!$B$9:$BJ$159,MATCH($A88,Input_Lieferant!$B$9:$B$158,0),MATCH(K$1,'Systemmanager - Datenassistent'!$B$8:$BJ$8,0)), "") &amp; ""</f>
        <v>M210</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2</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4">
      <c r="A89" s="158">
        <f>IF(Input_Lieferant!B96="","",Input_Lieferant!B96)</f>
        <v>88</v>
      </c>
      <c r="B89" s="27" t="str">
        <f>_xlfn.IFNA(INDEX('Systemmanager - Datenassistent'!$B$9:$BJ$159,MATCH($A89,Input_Lieferant!$B$9:$B$158,0),MATCH("WERKS",'Systemmanager - Datenassistent'!$B$8:$BJ$8,0)), "") &amp; ""</f>
        <v>0440</v>
      </c>
      <c r="C89" s="31"/>
      <c r="D89" s="31"/>
      <c r="E89" s="31"/>
      <c r="F89" s="31"/>
      <c r="G89" s="25" t="str">
        <f>_xlfn.IFNA(INDEX('Systemmanager - Datenassistent'!$B$9:$BJ$159,MATCH($A89,Input_Lieferant!$B$9:$B$158,0),MATCH(G$1,'Systemmanager - Datenassistent'!$B$8:$BJ$8,0)), "") &amp; ""</f>
        <v>S</v>
      </c>
      <c r="H89" s="27">
        <f>IFERROR(ROUND(INDEX(Input_Lieferant!$D$9:$BE$158,MATCH($A89,Input_Lieferant!$B$9:$B$158,0),MATCH("V_BEWERTUNGSPREIS",Input_Lieferant!$D$8:$BE$8,0)),2), "")</f>
        <v>4.88</v>
      </c>
      <c r="I89" s="27">
        <f t="shared" si="2"/>
        <v>4.88</v>
      </c>
      <c r="J89" s="27">
        <f>_xlfn.IFNA(INDEX(Input_Lieferant!$D$9:$BE$158,MATCH($A89,Input_Lieferant!$B$9:$B$158,0),MATCH("V_PREISEINHEIT",Input_Lieferant!$D$8:$BE$8,0)), "")</f>
        <v>28</v>
      </c>
      <c r="K89" s="27" t="str">
        <f>_xlfn.IFNA(INDEX('Systemmanager - Datenassistent'!$B$9:$BJ$159,MATCH($A89,Input_Lieferant!$B$9:$B$158,0),MATCH(K$1,'Systemmanager - Datenassistent'!$B$8:$BJ$8,0)), "") &amp; ""</f>
        <v>M800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2</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4">
      <c r="A90" s="158">
        <f>IF(Input_Lieferant!B97="","",Input_Lieferant!B97)</f>
        <v>89</v>
      </c>
      <c r="B90" s="27" t="str">
        <f>_xlfn.IFNA(INDEX('Systemmanager - Datenassistent'!$B$9:$BJ$159,MATCH($A90,Input_Lieferant!$B$9:$B$158,0),MATCH("WERKS",'Systemmanager - Datenassistent'!$B$8:$BJ$8,0)), "") &amp; ""</f>
        <v>0420</v>
      </c>
      <c r="C90" s="31"/>
      <c r="D90" s="31"/>
      <c r="E90" s="31"/>
      <c r="F90" s="31"/>
      <c r="G90" s="25" t="str">
        <f>_xlfn.IFNA(INDEX('Systemmanager - Datenassistent'!$B$9:$BJ$159,MATCH($A90,Input_Lieferant!$B$9:$B$158,0),MATCH(G$1,'Systemmanager - Datenassistent'!$B$8:$BJ$8,0)), "") &amp; ""</f>
        <v>S</v>
      </c>
      <c r="H90" s="27">
        <f>IFERROR(ROUND(INDEX(Input_Lieferant!$D$9:$BE$158,MATCH($A90,Input_Lieferant!$B$9:$B$158,0),MATCH("V_BEWERTUNGSPREIS",Input_Lieferant!$D$8:$BE$8,0)),2), "")</f>
        <v>5.44</v>
      </c>
      <c r="I90" s="27">
        <f t="shared" si="2"/>
        <v>5.44</v>
      </c>
      <c r="J90" s="27">
        <f>_xlfn.IFNA(INDEX(Input_Lieferant!$D$9:$BE$158,MATCH($A90,Input_Lieferant!$B$9:$B$158,0),MATCH("V_PREISEINHEIT",Input_Lieferant!$D$8:$BE$8,0)), "")</f>
        <v>62</v>
      </c>
      <c r="K90" s="27" t="str">
        <f>_xlfn.IFNA(INDEX('Systemmanager - Datenassistent'!$B$9:$BJ$159,MATCH($A90,Input_Lieferant!$B$9:$B$158,0),MATCH(K$1,'Systemmanager - Datenassistent'!$B$8:$BJ$8,0)), "") &amp; ""</f>
        <v>M810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2</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4">
      <c r="A91" s="158">
        <f>IF(Input_Lieferant!B98="","",Input_Lieferant!B98)</f>
        <v>90</v>
      </c>
      <c r="B91" s="27" t="str">
        <f>_xlfn.IFNA(INDEX('Systemmanager - Datenassistent'!$B$9:$BJ$159,MATCH($A91,Input_Lieferant!$B$9:$B$158,0),MATCH("WERKS",'Systemmanager - Datenassistent'!$B$8:$BJ$8,0)), "") &amp; ""</f>
        <v>0430</v>
      </c>
      <c r="C91" s="31"/>
      <c r="D91" s="31"/>
      <c r="E91" s="31"/>
      <c r="F91" s="31"/>
      <c r="G91" s="25" t="str">
        <f>_xlfn.IFNA(INDEX('Systemmanager - Datenassistent'!$B$9:$BJ$159,MATCH($A91,Input_Lieferant!$B$9:$B$158,0),MATCH(G$1,'Systemmanager - Datenassistent'!$B$8:$BJ$8,0)), "") &amp; ""</f>
        <v>V</v>
      </c>
      <c r="H91" s="27">
        <f>IFERROR(ROUND(INDEX(Input_Lieferant!$D$9:$BE$158,MATCH($A91,Input_Lieferant!$B$9:$B$158,0),MATCH("V_BEWERTUNGSPREIS",Input_Lieferant!$D$8:$BE$8,0)),2), "")</f>
        <v>4.9400000000000004</v>
      </c>
      <c r="I91" s="27">
        <f t="shared" si="2"/>
        <v>4.9400000000000004</v>
      </c>
      <c r="J91" s="27">
        <f>_xlfn.IFNA(INDEX(Input_Lieferant!$D$9:$BE$158,MATCH($A91,Input_Lieferant!$B$9:$B$158,0),MATCH("V_PREISEINHEIT",Input_Lieferant!$D$8:$BE$8,0)), "")</f>
        <v>2</v>
      </c>
      <c r="K91" s="27" t="str">
        <f>_xlfn.IFNA(INDEX('Systemmanager - Datenassistent'!$B$9:$BJ$159,MATCH($A91,Input_Lieferant!$B$9:$B$158,0),MATCH(K$1,'Systemmanager - Datenassistent'!$B$8:$BJ$8,0)), "") &amp; ""</f>
        <v>M210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2</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4">
      <c r="A92" s="158">
        <f>IF(Input_Lieferant!B99="","",Input_Lieferant!B99)</f>
        <v>91</v>
      </c>
      <c r="B92" s="27" t="str">
        <f>_xlfn.IFNA(INDEX('Systemmanager - Datenassistent'!$B$9:$BJ$159,MATCH($A92,Input_Lieferant!$B$9:$B$158,0),MATCH("WERKS",'Systemmanager - Datenassistent'!$B$8:$BJ$8,0)), "") &amp; ""</f>
        <v>0440</v>
      </c>
      <c r="C92" s="31"/>
      <c r="D92" s="31"/>
      <c r="E92" s="31"/>
      <c r="F92" s="31"/>
      <c r="G92" s="25" t="str">
        <f>_xlfn.IFNA(INDEX('Systemmanager - Datenassistent'!$B$9:$BJ$159,MATCH($A92,Input_Lieferant!$B$9:$B$158,0),MATCH(G$1,'Systemmanager - Datenassistent'!$B$8:$BJ$8,0)), "") &amp; ""</f>
        <v>V</v>
      </c>
      <c r="H92" s="27">
        <f>IFERROR(ROUND(INDEX(Input_Lieferant!$D$9:$BE$158,MATCH($A92,Input_Lieferant!$B$9:$B$158,0),MATCH("V_BEWERTUNGSPREIS",Input_Lieferant!$D$8:$BE$8,0)),2), "")</f>
        <v>3.34</v>
      </c>
      <c r="I92" s="27">
        <f t="shared" si="2"/>
        <v>3.34</v>
      </c>
      <c r="J92" s="27">
        <f>_xlfn.IFNA(INDEX(Input_Lieferant!$D$9:$BE$158,MATCH($A92,Input_Lieferant!$B$9:$B$158,0),MATCH("V_PREISEINHEIT",Input_Lieferant!$D$8:$BE$8,0)), "")</f>
        <v>64</v>
      </c>
      <c r="K92" s="27" t="str">
        <f>_xlfn.IFNA(INDEX('Systemmanager - Datenassistent'!$B$9:$BJ$159,MATCH($A92,Input_Lieferant!$B$9:$B$158,0),MATCH(K$1,'Systemmanager - Datenassistent'!$B$8:$BJ$8,0)), "") &amp; ""</f>
        <v>M100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2</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4">
      <c r="A93" s="158">
        <f>IF(Input_Lieferant!B100="","",Input_Lieferant!B100)</f>
        <v>92</v>
      </c>
      <c r="B93" s="27" t="str">
        <f>_xlfn.IFNA(INDEX('Systemmanager - Datenassistent'!$B$9:$BJ$159,MATCH($A93,Input_Lieferant!$B$9:$B$158,0),MATCH("WERKS",'Systemmanager - Datenassistent'!$B$8:$BJ$8,0)), "") &amp; ""</f>
        <v>0800</v>
      </c>
      <c r="C93" s="31"/>
      <c r="D93" s="31"/>
      <c r="E93" s="31"/>
      <c r="F93" s="31"/>
      <c r="G93" s="25" t="str">
        <f>_xlfn.IFNA(INDEX('Systemmanager - Datenassistent'!$B$9:$BJ$159,MATCH($A93,Input_Lieferant!$B$9:$B$158,0),MATCH(G$1,'Systemmanager - Datenassistent'!$B$8:$BJ$8,0)), "") &amp; ""</f>
        <v>V</v>
      </c>
      <c r="H93" s="27">
        <f>IFERROR(ROUND(INDEX(Input_Lieferant!$D$9:$BE$158,MATCH($A93,Input_Lieferant!$B$9:$B$158,0),MATCH("V_BEWERTUNGSPREIS",Input_Lieferant!$D$8:$BE$8,0)),2), "")</f>
        <v>9.15</v>
      </c>
      <c r="I93" s="27">
        <f t="shared" si="2"/>
        <v>9.15</v>
      </c>
      <c r="J93" s="27">
        <f>_xlfn.IFNA(INDEX(Input_Lieferant!$D$9:$BE$158,MATCH($A93,Input_Lieferant!$B$9:$B$158,0),MATCH("V_PREISEINHEIT",Input_Lieferant!$D$8:$BE$8,0)), "")</f>
        <v>8</v>
      </c>
      <c r="K93" s="27" t="str">
        <f>_xlfn.IFNA(INDEX('Systemmanager - Datenassistent'!$B$9:$BJ$159,MATCH($A93,Input_Lieferant!$B$9:$B$158,0),MATCH(K$1,'Systemmanager - Datenassistent'!$B$8:$BJ$8,0)), "") &amp; ""</f>
        <v>M131</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2</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4">
      <c r="A94" s="158">
        <f>IF(Input_Lieferant!B101="","",Input_Lieferant!B101)</f>
        <v>93</v>
      </c>
      <c r="B94" s="27" t="str">
        <f>_xlfn.IFNA(INDEX('Systemmanager - Datenassistent'!$B$9:$BJ$159,MATCH($A94,Input_Lieferant!$B$9:$B$158,0),MATCH("WERKS",'Systemmanager - Datenassistent'!$B$8:$BJ$8,0)), "") &amp; ""</f>
        <v>0800</v>
      </c>
      <c r="C94" s="31"/>
      <c r="D94" s="31"/>
      <c r="E94" s="31"/>
      <c r="F94" s="31"/>
      <c r="G94" s="25" t="str">
        <f>_xlfn.IFNA(INDEX('Systemmanager - Datenassistent'!$B$9:$BJ$159,MATCH($A94,Input_Lieferant!$B$9:$B$158,0),MATCH(G$1,'Systemmanager - Datenassistent'!$B$8:$BJ$8,0)), "") &amp; ""</f>
        <v/>
      </c>
      <c r="H94" s="27">
        <f>IFERROR(ROUND(INDEX(Input_Lieferant!$D$9:$BE$158,MATCH($A94,Input_Lieferant!$B$9:$B$158,0),MATCH("V_BEWERTUNGSPREIS",Input_Lieferant!$D$8:$BE$8,0)),2), "")</f>
        <v>3.05</v>
      </c>
      <c r="I94" s="27">
        <f t="shared" si="2"/>
        <v>3.05</v>
      </c>
      <c r="J94" s="27">
        <f>_xlfn.IFNA(INDEX(Input_Lieferant!$D$9:$BE$158,MATCH($A94,Input_Lieferant!$B$9:$B$158,0),MATCH("V_PREISEINHEIT",Input_Lieferant!$D$8:$BE$8,0)), "")</f>
        <v>5</v>
      </c>
      <c r="K94" s="27" t="str">
        <f>_xlfn.IFNA(INDEX('Systemmanager - Datenassistent'!$B$9:$BJ$159,MATCH($A94,Input_Lieferant!$B$9:$B$158,0),MATCH(K$1,'Systemmanager - Datenassistent'!$B$8:$BJ$8,0)), "") &amp; ""</f>
        <v>M320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4">
      <c r="A95" s="158">
        <f>IF(Input_Lieferant!B102="","",Input_Lieferant!B102)</f>
        <v>94</v>
      </c>
      <c r="B95" s="27" t="str">
        <f>_xlfn.IFNA(INDEX('Systemmanager - Datenassistent'!$B$9:$BJ$159,MATCH($A95,Input_Lieferant!$B$9:$B$158,0),MATCH("WERKS",'Systemmanager - Datenassistent'!$B$8:$BJ$8,0)), "") &amp; ""</f>
        <v>0440</v>
      </c>
      <c r="C95" s="31"/>
      <c r="D95" s="31"/>
      <c r="E95" s="31"/>
      <c r="F95" s="31"/>
      <c r="G95" s="25" t="str">
        <f>_xlfn.IFNA(INDEX('Systemmanager - Datenassistent'!$B$9:$BJ$159,MATCH($A95,Input_Lieferant!$B$9:$B$158,0),MATCH(G$1,'Systemmanager - Datenassistent'!$B$8:$BJ$8,0)), "") &amp; ""</f>
        <v>V</v>
      </c>
      <c r="H95" s="27">
        <f>IFERROR(ROUND(INDEX(Input_Lieferant!$D$9:$BE$158,MATCH($A95,Input_Lieferant!$B$9:$B$158,0),MATCH("V_BEWERTUNGSPREIS",Input_Lieferant!$D$8:$BE$8,0)),2), "")</f>
        <v>2.12</v>
      </c>
      <c r="I95" s="27">
        <f t="shared" si="2"/>
        <v>2.12</v>
      </c>
      <c r="J95" s="27">
        <f>_xlfn.IFNA(INDEX(Input_Lieferant!$D$9:$BE$158,MATCH($A95,Input_Lieferant!$B$9:$B$158,0),MATCH("V_PREISEINHEIT",Input_Lieferant!$D$8:$BE$8,0)), "")</f>
        <v>81</v>
      </c>
      <c r="K95" s="27" t="str">
        <f>_xlfn.IFNA(INDEX('Systemmanager - Datenassistent'!$B$9:$BJ$159,MATCH($A95,Input_Lieferant!$B$9:$B$158,0),MATCH(K$1,'Systemmanager - Datenassistent'!$B$8:$BJ$8,0)), "") &amp; ""</f>
        <v>M120</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2</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4">
      <c r="A96" s="158">
        <f>IF(Input_Lieferant!B103="","",Input_Lieferant!B103)</f>
        <v>95</v>
      </c>
      <c r="B96" s="27" t="str">
        <f>_xlfn.IFNA(INDEX('Systemmanager - Datenassistent'!$B$9:$BJ$159,MATCH($A96,Input_Lieferant!$B$9:$B$158,0),MATCH("WERKS",'Systemmanager - Datenassistent'!$B$8:$BJ$8,0)), "") &amp; ""</f>
        <v>0420</v>
      </c>
      <c r="C96" s="31"/>
      <c r="D96" s="31"/>
      <c r="E96" s="31"/>
      <c r="F96" s="31"/>
      <c r="G96" s="25" t="str">
        <f>_xlfn.IFNA(INDEX('Systemmanager - Datenassistent'!$B$9:$BJ$159,MATCH($A96,Input_Lieferant!$B$9:$B$158,0),MATCH(G$1,'Systemmanager - Datenassistent'!$B$8:$BJ$8,0)), "") &amp; ""</f>
        <v/>
      </c>
      <c r="H96" s="27">
        <f>IFERROR(ROUND(INDEX(Input_Lieferant!$D$9:$BE$158,MATCH($A96,Input_Lieferant!$B$9:$B$158,0),MATCH("V_BEWERTUNGSPREIS",Input_Lieferant!$D$8:$BE$8,0)),2), "")</f>
        <v>6.55</v>
      </c>
      <c r="I96" s="27">
        <f t="shared" si="2"/>
        <v>6.55</v>
      </c>
      <c r="J96" s="27">
        <f>_xlfn.IFNA(INDEX(Input_Lieferant!$D$9:$BE$158,MATCH($A96,Input_Lieferant!$B$9:$B$158,0),MATCH("V_PREISEINHEIT",Input_Lieferant!$D$8:$BE$8,0)), "")</f>
        <v>60</v>
      </c>
      <c r="K96" s="27" t="str">
        <f>_xlfn.IFNA(INDEX('Systemmanager - Datenassistent'!$B$9:$BJ$159,MATCH($A96,Input_Lieferant!$B$9:$B$158,0),MATCH(K$1,'Systemmanager - Datenassistent'!$B$8:$BJ$8,0)), "") &amp; ""</f>
        <v>M130</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4">
      <c r="A97" s="158">
        <f>IF(Input_Lieferant!B104="","",Input_Lieferant!B104)</f>
        <v>96</v>
      </c>
      <c r="B97" s="27" t="str">
        <f>_xlfn.IFNA(INDEX('Systemmanager - Datenassistent'!$B$9:$BJ$159,MATCH($A97,Input_Lieferant!$B$9:$B$158,0),MATCH("WERKS",'Systemmanager - Datenassistent'!$B$8:$BJ$8,0)), "") &amp; ""</f>
        <v>0420</v>
      </c>
      <c r="C97" s="31"/>
      <c r="D97" s="31"/>
      <c r="E97" s="31"/>
      <c r="F97" s="31"/>
      <c r="G97" s="25" t="str">
        <f>_xlfn.IFNA(INDEX('Systemmanager - Datenassistent'!$B$9:$BJ$159,MATCH($A97,Input_Lieferant!$B$9:$B$158,0),MATCH(G$1,'Systemmanager - Datenassistent'!$B$8:$BJ$8,0)), "") &amp; ""</f>
        <v/>
      </c>
      <c r="H97" s="27">
        <f>IFERROR(ROUND(INDEX(Input_Lieferant!$D$9:$BE$158,MATCH($A97,Input_Lieferant!$B$9:$B$158,0),MATCH("V_BEWERTUNGSPREIS",Input_Lieferant!$D$8:$BE$8,0)),2), "")</f>
        <v>6.05</v>
      </c>
      <c r="I97" s="27">
        <f t="shared" si="2"/>
        <v>6.05</v>
      </c>
      <c r="J97" s="27">
        <f>_xlfn.IFNA(INDEX(Input_Lieferant!$D$9:$BE$158,MATCH($A97,Input_Lieferant!$B$9:$B$158,0),MATCH("V_PREISEINHEIT",Input_Lieferant!$D$8:$BE$8,0)), "")</f>
        <v>21</v>
      </c>
      <c r="K97" s="27" t="str">
        <f>_xlfn.IFNA(INDEX('Systemmanager - Datenassistent'!$B$9:$BJ$159,MATCH($A97,Input_Lieferant!$B$9:$B$158,0),MATCH(K$1,'Systemmanager - Datenassistent'!$B$8:$BJ$8,0)), "") &amp; ""</f>
        <v>M230</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4">
      <c r="A98" s="158">
        <f>IF(Input_Lieferant!B105="","",Input_Lieferant!B105)</f>
        <v>97</v>
      </c>
      <c r="B98" s="27" t="str">
        <f>_xlfn.IFNA(INDEX('Systemmanager - Datenassistent'!$B$9:$BJ$159,MATCH($A98,Input_Lieferant!$B$9:$B$158,0),MATCH("WERKS",'Systemmanager - Datenassistent'!$B$8:$BJ$8,0)), "") &amp; ""</f>
        <v>0800</v>
      </c>
      <c r="C98" s="31"/>
      <c r="D98" s="31"/>
      <c r="E98" s="31"/>
      <c r="F98" s="31"/>
      <c r="G98" s="25" t="str">
        <f>_xlfn.IFNA(INDEX('Systemmanager - Datenassistent'!$B$9:$BJ$159,MATCH($A98,Input_Lieferant!$B$9:$B$158,0),MATCH(G$1,'Systemmanager - Datenassistent'!$B$8:$BJ$8,0)), "") &amp; ""</f>
        <v>V</v>
      </c>
      <c r="H98" s="27">
        <f>IFERROR(ROUND(INDEX(Input_Lieferant!$D$9:$BE$158,MATCH($A98,Input_Lieferant!$B$9:$B$158,0),MATCH("V_BEWERTUNGSPREIS",Input_Lieferant!$D$8:$BE$8,0)),2), "")</f>
        <v>1.72</v>
      </c>
      <c r="I98" s="27">
        <f t="shared" ref="I98:I129" si="3">H98</f>
        <v>1.72</v>
      </c>
      <c r="J98" s="27">
        <f>_xlfn.IFNA(INDEX(Input_Lieferant!$D$9:$BE$158,MATCH($A98,Input_Lieferant!$B$9:$B$158,0),MATCH("V_PREISEINHEIT",Input_Lieferant!$D$8:$BE$8,0)), "")</f>
        <v>61</v>
      </c>
      <c r="K98" s="27" t="str">
        <f>_xlfn.IFNA(INDEX('Systemmanager - Datenassistent'!$B$9:$BJ$159,MATCH($A98,Input_Lieferant!$B$9:$B$158,0),MATCH(K$1,'Systemmanager - Datenassistent'!$B$8:$BJ$8,0)), "") &amp; ""</f>
        <v>M310</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2</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4">
      <c r="A99" s="158">
        <f>IF(Input_Lieferant!B106="","",Input_Lieferant!B106)</f>
        <v>98</v>
      </c>
      <c r="B99" s="27" t="str">
        <f>_xlfn.IFNA(INDEX('Systemmanager - Datenassistent'!$B$9:$BJ$159,MATCH($A99,Input_Lieferant!$B$9:$B$158,0),MATCH("WERKS",'Systemmanager - Datenassistent'!$B$8:$BJ$8,0)), "") &amp; ""</f>
        <v>0430</v>
      </c>
      <c r="C99" s="31"/>
      <c r="D99" s="31"/>
      <c r="E99" s="31"/>
      <c r="F99" s="31"/>
      <c r="G99" s="25" t="str">
        <f>_xlfn.IFNA(INDEX('Systemmanager - Datenassistent'!$B$9:$BJ$159,MATCH($A99,Input_Lieferant!$B$9:$B$158,0),MATCH(G$1,'Systemmanager - Datenassistent'!$B$8:$BJ$8,0)), "") &amp; ""</f>
        <v>V</v>
      </c>
      <c r="H99" s="27">
        <f>IFERROR(ROUND(INDEX(Input_Lieferant!$D$9:$BE$158,MATCH($A99,Input_Lieferant!$B$9:$B$158,0),MATCH("V_BEWERTUNGSPREIS",Input_Lieferant!$D$8:$BE$8,0)),2), "")</f>
        <v>5.25</v>
      </c>
      <c r="I99" s="27">
        <f t="shared" si="3"/>
        <v>5.25</v>
      </c>
      <c r="J99" s="27">
        <f>_xlfn.IFNA(INDEX(Input_Lieferant!$D$9:$BE$158,MATCH($A99,Input_Lieferant!$B$9:$B$158,0),MATCH("V_PREISEINHEIT",Input_Lieferant!$D$8:$BE$8,0)), "")</f>
        <v>99</v>
      </c>
      <c r="K99" s="27" t="str">
        <f>_xlfn.IFNA(INDEX('Systemmanager - Datenassistent'!$B$9:$BJ$159,MATCH($A99,Input_Lieferant!$B$9:$B$158,0),MATCH(K$1,'Systemmanager - Datenassistent'!$B$8:$BJ$8,0)), "") &amp; ""</f>
        <v>M140</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2</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4">
      <c r="A100" s="158">
        <f>IF(Input_Lieferant!B107="","",Input_Lieferant!B107)</f>
        <v>99</v>
      </c>
      <c r="B100" s="27" t="str">
        <f>_xlfn.IFNA(INDEX('Systemmanager - Datenassistent'!$B$9:$BJ$159,MATCH($A100,Input_Lieferant!$B$9:$B$158,0),MATCH("WERKS",'Systemmanager - Datenassistent'!$B$8:$BJ$8,0)), "") &amp; ""</f>
        <v>0800</v>
      </c>
      <c r="C100" s="31"/>
      <c r="D100" s="31"/>
      <c r="E100" s="31"/>
      <c r="F100" s="31"/>
      <c r="G100" s="25" t="str">
        <f>_xlfn.IFNA(INDEX('Systemmanager - Datenassistent'!$B$9:$BJ$159,MATCH($A100,Input_Lieferant!$B$9:$B$158,0),MATCH(G$1,'Systemmanager - Datenassistent'!$B$8:$BJ$8,0)), "") &amp; ""</f>
        <v/>
      </c>
      <c r="H100" s="27">
        <f>IFERROR(ROUND(INDEX(Input_Lieferant!$D$9:$BE$158,MATCH($A100,Input_Lieferant!$B$9:$B$158,0),MATCH("V_BEWERTUNGSPREIS",Input_Lieferant!$D$8:$BE$8,0)),2), "")</f>
        <v>5.99</v>
      </c>
      <c r="I100" s="27">
        <f t="shared" si="3"/>
        <v>5.99</v>
      </c>
      <c r="J100" s="27">
        <f>_xlfn.IFNA(INDEX(Input_Lieferant!$D$9:$BE$158,MATCH($A100,Input_Lieferant!$B$9:$B$158,0),MATCH("V_PREISEINHEIT",Input_Lieferant!$D$8:$BE$8,0)), "")</f>
        <v>100</v>
      </c>
      <c r="K100" s="27" t="str">
        <f>_xlfn.IFNA(INDEX('Systemmanager - Datenassistent'!$B$9:$BJ$159,MATCH($A100,Input_Lieferant!$B$9:$B$158,0),MATCH(K$1,'Systemmanager - Datenassistent'!$B$8:$BJ$8,0)), "") &amp; ""</f>
        <v>M230</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4">
      <c r="A101" s="158">
        <f>IF(Input_Lieferant!B108="","",Input_Lieferant!B108)</f>
        <v>100</v>
      </c>
      <c r="B101" s="27" t="str">
        <f>_xlfn.IFNA(INDEX('Systemmanager - Datenassistent'!$B$9:$BJ$159,MATCH($A101,Input_Lieferant!$B$9:$B$158,0),MATCH("WERKS",'Systemmanager - Datenassistent'!$B$8:$BJ$8,0)), "") &amp; ""</f>
        <v>0800</v>
      </c>
      <c r="C101" s="31"/>
      <c r="D101" s="31"/>
      <c r="E101" s="31"/>
      <c r="F101" s="31"/>
      <c r="G101" s="25" t="str">
        <f>_xlfn.IFNA(INDEX('Systemmanager - Datenassistent'!$B$9:$BJ$159,MATCH($A101,Input_Lieferant!$B$9:$B$158,0),MATCH(G$1,'Systemmanager - Datenassistent'!$B$8:$BJ$8,0)), "") &amp; ""</f>
        <v>V</v>
      </c>
      <c r="H101" s="27">
        <f>IFERROR(ROUND(INDEX(Input_Lieferant!$D$9:$BE$158,MATCH($A101,Input_Lieferant!$B$9:$B$158,0),MATCH("V_BEWERTUNGSPREIS",Input_Lieferant!$D$8:$BE$8,0)),2), "")</f>
        <v>4.3099999999999996</v>
      </c>
      <c r="I101" s="27">
        <f t="shared" si="3"/>
        <v>4.3099999999999996</v>
      </c>
      <c r="J101" s="27">
        <f>_xlfn.IFNA(INDEX(Input_Lieferant!$D$9:$BE$158,MATCH($A101,Input_Lieferant!$B$9:$B$158,0),MATCH("V_PREISEINHEIT",Input_Lieferant!$D$8:$BE$8,0)), "")</f>
        <v>60</v>
      </c>
      <c r="K101" s="27" t="str">
        <f>_xlfn.IFNA(INDEX('Systemmanager - Datenassistent'!$B$9:$BJ$159,MATCH($A101,Input_Lieferant!$B$9:$B$158,0),MATCH(K$1,'Systemmanager - Datenassistent'!$B$8:$BJ$8,0)), "") &amp; ""</f>
        <v>M240</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2</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4">
      <c r="A102" s="158">
        <f>IF(Input_Lieferant!B109="","",Input_Lieferant!B109)</f>
        <v>101</v>
      </c>
      <c r="B102" s="27" t="str">
        <f>_xlfn.IFNA(INDEX('Systemmanager - Datenassistent'!$B$9:$BJ$159,MATCH($A102,Input_Lieferant!$B$9:$B$158,0),MATCH("WERKS",'Systemmanager - Datenassistent'!$B$8:$BJ$8,0)), "") &amp; ""</f>
        <v>0440</v>
      </c>
      <c r="C102" s="31"/>
      <c r="D102" s="31"/>
      <c r="E102" s="31"/>
      <c r="F102" s="31"/>
      <c r="G102" s="25" t="str">
        <f>_xlfn.IFNA(INDEX('Systemmanager - Datenassistent'!$B$9:$BJ$159,MATCH($A102,Input_Lieferant!$B$9:$B$158,0),MATCH(G$1,'Systemmanager - Datenassistent'!$B$8:$BJ$8,0)), "") &amp; ""</f>
        <v>S</v>
      </c>
      <c r="H102" s="27">
        <f>IFERROR(ROUND(INDEX(Input_Lieferant!$D$9:$BE$158,MATCH($A102,Input_Lieferant!$B$9:$B$158,0),MATCH("V_BEWERTUNGSPREIS",Input_Lieferant!$D$8:$BE$8,0)),2), "")</f>
        <v>9.4600000000000009</v>
      </c>
      <c r="I102" s="27">
        <f t="shared" si="3"/>
        <v>9.4600000000000009</v>
      </c>
      <c r="J102" s="27">
        <f>_xlfn.IFNA(INDEX(Input_Lieferant!$D$9:$BE$158,MATCH($A102,Input_Lieferant!$B$9:$B$158,0),MATCH("V_PREISEINHEIT",Input_Lieferant!$D$8:$BE$8,0)), "")</f>
        <v>51</v>
      </c>
      <c r="K102" s="27" t="str">
        <f>_xlfn.IFNA(INDEX('Systemmanager - Datenassistent'!$B$9:$BJ$159,MATCH($A102,Input_Lieferant!$B$9:$B$158,0),MATCH(K$1,'Systemmanager - Datenassistent'!$B$8:$BJ$8,0)), "") &amp; ""</f>
        <v>M710</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2</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4">
      <c r="A103" s="158">
        <f>IF(Input_Lieferant!B110="","",Input_Lieferant!B110)</f>
        <v>102</v>
      </c>
      <c r="B103" s="27" t="str">
        <f>_xlfn.IFNA(INDEX('Systemmanager - Datenassistent'!$B$9:$BJ$159,MATCH($A103,Input_Lieferant!$B$9:$B$158,0),MATCH("WERKS",'Systemmanager - Datenassistent'!$B$8:$BJ$8,0)), "") &amp; ""</f>
        <v>0430</v>
      </c>
      <c r="C103" s="31"/>
      <c r="D103" s="31"/>
      <c r="E103" s="31"/>
      <c r="F103" s="31"/>
      <c r="G103" s="25" t="str">
        <f>_xlfn.IFNA(INDEX('Systemmanager - Datenassistent'!$B$9:$BJ$159,MATCH($A103,Input_Lieferant!$B$9:$B$158,0),MATCH(G$1,'Systemmanager - Datenassistent'!$B$8:$BJ$8,0)), "") &amp; ""</f>
        <v/>
      </c>
      <c r="H103" s="27">
        <f>IFERROR(ROUND(INDEX(Input_Lieferant!$D$9:$BE$158,MATCH($A103,Input_Lieferant!$B$9:$B$158,0),MATCH("V_BEWERTUNGSPREIS",Input_Lieferant!$D$8:$BE$8,0)),2), "")</f>
        <v>9.1999999999999993</v>
      </c>
      <c r="I103" s="27">
        <f t="shared" si="3"/>
        <v>9.1999999999999993</v>
      </c>
      <c r="J103" s="27">
        <f>_xlfn.IFNA(INDEX(Input_Lieferant!$D$9:$BE$158,MATCH($A103,Input_Lieferant!$B$9:$B$158,0),MATCH("V_PREISEINHEIT",Input_Lieferant!$D$8:$BE$8,0)), "")</f>
        <v>13</v>
      </c>
      <c r="K103" s="27" t="str">
        <f>_xlfn.IFNA(INDEX('Systemmanager - Datenassistent'!$B$9:$BJ$159,MATCH($A103,Input_Lieferant!$B$9:$B$158,0),MATCH(K$1,'Systemmanager - Datenassistent'!$B$8:$BJ$8,0)), "") &amp; ""</f>
        <v>M290</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4">
      <c r="A104" s="158">
        <f>IF(Input_Lieferant!B111="","",Input_Lieferant!B111)</f>
        <v>103</v>
      </c>
      <c r="B104" s="27" t="str">
        <f>_xlfn.IFNA(INDEX('Systemmanager - Datenassistent'!$B$9:$BJ$159,MATCH($A104,Input_Lieferant!$B$9:$B$158,0),MATCH("WERKS",'Systemmanager - Datenassistent'!$B$8:$BJ$8,0)), "") &amp; ""</f>
        <v>0800</v>
      </c>
      <c r="C104" s="31"/>
      <c r="D104" s="31"/>
      <c r="E104" s="31"/>
      <c r="F104" s="31"/>
      <c r="G104" s="25" t="str">
        <f>_xlfn.IFNA(INDEX('Systemmanager - Datenassistent'!$B$9:$BJ$159,MATCH($A104,Input_Lieferant!$B$9:$B$158,0),MATCH(G$1,'Systemmanager - Datenassistent'!$B$8:$BJ$8,0)), "") &amp; ""</f>
        <v>V</v>
      </c>
      <c r="H104" s="27">
        <f>IFERROR(ROUND(INDEX(Input_Lieferant!$D$9:$BE$158,MATCH($A104,Input_Lieferant!$B$9:$B$158,0),MATCH("V_BEWERTUNGSPREIS",Input_Lieferant!$D$8:$BE$8,0)),2), "")</f>
        <v>1.57</v>
      </c>
      <c r="I104" s="27">
        <f t="shared" si="3"/>
        <v>1.57</v>
      </c>
      <c r="J104" s="27">
        <f>_xlfn.IFNA(INDEX(Input_Lieferant!$D$9:$BE$158,MATCH($A104,Input_Lieferant!$B$9:$B$158,0),MATCH("V_PREISEINHEIT",Input_Lieferant!$D$8:$BE$8,0)), "")</f>
        <v>32</v>
      </c>
      <c r="K104" s="27" t="str">
        <f>_xlfn.IFNA(INDEX('Systemmanager - Datenassistent'!$B$9:$BJ$159,MATCH($A104,Input_Lieferant!$B$9:$B$158,0),MATCH(K$1,'Systemmanager - Datenassistent'!$B$8:$BJ$8,0)), "") &amp; ""</f>
        <v>A100</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2</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4">
      <c r="A105" s="158">
        <f>IF(Input_Lieferant!B112="","",Input_Lieferant!B112)</f>
        <v>104</v>
      </c>
      <c r="B105" s="27" t="str">
        <f>_xlfn.IFNA(INDEX('Systemmanager - Datenassistent'!$B$9:$BJ$159,MATCH($A105,Input_Lieferant!$B$9:$B$158,0),MATCH("WERKS",'Systemmanager - Datenassistent'!$B$8:$BJ$8,0)), "") &amp; ""</f>
        <v>0430</v>
      </c>
      <c r="C105" s="31"/>
      <c r="D105" s="31"/>
      <c r="E105" s="31"/>
      <c r="F105" s="31"/>
      <c r="G105" s="25" t="str">
        <f>_xlfn.IFNA(INDEX('Systemmanager - Datenassistent'!$B$9:$BJ$159,MATCH($A105,Input_Lieferant!$B$9:$B$158,0),MATCH(G$1,'Systemmanager - Datenassistent'!$B$8:$BJ$8,0)), "") &amp; ""</f>
        <v/>
      </c>
      <c r="H105" s="27">
        <f>IFERROR(ROUND(INDEX(Input_Lieferant!$D$9:$BE$158,MATCH($A105,Input_Lieferant!$B$9:$B$158,0),MATCH("V_BEWERTUNGSPREIS",Input_Lieferant!$D$8:$BE$8,0)),2), "")</f>
        <v>9.3000000000000007</v>
      </c>
      <c r="I105" s="27">
        <f t="shared" si="3"/>
        <v>9.3000000000000007</v>
      </c>
      <c r="J105" s="27">
        <f>_xlfn.IFNA(INDEX(Input_Lieferant!$D$9:$BE$158,MATCH($A105,Input_Lieferant!$B$9:$B$158,0),MATCH("V_PREISEINHEIT",Input_Lieferant!$D$8:$BE$8,0)), "")</f>
        <v>35</v>
      </c>
      <c r="K105" s="27" t="str">
        <f>_xlfn.IFNA(INDEX('Systemmanager - Datenassistent'!$B$9:$BJ$159,MATCH($A105,Input_Lieferant!$B$9:$B$158,0),MATCH(K$1,'Systemmanager - Datenassistent'!$B$8:$BJ$8,0)), "") &amp; ""</f>
        <v>M230</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4">
      <c r="A106" s="158">
        <f>IF(Input_Lieferant!B113="","",Input_Lieferant!B113)</f>
        <v>105</v>
      </c>
      <c r="B106" s="27" t="str">
        <f>_xlfn.IFNA(INDEX('Systemmanager - Datenassistent'!$B$9:$BJ$159,MATCH($A106,Input_Lieferant!$B$9:$B$158,0),MATCH("WERKS",'Systemmanager - Datenassistent'!$B$8:$BJ$8,0)), "") &amp; ""</f>
        <v>0440</v>
      </c>
      <c r="C106" s="31"/>
      <c r="D106" s="31"/>
      <c r="E106" s="31"/>
      <c r="F106" s="31"/>
      <c r="G106" s="25" t="str">
        <f>_xlfn.IFNA(INDEX('Systemmanager - Datenassistent'!$B$9:$BJ$159,MATCH($A106,Input_Lieferant!$B$9:$B$158,0),MATCH(G$1,'Systemmanager - Datenassistent'!$B$8:$BJ$8,0)), "") &amp; ""</f>
        <v/>
      </c>
      <c r="H106" s="27">
        <f>IFERROR(ROUND(INDEX(Input_Lieferant!$D$9:$BE$158,MATCH($A106,Input_Lieferant!$B$9:$B$158,0),MATCH("V_BEWERTUNGSPREIS",Input_Lieferant!$D$8:$BE$8,0)),2), "")</f>
        <v>6.56</v>
      </c>
      <c r="I106" s="27">
        <f t="shared" si="3"/>
        <v>6.56</v>
      </c>
      <c r="J106" s="27">
        <f>_xlfn.IFNA(INDEX(Input_Lieferant!$D$9:$BE$158,MATCH($A106,Input_Lieferant!$B$9:$B$158,0),MATCH("V_PREISEINHEIT",Input_Lieferant!$D$8:$BE$8,0)), "")</f>
        <v>74</v>
      </c>
      <c r="K106" s="27" t="str">
        <f>_xlfn.IFNA(INDEX('Systemmanager - Datenassistent'!$B$9:$BJ$159,MATCH($A106,Input_Lieferant!$B$9:$B$158,0),MATCH(K$1,'Systemmanager - Datenassistent'!$B$8:$BJ$8,0)), "") &amp; ""</f>
        <v>M100</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4">
      <c r="A107" s="158">
        <f>IF(Input_Lieferant!B114="","",Input_Lieferant!B114)</f>
        <v>106</v>
      </c>
      <c r="B107" s="27" t="str">
        <f>_xlfn.IFNA(INDEX('Systemmanager - Datenassistent'!$B$9:$BJ$159,MATCH($A107,Input_Lieferant!$B$9:$B$158,0),MATCH("WERKS",'Systemmanager - Datenassistent'!$B$8:$BJ$8,0)), "") &amp; ""</f>
        <v>0430</v>
      </c>
      <c r="C107" s="31"/>
      <c r="D107" s="31"/>
      <c r="E107" s="31"/>
      <c r="F107" s="31"/>
      <c r="G107" s="25" t="str">
        <f>_xlfn.IFNA(INDEX('Systemmanager - Datenassistent'!$B$9:$BJ$159,MATCH($A107,Input_Lieferant!$B$9:$B$158,0),MATCH(G$1,'Systemmanager - Datenassistent'!$B$8:$BJ$8,0)), "") &amp; ""</f>
        <v>V</v>
      </c>
      <c r="H107" s="27">
        <f>IFERROR(ROUND(INDEX(Input_Lieferant!$D$9:$BE$158,MATCH($A107,Input_Lieferant!$B$9:$B$158,0),MATCH("V_BEWERTUNGSPREIS",Input_Lieferant!$D$8:$BE$8,0)),2), "")</f>
        <v>2.94</v>
      </c>
      <c r="I107" s="27">
        <f t="shared" si="3"/>
        <v>2.94</v>
      </c>
      <c r="J107" s="27">
        <f>_xlfn.IFNA(INDEX(Input_Lieferant!$D$9:$BE$158,MATCH($A107,Input_Lieferant!$B$9:$B$158,0),MATCH("V_PREISEINHEIT",Input_Lieferant!$D$8:$BE$8,0)), "")</f>
        <v>88</v>
      </c>
      <c r="K107" s="27" t="str">
        <f>_xlfn.IFNA(INDEX('Systemmanager - Datenassistent'!$B$9:$BJ$159,MATCH($A107,Input_Lieferant!$B$9:$B$158,0),MATCH(K$1,'Systemmanager - Datenassistent'!$B$8:$BJ$8,0)), "") &amp; ""</f>
        <v>M330</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2</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4">
      <c r="A108" s="158">
        <f>IF(Input_Lieferant!B115="","",Input_Lieferant!B115)</f>
        <v>107</v>
      </c>
      <c r="B108" s="27" t="str">
        <f>_xlfn.IFNA(INDEX('Systemmanager - Datenassistent'!$B$9:$BJ$159,MATCH($A108,Input_Lieferant!$B$9:$B$158,0),MATCH("WERKS",'Systemmanager - Datenassistent'!$B$8:$BJ$8,0)), "") &amp; ""</f>
        <v>0420</v>
      </c>
      <c r="C108" s="31"/>
      <c r="D108" s="31"/>
      <c r="E108" s="31"/>
      <c r="F108" s="31"/>
      <c r="G108" s="25" t="str">
        <f>_xlfn.IFNA(INDEX('Systemmanager - Datenassistent'!$B$9:$BJ$159,MATCH($A108,Input_Lieferant!$B$9:$B$158,0),MATCH(G$1,'Systemmanager - Datenassistent'!$B$8:$BJ$8,0)), "") &amp; ""</f>
        <v>S</v>
      </c>
      <c r="H108" s="27">
        <f>IFERROR(ROUND(INDEX(Input_Lieferant!$D$9:$BE$158,MATCH($A108,Input_Lieferant!$B$9:$B$158,0),MATCH("V_BEWERTUNGSPREIS",Input_Lieferant!$D$8:$BE$8,0)),2), "")</f>
        <v>4.26</v>
      </c>
      <c r="I108" s="27">
        <f t="shared" si="3"/>
        <v>4.26</v>
      </c>
      <c r="J108" s="27">
        <f>_xlfn.IFNA(INDEX(Input_Lieferant!$D$9:$BE$158,MATCH($A108,Input_Lieferant!$B$9:$B$158,0),MATCH("V_PREISEINHEIT",Input_Lieferant!$D$8:$BE$8,0)), "")</f>
        <v>75</v>
      </c>
      <c r="K108" s="27" t="str">
        <f>_xlfn.IFNA(INDEX('Systemmanager - Datenassistent'!$B$9:$BJ$159,MATCH($A108,Input_Lieferant!$B$9:$B$158,0),MATCH(K$1,'Systemmanager - Datenassistent'!$B$8:$BJ$8,0)), "") &amp; ""</f>
        <v>M210</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2</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4">
      <c r="A109" s="158">
        <f>IF(Input_Lieferant!B116="","",Input_Lieferant!B116)</f>
        <v>108</v>
      </c>
      <c r="B109" s="27" t="str">
        <f>_xlfn.IFNA(INDEX('Systemmanager - Datenassistent'!$B$9:$BJ$159,MATCH($A109,Input_Lieferant!$B$9:$B$158,0),MATCH("WERKS",'Systemmanager - Datenassistent'!$B$8:$BJ$8,0)), "") &amp; ""</f>
        <v>0430</v>
      </c>
      <c r="C109" s="31"/>
      <c r="D109" s="31"/>
      <c r="E109" s="31"/>
      <c r="F109" s="31"/>
      <c r="G109" s="25" t="str">
        <f>_xlfn.IFNA(INDEX('Systemmanager - Datenassistent'!$B$9:$BJ$159,MATCH($A109,Input_Lieferant!$B$9:$B$158,0),MATCH(G$1,'Systemmanager - Datenassistent'!$B$8:$BJ$8,0)), "") &amp; ""</f>
        <v/>
      </c>
      <c r="H109" s="27">
        <f>IFERROR(ROUND(INDEX(Input_Lieferant!$D$9:$BE$158,MATCH($A109,Input_Lieferant!$B$9:$B$158,0),MATCH("V_BEWERTUNGSPREIS",Input_Lieferant!$D$8:$BE$8,0)),2), "")</f>
        <v>2.34</v>
      </c>
      <c r="I109" s="27">
        <f t="shared" si="3"/>
        <v>2.34</v>
      </c>
      <c r="J109" s="27">
        <f>_xlfn.IFNA(INDEX(Input_Lieferant!$D$9:$BE$158,MATCH($A109,Input_Lieferant!$B$9:$B$158,0),MATCH("V_PREISEINHEIT",Input_Lieferant!$D$8:$BE$8,0)), "")</f>
        <v>92</v>
      </c>
      <c r="K109" s="27" t="str">
        <f>_xlfn.IFNA(INDEX('Systemmanager - Datenassistent'!$B$9:$BJ$159,MATCH($A109,Input_Lieferant!$B$9:$B$158,0),MATCH(K$1,'Systemmanager - Datenassistent'!$B$8:$BJ$8,0)), "") &amp; ""</f>
        <v>M240</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4">
      <c r="A110" s="158">
        <f>IF(Input_Lieferant!B117="","",Input_Lieferant!B117)</f>
        <v>109</v>
      </c>
      <c r="B110" s="27" t="str">
        <f>_xlfn.IFNA(INDEX('Systemmanager - Datenassistent'!$B$9:$BJ$159,MATCH($A110,Input_Lieferant!$B$9:$B$158,0),MATCH("WERKS",'Systemmanager - Datenassistent'!$B$8:$BJ$8,0)), "") &amp; ""</f>
        <v>0430</v>
      </c>
      <c r="C110" s="31"/>
      <c r="D110" s="31"/>
      <c r="E110" s="31"/>
      <c r="F110" s="31"/>
      <c r="G110" s="25" t="str">
        <f>_xlfn.IFNA(INDEX('Systemmanager - Datenassistent'!$B$9:$BJ$159,MATCH($A110,Input_Lieferant!$B$9:$B$158,0),MATCH(G$1,'Systemmanager - Datenassistent'!$B$8:$BJ$8,0)), "") &amp; ""</f>
        <v/>
      </c>
      <c r="H110" s="27">
        <f>IFERROR(ROUND(INDEX(Input_Lieferant!$D$9:$BE$158,MATCH($A110,Input_Lieferant!$B$9:$B$158,0),MATCH("V_BEWERTUNGSPREIS",Input_Lieferant!$D$8:$BE$8,0)),2), "")</f>
        <v>4.76</v>
      </c>
      <c r="I110" s="27">
        <f t="shared" si="3"/>
        <v>4.76</v>
      </c>
      <c r="J110" s="27">
        <f>_xlfn.IFNA(INDEX(Input_Lieferant!$D$9:$BE$158,MATCH($A110,Input_Lieferant!$B$9:$B$158,0),MATCH("V_PREISEINHEIT",Input_Lieferant!$D$8:$BE$8,0)), "")</f>
        <v>62</v>
      </c>
      <c r="K110" s="27" t="str">
        <f>_xlfn.IFNA(INDEX('Systemmanager - Datenassistent'!$B$9:$BJ$159,MATCH($A110,Input_Lieferant!$B$9:$B$158,0),MATCH(K$1,'Systemmanager - Datenassistent'!$B$8:$BJ$8,0)), "") &amp; ""</f>
        <v>A000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4">
      <c r="A111" s="158">
        <f>IF(Input_Lieferant!B118="","",Input_Lieferant!B118)</f>
        <v>110</v>
      </c>
      <c r="B111" s="27" t="str">
        <f>_xlfn.IFNA(INDEX('Systemmanager - Datenassistent'!$B$9:$BJ$159,MATCH($A111,Input_Lieferant!$B$9:$B$158,0),MATCH("WERKS",'Systemmanager - Datenassistent'!$B$8:$BJ$8,0)), "") &amp; ""</f>
        <v>0430</v>
      </c>
      <c r="C111" s="31"/>
      <c r="D111" s="31"/>
      <c r="E111" s="31"/>
      <c r="F111" s="31"/>
      <c r="G111" s="25" t="str">
        <f>_xlfn.IFNA(INDEX('Systemmanager - Datenassistent'!$B$9:$BJ$159,MATCH($A111,Input_Lieferant!$B$9:$B$158,0),MATCH(G$1,'Systemmanager - Datenassistent'!$B$8:$BJ$8,0)), "") &amp; ""</f>
        <v>V</v>
      </c>
      <c r="H111" s="27">
        <f>IFERROR(ROUND(INDEX(Input_Lieferant!$D$9:$BE$158,MATCH($A111,Input_Lieferant!$B$9:$B$158,0),MATCH("V_BEWERTUNGSPREIS",Input_Lieferant!$D$8:$BE$8,0)),2), "")</f>
        <v>9.24</v>
      </c>
      <c r="I111" s="27">
        <f t="shared" si="3"/>
        <v>9.24</v>
      </c>
      <c r="J111" s="27">
        <f>_xlfn.IFNA(INDEX(Input_Lieferant!$D$9:$BE$158,MATCH($A111,Input_Lieferant!$B$9:$B$158,0),MATCH("V_PREISEINHEIT",Input_Lieferant!$D$8:$BE$8,0)), "")</f>
        <v>92</v>
      </c>
      <c r="K111" s="27" t="str">
        <f>_xlfn.IFNA(INDEX('Systemmanager - Datenassistent'!$B$9:$BJ$159,MATCH($A111,Input_Lieferant!$B$9:$B$158,0),MATCH(K$1,'Systemmanager - Datenassistent'!$B$8:$BJ$8,0)), "") &amp; ""</f>
        <v>M290</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2</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4">
      <c r="A112" s="158">
        <f>IF(Input_Lieferant!B119="","",Input_Lieferant!B119)</f>
        <v>111</v>
      </c>
      <c r="B112" s="27" t="str">
        <f>_xlfn.IFNA(INDEX('Systemmanager - Datenassistent'!$B$9:$BJ$159,MATCH($A112,Input_Lieferant!$B$9:$B$158,0),MATCH("WERKS",'Systemmanager - Datenassistent'!$B$8:$BJ$8,0)), "") &amp; ""</f>
        <v>0440</v>
      </c>
      <c r="C112" s="31"/>
      <c r="D112" s="31"/>
      <c r="E112" s="31"/>
      <c r="F112" s="31"/>
      <c r="G112" s="25" t="str">
        <f>_xlfn.IFNA(INDEX('Systemmanager - Datenassistent'!$B$9:$BJ$159,MATCH($A112,Input_Lieferant!$B$9:$B$158,0),MATCH(G$1,'Systemmanager - Datenassistent'!$B$8:$BJ$8,0)), "") &amp; ""</f>
        <v/>
      </c>
      <c r="H112" s="27">
        <f>IFERROR(ROUND(INDEX(Input_Lieferant!$D$9:$BE$158,MATCH($A112,Input_Lieferant!$B$9:$B$158,0),MATCH("V_BEWERTUNGSPREIS",Input_Lieferant!$D$8:$BE$8,0)),2), "")</f>
        <v>9.66</v>
      </c>
      <c r="I112" s="27">
        <f t="shared" si="3"/>
        <v>9.66</v>
      </c>
      <c r="J112" s="27">
        <f>_xlfn.IFNA(INDEX(Input_Lieferant!$D$9:$BE$158,MATCH($A112,Input_Lieferant!$B$9:$B$158,0),MATCH("V_PREISEINHEIT",Input_Lieferant!$D$8:$BE$8,0)), "")</f>
        <v>37</v>
      </c>
      <c r="K112" s="27" t="str">
        <f>_xlfn.IFNA(INDEX('Systemmanager - Datenassistent'!$B$9:$BJ$159,MATCH($A112,Input_Lieferant!$B$9:$B$158,0),MATCH(K$1,'Systemmanager - Datenassistent'!$B$8:$BJ$8,0)), "") &amp; ""</f>
        <v>A000</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4">
      <c r="A113" s="158">
        <f>IF(Input_Lieferant!B120="","",Input_Lieferant!B120)</f>
        <v>112</v>
      </c>
      <c r="B113" s="27" t="str">
        <f>_xlfn.IFNA(INDEX('Systemmanager - Datenassistent'!$B$9:$BJ$159,MATCH($A113,Input_Lieferant!$B$9:$B$158,0),MATCH("WERKS",'Systemmanager - Datenassistent'!$B$8:$BJ$8,0)), "") &amp; ""</f>
        <v>0800</v>
      </c>
      <c r="C113" s="31"/>
      <c r="D113" s="31"/>
      <c r="E113" s="31"/>
      <c r="F113" s="31"/>
      <c r="G113" s="25" t="str">
        <f>_xlfn.IFNA(INDEX('Systemmanager - Datenassistent'!$B$9:$BJ$159,MATCH($A113,Input_Lieferant!$B$9:$B$158,0),MATCH(G$1,'Systemmanager - Datenassistent'!$B$8:$BJ$8,0)), "") &amp; ""</f>
        <v>V</v>
      </c>
      <c r="H113" s="27">
        <f>IFERROR(ROUND(INDEX(Input_Lieferant!$D$9:$BE$158,MATCH($A113,Input_Lieferant!$B$9:$B$158,0),MATCH("V_BEWERTUNGSPREIS",Input_Lieferant!$D$8:$BE$8,0)),2), "")</f>
        <v>6.99</v>
      </c>
      <c r="I113" s="27">
        <f t="shared" si="3"/>
        <v>6.99</v>
      </c>
      <c r="J113" s="27">
        <f>_xlfn.IFNA(INDEX(Input_Lieferant!$D$9:$BE$158,MATCH($A113,Input_Lieferant!$B$9:$B$158,0),MATCH("V_PREISEINHEIT",Input_Lieferant!$D$8:$BE$8,0)), "")</f>
        <v>9</v>
      </c>
      <c r="K113" s="27" t="str">
        <f>_xlfn.IFNA(INDEX('Systemmanager - Datenassistent'!$B$9:$BJ$159,MATCH($A113,Input_Lieferant!$B$9:$B$158,0),MATCH(K$1,'Systemmanager - Datenassistent'!$B$8:$BJ$8,0)), "") &amp; ""</f>
        <v>M131</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2</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4">
      <c r="A114" s="158">
        <f>IF(Input_Lieferant!B121="","",Input_Lieferant!B121)</f>
        <v>113</v>
      </c>
      <c r="B114" s="27" t="str">
        <f>_xlfn.IFNA(INDEX('Systemmanager - Datenassistent'!$B$9:$BJ$159,MATCH($A114,Input_Lieferant!$B$9:$B$158,0),MATCH("WERKS",'Systemmanager - Datenassistent'!$B$8:$BJ$8,0)), "") &amp; ""</f>
        <v>0430</v>
      </c>
      <c r="C114" s="31"/>
      <c r="D114" s="31"/>
      <c r="E114" s="31"/>
      <c r="F114" s="31"/>
      <c r="G114" s="25" t="str">
        <f>_xlfn.IFNA(INDEX('Systemmanager - Datenassistent'!$B$9:$BJ$159,MATCH($A114,Input_Lieferant!$B$9:$B$158,0),MATCH(G$1,'Systemmanager - Datenassistent'!$B$8:$BJ$8,0)), "") &amp; ""</f>
        <v>S</v>
      </c>
      <c r="H114" s="27">
        <f>IFERROR(ROUND(INDEX(Input_Lieferant!$D$9:$BE$158,MATCH($A114,Input_Lieferant!$B$9:$B$158,0),MATCH("V_BEWERTUNGSPREIS",Input_Lieferant!$D$8:$BE$8,0)),2), "")</f>
        <v>8.51</v>
      </c>
      <c r="I114" s="27">
        <f t="shared" si="3"/>
        <v>8.51</v>
      </c>
      <c r="J114" s="27">
        <f>_xlfn.IFNA(INDEX(Input_Lieferant!$D$9:$BE$158,MATCH($A114,Input_Lieferant!$B$9:$B$158,0),MATCH("V_PREISEINHEIT",Input_Lieferant!$D$8:$BE$8,0)), "")</f>
        <v>3</v>
      </c>
      <c r="K114" s="27" t="str">
        <f>_xlfn.IFNA(INDEX('Systemmanager - Datenassistent'!$B$9:$BJ$159,MATCH($A114,Input_Lieferant!$B$9:$B$158,0),MATCH(K$1,'Systemmanager - Datenassistent'!$B$8:$BJ$8,0)), "") &amp; ""</f>
        <v>M320</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2</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4">
      <c r="A115" s="158">
        <f>IF(Input_Lieferant!B122="","",Input_Lieferant!B122)</f>
        <v>114</v>
      </c>
      <c r="B115" s="27" t="str">
        <f>_xlfn.IFNA(INDEX('Systemmanager - Datenassistent'!$B$9:$BJ$159,MATCH($A115,Input_Lieferant!$B$9:$B$158,0),MATCH("WERKS",'Systemmanager - Datenassistent'!$B$8:$BJ$8,0)), "") &amp; ""</f>
        <v>0420</v>
      </c>
      <c r="C115" s="31"/>
      <c r="D115" s="31"/>
      <c r="E115" s="31"/>
      <c r="F115" s="31"/>
      <c r="G115" s="25" t="str">
        <f>_xlfn.IFNA(INDEX('Systemmanager - Datenassistent'!$B$9:$BJ$159,MATCH($A115,Input_Lieferant!$B$9:$B$158,0),MATCH(G$1,'Systemmanager - Datenassistent'!$B$8:$BJ$8,0)), "") &amp; ""</f>
        <v>V</v>
      </c>
      <c r="H115" s="27">
        <f>IFERROR(ROUND(INDEX(Input_Lieferant!$D$9:$BE$158,MATCH($A115,Input_Lieferant!$B$9:$B$158,0),MATCH("V_BEWERTUNGSPREIS",Input_Lieferant!$D$8:$BE$8,0)),2), "")</f>
        <v>4.47</v>
      </c>
      <c r="I115" s="27">
        <f t="shared" si="3"/>
        <v>4.47</v>
      </c>
      <c r="J115" s="27">
        <f>_xlfn.IFNA(INDEX(Input_Lieferant!$D$9:$BE$158,MATCH($A115,Input_Lieferant!$B$9:$B$158,0),MATCH("V_PREISEINHEIT",Input_Lieferant!$D$8:$BE$8,0)), "")</f>
        <v>86</v>
      </c>
      <c r="K115" s="27" t="str">
        <f>_xlfn.IFNA(INDEX('Systemmanager - Datenassistent'!$B$9:$BJ$159,MATCH($A115,Input_Lieferant!$B$9:$B$158,0),MATCH(K$1,'Systemmanager - Datenassistent'!$B$8:$BJ$8,0)), "") &amp; ""</f>
        <v>M110</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2</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4">
      <c r="A116" s="158">
        <f>IF(Input_Lieferant!B123="","",Input_Lieferant!B123)</f>
        <v>115</v>
      </c>
      <c r="B116" s="27" t="str">
        <f>_xlfn.IFNA(INDEX('Systemmanager - Datenassistent'!$B$9:$BJ$159,MATCH($A116,Input_Lieferant!$B$9:$B$158,0),MATCH("WERKS",'Systemmanager - Datenassistent'!$B$8:$BJ$8,0)), "") &amp; ""</f>
        <v>0440</v>
      </c>
      <c r="C116" s="31"/>
      <c r="D116" s="31"/>
      <c r="E116" s="31"/>
      <c r="F116" s="31"/>
      <c r="G116" s="25" t="str">
        <f>_xlfn.IFNA(INDEX('Systemmanager - Datenassistent'!$B$9:$BJ$159,MATCH($A116,Input_Lieferant!$B$9:$B$158,0),MATCH(G$1,'Systemmanager - Datenassistent'!$B$8:$BJ$8,0)), "") &amp; ""</f>
        <v>S</v>
      </c>
      <c r="H116" s="27">
        <f>IFERROR(ROUND(INDEX(Input_Lieferant!$D$9:$BE$158,MATCH($A116,Input_Lieferant!$B$9:$B$158,0),MATCH("V_BEWERTUNGSPREIS",Input_Lieferant!$D$8:$BE$8,0)),2), "")</f>
        <v>8.23</v>
      </c>
      <c r="I116" s="27">
        <f t="shared" si="3"/>
        <v>8.23</v>
      </c>
      <c r="J116" s="27">
        <f>_xlfn.IFNA(INDEX(Input_Lieferant!$D$9:$BE$158,MATCH($A116,Input_Lieferant!$B$9:$B$158,0),MATCH("V_PREISEINHEIT",Input_Lieferant!$D$8:$BE$8,0)), "")</f>
        <v>17</v>
      </c>
      <c r="K116" s="27" t="str">
        <f>_xlfn.IFNA(INDEX('Systemmanager - Datenassistent'!$B$9:$BJ$159,MATCH($A116,Input_Lieferant!$B$9:$B$158,0),MATCH(K$1,'Systemmanager - Datenassistent'!$B$8:$BJ$8,0)), "") &amp; ""</f>
        <v>A100</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2</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4">
      <c r="A117" s="158">
        <f>IF(Input_Lieferant!B124="","",Input_Lieferant!B124)</f>
        <v>116</v>
      </c>
      <c r="B117" s="27" t="str">
        <f>_xlfn.IFNA(INDEX('Systemmanager - Datenassistent'!$B$9:$BJ$159,MATCH($A117,Input_Lieferant!$B$9:$B$158,0),MATCH("WERKS",'Systemmanager - Datenassistent'!$B$8:$BJ$8,0)), "") &amp; ""</f>
        <v>0800</v>
      </c>
      <c r="C117" s="31"/>
      <c r="D117" s="31"/>
      <c r="E117" s="31"/>
      <c r="F117" s="31"/>
      <c r="G117" s="25" t="str">
        <f>_xlfn.IFNA(INDEX('Systemmanager - Datenassistent'!$B$9:$BJ$159,MATCH($A117,Input_Lieferant!$B$9:$B$158,0),MATCH(G$1,'Systemmanager - Datenassistent'!$B$8:$BJ$8,0)), "") &amp; ""</f>
        <v>V</v>
      </c>
      <c r="H117" s="27">
        <f>IFERROR(ROUND(INDEX(Input_Lieferant!$D$9:$BE$158,MATCH($A117,Input_Lieferant!$B$9:$B$158,0),MATCH("V_BEWERTUNGSPREIS",Input_Lieferant!$D$8:$BE$8,0)),2), "")</f>
        <v>3.58</v>
      </c>
      <c r="I117" s="27">
        <f t="shared" si="3"/>
        <v>3.58</v>
      </c>
      <c r="J117" s="27">
        <f>_xlfn.IFNA(INDEX(Input_Lieferant!$D$9:$BE$158,MATCH($A117,Input_Lieferant!$B$9:$B$158,0),MATCH("V_PREISEINHEIT",Input_Lieferant!$D$8:$BE$8,0)), "")</f>
        <v>55</v>
      </c>
      <c r="K117" s="27" t="str">
        <f>_xlfn.IFNA(INDEX('Systemmanager - Datenassistent'!$B$9:$BJ$159,MATCH($A117,Input_Lieferant!$B$9:$B$158,0),MATCH(K$1,'Systemmanager - Datenassistent'!$B$8:$BJ$8,0)), "") &amp; ""</f>
        <v>M290</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2</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4">
      <c r="A118" s="158">
        <f>IF(Input_Lieferant!B125="","",Input_Lieferant!B125)</f>
        <v>117</v>
      </c>
      <c r="B118" s="27" t="str">
        <f>_xlfn.IFNA(INDEX('Systemmanager - Datenassistent'!$B$9:$BJ$159,MATCH($A118,Input_Lieferant!$B$9:$B$158,0),MATCH("WERKS",'Systemmanager - Datenassistent'!$B$8:$BJ$8,0)), "") &amp; ""</f>
        <v>0440</v>
      </c>
      <c r="C118" s="31"/>
      <c r="D118" s="31"/>
      <c r="E118" s="31"/>
      <c r="F118" s="31"/>
      <c r="G118" s="25" t="str">
        <f>_xlfn.IFNA(INDEX('Systemmanager - Datenassistent'!$B$9:$BJ$159,MATCH($A118,Input_Lieferant!$B$9:$B$158,0),MATCH(G$1,'Systemmanager - Datenassistent'!$B$8:$BJ$8,0)), "") &amp; ""</f>
        <v>V</v>
      </c>
      <c r="H118" s="27">
        <f>IFERROR(ROUND(INDEX(Input_Lieferant!$D$9:$BE$158,MATCH($A118,Input_Lieferant!$B$9:$B$158,0),MATCH("V_BEWERTUNGSPREIS",Input_Lieferant!$D$8:$BE$8,0)),2), "")</f>
        <v>1.74</v>
      </c>
      <c r="I118" s="27">
        <f t="shared" si="3"/>
        <v>1.74</v>
      </c>
      <c r="J118" s="27">
        <f>_xlfn.IFNA(INDEX(Input_Lieferant!$D$9:$BE$158,MATCH($A118,Input_Lieferant!$B$9:$B$158,0),MATCH("V_PREISEINHEIT",Input_Lieferant!$D$8:$BE$8,0)), "")</f>
        <v>12</v>
      </c>
      <c r="K118" s="27" t="str">
        <f>_xlfn.IFNA(INDEX('Systemmanager - Datenassistent'!$B$9:$BJ$159,MATCH($A118,Input_Lieferant!$B$9:$B$158,0),MATCH(K$1,'Systemmanager - Datenassistent'!$B$8:$BJ$8,0)), "") &amp; ""</f>
        <v>M140</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2</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4">
      <c r="A119" s="158">
        <f>IF(Input_Lieferant!B126="","",Input_Lieferant!B126)</f>
        <v>118</v>
      </c>
      <c r="B119" s="27" t="str">
        <f>_xlfn.IFNA(INDEX('Systemmanager - Datenassistent'!$B$9:$BJ$159,MATCH($A119,Input_Lieferant!$B$9:$B$158,0),MATCH("WERKS",'Systemmanager - Datenassistent'!$B$8:$BJ$8,0)), "") &amp; ""</f>
        <v>0430</v>
      </c>
      <c r="C119" s="31"/>
      <c r="D119" s="31"/>
      <c r="E119" s="31"/>
      <c r="F119" s="31"/>
      <c r="G119" s="25" t="str">
        <f>_xlfn.IFNA(INDEX('Systemmanager - Datenassistent'!$B$9:$BJ$159,MATCH($A119,Input_Lieferant!$B$9:$B$158,0),MATCH(G$1,'Systemmanager - Datenassistent'!$B$8:$BJ$8,0)), "") &amp; ""</f>
        <v>V</v>
      </c>
      <c r="H119" s="27">
        <f>IFERROR(ROUND(INDEX(Input_Lieferant!$D$9:$BE$158,MATCH($A119,Input_Lieferant!$B$9:$B$158,0),MATCH("V_BEWERTUNGSPREIS",Input_Lieferant!$D$8:$BE$8,0)),2), "")</f>
        <v>8.73</v>
      </c>
      <c r="I119" s="27">
        <f t="shared" si="3"/>
        <v>8.73</v>
      </c>
      <c r="J119" s="27">
        <f>_xlfn.IFNA(INDEX(Input_Lieferant!$D$9:$BE$158,MATCH($A119,Input_Lieferant!$B$9:$B$158,0),MATCH("V_PREISEINHEIT",Input_Lieferant!$D$8:$BE$8,0)), "")</f>
        <v>20</v>
      </c>
      <c r="K119" s="27" t="str">
        <f>_xlfn.IFNA(INDEX('Systemmanager - Datenassistent'!$B$9:$BJ$159,MATCH($A119,Input_Lieferant!$B$9:$B$158,0),MATCH(K$1,'Systemmanager - Datenassistent'!$B$8:$BJ$8,0)), "") &amp; ""</f>
        <v>M320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2</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4">
      <c r="A120" s="158">
        <f>IF(Input_Lieferant!B127="","",Input_Lieferant!B127)</f>
        <v>119</v>
      </c>
      <c r="B120" s="27" t="str">
        <f>_xlfn.IFNA(INDEX('Systemmanager - Datenassistent'!$B$9:$BJ$159,MATCH($A120,Input_Lieferant!$B$9:$B$158,0),MATCH("WERKS",'Systemmanager - Datenassistent'!$B$8:$BJ$8,0)), "") &amp; ""</f>
        <v>0800</v>
      </c>
      <c r="C120" s="31"/>
      <c r="D120" s="31"/>
      <c r="E120" s="31"/>
      <c r="F120" s="31"/>
      <c r="G120" s="25" t="str">
        <f>_xlfn.IFNA(INDEX('Systemmanager - Datenassistent'!$B$9:$BJ$159,MATCH($A120,Input_Lieferant!$B$9:$B$158,0),MATCH(G$1,'Systemmanager - Datenassistent'!$B$8:$BJ$8,0)), "") &amp; ""</f>
        <v/>
      </c>
      <c r="H120" s="27">
        <f>IFERROR(ROUND(INDEX(Input_Lieferant!$D$9:$BE$158,MATCH($A120,Input_Lieferant!$B$9:$B$158,0),MATCH("V_BEWERTUNGSPREIS",Input_Lieferant!$D$8:$BE$8,0)),2), "")</f>
        <v>5.37</v>
      </c>
      <c r="I120" s="27">
        <f t="shared" si="3"/>
        <v>5.37</v>
      </c>
      <c r="J120" s="27">
        <f>_xlfn.IFNA(INDEX(Input_Lieferant!$D$9:$BE$158,MATCH($A120,Input_Lieferant!$B$9:$B$158,0),MATCH("V_PREISEINHEIT",Input_Lieferant!$D$8:$BE$8,0)), "")</f>
        <v>87</v>
      </c>
      <c r="K120" s="27" t="str">
        <f>_xlfn.IFNA(INDEX('Systemmanager - Datenassistent'!$B$9:$BJ$159,MATCH($A120,Input_Lieferant!$B$9:$B$158,0),MATCH(K$1,'Systemmanager - Datenassistent'!$B$8:$BJ$8,0)), "") &amp; ""</f>
        <v>M320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4">
      <c r="A121" s="158">
        <f>IF(Input_Lieferant!B128="","",Input_Lieferant!B128)</f>
        <v>120</v>
      </c>
      <c r="B121" s="27" t="str">
        <f>_xlfn.IFNA(INDEX('Systemmanager - Datenassistent'!$B$9:$BJ$159,MATCH($A121,Input_Lieferant!$B$9:$B$158,0),MATCH("WERKS",'Systemmanager - Datenassistent'!$B$8:$BJ$8,0)), "") &amp; ""</f>
        <v>0420</v>
      </c>
      <c r="C121" s="31"/>
      <c r="D121" s="31"/>
      <c r="E121" s="31"/>
      <c r="F121" s="31"/>
      <c r="G121" s="25" t="str">
        <f>_xlfn.IFNA(INDEX('Systemmanager - Datenassistent'!$B$9:$BJ$159,MATCH($A121,Input_Lieferant!$B$9:$B$158,0),MATCH(G$1,'Systemmanager - Datenassistent'!$B$8:$BJ$8,0)), "") &amp; ""</f>
        <v>S</v>
      </c>
      <c r="H121" s="27">
        <f>IFERROR(ROUND(INDEX(Input_Lieferant!$D$9:$BE$158,MATCH($A121,Input_Lieferant!$B$9:$B$158,0),MATCH("V_BEWERTUNGSPREIS",Input_Lieferant!$D$8:$BE$8,0)),2), "")</f>
        <v>5.71</v>
      </c>
      <c r="I121" s="27">
        <f t="shared" si="3"/>
        <v>5.71</v>
      </c>
      <c r="J121" s="27">
        <f>_xlfn.IFNA(INDEX(Input_Lieferant!$D$9:$BE$158,MATCH($A121,Input_Lieferant!$B$9:$B$158,0),MATCH("V_PREISEINHEIT",Input_Lieferant!$D$8:$BE$8,0)), "")</f>
        <v>97</v>
      </c>
      <c r="K121" s="27" t="str">
        <f>_xlfn.IFNA(INDEX('Systemmanager - Datenassistent'!$B$9:$BJ$159,MATCH($A121,Input_Lieferant!$B$9:$B$158,0),MATCH(K$1,'Systemmanager - Datenassistent'!$B$8:$BJ$8,0)), "") &amp; ""</f>
        <v>M290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2</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4">
      <c r="A122" s="158">
        <f>IF(Input_Lieferant!B129="","",Input_Lieferant!B129)</f>
        <v>121</v>
      </c>
      <c r="B122" s="27" t="str">
        <f>_xlfn.IFNA(INDEX('Systemmanager - Datenassistent'!$B$9:$BJ$159,MATCH($A122,Input_Lieferant!$B$9:$B$158,0),MATCH("WERKS",'Systemmanager - Datenassistent'!$B$8:$BJ$8,0)), "") &amp; ""</f>
        <v>0420</v>
      </c>
      <c r="C122" s="31"/>
      <c r="D122" s="31"/>
      <c r="E122" s="31"/>
      <c r="F122" s="31"/>
      <c r="G122" s="25" t="str">
        <f>_xlfn.IFNA(INDEX('Systemmanager - Datenassistent'!$B$9:$BJ$159,MATCH($A122,Input_Lieferant!$B$9:$B$158,0),MATCH(G$1,'Systemmanager - Datenassistent'!$B$8:$BJ$8,0)), "") &amp; ""</f>
        <v>S</v>
      </c>
      <c r="H122" s="27">
        <f>IFERROR(ROUND(INDEX(Input_Lieferant!$D$9:$BE$158,MATCH($A122,Input_Lieferant!$B$9:$B$158,0),MATCH("V_BEWERTUNGSPREIS",Input_Lieferant!$D$8:$BE$8,0)),2), "")</f>
        <v>4.5</v>
      </c>
      <c r="I122" s="27">
        <f t="shared" si="3"/>
        <v>4.5</v>
      </c>
      <c r="J122" s="27">
        <f>_xlfn.IFNA(INDEX(Input_Lieferant!$D$9:$BE$158,MATCH($A122,Input_Lieferant!$B$9:$B$158,0),MATCH("V_PREISEINHEIT",Input_Lieferant!$D$8:$BE$8,0)), "")</f>
        <v>10</v>
      </c>
      <c r="K122" s="27" t="str">
        <f>_xlfn.IFNA(INDEX('Systemmanager - Datenassistent'!$B$9:$BJ$159,MATCH($A122,Input_Lieferant!$B$9:$B$158,0),MATCH(K$1,'Systemmanager - Datenassistent'!$B$8:$BJ$8,0)), "") &amp; ""</f>
        <v>M110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2</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4">
      <c r="A123" s="158">
        <f>IF(Input_Lieferant!B130="","",Input_Lieferant!B130)</f>
        <v>122</v>
      </c>
      <c r="B123" s="27" t="str">
        <f>_xlfn.IFNA(INDEX('Systemmanager - Datenassistent'!$B$9:$BJ$159,MATCH($A123,Input_Lieferant!$B$9:$B$158,0),MATCH("WERKS",'Systemmanager - Datenassistent'!$B$8:$BJ$8,0)), "") &amp; ""</f>
        <v>0420</v>
      </c>
      <c r="C123" s="31"/>
      <c r="D123" s="31"/>
      <c r="E123" s="31"/>
      <c r="F123" s="31"/>
      <c r="G123" s="25" t="str">
        <f>_xlfn.IFNA(INDEX('Systemmanager - Datenassistent'!$B$9:$BJ$159,MATCH($A123,Input_Lieferant!$B$9:$B$158,0),MATCH(G$1,'Systemmanager - Datenassistent'!$B$8:$BJ$8,0)), "") &amp; ""</f>
        <v/>
      </c>
      <c r="H123" s="27">
        <f>IFERROR(ROUND(INDEX(Input_Lieferant!$D$9:$BE$158,MATCH($A123,Input_Lieferant!$B$9:$B$158,0),MATCH("V_BEWERTUNGSPREIS",Input_Lieferant!$D$8:$BE$8,0)),2), "")</f>
        <v>7.18</v>
      </c>
      <c r="I123" s="27">
        <f t="shared" si="3"/>
        <v>7.18</v>
      </c>
      <c r="J123" s="27">
        <f>_xlfn.IFNA(INDEX(Input_Lieferant!$D$9:$BE$158,MATCH($A123,Input_Lieferant!$B$9:$B$158,0),MATCH("V_PREISEINHEIT",Input_Lieferant!$D$8:$BE$8,0)), "")</f>
        <v>91</v>
      </c>
      <c r="K123" s="27" t="str">
        <f>_xlfn.IFNA(INDEX('Systemmanager - Datenassistent'!$B$9:$BJ$159,MATCH($A123,Input_Lieferant!$B$9:$B$158,0),MATCH(K$1,'Systemmanager - Datenassistent'!$B$8:$BJ$8,0)), "") &amp; ""</f>
        <v>M300</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4">
      <c r="A124" s="158">
        <f>IF(Input_Lieferant!B131="","",Input_Lieferant!B131)</f>
        <v>123</v>
      </c>
      <c r="B124" s="27" t="str">
        <f>_xlfn.IFNA(INDEX('Systemmanager - Datenassistent'!$B$9:$BJ$159,MATCH($A124,Input_Lieferant!$B$9:$B$158,0),MATCH("WERKS",'Systemmanager - Datenassistent'!$B$8:$BJ$8,0)), "") &amp; ""</f>
        <v>0440</v>
      </c>
      <c r="C124" s="31"/>
      <c r="D124" s="31"/>
      <c r="E124" s="31"/>
      <c r="F124" s="31"/>
      <c r="G124" s="25" t="str">
        <f>_xlfn.IFNA(INDEX('Systemmanager - Datenassistent'!$B$9:$BJ$159,MATCH($A124,Input_Lieferant!$B$9:$B$158,0),MATCH(G$1,'Systemmanager - Datenassistent'!$B$8:$BJ$8,0)), "") &amp; ""</f>
        <v/>
      </c>
      <c r="H124" s="27">
        <f>IFERROR(ROUND(INDEX(Input_Lieferant!$D$9:$BE$158,MATCH($A124,Input_Lieferant!$B$9:$B$158,0),MATCH("V_BEWERTUNGSPREIS",Input_Lieferant!$D$8:$BE$8,0)),2), "")</f>
        <v>6.98</v>
      </c>
      <c r="I124" s="27">
        <f t="shared" si="3"/>
        <v>6.98</v>
      </c>
      <c r="J124" s="27">
        <f>_xlfn.IFNA(INDEX(Input_Lieferant!$D$9:$BE$158,MATCH($A124,Input_Lieferant!$B$9:$B$158,0),MATCH("V_PREISEINHEIT",Input_Lieferant!$D$8:$BE$8,0)), "")</f>
        <v>94</v>
      </c>
      <c r="K124" s="27" t="str">
        <f>_xlfn.IFNA(INDEX('Systemmanager - Datenassistent'!$B$9:$BJ$159,MATCH($A124,Input_Lieferant!$B$9:$B$158,0),MATCH(K$1,'Systemmanager - Datenassistent'!$B$8:$BJ$8,0)), "") &amp; ""</f>
        <v>M900</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4">
      <c r="A125" s="158">
        <f>IF(Input_Lieferant!B132="","",Input_Lieferant!B132)</f>
        <v>124</v>
      </c>
      <c r="B125" s="27" t="str">
        <f>_xlfn.IFNA(INDEX('Systemmanager - Datenassistent'!$B$9:$BJ$159,MATCH($A125,Input_Lieferant!$B$9:$B$158,0),MATCH("WERKS",'Systemmanager - Datenassistent'!$B$8:$BJ$8,0)), "") &amp; ""</f>
        <v>0440</v>
      </c>
      <c r="C125" s="31"/>
      <c r="D125" s="31"/>
      <c r="E125" s="31"/>
      <c r="F125" s="31"/>
      <c r="G125" s="25" t="str">
        <f>_xlfn.IFNA(INDEX('Systemmanager - Datenassistent'!$B$9:$BJ$159,MATCH($A125,Input_Lieferant!$B$9:$B$158,0),MATCH(G$1,'Systemmanager - Datenassistent'!$B$8:$BJ$8,0)), "") &amp; ""</f>
        <v>V</v>
      </c>
      <c r="H125" s="27">
        <f>IFERROR(ROUND(INDEX(Input_Lieferant!$D$9:$BE$158,MATCH($A125,Input_Lieferant!$B$9:$B$158,0),MATCH("V_BEWERTUNGSPREIS",Input_Lieferant!$D$8:$BE$8,0)),2), "")</f>
        <v>2.5</v>
      </c>
      <c r="I125" s="27">
        <f t="shared" si="3"/>
        <v>2.5</v>
      </c>
      <c r="J125" s="27">
        <f>_xlfn.IFNA(INDEX(Input_Lieferant!$D$9:$BE$158,MATCH($A125,Input_Lieferant!$B$9:$B$158,0),MATCH("V_PREISEINHEIT",Input_Lieferant!$D$8:$BE$8,0)), "")</f>
        <v>97</v>
      </c>
      <c r="K125" s="27" t="str">
        <f>_xlfn.IFNA(INDEX('Systemmanager - Datenassistent'!$B$9:$BJ$159,MATCH($A125,Input_Lieferant!$B$9:$B$158,0),MATCH(K$1,'Systemmanager - Datenassistent'!$B$8:$BJ$8,0)), "") &amp; ""</f>
        <v>M720</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2</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4">
      <c r="A126" s="158">
        <f>IF(Input_Lieferant!B133="","",Input_Lieferant!B133)</f>
        <v>125</v>
      </c>
      <c r="B126" s="27" t="str">
        <f>_xlfn.IFNA(INDEX('Systemmanager - Datenassistent'!$B$9:$BJ$159,MATCH($A126,Input_Lieferant!$B$9:$B$158,0),MATCH("WERKS",'Systemmanager - Datenassistent'!$B$8:$BJ$8,0)), "") &amp; ""</f>
        <v>0430</v>
      </c>
      <c r="C126" s="31"/>
      <c r="D126" s="31"/>
      <c r="E126" s="31"/>
      <c r="F126" s="31"/>
      <c r="G126" s="25" t="str">
        <f>_xlfn.IFNA(INDEX('Systemmanager - Datenassistent'!$B$9:$BJ$159,MATCH($A126,Input_Lieferant!$B$9:$B$158,0),MATCH(G$1,'Systemmanager - Datenassistent'!$B$8:$BJ$8,0)), "") &amp; ""</f>
        <v/>
      </c>
      <c r="H126" s="27">
        <f>IFERROR(ROUND(INDEX(Input_Lieferant!$D$9:$BE$158,MATCH($A126,Input_Lieferant!$B$9:$B$158,0),MATCH("V_BEWERTUNGSPREIS",Input_Lieferant!$D$8:$BE$8,0)),2), "")</f>
        <v>5.55</v>
      </c>
      <c r="I126" s="27">
        <f t="shared" si="3"/>
        <v>5.55</v>
      </c>
      <c r="J126" s="27">
        <f>_xlfn.IFNA(INDEX(Input_Lieferant!$D$9:$BE$158,MATCH($A126,Input_Lieferant!$B$9:$B$158,0),MATCH("V_PREISEINHEIT",Input_Lieferant!$D$8:$BE$8,0)), "")</f>
        <v>54</v>
      </c>
      <c r="K126" s="27" t="str">
        <f>_xlfn.IFNA(INDEX('Systemmanager - Datenassistent'!$B$9:$BJ$159,MATCH($A126,Input_Lieferant!$B$9:$B$158,0),MATCH(K$1,'Systemmanager - Datenassistent'!$B$8:$BJ$8,0)), "") &amp; ""</f>
        <v>M100</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4">
      <c r="A127" s="158">
        <f>IF(Input_Lieferant!B134="","",Input_Lieferant!B134)</f>
        <v>126</v>
      </c>
      <c r="B127" s="27" t="str">
        <f>_xlfn.IFNA(INDEX('Systemmanager - Datenassistent'!$B$9:$BJ$159,MATCH($A127,Input_Lieferant!$B$9:$B$158,0),MATCH("WERKS",'Systemmanager - Datenassistent'!$B$8:$BJ$8,0)), "") &amp; ""</f>
        <v>0440</v>
      </c>
      <c r="C127" s="31"/>
      <c r="D127" s="31"/>
      <c r="E127" s="31"/>
      <c r="F127" s="31"/>
      <c r="G127" s="25" t="str">
        <f>_xlfn.IFNA(INDEX('Systemmanager - Datenassistent'!$B$9:$BJ$159,MATCH($A127,Input_Lieferant!$B$9:$B$158,0),MATCH(G$1,'Systemmanager - Datenassistent'!$B$8:$BJ$8,0)), "") &amp; ""</f>
        <v/>
      </c>
      <c r="H127" s="27">
        <f>IFERROR(ROUND(INDEX(Input_Lieferant!$D$9:$BE$158,MATCH($A127,Input_Lieferant!$B$9:$B$158,0),MATCH("V_BEWERTUNGSPREIS",Input_Lieferant!$D$8:$BE$8,0)),2), "")</f>
        <v>2.79</v>
      </c>
      <c r="I127" s="27">
        <f t="shared" si="3"/>
        <v>2.79</v>
      </c>
      <c r="J127" s="27">
        <f>_xlfn.IFNA(INDEX(Input_Lieferant!$D$9:$BE$158,MATCH($A127,Input_Lieferant!$B$9:$B$158,0),MATCH("V_PREISEINHEIT",Input_Lieferant!$D$8:$BE$8,0)), "")</f>
        <v>94</v>
      </c>
      <c r="K127" s="27" t="str">
        <f>_xlfn.IFNA(INDEX('Systemmanager - Datenassistent'!$B$9:$BJ$159,MATCH($A127,Input_Lieferant!$B$9:$B$158,0),MATCH(K$1,'Systemmanager - Datenassistent'!$B$8:$BJ$8,0)), "") &amp; ""</f>
        <v>M100</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4">
      <c r="A128" s="158">
        <f>IF(Input_Lieferant!B135="","",Input_Lieferant!B135)</f>
        <v>127</v>
      </c>
      <c r="B128" s="27" t="str">
        <f>_xlfn.IFNA(INDEX('Systemmanager - Datenassistent'!$B$9:$BJ$159,MATCH($A128,Input_Lieferant!$B$9:$B$158,0),MATCH("WERKS",'Systemmanager - Datenassistent'!$B$8:$BJ$8,0)), "") &amp; ""</f>
        <v>0440</v>
      </c>
      <c r="C128" s="31"/>
      <c r="D128" s="31"/>
      <c r="E128" s="31"/>
      <c r="F128" s="31"/>
      <c r="G128" s="25" t="str">
        <f>_xlfn.IFNA(INDEX('Systemmanager - Datenassistent'!$B$9:$BJ$159,MATCH($A128,Input_Lieferant!$B$9:$B$158,0),MATCH(G$1,'Systemmanager - Datenassistent'!$B$8:$BJ$8,0)), "") &amp; ""</f>
        <v>S</v>
      </c>
      <c r="H128" s="27">
        <f>IFERROR(ROUND(INDEX(Input_Lieferant!$D$9:$BE$158,MATCH($A128,Input_Lieferant!$B$9:$B$158,0),MATCH("V_BEWERTUNGSPREIS",Input_Lieferant!$D$8:$BE$8,0)),2), "")</f>
        <v>4.26</v>
      </c>
      <c r="I128" s="27">
        <f t="shared" si="3"/>
        <v>4.26</v>
      </c>
      <c r="J128" s="27">
        <f>_xlfn.IFNA(INDEX(Input_Lieferant!$D$9:$BE$158,MATCH($A128,Input_Lieferant!$B$9:$B$158,0),MATCH("V_PREISEINHEIT",Input_Lieferant!$D$8:$BE$8,0)), "")</f>
        <v>26</v>
      </c>
      <c r="K128" s="27" t="str">
        <f>_xlfn.IFNA(INDEX('Systemmanager - Datenassistent'!$B$9:$BJ$159,MATCH($A128,Input_Lieferant!$B$9:$B$158,0),MATCH(K$1,'Systemmanager - Datenassistent'!$B$8:$BJ$8,0)), "") &amp; ""</f>
        <v>M131</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2</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4">
      <c r="A129" s="158">
        <f>IF(Input_Lieferant!B136="","",Input_Lieferant!B136)</f>
        <v>128</v>
      </c>
      <c r="B129" s="27" t="str">
        <f>_xlfn.IFNA(INDEX('Systemmanager - Datenassistent'!$B$9:$BJ$159,MATCH($A129,Input_Lieferant!$B$9:$B$158,0),MATCH("WERKS",'Systemmanager - Datenassistent'!$B$8:$BJ$8,0)), "") &amp; ""</f>
        <v>0440</v>
      </c>
      <c r="C129" s="31"/>
      <c r="D129" s="31"/>
      <c r="E129" s="31"/>
      <c r="F129" s="31"/>
      <c r="G129" s="25" t="str">
        <f>_xlfn.IFNA(INDEX('Systemmanager - Datenassistent'!$B$9:$BJ$159,MATCH($A129,Input_Lieferant!$B$9:$B$158,0),MATCH(G$1,'Systemmanager - Datenassistent'!$B$8:$BJ$8,0)), "") &amp; ""</f>
        <v>V</v>
      </c>
      <c r="H129" s="27">
        <f>IFERROR(ROUND(INDEX(Input_Lieferant!$D$9:$BE$158,MATCH($A129,Input_Lieferant!$B$9:$B$158,0),MATCH("V_BEWERTUNGSPREIS",Input_Lieferant!$D$8:$BE$8,0)),2), "")</f>
        <v>5.62</v>
      </c>
      <c r="I129" s="27">
        <f t="shared" si="3"/>
        <v>5.62</v>
      </c>
      <c r="J129" s="27">
        <f>_xlfn.IFNA(INDEX(Input_Lieferant!$D$9:$BE$158,MATCH($A129,Input_Lieferant!$B$9:$B$158,0),MATCH("V_PREISEINHEIT",Input_Lieferant!$D$8:$BE$8,0)), "")</f>
        <v>23</v>
      </c>
      <c r="K129" s="27" t="str">
        <f>_xlfn.IFNA(INDEX('Systemmanager - Datenassistent'!$B$9:$BJ$159,MATCH($A129,Input_Lieferant!$B$9:$B$158,0),MATCH(K$1,'Systemmanager - Datenassistent'!$B$8:$BJ$8,0)), "") &amp; ""</f>
        <v>M230</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2</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4">
      <c r="A130" s="158">
        <f>IF(Input_Lieferant!B137="","",Input_Lieferant!B137)</f>
        <v>129</v>
      </c>
      <c r="B130" s="27" t="str">
        <f>_xlfn.IFNA(INDEX('Systemmanager - Datenassistent'!$B$9:$BJ$159,MATCH($A130,Input_Lieferant!$B$9:$B$158,0),MATCH("WERKS",'Systemmanager - Datenassistent'!$B$8:$BJ$8,0)), "") &amp; ""</f>
        <v>0420</v>
      </c>
      <c r="C130" s="31"/>
      <c r="D130" s="31"/>
      <c r="E130" s="31"/>
      <c r="F130" s="31"/>
      <c r="G130" s="25" t="str">
        <f>_xlfn.IFNA(INDEX('Systemmanager - Datenassistent'!$B$9:$BJ$159,MATCH($A130,Input_Lieferant!$B$9:$B$158,0),MATCH(G$1,'Systemmanager - Datenassistent'!$B$8:$BJ$8,0)), "") &amp; ""</f>
        <v>V</v>
      </c>
      <c r="H130" s="27">
        <f>IFERROR(ROUND(INDEX(Input_Lieferant!$D$9:$BE$158,MATCH($A130,Input_Lieferant!$B$9:$B$158,0),MATCH("V_BEWERTUNGSPREIS",Input_Lieferant!$D$8:$BE$8,0)),2), "")</f>
        <v>7.36</v>
      </c>
      <c r="I130" s="27">
        <f t="shared" ref="I130:I151" si="4">H130</f>
        <v>7.36</v>
      </c>
      <c r="J130" s="27">
        <f>_xlfn.IFNA(INDEX(Input_Lieferant!$D$9:$BE$158,MATCH($A130,Input_Lieferant!$B$9:$B$158,0),MATCH("V_PREISEINHEIT",Input_Lieferant!$D$8:$BE$8,0)), "")</f>
        <v>40</v>
      </c>
      <c r="K130" s="27" t="str">
        <f>_xlfn.IFNA(INDEX('Systemmanager - Datenassistent'!$B$9:$BJ$159,MATCH($A130,Input_Lieferant!$B$9:$B$158,0),MATCH(K$1,'Systemmanager - Datenassistent'!$B$8:$BJ$8,0)), "") &amp; ""</f>
        <v>M900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2</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4">
      <c r="A131" s="158">
        <f>IF(Input_Lieferant!B138="","",Input_Lieferant!B138)</f>
        <v>130</v>
      </c>
      <c r="B131" s="27" t="str">
        <f>_xlfn.IFNA(INDEX('Systemmanager - Datenassistent'!$B$9:$BJ$159,MATCH($A131,Input_Lieferant!$B$9:$B$158,0),MATCH("WERKS",'Systemmanager - Datenassistent'!$B$8:$BJ$8,0)), "") &amp; ""</f>
        <v>0420</v>
      </c>
      <c r="C131" s="31"/>
      <c r="D131" s="31"/>
      <c r="E131" s="31"/>
      <c r="F131" s="31"/>
      <c r="G131" s="25" t="str">
        <f>_xlfn.IFNA(INDEX('Systemmanager - Datenassistent'!$B$9:$BJ$159,MATCH($A131,Input_Lieferant!$B$9:$B$158,0),MATCH(G$1,'Systemmanager - Datenassistent'!$B$8:$BJ$8,0)), "") &amp; ""</f>
        <v>S</v>
      </c>
      <c r="H131" s="27">
        <f>IFERROR(ROUND(INDEX(Input_Lieferant!$D$9:$BE$158,MATCH($A131,Input_Lieferant!$B$9:$B$158,0),MATCH("V_BEWERTUNGSPREIS",Input_Lieferant!$D$8:$BE$8,0)),2), "")</f>
        <v>3.65</v>
      </c>
      <c r="I131" s="27">
        <f t="shared" si="4"/>
        <v>3.65</v>
      </c>
      <c r="J131" s="27">
        <f>_xlfn.IFNA(INDEX(Input_Lieferant!$D$9:$BE$158,MATCH($A131,Input_Lieferant!$B$9:$B$158,0),MATCH("V_PREISEINHEIT",Input_Lieferant!$D$8:$BE$8,0)), "")</f>
        <v>37</v>
      </c>
      <c r="K131" s="27" t="str">
        <f>_xlfn.IFNA(INDEX('Systemmanager - Datenassistent'!$B$9:$BJ$159,MATCH($A131,Input_Lieferant!$B$9:$B$158,0),MATCH(K$1,'Systemmanager - Datenassistent'!$B$8:$BJ$8,0)), "") &amp; ""</f>
        <v>M220</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2</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4">
      <c r="A132" s="158">
        <f>IF(Input_Lieferant!B139="","",Input_Lieferant!B139)</f>
        <v>131</v>
      </c>
      <c r="B132" s="27" t="str">
        <f>_xlfn.IFNA(INDEX('Systemmanager - Datenassistent'!$B$9:$BJ$159,MATCH($A132,Input_Lieferant!$B$9:$B$158,0),MATCH("WERKS",'Systemmanager - Datenassistent'!$B$8:$BJ$8,0)), "") &amp; ""</f>
        <v>0800</v>
      </c>
      <c r="C132" s="31"/>
      <c r="D132" s="31"/>
      <c r="E132" s="31"/>
      <c r="F132" s="31"/>
      <c r="G132" s="25" t="str">
        <f>_xlfn.IFNA(INDEX('Systemmanager - Datenassistent'!$B$9:$BJ$159,MATCH($A132,Input_Lieferant!$B$9:$B$158,0),MATCH(G$1,'Systemmanager - Datenassistent'!$B$8:$BJ$8,0)), "") &amp; ""</f>
        <v>V</v>
      </c>
      <c r="H132" s="27">
        <f>IFERROR(ROUND(INDEX(Input_Lieferant!$D$9:$BE$158,MATCH($A132,Input_Lieferant!$B$9:$B$158,0),MATCH("V_BEWERTUNGSPREIS",Input_Lieferant!$D$8:$BE$8,0)),2), "")</f>
        <v>8.5299999999999994</v>
      </c>
      <c r="I132" s="27">
        <f t="shared" si="4"/>
        <v>8.5299999999999994</v>
      </c>
      <c r="J132" s="27">
        <f>_xlfn.IFNA(INDEX(Input_Lieferant!$D$9:$BE$158,MATCH($A132,Input_Lieferant!$B$9:$B$158,0),MATCH("V_PREISEINHEIT",Input_Lieferant!$D$8:$BE$8,0)), "")</f>
        <v>64</v>
      </c>
      <c r="K132" s="27" t="str">
        <f>_xlfn.IFNA(INDEX('Systemmanager - Datenassistent'!$B$9:$BJ$159,MATCH($A132,Input_Lieferant!$B$9:$B$158,0),MATCH(K$1,'Systemmanager - Datenassistent'!$B$8:$BJ$8,0)), "") &amp; ""</f>
        <v>M120</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2</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4">
      <c r="A133" s="158">
        <f>IF(Input_Lieferant!B140="","",Input_Lieferant!B140)</f>
        <v>132</v>
      </c>
      <c r="B133" s="27" t="str">
        <f>_xlfn.IFNA(INDEX('Systemmanager - Datenassistent'!$B$9:$BJ$159,MATCH($A133,Input_Lieferant!$B$9:$B$158,0),MATCH("WERKS",'Systemmanager - Datenassistent'!$B$8:$BJ$8,0)), "") &amp; ""</f>
        <v>0800</v>
      </c>
      <c r="C133" s="31"/>
      <c r="D133" s="31"/>
      <c r="E133" s="31"/>
      <c r="F133" s="31"/>
      <c r="G133" s="25" t="str">
        <f>_xlfn.IFNA(INDEX('Systemmanager - Datenassistent'!$B$9:$BJ$159,MATCH($A133,Input_Lieferant!$B$9:$B$158,0),MATCH(G$1,'Systemmanager - Datenassistent'!$B$8:$BJ$8,0)), "") &amp; ""</f>
        <v/>
      </c>
      <c r="H133" s="27">
        <f>IFERROR(ROUND(INDEX(Input_Lieferant!$D$9:$BE$158,MATCH($A133,Input_Lieferant!$B$9:$B$158,0),MATCH("V_BEWERTUNGSPREIS",Input_Lieferant!$D$8:$BE$8,0)),2), "")</f>
        <v>5.17</v>
      </c>
      <c r="I133" s="27">
        <f t="shared" si="4"/>
        <v>5.17</v>
      </c>
      <c r="J133" s="27">
        <f>_xlfn.IFNA(INDEX(Input_Lieferant!$D$9:$BE$158,MATCH($A133,Input_Lieferant!$B$9:$B$158,0),MATCH("V_PREISEINHEIT",Input_Lieferant!$D$8:$BE$8,0)), "")</f>
        <v>40</v>
      </c>
      <c r="K133" s="27" t="str">
        <f>_xlfn.IFNA(INDEX('Systemmanager - Datenassistent'!$B$9:$BJ$159,MATCH($A133,Input_Lieferant!$B$9:$B$158,0),MATCH(K$1,'Systemmanager - Datenassistent'!$B$8:$BJ$8,0)), "") &amp; ""</f>
        <v>M240</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4">
      <c r="A134" s="158">
        <f>IF(Input_Lieferant!B141="","",Input_Lieferant!B141)</f>
        <v>133</v>
      </c>
      <c r="B134" s="27" t="str">
        <f>_xlfn.IFNA(INDEX('Systemmanager - Datenassistent'!$B$9:$BJ$159,MATCH($A134,Input_Lieferant!$B$9:$B$158,0),MATCH("WERKS",'Systemmanager - Datenassistent'!$B$8:$BJ$8,0)), "") &amp; ""</f>
        <v>0430</v>
      </c>
      <c r="C134" s="31"/>
      <c r="D134" s="31"/>
      <c r="E134" s="31"/>
      <c r="F134" s="31"/>
      <c r="G134" s="25" t="str">
        <f>_xlfn.IFNA(INDEX('Systemmanager - Datenassistent'!$B$9:$BJ$159,MATCH($A134,Input_Lieferant!$B$9:$B$158,0),MATCH(G$1,'Systemmanager - Datenassistent'!$B$8:$BJ$8,0)), "") &amp; ""</f>
        <v>S</v>
      </c>
      <c r="H134" s="27">
        <f>IFERROR(ROUND(INDEX(Input_Lieferant!$D$9:$BE$158,MATCH($A134,Input_Lieferant!$B$9:$B$158,0),MATCH("V_BEWERTUNGSPREIS",Input_Lieferant!$D$8:$BE$8,0)),2), "")</f>
        <v>4.9000000000000004</v>
      </c>
      <c r="I134" s="27">
        <f t="shared" si="4"/>
        <v>4.9000000000000004</v>
      </c>
      <c r="J134" s="27">
        <f>_xlfn.IFNA(INDEX(Input_Lieferant!$D$9:$BE$158,MATCH($A134,Input_Lieferant!$B$9:$B$158,0),MATCH("V_PREISEINHEIT",Input_Lieferant!$D$8:$BE$8,0)), "")</f>
        <v>75</v>
      </c>
      <c r="K134" s="27" t="str">
        <f>_xlfn.IFNA(INDEX('Systemmanager - Datenassistent'!$B$9:$BJ$159,MATCH($A134,Input_Lieferant!$B$9:$B$158,0),MATCH(K$1,'Systemmanager - Datenassistent'!$B$8:$BJ$8,0)), "") &amp; ""</f>
        <v>M290</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2</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4">
      <c r="A135" s="158">
        <f>IF(Input_Lieferant!B142="","",Input_Lieferant!B142)</f>
        <v>134</v>
      </c>
      <c r="B135" s="27" t="str">
        <f>_xlfn.IFNA(INDEX('Systemmanager - Datenassistent'!$B$9:$BJ$159,MATCH($A135,Input_Lieferant!$B$9:$B$158,0),MATCH("WERKS",'Systemmanager - Datenassistent'!$B$8:$BJ$8,0)), "") &amp; ""</f>
        <v>0420</v>
      </c>
      <c r="C135" s="31"/>
      <c r="D135" s="31"/>
      <c r="E135" s="31"/>
      <c r="F135" s="31"/>
      <c r="G135" s="25" t="str">
        <f>_xlfn.IFNA(INDEX('Systemmanager - Datenassistent'!$B$9:$BJ$159,MATCH($A135,Input_Lieferant!$B$9:$B$158,0),MATCH(G$1,'Systemmanager - Datenassistent'!$B$8:$BJ$8,0)), "") &amp; ""</f>
        <v/>
      </c>
      <c r="H135" s="27">
        <f>IFERROR(ROUND(INDEX(Input_Lieferant!$D$9:$BE$158,MATCH($A135,Input_Lieferant!$B$9:$B$158,0),MATCH("V_BEWERTUNGSPREIS",Input_Lieferant!$D$8:$BE$8,0)),2), "")</f>
        <v>9.5399999999999991</v>
      </c>
      <c r="I135" s="27">
        <f t="shared" si="4"/>
        <v>9.5399999999999991</v>
      </c>
      <c r="J135" s="27">
        <f>_xlfn.IFNA(INDEX(Input_Lieferant!$D$9:$BE$158,MATCH($A135,Input_Lieferant!$B$9:$B$158,0),MATCH("V_PREISEINHEIT",Input_Lieferant!$D$8:$BE$8,0)), "")</f>
        <v>94</v>
      </c>
      <c r="K135" s="27" t="str">
        <f>_xlfn.IFNA(INDEX('Systemmanager - Datenassistent'!$B$9:$BJ$159,MATCH($A135,Input_Lieferant!$B$9:$B$158,0),MATCH(K$1,'Systemmanager - Datenassistent'!$B$8:$BJ$8,0)), "") &amp; ""</f>
        <v>A100</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4">
      <c r="A136" s="158">
        <f>IF(Input_Lieferant!B143="","",Input_Lieferant!B143)</f>
        <v>135</v>
      </c>
      <c r="B136" s="27" t="str">
        <f>_xlfn.IFNA(INDEX('Systemmanager - Datenassistent'!$B$9:$BJ$159,MATCH($A136,Input_Lieferant!$B$9:$B$158,0),MATCH("WERKS",'Systemmanager - Datenassistent'!$B$8:$BJ$8,0)), "") &amp; ""</f>
        <v>0800</v>
      </c>
      <c r="C136" s="31"/>
      <c r="D136" s="31"/>
      <c r="E136" s="31"/>
      <c r="F136" s="31"/>
      <c r="G136" s="25" t="str">
        <f>_xlfn.IFNA(INDEX('Systemmanager - Datenassistent'!$B$9:$BJ$159,MATCH($A136,Input_Lieferant!$B$9:$B$158,0),MATCH(G$1,'Systemmanager - Datenassistent'!$B$8:$BJ$8,0)), "") &amp; ""</f>
        <v>V</v>
      </c>
      <c r="H136" s="27">
        <f>IFERROR(ROUND(INDEX(Input_Lieferant!$D$9:$BE$158,MATCH($A136,Input_Lieferant!$B$9:$B$158,0),MATCH("V_BEWERTUNGSPREIS",Input_Lieferant!$D$8:$BE$8,0)),2), "")</f>
        <v>5.53</v>
      </c>
      <c r="I136" s="27">
        <f t="shared" si="4"/>
        <v>5.53</v>
      </c>
      <c r="J136" s="27">
        <f>_xlfn.IFNA(INDEX(Input_Lieferant!$D$9:$BE$158,MATCH($A136,Input_Lieferant!$B$9:$B$158,0),MATCH("V_PREISEINHEIT",Input_Lieferant!$D$8:$BE$8,0)), "")</f>
        <v>48</v>
      </c>
      <c r="K136" s="27" t="str">
        <f>_xlfn.IFNA(INDEX('Systemmanager - Datenassistent'!$B$9:$BJ$159,MATCH($A136,Input_Lieferant!$B$9:$B$158,0),MATCH(K$1,'Systemmanager - Datenassistent'!$B$8:$BJ$8,0)), "") &amp; ""</f>
        <v>M210</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2</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4">
      <c r="A137" s="158">
        <f>IF(Input_Lieferant!B144="","",Input_Lieferant!B144)</f>
        <v>136</v>
      </c>
      <c r="B137" s="27" t="str">
        <f>_xlfn.IFNA(INDEX('Systemmanager - Datenassistent'!$B$9:$BJ$159,MATCH($A137,Input_Lieferant!$B$9:$B$158,0),MATCH("WERKS",'Systemmanager - Datenassistent'!$B$8:$BJ$8,0)), "") &amp; ""</f>
        <v>0430</v>
      </c>
      <c r="C137" s="31"/>
      <c r="D137" s="31"/>
      <c r="E137" s="31"/>
      <c r="F137" s="31"/>
      <c r="G137" s="25" t="str">
        <f>_xlfn.IFNA(INDEX('Systemmanager - Datenassistent'!$B$9:$BJ$159,MATCH($A137,Input_Lieferant!$B$9:$B$158,0),MATCH(G$1,'Systemmanager - Datenassistent'!$B$8:$BJ$8,0)), "") &amp; ""</f>
        <v>V</v>
      </c>
      <c r="H137" s="27">
        <f>IFERROR(ROUND(INDEX(Input_Lieferant!$D$9:$BE$158,MATCH($A137,Input_Lieferant!$B$9:$B$158,0),MATCH("V_BEWERTUNGSPREIS",Input_Lieferant!$D$8:$BE$8,0)),2), "")</f>
        <v>7.58</v>
      </c>
      <c r="I137" s="27">
        <f t="shared" si="4"/>
        <v>7.58</v>
      </c>
      <c r="J137" s="27">
        <f>_xlfn.IFNA(INDEX(Input_Lieferant!$D$9:$BE$158,MATCH($A137,Input_Lieferant!$B$9:$B$158,0),MATCH("V_PREISEINHEIT",Input_Lieferant!$D$8:$BE$8,0)), "")</f>
        <v>58</v>
      </c>
      <c r="K137" s="27" t="str">
        <f>_xlfn.IFNA(INDEX('Systemmanager - Datenassistent'!$B$9:$BJ$159,MATCH($A137,Input_Lieferant!$B$9:$B$158,0),MATCH(K$1,'Systemmanager - Datenassistent'!$B$8:$BJ$8,0)), "") &amp; ""</f>
        <v>M150</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2</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4">
      <c r="A138" s="158">
        <f>IF(Input_Lieferant!B145="","",Input_Lieferant!B145)</f>
        <v>137</v>
      </c>
      <c r="B138" s="27" t="str">
        <f>_xlfn.IFNA(INDEX('Systemmanager - Datenassistent'!$B$9:$BJ$159,MATCH($A138,Input_Lieferant!$B$9:$B$158,0),MATCH("WERKS",'Systemmanager - Datenassistent'!$B$8:$BJ$8,0)), "") &amp; ""</f>
        <v>0440</v>
      </c>
      <c r="C138" s="31"/>
      <c r="D138" s="31"/>
      <c r="E138" s="31"/>
      <c r="F138" s="31"/>
      <c r="G138" s="25" t="str">
        <f>_xlfn.IFNA(INDEX('Systemmanager - Datenassistent'!$B$9:$BJ$159,MATCH($A138,Input_Lieferant!$B$9:$B$158,0),MATCH(G$1,'Systemmanager - Datenassistent'!$B$8:$BJ$8,0)), "") &amp; ""</f>
        <v/>
      </c>
      <c r="H138" s="27">
        <f>IFERROR(ROUND(INDEX(Input_Lieferant!$D$9:$BE$158,MATCH($A138,Input_Lieferant!$B$9:$B$158,0),MATCH("V_BEWERTUNGSPREIS",Input_Lieferant!$D$8:$BE$8,0)),2), "")</f>
        <v>1.42</v>
      </c>
      <c r="I138" s="27">
        <f t="shared" si="4"/>
        <v>1.42</v>
      </c>
      <c r="J138" s="27">
        <f>_xlfn.IFNA(INDEX(Input_Lieferant!$D$9:$BE$158,MATCH($A138,Input_Lieferant!$B$9:$B$158,0),MATCH("V_PREISEINHEIT",Input_Lieferant!$D$8:$BE$8,0)), "")</f>
        <v>10</v>
      </c>
      <c r="K138" s="27" t="str">
        <f>_xlfn.IFNA(INDEX('Systemmanager - Datenassistent'!$B$9:$BJ$159,MATCH($A138,Input_Lieferant!$B$9:$B$158,0),MATCH(K$1,'Systemmanager - Datenassistent'!$B$8:$BJ$8,0)), "") &amp; ""</f>
        <v>M131</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4">
      <c r="A139" s="158">
        <f>IF(Input_Lieferant!B146="","",Input_Lieferant!B146)</f>
        <v>138</v>
      </c>
      <c r="B139" s="27" t="str">
        <f>_xlfn.IFNA(INDEX('Systemmanager - Datenassistent'!$B$9:$BJ$159,MATCH($A139,Input_Lieferant!$B$9:$B$158,0),MATCH("WERKS",'Systemmanager - Datenassistent'!$B$8:$BJ$8,0)), "") &amp; ""</f>
        <v>0440</v>
      </c>
      <c r="C139" s="31"/>
      <c r="D139" s="31"/>
      <c r="E139" s="31"/>
      <c r="F139" s="31"/>
      <c r="G139" s="25" t="str">
        <f>_xlfn.IFNA(INDEX('Systemmanager - Datenassistent'!$B$9:$BJ$159,MATCH($A139,Input_Lieferant!$B$9:$B$158,0),MATCH(G$1,'Systemmanager - Datenassistent'!$B$8:$BJ$8,0)), "") &amp; ""</f>
        <v/>
      </c>
      <c r="H139" s="27">
        <f>IFERROR(ROUND(INDEX(Input_Lieferant!$D$9:$BE$158,MATCH($A139,Input_Lieferant!$B$9:$B$158,0),MATCH("V_BEWERTUNGSPREIS",Input_Lieferant!$D$8:$BE$8,0)),2), "")</f>
        <v>4.92</v>
      </c>
      <c r="I139" s="27">
        <f t="shared" si="4"/>
        <v>4.92</v>
      </c>
      <c r="J139" s="27">
        <f>_xlfn.IFNA(INDEX(Input_Lieferant!$D$9:$BE$158,MATCH($A139,Input_Lieferant!$B$9:$B$158,0),MATCH("V_PREISEINHEIT",Input_Lieferant!$D$8:$BE$8,0)), "")</f>
        <v>32</v>
      </c>
      <c r="K139" s="27" t="str">
        <f>_xlfn.IFNA(INDEX('Systemmanager - Datenassistent'!$B$9:$BJ$159,MATCH($A139,Input_Lieferant!$B$9:$B$158,0),MATCH(K$1,'Systemmanager - Datenassistent'!$B$8:$BJ$8,0)), "") &amp; ""</f>
        <v>M320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4">
      <c r="A140" s="158">
        <f>IF(Input_Lieferant!B147="","",Input_Lieferant!B147)</f>
        <v>139</v>
      </c>
      <c r="B140" s="27" t="str">
        <f>_xlfn.IFNA(INDEX('Systemmanager - Datenassistent'!$B$9:$BJ$159,MATCH($A140,Input_Lieferant!$B$9:$B$158,0),MATCH("WERKS",'Systemmanager - Datenassistent'!$B$8:$BJ$8,0)), "") &amp; ""</f>
        <v>0440</v>
      </c>
      <c r="C140" s="31"/>
      <c r="D140" s="31"/>
      <c r="E140" s="31"/>
      <c r="F140" s="31"/>
      <c r="G140" s="25" t="str">
        <f>_xlfn.IFNA(INDEX('Systemmanager - Datenassistent'!$B$9:$BJ$159,MATCH($A140,Input_Lieferant!$B$9:$B$158,0),MATCH(G$1,'Systemmanager - Datenassistent'!$B$8:$BJ$8,0)), "") &amp; ""</f>
        <v>V</v>
      </c>
      <c r="H140" s="27">
        <f>IFERROR(ROUND(INDEX(Input_Lieferant!$D$9:$BE$158,MATCH($A140,Input_Lieferant!$B$9:$B$158,0),MATCH("V_BEWERTUNGSPREIS",Input_Lieferant!$D$8:$BE$8,0)),2), "")</f>
        <v>2.58</v>
      </c>
      <c r="I140" s="27">
        <f t="shared" si="4"/>
        <v>2.58</v>
      </c>
      <c r="J140" s="27">
        <f>_xlfn.IFNA(INDEX(Input_Lieferant!$D$9:$BE$158,MATCH($A140,Input_Lieferant!$B$9:$B$158,0),MATCH("V_PREISEINHEIT",Input_Lieferant!$D$8:$BE$8,0)), "")</f>
        <v>81</v>
      </c>
      <c r="K140" s="27" t="str">
        <f>_xlfn.IFNA(INDEX('Systemmanager - Datenassistent'!$B$9:$BJ$159,MATCH($A140,Input_Lieferant!$B$9:$B$158,0),MATCH(K$1,'Systemmanager - Datenassistent'!$B$8:$BJ$8,0)), "") &amp; ""</f>
        <v>M130</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2</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4">
      <c r="A141" s="158">
        <f>IF(Input_Lieferant!B148="","",Input_Lieferant!B148)</f>
        <v>140</v>
      </c>
      <c r="B141" s="27" t="str">
        <f>_xlfn.IFNA(INDEX('Systemmanager - Datenassistent'!$B$9:$BJ$159,MATCH($A141,Input_Lieferant!$B$9:$B$158,0),MATCH("WERKS",'Systemmanager - Datenassistent'!$B$8:$BJ$8,0)), "") &amp; ""</f>
        <v>0430</v>
      </c>
      <c r="C141" s="31"/>
      <c r="D141" s="31"/>
      <c r="E141" s="31"/>
      <c r="F141" s="31"/>
      <c r="G141" s="25" t="str">
        <f>_xlfn.IFNA(INDEX('Systemmanager - Datenassistent'!$B$9:$BJ$159,MATCH($A141,Input_Lieferant!$B$9:$B$158,0),MATCH(G$1,'Systemmanager - Datenassistent'!$B$8:$BJ$8,0)), "") &amp; ""</f>
        <v/>
      </c>
      <c r="H141" s="27">
        <f>IFERROR(ROUND(INDEX(Input_Lieferant!$D$9:$BE$158,MATCH($A141,Input_Lieferant!$B$9:$B$158,0),MATCH("V_BEWERTUNGSPREIS",Input_Lieferant!$D$8:$BE$8,0)),2), "")</f>
        <v>7.19</v>
      </c>
      <c r="I141" s="27">
        <f t="shared" si="4"/>
        <v>7.19</v>
      </c>
      <c r="J141" s="27">
        <f>_xlfn.IFNA(INDEX(Input_Lieferant!$D$9:$BE$158,MATCH($A141,Input_Lieferant!$B$9:$B$158,0),MATCH("V_PREISEINHEIT",Input_Lieferant!$D$8:$BE$8,0)), "")</f>
        <v>60</v>
      </c>
      <c r="K141" s="27" t="str">
        <f>_xlfn.IFNA(INDEX('Systemmanager - Datenassistent'!$B$9:$BJ$159,MATCH($A141,Input_Lieferant!$B$9:$B$158,0),MATCH(K$1,'Systemmanager - Datenassistent'!$B$8:$BJ$8,0)), "") &amp; ""</f>
        <v>M150</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4">
      <c r="A142" s="158">
        <f>IF(Input_Lieferant!B149="","",Input_Lieferant!B149)</f>
        <v>141</v>
      </c>
      <c r="B142" s="27" t="str">
        <f>_xlfn.IFNA(INDEX('Systemmanager - Datenassistent'!$B$9:$BJ$159,MATCH($A142,Input_Lieferant!$B$9:$B$158,0),MATCH("WERKS",'Systemmanager - Datenassistent'!$B$8:$BJ$8,0)), "") &amp; ""</f>
        <v>0420</v>
      </c>
      <c r="C142" s="31"/>
      <c r="D142" s="31"/>
      <c r="E142" s="31"/>
      <c r="F142" s="31"/>
      <c r="G142" s="25" t="str">
        <f>_xlfn.IFNA(INDEX('Systemmanager - Datenassistent'!$B$9:$BJ$159,MATCH($A142,Input_Lieferant!$B$9:$B$158,0),MATCH(G$1,'Systemmanager - Datenassistent'!$B$8:$BJ$8,0)), "") &amp; ""</f>
        <v>V</v>
      </c>
      <c r="H142" s="27">
        <f>IFERROR(ROUND(INDEX(Input_Lieferant!$D$9:$BE$158,MATCH($A142,Input_Lieferant!$B$9:$B$158,0),MATCH("V_BEWERTUNGSPREIS",Input_Lieferant!$D$8:$BE$8,0)),2), "")</f>
        <v>9.57</v>
      </c>
      <c r="I142" s="27">
        <f t="shared" si="4"/>
        <v>9.57</v>
      </c>
      <c r="J142" s="27">
        <f>_xlfn.IFNA(INDEX(Input_Lieferant!$D$9:$BE$158,MATCH($A142,Input_Lieferant!$B$9:$B$158,0),MATCH("V_PREISEINHEIT",Input_Lieferant!$D$8:$BE$8,0)), "")</f>
        <v>61</v>
      </c>
      <c r="K142" s="27" t="str">
        <f>_xlfn.IFNA(INDEX('Systemmanager - Datenassistent'!$B$9:$BJ$159,MATCH($A142,Input_Lieferant!$B$9:$B$158,0),MATCH(K$1,'Systemmanager - Datenassistent'!$B$8:$BJ$8,0)), "") &amp; ""</f>
        <v>M340</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2</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4">
      <c r="A143" s="158">
        <f>IF(Input_Lieferant!B150="","",Input_Lieferant!B150)</f>
        <v>142</v>
      </c>
      <c r="B143" s="27" t="str">
        <f>_xlfn.IFNA(INDEX('Systemmanager - Datenassistent'!$B$9:$BJ$159,MATCH($A143,Input_Lieferant!$B$9:$B$158,0),MATCH("WERKS",'Systemmanager - Datenassistent'!$B$8:$BJ$8,0)), "") &amp; ""</f>
        <v>0440</v>
      </c>
      <c r="C143" s="31"/>
      <c r="D143" s="31"/>
      <c r="E143" s="31"/>
      <c r="F143" s="31"/>
      <c r="G143" s="25" t="str">
        <f>_xlfn.IFNA(INDEX('Systemmanager - Datenassistent'!$B$9:$BJ$159,MATCH($A143,Input_Lieferant!$B$9:$B$158,0),MATCH(G$1,'Systemmanager - Datenassistent'!$B$8:$BJ$8,0)), "") &amp; ""</f>
        <v>S</v>
      </c>
      <c r="H143" s="27">
        <f>IFERROR(ROUND(INDEX(Input_Lieferant!$D$9:$BE$158,MATCH($A143,Input_Lieferant!$B$9:$B$158,0),MATCH("V_BEWERTUNGSPREIS",Input_Lieferant!$D$8:$BE$8,0)),2), "")</f>
        <v>4.13</v>
      </c>
      <c r="I143" s="27">
        <f t="shared" si="4"/>
        <v>4.13</v>
      </c>
      <c r="J143" s="27">
        <f>_xlfn.IFNA(INDEX(Input_Lieferant!$D$9:$BE$158,MATCH($A143,Input_Lieferant!$B$9:$B$158,0),MATCH("V_PREISEINHEIT",Input_Lieferant!$D$8:$BE$8,0)), "")</f>
        <v>18</v>
      </c>
      <c r="K143" s="27" t="str">
        <f>_xlfn.IFNA(INDEX('Systemmanager - Datenassistent'!$B$9:$BJ$159,MATCH($A143,Input_Lieferant!$B$9:$B$158,0),MATCH(K$1,'Systemmanager - Datenassistent'!$B$8:$BJ$8,0)), "") &amp; ""</f>
        <v>M700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2</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4">
      <c r="A144" s="158">
        <f>IF(Input_Lieferant!B151="","",Input_Lieferant!B151)</f>
        <v>143</v>
      </c>
      <c r="B144" s="27" t="str">
        <f>_xlfn.IFNA(INDEX('Systemmanager - Datenassistent'!$B$9:$BJ$159,MATCH($A144,Input_Lieferant!$B$9:$B$158,0),MATCH("WERKS",'Systemmanager - Datenassistent'!$B$8:$BJ$8,0)), "") &amp; ""</f>
        <v>0440</v>
      </c>
      <c r="C144" s="31"/>
      <c r="D144" s="31"/>
      <c r="E144" s="31"/>
      <c r="F144" s="31"/>
      <c r="G144" s="25" t="str">
        <f>_xlfn.IFNA(INDEX('Systemmanager - Datenassistent'!$B$9:$BJ$159,MATCH($A144,Input_Lieferant!$B$9:$B$158,0),MATCH(G$1,'Systemmanager - Datenassistent'!$B$8:$BJ$8,0)), "") &amp; ""</f>
        <v/>
      </c>
      <c r="H144" s="27">
        <f>IFERROR(ROUND(INDEX(Input_Lieferant!$D$9:$BE$158,MATCH($A144,Input_Lieferant!$B$9:$B$158,0),MATCH("V_BEWERTUNGSPREIS",Input_Lieferant!$D$8:$BE$8,0)),2), "")</f>
        <v>7.02</v>
      </c>
      <c r="I144" s="27">
        <f t="shared" si="4"/>
        <v>7.02</v>
      </c>
      <c r="J144" s="27">
        <f>_xlfn.IFNA(INDEX(Input_Lieferant!$D$9:$BE$158,MATCH($A144,Input_Lieferant!$B$9:$B$158,0),MATCH("V_PREISEINHEIT",Input_Lieferant!$D$8:$BE$8,0)), "")</f>
        <v>53</v>
      </c>
      <c r="K144" s="27" t="str">
        <f>_xlfn.IFNA(INDEX('Systemmanager - Datenassistent'!$B$9:$BJ$159,MATCH($A144,Input_Lieferant!$B$9:$B$158,0),MATCH(K$1,'Systemmanager - Datenassistent'!$B$8:$BJ$8,0)), "") &amp; ""</f>
        <v>M320</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4">
      <c r="A145" s="158">
        <f>IF(Input_Lieferant!B152="","",Input_Lieferant!B152)</f>
        <v>144</v>
      </c>
      <c r="B145" s="27" t="str">
        <f>_xlfn.IFNA(INDEX('Systemmanager - Datenassistent'!$B$9:$BJ$159,MATCH($A145,Input_Lieferant!$B$9:$B$158,0),MATCH("WERKS",'Systemmanager - Datenassistent'!$B$8:$BJ$8,0)), "") &amp; ""</f>
        <v>0420</v>
      </c>
      <c r="C145" s="31"/>
      <c r="D145" s="31"/>
      <c r="E145" s="31"/>
      <c r="F145" s="31"/>
      <c r="G145" s="25" t="str">
        <f>_xlfn.IFNA(INDEX('Systemmanager - Datenassistent'!$B$9:$BJ$159,MATCH($A145,Input_Lieferant!$B$9:$B$158,0),MATCH(G$1,'Systemmanager - Datenassistent'!$B$8:$BJ$8,0)), "") &amp; ""</f>
        <v>S</v>
      </c>
      <c r="H145" s="27">
        <f>IFERROR(ROUND(INDEX(Input_Lieferant!$D$9:$BE$158,MATCH($A145,Input_Lieferant!$B$9:$B$158,0),MATCH("V_BEWERTUNGSPREIS",Input_Lieferant!$D$8:$BE$8,0)),2), "")</f>
        <v>3.58</v>
      </c>
      <c r="I145" s="27">
        <f t="shared" si="4"/>
        <v>3.58</v>
      </c>
      <c r="J145" s="27">
        <f>_xlfn.IFNA(INDEX(Input_Lieferant!$D$9:$BE$158,MATCH($A145,Input_Lieferant!$B$9:$B$158,0),MATCH("V_PREISEINHEIT",Input_Lieferant!$D$8:$BE$8,0)), "")</f>
        <v>38</v>
      </c>
      <c r="K145" s="27" t="str">
        <f>_xlfn.IFNA(INDEX('Systemmanager - Datenassistent'!$B$9:$BJ$159,MATCH($A145,Input_Lieferant!$B$9:$B$158,0),MATCH(K$1,'Systemmanager - Datenassistent'!$B$8:$BJ$8,0)), "") &amp; ""</f>
        <v>M710</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2</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4">
      <c r="A146" s="158">
        <f>IF(Input_Lieferant!B153="","",Input_Lieferant!B153)</f>
        <v>145</v>
      </c>
      <c r="B146" s="27" t="str">
        <f>_xlfn.IFNA(INDEX('Systemmanager - Datenassistent'!$B$9:$BJ$159,MATCH($A146,Input_Lieferant!$B$9:$B$158,0),MATCH("WERKS",'Systemmanager - Datenassistent'!$B$8:$BJ$8,0)), "") &amp; ""</f>
        <v>0440</v>
      </c>
      <c r="C146" s="31"/>
      <c r="D146" s="31"/>
      <c r="E146" s="31"/>
      <c r="F146" s="31"/>
      <c r="G146" s="25" t="str">
        <f>_xlfn.IFNA(INDEX('Systemmanager - Datenassistent'!$B$9:$BJ$159,MATCH($A146,Input_Lieferant!$B$9:$B$158,0),MATCH(G$1,'Systemmanager - Datenassistent'!$B$8:$BJ$8,0)), "") &amp; ""</f>
        <v>S</v>
      </c>
      <c r="H146" s="27">
        <f>IFERROR(ROUND(INDEX(Input_Lieferant!$D$9:$BE$158,MATCH($A146,Input_Lieferant!$B$9:$B$158,0),MATCH("V_BEWERTUNGSPREIS",Input_Lieferant!$D$8:$BE$8,0)),2), "")</f>
        <v>7.86</v>
      </c>
      <c r="I146" s="27">
        <f t="shared" si="4"/>
        <v>7.86</v>
      </c>
      <c r="J146" s="27">
        <f>_xlfn.IFNA(INDEX(Input_Lieferant!$D$9:$BE$158,MATCH($A146,Input_Lieferant!$B$9:$B$158,0),MATCH("V_PREISEINHEIT",Input_Lieferant!$D$8:$BE$8,0)), "")</f>
        <v>43</v>
      </c>
      <c r="K146" s="27" t="str">
        <f>_xlfn.IFNA(INDEX('Systemmanager - Datenassistent'!$B$9:$BJ$159,MATCH($A146,Input_Lieferant!$B$9:$B$158,0),MATCH(K$1,'Systemmanager - Datenassistent'!$B$8:$BJ$8,0)), "") &amp; ""</f>
        <v>A100</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2</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4">
      <c r="A147" s="158">
        <f>IF(Input_Lieferant!B154="","",Input_Lieferant!B154)</f>
        <v>146</v>
      </c>
      <c r="B147" s="27" t="str">
        <f>_xlfn.IFNA(INDEX('Systemmanager - Datenassistent'!$B$9:$BJ$159,MATCH($A147,Input_Lieferant!$B$9:$B$158,0),MATCH("WERKS",'Systemmanager - Datenassistent'!$B$8:$BJ$8,0)), "") &amp; ""</f>
        <v>0430</v>
      </c>
      <c r="C147" s="31"/>
      <c r="D147" s="31"/>
      <c r="E147" s="31"/>
      <c r="F147" s="31"/>
      <c r="G147" s="25" t="str">
        <f>_xlfn.IFNA(INDEX('Systemmanager - Datenassistent'!$B$9:$BJ$159,MATCH($A147,Input_Lieferant!$B$9:$B$158,0),MATCH(G$1,'Systemmanager - Datenassistent'!$B$8:$BJ$8,0)), "") &amp; ""</f>
        <v/>
      </c>
      <c r="H147" s="27">
        <f>IFERROR(ROUND(INDEX(Input_Lieferant!$D$9:$BE$158,MATCH($A147,Input_Lieferant!$B$9:$B$158,0),MATCH("V_BEWERTUNGSPREIS",Input_Lieferant!$D$8:$BE$8,0)),2), "")</f>
        <v>7.66</v>
      </c>
      <c r="I147" s="27">
        <f t="shared" si="4"/>
        <v>7.66</v>
      </c>
      <c r="J147" s="27">
        <f>_xlfn.IFNA(INDEX(Input_Lieferant!$D$9:$BE$158,MATCH($A147,Input_Lieferant!$B$9:$B$158,0),MATCH("V_PREISEINHEIT",Input_Lieferant!$D$8:$BE$8,0)), "")</f>
        <v>73</v>
      </c>
      <c r="K147" s="27" t="str">
        <f>_xlfn.IFNA(INDEX('Systemmanager - Datenassistent'!$B$9:$BJ$159,MATCH($A147,Input_Lieferant!$B$9:$B$158,0),MATCH(K$1,'Systemmanager - Datenassistent'!$B$8:$BJ$8,0)), "") &amp; ""</f>
        <v>M290</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4">
      <c r="A148" s="158">
        <f>IF(Input_Lieferant!B155="","",Input_Lieferant!B155)</f>
        <v>147</v>
      </c>
      <c r="B148" s="27" t="str">
        <f>_xlfn.IFNA(INDEX('Systemmanager - Datenassistent'!$B$9:$BJ$159,MATCH($A148,Input_Lieferant!$B$9:$B$158,0),MATCH("WERKS",'Systemmanager - Datenassistent'!$B$8:$BJ$8,0)), "") &amp; ""</f>
        <v>0440</v>
      </c>
      <c r="C148" s="31"/>
      <c r="D148" s="31"/>
      <c r="E148" s="31"/>
      <c r="F148" s="31"/>
      <c r="G148" s="25" t="str">
        <f>_xlfn.IFNA(INDEX('Systemmanager - Datenassistent'!$B$9:$BJ$159,MATCH($A148,Input_Lieferant!$B$9:$B$158,0),MATCH(G$1,'Systemmanager - Datenassistent'!$B$8:$BJ$8,0)), "") &amp; ""</f>
        <v/>
      </c>
      <c r="H148" s="27">
        <f>IFERROR(ROUND(INDEX(Input_Lieferant!$D$9:$BE$158,MATCH($A148,Input_Lieferant!$B$9:$B$158,0),MATCH("V_BEWERTUNGSPREIS",Input_Lieferant!$D$8:$BE$8,0)),2), "")</f>
        <v>2.93</v>
      </c>
      <c r="I148" s="27">
        <f t="shared" si="4"/>
        <v>2.93</v>
      </c>
      <c r="J148" s="27">
        <f>_xlfn.IFNA(INDEX(Input_Lieferant!$D$9:$BE$158,MATCH($A148,Input_Lieferant!$B$9:$B$158,0),MATCH("V_PREISEINHEIT",Input_Lieferant!$D$8:$BE$8,0)), "")</f>
        <v>11</v>
      </c>
      <c r="K148" s="27" t="str">
        <f>_xlfn.IFNA(INDEX('Systemmanager - Datenassistent'!$B$9:$BJ$159,MATCH($A148,Input_Lieferant!$B$9:$B$158,0),MATCH(K$1,'Systemmanager - Datenassistent'!$B$8:$BJ$8,0)), "") &amp; ""</f>
        <v>M710</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4">
      <c r="A149" s="158">
        <f>IF(Input_Lieferant!B156="","",Input_Lieferant!B156)</f>
        <v>148</v>
      </c>
      <c r="B149" s="27" t="str">
        <f>_xlfn.IFNA(INDEX('Systemmanager - Datenassistent'!$B$9:$BJ$159,MATCH($A149,Input_Lieferant!$B$9:$B$158,0),MATCH("WERKS",'Systemmanager - Datenassistent'!$B$8:$BJ$8,0)), "") &amp; ""</f>
        <v>0800</v>
      </c>
      <c r="C149" s="31"/>
      <c r="D149" s="31"/>
      <c r="E149" s="31"/>
      <c r="F149" s="31"/>
      <c r="G149" s="25" t="str">
        <f>_xlfn.IFNA(INDEX('Systemmanager - Datenassistent'!$B$9:$BJ$159,MATCH($A149,Input_Lieferant!$B$9:$B$158,0),MATCH(G$1,'Systemmanager - Datenassistent'!$B$8:$BJ$8,0)), "") &amp; ""</f>
        <v>S</v>
      </c>
      <c r="H149" s="27">
        <f>IFERROR(ROUND(INDEX(Input_Lieferant!$D$9:$BE$158,MATCH($A149,Input_Lieferant!$B$9:$B$158,0),MATCH("V_BEWERTUNGSPREIS",Input_Lieferant!$D$8:$BE$8,0)),2), "")</f>
        <v>6.1</v>
      </c>
      <c r="I149" s="27">
        <f t="shared" si="4"/>
        <v>6.1</v>
      </c>
      <c r="J149" s="27">
        <f>_xlfn.IFNA(INDEX(Input_Lieferant!$D$9:$BE$158,MATCH($A149,Input_Lieferant!$B$9:$B$158,0),MATCH("V_PREISEINHEIT",Input_Lieferant!$D$8:$BE$8,0)), "")</f>
        <v>93</v>
      </c>
      <c r="K149" s="27" t="str">
        <f>_xlfn.IFNA(INDEX('Systemmanager - Datenassistent'!$B$9:$BJ$159,MATCH($A149,Input_Lieferant!$B$9:$B$158,0),MATCH(K$1,'Systemmanager - Datenassistent'!$B$8:$BJ$8,0)), "") &amp; ""</f>
        <v>M130</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2</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4">
      <c r="A150" s="158">
        <f>IF(Input_Lieferant!B157="","",Input_Lieferant!B157)</f>
        <v>149</v>
      </c>
      <c r="B150" s="27" t="str">
        <f>_xlfn.IFNA(INDEX('Systemmanager - Datenassistent'!$B$9:$BJ$159,MATCH($A150,Input_Lieferant!$B$9:$B$158,0),MATCH("WERKS",'Systemmanager - Datenassistent'!$B$8:$BJ$8,0)), "") &amp; ""</f>
        <v>0440</v>
      </c>
      <c r="C150" s="31"/>
      <c r="D150" s="31"/>
      <c r="E150" s="31"/>
      <c r="F150" s="31"/>
      <c r="G150" s="25" t="str">
        <f>_xlfn.IFNA(INDEX('Systemmanager - Datenassistent'!$B$9:$BJ$159,MATCH($A150,Input_Lieferant!$B$9:$B$158,0),MATCH(G$1,'Systemmanager - Datenassistent'!$B$8:$BJ$8,0)), "") &amp; ""</f>
        <v>S</v>
      </c>
      <c r="H150" s="27">
        <f>IFERROR(ROUND(INDEX(Input_Lieferant!$D$9:$BE$158,MATCH($A150,Input_Lieferant!$B$9:$B$158,0),MATCH("V_BEWERTUNGSPREIS",Input_Lieferant!$D$8:$BE$8,0)),2), "")</f>
        <v>8.82</v>
      </c>
      <c r="I150" s="27">
        <f t="shared" si="4"/>
        <v>8.82</v>
      </c>
      <c r="J150" s="27">
        <f>_xlfn.IFNA(INDEX(Input_Lieferant!$D$9:$BE$158,MATCH($A150,Input_Lieferant!$B$9:$B$158,0),MATCH("V_PREISEINHEIT",Input_Lieferant!$D$8:$BE$8,0)), "")</f>
        <v>78</v>
      </c>
      <c r="K150" s="27" t="str">
        <f>_xlfn.IFNA(INDEX('Systemmanager - Datenassistent'!$B$9:$BJ$159,MATCH($A150,Input_Lieferant!$B$9:$B$158,0),MATCH(K$1,'Systemmanager - Datenassistent'!$B$8:$BJ$8,0)), "") &amp; ""</f>
        <v>M720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2</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4">
      <c r="A151" s="158">
        <f>IF(Input_Lieferant!B158="","",Input_Lieferant!B158)</f>
        <v>150</v>
      </c>
      <c r="B151" s="27" t="str">
        <f>_xlfn.IFNA(INDEX('Systemmanager - Datenassistent'!$B$9:$BJ$159,MATCH($A151,Input_Lieferant!$B$9:$B$158,0),MATCH("WERKS",'Systemmanager - Datenassistent'!$B$8:$BJ$8,0)), "") &amp; ""</f>
        <v>0430</v>
      </c>
      <c r="C151" s="31"/>
      <c r="D151" s="31"/>
      <c r="E151" s="31"/>
      <c r="F151" s="31"/>
      <c r="G151" s="25" t="str">
        <f>_xlfn.IFNA(INDEX('Systemmanager - Datenassistent'!$B$9:$BJ$159,MATCH($A151,Input_Lieferant!$B$9:$B$158,0),MATCH(G$1,'Systemmanager - Datenassistent'!$B$8:$BJ$8,0)), "") &amp; ""</f>
        <v/>
      </c>
      <c r="H151" s="27">
        <f>IFERROR(ROUND(INDEX(Input_Lieferant!$D$9:$BE$158,MATCH($A151,Input_Lieferant!$B$9:$B$158,0),MATCH("V_BEWERTUNGSPREIS",Input_Lieferant!$D$8:$BE$8,0)),2), "")</f>
        <v>5.2</v>
      </c>
      <c r="I151" s="27">
        <f t="shared" si="4"/>
        <v>5.2</v>
      </c>
      <c r="J151" s="27">
        <f>_xlfn.IFNA(INDEX(Input_Lieferant!$D$9:$BE$158,MATCH($A151,Input_Lieferant!$B$9:$B$158,0),MATCH("V_PREISEINHEIT",Input_Lieferant!$D$8:$BE$8,0)), "")</f>
        <v>81</v>
      </c>
      <c r="K151" s="27" t="str">
        <f>_xlfn.IFNA(INDEX('Systemmanager - Datenassistent'!$B$9:$BJ$159,MATCH($A151,Input_Lieferant!$B$9:$B$158,0),MATCH(K$1,'Systemmanager - Datenassistent'!$B$8:$BJ$8,0)), "") &amp; ""</f>
        <v>M340</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defaultColWidth="9.3046875" defaultRowHeight="14.6" x14ac:dyDescent="0.4"/>
  <cols>
    <col min="1" max="2" width="0" style="28" hidden="1" customWidth="1"/>
    <col min="3" max="4" width="9.3046875" style="28"/>
    <col min="5" max="9" width="9.3046875" style="28" hidden="1" customWidth="1"/>
    <col min="10" max="15" width="9.3046875" style="28"/>
    <col min="16" max="61" width="9.3046875" style="28" hidden="1" customWidth="1"/>
    <col min="62" max="16384" width="9.3046875" style="27"/>
  </cols>
  <sheetData>
    <row r="1" spans="1:61" x14ac:dyDescent="0.4">
      <c r="A1" s="157" t="s">
        <v>30943</v>
      </c>
      <c r="B1" s="153" t="s">
        <v>56</v>
      </c>
      <c r="C1" s="156" t="s">
        <v>1</v>
      </c>
      <c r="D1" s="156" t="s">
        <v>30708</v>
      </c>
      <c r="E1" s="29" t="s">
        <v>30806</v>
      </c>
      <c r="F1" s="29" t="s">
        <v>30865</v>
      </c>
      <c r="G1" s="29" t="s">
        <v>31030</v>
      </c>
      <c r="H1" s="29" t="s">
        <v>31031</v>
      </c>
      <c r="I1" s="29" t="s">
        <v>31032</v>
      </c>
      <c r="J1" s="156" t="s">
        <v>31033</v>
      </c>
      <c r="K1" s="155" t="s">
        <v>27</v>
      </c>
      <c r="L1" s="155" t="s">
        <v>30810</v>
      </c>
      <c r="M1" s="155" t="s">
        <v>30709</v>
      </c>
      <c r="N1" s="155" t="s">
        <v>31034</v>
      </c>
      <c r="O1" s="155" t="s">
        <v>31035</v>
      </c>
      <c r="P1" s="154" t="s">
        <v>30809</v>
      </c>
      <c r="Q1" s="154" t="s">
        <v>30811</v>
      </c>
      <c r="R1" s="154" t="s">
        <v>31036</v>
      </c>
      <c r="S1" s="154" t="s">
        <v>31037</v>
      </c>
      <c r="T1" s="154" t="s">
        <v>31038</v>
      </c>
      <c r="U1" s="154" t="s">
        <v>31039</v>
      </c>
      <c r="V1" s="154" t="s">
        <v>31040</v>
      </c>
      <c r="W1" s="154" t="s">
        <v>31041</v>
      </c>
      <c r="X1" s="154" t="s">
        <v>31042</v>
      </c>
      <c r="Y1" s="154" t="s">
        <v>31043</v>
      </c>
      <c r="Z1" s="154" t="s">
        <v>31044</v>
      </c>
      <c r="AA1" s="154" t="s">
        <v>31045</v>
      </c>
      <c r="AB1" s="154" t="s">
        <v>31046</v>
      </c>
      <c r="AC1" s="154" t="s">
        <v>31047</v>
      </c>
      <c r="AD1" s="154" t="s">
        <v>31048</v>
      </c>
      <c r="AE1" s="154" t="s">
        <v>31049</v>
      </c>
      <c r="AF1" s="154" t="s">
        <v>31050</v>
      </c>
      <c r="AG1" s="154" t="s">
        <v>31051</v>
      </c>
      <c r="AH1" s="154" t="s">
        <v>31052</v>
      </c>
      <c r="AI1" s="154" t="s">
        <v>31053</v>
      </c>
      <c r="AJ1" s="154" t="s">
        <v>31054</v>
      </c>
      <c r="AK1" s="154" t="s">
        <v>31055</v>
      </c>
      <c r="AL1" s="154" t="s">
        <v>31056</v>
      </c>
      <c r="AM1" s="154" t="s">
        <v>31057</v>
      </c>
      <c r="AN1" s="154" t="s">
        <v>31058</v>
      </c>
      <c r="AO1" s="154" t="s">
        <v>31059</v>
      </c>
      <c r="AP1" s="154" t="s">
        <v>31060</v>
      </c>
      <c r="AQ1" s="154" t="s">
        <v>31061</v>
      </c>
      <c r="AR1" s="154" t="s">
        <v>31062</v>
      </c>
      <c r="AS1" s="154" t="s">
        <v>31063</v>
      </c>
      <c r="AT1" s="154" t="s">
        <v>31064</v>
      </c>
      <c r="AU1" s="154" t="s">
        <v>31065</v>
      </c>
      <c r="AV1" s="154" t="s">
        <v>31066</v>
      </c>
      <c r="AW1" s="154" t="s">
        <v>31067</v>
      </c>
      <c r="AX1" s="154" t="s">
        <v>31068</v>
      </c>
      <c r="AY1" s="154" t="s">
        <v>31069</v>
      </c>
      <c r="AZ1" s="154" t="s">
        <v>31070</v>
      </c>
      <c r="BA1" s="154" t="s">
        <v>31071</v>
      </c>
      <c r="BB1" s="154" t="s">
        <v>31072</v>
      </c>
      <c r="BC1" s="154" t="s">
        <v>31073</v>
      </c>
      <c r="BD1" s="154" t="s">
        <v>31074</v>
      </c>
      <c r="BE1" s="154" t="s">
        <v>31075</v>
      </c>
      <c r="BF1" s="154" t="s">
        <v>31076</v>
      </c>
      <c r="BG1" s="154" t="s">
        <v>31077</v>
      </c>
      <c r="BH1" s="154" t="s">
        <v>30885</v>
      </c>
      <c r="BI1" s="153" t="s">
        <v>52</v>
      </c>
    </row>
    <row r="2" spans="1:61" x14ac:dyDescent="0.4">
      <c r="A2" s="31"/>
      <c r="B2" s="31"/>
      <c r="C2" s="31">
        <f>IF(Input_Lieferant!B9="","",Input_Lieferant!B9)</f>
        <v>1</v>
      </c>
      <c r="D2" s="31" t="str">
        <f>_xlfn.IFNA(INDEX('Systemmanager - Datenassistent'!$B$9:$BJ$159,MATCH($C2,Input_Lieferant!$B$9:$B$158,0),MATCH("WERKS",'Systemmanager - Datenassistent'!$B$8:$BJ$8,0)), "") &amp; ""</f>
        <v>0430</v>
      </c>
      <c r="E2" s="31"/>
      <c r="F2" s="31"/>
      <c r="G2" s="31"/>
      <c r="H2" s="31"/>
      <c r="I2" s="31"/>
      <c r="J2" s="31" t="str">
        <f t="shared" ref="J2:J33" si="0">IF(C2&lt;&gt;"","10","")</f>
        <v>10</v>
      </c>
      <c r="K2" s="31">
        <f>_xlfn.IFNA(INDEX(Input_Lieferant!$D$9:$BE$158,MATCH($C2,Input_Lieferant!$B$9:$B$158,0),MATCH("V_PREISEINHEIT",Input_Lieferant!$D$8:$BE$8,0)), "")</f>
        <v>8</v>
      </c>
      <c r="L2" s="31" t="str">
        <f>_xlfn.IFNA(INDEX('Systemmanager - Datenassistent'!$B$9:$BJ$159,MATCH($C2,Input_Lieferant!$B$9:$B$158,0),MATCH(L$1,'Systemmanager - Datenassistent'!$B$8:$BJ$8,0)), "") &amp; ""</f>
        <v>V</v>
      </c>
      <c r="M2" s="31">
        <f>IFERROR(ROUND(INDEX(Input_Lieferant!$D$9:$BE$158,MATCH($C2,Input_Lieferant!$B$9:$B$158,0),MATCH("V_BEWERTUNGSPREIS",Input_Lieferant!$D$8:$BE$8,0)), 2), "")</f>
        <v>5.8</v>
      </c>
      <c r="N2" s="31">
        <f t="shared" ref="N2:N33" si="1">M2</f>
        <v>5.8</v>
      </c>
      <c r="O2" s="31" t="str">
        <f t="shared" ref="O2:O33" si="2">IF(C2&lt;&gt;"","CHF","")</f>
        <v>CHF</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4">
      <c r="A3" s="31"/>
      <c r="B3" s="31"/>
      <c r="C3" s="31">
        <f>IF(Input_Lieferant!B10="","",Input_Lieferant!B10)</f>
        <v>2</v>
      </c>
      <c r="D3" s="31" t="str">
        <f>_xlfn.IFNA(INDEX('Systemmanager - Datenassistent'!$B$9:$BJ$159,MATCH($C3,Input_Lieferant!$B$9:$B$158,0),MATCH("WERKS",'Systemmanager - Datenassistent'!$B$8:$BJ$8,0)), "") &amp; ""</f>
        <v>0430</v>
      </c>
      <c r="E3" s="31"/>
      <c r="F3" s="31"/>
      <c r="G3" s="31"/>
      <c r="H3" s="31"/>
      <c r="I3" s="31"/>
      <c r="J3" s="31" t="str">
        <f t="shared" si="0"/>
        <v>10</v>
      </c>
      <c r="K3" s="31">
        <f>_xlfn.IFNA(INDEX(Input_Lieferant!$D$9:$BE$158,MATCH($C3,Input_Lieferant!$B$9:$B$158,0),MATCH("V_PREISEINHEIT",Input_Lieferant!$D$8:$BE$8,0)), "")</f>
        <v>97</v>
      </c>
      <c r="L3" s="31" t="str">
        <f>_xlfn.IFNA(INDEX('Systemmanager - Datenassistent'!$B$9:$BJ$159,MATCH($C3,Input_Lieferant!$B$9:$B$158,0),MATCH(L$1,'Systemmanager - Datenassistent'!$B$8:$BJ$8,0)), "") &amp; ""</f>
        <v>V</v>
      </c>
      <c r="M3" s="31">
        <f>IFERROR(ROUND(INDEX(Input_Lieferant!$D$9:$BE$158,MATCH($C3,Input_Lieferant!$B$9:$B$158,0),MATCH("V_BEWERTUNGSPREIS",Input_Lieferant!$D$8:$BE$8,0)), 2), "")</f>
        <v>2.3199999999999998</v>
      </c>
      <c r="N3" s="31">
        <f t="shared" si="1"/>
        <v>2.3199999999999998</v>
      </c>
      <c r="O3" s="31" t="str">
        <f t="shared" si="2"/>
        <v>CHF</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4">
      <c r="A4" s="31"/>
      <c r="B4" s="31"/>
      <c r="C4" s="31">
        <f>IF(Input_Lieferant!B11="","",Input_Lieferant!B11)</f>
        <v>3</v>
      </c>
      <c r="D4" s="31" t="str">
        <f>_xlfn.IFNA(INDEX('Systemmanager - Datenassistent'!$B$9:$BJ$159,MATCH($C4,Input_Lieferant!$B$9:$B$158,0),MATCH("WERKS",'Systemmanager - Datenassistent'!$B$8:$BJ$8,0)), "") &amp; ""</f>
        <v>0420</v>
      </c>
      <c r="E4" s="31"/>
      <c r="F4" s="31"/>
      <c r="G4" s="31"/>
      <c r="H4" s="31"/>
      <c r="I4" s="31"/>
      <c r="J4" s="31" t="str">
        <f t="shared" si="0"/>
        <v>10</v>
      </c>
      <c r="K4" s="31">
        <f>_xlfn.IFNA(INDEX(Input_Lieferant!$D$9:$BE$158,MATCH($C4,Input_Lieferant!$B$9:$B$158,0),MATCH("V_PREISEINHEIT",Input_Lieferant!$D$8:$BE$8,0)), "")</f>
        <v>94</v>
      </c>
      <c r="L4" s="31" t="str">
        <f>_xlfn.IFNA(INDEX('Systemmanager - Datenassistent'!$B$9:$BJ$159,MATCH($C4,Input_Lieferant!$B$9:$B$158,0),MATCH(L$1,'Systemmanager - Datenassistent'!$B$8:$BJ$8,0)), "") &amp; ""</f>
        <v>S</v>
      </c>
      <c r="M4" s="31">
        <f>IFERROR(ROUND(INDEX(Input_Lieferant!$D$9:$BE$158,MATCH($C4,Input_Lieferant!$B$9:$B$158,0),MATCH("V_BEWERTUNGSPREIS",Input_Lieferant!$D$8:$BE$8,0)), 2), "")</f>
        <v>1.05</v>
      </c>
      <c r="N4" s="31">
        <f t="shared" si="1"/>
        <v>1.05</v>
      </c>
      <c r="O4" s="31" t="str">
        <f t="shared" si="2"/>
        <v>CHF</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4">
      <c r="A5" s="31"/>
      <c r="B5" s="31"/>
      <c r="C5" s="31">
        <f>IF(Input_Lieferant!B12="","",Input_Lieferant!B12)</f>
        <v>4</v>
      </c>
      <c r="D5" s="31" t="str">
        <f>_xlfn.IFNA(INDEX('Systemmanager - Datenassistent'!$B$9:$BJ$159,MATCH($C5,Input_Lieferant!$B$9:$B$158,0),MATCH("WERKS",'Systemmanager - Datenassistent'!$B$8:$BJ$8,0)), "") &amp; ""</f>
        <v>0440</v>
      </c>
      <c r="E5" s="31"/>
      <c r="F5" s="31"/>
      <c r="G5" s="31"/>
      <c r="H5" s="31"/>
      <c r="I5" s="31"/>
      <c r="J5" s="31" t="str">
        <f t="shared" si="0"/>
        <v>10</v>
      </c>
      <c r="K5" s="31">
        <f>_xlfn.IFNA(INDEX(Input_Lieferant!$D$9:$BE$158,MATCH($C5,Input_Lieferant!$B$9:$B$158,0),MATCH("V_PREISEINHEIT",Input_Lieferant!$D$8:$BE$8,0)), "")</f>
        <v>25</v>
      </c>
      <c r="L5" s="31" t="str">
        <f>_xlfn.IFNA(INDEX('Systemmanager - Datenassistent'!$B$9:$BJ$159,MATCH($C5,Input_Lieferant!$B$9:$B$158,0),MATCH(L$1,'Systemmanager - Datenassistent'!$B$8:$BJ$8,0)), "") &amp; ""</f>
        <v/>
      </c>
      <c r="M5" s="31">
        <f>IFERROR(ROUND(INDEX(Input_Lieferant!$D$9:$BE$158,MATCH($C5,Input_Lieferant!$B$9:$B$158,0),MATCH("V_BEWERTUNGSPREIS",Input_Lieferant!$D$8:$BE$8,0)), 2), "")</f>
        <v>8.52</v>
      </c>
      <c r="N5" s="31">
        <f t="shared" si="1"/>
        <v>8.52</v>
      </c>
      <c r="O5" s="31" t="str">
        <f t="shared" si="2"/>
        <v>CHF</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4">
      <c r="A6" s="31"/>
      <c r="B6" s="31"/>
      <c r="C6" s="31">
        <f>IF(Input_Lieferant!B13="","",Input_Lieferant!B13)</f>
        <v>5</v>
      </c>
      <c r="D6" s="31" t="str">
        <f>_xlfn.IFNA(INDEX('Systemmanager - Datenassistent'!$B$9:$BJ$159,MATCH($C6,Input_Lieferant!$B$9:$B$158,0),MATCH("WERKS",'Systemmanager - Datenassistent'!$B$8:$BJ$8,0)), "") &amp; ""</f>
        <v>0420</v>
      </c>
      <c r="E6" s="31"/>
      <c r="F6" s="31"/>
      <c r="G6" s="31"/>
      <c r="H6" s="31"/>
      <c r="I6" s="31"/>
      <c r="J6" s="31" t="str">
        <f t="shared" si="0"/>
        <v>10</v>
      </c>
      <c r="K6" s="31">
        <f>_xlfn.IFNA(INDEX(Input_Lieferant!$D$9:$BE$158,MATCH($C6,Input_Lieferant!$B$9:$B$158,0),MATCH("V_PREISEINHEIT",Input_Lieferant!$D$8:$BE$8,0)), "")</f>
        <v>51</v>
      </c>
      <c r="L6" s="31" t="str">
        <f>_xlfn.IFNA(INDEX('Systemmanager - Datenassistent'!$B$9:$BJ$159,MATCH($C6,Input_Lieferant!$B$9:$B$158,0),MATCH(L$1,'Systemmanager - Datenassistent'!$B$8:$BJ$8,0)), "") &amp; ""</f>
        <v>S</v>
      </c>
      <c r="M6" s="31">
        <f>IFERROR(ROUND(INDEX(Input_Lieferant!$D$9:$BE$158,MATCH($C6,Input_Lieferant!$B$9:$B$158,0),MATCH("V_BEWERTUNGSPREIS",Input_Lieferant!$D$8:$BE$8,0)), 2), "")</f>
        <v>7.37</v>
      </c>
      <c r="N6" s="31">
        <f t="shared" si="1"/>
        <v>7.37</v>
      </c>
      <c r="O6" s="31" t="str">
        <f t="shared" si="2"/>
        <v>CHF</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4">
      <c r="A7" s="31"/>
      <c r="B7" s="31"/>
      <c r="C7" s="31">
        <f>IF(Input_Lieferant!B14="","",Input_Lieferant!B14)</f>
        <v>6</v>
      </c>
      <c r="D7" s="31" t="str">
        <f>_xlfn.IFNA(INDEX('Systemmanager - Datenassistent'!$B$9:$BJ$159,MATCH($C7,Input_Lieferant!$B$9:$B$158,0),MATCH("WERKS",'Systemmanager - Datenassistent'!$B$8:$BJ$8,0)), "") &amp; ""</f>
        <v>0420</v>
      </c>
      <c r="E7" s="31"/>
      <c r="F7" s="31"/>
      <c r="G7" s="31"/>
      <c r="H7" s="31"/>
      <c r="I7" s="31"/>
      <c r="J7" s="31" t="str">
        <f t="shared" si="0"/>
        <v>10</v>
      </c>
      <c r="K7" s="31">
        <f>_xlfn.IFNA(INDEX(Input_Lieferant!$D$9:$BE$158,MATCH($C7,Input_Lieferant!$B$9:$B$158,0),MATCH("V_PREISEINHEIT",Input_Lieferant!$D$8:$BE$8,0)), "")</f>
        <v>32</v>
      </c>
      <c r="L7" s="31" t="str">
        <f>_xlfn.IFNA(INDEX('Systemmanager - Datenassistent'!$B$9:$BJ$159,MATCH($C7,Input_Lieferant!$B$9:$B$158,0),MATCH(L$1,'Systemmanager - Datenassistent'!$B$8:$BJ$8,0)), "") &amp; ""</f>
        <v>V</v>
      </c>
      <c r="M7" s="31">
        <f>IFERROR(ROUND(INDEX(Input_Lieferant!$D$9:$BE$158,MATCH($C7,Input_Lieferant!$B$9:$B$158,0),MATCH("V_BEWERTUNGSPREIS",Input_Lieferant!$D$8:$BE$8,0)), 2), "")</f>
        <v>7.78</v>
      </c>
      <c r="N7" s="31">
        <f t="shared" si="1"/>
        <v>7.78</v>
      </c>
      <c r="O7" s="31" t="str">
        <f t="shared" si="2"/>
        <v>CHF</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4">
      <c r="A8" s="31"/>
      <c r="B8" s="31"/>
      <c r="C8" s="31">
        <f>IF(Input_Lieferant!B15="","",Input_Lieferant!B15)</f>
        <v>7</v>
      </c>
      <c r="D8" s="31" t="str">
        <f>_xlfn.IFNA(INDEX('Systemmanager - Datenassistent'!$B$9:$BJ$159,MATCH($C8,Input_Lieferant!$B$9:$B$158,0),MATCH("WERKS",'Systemmanager - Datenassistent'!$B$8:$BJ$8,0)), "") &amp; ""</f>
        <v>0430</v>
      </c>
      <c r="E8" s="31"/>
      <c r="F8" s="31"/>
      <c r="G8" s="31"/>
      <c r="H8" s="31"/>
      <c r="I8" s="31"/>
      <c r="J8" s="31" t="str">
        <f t="shared" si="0"/>
        <v>10</v>
      </c>
      <c r="K8" s="31">
        <f>_xlfn.IFNA(INDEX(Input_Lieferant!$D$9:$BE$158,MATCH($C8,Input_Lieferant!$B$9:$B$158,0),MATCH("V_PREISEINHEIT",Input_Lieferant!$D$8:$BE$8,0)), "")</f>
        <v>28</v>
      </c>
      <c r="L8" s="31" t="str">
        <f>_xlfn.IFNA(INDEX('Systemmanager - Datenassistent'!$B$9:$BJ$159,MATCH($C8,Input_Lieferant!$B$9:$B$158,0),MATCH(L$1,'Systemmanager - Datenassistent'!$B$8:$BJ$8,0)), "") &amp; ""</f>
        <v>S</v>
      </c>
      <c r="M8" s="31">
        <f>IFERROR(ROUND(INDEX(Input_Lieferant!$D$9:$BE$158,MATCH($C8,Input_Lieferant!$B$9:$B$158,0),MATCH("V_BEWERTUNGSPREIS",Input_Lieferant!$D$8:$BE$8,0)), 2), "")</f>
        <v>4.24</v>
      </c>
      <c r="N8" s="31">
        <f t="shared" si="1"/>
        <v>4.24</v>
      </c>
      <c r="O8" s="31" t="str">
        <f t="shared" si="2"/>
        <v>CHF</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4">
      <c r="A9" s="31"/>
      <c r="B9" s="31"/>
      <c r="C9" s="31">
        <f>IF(Input_Lieferant!B16="","",Input_Lieferant!B16)</f>
        <v>8</v>
      </c>
      <c r="D9" s="31" t="str">
        <f>_xlfn.IFNA(INDEX('Systemmanager - Datenassistent'!$B$9:$BJ$159,MATCH($C9,Input_Lieferant!$B$9:$B$158,0),MATCH("WERKS",'Systemmanager - Datenassistent'!$B$8:$BJ$8,0)), "") &amp; ""</f>
        <v>0800</v>
      </c>
      <c r="E9" s="31"/>
      <c r="F9" s="31"/>
      <c r="G9" s="31"/>
      <c r="H9" s="31"/>
      <c r="I9" s="31"/>
      <c r="J9" s="31" t="str">
        <f t="shared" si="0"/>
        <v>10</v>
      </c>
      <c r="K9" s="31">
        <f>_xlfn.IFNA(INDEX(Input_Lieferant!$D$9:$BE$158,MATCH($C9,Input_Lieferant!$B$9:$B$158,0),MATCH("V_PREISEINHEIT",Input_Lieferant!$D$8:$BE$8,0)), "")</f>
        <v>90</v>
      </c>
      <c r="L9" s="31" t="str">
        <f>_xlfn.IFNA(INDEX('Systemmanager - Datenassistent'!$B$9:$BJ$159,MATCH($C9,Input_Lieferant!$B$9:$B$158,0),MATCH(L$1,'Systemmanager - Datenassistent'!$B$8:$BJ$8,0)), "") &amp; ""</f>
        <v/>
      </c>
      <c r="M9" s="31">
        <f>IFERROR(ROUND(INDEX(Input_Lieferant!$D$9:$BE$158,MATCH($C9,Input_Lieferant!$B$9:$B$158,0),MATCH("V_BEWERTUNGSPREIS",Input_Lieferant!$D$8:$BE$8,0)), 2), "")</f>
        <v>9.8000000000000007</v>
      </c>
      <c r="N9" s="31">
        <f t="shared" si="1"/>
        <v>9.8000000000000007</v>
      </c>
      <c r="O9" s="31" t="str">
        <f t="shared" si="2"/>
        <v>CHF</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4">
      <c r="A10" s="31"/>
      <c r="B10" s="31"/>
      <c r="C10" s="31">
        <f>IF(Input_Lieferant!B17="","",Input_Lieferant!B17)</f>
        <v>9</v>
      </c>
      <c r="D10" s="31" t="str">
        <f>_xlfn.IFNA(INDEX('Systemmanager - Datenassistent'!$B$9:$BJ$159,MATCH($C10,Input_Lieferant!$B$9:$B$158,0),MATCH("WERKS",'Systemmanager - Datenassistent'!$B$8:$BJ$8,0)), "") &amp; ""</f>
        <v>0430</v>
      </c>
      <c r="E10" s="31"/>
      <c r="F10" s="31"/>
      <c r="G10" s="31"/>
      <c r="H10" s="31"/>
      <c r="I10" s="31"/>
      <c r="J10" s="31" t="str">
        <f t="shared" si="0"/>
        <v>10</v>
      </c>
      <c r="K10" s="31">
        <f>_xlfn.IFNA(INDEX(Input_Lieferant!$D$9:$BE$158,MATCH($C10,Input_Lieferant!$B$9:$B$158,0),MATCH("V_PREISEINHEIT",Input_Lieferant!$D$8:$BE$8,0)), "")</f>
        <v>87</v>
      </c>
      <c r="L10" s="31" t="str">
        <f>_xlfn.IFNA(INDEX('Systemmanager - Datenassistent'!$B$9:$BJ$159,MATCH($C10,Input_Lieferant!$B$9:$B$158,0),MATCH(L$1,'Systemmanager - Datenassistent'!$B$8:$BJ$8,0)), "") &amp; ""</f>
        <v>V</v>
      </c>
      <c r="M10" s="31">
        <f>IFERROR(ROUND(INDEX(Input_Lieferant!$D$9:$BE$158,MATCH($C10,Input_Lieferant!$B$9:$B$158,0),MATCH("V_BEWERTUNGSPREIS",Input_Lieferant!$D$8:$BE$8,0)), 2), "")</f>
        <v>5.15</v>
      </c>
      <c r="N10" s="31">
        <f t="shared" si="1"/>
        <v>5.15</v>
      </c>
      <c r="O10" s="31" t="str">
        <f t="shared" si="2"/>
        <v>CHF</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4">
      <c r="A11" s="31"/>
      <c r="B11" s="31"/>
      <c r="C11" s="31">
        <f>IF(Input_Lieferant!B18="","",Input_Lieferant!B18)</f>
        <v>10</v>
      </c>
      <c r="D11" s="31" t="str">
        <f>_xlfn.IFNA(INDEX('Systemmanager - Datenassistent'!$B$9:$BJ$159,MATCH($C11,Input_Lieferant!$B$9:$B$158,0),MATCH("WERKS",'Systemmanager - Datenassistent'!$B$8:$BJ$8,0)), "") &amp; ""</f>
        <v>0800</v>
      </c>
      <c r="E11" s="31"/>
      <c r="F11" s="31"/>
      <c r="G11" s="31"/>
      <c r="H11" s="31"/>
      <c r="I11" s="31"/>
      <c r="J11" s="31" t="str">
        <f t="shared" si="0"/>
        <v>10</v>
      </c>
      <c r="K11" s="31">
        <f>_xlfn.IFNA(INDEX(Input_Lieferant!$D$9:$BE$158,MATCH($C11,Input_Lieferant!$B$9:$B$158,0),MATCH("V_PREISEINHEIT",Input_Lieferant!$D$8:$BE$8,0)), "")</f>
        <v>95</v>
      </c>
      <c r="L11" s="31" t="str">
        <f>_xlfn.IFNA(INDEX('Systemmanager - Datenassistent'!$B$9:$BJ$159,MATCH($C11,Input_Lieferant!$B$9:$B$158,0),MATCH(L$1,'Systemmanager - Datenassistent'!$B$8:$BJ$8,0)), "") &amp; ""</f>
        <v>S</v>
      </c>
      <c r="M11" s="31">
        <f>IFERROR(ROUND(INDEX(Input_Lieferant!$D$9:$BE$158,MATCH($C11,Input_Lieferant!$B$9:$B$158,0),MATCH("V_BEWERTUNGSPREIS",Input_Lieferant!$D$8:$BE$8,0)), 2), "")</f>
        <v>3.78</v>
      </c>
      <c r="N11" s="31">
        <f t="shared" si="1"/>
        <v>3.78</v>
      </c>
      <c r="O11" s="31" t="str">
        <f t="shared" si="2"/>
        <v>CHF</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4">
      <c r="A12" s="31"/>
      <c r="B12" s="31"/>
      <c r="C12" s="31">
        <f>IF(Input_Lieferant!B19="","",Input_Lieferant!B19)</f>
        <v>11</v>
      </c>
      <c r="D12" s="31" t="str">
        <f>_xlfn.IFNA(INDEX('Systemmanager - Datenassistent'!$B$9:$BJ$159,MATCH($C12,Input_Lieferant!$B$9:$B$158,0),MATCH("WERKS",'Systemmanager - Datenassistent'!$B$8:$BJ$8,0)), "") &amp; ""</f>
        <v>0420</v>
      </c>
      <c r="E12" s="31"/>
      <c r="F12" s="31"/>
      <c r="G12" s="31"/>
      <c r="H12" s="31"/>
      <c r="I12" s="31"/>
      <c r="J12" s="31" t="str">
        <f t="shared" si="0"/>
        <v>10</v>
      </c>
      <c r="K12" s="31">
        <f>_xlfn.IFNA(INDEX(Input_Lieferant!$D$9:$BE$158,MATCH($C12,Input_Lieferant!$B$9:$B$158,0),MATCH("V_PREISEINHEIT",Input_Lieferant!$D$8:$BE$8,0)), "")</f>
        <v>27</v>
      </c>
      <c r="L12" s="31" t="str">
        <f>_xlfn.IFNA(INDEX('Systemmanager - Datenassistent'!$B$9:$BJ$159,MATCH($C12,Input_Lieferant!$B$9:$B$158,0),MATCH(L$1,'Systemmanager - Datenassistent'!$B$8:$BJ$8,0)), "") &amp; ""</f>
        <v/>
      </c>
      <c r="M12" s="31">
        <f>IFERROR(ROUND(INDEX(Input_Lieferant!$D$9:$BE$158,MATCH($C12,Input_Lieferant!$B$9:$B$158,0),MATCH("V_BEWERTUNGSPREIS",Input_Lieferant!$D$8:$BE$8,0)), 2), "")</f>
        <v>6.08</v>
      </c>
      <c r="N12" s="31">
        <f t="shared" si="1"/>
        <v>6.08</v>
      </c>
      <c r="O12" s="31" t="str">
        <f t="shared" si="2"/>
        <v>CHF</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4">
      <c r="A13" s="31"/>
      <c r="B13" s="31"/>
      <c r="C13" s="31">
        <f>IF(Input_Lieferant!B20="","",Input_Lieferant!B20)</f>
        <v>12</v>
      </c>
      <c r="D13" s="31" t="str">
        <f>_xlfn.IFNA(INDEX('Systemmanager - Datenassistent'!$B$9:$BJ$159,MATCH($C13,Input_Lieferant!$B$9:$B$158,0),MATCH("WERKS",'Systemmanager - Datenassistent'!$B$8:$BJ$8,0)), "") &amp; ""</f>
        <v>0800</v>
      </c>
      <c r="E13" s="31"/>
      <c r="F13" s="31"/>
      <c r="G13" s="31"/>
      <c r="H13" s="31"/>
      <c r="I13" s="31"/>
      <c r="J13" s="31" t="str">
        <f t="shared" si="0"/>
        <v>10</v>
      </c>
      <c r="K13" s="31">
        <f>_xlfn.IFNA(INDEX(Input_Lieferant!$D$9:$BE$158,MATCH($C13,Input_Lieferant!$B$9:$B$158,0),MATCH("V_PREISEINHEIT",Input_Lieferant!$D$8:$BE$8,0)), "")</f>
        <v>89</v>
      </c>
      <c r="L13" s="31" t="str">
        <f>_xlfn.IFNA(INDEX('Systemmanager - Datenassistent'!$B$9:$BJ$159,MATCH($C13,Input_Lieferant!$B$9:$B$158,0),MATCH(L$1,'Systemmanager - Datenassistent'!$B$8:$BJ$8,0)), "") &amp; ""</f>
        <v>V</v>
      </c>
      <c r="M13" s="31">
        <f>IFERROR(ROUND(INDEX(Input_Lieferant!$D$9:$BE$158,MATCH($C13,Input_Lieferant!$B$9:$B$158,0),MATCH("V_BEWERTUNGSPREIS",Input_Lieferant!$D$8:$BE$8,0)), 2), "")</f>
        <v>6.43</v>
      </c>
      <c r="N13" s="31">
        <f t="shared" si="1"/>
        <v>6.43</v>
      </c>
      <c r="O13" s="31" t="str">
        <f t="shared" si="2"/>
        <v>CHF</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4">
      <c r="A14" s="31"/>
      <c r="B14" s="31"/>
      <c r="C14" s="31">
        <f>IF(Input_Lieferant!B21="","",Input_Lieferant!B21)</f>
        <v>13</v>
      </c>
      <c r="D14" s="31" t="str">
        <f>_xlfn.IFNA(INDEX('Systemmanager - Datenassistent'!$B$9:$BJ$159,MATCH($C14,Input_Lieferant!$B$9:$B$158,0),MATCH("WERKS",'Systemmanager - Datenassistent'!$B$8:$BJ$8,0)), "") &amp; ""</f>
        <v>0420</v>
      </c>
      <c r="E14" s="31"/>
      <c r="F14" s="31"/>
      <c r="G14" s="31"/>
      <c r="H14" s="31"/>
      <c r="I14" s="31"/>
      <c r="J14" s="31" t="str">
        <f t="shared" si="0"/>
        <v>10</v>
      </c>
      <c r="K14" s="31">
        <f>_xlfn.IFNA(INDEX(Input_Lieferant!$D$9:$BE$158,MATCH($C14,Input_Lieferant!$B$9:$B$158,0),MATCH("V_PREISEINHEIT",Input_Lieferant!$D$8:$BE$8,0)), "")</f>
        <v>72</v>
      </c>
      <c r="L14" s="31" t="str">
        <f>_xlfn.IFNA(INDEX('Systemmanager - Datenassistent'!$B$9:$BJ$159,MATCH($C14,Input_Lieferant!$B$9:$B$158,0),MATCH(L$1,'Systemmanager - Datenassistent'!$B$8:$BJ$8,0)), "") &amp; ""</f>
        <v/>
      </c>
      <c r="M14" s="31">
        <f>IFERROR(ROUND(INDEX(Input_Lieferant!$D$9:$BE$158,MATCH($C14,Input_Lieferant!$B$9:$B$158,0),MATCH("V_BEWERTUNGSPREIS",Input_Lieferant!$D$8:$BE$8,0)), 2), "")</f>
        <v>8.75</v>
      </c>
      <c r="N14" s="31">
        <f t="shared" si="1"/>
        <v>8.75</v>
      </c>
      <c r="O14" s="31" t="str">
        <f t="shared" si="2"/>
        <v>CHF</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4">
      <c r="A15" s="31"/>
      <c r="B15" s="31"/>
      <c r="C15" s="31">
        <f>IF(Input_Lieferant!B22="","",Input_Lieferant!B22)</f>
        <v>14</v>
      </c>
      <c r="D15" s="31" t="str">
        <f>_xlfn.IFNA(INDEX('Systemmanager - Datenassistent'!$B$9:$BJ$159,MATCH($C15,Input_Lieferant!$B$9:$B$158,0),MATCH("WERKS",'Systemmanager - Datenassistent'!$B$8:$BJ$8,0)), "") &amp; ""</f>
        <v>0430</v>
      </c>
      <c r="E15" s="31"/>
      <c r="F15" s="31"/>
      <c r="G15" s="31"/>
      <c r="H15" s="31"/>
      <c r="I15" s="31"/>
      <c r="J15" s="31" t="str">
        <f t="shared" si="0"/>
        <v>10</v>
      </c>
      <c r="K15" s="31">
        <f>_xlfn.IFNA(INDEX(Input_Lieferant!$D$9:$BE$158,MATCH($C15,Input_Lieferant!$B$9:$B$158,0),MATCH("V_PREISEINHEIT",Input_Lieferant!$D$8:$BE$8,0)), "")</f>
        <v>18</v>
      </c>
      <c r="L15" s="31" t="str">
        <f>_xlfn.IFNA(INDEX('Systemmanager - Datenassistent'!$B$9:$BJ$159,MATCH($C15,Input_Lieferant!$B$9:$B$158,0),MATCH(L$1,'Systemmanager - Datenassistent'!$B$8:$BJ$8,0)), "") &amp; ""</f>
        <v>V</v>
      </c>
      <c r="M15" s="31">
        <f>IFERROR(ROUND(INDEX(Input_Lieferant!$D$9:$BE$158,MATCH($C15,Input_Lieferant!$B$9:$B$158,0),MATCH("V_BEWERTUNGSPREIS",Input_Lieferant!$D$8:$BE$8,0)), 2), "")</f>
        <v>5.3</v>
      </c>
      <c r="N15" s="31">
        <f t="shared" si="1"/>
        <v>5.3</v>
      </c>
      <c r="O15" s="31" t="str">
        <f t="shared" si="2"/>
        <v>CHF</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4">
      <c r="A16" s="31"/>
      <c r="B16" s="31"/>
      <c r="C16" s="31">
        <f>IF(Input_Lieferant!B23="","",Input_Lieferant!B23)</f>
        <v>15</v>
      </c>
      <c r="D16" s="31" t="str">
        <f>_xlfn.IFNA(INDEX('Systemmanager - Datenassistent'!$B$9:$BJ$159,MATCH($C16,Input_Lieferant!$B$9:$B$158,0),MATCH("WERKS",'Systemmanager - Datenassistent'!$B$8:$BJ$8,0)), "") &amp; ""</f>
        <v>0430</v>
      </c>
      <c r="E16" s="31"/>
      <c r="F16" s="31"/>
      <c r="G16" s="31"/>
      <c r="H16" s="31"/>
      <c r="I16" s="31"/>
      <c r="J16" s="31" t="str">
        <f t="shared" si="0"/>
        <v>10</v>
      </c>
      <c r="K16" s="31">
        <f>_xlfn.IFNA(INDEX(Input_Lieferant!$D$9:$BE$158,MATCH($C16,Input_Lieferant!$B$9:$B$158,0),MATCH("V_PREISEINHEIT",Input_Lieferant!$D$8:$BE$8,0)), "")</f>
        <v>30</v>
      </c>
      <c r="L16" s="31" t="str">
        <f>_xlfn.IFNA(INDEX('Systemmanager - Datenassistent'!$B$9:$BJ$159,MATCH($C16,Input_Lieferant!$B$9:$B$158,0),MATCH(L$1,'Systemmanager - Datenassistent'!$B$8:$BJ$8,0)), "") &amp; ""</f>
        <v>V</v>
      </c>
      <c r="M16" s="31">
        <f>IFERROR(ROUND(INDEX(Input_Lieferant!$D$9:$BE$158,MATCH($C16,Input_Lieferant!$B$9:$B$158,0),MATCH("V_BEWERTUNGSPREIS",Input_Lieferant!$D$8:$BE$8,0)), 2), "")</f>
        <v>4.49</v>
      </c>
      <c r="N16" s="31">
        <f t="shared" si="1"/>
        <v>4.49</v>
      </c>
      <c r="O16" s="31" t="str">
        <f t="shared" si="2"/>
        <v>CHF</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4">
      <c r="A17" s="31"/>
      <c r="B17" s="31"/>
      <c r="C17" s="31">
        <f>IF(Input_Lieferant!B24="","",Input_Lieferant!B24)</f>
        <v>16</v>
      </c>
      <c r="D17" s="31" t="str">
        <f>_xlfn.IFNA(INDEX('Systemmanager - Datenassistent'!$B$9:$BJ$159,MATCH($C17,Input_Lieferant!$B$9:$B$158,0),MATCH("WERKS",'Systemmanager - Datenassistent'!$B$8:$BJ$8,0)), "") &amp; ""</f>
        <v>0430</v>
      </c>
      <c r="E17" s="31"/>
      <c r="F17" s="31"/>
      <c r="G17" s="31"/>
      <c r="H17" s="31"/>
      <c r="I17" s="31"/>
      <c r="J17" s="31" t="str">
        <f t="shared" si="0"/>
        <v>10</v>
      </c>
      <c r="K17" s="31">
        <f>_xlfn.IFNA(INDEX(Input_Lieferant!$D$9:$BE$158,MATCH($C17,Input_Lieferant!$B$9:$B$158,0),MATCH("V_PREISEINHEIT",Input_Lieferant!$D$8:$BE$8,0)), "")</f>
        <v>18</v>
      </c>
      <c r="L17" s="31" t="str">
        <f>_xlfn.IFNA(INDEX('Systemmanager - Datenassistent'!$B$9:$BJ$159,MATCH($C17,Input_Lieferant!$B$9:$B$158,0),MATCH(L$1,'Systemmanager - Datenassistent'!$B$8:$BJ$8,0)), "") &amp; ""</f>
        <v/>
      </c>
      <c r="M17" s="31">
        <f>IFERROR(ROUND(INDEX(Input_Lieferant!$D$9:$BE$158,MATCH($C17,Input_Lieferant!$B$9:$B$158,0),MATCH("V_BEWERTUNGSPREIS",Input_Lieferant!$D$8:$BE$8,0)), 2), "")</f>
        <v>4.84</v>
      </c>
      <c r="N17" s="31">
        <f t="shared" si="1"/>
        <v>4.84</v>
      </c>
      <c r="O17" s="31" t="str">
        <f t="shared" si="2"/>
        <v>CHF</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4">
      <c r="A18" s="31"/>
      <c r="B18" s="31"/>
      <c r="C18" s="31">
        <f>IF(Input_Lieferant!B25="","",Input_Lieferant!B25)</f>
        <v>17</v>
      </c>
      <c r="D18" s="31" t="str">
        <f>_xlfn.IFNA(INDEX('Systemmanager - Datenassistent'!$B$9:$BJ$159,MATCH($C18,Input_Lieferant!$B$9:$B$158,0),MATCH("WERKS",'Systemmanager - Datenassistent'!$B$8:$BJ$8,0)), "") &amp; ""</f>
        <v>0420</v>
      </c>
      <c r="E18" s="31"/>
      <c r="F18" s="31"/>
      <c r="G18" s="31"/>
      <c r="H18" s="31"/>
      <c r="I18" s="31"/>
      <c r="J18" s="31" t="str">
        <f t="shared" si="0"/>
        <v>10</v>
      </c>
      <c r="K18" s="31">
        <f>_xlfn.IFNA(INDEX(Input_Lieferant!$D$9:$BE$158,MATCH($C18,Input_Lieferant!$B$9:$B$158,0),MATCH("V_PREISEINHEIT",Input_Lieferant!$D$8:$BE$8,0)), "")</f>
        <v>74</v>
      </c>
      <c r="L18" s="31" t="str">
        <f>_xlfn.IFNA(INDEX('Systemmanager - Datenassistent'!$B$9:$BJ$159,MATCH($C18,Input_Lieferant!$B$9:$B$158,0),MATCH(L$1,'Systemmanager - Datenassistent'!$B$8:$BJ$8,0)), "") &amp; ""</f>
        <v>V</v>
      </c>
      <c r="M18" s="31">
        <f>IFERROR(ROUND(INDEX(Input_Lieferant!$D$9:$BE$158,MATCH($C18,Input_Lieferant!$B$9:$B$158,0),MATCH("V_BEWERTUNGSPREIS",Input_Lieferant!$D$8:$BE$8,0)), 2), "")</f>
        <v>3.41</v>
      </c>
      <c r="N18" s="31">
        <f t="shared" si="1"/>
        <v>3.41</v>
      </c>
      <c r="O18" s="31" t="str">
        <f t="shared" si="2"/>
        <v>CHF</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4">
      <c r="A19" s="31"/>
      <c r="B19" s="31"/>
      <c r="C19" s="31">
        <f>IF(Input_Lieferant!B26="","",Input_Lieferant!B26)</f>
        <v>18</v>
      </c>
      <c r="D19" s="31" t="str">
        <f>_xlfn.IFNA(INDEX('Systemmanager - Datenassistent'!$B$9:$BJ$159,MATCH($C19,Input_Lieferant!$B$9:$B$158,0),MATCH("WERKS",'Systemmanager - Datenassistent'!$B$8:$BJ$8,0)), "") &amp; ""</f>
        <v>0440</v>
      </c>
      <c r="E19" s="31"/>
      <c r="F19" s="31"/>
      <c r="G19" s="31"/>
      <c r="H19" s="31"/>
      <c r="I19" s="31"/>
      <c r="J19" s="31" t="str">
        <f t="shared" si="0"/>
        <v>10</v>
      </c>
      <c r="K19" s="31">
        <f>_xlfn.IFNA(INDEX(Input_Lieferant!$D$9:$BE$158,MATCH($C19,Input_Lieferant!$B$9:$B$158,0),MATCH("V_PREISEINHEIT",Input_Lieferant!$D$8:$BE$8,0)), "")</f>
        <v>14</v>
      </c>
      <c r="L19" s="31" t="str">
        <f>_xlfn.IFNA(INDEX('Systemmanager - Datenassistent'!$B$9:$BJ$159,MATCH($C19,Input_Lieferant!$B$9:$B$158,0),MATCH(L$1,'Systemmanager - Datenassistent'!$B$8:$BJ$8,0)), "") &amp; ""</f>
        <v/>
      </c>
      <c r="M19" s="31">
        <f>IFERROR(ROUND(INDEX(Input_Lieferant!$D$9:$BE$158,MATCH($C19,Input_Lieferant!$B$9:$B$158,0),MATCH("V_BEWERTUNGSPREIS",Input_Lieferant!$D$8:$BE$8,0)), 2), "")</f>
        <v>5.22</v>
      </c>
      <c r="N19" s="31">
        <f t="shared" si="1"/>
        <v>5.22</v>
      </c>
      <c r="O19" s="31" t="str">
        <f t="shared" si="2"/>
        <v>CHF</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4">
      <c r="A20" s="31"/>
      <c r="B20" s="31"/>
      <c r="C20" s="31">
        <f>IF(Input_Lieferant!B27="","",Input_Lieferant!B27)</f>
        <v>19</v>
      </c>
      <c r="D20" s="31" t="str">
        <f>_xlfn.IFNA(INDEX('Systemmanager - Datenassistent'!$B$9:$BJ$159,MATCH($C20,Input_Lieferant!$B$9:$B$158,0),MATCH("WERKS",'Systemmanager - Datenassistent'!$B$8:$BJ$8,0)), "") &amp; ""</f>
        <v>0420</v>
      </c>
      <c r="E20" s="31"/>
      <c r="F20" s="31"/>
      <c r="G20" s="31"/>
      <c r="H20" s="31"/>
      <c r="I20" s="31"/>
      <c r="J20" s="31" t="str">
        <f t="shared" si="0"/>
        <v>10</v>
      </c>
      <c r="K20" s="31">
        <f>_xlfn.IFNA(INDEX(Input_Lieferant!$D$9:$BE$158,MATCH($C20,Input_Lieferant!$B$9:$B$158,0),MATCH("V_PREISEINHEIT",Input_Lieferant!$D$8:$BE$8,0)), "")</f>
        <v>63</v>
      </c>
      <c r="L20" s="31" t="str">
        <f>_xlfn.IFNA(INDEX('Systemmanager - Datenassistent'!$B$9:$BJ$159,MATCH($C20,Input_Lieferant!$B$9:$B$158,0),MATCH(L$1,'Systemmanager - Datenassistent'!$B$8:$BJ$8,0)), "") &amp; ""</f>
        <v/>
      </c>
      <c r="M20" s="31">
        <f>IFERROR(ROUND(INDEX(Input_Lieferant!$D$9:$BE$158,MATCH($C20,Input_Lieferant!$B$9:$B$158,0),MATCH("V_BEWERTUNGSPREIS",Input_Lieferant!$D$8:$BE$8,0)), 2), "")</f>
        <v>5.92</v>
      </c>
      <c r="N20" s="31">
        <f t="shared" si="1"/>
        <v>5.92</v>
      </c>
      <c r="O20" s="31" t="str">
        <f t="shared" si="2"/>
        <v>CHF</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4">
      <c r="A21" s="31"/>
      <c r="B21" s="31"/>
      <c r="C21" s="31">
        <f>IF(Input_Lieferant!B28="","",Input_Lieferant!B28)</f>
        <v>20</v>
      </c>
      <c r="D21" s="31" t="str">
        <f>_xlfn.IFNA(INDEX('Systemmanager - Datenassistent'!$B$9:$BJ$159,MATCH($C21,Input_Lieferant!$B$9:$B$158,0),MATCH("WERKS",'Systemmanager - Datenassistent'!$B$8:$BJ$8,0)), "") &amp; ""</f>
        <v>0440</v>
      </c>
      <c r="E21" s="31"/>
      <c r="F21" s="31"/>
      <c r="G21" s="31"/>
      <c r="H21" s="31"/>
      <c r="I21" s="31"/>
      <c r="J21" s="31" t="str">
        <f t="shared" si="0"/>
        <v>10</v>
      </c>
      <c r="K21" s="31">
        <f>_xlfn.IFNA(INDEX(Input_Lieferant!$D$9:$BE$158,MATCH($C21,Input_Lieferant!$B$9:$B$158,0),MATCH("V_PREISEINHEIT",Input_Lieferant!$D$8:$BE$8,0)), "")</f>
        <v>81</v>
      </c>
      <c r="L21" s="31" t="str">
        <f>_xlfn.IFNA(INDEX('Systemmanager - Datenassistent'!$B$9:$BJ$159,MATCH($C21,Input_Lieferant!$B$9:$B$158,0),MATCH(L$1,'Systemmanager - Datenassistent'!$B$8:$BJ$8,0)), "") &amp; ""</f>
        <v/>
      </c>
      <c r="M21" s="31">
        <f>IFERROR(ROUND(INDEX(Input_Lieferant!$D$9:$BE$158,MATCH($C21,Input_Lieferant!$B$9:$B$158,0),MATCH("V_BEWERTUNGSPREIS",Input_Lieferant!$D$8:$BE$8,0)), 2), "")</f>
        <v>8.98</v>
      </c>
      <c r="N21" s="31">
        <f t="shared" si="1"/>
        <v>8.98</v>
      </c>
      <c r="O21" s="31" t="str">
        <f t="shared" si="2"/>
        <v>CHF</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4">
      <c r="A22" s="31"/>
      <c r="B22" s="31"/>
      <c r="C22" s="31">
        <f>IF(Input_Lieferant!B29="","",Input_Lieferant!B29)</f>
        <v>21</v>
      </c>
      <c r="D22" s="31" t="str">
        <f>_xlfn.IFNA(INDEX('Systemmanager - Datenassistent'!$B$9:$BJ$159,MATCH($C22,Input_Lieferant!$B$9:$B$158,0),MATCH("WERKS",'Systemmanager - Datenassistent'!$B$8:$BJ$8,0)), "") &amp; ""</f>
        <v>0440</v>
      </c>
      <c r="E22" s="31"/>
      <c r="F22" s="31"/>
      <c r="G22" s="31"/>
      <c r="H22" s="31"/>
      <c r="I22" s="31"/>
      <c r="J22" s="31" t="str">
        <f t="shared" si="0"/>
        <v>10</v>
      </c>
      <c r="K22" s="31">
        <f>_xlfn.IFNA(INDEX(Input_Lieferant!$D$9:$BE$158,MATCH($C22,Input_Lieferant!$B$9:$B$158,0),MATCH("V_PREISEINHEIT",Input_Lieferant!$D$8:$BE$8,0)), "")</f>
        <v>7</v>
      </c>
      <c r="L22" s="31" t="str">
        <f>_xlfn.IFNA(INDEX('Systemmanager - Datenassistent'!$B$9:$BJ$159,MATCH($C22,Input_Lieferant!$B$9:$B$158,0),MATCH(L$1,'Systemmanager - Datenassistent'!$B$8:$BJ$8,0)), "") &amp; ""</f>
        <v>V</v>
      </c>
      <c r="M22" s="31">
        <f>IFERROR(ROUND(INDEX(Input_Lieferant!$D$9:$BE$158,MATCH($C22,Input_Lieferant!$B$9:$B$158,0),MATCH("V_BEWERTUNGSPREIS",Input_Lieferant!$D$8:$BE$8,0)), 2), "")</f>
        <v>9.69</v>
      </c>
      <c r="N22" s="31">
        <f t="shared" si="1"/>
        <v>9.69</v>
      </c>
      <c r="O22" s="31" t="str">
        <f t="shared" si="2"/>
        <v>CHF</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4">
      <c r="A23" s="31"/>
      <c r="B23" s="31"/>
      <c r="C23" s="31">
        <f>IF(Input_Lieferant!B30="","",Input_Lieferant!B30)</f>
        <v>22</v>
      </c>
      <c r="D23" s="31" t="str">
        <f>_xlfn.IFNA(INDEX('Systemmanager - Datenassistent'!$B$9:$BJ$159,MATCH($C23,Input_Lieferant!$B$9:$B$158,0),MATCH("WERKS",'Systemmanager - Datenassistent'!$B$8:$BJ$8,0)), "") &amp; ""</f>
        <v>0440</v>
      </c>
      <c r="E23" s="31"/>
      <c r="F23" s="31"/>
      <c r="G23" s="31"/>
      <c r="H23" s="31"/>
      <c r="I23" s="31"/>
      <c r="J23" s="31" t="str">
        <f t="shared" si="0"/>
        <v>10</v>
      </c>
      <c r="K23" s="31">
        <f>_xlfn.IFNA(INDEX(Input_Lieferant!$D$9:$BE$158,MATCH($C23,Input_Lieferant!$B$9:$B$158,0),MATCH("V_PREISEINHEIT",Input_Lieferant!$D$8:$BE$8,0)), "")</f>
        <v>22</v>
      </c>
      <c r="L23" s="31" t="str">
        <f>_xlfn.IFNA(INDEX('Systemmanager - Datenassistent'!$B$9:$BJ$159,MATCH($C23,Input_Lieferant!$B$9:$B$158,0),MATCH(L$1,'Systemmanager - Datenassistent'!$B$8:$BJ$8,0)), "") &amp; ""</f>
        <v/>
      </c>
      <c r="M23" s="31">
        <f>IFERROR(ROUND(INDEX(Input_Lieferant!$D$9:$BE$158,MATCH($C23,Input_Lieferant!$B$9:$B$158,0),MATCH("V_BEWERTUNGSPREIS",Input_Lieferant!$D$8:$BE$8,0)), 2), "")</f>
        <v>3.59</v>
      </c>
      <c r="N23" s="31">
        <f t="shared" si="1"/>
        <v>3.59</v>
      </c>
      <c r="O23" s="31" t="str">
        <f t="shared" si="2"/>
        <v>CHF</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4">
      <c r="A24" s="31"/>
      <c r="B24" s="31"/>
      <c r="C24" s="31">
        <f>IF(Input_Lieferant!B31="","",Input_Lieferant!B31)</f>
        <v>23</v>
      </c>
      <c r="D24" s="31" t="str">
        <f>_xlfn.IFNA(INDEX('Systemmanager - Datenassistent'!$B$9:$BJ$159,MATCH($C24,Input_Lieferant!$B$9:$B$158,0),MATCH("WERKS",'Systemmanager - Datenassistent'!$B$8:$BJ$8,0)), "") &amp; ""</f>
        <v>0430</v>
      </c>
      <c r="E24" s="31"/>
      <c r="F24" s="31"/>
      <c r="G24" s="31"/>
      <c r="H24" s="31"/>
      <c r="I24" s="31"/>
      <c r="J24" s="31" t="str">
        <f t="shared" si="0"/>
        <v>10</v>
      </c>
      <c r="K24" s="31">
        <f>_xlfn.IFNA(INDEX(Input_Lieferant!$D$9:$BE$158,MATCH($C24,Input_Lieferant!$B$9:$B$158,0),MATCH("V_PREISEINHEIT",Input_Lieferant!$D$8:$BE$8,0)), "")</f>
        <v>98</v>
      </c>
      <c r="L24" s="31" t="str">
        <f>_xlfn.IFNA(INDEX('Systemmanager - Datenassistent'!$B$9:$BJ$159,MATCH($C24,Input_Lieferant!$B$9:$B$158,0),MATCH(L$1,'Systemmanager - Datenassistent'!$B$8:$BJ$8,0)), "") &amp; ""</f>
        <v/>
      </c>
      <c r="M24" s="31">
        <f>IFERROR(ROUND(INDEX(Input_Lieferant!$D$9:$BE$158,MATCH($C24,Input_Lieferant!$B$9:$B$158,0),MATCH("V_BEWERTUNGSPREIS",Input_Lieferant!$D$8:$BE$8,0)), 2), "")</f>
        <v>4.3099999999999996</v>
      </c>
      <c r="N24" s="31">
        <f t="shared" si="1"/>
        <v>4.3099999999999996</v>
      </c>
      <c r="O24" s="31" t="str">
        <f t="shared" si="2"/>
        <v>CHF</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4">
      <c r="A25" s="31"/>
      <c r="B25" s="31"/>
      <c r="C25" s="31">
        <f>IF(Input_Lieferant!B32="","",Input_Lieferant!B32)</f>
        <v>24</v>
      </c>
      <c r="D25" s="31" t="str">
        <f>_xlfn.IFNA(INDEX('Systemmanager - Datenassistent'!$B$9:$BJ$159,MATCH($C25,Input_Lieferant!$B$9:$B$158,0),MATCH("WERKS",'Systemmanager - Datenassistent'!$B$8:$BJ$8,0)), "") &amp; ""</f>
        <v>0420</v>
      </c>
      <c r="E25" s="31"/>
      <c r="F25" s="31"/>
      <c r="G25" s="31"/>
      <c r="H25" s="31"/>
      <c r="I25" s="31"/>
      <c r="J25" s="31" t="str">
        <f t="shared" si="0"/>
        <v>10</v>
      </c>
      <c r="K25" s="31">
        <f>_xlfn.IFNA(INDEX(Input_Lieferant!$D$9:$BE$158,MATCH($C25,Input_Lieferant!$B$9:$B$158,0),MATCH("V_PREISEINHEIT",Input_Lieferant!$D$8:$BE$8,0)), "")</f>
        <v>10</v>
      </c>
      <c r="L25" s="31" t="str">
        <f>_xlfn.IFNA(INDEX('Systemmanager - Datenassistent'!$B$9:$BJ$159,MATCH($C25,Input_Lieferant!$B$9:$B$158,0),MATCH(L$1,'Systemmanager - Datenassistent'!$B$8:$BJ$8,0)), "") &amp; ""</f>
        <v>S</v>
      </c>
      <c r="M25" s="31">
        <f>IFERROR(ROUND(INDEX(Input_Lieferant!$D$9:$BE$158,MATCH($C25,Input_Lieferant!$B$9:$B$158,0),MATCH("V_BEWERTUNGSPREIS",Input_Lieferant!$D$8:$BE$8,0)), 2), "")</f>
        <v>6.48</v>
      </c>
      <c r="N25" s="31">
        <f t="shared" si="1"/>
        <v>6.48</v>
      </c>
      <c r="O25" s="31" t="str">
        <f t="shared" si="2"/>
        <v>CHF</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4">
      <c r="A26" s="31"/>
      <c r="B26" s="31"/>
      <c r="C26" s="31">
        <f>IF(Input_Lieferant!B33="","",Input_Lieferant!B33)</f>
        <v>25</v>
      </c>
      <c r="D26" s="31" t="str">
        <f>_xlfn.IFNA(INDEX('Systemmanager - Datenassistent'!$B$9:$BJ$159,MATCH($C26,Input_Lieferant!$B$9:$B$158,0),MATCH("WERKS",'Systemmanager - Datenassistent'!$B$8:$BJ$8,0)), "") &amp; ""</f>
        <v>0420</v>
      </c>
      <c r="E26" s="31"/>
      <c r="F26" s="31"/>
      <c r="G26" s="31"/>
      <c r="H26" s="31"/>
      <c r="I26" s="31"/>
      <c r="J26" s="31" t="str">
        <f t="shared" si="0"/>
        <v>10</v>
      </c>
      <c r="K26" s="31">
        <f>_xlfn.IFNA(INDEX(Input_Lieferant!$D$9:$BE$158,MATCH($C26,Input_Lieferant!$B$9:$B$158,0),MATCH("V_PREISEINHEIT",Input_Lieferant!$D$8:$BE$8,0)), "")</f>
        <v>81</v>
      </c>
      <c r="L26" s="31" t="str">
        <f>_xlfn.IFNA(INDEX('Systemmanager - Datenassistent'!$B$9:$BJ$159,MATCH($C26,Input_Lieferant!$B$9:$B$158,0),MATCH(L$1,'Systemmanager - Datenassistent'!$B$8:$BJ$8,0)), "") &amp; ""</f>
        <v>V</v>
      </c>
      <c r="M26" s="31">
        <f>IFERROR(ROUND(INDEX(Input_Lieferant!$D$9:$BE$158,MATCH($C26,Input_Lieferant!$B$9:$B$158,0),MATCH("V_BEWERTUNGSPREIS",Input_Lieferant!$D$8:$BE$8,0)), 2), "")</f>
        <v>7.15</v>
      </c>
      <c r="N26" s="31">
        <f t="shared" si="1"/>
        <v>7.15</v>
      </c>
      <c r="O26" s="31" t="str">
        <f t="shared" si="2"/>
        <v>CHF</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4">
      <c r="A27" s="31"/>
      <c r="B27" s="31"/>
      <c r="C27" s="31">
        <f>IF(Input_Lieferant!B34="","",Input_Lieferant!B34)</f>
        <v>26</v>
      </c>
      <c r="D27" s="31" t="str">
        <f>_xlfn.IFNA(INDEX('Systemmanager - Datenassistent'!$B$9:$BJ$159,MATCH($C27,Input_Lieferant!$B$9:$B$158,0),MATCH("WERKS",'Systemmanager - Datenassistent'!$B$8:$BJ$8,0)), "") &amp; ""</f>
        <v>0800</v>
      </c>
      <c r="E27" s="31"/>
      <c r="F27" s="31"/>
      <c r="G27" s="31"/>
      <c r="H27" s="31"/>
      <c r="I27" s="31"/>
      <c r="J27" s="31" t="str">
        <f t="shared" si="0"/>
        <v>10</v>
      </c>
      <c r="K27" s="31">
        <f>_xlfn.IFNA(INDEX(Input_Lieferant!$D$9:$BE$158,MATCH($C27,Input_Lieferant!$B$9:$B$158,0),MATCH("V_PREISEINHEIT",Input_Lieferant!$D$8:$BE$8,0)), "")</f>
        <v>29</v>
      </c>
      <c r="L27" s="31" t="str">
        <f>_xlfn.IFNA(INDEX('Systemmanager - Datenassistent'!$B$9:$BJ$159,MATCH($C27,Input_Lieferant!$B$9:$B$158,0),MATCH(L$1,'Systemmanager - Datenassistent'!$B$8:$BJ$8,0)), "") &amp; ""</f>
        <v>S</v>
      </c>
      <c r="M27" s="31">
        <f>IFERROR(ROUND(INDEX(Input_Lieferant!$D$9:$BE$158,MATCH($C27,Input_Lieferant!$B$9:$B$158,0),MATCH("V_BEWERTUNGSPREIS",Input_Lieferant!$D$8:$BE$8,0)), 2), "")</f>
        <v>6.58</v>
      </c>
      <c r="N27" s="31">
        <f t="shared" si="1"/>
        <v>6.58</v>
      </c>
      <c r="O27" s="31" t="str">
        <f t="shared" si="2"/>
        <v>CHF</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4">
      <c r="A28" s="31"/>
      <c r="B28" s="31"/>
      <c r="C28" s="31">
        <f>IF(Input_Lieferant!B35="","",Input_Lieferant!B35)</f>
        <v>27</v>
      </c>
      <c r="D28" s="31" t="str">
        <f>_xlfn.IFNA(INDEX('Systemmanager - Datenassistent'!$B$9:$BJ$159,MATCH($C28,Input_Lieferant!$B$9:$B$158,0),MATCH("WERKS",'Systemmanager - Datenassistent'!$B$8:$BJ$8,0)), "") &amp; ""</f>
        <v>0420</v>
      </c>
      <c r="E28" s="31"/>
      <c r="F28" s="31"/>
      <c r="G28" s="31"/>
      <c r="H28" s="31"/>
      <c r="I28" s="31"/>
      <c r="J28" s="31" t="str">
        <f t="shared" si="0"/>
        <v>10</v>
      </c>
      <c r="K28" s="31">
        <f>_xlfn.IFNA(INDEX(Input_Lieferant!$D$9:$BE$158,MATCH($C28,Input_Lieferant!$B$9:$B$158,0),MATCH("V_PREISEINHEIT",Input_Lieferant!$D$8:$BE$8,0)), "")</f>
        <v>32</v>
      </c>
      <c r="L28" s="31" t="str">
        <f>_xlfn.IFNA(INDEX('Systemmanager - Datenassistent'!$B$9:$BJ$159,MATCH($C28,Input_Lieferant!$B$9:$B$158,0),MATCH(L$1,'Systemmanager - Datenassistent'!$B$8:$BJ$8,0)), "") &amp; ""</f>
        <v>V</v>
      </c>
      <c r="M28" s="31">
        <f>IFERROR(ROUND(INDEX(Input_Lieferant!$D$9:$BE$158,MATCH($C28,Input_Lieferant!$B$9:$B$158,0),MATCH("V_BEWERTUNGSPREIS",Input_Lieferant!$D$8:$BE$8,0)), 2), "")</f>
        <v>1.43</v>
      </c>
      <c r="N28" s="31">
        <f t="shared" si="1"/>
        <v>1.43</v>
      </c>
      <c r="O28" s="31" t="str">
        <f t="shared" si="2"/>
        <v>CHF</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4">
      <c r="A29" s="31"/>
      <c r="B29" s="31"/>
      <c r="C29" s="31">
        <f>IF(Input_Lieferant!B36="","",Input_Lieferant!B36)</f>
        <v>28</v>
      </c>
      <c r="D29" s="31" t="str">
        <f>_xlfn.IFNA(INDEX('Systemmanager - Datenassistent'!$B$9:$BJ$159,MATCH($C29,Input_Lieferant!$B$9:$B$158,0),MATCH("WERKS",'Systemmanager - Datenassistent'!$B$8:$BJ$8,0)), "") &amp; ""</f>
        <v>0800</v>
      </c>
      <c r="E29" s="31"/>
      <c r="F29" s="31"/>
      <c r="G29" s="31"/>
      <c r="H29" s="31"/>
      <c r="I29" s="31"/>
      <c r="J29" s="31" t="str">
        <f t="shared" si="0"/>
        <v>10</v>
      </c>
      <c r="K29" s="31">
        <f>_xlfn.IFNA(INDEX(Input_Lieferant!$D$9:$BE$158,MATCH($C29,Input_Lieferant!$B$9:$B$158,0),MATCH("V_PREISEINHEIT",Input_Lieferant!$D$8:$BE$8,0)), "")</f>
        <v>55</v>
      </c>
      <c r="L29" s="31" t="str">
        <f>_xlfn.IFNA(INDEX('Systemmanager - Datenassistent'!$B$9:$BJ$159,MATCH($C29,Input_Lieferant!$B$9:$B$158,0),MATCH(L$1,'Systemmanager - Datenassistent'!$B$8:$BJ$8,0)), "") &amp; ""</f>
        <v>V</v>
      </c>
      <c r="M29" s="31">
        <f>IFERROR(ROUND(INDEX(Input_Lieferant!$D$9:$BE$158,MATCH($C29,Input_Lieferant!$B$9:$B$158,0),MATCH("V_BEWERTUNGSPREIS",Input_Lieferant!$D$8:$BE$8,0)), 2), "")</f>
        <v>4.59</v>
      </c>
      <c r="N29" s="31">
        <f t="shared" si="1"/>
        <v>4.59</v>
      </c>
      <c r="O29" s="31" t="str">
        <f t="shared" si="2"/>
        <v>CHF</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4">
      <c r="A30" s="31"/>
      <c r="B30" s="31"/>
      <c r="C30" s="31">
        <f>IF(Input_Lieferant!B37="","",Input_Lieferant!B37)</f>
        <v>29</v>
      </c>
      <c r="D30" s="31" t="str">
        <f>_xlfn.IFNA(INDEX('Systemmanager - Datenassistent'!$B$9:$BJ$159,MATCH($C30,Input_Lieferant!$B$9:$B$158,0),MATCH("WERKS",'Systemmanager - Datenassistent'!$B$8:$BJ$8,0)), "") &amp; ""</f>
        <v>0420</v>
      </c>
      <c r="E30" s="31"/>
      <c r="F30" s="31"/>
      <c r="G30" s="31"/>
      <c r="H30" s="31"/>
      <c r="I30" s="31"/>
      <c r="J30" s="31" t="str">
        <f t="shared" si="0"/>
        <v>10</v>
      </c>
      <c r="K30" s="31">
        <f>_xlfn.IFNA(INDEX(Input_Lieferant!$D$9:$BE$158,MATCH($C30,Input_Lieferant!$B$9:$B$158,0),MATCH("V_PREISEINHEIT",Input_Lieferant!$D$8:$BE$8,0)), "")</f>
        <v>65</v>
      </c>
      <c r="L30" s="31" t="str">
        <f>_xlfn.IFNA(INDEX('Systemmanager - Datenassistent'!$B$9:$BJ$159,MATCH($C30,Input_Lieferant!$B$9:$B$158,0),MATCH(L$1,'Systemmanager - Datenassistent'!$B$8:$BJ$8,0)), "") &amp; ""</f>
        <v/>
      </c>
      <c r="M30" s="31">
        <f>IFERROR(ROUND(INDEX(Input_Lieferant!$D$9:$BE$158,MATCH($C30,Input_Lieferant!$B$9:$B$158,0),MATCH("V_BEWERTUNGSPREIS",Input_Lieferant!$D$8:$BE$8,0)), 2), "")</f>
        <v>5.79</v>
      </c>
      <c r="N30" s="31">
        <f t="shared" si="1"/>
        <v>5.79</v>
      </c>
      <c r="O30" s="31" t="str">
        <f t="shared" si="2"/>
        <v>CHF</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4">
      <c r="A31" s="31"/>
      <c r="B31" s="31"/>
      <c r="C31" s="31">
        <f>IF(Input_Lieferant!B38="","",Input_Lieferant!B38)</f>
        <v>30</v>
      </c>
      <c r="D31" s="31" t="str">
        <f>_xlfn.IFNA(INDEX('Systemmanager - Datenassistent'!$B$9:$BJ$159,MATCH($C31,Input_Lieferant!$B$9:$B$158,0),MATCH("WERKS",'Systemmanager - Datenassistent'!$B$8:$BJ$8,0)), "") &amp; ""</f>
        <v>0420</v>
      </c>
      <c r="E31" s="31"/>
      <c r="F31" s="31"/>
      <c r="G31" s="31"/>
      <c r="H31" s="31"/>
      <c r="I31" s="31"/>
      <c r="J31" s="31" t="str">
        <f t="shared" si="0"/>
        <v>10</v>
      </c>
      <c r="K31" s="31">
        <f>_xlfn.IFNA(INDEX(Input_Lieferant!$D$9:$BE$158,MATCH($C31,Input_Lieferant!$B$9:$B$158,0),MATCH("V_PREISEINHEIT",Input_Lieferant!$D$8:$BE$8,0)), "")</f>
        <v>77</v>
      </c>
      <c r="L31" s="31" t="str">
        <f>_xlfn.IFNA(INDEX('Systemmanager - Datenassistent'!$B$9:$BJ$159,MATCH($C31,Input_Lieferant!$B$9:$B$158,0),MATCH(L$1,'Systemmanager - Datenassistent'!$B$8:$BJ$8,0)), "") &amp; ""</f>
        <v>V</v>
      </c>
      <c r="M31" s="31">
        <f>IFERROR(ROUND(INDEX(Input_Lieferant!$D$9:$BE$158,MATCH($C31,Input_Lieferant!$B$9:$B$158,0),MATCH("V_BEWERTUNGSPREIS",Input_Lieferant!$D$8:$BE$8,0)), 2), "")</f>
        <v>9.1199999999999992</v>
      </c>
      <c r="N31" s="31">
        <f t="shared" si="1"/>
        <v>9.1199999999999992</v>
      </c>
      <c r="O31" s="31" t="str">
        <f t="shared" si="2"/>
        <v>CHF</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4">
      <c r="A32" s="31"/>
      <c r="B32" s="31"/>
      <c r="C32" s="31">
        <f>IF(Input_Lieferant!B39="","",Input_Lieferant!B39)</f>
        <v>31</v>
      </c>
      <c r="D32" s="31" t="str">
        <f>_xlfn.IFNA(INDEX('Systemmanager - Datenassistent'!$B$9:$BJ$159,MATCH($C32,Input_Lieferant!$B$9:$B$158,0),MATCH("WERKS",'Systemmanager - Datenassistent'!$B$8:$BJ$8,0)), "") &amp; ""</f>
        <v>0440</v>
      </c>
      <c r="E32" s="31"/>
      <c r="F32" s="31"/>
      <c r="G32" s="31"/>
      <c r="H32" s="31"/>
      <c r="I32" s="31"/>
      <c r="J32" s="31" t="str">
        <f t="shared" si="0"/>
        <v>10</v>
      </c>
      <c r="K32" s="31">
        <f>_xlfn.IFNA(INDEX(Input_Lieferant!$D$9:$BE$158,MATCH($C32,Input_Lieferant!$B$9:$B$158,0),MATCH("V_PREISEINHEIT",Input_Lieferant!$D$8:$BE$8,0)), "")</f>
        <v>48</v>
      </c>
      <c r="L32" s="31" t="str">
        <f>_xlfn.IFNA(INDEX('Systemmanager - Datenassistent'!$B$9:$BJ$159,MATCH($C32,Input_Lieferant!$B$9:$B$158,0),MATCH(L$1,'Systemmanager - Datenassistent'!$B$8:$BJ$8,0)), "") &amp; ""</f>
        <v>V</v>
      </c>
      <c r="M32" s="31">
        <f>IFERROR(ROUND(INDEX(Input_Lieferant!$D$9:$BE$158,MATCH($C32,Input_Lieferant!$B$9:$B$158,0),MATCH("V_BEWERTUNGSPREIS",Input_Lieferant!$D$8:$BE$8,0)), 2), "")</f>
        <v>2.44</v>
      </c>
      <c r="N32" s="31">
        <f t="shared" si="1"/>
        <v>2.44</v>
      </c>
      <c r="O32" s="31" t="str">
        <f t="shared" si="2"/>
        <v>CHF</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4">
      <c r="A33" s="31"/>
      <c r="B33" s="31"/>
      <c r="C33" s="31">
        <f>IF(Input_Lieferant!B40="","",Input_Lieferant!B40)</f>
        <v>32</v>
      </c>
      <c r="D33" s="31" t="str">
        <f>_xlfn.IFNA(INDEX('Systemmanager - Datenassistent'!$B$9:$BJ$159,MATCH($C33,Input_Lieferant!$B$9:$B$158,0),MATCH("WERKS",'Systemmanager - Datenassistent'!$B$8:$BJ$8,0)), "") &amp; ""</f>
        <v>0420</v>
      </c>
      <c r="E33" s="31"/>
      <c r="F33" s="31"/>
      <c r="G33" s="31"/>
      <c r="H33" s="31"/>
      <c r="I33" s="31"/>
      <c r="J33" s="31" t="str">
        <f t="shared" si="0"/>
        <v>10</v>
      </c>
      <c r="K33" s="31">
        <f>_xlfn.IFNA(INDEX(Input_Lieferant!$D$9:$BE$158,MATCH($C33,Input_Lieferant!$B$9:$B$158,0),MATCH("V_PREISEINHEIT",Input_Lieferant!$D$8:$BE$8,0)), "")</f>
        <v>48</v>
      </c>
      <c r="L33" s="31" t="str">
        <f>_xlfn.IFNA(INDEX('Systemmanager - Datenassistent'!$B$9:$BJ$159,MATCH($C33,Input_Lieferant!$B$9:$B$158,0),MATCH(L$1,'Systemmanager - Datenassistent'!$B$8:$BJ$8,0)), "") &amp; ""</f>
        <v>S</v>
      </c>
      <c r="M33" s="31">
        <f>IFERROR(ROUND(INDEX(Input_Lieferant!$D$9:$BE$158,MATCH($C33,Input_Lieferant!$B$9:$B$158,0),MATCH("V_BEWERTUNGSPREIS",Input_Lieferant!$D$8:$BE$8,0)), 2), "")</f>
        <v>6.65</v>
      </c>
      <c r="N33" s="31">
        <f t="shared" si="1"/>
        <v>6.65</v>
      </c>
      <c r="O33" s="31" t="str">
        <f t="shared" si="2"/>
        <v>CHF</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4">
      <c r="A34" s="31"/>
      <c r="B34" s="31"/>
      <c r="C34" s="31">
        <f>IF(Input_Lieferant!B41="","",Input_Lieferant!B41)</f>
        <v>33</v>
      </c>
      <c r="D34" s="31" t="str">
        <f>_xlfn.IFNA(INDEX('Systemmanager - Datenassistent'!$B$9:$BJ$159,MATCH($C34,Input_Lieferant!$B$9:$B$158,0),MATCH("WERKS",'Systemmanager - Datenassistent'!$B$8:$BJ$8,0)), "") &amp; ""</f>
        <v>0440</v>
      </c>
      <c r="E34" s="31"/>
      <c r="F34" s="31"/>
      <c r="G34" s="31"/>
      <c r="H34" s="31"/>
      <c r="I34" s="31"/>
      <c r="J34" s="31" t="str">
        <f t="shared" ref="J34:J65" si="3">IF(C34&lt;&gt;"","10","")</f>
        <v>10</v>
      </c>
      <c r="K34" s="31">
        <f>_xlfn.IFNA(INDEX(Input_Lieferant!$D$9:$BE$158,MATCH($C34,Input_Lieferant!$B$9:$B$158,0),MATCH("V_PREISEINHEIT",Input_Lieferant!$D$8:$BE$8,0)), "")</f>
        <v>34</v>
      </c>
      <c r="L34" s="31" t="str">
        <f>_xlfn.IFNA(INDEX('Systemmanager - Datenassistent'!$B$9:$BJ$159,MATCH($C34,Input_Lieferant!$B$9:$B$158,0),MATCH(L$1,'Systemmanager - Datenassistent'!$B$8:$BJ$8,0)), "") &amp; ""</f>
        <v/>
      </c>
      <c r="M34" s="31">
        <f>IFERROR(ROUND(INDEX(Input_Lieferant!$D$9:$BE$158,MATCH($C34,Input_Lieferant!$B$9:$B$158,0),MATCH("V_BEWERTUNGSPREIS",Input_Lieferant!$D$8:$BE$8,0)), 2), "")</f>
        <v>1.31</v>
      </c>
      <c r="N34" s="31">
        <f t="shared" ref="N34:N65" si="4">M34</f>
        <v>1.31</v>
      </c>
      <c r="O34" s="31" t="str">
        <f t="shared" ref="O34:O65" si="5">IF(C34&lt;&gt;"","CHF","")</f>
        <v>CHF</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4">
      <c r="A35" s="31"/>
      <c r="B35" s="31"/>
      <c r="C35" s="31">
        <f>IF(Input_Lieferant!B42="","",Input_Lieferant!B42)</f>
        <v>34</v>
      </c>
      <c r="D35" s="31" t="str">
        <f>_xlfn.IFNA(INDEX('Systemmanager - Datenassistent'!$B$9:$BJ$159,MATCH($C35,Input_Lieferant!$B$9:$B$158,0),MATCH("WERKS",'Systemmanager - Datenassistent'!$B$8:$BJ$8,0)), "") &amp; ""</f>
        <v>0800</v>
      </c>
      <c r="E35" s="31"/>
      <c r="F35" s="31"/>
      <c r="G35" s="31"/>
      <c r="H35" s="31"/>
      <c r="I35" s="31"/>
      <c r="J35" s="31" t="str">
        <f t="shared" si="3"/>
        <v>10</v>
      </c>
      <c r="K35" s="31">
        <f>_xlfn.IFNA(INDEX(Input_Lieferant!$D$9:$BE$158,MATCH($C35,Input_Lieferant!$B$9:$B$158,0),MATCH("V_PREISEINHEIT",Input_Lieferant!$D$8:$BE$8,0)), "")</f>
        <v>50</v>
      </c>
      <c r="L35" s="31" t="str">
        <f>_xlfn.IFNA(INDEX('Systemmanager - Datenassistent'!$B$9:$BJ$159,MATCH($C35,Input_Lieferant!$B$9:$B$158,0),MATCH(L$1,'Systemmanager - Datenassistent'!$B$8:$BJ$8,0)), "") &amp; ""</f>
        <v>V</v>
      </c>
      <c r="M35" s="31">
        <f>IFERROR(ROUND(INDEX(Input_Lieferant!$D$9:$BE$158,MATCH($C35,Input_Lieferant!$B$9:$B$158,0),MATCH("V_BEWERTUNGSPREIS",Input_Lieferant!$D$8:$BE$8,0)), 2), "")</f>
        <v>2.41</v>
      </c>
      <c r="N35" s="31">
        <f t="shared" si="4"/>
        <v>2.41</v>
      </c>
      <c r="O35" s="31" t="str">
        <f t="shared" si="5"/>
        <v>CHF</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4">
      <c r="A36" s="31"/>
      <c r="B36" s="31"/>
      <c r="C36" s="31">
        <f>IF(Input_Lieferant!B43="","",Input_Lieferant!B43)</f>
        <v>35</v>
      </c>
      <c r="D36" s="31" t="str">
        <f>_xlfn.IFNA(INDEX('Systemmanager - Datenassistent'!$B$9:$BJ$159,MATCH($C36,Input_Lieferant!$B$9:$B$158,0),MATCH("WERKS",'Systemmanager - Datenassistent'!$B$8:$BJ$8,0)), "") &amp; ""</f>
        <v>0440</v>
      </c>
      <c r="E36" s="31"/>
      <c r="F36" s="31"/>
      <c r="G36" s="31"/>
      <c r="H36" s="31"/>
      <c r="I36" s="31"/>
      <c r="J36" s="31" t="str">
        <f t="shared" si="3"/>
        <v>10</v>
      </c>
      <c r="K36" s="31">
        <f>_xlfn.IFNA(INDEX(Input_Lieferant!$D$9:$BE$158,MATCH($C36,Input_Lieferant!$B$9:$B$158,0),MATCH("V_PREISEINHEIT",Input_Lieferant!$D$8:$BE$8,0)), "")</f>
        <v>99</v>
      </c>
      <c r="L36" s="31" t="str">
        <f>_xlfn.IFNA(INDEX('Systemmanager - Datenassistent'!$B$9:$BJ$159,MATCH($C36,Input_Lieferant!$B$9:$B$158,0),MATCH(L$1,'Systemmanager - Datenassistent'!$B$8:$BJ$8,0)), "") &amp; ""</f>
        <v>S</v>
      </c>
      <c r="M36" s="31">
        <f>IFERROR(ROUND(INDEX(Input_Lieferant!$D$9:$BE$158,MATCH($C36,Input_Lieferant!$B$9:$B$158,0),MATCH("V_BEWERTUNGSPREIS",Input_Lieferant!$D$8:$BE$8,0)), 2), "")</f>
        <v>6.9</v>
      </c>
      <c r="N36" s="31">
        <f t="shared" si="4"/>
        <v>6.9</v>
      </c>
      <c r="O36" s="31" t="str">
        <f t="shared" si="5"/>
        <v>CHF</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4">
      <c r="A37" s="31"/>
      <c r="B37" s="31"/>
      <c r="C37" s="31">
        <f>IF(Input_Lieferant!B44="","",Input_Lieferant!B44)</f>
        <v>36</v>
      </c>
      <c r="D37" s="31" t="str">
        <f>_xlfn.IFNA(INDEX('Systemmanager - Datenassistent'!$B$9:$BJ$159,MATCH($C37,Input_Lieferant!$B$9:$B$158,0),MATCH("WERKS",'Systemmanager - Datenassistent'!$B$8:$BJ$8,0)), "") &amp; ""</f>
        <v>0440</v>
      </c>
      <c r="E37" s="31"/>
      <c r="F37" s="31"/>
      <c r="G37" s="31"/>
      <c r="H37" s="31"/>
      <c r="I37" s="31"/>
      <c r="J37" s="31" t="str">
        <f t="shared" si="3"/>
        <v>10</v>
      </c>
      <c r="K37" s="31">
        <f>_xlfn.IFNA(INDEX(Input_Lieferant!$D$9:$BE$158,MATCH($C37,Input_Lieferant!$B$9:$B$158,0),MATCH("V_PREISEINHEIT",Input_Lieferant!$D$8:$BE$8,0)), "")</f>
        <v>49</v>
      </c>
      <c r="L37" s="31" t="str">
        <f>_xlfn.IFNA(INDEX('Systemmanager - Datenassistent'!$B$9:$BJ$159,MATCH($C37,Input_Lieferant!$B$9:$B$158,0),MATCH(L$1,'Systemmanager - Datenassistent'!$B$8:$BJ$8,0)), "") &amp; ""</f>
        <v/>
      </c>
      <c r="M37" s="31">
        <f>IFERROR(ROUND(INDEX(Input_Lieferant!$D$9:$BE$158,MATCH($C37,Input_Lieferant!$B$9:$B$158,0),MATCH("V_BEWERTUNGSPREIS",Input_Lieferant!$D$8:$BE$8,0)), 2), "")</f>
        <v>9.5500000000000007</v>
      </c>
      <c r="N37" s="31">
        <f t="shared" si="4"/>
        <v>9.5500000000000007</v>
      </c>
      <c r="O37" s="31" t="str">
        <f t="shared" si="5"/>
        <v>CHF</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4">
      <c r="A38" s="31"/>
      <c r="B38" s="31"/>
      <c r="C38" s="31">
        <f>IF(Input_Lieferant!B45="","",Input_Lieferant!B45)</f>
        <v>37</v>
      </c>
      <c r="D38" s="31" t="str">
        <f>_xlfn.IFNA(INDEX('Systemmanager - Datenassistent'!$B$9:$BJ$159,MATCH($C38,Input_Lieferant!$B$9:$B$158,0),MATCH("WERKS",'Systemmanager - Datenassistent'!$B$8:$BJ$8,0)), "") &amp; ""</f>
        <v>0420</v>
      </c>
      <c r="E38" s="31"/>
      <c r="F38" s="31"/>
      <c r="G38" s="31"/>
      <c r="H38" s="31"/>
      <c r="I38" s="31"/>
      <c r="J38" s="31" t="str">
        <f t="shared" si="3"/>
        <v>10</v>
      </c>
      <c r="K38" s="31">
        <f>_xlfn.IFNA(INDEX(Input_Lieferant!$D$9:$BE$158,MATCH($C38,Input_Lieferant!$B$9:$B$158,0),MATCH("V_PREISEINHEIT",Input_Lieferant!$D$8:$BE$8,0)), "")</f>
        <v>91</v>
      </c>
      <c r="L38" s="31" t="str">
        <f>_xlfn.IFNA(INDEX('Systemmanager - Datenassistent'!$B$9:$BJ$159,MATCH($C38,Input_Lieferant!$B$9:$B$158,0),MATCH(L$1,'Systemmanager - Datenassistent'!$B$8:$BJ$8,0)), "") &amp; ""</f>
        <v/>
      </c>
      <c r="M38" s="31">
        <f>IFERROR(ROUND(INDEX(Input_Lieferant!$D$9:$BE$158,MATCH($C38,Input_Lieferant!$B$9:$B$158,0),MATCH("V_BEWERTUNGSPREIS",Input_Lieferant!$D$8:$BE$8,0)), 2), "")</f>
        <v>4.99</v>
      </c>
      <c r="N38" s="31">
        <f t="shared" si="4"/>
        <v>4.99</v>
      </c>
      <c r="O38" s="31" t="str">
        <f t="shared" si="5"/>
        <v>CHF</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4">
      <c r="A39" s="31"/>
      <c r="B39" s="31"/>
      <c r="C39" s="31">
        <f>IF(Input_Lieferant!B46="","",Input_Lieferant!B46)</f>
        <v>38</v>
      </c>
      <c r="D39" s="31" t="str">
        <f>_xlfn.IFNA(INDEX('Systemmanager - Datenassistent'!$B$9:$BJ$159,MATCH($C39,Input_Lieferant!$B$9:$B$158,0),MATCH("WERKS",'Systemmanager - Datenassistent'!$B$8:$BJ$8,0)), "") &amp; ""</f>
        <v>0430</v>
      </c>
      <c r="E39" s="31"/>
      <c r="F39" s="31"/>
      <c r="G39" s="31"/>
      <c r="H39" s="31"/>
      <c r="I39" s="31"/>
      <c r="J39" s="31" t="str">
        <f t="shared" si="3"/>
        <v>10</v>
      </c>
      <c r="K39" s="31">
        <f>_xlfn.IFNA(INDEX(Input_Lieferant!$D$9:$BE$158,MATCH($C39,Input_Lieferant!$B$9:$B$158,0),MATCH("V_PREISEINHEIT",Input_Lieferant!$D$8:$BE$8,0)), "")</f>
        <v>78</v>
      </c>
      <c r="L39" s="31" t="str">
        <f>_xlfn.IFNA(INDEX('Systemmanager - Datenassistent'!$B$9:$BJ$159,MATCH($C39,Input_Lieferant!$B$9:$B$158,0),MATCH(L$1,'Systemmanager - Datenassistent'!$B$8:$BJ$8,0)), "") &amp; ""</f>
        <v>V</v>
      </c>
      <c r="M39" s="31">
        <f>IFERROR(ROUND(INDEX(Input_Lieferant!$D$9:$BE$158,MATCH($C39,Input_Lieferant!$B$9:$B$158,0),MATCH("V_BEWERTUNGSPREIS",Input_Lieferant!$D$8:$BE$8,0)), 2), "")</f>
        <v>3.06</v>
      </c>
      <c r="N39" s="31">
        <f t="shared" si="4"/>
        <v>3.06</v>
      </c>
      <c r="O39" s="31" t="str">
        <f t="shared" si="5"/>
        <v>CHF</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4">
      <c r="A40" s="31"/>
      <c r="B40" s="31"/>
      <c r="C40" s="31">
        <f>IF(Input_Lieferant!B47="","",Input_Lieferant!B47)</f>
        <v>39</v>
      </c>
      <c r="D40" s="31" t="str">
        <f>_xlfn.IFNA(INDEX('Systemmanager - Datenassistent'!$B$9:$BJ$159,MATCH($C40,Input_Lieferant!$B$9:$B$158,0),MATCH("WERKS",'Systemmanager - Datenassistent'!$B$8:$BJ$8,0)), "") &amp; ""</f>
        <v>0430</v>
      </c>
      <c r="E40" s="31"/>
      <c r="F40" s="31"/>
      <c r="G40" s="31"/>
      <c r="H40" s="31"/>
      <c r="I40" s="31"/>
      <c r="J40" s="31" t="str">
        <f t="shared" si="3"/>
        <v>10</v>
      </c>
      <c r="K40" s="31">
        <f>_xlfn.IFNA(INDEX(Input_Lieferant!$D$9:$BE$158,MATCH($C40,Input_Lieferant!$B$9:$B$158,0),MATCH("V_PREISEINHEIT",Input_Lieferant!$D$8:$BE$8,0)), "")</f>
        <v>84</v>
      </c>
      <c r="L40" s="31" t="str">
        <f>_xlfn.IFNA(INDEX('Systemmanager - Datenassistent'!$B$9:$BJ$159,MATCH($C40,Input_Lieferant!$B$9:$B$158,0),MATCH(L$1,'Systemmanager - Datenassistent'!$B$8:$BJ$8,0)), "") &amp; ""</f>
        <v>S</v>
      </c>
      <c r="M40" s="31">
        <f>IFERROR(ROUND(INDEX(Input_Lieferant!$D$9:$BE$158,MATCH($C40,Input_Lieferant!$B$9:$B$158,0),MATCH("V_BEWERTUNGSPREIS",Input_Lieferant!$D$8:$BE$8,0)), 2), "")</f>
        <v>9.23</v>
      </c>
      <c r="N40" s="31">
        <f t="shared" si="4"/>
        <v>9.23</v>
      </c>
      <c r="O40" s="31" t="str">
        <f t="shared" si="5"/>
        <v>CHF</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4">
      <c r="A41" s="31"/>
      <c r="B41" s="31"/>
      <c r="C41" s="31">
        <f>IF(Input_Lieferant!B48="","",Input_Lieferant!B48)</f>
        <v>40</v>
      </c>
      <c r="D41" s="31" t="str">
        <f>_xlfn.IFNA(INDEX('Systemmanager - Datenassistent'!$B$9:$BJ$159,MATCH($C41,Input_Lieferant!$B$9:$B$158,0),MATCH("WERKS",'Systemmanager - Datenassistent'!$B$8:$BJ$8,0)), "") &amp; ""</f>
        <v>0420</v>
      </c>
      <c r="E41" s="31"/>
      <c r="F41" s="31"/>
      <c r="G41" s="31"/>
      <c r="H41" s="31"/>
      <c r="I41" s="31"/>
      <c r="J41" s="31" t="str">
        <f t="shared" si="3"/>
        <v>10</v>
      </c>
      <c r="K41" s="31">
        <f>_xlfn.IFNA(INDEX(Input_Lieferant!$D$9:$BE$158,MATCH($C41,Input_Lieferant!$B$9:$B$158,0),MATCH("V_PREISEINHEIT",Input_Lieferant!$D$8:$BE$8,0)), "")</f>
        <v>95</v>
      </c>
      <c r="L41" s="31" t="str">
        <f>_xlfn.IFNA(INDEX('Systemmanager - Datenassistent'!$B$9:$BJ$159,MATCH($C41,Input_Lieferant!$B$9:$B$158,0),MATCH(L$1,'Systemmanager - Datenassistent'!$B$8:$BJ$8,0)), "") &amp; ""</f>
        <v/>
      </c>
      <c r="M41" s="31">
        <f>IFERROR(ROUND(INDEX(Input_Lieferant!$D$9:$BE$158,MATCH($C41,Input_Lieferant!$B$9:$B$158,0),MATCH("V_BEWERTUNGSPREIS",Input_Lieferant!$D$8:$BE$8,0)), 2), "")</f>
        <v>7.42</v>
      </c>
      <c r="N41" s="31">
        <f t="shared" si="4"/>
        <v>7.42</v>
      </c>
      <c r="O41" s="31" t="str">
        <f t="shared" si="5"/>
        <v>CHF</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4">
      <c r="A42" s="31"/>
      <c r="B42" s="31"/>
      <c r="C42" s="31">
        <f>IF(Input_Lieferant!B49="","",Input_Lieferant!B49)</f>
        <v>41</v>
      </c>
      <c r="D42" s="31" t="str">
        <f>_xlfn.IFNA(INDEX('Systemmanager - Datenassistent'!$B$9:$BJ$159,MATCH($C42,Input_Lieferant!$B$9:$B$158,0),MATCH("WERKS",'Systemmanager - Datenassistent'!$B$8:$BJ$8,0)), "") &amp; ""</f>
        <v>0440</v>
      </c>
      <c r="E42" s="31"/>
      <c r="F42" s="31"/>
      <c r="G42" s="31"/>
      <c r="H42" s="31"/>
      <c r="I42" s="31"/>
      <c r="J42" s="31" t="str">
        <f t="shared" si="3"/>
        <v>10</v>
      </c>
      <c r="K42" s="31">
        <f>_xlfn.IFNA(INDEX(Input_Lieferant!$D$9:$BE$158,MATCH($C42,Input_Lieferant!$B$9:$B$158,0),MATCH("V_PREISEINHEIT",Input_Lieferant!$D$8:$BE$8,0)), "")</f>
        <v>81</v>
      </c>
      <c r="L42" s="31" t="str">
        <f>_xlfn.IFNA(INDEX('Systemmanager - Datenassistent'!$B$9:$BJ$159,MATCH($C42,Input_Lieferant!$B$9:$B$158,0),MATCH(L$1,'Systemmanager - Datenassistent'!$B$8:$BJ$8,0)), "") &amp; ""</f>
        <v>V</v>
      </c>
      <c r="M42" s="31">
        <f>IFERROR(ROUND(INDEX(Input_Lieferant!$D$9:$BE$158,MATCH($C42,Input_Lieferant!$B$9:$B$158,0),MATCH("V_BEWERTUNGSPREIS",Input_Lieferant!$D$8:$BE$8,0)), 2), "")</f>
        <v>1.1000000000000001</v>
      </c>
      <c r="N42" s="31">
        <f t="shared" si="4"/>
        <v>1.1000000000000001</v>
      </c>
      <c r="O42" s="31" t="str">
        <f t="shared" si="5"/>
        <v>CHF</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4">
      <c r="A43" s="31"/>
      <c r="B43" s="31"/>
      <c r="C43" s="31">
        <f>IF(Input_Lieferant!B50="","",Input_Lieferant!B50)</f>
        <v>42</v>
      </c>
      <c r="D43" s="31" t="str">
        <f>_xlfn.IFNA(INDEX('Systemmanager - Datenassistent'!$B$9:$BJ$159,MATCH($C43,Input_Lieferant!$B$9:$B$158,0),MATCH("WERKS",'Systemmanager - Datenassistent'!$B$8:$BJ$8,0)), "") &amp; ""</f>
        <v>0420</v>
      </c>
      <c r="E43" s="31"/>
      <c r="F43" s="31"/>
      <c r="G43" s="31"/>
      <c r="H43" s="31"/>
      <c r="I43" s="31"/>
      <c r="J43" s="31" t="str">
        <f t="shared" si="3"/>
        <v>10</v>
      </c>
      <c r="K43" s="31">
        <f>_xlfn.IFNA(INDEX(Input_Lieferant!$D$9:$BE$158,MATCH($C43,Input_Lieferant!$B$9:$B$158,0),MATCH("V_PREISEINHEIT",Input_Lieferant!$D$8:$BE$8,0)), "")</f>
        <v>77</v>
      </c>
      <c r="L43" s="31" t="str">
        <f>_xlfn.IFNA(INDEX('Systemmanager - Datenassistent'!$B$9:$BJ$159,MATCH($C43,Input_Lieferant!$B$9:$B$158,0),MATCH(L$1,'Systemmanager - Datenassistent'!$B$8:$BJ$8,0)), "") &amp; ""</f>
        <v>V</v>
      </c>
      <c r="M43" s="31">
        <f>IFERROR(ROUND(INDEX(Input_Lieferant!$D$9:$BE$158,MATCH($C43,Input_Lieferant!$B$9:$B$158,0),MATCH("V_BEWERTUNGSPREIS",Input_Lieferant!$D$8:$BE$8,0)), 2), "")</f>
        <v>4.32</v>
      </c>
      <c r="N43" s="31">
        <f t="shared" si="4"/>
        <v>4.32</v>
      </c>
      <c r="O43" s="31" t="str">
        <f t="shared" si="5"/>
        <v>CHF</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4">
      <c r="A44" s="31"/>
      <c r="B44" s="31"/>
      <c r="C44" s="31">
        <f>IF(Input_Lieferant!B51="","",Input_Lieferant!B51)</f>
        <v>43</v>
      </c>
      <c r="D44" s="31" t="str">
        <f>_xlfn.IFNA(INDEX('Systemmanager - Datenassistent'!$B$9:$BJ$159,MATCH($C44,Input_Lieferant!$B$9:$B$158,0),MATCH("WERKS",'Systemmanager - Datenassistent'!$B$8:$BJ$8,0)), "") &amp; ""</f>
        <v>0800</v>
      </c>
      <c r="E44" s="31"/>
      <c r="F44" s="31"/>
      <c r="G44" s="31"/>
      <c r="H44" s="31"/>
      <c r="I44" s="31"/>
      <c r="J44" s="31" t="str">
        <f t="shared" si="3"/>
        <v>10</v>
      </c>
      <c r="K44" s="31">
        <f>_xlfn.IFNA(INDEX(Input_Lieferant!$D$9:$BE$158,MATCH($C44,Input_Lieferant!$B$9:$B$158,0),MATCH("V_PREISEINHEIT",Input_Lieferant!$D$8:$BE$8,0)), "")</f>
        <v>41</v>
      </c>
      <c r="L44" s="31" t="str">
        <f>_xlfn.IFNA(INDEX('Systemmanager - Datenassistent'!$B$9:$BJ$159,MATCH($C44,Input_Lieferant!$B$9:$B$158,0),MATCH(L$1,'Systemmanager - Datenassistent'!$B$8:$BJ$8,0)), "") &amp; ""</f>
        <v>V</v>
      </c>
      <c r="M44" s="31">
        <f>IFERROR(ROUND(INDEX(Input_Lieferant!$D$9:$BE$158,MATCH($C44,Input_Lieferant!$B$9:$B$158,0),MATCH("V_BEWERTUNGSPREIS",Input_Lieferant!$D$8:$BE$8,0)), 2), "")</f>
        <v>7.35</v>
      </c>
      <c r="N44" s="31">
        <f t="shared" si="4"/>
        <v>7.35</v>
      </c>
      <c r="O44" s="31" t="str">
        <f t="shared" si="5"/>
        <v>CHF</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4">
      <c r="A45" s="31"/>
      <c r="B45" s="31"/>
      <c r="C45" s="31">
        <f>IF(Input_Lieferant!B52="","",Input_Lieferant!B52)</f>
        <v>44</v>
      </c>
      <c r="D45" s="31" t="str">
        <f>_xlfn.IFNA(INDEX('Systemmanager - Datenassistent'!$B$9:$BJ$159,MATCH($C45,Input_Lieferant!$B$9:$B$158,0),MATCH("WERKS",'Systemmanager - Datenassistent'!$B$8:$BJ$8,0)), "") &amp; ""</f>
        <v>0440</v>
      </c>
      <c r="E45" s="31"/>
      <c r="F45" s="31"/>
      <c r="G45" s="31"/>
      <c r="H45" s="31"/>
      <c r="I45" s="31"/>
      <c r="J45" s="31" t="str">
        <f t="shared" si="3"/>
        <v>10</v>
      </c>
      <c r="K45" s="31">
        <f>_xlfn.IFNA(INDEX(Input_Lieferant!$D$9:$BE$158,MATCH($C45,Input_Lieferant!$B$9:$B$158,0),MATCH("V_PREISEINHEIT",Input_Lieferant!$D$8:$BE$8,0)), "")</f>
        <v>72</v>
      </c>
      <c r="L45" s="31" t="str">
        <f>_xlfn.IFNA(INDEX('Systemmanager - Datenassistent'!$B$9:$BJ$159,MATCH($C45,Input_Lieferant!$B$9:$B$158,0),MATCH(L$1,'Systemmanager - Datenassistent'!$B$8:$BJ$8,0)), "") &amp; ""</f>
        <v/>
      </c>
      <c r="M45" s="31">
        <f>IFERROR(ROUND(INDEX(Input_Lieferant!$D$9:$BE$158,MATCH($C45,Input_Lieferant!$B$9:$B$158,0),MATCH("V_BEWERTUNGSPREIS",Input_Lieferant!$D$8:$BE$8,0)), 2), "")</f>
        <v>2.63</v>
      </c>
      <c r="N45" s="31">
        <f t="shared" si="4"/>
        <v>2.63</v>
      </c>
      <c r="O45" s="31" t="str">
        <f t="shared" si="5"/>
        <v>CHF</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4">
      <c r="A46" s="31"/>
      <c r="B46" s="31"/>
      <c r="C46" s="31">
        <f>IF(Input_Lieferant!B53="","",Input_Lieferant!B53)</f>
        <v>45</v>
      </c>
      <c r="D46" s="31" t="str">
        <f>_xlfn.IFNA(INDEX('Systemmanager - Datenassistent'!$B$9:$BJ$159,MATCH($C46,Input_Lieferant!$B$9:$B$158,0),MATCH("WERKS",'Systemmanager - Datenassistent'!$B$8:$BJ$8,0)), "") &amp; ""</f>
        <v>0430</v>
      </c>
      <c r="E46" s="31"/>
      <c r="F46" s="31"/>
      <c r="G46" s="31"/>
      <c r="H46" s="31"/>
      <c r="I46" s="31"/>
      <c r="J46" s="31" t="str">
        <f t="shared" si="3"/>
        <v>10</v>
      </c>
      <c r="K46" s="31">
        <f>_xlfn.IFNA(INDEX(Input_Lieferant!$D$9:$BE$158,MATCH($C46,Input_Lieferant!$B$9:$B$158,0),MATCH("V_PREISEINHEIT",Input_Lieferant!$D$8:$BE$8,0)), "")</f>
        <v>78</v>
      </c>
      <c r="L46" s="31" t="str">
        <f>_xlfn.IFNA(INDEX('Systemmanager - Datenassistent'!$B$9:$BJ$159,MATCH($C46,Input_Lieferant!$B$9:$B$158,0),MATCH(L$1,'Systemmanager - Datenassistent'!$B$8:$BJ$8,0)), "") &amp; ""</f>
        <v>S</v>
      </c>
      <c r="M46" s="31">
        <f>IFERROR(ROUND(INDEX(Input_Lieferant!$D$9:$BE$158,MATCH($C46,Input_Lieferant!$B$9:$B$158,0),MATCH("V_BEWERTUNGSPREIS",Input_Lieferant!$D$8:$BE$8,0)), 2), "")</f>
        <v>2.71</v>
      </c>
      <c r="N46" s="31">
        <f t="shared" si="4"/>
        <v>2.71</v>
      </c>
      <c r="O46" s="31" t="str">
        <f t="shared" si="5"/>
        <v>CHF</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4">
      <c r="A47" s="31"/>
      <c r="B47" s="31"/>
      <c r="C47" s="31">
        <f>IF(Input_Lieferant!B54="","",Input_Lieferant!B54)</f>
        <v>46</v>
      </c>
      <c r="D47" s="31" t="str">
        <f>_xlfn.IFNA(INDEX('Systemmanager - Datenassistent'!$B$9:$BJ$159,MATCH($C47,Input_Lieferant!$B$9:$B$158,0),MATCH("WERKS",'Systemmanager - Datenassistent'!$B$8:$BJ$8,0)), "") &amp; ""</f>
        <v>0430</v>
      </c>
      <c r="E47" s="31"/>
      <c r="F47" s="31"/>
      <c r="G47" s="31"/>
      <c r="H47" s="31"/>
      <c r="I47" s="31"/>
      <c r="J47" s="31" t="str">
        <f t="shared" si="3"/>
        <v>10</v>
      </c>
      <c r="K47" s="31">
        <f>_xlfn.IFNA(INDEX(Input_Lieferant!$D$9:$BE$158,MATCH($C47,Input_Lieferant!$B$9:$B$158,0),MATCH("V_PREISEINHEIT",Input_Lieferant!$D$8:$BE$8,0)), "")</f>
        <v>92</v>
      </c>
      <c r="L47" s="31" t="str">
        <f>_xlfn.IFNA(INDEX('Systemmanager - Datenassistent'!$B$9:$BJ$159,MATCH($C47,Input_Lieferant!$B$9:$B$158,0),MATCH(L$1,'Systemmanager - Datenassistent'!$B$8:$BJ$8,0)), "") &amp; ""</f>
        <v>V</v>
      </c>
      <c r="M47" s="31">
        <f>IFERROR(ROUND(INDEX(Input_Lieferant!$D$9:$BE$158,MATCH($C47,Input_Lieferant!$B$9:$B$158,0),MATCH("V_BEWERTUNGSPREIS",Input_Lieferant!$D$8:$BE$8,0)), 2), "")</f>
        <v>5.12</v>
      </c>
      <c r="N47" s="31">
        <f t="shared" si="4"/>
        <v>5.12</v>
      </c>
      <c r="O47" s="31" t="str">
        <f t="shared" si="5"/>
        <v>CHF</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4">
      <c r="A48" s="31"/>
      <c r="B48" s="31"/>
      <c r="C48" s="31">
        <f>IF(Input_Lieferant!B55="","",Input_Lieferant!B55)</f>
        <v>47</v>
      </c>
      <c r="D48" s="31" t="str">
        <f>_xlfn.IFNA(INDEX('Systemmanager - Datenassistent'!$B$9:$BJ$159,MATCH($C48,Input_Lieferant!$B$9:$B$158,0),MATCH("WERKS",'Systemmanager - Datenassistent'!$B$8:$BJ$8,0)), "") &amp; ""</f>
        <v>0440</v>
      </c>
      <c r="E48" s="31"/>
      <c r="F48" s="31"/>
      <c r="G48" s="31"/>
      <c r="H48" s="31"/>
      <c r="I48" s="31"/>
      <c r="J48" s="31" t="str">
        <f t="shared" si="3"/>
        <v>10</v>
      </c>
      <c r="K48" s="31">
        <f>_xlfn.IFNA(INDEX(Input_Lieferant!$D$9:$BE$158,MATCH($C48,Input_Lieferant!$B$9:$B$158,0),MATCH("V_PREISEINHEIT",Input_Lieferant!$D$8:$BE$8,0)), "")</f>
        <v>41</v>
      </c>
      <c r="L48" s="31" t="str">
        <f>_xlfn.IFNA(INDEX('Systemmanager - Datenassistent'!$B$9:$BJ$159,MATCH($C48,Input_Lieferant!$B$9:$B$158,0),MATCH(L$1,'Systemmanager - Datenassistent'!$B$8:$BJ$8,0)), "") &amp; ""</f>
        <v>V</v>
      </c>
      <c r="M48" s="31">
        <f>IFERROR(ROUND(INDEX(Input_Lieferant!$D$9:$BE$158,MATCH($C48,Input_Lieferant!$B$9:$B$158,0),MATCH("V_BEWERTUNGSPREIS",Input_Lieferant!$D$8:$BE$8,0)), 2), "")</f>
        <v>3.4</v>
      </c>
      <c r="N48" s="31">
        <f t="shared" si="4"/>
        <v>3.4</v>
      </c>
      <c r="O48" s="31" t="str">
        <f t="shared" si="5"/>
        <v>CHF</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4">
      <c r="A49" s="31"/>
      <c r="B49" s="31"/>
      <c r="C49" s="31">
        <f>IF(Input_Lieferant!B56="","",Input_Lieferant!B56)</f>
        <v>48</v>
      </c>
      <c r="D49" s="31" t="str">
        <f>_xlfn.IFNA(INDEX('Systemmanager - Datenassistent'!$B$9:$BJ$159,MATCH($C49,Input_Lieferant!$B$9:$B$158,0),MATCH("WERKS",'Systemmanager - Datenassistent'!$B$8:$BJ$8,0)), "") &amp; ""</f>
        <v>0420</v>
      </c>
      <c r="E49" s="31"/>
      <c r="F49" s="31"/>
      <c r="G49" s="31"/>
      <c r="H49" s="31"/>
      <c r="I49" s="31"/>
      <c r="J49" s="31" t="str">
        <f t="shared" si="3"/>
        <v>10</v>
      </c>
      <c r="K49" s="31">
        <f>_xlfn.IFNA(INDEX(Input_Lieferant!$D$9:$BE$158,MATCH($C49,Input_Lieferant!$B$9:$B$158,0),MATCH("V_PREISEINHEIT",Input_Lieferant!$D$8:$BE$8,0)), "")</f>
        <v>90</v>
      </c>
      <c r="L49" s="31" t="str">
        <f>_xlfn.IFNA(INDEX('Systemmanager - Datenassistent'!$B$9:$BJ$159,MATCH($C49,Input_Lieferant!$B$9:$B$158,0),MATCH(L$1,'Systemmanager - Datenassistent'!$B$8:$BJ$8,0)), "") &amp; ""</f>
        <v/>
      </c>
      <c r="M49" s="31">
        <f>IFERROR(ROUND(INDEX(Input_Lieferant!$D$9:$BE$158,MATCH($C49,Input_Lieferant!$B$9:$B$158,0),MATCH("V_BEWERTUNGSPREIS",Input_Lieferant!$D$8:$BE$8,0)), 2), "")</f>
        <v>5.69</v>
      </c>
      <c r="N49" s="31">
        <f t="shared" si="4"/>
        <v>5.69</v>
      </c>
      <c r="O49" s="31" t="str">
        <f t="shared" si="5"/>
        <v>CHF</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4">
      <c r="A50" s="31"/>
      <c r="B50" s="31"/>
      <c r="C50" s="31">
        <f>IF(Input_Lieferant!B57="","",Input_Lieferant!B57)</f>
        <v>49</v>
      </c>
      <c r="D50" s="31" t="str">
        <f>_xlfn.IFNA(INDEX('Systemmanager - Datenassistent'!$B$9:$BJ$159,MATCH($C50,Input_Lieferant!$B$9:$B$158,0),MATCH("WERKS",'Systemmanager - Datenassistent'!$B$8:$BJ$8,0)), "") &amp; ""</f>
        <v>0420</v>
      </c>
      <c r="E50" s="31"/>
      <c r="F50" s="31"/>
      <c r="G50" s="31"/>
      <c r="H50" s="31"/>
      <c r="I50" s="31"/>
      <c r="J50" s="31" t="str">
        <f t="shared" si="3"/>
        <v>10</v>
      </c>
      <c r="K50" s="31">
        <f>_xlfn.IFNA(INDEX(Input_Lieferant!$D$9:$BE$158,MATCH($C50,Input_Lieferant!$B$9:$B$158,0),MATCH("V_PREISEINHEIT",Input_Lieferant!$D$8:$BE$8,0)), "")</f>
        <v>84</v>
      </c>
      <c r="L50" s="31" t="str">
        <f>_xlfn.IFNA(INDEX('Systemmanager - Datenassistent'!$B$9:$BJ$159,MATCH($C50,Input_Lieferant!$B$9:$B$158,0),MATCH(L$1,'Systemmanager - Datenassistent'!$B$8:$BJ$8,0)), "") &amp; ""</f>
        <v>S</v>
      </c>
      <c r="M50" s="31">
        <f>IFERROR(ROUND(INDEX(Input_Lieferant!$D$9:$BE$158,MATCH($C50,Input_Lieferant!$B$9:$B$158,0),MATCH("V_BEWERTUNGSPREIS",Input_Lieferant!$D$8:$BE$8,0)), 2), "")</f>
        <v>3.86</v>
      </c>
      <c r="N50" s="31">
        <f t="shared" si="4"/>
        <v>3.86</v>
      </c>
      <c r="O50" s="31" t="str">
        <f t="shared" si="5"/>
        <v>CHF</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4">
      <c r="A51" s="31"/>
      <c r="B51" s="31"/>
      <c r="C51" s="31">
        <f>IF(Input_Lieferant!B58="","",Input_Lieferant!B58)</f>
        <v>50</v>
      </c>
      <c r="D51" s="31" t="str">
        <f>_xlfn.IFNA(INDEX('Systemmanager - Datenassistent'!$B$9:$BJ$159,MATCH($C51,Input_Lieferant!$B$9:$B$158,0),MATCH("WERKS",'Systemmanager - Datenassistent'!$B$8:$BJ$8,0)), "") &amp; ""</f>
        <v>0430</v>
      </c>
      <c r="E51" s="31"/>
      <c r="F51" s="31"/>
      <c r="G51" s="31"/>
      <c r="H51" s="31"/>
      <c r="I51" s="31"/>
      <c r="J51" s="31" t="str">
        <f t="shared" si="3"/>
        <v>10</v>
      </c>
      <c r="K51" s="31">
        <f>_xlfn.IFNA(INDEX(Input_Lieferant!$D$9:$BE$158,MATCH($C51,Input_Lieferant!$B$9:$B$158,0),MATCH("V_PREISEINHEIT",Input_Lieferant!$D$8:$BE$8,0)), "")</f>
        <v>96</v>
      </c>
      <c r="L51" s="31" t="str">
        <f>_xlfn.IFNA(INDEX('Systemmanager - Datenassistent'!$B$9:$BJ$159,MATCH($C51,Input_Lieferant!$B$9:$B$158,0),MATCH(L$1,'Systemmanager - Datenassistent'!$B$8:$BJ$8,0)), "") &amp; ""</f>
        <v>V</v>
      </c>
      <c r="M51" s="31">
        <f>IFERROR(ROUND(INDEX(Input_Lieferant!$D$9:$BE$158,MATCH($C51,Input_Lieferant!$B$9:$B$158,0),MATCH("V_BEWERTUNGSPREIS",Input_Lieferant!$D$8:$BE$8,0)), 2), "")</f>
        <v>1.84</v>
      </c>
      <c r="N51" s="31">
        <f t="shared" si="4"/>
        <v>1.84</v>
      </c>
      <c r="O51" s="31" t="str">
        <f t="shared" si="5"/>
        <v>CHF</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4">
      <c r="A52" s="31"/>
      <c r="B52" s="31"/>
      <c r="C52" s="31">
        <f>IF(Input_Lieferant!B59="","",Input_Lieferant!B59)</f>
        <v>51</v>
      </c>
      <c r="D52" s="31" t="str">
        <f>_xlfn.IFNA(INDEX('Systemmanager - Datenassistent'!$B$9:$BJ$159,MATCH($C52,Input_Lieferant!$B$9:$B$158,0),MATCH("WERKS",'Systemmanager - Datenassistent'!$B$8:$BJ$8,0)), "") &amp; ""</f>
        <v>0800</v>
      </c>
      <c r="E52" s="31"/>
      <c r="F52" s="31"/>
      <c r="G52" s="31"/>
      <c r="H52" s="31"/>
      <c r="I52" s="31"/>
      <c r="J52" s="31" t="str">
        <f t="shared" si="3"/>
        <v>10</v>
      </c>
      <c r="K52" s="31">
        <f>_xlfn.IFNA(INDEX(Input_Lieferant!$D$9:$BE$158,MATCH($C52,Input_Lieferant!$B$9:$B$158,0),MATCH("V_PREISEINHEIT",Input_Lieferant!$D$8:$BE$8,0)), "")</f>
        <v>60</v>
      </c>
      <c r="L52" s="31" t="str">
        <f>_xlfn.IFNA(INDEX('Systemmanager - Datenassistent'!$B$9:$BJ$159,MATCH($C52,Input_Lieferant!$B$9:$B$158,0),MATCH(L$1,'Systemmanager - Datenassistent'!$B$8:$BJ$8,0)), "") &amp; ""</f>
        <v>V</v>
      </c>
      <c r="M52" s="31">
        <f>IFERROR(ROUND(INDEX(Input_Lieferant!$D$9:$BE$158,MATCH($C52,Input_Lieferant!$B$9:$B$158,0),MATCH("V_BEWERTUNGSPREIS",Input_Lieferant!$D$8:$BE$8,0)), 2), "")</f>
        <v>9.58</v>
      </c>
      <c r="N52" s="31">
        <f t="shared" si="4"/>
        <v>9.58</v>
      </c>
      <c r="O52" s="31" t="str">
        <f t="shared" si="5"/>
        <v>CHF</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4">
      <c r="A53" s="31"/>
      <c r="B53" s="31"/>
      <c r="C53" s="31">
        <f>IF(Input_Lieferant!B60="","",Input_Lieferant!B60)</f>
        <v>52</v>
      </c>
      <c r="D53" s="31" t="str">
        <f>_xlfn.IFNA(INDEX('Systemmanager - Datenassistent'!$B$9:$BJ$159,MATCH($C53,Input_Lieferant!$B$9:$B$158,0),MATCH("WERKS",'Systemmanager - Datenassistent'!$B$8:$BJ$8,0)), "") &amp; ""</f>
        <v>0440</v>
      </c>
      <c r="E53" s="31"/>
      <c r="F53" s="31"/>
      <c r="G53" s="31"/>
      <c r="H53" s="31"/>
      <c r="I53" s="31"/>
      <c r="J53" s="31" t="str">
        <f t="shared" si="3"/>
        <v>10</v>
      </c>
      <c r="K53" s="31">
        <f>_xlfn.IFNA(INDEX(Input_Lieferant!$D$9:$BE$158,MATCH($C53,Input_Lieferant!$B$9:$B$158,0),MATCH("V_PREISEINHEIT",Input_Lieferant!$D$8:$BE$8,0)), "")</f>
        <v>88</v>
      </c>
      <c r="L53" s="31" t="str">
        <f>_xlfn.IFNA(INDEX('Systemmanager - Datenassistent'!$B$9:$BJ$159,MATCH($C53,Input_Lieferant!$B$9:$B$158,0),MATCH(L$1,'Systemmanager - Datenassistent'!$B$8:$BJ$8,0)), "") &amp; ""</f>
        <v>S</v>
      </c>
      <c r="M53" s="31">
        <f>IFERROR(ROUND(INDEX(Input_Lieferant!$D$9:$BE$158,MATCH($C53,Input_Lieferant!$B$9:$B$158,0),MATCH("V_BEWERTUNGSPREIS",Input_Lieferant!$D$8:$BE$8,0)), 2), "")</f>
        <v>5.44</v>
      </c>
      <c r="N53" s="31">
        <f t="shared" si="4"/>
        <v>5.44</v>
      </c>
      <c r="O53" s="31" t="str">
        <f t="shared" si="5"/>
        <v>CHF</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4">
      <c r="A54" s="31"/>
      <c r="B54" s="31"/>
      <c r="C54" s="31">
        <f>IF(Input_Lieferant!B61="","",Input_Lieferant!B61)</f>
        <v>53</v>
      </c>
      <c r="D54" s="31" t="str">
        <f>_xlfn.IFNA(INDEX('Systemmanager - Datenassistent'!$B$9:$BJ$159,MATCH($C54,Input_Lieferant!$B$9:$B$158,0),MATCH("WERKS",'Systemmanager - Datenassistent'!$B$8:$BJ$8,0)), "") &amp; ""</f>
        <v>0430</v>
      </c>
      <c r="E54" s="31"/>
      <c r="F54" s="31"/>
      <c r="G54" s="31"/>
      <c r="H54" s="31"/>
      <c r="I54" s="31"/>
      <c r="J54" s="31" t="str">
        <f t="shared" si="3"/>
        <v>10</v>
      </c>
      <c r="K54" s="31">
        <f>_xlfn.IFNA(INDEX(Input_Lieferant!$D$9:$BE$158,MATCH($C54,Input_Lieferant!$B$9:$B$158,0),MATCH("V_PREISEINHEIT",Input_Lieferant!$D$8:$BE$8,0)), "")</f>
        <v>83</v>
      </c>
      <c r="L54" s="31" t="str">
        <f>_xlfn.IFNA(INDEX('Systemmanager - Datenassistent'!$B$9:$BJ$159,MATCH($C54,Input_Lieferant!$B$9:$B$158,0),MATCH(L$1,'Systemmanager - Datenassistent'!$B$8:$BJ$8,0)), "") &amp; ""</f>
        <v>V</v>
      </c>
      <c r="M54" s="31">
        <f>IFERROR(ROUND(INDEX(Input_Lieferant!$D$9:$BE$158,MATCH($C54,Input_Lieferant!$B$9:$B$158,0),MATCH("V_BEWERTUNGSPREIS",Input_Lieferant!$D$8:$BE$8,0)), 2), "")</f>
        <v>5.66</v>
      </c>
      <c r="N54" s="31">
        <f t="shared" si="4"/>
        <v>5.66</v>
      </c>
      <c r="O54" s="31" t="str">
        <f t="shared" si="5"/>
        <v>CHF</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4">
      <c r="A55" s="31"/>
      <c r="B55" s="31"/>
      <c r="C55" s="31">
        <f>IF(Input_Lieferant!B62="","",Input_Lieferant!B62)</f>
        <v>54</v>
      </c>
      <c r="D55" s="31" t="str">
        <f>_xlfn.IFNA(INDEX('Systemmanager - Datenassistent'!$B$9:$BJ$159,MATCH($C55,Input_Lieferant!$B$9:$B$158,0),MATCH("WERKS",'Systemmanager - Datenassistent'!$B$8:$BJ$8,0)), "") &amp; ""</f>
        <v>0420</v>
      </c>
      <c r="E55" s="31"/>
      <c r="F55" s="31"/>
      <c r="G55" s="31"/>
      <c r="H55" s="31"/>
      <c r="I55" s="31"/>
      <c r="J55" s="31" t="str">
        <f t="shared" si="3"/>
        <v>10</v>
      </c>
      <c r="K55" s="31">
        <f>_xlfn.IFNA(INDEX(Input_Lieferant!$D$9:$BE$158,MATCH($C55,Input_Lieferant!$B$9:$B$158,0),MATCH("V_PREISEINHEIT",Input_Lieferant!$D$8:$BE$8,0)), "")</f>
        <v>68</v>
      </c>
      <c r="L55" s="31" t="str">
        <f>_xlfn.IFNA(INDEX('Systemmanager - Datenassistent'!$B$9:$BJ$159,MATCH($C55,Input_Lieferant!$B$9:$B$158,0),MATCH(L$1,'Systemmanager - Datenassistent'!$B$8:$BJ$8,0)), "") &amp; ""</f>
        <v>S</v>
      </c>
      <c r="M55" s="31">
        <f>IFERROR(ROUND(INDEX(Input_Lieferant!$D$9:$BE$158,MATCH($C55,Input_Lieferant!$B$9:$B$158,0),MATCH("V_BEWERTUNGSPREIS",Input_Lieferant!$D$8:$BE$8,0)), 2), "")</f>
        <v>3.59</v>
      </c>
      <c r="N55" s="31">
        <f t="shared" si="4"/>
        <v>3.59</v>
      </c>
      <c r="O55" s="31" t="str">
        <f t="shared" si="5"/>
        <v>CHF</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4">
      <c r="A56" s="31"/>
      <c r="B56" s="31"/>
      <c r="C56" s="31">
        <f>IF(Input_Lieferant!B63="","",Input_Lieferant!B63)</f>
        <v>55</v>
      </c>
      <c r="D56" s="31" t="str">
        <f>_xlfn.IFNA(INDEX('Systemmanager - Datenassistent'!$B$9:$BJ$159,MATCH($C56,Input_Lieferant!$B$9:$B$158,0),MATCH("WERKS",'Systemmanager - Datenassistent'!$B$8:$BJ$8,0)), "") &amp; ""</f>
        <v>0440</v>
      </c>
      <c r="E56" s="31"/>
      <c r="F56" s="31"/>
      <c r="G56" s="31"/>
      <c r="H56" s="31"/>
      <c r="I56" s="31"/>
      <c r="J56" s="31" t="str">
        <f t="shared" si="3"/>
        <v>10</v>
      </c>
      <c r="K56" s="31">
        <f>_xlfn.IFNA(INDEX(Input_Lieferant!$D$9:$BE$158,MATCH($C56,Input_Lieferant!$B$9:$B$158,0),MATCH("V_PREISEINHEIT",Input_Lieferant!$D$8:$BE$8,0)), "")</f>
        <v>9</v>
      </c>
      <c r="L56" s="31" t="str">
        <f>_xlfn.IFNA(INDEX('Systemmanager - Datenassistent'!$B$9:$BJ$159,MATCH($C56,Input_Lieferant!$B$9:$B$158,0),MATCH(L$1,'Systemmanager - Datenassistent'!$B$8:$BJ$8,0)), "") &amp; ""</f>
        <v>V</v>
      </c>
      <c r="M56" s="31">
        <f>IFERROR(ROUND(INDEX(Input_Lieferant!$D$9:$BE$158,MATCH($C56,Input_Lieferant!$B$9:$B$158,0),MATCH("V_BEWERTUNGSPREIS",Input_Lieferant!$D$8:$BE$8,0)), 2), "")</f>
        <v>9.51</v>
      </c>
      <c r="N56" s="31">
        <f t="shared" si="4"/>
        <v>9.51</v>
      </c>
      <c r="O56" s="31" t="str">
        <f t="shared" si="5"/>
        <v>CHF</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4">
      <c r="A57" s="31"/>
      <c r="B57" s="31"/>
      <c r="C57" s="31">
        <f>IF(Input_Lieferant!B64="","",Input_Lieferant!B64)</f>
        <v>56</v>
      </c>
      <c r="D57" s="31" t="str">
        <f>_xlfn.IFNA(INDEX('Systemmanager - Datenassistent'!$B$9:$BJ$159,MATCH($C57,Input_Lieferant!$B$9:$B$158,0),MATCH("WERKS",'Systemmanager - Datenassistent'!$B$8:$BJ$8,0)), "") &amp; ""</f>
        <v>0440</v>
      </c>
      <c r="E57" s="31"/>
      <c r="F57" s="31"/>
      <c r="G57" s="31"/>
      <c r="H57" s="31"/>
      <c r="I57" s="31"/>
      <c r="J57" s="31" t="str">
        <f t="shared" si="3"/>
        <v>10</v>
      </c>
      <c r="K57" s="31">
        <f>_xlfn.IFNA(INDEX(Input_Lieferant!$D$9:$BE$158,MATCH($C57,Input_Lieferant!$B$9:$B$158,0),MATCH("V_PREISEINHEIT",Input_Lieferant!$D$8:$BE$8,0)), "")</f>
        <v>58</v>
      </c>
      <c r="L57" s="31" t="str">
        <f>_xlfn.IFNA(INDEX('Systemmanager - Datenassistent'!$B$9:$BJ$159,MATCH($C57,Input_Lieferant!$B$9:$B$158,0),MATCH(L$1,'Systemmanager - Datenassistent'!$B$8:$BJ$8,0)), "") &amp; ""</f>
        <v/>
      </c>
      <c r="M57" s="31">
        <f>IFERROR(ROUND(INDEX(Input_Lieferant!$D$9:$BE$158,MATCH($C57,Input_Lieferant!$B$9:$B$158,0),MATCH("V_BEWERTUNGSPREIS",Input_Lieferant!$D$8:$BE$8,0)), 2), "")</f>
        <v>2.74</v>
      </c>
      <c r="N57" s="31">
        <f t="shared" si="4"/>
        <v>2.74</v>
      </c>
      <c r="O57" s="31" t="str">
        <f t="shared" si="5"/>
        <v>CHF</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4">
      <c r="A58" s="31"/>
      <c r="B58" s="31"/>
      <c r="C58" s="31">
        <f>IF(Input_Lieferant!B65="","",Input_Lieferant!B65)</f>
        <v>57</v>
      </c>
      <c r="D58" s="31" t="str">
        <f>_xlfn.IFNA(INDEX('Systemmanager - Datenassistent'!$B$9:$BJ$159,MATCH($C58,Input_Lieferant!$B$9:$B$158,0),MATCH("WERKS",'Systemmanager - Datenassistent'!$B$8:$BJ$8,0)), "") &amp; ""</f>
        <v>0420</v>
      </c>
      <c r="E58" s="31"/>
      <c r="F58" s="31"/>
      <c r="G58" s="31"/>
      <c r="H58" s="31"/>
      <c r="I58" s="31"/>
      <c r="J58" s="31" t="str">
        <f t="shared" si="3"/>
        <v>10</v>
      </c>
      <c r="K58" s="31">
        <f>_xlfn.IFNA(INDEX(Input_Lieferant!$D$9:$BE$158,MATCH($C58,Input_Lieferant!$B$9:$B$158,0),MATCH("V_PREISEINHEIT",Input_Lieferant!$D$8:$BE$8,0)), "")</f>
        <v>57</v>
      </c>
      <c r="L58" s="31" t="str">
        <f>_xlfn.IFNA(INDEX('Systemmanager - Datenassistent'!$B$9:$BJ$159,MATCH($C58,Input_Lieferant!$B$9:$B$158,0),MATCH(L$1,'Systemmanager - Datenassistent'!$B$8:$BJ$8,0)), "") &amp; ""</f>
        <v/>
      </c>
      <c r="M58" s="31">
        <f>IFERROR(ROUND(INDEX(Input_Lieferant!$D$9:$BE$158,MATCH($C58,Input_Lieferant!$B$9:$B$158,0),MATCH("V_BEWERTUNGSPREIS",Input_Lieferant!$D$8:$BE$8,0)), 2), "")</f>
        <v>6.55</v>
      </c>
      <c r="N58" s="31">
        <f t="shared" si="4"/>
        <v>6.55</v>
      </c>
      <c r="O58" s="31" t="str">
        <f t="shared" si="5"/>
        <v>CHF</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4">
      <c r="A59" s="31"/>
      <c r="B59" s="31"/>
      <c r="C59" s="31">
        <f>IF(Input_Lieferant!B66="","",Input_Lieferant!B66)</f>
        <v>58</v>
      </c>
      <c r="D59" s="31" t="str">
        <f>_xlfn.IFNA(INDEX('Systemmanager - Datenassistent'!$B$9:$BJ$159,MATCH($C59,Input_Lieferant!$B$9:$B$158,0),MATCH("WERKS",'Systemmanager - Datenassistent'!$B$8:$BJ$8,0)), "") &amp; ""</f>
        <v>0420</v>
      </c>
      <c r="E59" s="31"/>
      <c r="F59" s="31"/>
      <c r="G59" s="31"/>
      <c r="H59" s="31"/>
      <c r="I59" s="31"/>
      <c r="J59" s="31" t="str">
        <f t="shared" si="3"/>
        <v>10</v>
      </c>
      <c r="K59" s="31">
        <f>_xlfn.IFNA(INDEX(Input_Lieferant!$D$9:$BE$158,MATCH($C59,Input_Lieferant!$B$9:$B$158,0),MATCH("V_PREISEINHEIT",Input_Lieferant!$D$8:$BE$8,0)), "")</f>
        <v>28</v>
      </c>
      <c r="L59" s="31" t="str">
        <f>_xlfn.IFNA(INDEX('Systemmanager - Datenassistent'!$B$9:$BJ$159,MATCH($C59,Input_Lieferant!$B$9:$B$158,0),MATCH(L$1,'Systemmanager - Datenassistent'!$B$8:$BJ$8,0)), "") &amp; ""</f>
        <v>V</v>
      </c>
      <c r="M59" s="31">
        <f>IFERROR(ROUND(INDEX(Input_Lieferant!$D$9:$BE$158,MATCH($C59,Input_Lieferant!$B$9:$B$158,0),MATCH("V_BEWERTUNGSPREIS",Input_Lieferant!$D$8:$BE$8,0)), 2), "")</f>
        <v>7.45</v>
      </c>
      <c r="N59" s="31">
        <f t="shared" si="4"/>
        <v>7.45</v>
      </c>
      <c r="O59" s="31" t="str">
        <f t="shared" si="5"/>
        <v>CHF</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4">
      <c r="A60" s="31"/>
      <c r="B60" s="31"/>
      <c r="C60" s="31">
        <f>IF(Input_Lieferant!B67="","",Input_Lieferant!B67)</f>
        <v>59</v>
      </c>
      <c r="D60" s="31" t="str">
        <f>_xlfn.IFNA(INDEX('Systemmanager - Datenassistent'!$B$9:$BJ$159,MATCH($C60,Input_Lieferant!$B$9:$B$158,0),MATCH("WERKS",'Systemmanager - Datenassistent'!$B$8:$BJ$8,0)), "") &amp; ""</f>
        <v>0420</v>
      </c>
      <c r="E60" s="31"/>
      <c r="F60" s="31"/>
      <c r="G60" s="31"/>
      <c r="H60" s="31"/>
      <c r="I60" s="31"/>
      <c r="J60" s="31" t="str">
        <f t="shared" si="3"/>
        <v>10</v>
      </c>
      <c r="K60" s="31">
        <f>_xlfn.IFNA(INDEX(Input_Lieferant!$D$9:$BE$158,MATCH($C60,Input_Lieferant!$B$9:$B$158,0),MATCH("V_PREISEINHEIT",Input_Lieferant!$D$8:$BE$8,0)), "")</f>
        <v>77</v>
      </c>
      <c r="L60" s="31" t="str">
        <f>_xlfn.IFNA(INDEX('Systemmanager - Datenassistent'!$B$9:$BJ$159,MATCH($C60,Input_Lieferant!$B$9:$B$158,0),MATCH(L$1,'Systemmanager - Datenassistent'!$B$8:$BJ$8,0)), "") &amp; ""</f>
        <v>S</v>
      </c>
      <c r="M60" s="31">
        <f>IFERROR(ROUND(INDEX(Input_Lieferant!$D$9:$BE$158,MATCH($C60,Input_Lieferant!$B$9:$B$158,0),MATCH("V_BEWERTUNGSPREIS",Input_Lieferant!$D$8:$BE$8,0)), 2), "")</f>
        <v>3.58</v>
      </c>
      <c r="N60" s="31">
        <f t="shared" si="4"/>
        <v>3.58</v>
      </c>
      <c r="O60" s="31" t="str">
        <f t="shared" si="5"/>
        <v>CHF</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4">
      <c r="A61" s="31"/>
      <c r="B61" s="31"/>
      <c r="C61" s="31">
        <f>IF(Input_Lieferant!B68="","",Input_Lieferant!B68)</f>
        <v>60</v>
      </c>
      <c r="D61" s="31" t="str">
        <f>_xlfn.IFNA(INDEX('Systemmanager - Datenassistent'!$B$9:$BJ$159,MATCH($C61,Input_Lieferant!$B$9:$B$158,0),MATCH("WERKS",'Systemmanager - Datenassistent'!$B$8:$BJ$8,0)), "") &amp; ""</f>
        <v>0440</v>
      </c>
      <c r="E61" s="31"/>
      <c r="F61" s="31"/>
      <c r="G61" s="31"/>
      <c r="H61" s="31"/>
      <c r="I61" s="31"/>
      <c r="J61" s="31" t="str">
        <f t="shared" si="3"/>
        <v>10</v>
      </c>
      <c r="K61" s="31">
        <f>_xlfn.IFNA(INDEX(Input_Lieferant!$D$9:$BE$158,MATCH($C61,Input_Lieferant!$B$9:$B$158,0),MATCH("V_PREISEINHEIT",Input_Lieferant!$D$8:$BE$8,0)), "")</f>
        <v>69</v>
      </c>
      <c r="L61" s="31" t="str">
        <f>_xlfn.IFNA(INDEX('Systemmanager - Datenassistent'!$B$9:$BJ$159,MATCH($C61,Input_Lieferant!$B$9:$B$158,0),MATCH(L$1,'Systemmanager - Datenassistent'!$B$8:$BJ$8,0)), "") &amp; ""</f>
        <v>V</v>
      </c>
      <c r="M61" s="31">
        <f>IFERROR(ROUND(INDEX(Input_Lieferant!$D$9:$BE$158,MATCH($C61,Input_Lieferant!$B$9:$B$158,0),MATCH("V_BEWERTUNGSPREIS",Input_Lieferant!$D$8:$BE$8,0)), 2), "")</f>
        <v>6.55</v>
      </c>
      <c r="N61" s="31">
        <f t="shared" si="4"/>
        <v>6.55</v>
      </c>
      <c r="O61" s="31" t="str">
        <f t="shared" si="5"/>
        <v>CHF</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4">
      <c r="A62" s="31"/>
      <c r="B62" s="31"/>
      <c r="C62" s="31">
        <f>IF(Input_Lieferant!B69="","",Input_Lieferant!B69)</f>
        <v>61</v>
      </c>
      <c r="D62" s="31" t="str">
        <f>_xlfn.IFNA(INDEX('Systemmanager - Datenassistent'!$B$9:$BJ$159,MATCH($C62,Input_Lieferant!$B$9:$B$158,0),MATCH("WERKS",'Systemmanager - Datenassistent'!$B$8:$BJ$8,0)), "") &amp; ""</f>
        <v>0440</v>
      </c>
      <c r="E62" s="31"/>
      <c r="F62" s="31"/>
      <c r="G62" s="31"/>
      <c r="H62" s="31"/>
      <c r="I62" s="31"/>
      <c r="J62" s="31" t="str">
        <f t="shared" si="3"/>
        <v>10</v>
      </c>
      <c r="K62" s="31">
        <f>_xlfn.IFNA(INDEX(Input_Lieferant!$D$9:$BE$158,MATCH($C62,Input_Lieferant!$B$9:$B$158,0),MATCH("V_PREISEINHEIT",Input_Lieferant!$D$8:$BE$8,0)), "")</f>
        <v>37</v>
      </c>
      <c r="L62" s="31" t="str">
        <f>_xlfn.IFNA(INDEX('Systemmanager - Datenassistent'!$B$9:$BJ$159,MATCH($C62,Input_Lieferant!$B$9:$B$158,0),MATCH(L$1,'Systemmanager - Datenassistent'!$B$8:$BJ$8,0)), "") &amp; ""</f>
        <v/>
      </c>
      <c r="M62" s="31">
        <f>IFERROR(ROUND(INDEX(Input_Lieferant!$D$9:$BE$158,MATCH($C62,Input_Lieferant!$B$9:$B$158,0),MATCH("V_BEWERTUNGSPREIS",Input_Lieferant!$D$8:$BE$8,0)), 2), "")</f>
        <v>5.3</v>
      </c>
      <c r="N62" s="31">
        <f t="shared" si="4"/>
        <v>5.3</v>
      </c>
      <c r="O62" s="31" t="str">
        <f t="shared" si="5"/>
        <v>CHF</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4">
      <c r="A63" s="31"/>
      <c r="B63" s="31"/>
      <c r="C63" s="31">
        <f>IF(Input_Lieferant!B70="","",Input_Lieferant!B70)</f>
        <v>62</v>
      </c>
      <c r="D63" s="31" t="str">
        <f>_xlfn.IFNA(INDEX('Systemmanager - Datenassistent'!$B$9:$BJ$159,MATCH($C63,Input_Lieferant!$B$9:$B$158,0),MATCH("WERKS",'Systemmanager - Datenassistent'!$B$8:$BJ$8,0)), "") &amp; ""</f>
        <v>0440</v>
      </c>
      <c r="E63" s="31"/>
      <c r="F63" s="31"/>
      <c r="G63" s="31"/>
      <c r="H63" s="31"/>
      <c r="I63" s="31"/>
      <c r="J63" s="31" t="str">
        <f t="shared" si="3"/>
        <v>10</v>
      </c>
      <c r="K63" s="31">
        <f>_xlfn.IFNA(INDEX(Input_Lieferant!$D$9:$BE$158,MATCH($C63,Input_Lieferant!$B$9:$B$158,0),MATCH("V_PREISEINHEIT",Input_Lieferant!$D$8:$BE$8,0)), "")</f>
        <v>54</v>
      </c>
      <c r="L63" s="31" t="str">
        <f>_xlfn.IFNA(INDEX('Systemmanager - Datenassistent'!$B$9:$BJ$159,MATCH($C63,Input_Lieferant!$B$9:$B$158,0),MATCH(L$1,'Systemmanager - Datenassistent'!$B$8:$BJ$8,0)), "") &amp; ""</f>
        <v>S</v>
      </c>
      <c r="M63" s="31">
        <f>IFERROR(ROUND(INDEX(Input_Lieferant!$D$9:$BE$158,MATCH($C63,Input_Lieferant!$B$9:$B$158,0),MATCH("V_BEWERTUNGSPREIS",Input_Lieferant!$D$8:$BE$8,0)), 2), "")</f>
        <v>7.99</v>
      </c>
      <c r="N63" s="31">
        <f t="shared" si="4"/>
        <v>7.99</v>
      </c>
      <c r="O63" s="31" t="str">
        <f t="shared" si="5"/>
        <v>CHF</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4">
      <c r="A64" s="31"/>
      <c r="B64" s="31"/>
      <c r="C64" s="31">
        <f>IF(Input_Lieferant!B71="","",Input_Lieferant!B71)</f>
        <v>63</v>
      </c>
      <c r="D64" s="31" t="str">
        <f>_xlfn.IFNA(INDEX('Systemmanager - Datenassistent'!$B$9:$BJ$159,MATCH($C64,Input_Lieferant!$B$9:$B$158,0),MATCH("WERKS",'Systemmanager - Datenassistent'!$B$8:$BJ$8,0)), "") &amp; ""</f>
        <v>0430</v>
      </c>
      <c r="E64" s="31"/>
      <c r="F64" s="31"/>
      <c r="G64" s="31"/>
      <c r="H64" s="31"/>
      <c r="I64" s="31"/>
      <c r="J64" s="31" t="str">
        <f t="shared" si="3"/>
        <v>10</v>
      </c>
      <c r="K64" s="31">
        <f>_xlfn.IFNA(INDEX(Input_Lieferant!$D$9:$BE$158,MATCH($C64,Input_Lieferant!$B$9:$B$158,0),MATCH("V_PREISEINHEIT",Input_Lieferant!$D$8:$BE$8,0)), "")</f>
        <v>58</v>
      </c>
      <c r="L64" s="31" t="str">
        <f>_xlfn.IFNA(INDEX('Systemmanager - Datenassistent'!$B$9:$BJ$159,MATCH($C64,Input_Lieferant!$B$9:$B$158,0),MATCH(L$1,'Systemmanager - Datenassistent'!$B$8:$BJ$8,0)), "") &amp; ""</f>
        <v/>
      </c>
      <c r="M64" s="31">
        <f>IFERROR(ROUND(INDEX(Input_Lieferant!$D$9:$BE$158,MATCH($C64,Input_Lieferant!$B$9:$B$158,0),MATCH("V_BEWERTUNGSPREIS",Input_Lieferant!$D$8:$BE$8,0)), 2), "")</f>
        <v>3.07</v>
      </c>
      <c r="N64" s="31">
        <f t="shared" si="4"/>
        <v>3.07</v>
      </c>
      <c r="O64" s="31" t="str">
        <f t="shared" si="5"/>
        <v>CHF</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4">
      <c r="A65" s="31"/>
      <c r="B65" s="31"/>
      <c r="C65" s="31">
        <f>IF(Input_Lieferant!B72="","",Input_Lieferant!B72)</f>
        <v>64</v>
      </c>
      <c r="D65" s="31" t="str">
        <f>_xlfn.IFNA(INDEX('Systemmanager - Datenassistent'!$B$9:$BJ$159,MATCH($C65,Input_Lieferant!$B$9:$B$158,0),MATCH("WERKS",'Systemmanager - Datenassistent'!$B$8:$BJ$8,0)), "") &amp; ""</f>
        <v>0440</v>
      </c>
      <c r="E65" s="31"/>
      <c r="F65" s="31"/>
      <c r="G65" s="31"/>
      <c r="H65" s="31"/>
      <c r="I65" s="31"/>
      <c r="J65" s="31" t="str">
        <f t="shared" si="3"/>
        <v>10</v>
      </c>
      <c r="K65" s="31">
        <f>_xlfn.IFNA(INDEX(Input_Lieferant!$D$9:$BE$158,MATCH($C65,Input_Lieferant!$B$9:$B$158,0),MATCH("V_PREISEINHEIT",Input_Lieferant!$D$8:$BE$8,0)), "")</f>
        <v>85</v>
      </c>
      <c r="L65" s="31" t="str">
        <f>_xlfn.IFNA(INDEX('Systemmanager - Datenassistent'!$B$9:$BJ$159,MATCH($C65,Input_Lieferant!$B$9:$B$158,0),MATCH(L$1,'Systemmanager - Datenassistent'!$B$8:$BJ$8,0)), "") &amp; ""</f>
        <v>S</v>
      </c>
      <c r="M65" s="31">
        <f>IFERROR(ROUND(INDEX(Input_Lieferant!$D$9:$BE$158,MATCH($C65,Input_Lieferant!$B$9:$B$158,0),MATCH("V_BEWERTUNGSPREIS",Input_Lieferant!$D$8:$BE$8,0)), 2), "")</f>
        <v>7.18</v>
      </c>
      <c r="N65" s="31">
        <f t="shared" si="4"/>
        <v>7.18</v>
      </c>
      <c r="O65" s="31" t="str">
        <f t="shared" si="5"/>
        <v>CHF</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4">
      <c r="A66" s="31"/>
      <c r="B66" s="31"/>
      <c r="C66" s="31">
        <f>IF(Input_Lieferant!B73="","",Input_Lieferant!B73)</f>
        <v>65</v>
      </c>
      <c r="D66" s="31" t="str">
        <f>_xlfn.IFNA(INDEX('Systemmanager - Datenassistent'!$B$9:$BJ$159,MATCH($C66,Input_Lieferant!$B$9:$B$158,0),MATCH("WERKS",'Systemmanager - Datenassistent'!$B$8:$BJ$8,0)), "") &amp; ""</f>
        <v>0800</v>
      </c>
      <c r="E66" s="31"/>
      <c r="F66" s="31"/>
      <c r="G66" s="31"/>
      <c r="H66" s="31"/>
      <c r="I66" s="31"/>
      <c r="J66" s="31" t="str">
        <f t="shared" ref="J66:J97" si="6">IF(C66&lt;&gt;"","10","")</f>
        <v>10</v>
      </c>
      <c r="K66" s="31">
        <f>_xlfn.IFNA(INDEX(Input_Lieferant!$D$9:$BE$158,MATCH($C66,Input_Lieferant!$B$9:$B$158,0),MATCH("V_PREISEINHEIT",Input_Lieferant!$D$8:$BE$8,0)), "")</f>
        <v>70</v>
      </c>
      <c r="L66" s="31" t="str">
        <f>_xlfn.IFNA(INDEX('Systemmanager - Datenassistent'!$B$9:$BJ$159,MATCH($C66,Input_Lieferant!$B$9:$B$158,0),MATCH(L$1,'Systemmanager - Datenassistent'!$B$8:$BJ$8,0)), "") &amp; ""</f>
        <v/>
      </c>
      <c r="M66" s="31">
        <f>IFERROR(ROUND(INDEX(Input_Lieferant!$D$9:$BE$158,MATCH($C66,Input_Lieferant!$B$9:$B$158,0),MATCH("V_BEWERTUNGSPREIS",Input_Lieferant!$D$8:$BE$8,0)), 2), "")</f>
        <v>7.26</v>
      </c>
      <c r="N66" s="31">
        <f t="shared" ref="N66:N97" si="7">M66</f>
        <v>7.26</v>
      </c>
      <c r="O66" s="31" t="str">
        <f t="shared" ref="O66:O97" si="8">IF(C66&lt;&gt;"","CHF","")</f>
        <v>CHF</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4">
      <c r="A67" s="31"/>
      <c r="B67" s="31"/>
      <c r="C67" s="31">
        <f>IF(Input_Lieferant!B74="","",Input_Lieferant!B74)</f>
        <v>66</v>
      </c>
      <c r="D67" s="31" t="str">
        <f>_xlfn.IFNA(INDEX('Systemmanager - Datenassistent'!$B$9:$BJ$159,MATCH($C67,Input_Lieferant!$B$9:$B$158,0),MATCH("WERKS",'Systemmanager - Datenassistent'!$B$8:$BJ$8,0)), "") &amp; ""</f>
        <v>0420</v>
      </c>
      <c r="E67" s="31"/>
      <c r="F67" s="31"/>
      <c r="G67" s="31"/>
      <c r="H67" s="31"/>
      <c r="I67" s="31"/>
      <c r="J67" s="31" t="str">
        <f t="shared" si="6"/>
        <v>10</v>
      </c>
      <c r="K67" s="31">
        <f>_xlfn.IFNA(INDEX(Input_Lieferant!$D$9:$BE$158,MATCH($C67,Input_Lieferant!$B$9:$B$158,0),MATCH("V_PREISEINHEIT",Input_Lieferant!$D$8:$BE$8,0)), "")</f>
        <v>38</v>
      </c>
      <c r="L67" s="31" t="str">
        <f>_xlfn.IFNA(INDEX('Systemmanager - Datenassistent'!$B$9:$BJ$159,MATCH($C67,Input_Lieferant!$B$9:$B$158,0),MATCH(L$1,'Systemmanager - Datenassistent'!$B$8:$BJ$8,0)), "") &amp; ""</f>
        <v>S</v>
      </c>
      <c r="M67" s="31">
        <f>IFERROR(ROUND(INDEX(Input_Lieferant!$D$9:$BE$158,MATCH($C67,Input_Lieferant!$B$9:$B$158,0),MATCH("V_BEWERTUNGSPREIS",Input_Lieferant!$D$8:$BE$8,0)), 2), "")</f>
        <v>7.49</v>
      </c>
      <c r="N67" s="31">
        <f t="shared" si="7"/>
        <v>7.49</v>
      </c>
      <c r="O67" s="31" t="str">
        <f t="shared" si="8"/>
        <v>CHF</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4">
      <c r="A68" s="31"/>
      <c r="B68" s="31"/>
      <c r="C68" s="31">
        <f>IF(Input_Lieferant!B75="","",Input_Lieferant!B75)</f>
        <v>67</v>
      </c>
      <c r="D68" s="31" t="str">
        <f>_xlfn.IFNA(INDEX('Systemmanager - Datenassistent'!$B$9:$BJ$159,MATCH($C68,Input_Lieferant!$B$9:$B$158,0),MATCH("WERKS",'Systemmanager - Datenassistent'!$B$8:$BJ$8,0)), "") &amp; ""</f>
        <v>0420</v>
      </c>
      <c r="E68" s="31"/>
      <c r="F68" s="31"/>
      <c r="G68" s="31"/>
      <c r="H68" s="31"/>
      <c r="I68" s="31"/>
      <c r="J68" s="31" t="str">
        <f t="shared" si="6"/>
        <v>10</v>
      </c>
      <c r="K68" s="31">
        <f>_xlfn.IFNA(INDEX(Input_Lieferant!$D$9:$BE$158,MATCH($C68,Input_Lieferant!$B$9:$B$158,0),MATCH("V_PREISEINHEIT",Input_Lieferant!$D$8:$BE$8,0)), "")</f>
        <v>4</v>
      </c>
      <c r="L68" s="31" t="str">
        <f>_xlfn.IFNA(INDEX('Systemmanager - Datenassistent'!$B$9:$BJ$159,MATCH($C68,Input_Lieferant!$B$9:$B$158,0),MATCH(L$1,'Systemmanager - Datenassistent'!$B$8:$BJ$8,0)), "") &amp; ""</f>
        <v>S</v>
      </c>
      <c r="M68" s="31">
        <f>IFERROR(ROUND(INDEX(Input_Lieferant!$D$9:$BE$158,MATCH($C68,Input_Lieferant!$B$9:$B$158,0),MATCH("V_BEWERTUNGSPREIS",Input_Lieferant!$D$8:$BE$8,0)), 2), "")</f>
        <v>1.66</v>
      </c>
      <c r="N68" s="31">
        <f t="shared" si="7"/>
        <v>1.66</v>
      </c>
      <c r="O68" s="31" t="str">
        <f t="shared" si="8"/>
        <v>CHF</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4">
      <c r="A69" s="31"/>
      <c r="B69" s="31"/>
      <c r="C69" s="31">
        <f>IF(Input_Lieferant!B76="","",Input_Lieferant!B76)</f>
        <v>68</v>
      </c>
      <c r="D69" s="31" t="str">
        <f>_xlfn.IFNA(INDEX('Systemmanager - Datenassistent'!$B$9:$BJ$159,MATCH($C69,Input_Lieferant!$B$9:$B$158,0),MATCH("WERKS",'Systemmanager - Datenassistent'!$B$8:$BJ$8,0)), "") &amp; ""</f>
        <v>0430</v>
      </c>
      <c r="E69" s="31"/>
      <c r="F69" s="31"/>
      <c r="G69" s="31"/>
      <c r="H69" s="31"/>
      <c r="I69" s="31"/>
      <c r="J69" s="31" t="str">
        <f t="shared" si="6"/>
        <v>10</v>
      </c>
      <c r="K69" s="31">
        <f>_xlfn.IFNA(INDEX(Input_Lieferant!$D$9:$BE$158,MATCH($C69,Input_Lieferant!$B$9:$B$158,0),MATCH("V_PREISEINHEIT",Input_Lieferant!$D$8:$BE$8,0)), "")</f>
        <v>50</v>
      </c>
      <c r="L69" s="31" t="str">
        <f>_xlfn.IFNA(INDEX('Systemmanager - Datenassistent'!$B$9:$BJ$159,MATCH($C69,Input_Lieferant!$B$9:$B$158,0),MATCH(L$1,'Systemmanager - Datenassistent'!$B$8:$BJ$8,0)), "") &amp; ""</f>
        <v>S</v>
      </c>
      <c r="M69" s="31">
        <f>IFERROR(ROUND(INDEX(Input_Lieferant!$D$9:$BE$158,MATCH($C69,Input_Lieferant!$B$9:$B$158,0),MATCH("V_BEWERTUNGSPREIS",Input_Lieferant!$D$8:$BE$8,0)), 2), "")</f>
        <v>6.19</v>
      </c>
      <c r="N69" s="31">
        <f t="shared" si="7"/>
        <v>6.19</v>
      </c>
      <c r="O69" s="31" t="str">
        <f t="shared" si="8"/>
        <v>CHF</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4">
      <c r="A70" s="31"/>
      <c r="B70" s="31"/>
      <c r="C70" s="31">
        <f>IF(Input_Lieferant!B77="","",Input_Lieferant!B77)</f>
        <v>69</v>
      </c>
      <c r="D70" s="31" t="str">
        <f>_xlfn.IFNA(INDEX('Systemmanager - Datenassistent'!$B$9:$BJ$159,MATCH($C70,Input_Lieferant!$B$9:$B$158,0),MATCH("WERKS",'Systemmanager - Datenassistent'!$B$8:$BJ$8,0)), "") &amp; ""</f>
        <v>0420</v>
      </c>
      <c r="E70" s="31"/>
      <c r="F70" s="31"/>
      <c r="G70" s="31"/>
      <c r="H70" s="31"/>
      <c r="I70" s="31"/>
      <c r="J70" s="31" t="str">
        <f t="shared" si="6"/>
        <v>10</v>
      </c>
      <c r="K70" s="31">
        <f>_xlfn.IFNA(INDEX(Input_Lieferant!$D$9:$BE$158,MATCH($C70,Input_Lieferant!$B$9:$B$158,0),MATCH("V_PREISEINHEIT",Input_Lieferant!$D$8:$BE$8,0)), "")</f>
        <v>27</v>
      </c>
      <c r="L70" s="31" t="str">
        <f>_xlfn.IFNA(INDEX('Systemmanager - Datenassistent'!$B$9:$BJ$159,MATCH($C70,Input_Lieferant!$B$9:$B$158,0),MATCH(L$1,'Systemmanager - Datenassistent'!$B$8:$BJ$8,0)), "") &amp; ""</f>
        <v>S</v>
      </c>
      <c r="M70" s="31">
        <f>IFERROR(ROUND(INDEX(Input_Lieferant!$D$9:$BE$158,MATCH($C70,Input_Lieferant!$B$9:$B$158,0),MATCH("V_BEWERTUNGSPREIS",Input_Lieferant!$D$8:$BE$8,0)), 2), "")</f>
        <v>6.83</v>
      </c>
      <c r="N70" s="31">
        <f t="shared" si="7"/>
        <v>6.83</v>
      </c>
      <c r="O70" s="31" t="str">
        <f t="shared" si="8"/>
        <v>CHF</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4">
      <c r="A71" s="31"/>
      <c r="B71" s="31"/>
      <c r="C71" s="31">
        <f>IF(Input_Lieferant!B78="","",Input_Lieferant!B78)</f>
        <v>70</v>
      </c>
      <c r="D71" s="31" t="str">
        <f>_xlfn.IFNA(INDEX('Systemmanager - Datenassistent'!$B$9:$BJ$159,MATCH($C71,Input_Lieferant!$B$9:$B$158,0),MATCH("WERKS",'Systemmanager - Datenassistent'!$B$8:$BJ$8,0)), "") &amp; ""</f>
        <v>0420</v>
      </c>
      <c r="E71" s="31"/>
      <c r="F71" s="31"/>
      <c r="G71" s="31"/>
      <c r="H71" s="31"/>
      <c r="I71" s="31"/>
      <c r="J71" s="31" t="str">
        <f t="shared" si="6"/>
        <v>10</v>
      </c>
      <c r="K71" s="31">
        <f>_xlfn.IFNA(INDEX(Input_Lieferant!$D$9:$BE$158,MATCH($C71,Input_Lieferant!$B$9:$B$158,0),MATCH("V_PREISEINHEIT",Input_Lieferant!$D$8:$BE$8,0)), "")</f>
        <v>17</v>
      </c>
      <c r="L71" s="31" t="str">
        <f>_xlfn.IFNA(INDEX('Systemmanager - Datenassistent'!$B$9:$BJ$159,MATCH($C71,Input_Lieferant!$B$9:$B$158,0),MATCH(L$1,'Systemmanager - Datenassistent'!$B$8:$BJ$8,0)), "") &amp; ""</f>
        <v>S</v>
      </c>
      <c r="M71" s="31">
        <f>IFERROR(ROUND(INDEX(Input_Lieferant!$D$9:$BE$158,MATCH($C71,Input_Lieferant!$B$9:$B$158,0),MATCH("V_BEWERTUNGSPREIS",Input_Lieferant!$D$8:$BE$8,0)), 2), "")</f>
        <v>5.73</v>
      </c>
      <c r="N71" s="31">
        <f t="shared" si="7"/>
        <v>5.73</v>
      </c>
      <c r="O71" s="31" t="str">
        <f t="shared" si="8"/>
        <v>CHF</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4">
      <c r="A72" s="31"/>
      <c r="B72" s="31"/>
      <c r="C72" s="31">
        <f>IF(Input_Lieferant!B79="","",Input_Lieferant!B79)</f>
        <v>71</v>
      </c>
      <c r="D72" s="31" t="str">
        <f>_xlfn.IFNA(INDEX('Systemmanager - Datenassistent'!$B$9:$BJ$159,MATCH($C72,Input_Lieferant!$B$9:$B$158,0),MATCH("WERKS",'Systemmanager - Datenassistent'!$B$8:$BJ$8,0)), "") &amp; ""</f>
        <v>0420</v>
      </c>
      <c r="E72" s="31"/>
      <c r="F72" s="31"/>
      <c r="G72" s="31"/>
      <c r="H72" s="31"/>
      <c r="I72" s="31"/>
      <c r="J72" s="31" t="str">
        <f t="shared" si="6"/>
        <v>10</v>
      </c>
      <c r="K72" s="31">
        <f>_xlfn.IFNA(INDEX(Input_Lieferant!$D$9:$BE$158,MATCH($C72,Input_Lieferant!$B$9:$B$158,0),MATCH("V_PREISEINHEIT",Input_Lieferant!$D$8:$BE$8,0)), "")</f>
        <v>46</v>
      </c>
      <c r="L72" s="31" t="str">
        <f>_xlfn.IFNA(INDEX('Systemmanager - Datenassistent'!$B$9:$BJ$159,MATCH($C72,Input_Lieferant!$B$9:$B$158,0),MATCH(L$1,'Systemmanager - Datenassistent'!$B$8:$BJ$8,0)), "") &amp; ""</f>
        <v>S</v>
      </c>
      <c r="M72" s="31">
        <f>IFERROR(ROUND(INDEX(Input_Lieferant!$D$9:$BE$158,MATCH($C72,Input_Lieferant!$B$9:$B$158,0),MATCH("V_BEWERTUNGSPREIS",Input_Lieferant!$D$8:$BE$8,0)), 2), "")</f>
        <v>3.32</v>
      </c>
      <c r="N72" s="31">
        <f t="shared" si="7"/>
        <v>3.32</v>
      </c>
      <c r="O72" s="31" t="str">
        <f t="shared" si="8"/>
        <v>CHF</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4">
      <c r="A73" s="31"/>
      <c r="B73" s="31"/>
      <c r="C73" s="31">
        <f>IF(Input_Lieferant!B80="","",Input_Lieferant!B80)</f>
        <v>72</v>
      </c>
      <c r="D73" s="31" t="str">
        <f>_xlfn.IFNA(INDEX('Systemmanager - Datenassistent'!$B$9:$BJ$159,MATCH($C73,Input_Lieferant!$B$9:$B$158,0),MATCH("WERKS",'Systemmanager - Datenassistent'!$B$8:$BJ$8,0)), "") &amp; ""</f>
        <v>0420</v>
      </c>
      <c r="E73" s="31"/>
      <c r="F73" s="31"/>
      <c r="G73" s="31"/>
      <c r="H73" s="31"/>
      <c r="I73" s="31"/>
      <c r="J73" s="31" t="str">
        <f t="shared" si="6"/>
        <v>10</v>
      </c>
      <c r="K73" s="31">
        <f>_xlfn.IFNA(INDEX(Input_Lieferant!$D$9:$BE$158,MATCH($C73,Input_Lieferant!$B$9:$B$158,0),MATCH("V_PREISEINHEIT",Input_Lieferant!$D$8:$BE$8,0)), "")</f>
        <v>97</v>
      </c>
      <c r="L73" s="31" t="str">
        <f>_xlfn.IFNA(INDEX('Systemmanager - Datenassistent'!$B$9:$BJ$159,MATCH($C73,Input_Lieferant!$B$9:$B$158,0),MATCH(L$1,'Systemmanager - Datenassistent'!$B$8:$BJ$8,0)), "") &amp; ""</f>
        <v>S</v>
      </c>
      <c r="M73" s="31">
        <f>IFERROR(ROUND(INDEX(Input_Lieferant!$D$9:$BE$158,MATCH($C73,Input_Lieferant!$B$9:$B$158,0),MATCH("V_BEWERTUNGSPREIS",Input_Lieferant!$D$8:$BE$8,0)), 2), "")</f>
        <v>3.04</v>
      </c>
      <c r="N73" s="31">
        <f t="shared" si="7"/>
        <v>3.04</v>
      </c>
      <c r="O73" s="31" t="str">
        <f t="shared" si="8"/>
        <v>CHF</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4">
      <c r="A74" s="31"/>
      <c r="B74" s="31"/>
      <c r="C74" s="31">
        <f>IF(Input_Lieferant!B81="","",Input_Lieferant!B81)</f>
        <v>73</v>
      </c>
      <c r="D74" s="31" t="str">
        <f>_xlfn.IFNA(INDEX('Systemmanager - Datenassistent'!$B$9:$BJ$159,MATCH($C74,Input_Lieferant!$B$9:$B$158,0),MATCH("WERKS",'Systemmanager - Datenassistent'!$B$8:$BJ$8,0)), "") &amp; ""</f>
        <v>0440</v>
      </c>
      <c r="E74" s="31"/>
      <c r="F74" s="31"/>
      <c r="G74" s="31"/>
      <c r="H74" s="31"/>
      <c r="I74" s="31"/>
      <c r="J74" s="31" t="str">
        <f t="shared" si="6"/>
        <v>10</v>
      </c>
      <c r="K74" s="31">
        <f>_xlfn.IFNA(INDEX(Input_Lieferant!$D$9:$BE$158,MATCH($C74,Input_Lieferant!$B$9:$B$158,0),MATCH("V_PREISEINHEIT",Input_Lieferant!$D$8:$BE$8,0)), "")</f>
        <v>8</v>
      </c>
      <c r="L74" s="31" t="str">
        <f>_xlfn.IFNA(INDEX('Systemmanager - Datenassistent'!$B$9:$BJ$159,MATCH($C74,Input_Lieferant!$B$9:$B$158,0),MATCH(L$1,'Systemmanager - Datenassistent'!$B$8:$BJ$8,0)), "") &amp; ""</f>
        <v>V</v>
      </c>
      <c r="M74" s="31">
        <f>IFERROR(ROUND(INDEX(Input_Lieferant!$D$9:$BE$158,MATCH($C74,Input_Lieferant!$B$9:$B$158,0),MATCH("V_BEWERTUNGSPREIS",Input_Lieferant!$D$8:$BE$8,0)), 2), "")</f>
        <v>2.5</v>
      </c>
      <c r="N74" s="31">
        <f t="shared" si="7"/>
        <v>2.5</v>
      </c>
      <c r="O74" s="31" t="str">
        <f t="shared" si="8"/>
        <v>CHF</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4">
      <c r="A75" s="31"/>
      <c r="B75" s="31"/>
      <c r="C75" s="31">
        <f>IF(Input_Lieferant!B82="","",Input_Lieferant!B82)</f>
        <v>74</v>
      </c>
      <c r="D75" s="31" t="str">
        <f>_xlfn.IFNA(INDEX('Systemmanager - Datenassistent'!$B$9:$BJ$159,MATCH($C75,Input_Lieferant!$B$9:$B$158,0),MATCH("WERKS",'Systemmanager - Datenassistent'!$B$8:$BJ$8,0)), "") &amp; ""</f>
        <v>0430</v>
      </c>
      <c r="E75" s="31"/>
      <c r="F75" s="31"/>
      <c r="G75" s="31"/>
      <c r="H75" s="31"/>
      <c r="I75" s="31"/>
      <c r="J75" s="31" t="str">
        <f t="shared" si="6"/>
        <v>10</v>
      </c>
      <c r="K75" s="31">
        <f>_xlfn.IFNA(INDEX(Input_Lieferant!$D$9:$BE$158,MATCH($C75,Input_Lieferant!$B$9:$B$158,0),MATCH("V_PREISEINHEIT",Input_Lieferant!$D$8:$BE$8,0)), "")</f>
        <v>5</v>
      </c>
      <c r="L75" s="31" t="str">
        <f>_xlfn.IFNA(INDEX('Systemmanager - Datenassistent'!$B$9:$BJ$159,MATCH($C75,Input_Lieferant!$B$9:$B$158,0),MATCH(L$1,'Systemmanager - Datenassistent'!$B$8:$BJ$8,0)), "") &amp; ""</f>
        <v/>
      </c>
      <c r="M75" s="31">
        <f>IFERROR(ROUND(INDEX(Input_Lieferant!$D$9:$BE$158,MATCH($C75,Input_Lieferant!$B$9:$B$158,0),MATCH("V_BEWERTUNGSPREIS",Input_Lieferant!$D$8:$BE$8,0)), 2), "")</f>
        <v>5.0999999999999996</v>
      </c>
      <c r="N75" s="31">
        <f t="shared" si="7"/>
        <v>5.0999999999999996</v>
      </c>
      <c r="O75" s="31" t="str">
        <f t="shared" si="8"/>
        <v>CHF</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4">
      <c r="A76" s="31"/>
      <c r="B76" s="31"/>
      <c r="C76" s="31">
        <f>IF(Input_Lieferant!B83="","",Input_Lieferant!B83)</f>
        <v>75</v>
      </c>
      <c r="D76" s="31" t="str">
        <f>_xlfn.IFNA(INDEX('Systemmanager - Datenassistent'!$B$9:$BJ$159,MATCH($C76,Input_Lieferant!$B$9:$B$158,0),MATCH("WERKS",'Systemmanager - Datenassistent'!$B$8:$BJ$8,0)), "") &amp; ""</f>
        <v>0440</v>
      </c>
      <c r="E76" s="31"/>
      <c r="F76" s="31"/>
      <c r="G76" s="31"/>
      <c r="H76" s="31"/>
      <c r="I76" s="31"/>
      <c r="J76" s="31" t="str">
        <f t="shared" si="6"/>
        <v>10</v>
      </c>
      <c r="K76" s="31">
        <f>_xlfn.IFNA(INDEX(Input_Lieferant!$D$9:$BE$158,MATCH($C76,Input_Lieferant!$B$9:$B$158,0),MATCH("V_PREISEINHEIT",Input_Lieferant!$D$8:$BE$8,0)), "")</f>
        <v>23</v>
      </c>
      <c r="L76" s="31" t="str">
        <f>_xlfn.IFNA(INDEX('Systemmanager - Datenassistent'!$B$9:$BJ$159,MATCH($C76,Input_Lieferant!$B$9:$B$158,0),MATCH(L$1,'Systemmanager - Datenassistent'!$B$8:$BJ$8,0)), "") &amp; ""</f>
        <v/>
      </c>
      <c r="M76" s="31">
        <f>IFERROR(ROUND(INDEX(Input_Lieferant!$D$9:$BE$158,MATCH($C76,Input_Lieferant!$B$9:$B$158,0),MATCH("V_BEWERTUNGSPREIS",Input_Lieferant!$D$8:$BE$8,0)), 2), "")</f>
        <v>5.0599999999999996</v>
      </c>
      <c r="N76" s="31">
        <f t="shared" si="7"/>
        <v>5.0599999999999996</v>
      </c>
      <c r="O76" s="31" t="str">
        <f t="shared" si="8"/>
        <v>CHF</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4">
      <c r="A77" s="31"/>
      <c r="B77" s="31"/>
      <c r="C77" s="31">
        <f>IF(Input_Lieferant!B84="","",Input_Lieferant!B84)</f>
        <v>76</v>
      </c>
      <c r="D77" s="31" t="str">
        <f>_xlfn.IFNA(INDEX('Systemmanager - Datenassistent'!$B$9:$BJ$159,MATCH($C77,Input_Lieferant!$B$9:$B$158,0),MATCH("WERKS",'Systemmanager - Datenassistent'!$B$8:$BJ$8,0)), "") &amp; ""</f>
        <v>0420</v>
      </c>
      <c r="E77" s="31"/>
      <c r="F77" s="31"/>
      <c r="G77" s="31"/>
      <c r="H77" s="31"/>
      <c r="I77" s="31"/>
      <c r="J77" s="31" t="str">
        <f t="shared" si="6"/>
        <v>10</v>
      </c>
      <c r="K77" s="31">
        <f>_xlfn.IFNA(INDEX(Input_Lieferant!$D$9:$BE$158,MATCH($C77,Input_Lieferant!$B$9:$B$158,0),MATCH("V_PREISEINHEIT",Input_Lieferant!$D$8:$BE$8,0)), "")</f>
        <v>38</v>
      </c>
      <c r="L77" s="31" t="str">
        <f>_xlfn.IFNA(INDEX('Systemmanager - Datenassistent'!$B$9:$BJ$159,MATCH($C77,Input_Lieferant!$B$9:$B$158,0),MATCH(L$1,'Systemmanager - Datenassistent'!$B$8:$BJ$8,0)), "") &amp; ""</f>
        <v>S</v>
      </c>
      <c r="M77" s="31">
        <f>IFERROR(ROUND(INDEX(Input_Lieferant!$D$9:$BE$158,MATCH($C77,Input_Lieferant!$B$9:$B$158,0),MATCH("V_BEWERTUNGSPREIS",Input_Lieferant!$D$8:$BE$8,0)), 2), "")</f>
        <v>6.42</v>
      </c>
      <c r="N77" s="31">
        <f t="shared" si="7"/>
        <v>6.42</v>
      </c>
      <c r="O77" s="31" t="str">
        <f t="shared" si="8"/>
        <v>CHF</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4">
      <c r="A78" s="31"/>
      <c r="B78" s="31"/>
      <c r="C78" s="31">
        <f>IF(Input_Lieferant!B85="","",Input_Lieferant!B85)</f>
        <v>77</v>
      </c>
      <c r="D78" s="31" t="str">
        <f>_xlfn.IFNA(INDEX('Systemmanager - Datenassistent'!$B$9:$BJ$159,MATCH($C78,Input_Lieferant!$B$9:$B$158,0),MATCH("WERKS",'Systemmanager - Datenassistent'!$B$8:$BJ$8,0)), "") &amp; ""</f>
        <v>0800</v>
      </c>
      <c r="E78" s="31"/>
      <c r="F78" s="31"/>
      <c r="G78" s="31"/>
      <c r="H78" s="31"/>
      <c r="I78" s="31"/>
      <c r="J78" s="31" t="str">
        <f t="shared" si="6"/>
        <v>10</v>
      </c>
      <c r="K78" s="31">
        <f>_xlfn.IFNA(INDEX(Input_Lieferant!$D$9:$BE$158,MATCH($C78,Input_Lieferant!$B$9:$B$158,0),MATCH("V_PREISEINHEIT",Input_Lieferant!$D$8:$BE$8,0)), "")</f>
        <v>35</v>
      </c>
      <c r="L78" s="31" t="str">
        <f>_xlfn.IFNA(INDEX('Systemmanager - Datenassistent'!$B$9:$BJ$159,MATCH($C78,Input_Lieferant!$B$9:$B$158,0),MATCH(L$1,'Systemmanager - Datenassistent'!$B$8:$BJ$8,0)), "") &amp; ""</f>
        <v/>
      </c>
      <c r="M78" s="31">
        <f>IFERROR(ROUND(INDEX(Input_Lieferant!$D$9:$BE$158,MATCH($C78,Input_Lieferant!$B$9:$B$158,0),MATCH("V_BEWERTUNGSPREIS",Input_Lieferant!$D$8:$BE$8,0)), 2), "")</f>
        <v>3.19</v>
      </c>
      <c r="N78" s="31">
        <f t="shared" si="7"/>
        <v>3.19</v>
      </c>
      <c r="O78" s="31" t="str">
        <f t="shared" si="8"/>
        <v>CHF</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4">
      <c r="A79" s="31"/>
      <c r="B79" s="31"/>
      <c r="C79" s="31">
        <f>IF(Input_Lieferant!B86="","",Input_Lieferant!B86)</f>
        <v>78</v>
      </c>
      <c r="D79" s="31" t="str">
        <f>_xlfn.IFNA(INDEX('Systemmanager - Datenassistent'!$B$9:$BJ$159,MATCH($C79,Input_Lieferant!$B$9:$B$158,0),MATCH("WERKS",'Systemmanager - Datenassistent'!$B$8:$BJ$8,0)), "") &amp; ""</f>
        <v>0800</v>
      </c>
      <c r="E79" s="31"/>
      <c r="F79" s="31"/>
      <c r="G79" s="31"/>
      <c r="H79" s="31"/>
      <c r="I79" s="31"/>
      <c r="J79" s="31" t="str">
        <f t="shared" si="6"/>
        <v>10</v>
      </c>
      <c r="K79" s="31">
        <f>_xlfn.IFNA(INDEX(Input_Lieferant!$D$9:$BE$158,MATCH($C79,Input_Lieferant!$B$9:$B$158,0),MATCH("V_PREISEINHEIT",Input_Lieferant!$D$8:$BE$8,0)), "")</f>
        <v>65</v>
      </c>
      <c r="L79" s="31" t="str">
        <f>_xlfn.IFNA(INDEX('Systemmanager - Datenassistent'!$B$9:$BJ$159,MATCH($C79,Input_Lieferant!$B$9:$B$158,0),MATCH(L$1,'Systemmanager - Datenassistent'!$B$8:$BJ$8,0)), "") &amp; ""</f>
        <v/>
      </c>
      <c r="M79" s="31">
        <f>IFERROR(ROUND(INDEX(Input_Lieferant!$D$9:$BE$158,MATCH($C79,Input_Lieferant!$B$9:$B$158,0),MATCH("V_BEWERTUNGSPREIS",Input_Lieferant!$D$8:$BE$8,0)), 2), "")</f>
        <v>8.25</v>
      </c>
      <c r="N79" s="31">
        <f t="shared" si="7"/>
        <v>8.25</v>
      </c>
      <c r="O79" s="31" t="str">
        <f t="shared" si="8"/>
        <v>CHF</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4">
      <c r="A80" s="31"/>
      <c r="B80" s="31"/>
      <c r="C80" s="31">
        <f>IF(Input_Lieferant!B87="","",Input_Lieferant!B87)</f>
        <v>79</v>
      </c>
      <c r="D80" s="31" t="str">
        <f>_xlfn.IFNA(INDEX('Systemmanager - Datenassistent'!$B$9:$BJ$159,MATCH($C80,Input_Lieferant!$B$9:$B$158,0),MATCH("WERKS",'Systemmanager - Datenassistent'!$B$8:$BJ$8,0)), "") &amp; ""</f>
        <v>0440</v>
      </c>
      <c r="E80" s="31"/>
      <c r="F80" s="31"/>
      <c r="G80" s="31"/>
      <c r="H80" s="31"/>
      <c r="I80" s="31"/>
      <c r="J80" s="31" t="str">
        <f t="shared" si="6"/>
        <v>10</v>
      </c>
      <c r="K80" s="31">
        <f>_xlfn.IFNA(INDEX(Input_Lieferant!$D$9:$BE$158,MATCH($C80,Input_Lieferant!$B$9:$B$158,0),MATCH("V_PREISEINHEIT",Input_Lieferant!$D$8:$BE$8,0)), "")</f>
        <v>2</v>
      </c>
      <c r="L80" s="31" t="str">
        <f>_xlfn.IFNA(INDEX('Systemmanager - Datenassistent'!$B$9:$BJ$159,MATCH($C80,Input_Lieferant!$B$9:$B$158,0),MATCH(L$1,'Systemmanager - Datenassistent'!$B$8:$BJ$8,0)), "") &amp; ""</f>
        <v>S</v>
      </c>
      <c r="M80" s="31">
        <f>IFERROR(ROUND(INDEX(Input_Lieferant!$D$9:$BE$158,MATCH($C80,Input_Lieferant!$B$9:$B$158,0),MATCH("V_BEWERTUNGSPREIS",Input_Lieferant!$D$8:$BE$8,0)), 2), "")</f>
        <v>3.83</v>
      </c>
      <c r="N80" s="31">
        <f t="shared" si="7"/>
        <v>3.83</v>
      </c>
      <c r="O80" s="31" t="str">
        <f t="shared" si="8"/>
        <v>CHF</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4">
      <c r="A81" s="31"/>
      <c r="B81" s="31"/>
      <c r="C81" s="31">
        <f>IF(Input_Lieferant!B88="","",Input_Lieferant!B88)</f>
        <v>80</v>
      </c>
      <c r="D81" s="31" t="str">
        <f>_xlfn.IFNA(INDEX('Systemmanager - Datenassistent'!$B$9:$BJ$159,MATCH($C81,Input_Lieferant!$B$9:$B$158,0),MATCH("WERKS",'Systemmanager - Datenassistent'!$B$8:$BJ$8,0)), "") &amp; ""</f>
        <v>0800</v>
      </c>
      <c r="E81" s="31"/>
      <c r="F81" s="31"/>
      <c r="G81" s="31"/>
      <c r="H81" s="31"/>
      <c r="I81" s="31"/>
      <c r="J81" s="31" t="str">
        <f t="shared" si="6"/>
        <v>10</v>
      </c>
      <c r="K81" s="31">
        <f>_xlfn.IFNA(INDEX(Input_Lieferant!$D$9:$BE$158,MATCH($C81,Input_Lieferant!$B$9:$B$158,0),MATCH("V_PREISEINHEIT",Input_Lieferant!$D$8:$BE$8,0)), "")</f>
        <v>10</v>
      </c>
      <c r="L81" s="31" t="str">
        <f>_xlfn.IFNA(INDEX('Systemmanager - Datenassistent'!$B$9:$BJ$159,MATCH($C81,Input_Lieferant!$B$9:$B$158,0),MATCH(L$1,'Systemmanager - Datenassistent'!$B$8:$BJ$8,0)), "") &amp; ""</f>
        <v>S</v>
      </c>
      <c r="M81" s="31">
        <f>IFERROR(ROUND(INDEX(Input_Lieferant!$D$9:$BE$158,MATCH($C81,Input_Lieferant!$B$9:$B$158,0),MATCH("V_BEWERTUNGSPREIS",Input_Lieferant!$D$8:$BE$8,0)), 2), "")</f>
        <v>2.15</v>
      </c>
      <c r="N81" s="31">
        <f t="shared" si="7"/>
        <v>2.15</v>
      </c>
      <c r="O81" s="31" t="str">
        <f t="shared" si="8"/>
        <v>CHF</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4">
      <c r="A82" s="31"/>
      <c r="B82" s="31"/>
      <c r="C82" s="31">
        <f>IF(Input_Lieferant!B89="","",Input_Lieferant!B89)</f>
        <v>81</v>
      </c>
      <c r="D82" s="31" t="str">
        <f>_xlfn.IFNA(INDEX('Systemmanager - Datenassistent'!$B$9:$BJ$159,MATCH($C82,Input_Lieferant!$B$9:$B$158,0),MATCH("WERKS",'Systemmanager - Datenassistent'!$B$8:$BJ$8,0)), "") &amp; ""</f>
        <v>0420</v>
      </c>
      <c r="E82" s="31"/>
      <c r="F82" s="31"/>
      <c r="G82" s="31"/>
      <c r="H82" s="31"/>
      <c r="I82" s="31"/>
      <c r="J82" s="31" t="str">
        <f t="shared" si="6"/>
        <v>10</v>
      </c>
      <c r="K82" s="31">
        <f>_xlfn.IFNA(INDEX(Input_Lieferant!$D$9:$BE$158,MATCH($C82,Input_Lieferant!$B$9:$B$158,0),MATCH("V_PREISEINHEIT",Input_Lieferant!$D$8:$BE$8,0)), "")</f>
        <v>65</v>
      </c>
      <c r="L82" s="31" t="str">
        <f>_xlfn.IFNA(INDEX('Systemmanager - Datenassistent'!$B$9:$BJ$159,MATCH($C82,Input_Lieferant!$B$9:$B$158,0),MATCH(L$1,'Systemmanager - Datenassistent'!$B$8:$BJ$8,0)), "") &amp; ""</f>
        <v/>
      </c>
      <c r="M82" s="31">
        <f>IFERROR(ROUND(INDEX(Input_Lieferant!$D$9:$BE$158,MATCH($C82,Input_Lieferant!$B$9:$B$158,0),MATCH("V_BEWERTUNGSPREIS",Input_Lieferant!$D$8:$BE$8,0)), 2), "")</f>
        <v>5.55</v>
      </c>
      <c r="N82" s="31">
        <f t="shared" si="7"/>
        <v>5.55</v>
      </c>
      <c r="O82" s="31" t="str">
        <f t="shared" si="8"/>
        <v>CHF</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4">
      <c r="A83" s="31"/>
      <c r="B83" s="31"/>
      <c r="C83" s="31">
        <f>IF(Input_Lieferant!B90="","",Input_Lieferant!B90)</f>
        <v>82</v>
      </c>
      <c r="D83" s="31" t="str">
        <f>_xlfn.IFNA(INDEX('Systemmanager - Datenassistent'!$B$9:$BJ$159,MATCH($C83,Input_Lieferant!$B$9:$B$158,0),MATCH("WERKS",'Systemmanager - Datenassistent'!$B$8:$BJ$8,0)), "") &amp; ""</f>
        <v>0430</v>
      </c>
      <c r="E83" s="31"/>
      <c r="F83" s="31"/>
      <c r="G83" s="31"/>
      <c r="H83" s="31"/>
      <c r="I83" s="31"/>
      <c r="J83" s="31" t="str">
        <f t="shared" si="6"/>
        <v>10</v>
      </c>
      <c r="K83" s="31">
        <f>_xlfn.IFNA(INDEX(Input_Lieferant!$D$9:$BE$158,MATCH($C83,Input_Lieferant!$B$9:$B$158,0),MATCH("V_PREISEINHEIT",Input_Lieferant!$D$8:$BE$8,0)), "")</f>
        <v>52</v>
      </c>
      <c r="L83" s="31" t="str">
        <f>_xlfn.IFNA(INDEX('Systemmanager - Datenassistent'!$B$9:$BJ$159,MATCH($C83,Input_Lieferant!$B$9:$B$158,0),MATCH(L$1,'Systemmanager - Datenassistent'!$B$8:$BJ$8,0)), "") &amp; ""</f>
        <v>S</v>
      </c>
      <c r="M83" s="31">
        <f>IFERROR(ROUND(INDEX(Input_Lieferant!$D$9:$BE$158,MATCH($C83,Input_Lieferant!$B$9:$B$158,0),MATCH("V_BEWERTUNGSPREIS",Input_Lieferant!$D$8:$BE$8,0)), 2), "")</f>
        <v>7.36</v>
      </c>
      <c r="N83" s="31">
        <f t="shared" si="7"/>
        <v>7.36</v>
      </c>
      <c r="O83" s="31" t="str">
        <f t="shared" si="8"/>
        <v>CHF</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4">
      <c r="A84" s="31"/>
      <c r="B84" s="31"/>
      <c r="C84" s="31">
        <f>IF(Input_Lieferant!B91="","",Input_Lieferant!B91)</f>
        <v>83</v>
      </c>
      <c r="D84" s="31" t="str">
        <f>_xlfn.IFNA(INDEX('Systemmanager - Datenassistent'!$B$9:$BJ$159,MATCH($C84,Input_Lieferant!$B$9:$B$158,0),MATCH("WERKS",'Systemmanager - Datenassistent'!$B$8:$BJ$8,0)), "") &amp; ""</f>
        <v>0420</v>
      </c>
      <c r="E84" s="31"/>
      <c r="F84" s="31"/>
      <c r="G84" s="31"/>
      <c r="H84" s="31"/>
      <c r="I84" s="31"/>
      <c r="J84" s="31" t="str">
        <f t="shared" si="6"/>
        <v>10</v>
      </c>
      <c r="K84" s="31">
        <f>_xlfn.IFNA(INDEX(Input_Lieferant!$D$9:$BE$158,MATCH($C84,Input_Lieferant!$B$9:$B$158,0),MATCH("V_PREISEINHEIT",Input_Lieferant!$D$8:$BE$8,0)), "")</f>
        <v>71</v>
      </c>
      <c r="L84" s="31" t="str">
        <f>_xlfn.IFNA(INDEX('Systemmanager - Datenassistent'!$B$9:$BJ$159,MATCH($C84,Input_Lieferant!$B$9:$B$158,0),MATCH(L$1,'Systemmanager - Datenassistent'!$B$8:$BJ$8,0)), "") &amp; ""</f>
        <v/>
      </c>
      <c r="M84" s="31">
        <f>IFERROR(ROUND(INDEX(Input_Lieferant!$D$9:$BE$158,MATCH($C84,Input_Lieferant!$B$9:$B$158,0),MATCH("V_BEWERTUNGSPREIS",Input_Lieferant!$D$8:$BE$8,0)), 2), "")</f>
        <v>7.62</v>
      </c>
      <c r="N84" s="31">
        <f t="shared" si="7"/>
        <v>7.62</v>
      </c>
      <c r="O84" s="31" t="str">
        <f t="shared" si="8"/>
        <v>CHF</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4">
      <c r="A85" s="31"/>
      <c r="B85" s="31"/>
      <c r="C85" s="31">
        <f>IF(Input_Lieferant!B92="","",Input_Lieferant!B92)</f>
        <v>84</v>
      </c>
      <c r="D85" s="31" t="str">
        <f>_xlfn.IFNA(INDEX('Systemmanager - Datenassistent'!$B$9:$BJ$159,MATCH($C85,Input_Lieferant!$B$9:$B$158,0),MATCH("WERKS",'Systemmanager - Datenassistent'!$B$8:$BJ$8,0)), "") &amp; ""</f>
        <v>0430</v>
      </c>
      <c r="E85" s="31"/>
      <c r="F85" s="31"/>
      <c r="G85" s="31"/>
      <c r="H85" s="31"/>
      <c r="I85" s="31"/>
      <c r="J85" s="31" t="str">
        <f t="shared" si="6"/>
        <v>10</v>
      </c>
      <c r="K85" s="31">
        <f>_xlfn.IFNA(INDEX(Input_Lieferant!$D$9:$BE$158,MATCH($C85,Input_Lieferant!$B$9:$B$158,0),MATCH("V_PREISEINHEIT",Input_Lieferant!$D$8:$BE$8,0)), "")</f>
        <v>58</v>
      </c>
      <c r="L85" s="31" t="str">
        <f>_xlfn.IFNA(INDEX('Systemmanager - Datenassistent'!$B$9:$BJ$159,MATCH($C85,Input_Lieferant!$B$9:$B$158,0),MATCH(L$1,'Systemmanager - Datenassistent'!$B$8:$BJ$8,0)), "") &amp; ""</f>
        <v>V</v>
      </c>
      <c r="M85" s="31">
        <f>IFERROR(ROUND(INDEX(Input_Lieferant!$D$9:$BE$158,MATCH($C85,Input_Lieferant!$B$9:$B$158,0),MATCH("V_BEWERTUNGSPREIS",Input_Lieferant!$D$8:$BE$8,0)), 2), "")</f>
        <v>4.7699999999999996</v>
      </c>
      <c r="N85" s="31">
        <f t="shared" si="7"/>
        <v>4.7699999999999996</v>
      </c>
      <c r="O85" s="31" t="str">
        <f t="shared" si="8"/>
        <v>CHF</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4">
      <c r="A86" s="31"/>
      <c r="B86" s="31"/>
      <c r="C86" s="31">
        <f>IF(Input_Lieferant!B93="","",Input_Lieferant!B93)</f>
        <v>85</v>
      </c>
      <c r="D86" s="31" t="str">
        <f>_xlfn.IFNA(INDEX('Systemmanager - Datenassistent'!$B$9:$BJ$159,MATCH($C86,Input_Lieferant!$B$9:$B$158,0),MATCH("WERKS",'Systemmanager - Datenassistent'!$B$8:$BJ$8,0)), "") &amp; ""</f>
        <v>0800</v>
      </c>
      <c r="E86" s="31"/>
      <c r="F86" s="31"/>
      <c r="G86" s="31"/>
      <c r="H86" s="31"/>
      <c r="I86" s="31"/>
      <c r="J86" s="31" t="str">
        <f t="shared" si="6"/>
        <v>10</v>
      </c>
      <c r="K86" s="31">
        <f>_xlfn.IFNA(INDEX(Input_Lieferant!$D$9:$BE$158,MATCH($C86,Input_Lieferant!$B$9:$B$158,0),MATCH("V_PREISEINHEIT",Input_Lieferant!$D$8:$BE$8,0)), "")</f>
        <v>60</v>
      </c>
      <c r="L86" s="31" t="str">
        <f>_xlfn.IFNA(INDEX('Systemmanager - Datenassistent'!$B$9:$BJ$159,MATCH($C86,Input_Lieferant!$B$9:$B$158,0),MATCH(L$1,'Systemmanager - Datenassistent'!$B$8:$BJ$8,0)), "") &amp; ""</f>
        <v>V</v>
      </c>
      <c r="M86" s="31">
        <f>IFERROR(ROUND(INDEX(Input_Lieferant!$D$9:$BE$158,MATCH($C86,Input_Lieferant!$B$9:$B$158,0),MATCH("V_BEWERTUNGSPREIS",Input_Lieferant!$D$8:$BE$8,0)), 2), "")</f>
        <v>7.38</v>
      </c>
      <c r="N86" s="31">
        <f t="shared" si="7"/>
        <v>7.38</v>
      </c>
      <c r="O86" s="31" t="str">
        <f t="shared" si="8"/>
        <v>CHF</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4">
      <c r="A87" s="31"/>
      <c r="B87" s="31"/>
      <c r="C87" s="31">
        <f>IF(Input_Lieferant!B94="","",Input_Lieferant!B94)</f>
        <v>86</v>
      </c>
      <c r="D87" s="31" t="str">
        <f>_xlfn.IFNA(INDEX('Systemmanager - Datenassistent'!$B$9:$BJ$159,MATCH($C87,Input_Lieferant!$B$9:$B$158,0),MATCH("WERKS",'Systemmanager - Datenassistent'!$B$8:$BJ$8,0)), "") &amp; ""</f>
        <v>0420</v>
      </c>
      <c r="E87" s="31"/>
      <c r="F87" s="31"/>
      <c r="G87" s="31"/>
      <c r="H87" s="31"/>
      <c r="I87" s="31"/>
      <c r="J87" s="31" t="str">
        <f t="shared" si="6"/>
        <v>10</v>
      </c>
      <c r="K87" s="31">
        <f>_xlfn.IFNA(INDEX(Input_Lieferant!$D$9:$BE$158,MATCH($C87,Input_Lieferant!$B$9:$B$158,0),MATCH("V_PREISEINHEIT",Input_Lieferant!$D$8:$BE$8,0)), "")</f>
        <v>59</v>
      </c>
      <c r="L87" s="31" t="str">
        <f>_xlfn.IFNA(INDEX('Systemmanager - Datenassistent'!$B$9:$BJ$159,MATCH($C87,Input_Lieferant!$B$9:$B$158,0),MATCH(L$1,'Systemmanager - Datenassistent'!$B$8:$BJ$8,0)), "") &amp; ""</f>
        <v>S</v>
      </c>
      <c r="M87" s="31">
        <f>IFERROR(ROUND(INDEX(Input_Lieferant!$D$9:$BE$158,MATCH($C87,Input_Lieferant!$B$9:$B$158,0),MATCH("V_BEWERTUNGSPREIS",Input_Lieferant!$D$8:$BE$8,0)), 2), "")</f>
        <v>6.89</v>
      </c>
      <c r="N87" s="31">
        <f t="shared" si="7"/>
        <v>6.89</v>
      </c>
      <c r="O87" s="31" t="str">
        <f t="shared" si="8"/>
        <v>CHF</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4">
      <c r="A88" s="31"/>
      <c r="B88" s="31"/>
      <c r="C88" s="31">
        <f>IF(Input_Lieferant!B95="","",Input_Lieferant!B95)</f>
        <v>87</v>
      </c>
      <c r="D88" s="31" t="str">
        <f>_xlfn.IFNA(INDEX('Systemmanager - Datenassistent'!$B$9:$BJ$159,MATCH($C88,Input_Lieferant!$B$9:$B$158,0),MATCH("WERKS",'Systemmanager - Datenassistent'!$B$8:$BJ$8,0)), "") &amp; ""</f>
        <v>0440</v>
      </c>
      <c r="E88" s="31"/>
      <c r="F88" s="31"/>
      <c r="G88" s="31"/>
      <c r="H88" s="31"/>
      <c r="I88" s="31"/>
      <c r="J88" s="31" t="str">
        <f t="shared" si="6"/>
        <v>10</v>
      </c>
      <c r="K88" s="31">
        <f>_xlfn.IFNA(INDEX(Input_Lieferant!$D$9:$BE$158,MATCH($C88,Input_Lieferant!$B$9:$B$158,0),MATCH("V_PREISEINHEIT",Input_Lieferant!$D$8:$BE$8,0)), "")</f>
        <v>100</v>
      </c>
      <c r="L88" s="31" t="str">
        <f>_xlfn.IFNA(INDEX('Systemmanager - Datenassistent'!$B$9:$BJ$159,MATCH($C88,Input_Lieferant!$B$9:$B$158,0),MATCH(L$1,'Systemmanager - Datenassistent'!$B$8:$BJ$8,0)), "") &amp; ""</f>
        <v>S</v>
      </c>
      <c r="M88" s="31">
        <f>IFERROR(ROUND(INDEX(Input_Lieferant!$D$9:$BE$158,MATCH($C88,Input_Lieferant!$B$9:$B$158,0),MATCH("V_BEWERTUNGSPREIS",Input_Lieferant!$D$8:$BE$8,0)), 2), "")</f>
        <v>1.47</v>
      </c>
      <c r="N88" s="31">
        <f t="shared" si="7"/>
        <v>1.47</v>
      </c>
      <c r="O88" s="31" t="str">
        <f t="shared" si="8"/>
        <v>CHF</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4">
      <c r="A89" s="31"/>
      <c r="B89" s="31"/>
      <c r="C89" s="31">
        <f>IF(Input_Lieferant!B96="","",Input_Lieferant!B96)</f>
        <v>88</v>
      </c>
      <c r="D89" s="31" t="str">
        <f>_xlfn.IFNA(INDEX('Systemmanager - Datenassistent'!$B$9:$BJ$159,MATCH($C89,Input_Lieferant!$B$9:$B$158,0),MATCH("WERKS",'Systemmanager - Datenassistent'!$B$8:$BJ$8,0)), "") &amp; ""</f>
        <v>0440</v>
      </c>
      <c r="E89" s="31"/>
      <c r="F89" s="31"/>
      <c r="G89" s="31"/>
      <c r="H89" s="31"/>
      <c r="I89" s="31"/>
      <c r="J89" s="31" t="str">
        <f t="shared" si="6"/>
        <v>10</v>
      </c>
      <c r="K89" s="31">
        <f>_xlfn.IFNA(INDEX(Input_Lieferant!$D$9:$BE$158,MATCH($C89,Input_Lieferant!$B$9:$B$158,0),MATCH("V_PREISEINHEIT",Input_Lieferant!$D$8:$BE$8,0)), "")</f>
        <v>28</v>
      </c>
      <c r="L89" s="31" t="str">
        <f>_xlfn.IFNA(INDEX('Systemmanager - Datenassistent'!$B$9:$BJ$159,MATCH($C89,Input_Lieferant!$B$9:$B$158,0),MATCH(L$1,'Systemmanager - Datenassistent'!$B$8:$BJ$8,0)), "") &amp; ""</f>
        <v>S</v>
      </c>
      <c r="M89" s="31">
        <f>IFERROR(ROUND(INDEX(Input_Lieferant!$D$9:$BE$158,MATCH($C89,Input_Lieferant!$B$9:$B$158,0),MATCH("V_BEWERTUNGSPREIS",Input_Lieferant!$D$8:$BE$8,0)), 2), "")</f>
        <v>4.88</v>
      </c>
      <c r="N89" s="31">
        <f t="shared" si="7"/>
        <v>4.88</v>
      </c>
      <c r="O89" s="31" t="str">
        <f t="shared" si="8"/>
        <v>CHF</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4">
      <c r="A90" s="31"/>
      <c r="B90" s="31"/>
      <c r="C90" s="31">
        <f>IF(Input_Lieferant!B97="","",Input_Lieferant!B97)</f>
        <v>89</v>
      </c>
      <c r="D90" s="31" t="str">
        <f>_xlfn.IFNA(INDEX('Systemmanager - Datenassistent'!$B$9:$BJ$159,MATCH($C90,Input_Lieferant!$B$9:$B$158,0),MATCH("WERKS",'Systemmanager - Datenassistent'!$B$8:$BJ$8,0)), "") &amp; ""</f>
        <v>0420</v>
      </c>
      <c r="E90" s="31"/>
      <c r="F90" s="31"/>
      <c r="G90" s="31"/>
      <c r="H90" s="31"/>
      <c r="I90" s="31"/>
      <c r="J90" s="31" t="str">
        <f t="shared" si="6"/>
        <v>10</v>
      </c>
      <c r="K90" s="31">
        <f>_xlfn.IFNA(INDEX(Input_Lieferant!$D$9:$BE$158,MATCH($C90,Input_Lieferant!$B$9:$B$158,0),MATCH("V_PREISEINHEIT",Input_Lieferant!$D$8:$BE$8,0)), "")</f>
        <v>62</v>
      </c>
      <c r="L90" s="31" t="str">
        <f>_xlfn.IFNA(INDEX('Systemmanager - Datenassistent'!$B$9:$BJ$159,MATCH($C90,Input_Lieferant!$B$9:$B$158,0),MATCH(L$1,'Systemmanager - Datenassistent'!$B$8:$BJ$8,0)), "") &amp; ""</f>
        <v>S</v>
      </c>
      <c r="M90" s="31">
        <f>IFERROR(ROUND(INDEX(Input_Lieferant!$D$9:$BE$158,MATCH($C90,Input_Lieferant!$B$9:$B$158,0),MATCH("V_BEWERTUNGSPREIS",Input_Lieferant!$D$8:$BE$8,0)), 2), "")</f>
        <v>5.44</v>
      </c>
      <c r="N90" s="31">
        <f t="shared" si="7"/>
        <v>5.44</v>
      </c>
      <c r="O90" s="31" t="str">
        <f t="shared" si="8"/>
        <v>CHF</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4">
      <c r="A91" s="31"/>
      <c r="B91" s="31"/>
      <c r="C91" s="31">
        <f>IF(Input_Lieferant!B98="","",Input_Lieferant!B98)</f>
        <v>90</v>
      </c>
      <c r="D91" s="31" t="str">
        <f>_xlfn.IFNA(INDEX('Systemmanager - Datenassistent'!$B$9:$BJ$159,MATCH($C91,Input_Lieferant!$B$9:$B$158,0),MATCH("WERKS",'Systemmanager - Datenassistent'!$B$8:$BJ$8,0)), "") &amp; ""</f>
        <v>0430</v>
      </c>
      <c r="E91" s="31"/>
      <c r="F91" s="31"/>
      <c r="G91" s="31"/>
      <c r="H91" s="31"/>
      <c r="I91" s="31"/>
      <c r="J91" s="31" t="str">
        <f t="shared" si="6"/>
        <v>10</v>
      </c>
      <c r="K91" s="31">
        <f>_xlfn.IFNA(INDEX(Input_Lieferant!$D$9:$BE$158,MATCH($C91,Input_Lieferant!$B$9:$B$158,0),MATCH("V_PREISEINHEIT",Input_Lieferant!$D$8:$BE$8,0)), "")</f>
        <v>2</v>
      </c>
      <c r="L91" s="31" t="str">
        <f>_xlfn.IFNA(INDEX('Systemmanager - Datenassistent'!$B$9:$BJ$159,MATCH($C91,Input_Lieferant!$B$9:$B$158,0),MATCH(L$1,'Systemmanager - Datenassistent'!$B$8:$BJ$8,0)), "") &amp; ""</f>
        <v>V</v>
      </c>
      <c r="M91" s="31">
        <f>IFERROR(ROUND(INDEX(Input_Lieferant!$D$9:$BE$158,MATCH($C91,Input_Lieferant!$B$9:$B$158,0),MATCH("V_BEWERTUNGSPREIS",Input_Lieferant!$D$8:$BE$8,0)), 2), "")</f>
        <v>4.9400000000000004</v>
      </c>
      <c r="N91" s="31">
        <f t="shared" si="7"/>
        <v>4.9400000000000004</v>
      </c>
      <c r="O91" s="31" t="str">
        <f t="shared" si="8"/>
        <v>CHF</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4">
      <c r="A92" s="31"/>
      <c r="B92" s="31"/>
      <c r="C92" s="31">
        <f>IF(Input_Lieferant!B99="","",Input_Lieferant!B99)</f>
        <v>91</v>
      </c>
      <c r="D92" s="31" t="str">
        <f>_xlfn.IFNA(INDEX('Systemmanager - Datenassistent'!$B$9:$BJ$159,MATCH($C92,Input_Lieferant!$B$9:$B$158,0),MATCH("WERKS",'Systemmanager - Datenassistent'!$B$8:$BJ$8,0)), "") &amp; ""</f>
        <v>0440</v>
      </c>
      <c r="E92" s="31"/>
      <c r="F92" s="31"/>
      <c r="G92" s="31"/>
      <c r="H92" s="31"/>
      <c r="I92" s="31"/>
      <c r="J92" s="31" t="str">
        <f t="shared" si="6"/>
        <v>10</v>
      </c>
      <c r="K92" s="31">
        <f>_xlfn.IFNA(INDEX(Input_Lieferant!$D$9:$BE$158,MATCH($C92,Input_Lieferant!$B$9:$B$158,0),MATCH("V_PREISEINHEIT",Input_Lieferant!$D$8:$BE$8,0)), "")</f>
        <v>64</v>
      </c>
      <c r="L92" s="31" t="str">
        <f>_xlfn.IFNA(INDEX('Systemmanager - Datenassistent'!$B$9:$BJ$159,MATCH($C92,Input_Lieferant!$B$9:$B$158,0),MATCH(L$1,'Systemmanager - Datenassistent'!$B$8:$BJ$8,0)), "") &amp; ""</f>
        <v>V</v>
      </c>
      <c r="M92" s="31">
        <f>IFERROR(ROUND(INDEX(Input_Lieferant!$D$9:$BE$158,MATCH($C92,Input_Lieferant!$B$9:$B$158,0),MATCH("V_BEWERTUNGSPREIS",Input_Lieferant!$D$8:$BE$8,0)), 2), "")</f>
        <v>3.34</v>
      </c>
      <c r="N92" s="31">
        <f t="shared" si="7"/>
        <v>3.34</v>
      </c>
      <c r="O92" s="31" t="str">
        <f t="shared" si="8"/>
        <v>CHF</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4">
      <c r="A93" s="31"/>
      <c r="B93" s="31"/>
      <c r="C93" s="31">
        <f>IF(Input_Lieferant!B100="","",Input_Lieferant!B100)</f>
        <v>92</v>
      </c>
      <c r="D93" s="31" t="str">
        <f>_xlfn.IFNA(INDEX('Systemmanager - Datenassistent'!$B$9:$BJ$159,MATCH($C93,Input_Lieferant!$B$9:$B$158,0),MATCH("WERKS",'Systemmanager - Datenassistent'!$B$8:$BJ$8,0)), "") &amp; ""</f>
        <v>0800</v>
      </c>
      <c r="E93" s="31"/>
      <c r="F93" s="31"/>
      <c r="G93" s="31"/>
      <c r="H93" s="31"/>
      <c r="I93" s="31"/>
      <c r="J93" s="31" t="str">
        <f t="shared" si="6"/>
        <v>10</v>
      </c>
      <c r="K93" s="31">
        <f>_xlfn.IFNA(INDEX(Input_Lieferant!$D$9:$BE$158,MATCH($C93,Input_Lieferant!$B$9:$B$158,0),MATCH("V_PREISEINHEIT",Input_Lieferant!$D$8:$BE$8,0)), "")</f>
        <v>8</v>
      </c>
      <c r="L93" s="31" t="str">
        <f>_xlfn.IFNA(INDEX('Systemmanager - Datenassistent'!$B$9:$BJ$159,MATCH($C93,Input_Lieferant!$B$9:$B$158,0),MATCH(L$1,'Systemmanager - Datenassistent'!$B$8:$BJ$8,0)), "") &amp; ""</f>
        <v>V</v>
      </c>
      <c r="M93" s="31">
        <f>IFERROR(ROUND(INDEX(Input_Lieferant!$D$9:$BE$158,MATCH($C93,Input_Lieferant!$B$9:$B$158,0),MATCH("V_BEWERTUNGSPREIS",Input_Lieferant!$D$8:$BE$8,0)), 2), "")</f>
        <v>9.15</v>
      </c>
      <c r="N93" s="31">
        <f t="shared" si="7"/>
        <v>9.15</v>
      </c>
      <c r="O93" s="31" t="str">
        <f t="shared" si="8"/>
        <v>CHF</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4">
      <c r="A94" s="31"/>
      <c r="B94" s="31"/>
      <c r="C94" s="31">
        <f>IF(Input_Lieferant!B101="","",Input_Lieferant!B101)</f>
        <v>93</v>
      </c>
      <c r="D94" s="31" t="str">
        <f>_xlfn.IFNA(INDEX('Systemmanager - Datenassistent'!$B$9:$BJ$159,MATCH($C94,Input_Lieferant!$B$9:$B$158,0),MATCH("WERKS",'Systemmanager - Datenassistent'!$B$8:$BJ$8,0)), "") &amp; ""</f>
        <v>0800</v>
      </c>
      <c r="E94" s="31"/>
      <c r="F94" s="31"/>
      <c r="G94" s="31"/>
      <c r="H94" s="31"/>
      <c r="I94" s="31"/>
      <c r="J94" s="31" t="str">
        <f t="shared" si="6"/>
        <v>10</v>
      </c>
      <c r="K94" s="31">
        <f>_xlfn.IFNA(INDEX(Input_Lieferant!$D$9:$BE$158,MATCH($C94,Input_Lieferant!$B$9:$B$158,0),MATCH("V_PREISEINHEIT",Input_Lieferant!$D$8:$BE$8,0)), "")</f>
        <v>5</v>
      </c>
      <c r="L94" s="31" t="str">
        <f>_xlfn.IFNA(INDEX('Systemmanager - Datenassistent'!$B$9:$BJ$159,MATCH($C94,Input_Lieferant!$B$9:$B$158,0),MATCH(L$1,'Systemmanager - Datenassistent'!$B$8:$BJ$8,0)), "") &amp; ""</f>
        <v/>
      </c>
      <c r="M94" s="31">
        <f>IFERROR(ROUND(INDEX(Input_Lieferant!$D$9:$BE$158,MATCH($C94,Input_Lieferant!$B$9:$B$158,0),MATCH("V_BEWERTUNGSPREIS",Input_Lieferant!$D$8:$BE$8,0)), 2), "")</f>
        <v>3.05</v>
      </c>
      <c r="N94" s="31">
        <f t="shared" si="7"/>
        <v>3.05</v>
      </c>
      <c r="O94" s="31" t="str">
        <f t="shared" si="8"/>
        <v>CHF</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4">
      <c r="A95" s="31"/>
      <c r="B95" s="31"/>
      <c r="C95" s="31">
        <f>IF(Input_Lieferant!B102="","",Input_Lieferant!B102)</f>
        <v>94</v>
      </c>
      <c r="D95" s="31" t="str">
        <f>_xlfn.IFNA(INDEX('Systemmanager - Datenassistent'!$B$9:$BJ$159,MATCH($C95,Input_Lieferant!$B$9:$B$158,0),MATCH("WERKS",'Systemmanager - Datenassistent'!$B$8:$BJ$8,0)), "") &amp; ""</f>
        <v>0440</v>
      </c>
      <c r="E95" s="31"/>
      <c r="F95" s="31"/>
      <c r="G95" s="31"/>
      <c r="H95" s="31"/>
      <c r="I95" s="31"/>
      <c r="J95" s="31" t="str">
        <f t="shared" si="6"/>
        <v>10</v>
      </c>
      <c r="K95" s="31">
        <f>_xlfn.IFNA(INDEX(Input_Lieferant!$D$9:$BE$158,MATCH($C95,Input_Lieferant!$B$9:$B$158,0),MATCH("V_PREISEINHEIT",Input_Lieferant!$D$8:$BE$8,0)), "")</f>
        <v>81</v>
      </c>
      <c r="L95" s="31" t="str">
        <f>_xlfn.IFNA(INDEX('Systemmanager - Datenassistent'!$B$9:$BJ$159,MATCH($C95,Input_Lieferant!$B$9:$B$158,0),MATCH(L$1,'Systemmanager - Datenassistent'!$B$8:$BJ$8,0)), "") &amp; ""</f>
        <v>V</v>
      </c>
      <c r="M95" s="31">
        <f>IFERROR(ROUND(INDEX(Input_Lieferant!$D$9:$BE$158,MATCH($C95,Input_Lieferant!$B$9:$B$158,0),MATCH("V_BEWERTUNGSPREIS",Input_Lieferant!$D$8:$BE$8,0)), 2), "")</f>
        <v>2.12</v>
      </c>
      <c r="N95" s="31">
        <f t="shared" si="7"/>
        <v>2.12</v>
      </c>
      <c r="O95" s="31" t="str">
        <f t="shared" si="8"/>
        <v>CHF</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4">
      <c r="A96" s="31"/>
      <c r="B96" s="31"/>
      <c r="C96" s="31">
        <f>IF(Input_Lieferant!B103="","",Input_Lieferant!B103)</f>
        <v>95</v>
      </c>
      <c r="D96" s="31" t="str">
        <f>_xlfn.IFNA(INDEX('Systemmanager - Datenassistent'!$B$9:$BJ$159,MATCH($C96,Input_Lieferant!$B$9:$B$158,0),MATCH("WERKS",'Systemmanager - Datenassistent'!$B$8:$BJ$8,0)), "") &amp; ""</f>
        <v>0420</v>
      </c>
      <c r="E96" s="31"/>
      <c r="F96" s="31"/>
      <c r="G96" s="31"/>
      <c r="H96" s="31"/>
      <c r="I96" s="31"/>
      <c r="J96" s="31" t="str">
        <f t="shared" si="6"/>
        <v>10</v>
      </c>
      <c r="K96" s="31">
        <f>_xlfn.IFNA(INDEX(Input_Lieferant!$D$9:$BE$158,MATCH($C96,Input_Lieferant!$B$9:$B$158,0),MATCH("V_PREISEINHEIT",Input_Lieferant!$D$8:$BE$8,0)), "")</f>
        <v>60</v>
      </c>
      <c r="L96" s="31" t="str">
        <f>_xlfn.IFNA(INDEX('Systemmanager - Datenassistent'!$B$9:$BJ$159,MATCH($C96,Input_Lieferant!$B$9:$B$158,0),MATCH(L$1,'Systemmanager - Datenassistent'!$B$8:$BJ$8,0)), "") &amp; ""</f>
        <v/>
      </c>
      <c r="M96" s="31">
        <f>IFERROR(ROUND(INDEX(Input_Lieferant!$D$9:$BE$158,MATCH($C96,Input_Lieferant!$B$9:$B$158,0),MATCH("V_BEWERTUNGSPREIS",Input_Lieferant!$D$8:$BE$8,0)), 2), "")</f>
        <v>6.55</v>
      </c>
      <c r="N96" s="31">
        <f t="shared" si="7"/>
        <v>6.55</v>
      </c>
      <c r="O96" s="31" t="str">
        <f t="shared" si="8"/>
        <v>CHF</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4">
      <c r="A97" s="31"/>
      <c r="B97" s="31"/>
      <c r="C97" s="31">
        <f>IF(Input_Lieferant!B104="","",Input_Lieferant!B104)</f>
        <v>96</v>
      </c>
      <c r="D97" s="31" t="str">
        <f>_xlfn.IFNA(INDEX('Systemmanager - Datenassistent'!$B$9:$BJ$159,MATCH($C97,Input_Lieferant!$B$9:$B$158,0),MATCH("WERKS",'Systemmanager - Datenassistent'!$B$8:$BJ$8,0)), "") &amp; ""</f>
        <v>0420</v>
      </c>
      <c r="E97" s="31"/>
      <c r="F97" s="31"/>
      <c r="G97" s="31"/>
      <c r="H97" s="31"/>
      <c r="I97" s="31"/>
      <c r="J97" s="31" t="str">
        <f t="shared" si="6"/>
        <v>10</v>
      </c>
      <c r="K97" s="31">
        <f>_xlfn.IFNA(INDEX(Input_Lieferant!$D$9:$BE$158,MATCH($C97,Input_Lieferant!$B$9:$B$158,0),MATCH("V_PREISEINHEIT",Input_Lieferant!$D$8:$BE$8,0)), "")</f>
        <v>21</v>
      </c>
      <c r="L97" s="31" t="str">
        <f>_xlfn.IFNA(INDEX('Systemmanager - Datenassistent'!$B$9:$BJ$159,MATCH($C97,Input_Lieferant!$B$9:$B$158,0),MATCH(L$1,'Systemmanager - Datenassistent'!$B$8:$BJ$8,0)), "") &amp; ""</f>
        <v/>
      </c>
      <c r="M97" s="31">
        <f>IFERROR(ROUND(INDEX(Input_Lieferant!$D$9:$BE$158,MATCH($C97,Input_Lieferant!$B$9:$B$158,0),MATCH("V_BEWERTUNGSPREIS",Input_Lieferant!$D$8:$BE$8,0)), 2), "")</f>
        <v>6.05</v>
      </c>
      <c r="N97" s="31">
        <f t="shared" si="7"/>
        <v>6.05</v>
      </c>
      <c r="O97" s="31" t="str">
        <f t="shared" si="8"/>
        <v>CHF</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4">
      <c r="A98" s="31"/>
      <c r="B98" s="31"/>
      <c r="C98" s="31">
        <f>IF(Input_Lieferant!B105="","",Input_Lieferant!B105)</f>
        <v>97</v>
      </c>
      <c r="D98" s="31" t="str">
        <f>_xlfn.IFNA(INDEX('Systemmanager - Datenassistent'!$B$9:$BJ$159,MATCH($C98,Input_Lieferant!$B$9:$B$158,0),MATCH("WERKS",'Systemmanager - Datenassistent'!$B$8:$BJ$8,0)), "") &amp; ""</f>
        <v>0800</v>
      </c>
      <c r="E98" s="31"/>
      <c r="F98" s="31"/>
      <c r="G98" s="31"/>
      <c r="H98" s="31"/>
      <c r="I98" s="31"/>
      <c r="J98" s="31" t="str">
        <f t="shared" ref="J98:J129" si="9">IF(C98&lt;&gt;"","10","")</f>
        <v>10</v>
      </c>
      <c r="K98" s="31">
        <f>_xlfn.IFNA(INDEX(Input_Lieferant!$D$9:$BE$158,MATCH($C98,Input_Lieferant!$B$9:$B$158,0),MATCH("V_PREISEINHEIT",Input_Lieferant!$D$8:$BE$8,0)), "")</f>
        <v>61</v>
      </c>
      <c r="L98" s="31" t="str">
        <f>_xlfn.IFNA(INDEX('Systemmanager - Datenassistent'!$B$9:$BJ$159,MATCH($C98,Input_Lieferant!$B$9:$B$158,0),MATCH(L$1,'Systemmanager - Datenassistent'!$B$8:$BJ$8,0)), "") &amp; ""</f>
        <v>V</v>
      </c>
      <c r="M98" s="31">
        <f>IFERROR(ROUND(INDEX(Input_Lieferant!$D$9:$BE$158,MATCH($C98,Input_Lieferant!$B$9:$B$158,0),MATCH("V_BEWERTUNGSPREIS",Input_Lieferant!$D$8:$BE$8,0)), 2), "")</f>
        <v>1.72</v>
      </c>
      <c r="N98" s="31">
        <f t="shared" ref="N98:N129" si="10">M98</f>
        <v>1.72</v>
      </c>
      <c r="O98" s="31" t="str">
        <f t="shared" ref="O98:O129" si="11">IF(C98&lt;&gt;"","CHF","")</f>
        <v>CHF</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4">
      <c r="A99" s="31"/>
      <c r="B99" s="31"/>
      <c r="C99" s="31">
        <f>IF(Input_Lieferant!B106="","",Input_Lieferant!B106)</f>
        <v>98</v>
      </c>
      <c r="D99" s="31" t="str">
        <f>_xlfn.IFNA(INDEX('Systemmanager - Datenassistent'!$B$9:$BJ$159,MATCH($C99,Input_Lieferant!$B$9:$B$158,0),MATCH("WERKS",'Systemmanager - Datenassistent'!$B$8:$BJ$8,0)), "") &amp; ""</f>
        <v>0430</v>
      </c>
      <c r="E99" s="31"/>
      <c r="F99" s="31"/>
      <c r="G99" s="31"/>
      <c r="H99" s="31"/>
      <c r="I99" s="31"/>
      <c r="J99" s="31" t="str">
        <f t="shared" si="9"/>
        <v>10</v>
      </c>
      <c r="K99" s="31">
        <f>_xlfn.IFNA(INDEX(Input_Lieferant!$D$9:$BE$158,MATCH($C99,Input_Lieferant!$B$9:$B$158,0),MATCH("V_PREISEINHEIT",Input_Lieferant!$D$8:$BE$8,0)), "")</f>
        <v>99</v>
      </c>
      <c r="L99" s="31" t="str">
        <f>_xlfn.IFNA(INDEX('Systemmanager - Datenassistent'!$B$9:$BJ$159,MATCH($C99,Input_Lieferant!$B$9:$B$158,0),MATCH(L$1,'Systemmanager - Datenassistent'!$B$8:$BJ$8,0)), "") &amp; ""</f>
        <v>V</v>
      </c>
      <c r="M99" s="31">
        <f>IFERROR(ROUND(INDEX(Input_Lieferant!$D$9:$BE$158,MATCH($C99,Input_Lieferant!$B$9:$B$158,0),MATCH("V_BEWERTUNGSPREIS",Input_Lieferant!$D$8:$BE$8,0)), 2), "")</f>
        <v>5.25</v>
      </c>
      <c r="N99" s="31">
        <f t="shared" si="10"/>
        <v>5.25</v>
      </c>
      <c r="O99" s="31" t="str">
        <f t="shared" si="11"/>
        <v>CHF</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4">
      <c r="A100" s="31"/>
      <c r="B100" s="31"/>
      <c r="C100" s="31">
        <f>IF(Input_Lieferant!B107="","",Input_Lieferant!B107)</f>
        <v>99</v>
      </c>
      <c r="D100" s="31" t="str">
        <f>_xlfn.IFNA(INDEX('Systemmanager - Datenassistent'!$B$9:$BJ$159,MATCH($C100,Input_Lieferant!$B$9:$B$158,0),MATCH("WERKS",'Systemmanager - Datenassistent'!$B$8:$BJ$8,0)), "") &amp; ""</f>
        <v>0800</v>
      </c>
      <c r="E100" s="31"/>
      <c r="F100" s="31"/>
      <c r="G100" s="31"/>
      <c r="H100" s="31"/>
      <c r="I100" s="31"/>
      <c r="J100" s="31" t="str">
        <f t="shared" si="9"/>
        <v>10</v>
      </c>
      <c r="K100" s="31">
        <f>_xlfn.IFNA(INDEX(Input_Lieferant!$D$9:$BE$158,MATCH($C100,Input_Lieferant!$B$9:$B$158,0),MATCH("V_PREISEINHEIT",Input_Lieferant!$D$8:$BE$8,0)), "")</f>
        <v>100</v>
      </c>
      <c r="L100" s="31" t="str">
        <f>_xlfn.IFNA(INDEX('Systemmanager - Datenassistent'!$B$9:$BJ$159,MATCH($C100,Input_Lieferant!$B$9:$B$158,0),MATCH(L$1,'Systemmanager - Datenassistent'!$B$8:$BJ$8,0)), "") &amp; ""</f>
        <v/>
      </c>
      <c r="M100" s="31">
        <f>IFERROR(ROUND(INDEX(Input_Lieferant!$D$9:$BE$158,MATCH($C100,Input_Lieferant!$B$9:$B$158,0),MATCH("V_BEWERTUNGSPREIS",Input_Lieferant!$D$8:$BE$8,0)), 2), "")</f>
        <v>5.99</v>
      </c>
      <c r="N100" s="31">
        <f t="shared" si="10"/>
        <v>5.99</v>
      </c>
      <c r="O100" s="31" t="str">
        <f t="shared" si="11"/>
        <v>CHF</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4">
      <c r="A101" s="31"/>
      <c r="B101" s="31"/>
      <c r="C101" s="31">
        <f>IF(Input_Lieferant!B108="","",Input_Lieferant!B108)</f>
        <v>100</v>
      </c>
      <c r="D101" s="31" t="str">
        <f>_xlfn.IFNA(INDEX('Systemmanager - Datenassistent'!$B$9:$BJ$159,MATCH($C101,Input_Lieferant!$B$9:$B$158,0),MATCH("WERKS",'Systemmanager - Datenassistent'!$B$8:$BJ$8,0)), "") &amp; ""</f>
        <v>0800</v>
      </c>
      <c r="E101" s="31"/>
      <c r="F101" s="31"/>
      <c r="G101" s="31"/>
      <c r="H101" s="31"/>
      <c r="I101" s="31"/>
      <c r="J101" s="31" t="str">
        <f t="shared" si="9"/>
        <v>10</v>
      </c>
      <c r="K101" s="31">
        <f>_xlfn.IFNA(INDEX(Input_Lieferant!$D$9:$BE$158,MATCH($C101,Input_Lieferant!$B$9:$B$158,0),MATCH("V_PREISEINHEIT",Input_Lieferant!$D$8:$BE$8,0)), "")</f>
        <v>60</v>
      </c>
      <c r="L101" s="31" t="str">
        <f>_xlfn.IFNA(INDEX('Systemmanager - Datenassistent'!$B$9:$BJ$159,MATCH($C101,Input_Lieferant!$B$9:$B$158,0),MATCH(L$1,'Systemmanager - Datenassistent'!$B$8:$BJ$8,0)), "") &amp; ""</f>
        <v>V</v>
      </c>
      <c r="M101" s="31">
        <f>IFERROR(ROUND(INDEX(Input_Lieferant!$D$9:$BE$158,MATCH($C101,Input_Lieferant!$B$9:$B$158,0),MATCH("V_BEWERTUNGSPREIS",Input_Lieferant!$D$8:$BE$8,0)), 2), "")</f>
        <v>4.3099999999999996</v>
      </c>
      <c r="N101" s="31">
        <f t="shared" si="10"/>
        <v>4.3099999999999996</v>
      </c>
      <c r="O101" s="31" t="str">
        <f t="shared" si="11"/>
        <v>CHF</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4">
      <c r="A102" s="31"/>
      <c r="B102" s="31"/>
      <c r="C102" s="31">
        <f>IF(Input_Lieferant!B109="","",Input_Lieferant!B109)</f>
        <v>101</v>
      </c>
      <c r="D102" s="31" t="str">
        <f>_xlfn.IFNA(INDEX('Systemmanager - Datenassistent'!$B$9:$BJ$159,MATCH($C102,Input_Lieferant!$B$9:$B$158,0),MATCH("WERKS",'Systemmanager - Datenassistent'!$B$8:$BJ$8,0)), "") &amp; ""</f>
        <v>0440</v>
      </c>
      <c r="E102" s="31"/>
      <c r="F102" s="31"/>
      <c r="G102" s="31"/>
      <c r="H102" s="31"/>
      <c r="I102" s="31"/>
      <c r="J102" s="31" t="str">
        <f t="shared" si="9"/>
        <v>10</v>
      </c>
      <c r="K102" s="31">
        <f>_xlfn.IFNA(INDEX(Input_Lieferant!$D$9:$BE$158,MATCH($C102,Input_Lieferant!$B$9:$B$158,0),MATCH("V_PREISEINHEIT",Input_Lieferant!$D$8:$BE$8,0)), "")</f>
        <v>51</v>
      </c>
      <c r="L102" s="31" t="str">
        <f>_xlfn.IFNA(INDEX('Systemmanager - Datenassistent'!$B$9:$BJ$159,MATCH($C102,Input_Lieferant!$B$9:$B$158,0),MATCH(L$1,'Systemmanager - Datenassistent'!$B$8:$BJ$8,0)), "") &amp; ""</f>
        <v>S</v>
      </c>
      <c r="M102" s="31">
        <f>IFERROR(ROUND(INDEX(Input_Lieferant!$D$9:$BE$158,MATCH($C102,Input_Lieferant!$B$9:$B$158,0),MATCH("V_BEWERTUNGSPREIS",Input_Lieferant!$D$8:$BE$8,0)), 2), "")</f>
        <v>9.4600000000000009</v>
      </c>
      <c r="N102" s="31">
        <f t="shared" si="10"/>
        <v>9.4600000000000009</v>
      </c>
      <c r="O102" s="31" t="str">
        <f t="shared" si="11"/>
        <v>CHF</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4">
      <c r="A103" s="31"/>
      <c r="B103" s="31"/>
      <c r="C103" s="31">
        <f>IF(Input_Lieferant!B110="","",Input_Lieferant!B110)</f>
        <v>102</v>
      </c>
      <c r="D103" s="31" t="str">
        <f>_xlfn.IFNA(INDEX('Systemmanager - Datenassistent'!$B$9:$BJ$159,MATCH($C103,Input_Lieferant!$B$9:$B$158,0),MATCH("WERKS",'Systemmanager - Datenassistent'!$B$8:$BJ$8,0)), "") &amp; ""</f>
        <v>0430</v>
      </c>
      <c r="E103" s="31"/>
      <c r="F103" s="31"/>
      <c r="G103" s="31"/>
      <c r="H103" s="31"/>
      <c r="I103" s="31"/>
      <c r="J103" s="31" t="str">
        <f t="shared" si="9"/>
        <v>10</v>
      </c>
      <c r="K103" s="31">
        <f>_xlfn.IFNA(INDEX(Input_Lieferant!$D$9:$BE$158,MATCH($C103,Input_Lieferant!$B$9:$B$158,0),MATCH("V_PREISEINHEIT",Input_Lieferant!$D$8:$BE$8,0)), "")</f>
        <v>13</v>
      </c>
      <c r="L103" s="31" t="str">
        <f>_xlfn.IFNA(INDEX('Systemmanager - Datenassistent'!$B$9:$BJ$159,MATCH($C103,Input_Lieferant!$B$9:$B$158,0),MATCH(L$1,'Systemmanager - Datenassistent'!$B$8:$BJ$8,0)), "") &amp; ""</f>
        <v/>
      </c>
      <c r="M103" s="31">
        <f>IFERROR(ROUND(INDEX(Input_Lieferant!$D$9:$BE$158,MATCH($C103,Input_Lieferant!$B$9:$B$158,0),MATCH("V_BEWERTUNGSPREIS",Input_Lieferant!$D$8:$BE$8,0)), 2), "")</f>
        <v>9.1999999999999993</v>
      </c>
      <c r="N103" s="31">
        <f t="shared" si="10"/>
        <v>9.1999999999999993</v>
      </c>
      <c r="O103" s="31" t="str">
        <f t="shared" si="11"/>
        <v>CHF</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4">
      <c r="A104" s="31"/>
      <c r="B104" s="31"/>
      <c r="C104" s="31">
        <f>IF(Input_Lieferant!B111="","",Input_Lieferant!B111)</f>
        <v>103</v>
      </c>
      <c r="D104" s="31" t="str">
        <f>_xlfn.IFNA(INDEX('Systemmanager - Datenassistent'!$B$9:$BJ$159,MATCH($C104,Input_Lieferant!$B$9:$B$158,0),MATCH("WERKS",'Systemmanager - Datenassistent'!$B$8:$BJ$8,0)), "") &amp; ""</f>
        <v>0800</v>
      </c>
      <c r="E104" s="31"/>
      <c r="F104" s="31"/>
      <c r="G104" s="31"/>
      <c r="H104" s="31"/>
      <c r="I104" s="31"/>
      <c r="J104" s="31" t="str">
        <f t="shared" si="9"/>
        <v>10</v>
      </c>
      <c r="K104" s="31">
        <f>_xlfn.IFNA(INDEX(Input_Lieferant!$D$9:$BE$158,MATCH($C104,Input_Lieferant!$B$9:$B$158,0),MATCH("V_PREISEINHEIT",Input_Lieferant!$D$8:$BE$8,0)), "")</f>
        <v>32</v>
      </c>
      <c r="L104" s="31" t="str">
        <f>_xlfn.IFNA(INDEX('Systemmanager - Datenassistent'!$B$9:$BJ$159,MATCH($C104,Input_Lieferant!$B$9:$B$158,0),MATCH(L$1,'Systemmanager - Datenassistent'!$B$8:$BJ$8,0)), "") &amp; ""</f>
        <v>V</v>
      </c>
      <c r="M104" s="31">
        <f>IFERROR(ROUND(INDEX(Input_Lieferant!$D$9:$BE$158,MATCH($C104,Input_Lieferant!$B$9:$B$158,0),MATCH("V_BEWERTUNGSPREIS",Input_Lieferant!$D$8:$BE$8,0)), 2), "")</f>
        <v>1.57</v>
      </c>
      <c r="N104" s="31">
        <f t="shared" si="10"/>
        <v>1.57</v>
      </c>
      <c r="O104" s="31" t="str">
        <f t="shared" si="11"/>
        <v>CHF</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4">
      <c r="A105" s="31"/>
      <c r="B105" s="31"/>
      <c r="C105" s="31">
        <f>IF(Input_Lieferant!B112="","",Input_Lieferant!B112)</f>
        <v>104</v>
      </c>
      <c r="D105" s="31" t="str">
        <f>_xlfn.IFNA(INDEX('Systemmanager - Datenassistent'!$B$9:$BJ$159,MATCH($C105,Input_Lieferant!$B$9:$B$158,0),MATCH("WERKS",'Systemmanager - Datenassistent'!$B$8:$BJ$8,0)), "") &amp; ""</f>
        <v>0430</v>
      </c>
      <c r="E105" s="31"/>
      <c r="F105" s="31"/>
      <c r="G105" s="31"/>
      <c r="H105" s="31"/>
      <c r="I105" s="31"/>
      <c r="J105" s="31" t="str">
        <f t="shared" si="9"/>
        <v>10</v>
      </c>
      <c r="K105" s="31">
        <f>_xlfn.IFNA(INDEX(Input_Lieferant!$D$9:$BE$158,MATCH($C105,Input_Lieferant!$B$9:$B$158,0),MATCH("V_PREISEINHEIT",Input_Lieferant!$D$8:$BE$8,0)), "")</f>
        <v>35</v>
      </c>
      <c r="L105" s="31" t="str">
        <f>_xlfn.IFNA(INDEX('Systemmanager - Datenassistent'!$B$9:$BJ$159,MATCH($C105,Input_Lieferant!$B$9:$B$158,0),MATCH(L$1,'Systemmanager - Datenassistent'!$B$8:$BJ$8,0)), "") &amp; ""</f>
        <v/>
      </c>
      <c r="M105" s="31">
        <f>IFERROR(ROUND(INDEX(Input_Lieferant!$D$9:$BE$158,MATCH($C105,Input_Lieferant!$B$9:$B$158,0),MATCH("V_BEWERTUNGSPREIS",Input_Lieferant!$D$8:$BE$8,0)), 2), "")</f>
        <v>9.3000000000000007</v>
      </c>
      <c r="N105" s="31">
        <f t="shared" si="10"/>
        <v>9.3000000000000007</v>
      </c>
      <c r="O105" s="31" t="str">
        <f t="shared" si="11"/>
        <v>CHF</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4">
      <c r="A106" s="31"/>
      <c r="B106" s="31"/>
      <c r="C106" s="31">
        <f>IF(Input_Lieferant!B113="","",Input_Lieferant!B113)</f>
        <v>105</v>
      </c>
      <c r="D106" s="31" t="str">
        <f>_xlfn.IFNA(INDEX('Systemmanager - Datenassistent'!$B$9:$BJ$159,MATCH($C106,Input_Lieferant!$B$9:$B$158,0),MATCH("WERKS",'Systemmanager - Datenassistent'!$B$8:$BJ$8,0)), "") &amp; ""</f>
        <v>0440</v>
      </c>
      <c r="E106" s="31"/>
      <c r="F106" s="31"/>
      <c r="G106" s="31"/>
      <c r="H106" s="31"/>
      <c r="I106" s="31"/>
      <c r="J106" s="31" t="str">
        <f t="shared" si="9"/>
        <v>10</v>
      </c>
      <c r="K106" s="31">
        <f>_xlfn.IFNA(INDEX(Input_Lieferant!$D$9:$BE$158,MATCH($C106,Input_Lieferant!$B$9:$B$158,0),MATCH("V_PREISEINHEIT",Input_Lieferant!$D$8:$BE$8,0)), "")</f>
        <v>74</v>
      </c>
      <c r="L106" s="31" t="str">
        <f>_xlfn.IFNA(INDEX('Systemmanager - Datenassistent'!$B$9:$BJ$159,MATCH($C106,Input_Lieferant!$B$9:$B$158,0),MATCH(L$1,'Systemmanager - Datenassistent'!$B$8:$BJ$8,0)), "") &amp; ""</f>
        <v/>
      </c>
      <c r="M106" s="31">
        <f>IFERROR(ROUND(INDEX(Input_Lieferant!$D$9:$BE$158,MATCH($C106,Input_Lieferant!$B$9:$B$158,0),MATCH("V_BEWERTUNGSPREIS",Input_Lieferant!$D$8:$BE$8,0)), 2), "")</f>
        <v>6.56</v>
      </c>
      <c r="N106" s="31">
        <f t="shared" si="10"/>
        <v>6.56</v>
      </c>
      <c r="O106" s="31" t="str">
        <f t="shared" si="11"/>
        <v>CHF</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4">
      <c r="A107" s="31"/>
      <c r="B107" s="31"/>
      <c r="C107" s="31">
        <f>IF(Input_Lieferant!B114="","",Input_Lieferant!B114)</f>
        <v>106</v>
      </c>
      <c r="D107" s="31" t="str">
        <f>_xlfn.IFNA(INDEX('Systemmanager - Datenassistent'!$B$9:$BJ$159,MATCH($C107,Input_Lieferant!$B$9:$B$158,0),MATCH("WERKS",'Systemmanager - Datenassistent'!$B$8:$BJ$8,0)), "") &amp; ""</f>
        <v>0430</v>
      </c>
      <c r="E107" s="31"/>
      <c r="F107" s="31"/>
      <c r="G107" s="31"/>
      <c r="H107" s="31"/>
      <c r="I107" s="31"/>
      <c r="J107" s="31" t="str">
        <f t="shared" si="9"/>
        <v>10</v>
      </c>
      <c r="K107" s="31">
        <f>_xlfn.IFNA(INDEX(Input_Lieferant!$D$9:$BE$158,MATCH($C107,Input_Lieferant!$B$9:$B$158,0),MATCH("V_PREISEINHEIT",Input_Lieferant!$D$8:$BE$8,0)), "")</f>
        <v>88</v>
      </c>
      <c r="L107" s="31" t="str">
        <f>_xlfn.IFNA(INDEX('Systemmanager - Datenassistent'!$B$9:$BJ$159,MATCH($C107,Input_Lieferant!$B$9:$B$158,0),MATCH(L$1,'Systemmanager - Datenassistent'!$B$8:$BJ$8,0)), "") &amp; ""</f>
        <v>V</v>
      </c>
      <c r="M107" s="31">
        <f>IFERROR(ROUND(INDEX(Input_Lieferant!$D$9:$BE$158,MATCH($C107,Input_Lieferant!$B$9:$B$158,0),MATCH("V_BEWERTUNGSPREIS",Input_Lieferant!$D$8:$BE$8,0)), 2), "")</f>
        <v>2.94</v>
      </c>
      <c r="N107" s="31">
        <f t="shared" si="10"/>
        <v>2.94</v>
      </c>
      <c r="O107" s="31" t="str">
        <f t="shared" si="11"/>
        <v>CHF</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4">
      <c r="A108" s="31"/>
      <c r="B108" s="31"/>
      <c r="C108" s="31">
        <f>IF(Input_Lieferant!B115="","",Input_Lieferant!B115)</f>
        <v>107</v>
      </c>
      <c r="D108" s="31" t="str">
        <f>_xlfn.IFNA(INDEX('Systemmanager - Datenassistent'!$B$9:$BJ$159,MATCH($C108,Input_Lieferant!$B$9:$B$158,0),MATCH("WERKS",'Systemmanager - Datenassistent'!$B$8:$BJ$8,0)), "") &amp; ""</f>
        <v>0420</v>
      </c>
      <c r="E108" s="31"/>
      <c r="F108" s="31"/>
      <c r="G108" s="31"/>
      <c r="H108" s="31"/>
      <c r="I108" s="31"/>
      <c r="J108" s="31" t="str">
        <f t="shared" si="9"/>
        <v>10</v>
      </c>
      <c r="K108" s="31">
        <f>_xlfn.IFNA(INDEX(Input_Lieferant!$D$9:$BE$158,MATCH($C108,Input_Lieferant!$B$9:$B$158,0),MATCH("V_PREISEINHEIT",Input_Lieferant!$D$8:$BE$8,0)), "")</f>
        <v>75</v>
      </c>
      <c r="L108" s="31" t="str">
        <f>_xlfn.IFNA(INDEX('Systemmanager - Datenassistent'!$B$9:$BJ$159,MATCH($C108,Input_Lieferant!$B$9:$B$158,0),MATCH(L$1,'Systemmanager - Datenassistent'!$B$8:$BJ$8,0)), "") &amp; ""</f>
        <v>S</v>
      </c>
      <c r="M108" s="31">
        <f>IFERROR(ROUND(INDEX(Input_Lieferant!$D$9:$BE$158,MATCH($C108,Input_Lieferant!$B$9:$B$158,0),MATCH("V_BEWERTUNGSPREIS",Input_Lieferant!$D$8:$BE$8,0)), 2), "")</f>
        <v>4.26</v>
      </c>
      <c r="N108" s="31">
        <f t="shared" si="10"/>
        <v>4.26</v>
      </c>
      <c r="O108" s="31" t="str">
        <f t="shared" si="11"/>
        <v>CHF</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4">
      <c r="A109" s="31"/>
      <c r="B109" s="31"/>
      <c r="C109" s="31">
        <f>IF(Input_Lieferant!B116="","",Input_Lieferant!B116)</f>
        <v>108</v>
      </c>
      <c r="D109" s="31" t="str">
        <f>_xlfn.IFNA(INDEX('Systemmanager - Datenassistent'!$B$9:$BJ$159,MATCH($C109,Input_Lieferant!$B$9:$B$158,0),MATCH("WERKS",'Systemmanager - Datenassistent'!$B$8:$BJ$8,0)), "") &amp; ""</f>
        <v>0430</v>
      </c>
      <c r="E109" s="31"/>
      <c r="F109" s="31"/>
      <c r="G109" s="31"/>
      <c r="H109" s="31"/>
      <c r="I109" s="31"/>
      <c r="J109" s="31" t="str">
        <f t="shared" si="9"/>
        <v>10</v>
      </c>
      <c r="K109" s="31">
        <f>_xlfn.IFNA(INDEX(Input_Lieferant!$D$9:$BE$158,MATCH($C109,Input_Lieferant!$B$9:$B$158,0),MATCH("V_PREISEINHEIT",Input_Lieferant!$D$8:$BE$8,0)), "")</f>
        <v>92</v>
      </c>
      <c r="L109" s="31" t="str">
        <f>_xlfn.IFNA(INDEX('Systemmanager - Datenassistent'!$B$9:$BJ$159,MATCH($C109,Input_Lieferant!$B$9:$B$158,0),MATCH(L$1,'Systemmanager - Datenassistent'!$B$8:$BJ$8,0)), "") &amp; ""</f>
        <v/>
      </c>
      <c r="M109" s="31">
        <f>IFERROR(ROUND(INDEX(Input_Lieferant!$D$9:$BE$158,MATCH($C109,Input_Lieferant!$B$9:$B$158,0),MATCH("V_BEWERTUNGSPREIS",Input_Lieferant!$D$8:$BE$8,0)), 2), "")</f>
        <v>2.34</v>
      </c>
      <c r="N109" s="31">
        <f t="shared" si="10"/>
        <v>2.34</v>
      </c>
      <c r="O109" s="31" t="str">
        <f t="shared" si="11"/>
        <v>CHF</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4">
      <c r="A110" s="31"/>
      <c r="B110" s="31"/>
      <c r="C110" s="31">
        <f>IF(Input_Lieferant!B117="","",Input_Lieferant!B117)</f>
        <v>109</v>
      </c>
      <c r="D110" s="31" t="str">
        <f>_xlfn.IFNA(INDEX('Systemmanager - Datenassistent'!$B$9:$BJ$159,MATCH($C110,Input_Lieferant!$B$9:$B$158,0),MATCH("WERKS",'Systemmanager - Datenassistent'!$B$8:$BJ$8,0)), "") &amp; ""</f>
        <v>0430</v>
      </c>
      <c r="E110" s="31"/>
      <c r="F110" s="31"/>
      <c r="G110" s="31"/>
      <c r="H110" s="31"/>
      <c r="I110" s="31"/>
      <c r="J110" s="31" t="str">
        <f t="shared" si="9"/>
        <v>10</v>
      </c>
      <c r="K110" s="31">
        <f>_xlfn.IFNA(INDEX(Input_Lieferant!$D$9:$BE$158,MATCH($C110,Input_Lieferant!$B$9:$B$158,0),MATCH("V_PREISEINHEIT",Input_Lieferant!$D$8:$BE$8,0)), "")</f>
        <v>62</v>
      </c>
      <c r="L110" s="31" t="str">
        <f>_xlfn.IFNA(INDEX('Systemmanager - Datenassistent'!$B$9:$BJ$159,MATCH($C110,Input_Lieferant!$B$9:$B$158,0),MATCH(L$1,'Systemmanager - Datenassistent'!$B$8:$BJ$8,0)), "") &amp; ""</f>
        <v/>
      </c>
      <c r="M110" s="31">
        <f>IFERROR(ROUND(INDEX(Input_Lieferant!$D$9:$BE$158,MATCH($C110,Input_Lieferant!$B$9:$B$158,0),MATCH("V_BEWERTUNGSPREIS",Input_Lieferant!$D$8:$BE$8,0)), 2), "")</f>
        <v>4.76</v>
      </c>
      <c r="N110" s="31">
        <f t="shared" si="10"/>
        <v>4.76</v>
      </c>
      <c r="O110" s="31" t="str">
        <f t="shared" si="11"/>
        <v>CHF</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4">
      <c r="A111" s="31"/>
      <c r="B111" s="31"/>
      <c r="C111" s="31">
        <f>IF(Input_Lieferant!B118="","",Input_Lieferant!B118)</f>
        <v>110</v>
      </c>
      <c r="D111" s="31" t="str">
        <f>_xlfn.IFNA(INDEX('Systemmanager - Datenassistent'!$B$9:$BJ$159,MATCH($C111,Input_Lieferant!$B$9:$B$158,0),MATCH("WERKS",'Systemmanager - Datenassistent'!$B$8:$BJ$8,0)), "") &amp; ""</f>
        <v>0430</v>
      </c>
      <c r="E111" s="31"/>
      <c r="F111" s="31"/>
      <c r="G111" s="31"/>
      <c r="H111" s="31"/>
      <c r="I111" s="31"/>
      <c r="J111" s="31" t="str">
        <f t="shared" si="9"/>
        <v>10</v>
      </c>
      <c r="K111" s="31">
        <f>_xlfn.IFNA(INDEX(Input_Lieferant!$D$9:$BE$158,MATCH($C111,Input_Lieferant!$B$9:$B$158,0),MATCH("V_PREISEINHEIT",Input_Lieferant!$D$8:$BE$8,0)), "")</f>
        <v>92</v>
      </c>
      <c r="L111" s="31" t="str">
        <f>_xlfn.IFNA(INDEX('Systemmanager - Datenassistent'!$B$9:$BJ$159,MATCH($C111,Input_Lieferant!$B$9:$B$158,0),MATCH(L$1,'Systemmanager - Datenassistent'!$B$8:$BJ$8,0)), "") &amp; ""</f>
        <v>V</v>
      </c>
      <c r="M111" s="31">
        <f>IFERROR(ROUND(INDEX(Input_Lieferant!$D$9:$BE$158,MATCH($C111,Input_Lieferant!$B$9:$B$158,0),MATCH("V_BEWERTUNGSPREIS",Input_Lieferant!$D$8:$BE$8,0)), 2), "")</f>
        <v>9.24</v>
      </c>
      <c r="N111" s="31">
        <f t="shared" si="10"/>
        <v>9.24</v>
      </c>
      <c r="O111" s="31" t="str">
        <f t="shared" si="11"/>
        <v>CHF</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4">
      <c r="A112" s="31"/>
      <c r="B112" s="31"/>
      <c r="C112" s="31">
        <f>IF(Input_Lieferant!B119="","",Input_Lieferant!B119)</f>
        <v>111</v>
      </c>
      <c r="D112" s="31" t="str">
        <f>_xlfn.IFNA(INDEX('Systemmanager - Datenassistent'!$B$9:$BJ$159,MATCH($C112,Input_Lieferant!$B$9:$B$158,0),MATCH("WERKS",'Systemmanager - Datenassistent'!$B$8:$BJ$8,0)), "") &amp; ""</f>
        <v>0440</v>
      </c>
      <c r="E112" s="31"/>
      <c r="F112" s="31"/>
      <c r="G112" s="31"/>
      <c r="H112" s="31"/>
      <c r="I112" s="31"/>
      <c r="J112" s="31" t="str">
        <f t="shared" si="9"/>
        <v>10</v>
      </c>
      <c r="K112" s="31">
        <f>_xlfn.IFNA(INDEX(Input_Lieferant!$D$9:$BE$158,MATCH($C112,Input_Lieferant!$B$9:$B$158,0),MATCH("V_PREISEINHEIT",Input_Lieferant!$D$8:$BE$8,0)), "")</f>
        <v>37</v>
      </c>
      <c r="L112" s="31" t="str">
        <f>_xlfn.IFNA(INDEX('Systemmanager - Datenassistent'!$B$9:$BJ$159,MATCH($C112,Input_Lieferant!$B$9:$B$158,0),MATCH(L$1,'Systemmanager - Datenassistent'!$B$8:$BJ$8,0)), "") &amp; ""</f>
        <v/>
      </c>
      <c r="M112" s="31">
        <f>IFERROR(ROUND(INDEX(Input_Lieferant!$D$9:$BE$158,MATCH($C112,Input_Lieferant!$B$9:$B$158,0),MATCH("V_BEWERTUNGSPREIS",Input_Lieferant!$D$8:$BE$8,0)), 2), "")</f>
        <v>9.66</v>
      </c>
      <c r="N112" s="31">
        <f t="shared" si="10"/>
        <v>9.66</v>
      </c>
      <c r="O112" s="31" t="str">
        <f t="shared" si="11"/>
        <v>CHF</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4">
      <c r="A113" s="31"/>
      <c r="B113" s="31"/>
      <c r="C113" s="31">
        <f>IF(Input_Lieferant!B120="","",Input_Lieferant!B120)</f>
        <v>112</v>
      </c>
      <c r="D113" s="31" t="str">
        <f>_xlfn.IFNA(INDEX('Systemmanager - Datenassistent'!$B$9:$BJ$159,MATCH($C113,Input_Lieferant!$B$9:$B$158,0),MATCH("WERKS",'Systemmanager - Datenassistent'!$B$8:$BJ$8,0)), "") &amp; ""</f>
        <v>0800</v>
      </c>
      <c r="E113" s="31"/>
      <c r="F113" s="31"/>
      <c r="G113" s="31"/>
      <c r="H113" s="31"/>
      <c r="I113" s="31"/>
      <c r="J113" s="31" t="str">
        <f t="shared" si="9"/>
        <v>10</v>
      </c>
      <c r="K113" s="31">
        <f>_xlfn.IFNA(INDEX(Input_Lieferant!$D$9:$BE$158,MATCH($C113,Input_Lieferant!$B$9:$B$158,0),MATCH("V_PREISEINHEIT",Input_Lieferant!$D$8:$BE$8,0)), "")</f>
        <v>9</v>
      </c>
      <c r="L113" s="31" t="str">
        <f>_xlfn.IFNA(INDEX('Systemmanager - Datenassistent'!$B$9:$BJ$159,MATCH($C113,Input_Lieferant!$B$9:$B$158,0),MATCH(L$1,'Systemmanager - Datenassistent'!$B$8:$BJ$8,0)), "") &amp; ""</f>
        <v>V</v>
      </c>
      <c r="M113" s="31">
        <f>IFERROR(ROUND(INDEX(Input_Lieferant!$D$9:$BE$158,MATCH($C113,Input_Lieferant!$B$9:$B$158,0),MATCH("V_BEWERTUNGSPREIS",Input_Lieferant!$D$8:$BE$8,0)), 2), "")</f>
        <v>6.99</v>
      </c>
      <c r="N113" s="31">
        <f t="shared" si="10"/>
        <v>6.99</v>
      </c>
      <c r="O113" s="31" t="str">
        <f t="shared" si="11"/>
        <v>CHF</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4">
      <c r="A114" s="31"/>
      <c r="B114" s="31"/>
      <c r="C114" s="31">
        <f>IF(Input_Lieferant!B121="","",Input_Lieferant!B121)</f>
        <v>113</v>
      </c>
      <c r="D114" s="31" t="str">
        <f>_xlfn.IFNA(INDEX('Systemmanager - Datenassistent'!$B$9:$BJ$159,MATCH($C114,Input_Lieferant!$B$9:$B$158,0),MATCH("WERKS",'Systemmanager - Datenassistent'!$B$8:$BJ$8,0)), "") &amp; ""</f>
        <v>0430</v>
      </c>
      <c r="E114" s="31"/>
      <c r="F114" s="31"/>
      <c r="G114" s="31"/>
      <c r="H114" s="31"/>
      <c r="I114" s="31"/>
      <c r="J114" s="31" t="str">
        <f t="shared" si="9"/>
        <v>10</v>
      </c>
      <c r="K114" s="31">
        <f>_xlfn.IFNA(INDEX(Input_Lieferant!$D$9:$BE$158,MATCH($C114,Input_Lieferant!$B$9:$B$158,0),MATCH("V_PREISEINHEIT",Input_Lieferant!$D$8:$BE$8,0)), "")</f>
        <v>3</v>
      </c>
      <c r="L114" s="31" t="str">
        <f>_xlfn.IFNA(INDEX('Systemmanager - Datenassistent'!$B$9:$BJ$159,MATCH($C114,Input_Lieferant!$B$9:$B$158,0),MATCH(L$1,'Systemmanager - Datenassistent'!$B$8:$BJ$8,0)), "") &amp; ""</f>
        <v>S</v>
      </c>
      <c r="M114" s="31">
        <f>IFERROR(ROUND(INDEX(Input_Lieferant!$D$9:$BE$158,MATCH($C114,Input_Lieferant!$B$9:$B$158,0),MATCH("V_BEWERTUNGSPREIS",Input_Lieferant!$D$8:$BE$8,0)), 2), "")</f>
        <v>8.51</v>
      </c>
      <c r="N114" s="31">
        <f t="shared" si="10"/>
        <v>8.51</v>
      </c>
      <c r="O114" s="31" t="str">
        <f t="shared" si="11"/>
        <v>CHF</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4">
      <c r="A115" s="31"/>
      <c r="B115" s="31"/>
      <c r="C115" s="31">
        <f>IF(Input_Lieferant!B122="","",Input_Lieferant!B122)</f>
        <v>114</v>
      </c>
      <c r="D115" s="31" t="str">
        <f>_xlfn.IFNA(INDEX('Systemmanager - Datenassistent'!$B$9:$BJ$159,MATCH($C115,Input_Lieferant!$B$9:$B$158,0),MATCH("WERKS",'Systemmanager - Datenassistent'!$B$8:$BJ$8,0)), "") &amp; ""</f>
        <v>0420</v>
      </c>
      <c r="E115" s="31"/>
      <c r="F115" s="31"/>
      <c r="G115" s="31"/>
      <c r="H115" s="31"/>
      <c r="I115" s="31"/>
      <c r="J115" s="31" t="str">
        <f t="shared" si="9"/>
        <v>10</v>
      </c>
      <c r="K115" s="31">
        <f>_xlfn.IFNA(INDEX(Input_Lieferant!$D$9:$BE$158,MATCH($C115,Input_Lieferant!$B$9:$B$158,0),MATCH("V_PREISEINHEIT",Input_Lieferant!$D$8:$BE$8,0)), "")</f>
        <v>86</v>
      </c>
      <c r="L115" s="31" t="str">
        <f>_xlfn.IFNA(INDEX('Systemmanager - Datenassistent'!$B$9:$BJ$159,MATCH($C115,Input_Lieferant!$B$9:$B$158,0),MATCH(L$1,'Systemmanager - Datenassistent'!$B$8:$BJ$8,0)), "") &amp; ""</f>
        <v>V</v>
      </c>
      <c r="M115" s="31">
        <f>IFERROR(ROUND(INDEX(Input_Lieferant!$D$9:$BE$158,MATCH($C115,Input_Lieferant!$B$9:$B$158,0),MATCH("V_BEWERTUNGSPREIS",Input_Lieferant!$D$8:$BE$8,0)), 2), "")</f>
        <v>4.47</v>
      </c>
      <c r="N115" s="31">
        <f t="shared" si="10"/>
        <v>4.47</v>
      </c>
      <c r="O115" s="31" t="str">
        <f t="shared" si="11"/>
        <v>CHF</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4">
      <c r="A116" s="31"/>
      <c r="B116" s="31"/>
      <c r="C116" s="31">
        <f>IF(Input_Lieferant!B123="","",Input_Lieferant!B123)</f>
        <v>115</v>
      </c>
      <c r="D116" s="31" t="str">
        <f>_xlfn.IFNA(INDEX('Systemmanager - Datenassistent'!$B$9:$BJ$159,MATCH($C116,Input_Lieferant!$B$9:$B$158,0),MATCH("WERKS",'Systemmanager - Datenassistent'!$B$8:$BJ$8,0)), "") &amp; ""</f>
        <v>0440</v>
      </c>
      <c r="E116" s="31"/>
      <c r="F116" s="31"/>
      <c r="G116" s="31"/>
      <c r="H116" s="31"/>
      <c r="I116" s="31"/>
      <c r="J116" s="31" t="str">
        <f t="shared" si="9"/>
        <v>10</v>
      </c>
      <c r="K116" s="31">
        <f>_xlfn.IFNA(INDEX(Input_Lieferant!$D$9:$BE$158,MATCH($C116,Input_Lieferant!$B$9:$B$158,0),MATCH("V_PREISEINHEIT",Input_Lieferant!$D$8:$BE$8,0)), "")</f>
        <v>17</v>
      </c>
      <c r="L116" s="31" t="str">
        <f>_xlfn.IFNA(INDEX('Systemmanager - Datenassistent'!$B$9:$BJ$159,MATCH($C116,Input_Lieferant!$B$9:$B$158,0),MATCH(L$1,'Systemmanager - Datenassistent'!$B$8:$BJ$8,0)), "") &amp; ""</f>
        <v>S</v>
      </c>
      <c r="M116" s="31">
        <f>IFERROR(ROUND(INDEX(Input_Lieferant!$D$9:$BE$158,MATCH($C116,Input_Lieferant!$B$9:$B$158,0),MATCH("V_BEWERTUNGSPREIS",Input_Lieferant!$D$8:$BE$8,0)), 2), "")</f>
        <v>8.23</v>
      </c>
      <c r="N116" s="31">
        <f t="shared" si="10"/>
        <v>8.23</v>
      </c>
      <c r="O116" s="31" t="str">
        <f t="shared" si="11"/>
        <v>CHF</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4">
      <c r="A117" s="31"/>
      <c r="B117" s="31"/>
      <c r="C117" s="31">
        <f>IF(Input_Lieferant!B124="","",Input_Lieferant!B124)</f>
        <v>116</v>
      </c>
      <c r="D117" s="31" t="str">
        <f>_xlfn.IFNA(INDEX('Systemmanager - Datenassistent'!$B$9:$BJ$159,MATCH($C117,Input_Lieferant!$B$9:$B$158,0),MATCH("WERKS",'Systemmanager - Datenassistent'!$B$8:$BJ$8,0)), "") &amp; ""</f>
        <v>0800</v>
      </c>
      <c r="E117" s="31"/>
      <c r="F117" s="31"/>
      <c r="G117" s="31"/>
      <c r="H117" s="31"/>
      <c r="I117" s="31"/>
      <c r="J117" s="31" t="str">
        <f t="shared" si="9"/>
        <v>10</v>
      </c>
      <c r="K117" s="31">
        <f>_xlfn.IFNA(INDEX(Input_Lieferant!$D$9:$BE$158,MATCH($C117,Input_Lieferant!$B$9:$B$158,0),MATCH("V_PREISEINHEIT",Input_Lieferant!$D$8:$BE$8,0)), "")</f>
        <v>55</v>
      </c>
      <c r="L117" s="31" t="str">
        <f>_xlfn.IFNA(INDEX('Systemmanager - Datenassistent'!$B$9:$BJ$159,MATCH($C117,Input_Lieferant!$B$9:$B$158,0),MATCH(L$1,'Systemmanager - Datenassistent'!$B$8:$BJ$8,0)), "") &amp; ""</f>
        <v>V</v>
      </c>
      <c r="M117" s="31">
        <f>IFERROR(ROUND(INDEX(Input_Lieferant!$D$9:$BE$158,MATCH($C117,Input_Lieferant!$B$9:$B$158,0),MATCH("V_BEWERTUNGSPREIS",Input_Lieferant!$D$8:$BE$8,0)), 2), "")</f>
        <v>3.58</v>
      </c>
      <c r="N117" s="31">
        <f t="shared" si="10"/>
        <v>3.58</v>
      </c>
      <c r="O117" s="31" t="str">
        <f t="shared" si="11"/>
        <v>CHF</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4">
      <c r="A118" s="31"/>
      <c r="B118" s="31"/>
      <c r="C118" s="31">
        <f>IF(Input_Lieferant!B125="","",Input_Lieferant!B125)</f>
        <v>117</v>
      </c>
      <c r="D118" s="31" t="str">
        <f>_xlfn.IFNA(INDEX('Systemmanager - Datenassistent'!$B$9:$BJ$159,MATCH($C118,Input_Lieferant!$B$9:$B$158,0),MATCH("WERKS",'Systemmanager - Datenassistent'!$B$8:$BJ$8,0)), "") &amp; ""</f>
        <v>0440</v>
      </c>
      <c r="E118" s="31"/>
      <c r="F118" s="31"/>
      <c r="G118" s="31"/>
      <c r="H118" s="31"/>
      <c r="I118" s="31"/>
      <c r="J118" s="31" t="str">
        <f t="shared" si="9"/>
        <v>10</v>
      </c>
      <c r="K118" s="31">
        <f>_xlfn.IFNA(INDEX(Input_Lieferant!$D$9:$BE$158,MATCH($C118,Input_Lieferant!$B$9:$B$158,0),MATCH("V_PREISEINHEIT",Input_Lieferant!$D$8:$BE$8,0)), "")</f>
        <v>12</v>
      </c>
      <c r="L118" s="31" t="str">
        <f>_xlfn.IFNA(INDEX('Systemmanager - Datenassistent'!$B$9:$BJ$159,MATCH($C118,Input_Lieferant!$B$9:$B$158,0),MATCH(L$1,'Systemmanager - Datenassistent'!$B$8:$BJ$8,0)), "") &amp; ""</f>
        <v>V</v>
      </c>
      <c r="M118" s="31">
        <f>IFERROR(ROUND(INDEX(Input_Lieferant!$D$9:$BE$158,MATCH($C118,Input_Lieferant!$B$9:$B$158,0),MATCH("V_BEWERTUNGSPREIS",Input_Lieferant!$D$8:$BE$8,0)), 2), "")</f>
        <v>1.74</v>
      </c>
      <c r="N118" s="31">
        <f t="shared" si="10"/>
        <v>1.74</v>
      </c>
      <c r="O118" s="31" t="str">
        <f t="shared" si="11"/>
        <v>CHF</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4">
      <c r="A119" s="31"/>
      <c r="B119" s="31"/>
      <c r="C119" s="31">
        <f>IF(Input_Lieferant!B126="","",Input_Lieferant!B126)</f>
        <v>118</v>
      </c>
      <c r="D119" s="31" t="str">
        <f>_xlfn.IFNA(INDEX('Systemmanager - Datenassistent'!$B$9:$BJ$159,MATCH($C119,Input_Lieferant!$B$9:$B$158,0),MATCH("WERKS",'Systemmanager - Datenassistent'!$B$8:$BJ$8,0)), "") &amp; ""</f>
        <v>0430</v>
      </c>
      <c r="E119" s="31"/>
      <c r="F119" s="31"/>
      <c r="G119" s="31"/>
      <c r="H119" s="31"/>
      <c r="I119" s="31"/>
      <c r="J119" s="31" t="str">
        <f t="shared" si="9"/>
        <v>10</v>
      </c>
      <c r="K119" s="31">
        <f>_xlfn.IFNA(INDEX(Input_Lieferant!$D$9:$BE$158,MATCH($C119,Input_Lieferant!$B$9:$B$158,0),MATCH("V_PREISEINHEIT",Input_Lieferant!$D$8:$BE$8,0)), "")</f>
        <v>20</v>
      </c>
      <c r="L119" s="31" t="str">
        <f>_xlfn.IFNA(INDEX('Systemmanager - Datenassistent'!$B$9:$BJ$159,MATCH($C119,Input_Lieferant!$B$9:$B$158,0),MATCH(L$1,'Systemmanager - Datenassistent'!$B$8:$BJ$8,0)), "") &amp; ""</f>
        <v>V</v>
      </c>
      <c r="M119" s="31">
        <f>IFERROR(ROUND(INDEX(Input_Lieferant!$D$9:$BE$158,MATCH($C119,Input_Lieferant!$B$9:$B$158,0),MATCH("V_BEWERTUNGSPREIS",Input_Lieferant!$D$8:$BE$8,0)), 2), "")</f>
        <v>8.73</v>
      </c>
      <c r="N119" s="31">
        <f t="shared" si="10"/>
        <v>8.73</v>
      </c>
      <c r="O119" s="31" t="str">
        <f t="shared" si="11"/>
        <v>CHF</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4">
      <c r="A120" s="31"/>
      <c r="B120" s="31"/>
      <c r="C120" s="31">
        <f>IF(Input_Lieferant!B127="","",Input_Lieferant!B127)</f>
        <v>119</v>
      </c>
      <c r="D120" s="31" t="str">
        <f>_xlfn.IFNA(INDEX('Systemmanager - Datenassistent'!$B$9:$BJ$159,MATCH($C120,Input_Lieferant!$B$9:$B$158,0),MATCH("WERKS",'Systemmanager - Datenassistent'!$B$8:$BJ$8,0)), "") &amp; ""</f>
        <v>0800</v>
      </c>
      <c r="E120" s="31"/>
      <c r="F120" s="31"/>
      <c r="G120" s="31"/>
      <c r="H120" s="31"/>
      <c r="I120" s="31"/>
      <c r="J120" s="31" t="str">
        <f t="shared" si="9"/>
        <v>10</v>
      </c>
      <c r="K120" s="31">
        <f>_xlfn.IFNA(INDEX(Input_Lieferant!$D$9:$BE$158,MATCH($C120,Input_Lieferant!$B$9:$B$158,0),MATCH("V_PREISEINHEIT",Input_Lieferant!$D$8:$BE$8,0)), "")</f>
        <v>87</v>
      </c>
      <c r="L120" s="31" t="str">
        <f>_xlfn.IFNA(INDEX('Systemmanager - Datenassistent'!$B$9:$BJ$159,MATCH($C120,Input_Lieferant!$B$9:$B$158,0),MATCH(L$1,'Systemmanager - Datenassistent'!$B$8:$BJ$8,0)), "") &amp; ""</f>
        <v/>
      </c>
      <c r="M120" s="31">
        <f>IFERROR(ROUND(INDEX(Input_Lieferant!$D$9:$BE$158,MATCH($C120,Input_Lieferant!$B$9:$B$158,0),MATCH("V_BEWERTUNGSPREIS",Input_Lieferant!$D$8:$BE$8,0)), 2), "")</f>
        <v>5.37</v>
      </c>
      <c r="N120" s="31">
        <f t="shared" si="10"/>
        <v>5.37</v>
      </c>
      <c r="O120" s="31" t="str">
        <f t="shared" si="11"/>
        <v>CHF</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4">
      <c r="A121" s="31"/>
      <c r="B121" s="31"/>
      <c r="C121" s="31">
        <f>IF(Input_Lieferant!B128="","",Input_Lieferant!B128)</f>
        <v>120</v>
      </c>
      <c r="D121" s="31" t="str">
        <f>_xlfn.IFNA(INDEX('Systemmanager - Datenassistent'!$B$9:$BJ$159,MATCH($C121,Input_Lieferant!$B$9:$B$158,0),MATCH("WERKS",'Systemmanager - Datenassistent'!$B$8:$BJ$8,0)), "") &amp; ""</f>
        <v>0420</v>
      </c>
      <c r="E121" s="31"/>
      <c r="F121" s="31"/>
      <c r="G121" s="31"/>
      <c r="H121" s="31"/>
      <c r="I121" s="31"/>
      <c r="J121" s="31" t="str">
        <f t="shared" si="9"/>
        <v>10</v>
      </c>
      <c r="K121" s="31">
        <f>_xlfn.IFNA(INDEX(Input_Lieferant!$D$9:$BE$158,MATCH($C121,Input_Lieferant!$B$9:$B$158,0),MATCH("V_PREISEINHEIT",Input_Lieferant!$D$8:$BE$8,0)), "")</f>
        <v>97</v>
      </c>
      <c r="L121" s="31" t="str">
        <f>_xlfn.IFNA(INDEX('Systemmanager - Datenassistent'!$B$9:$BJ$159,MATCH($C121,Input_Lieferant!$B$9:$B$158,0),MATCH(L$1,'Systemmanager - Datenassistent'!$B$8:$BJ$8,0)), "") &amp; ""</f>
        <v>S</v>
      </c>
      <c r="M121" s="31">
        <f>IFERROR(ROUND(INDEX(Input_Lieferant!$D$9:$BE$158,MATCH($C121,Input_Lieferant!$B$9:$B$158,0),MATCH("V_BEWERTUNGSPREIS",Input_Lieferant!$D$8:$BE$8,0)), 2), "")</f>
        <v>5.71</v>
      </c>
      <c r="N121" s="31">
        <f t="shared" si="10"/>
        <v>5.71</v>
      </c>
      <c r="O121" s="31" t="str">
        <f t="shared" si="11"/>
        <v>CHF</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4">
      <c r="A122" s="31"/>
      <c r="B122" s="31"/>
      <c r="C122" s="31">
        <f>IF(Input_Lieferant!B129="","",Input_Lieferant!B129)</f>
        <v>121</v>
      </c>
      <c r="D122" s="31" t="str">
        <f>_xlfn.IFNA(INDEX('Systemmanager - Datenassistent'!$B$9:$BJ$159,MATCH($C122,Input_Lieferant!$B$9:$B$158,0),MATCH("WERKS",'Systemmanager - Datenassistent'!$B$8:$BJ$8,0)), "") &amp; ""</f>
        <v>0420</v>
      </c>
      <c r="E122" s="31"/>
      <c r="F122" s="31"/>
      <c r="G122" s="31"/>
      <c r="H122" s="31"/>
      <c r="I122" s="31"/>
      <c r="J122" s="31" t="str">
        <f t="shared" si="9"/>
        <v>10</v>
      </c>
      <c r="K122" s="31">
        <f>_xlfn.IFNA(INDEX(Input_Lieferant!$D$9:$BE$158,MATCH($C122,Input_Lieferant!$B$9:$B$158,0),MATCH("V_PREISEINHEIT",Input_Lieferant!$D$8:$BE$8,0)), "")</f>
        <v>10</v>
      </c>
      <c r="L122" s="31" t="str">
        <f>_xlfn.IFNA(INDEX('Systemmanager - Datenassistent'!$B$9:$BJ$159,MATCH($C122,Input_Lieferant!$B$9:$B$158,0),MATCH(L$1,'Systemmanager - Datenassistent'!$B$8:$BJ$8,0)), "") &amp; ""</f>
        <v>S</v>
      </c>
      <c r="M122" s="31">
        <f>IFERROR(ROUND(INDEX(Input_Lieferant!$D$9:$BE$158,MATCH($C122,Input_Lieferant!$B$9:$B$158,0),MATCH("V_BEWERTUNGSPREIS",Input_Lieferant!$D$8:$BE$8,0)), 2), "")</f>
        <v>4.5</v>
      </c>
      <c r="N122" s="31">
        <f t="shared" si="10"/>
        <v>4.5</v>
      </c>
      <c r="O122" s="31" t="str">
        <f t="shared" si="11"/>
        <v>CHF</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4">
      <c r="A123" s="31"/>
      <c r="B123" s="31"/>
      <c r="C123" s="31">
        <f>IF(Input_Lieferant!B130="","",Input_Lieferant!B130)</f>
        <v>122</v>
      </c>
      <c r="D123" s="31" t="str">
        <f>_xlfn.IFNA(INDEX('Systemmanager - Datenassistent'!$B$9:$BJ$159,MATCH($C123,Input_Lieferant!$B$9:$B$158,0),MATCH("WERKS",'Systemmanager - Datenassistent'!$B$8:$BJ$8,0)), "") &amp; ""</f>
        <v>0420</v>
      </c>
      <c r="E123" s="31"/>
      <c r="F123" s="31"/>
      <c r="G123" s="31"/>
      <c r="H123" s="31"/>
      <c r="I123" s="31"/>
      <c r="J123" s="31" t="str">
        <f t="shared" si="9"/>
        <v>10</v>
      </c>
      <c r="K123" s="31">
        <f>_xlfn.IFNA(INDEX(Input_Lieferant!$D$9:$BE$158,MATCH($C123,Input_Lieferant!$B$9:$B$158,0),MATCH("V_PREISEINHEIT",Input_Lieferant!$D$8:$BE$8,0)), "")</f>
        <v>91</v>
      </c>
      <c r="L123" s="31" t="str">
        <f>_xlfn.IFNA(INDEX('Systemmanager - Datenassistent'!$B$9:$BJ$159,MATCH($C123,Input_Lieferant!$B$9:$B$158,0),MATCH(L$1,'Systemmanager - Datenassistent'!$B$8:$BJ$8,0)), "") &amp; ""</f>
        <v/>
      </c>
      <c r="M123" s="31">
        <f>IFERROR(ROUND(INDEX(Input_Lieferant!$D$9:$BE$158,MATCH($C123,Input_Lieferant!$B$9:$B$158,0),MATCH("V_BEWERTUNGSPREIS",Input_Lieferant!$D$8:$BE$8,0)), 2), "")</f>
        <v>7.18</v>
      </c>
      <c r="N123" s="31">
        <f t="shared" si="10"/>
        <v>7.18</v>
      </c>
      <c r="O123" s="31" t="str">
        <f t="shared" si="11"/>
        <v>CHF</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4">
      <c r="A124" s="31"/>
      <c r="B124" s="31"/>
      <c r="C124" s="31">
        <f>IF(Input_Lieferant!B131="","",Input_Lieferant!B131)</f>
        <v>123</v>
      </c>
      <c r="D124" s="31" t="str">
        <f>_xlfn.IFNA(INDEX('Systemmanager - Datenassistent'!$B$9:$BJ$159,MATCH($C124,Input_Lieferant!$B$9:$B$158,0),MATCH("WERKS",'Systemmanager - Datenassistent'!$B$8:$BJ$8,0)), "") &amp; ""</f>
        <v>0440</v>
      </c>
      <c r="E124" s="31"/>
      <c r="F124" s="31"/>
      <c r="G124" s="31"/>
      <c r="H124" s="31"/>
      <c r="I124" s="31"/>
      <c r="J124" s="31" t="str">
        <f t="shared" si="9"/>
        <v>10</v>
      </c>
      <c r="K124" s="31">
        <f>_xlfn.IFNA(INDEX(Input_Lieferant!$D$9:$BE$158,MATCH($C124,Input_Lieferant!$B$9:$B$158,0),MATCH("V_PREISEINHEIT",Input_Lieferant!$D$8:$BE$8,0)), "")</f>
        <v>94</v>
      </c>
      <c r="L124" s="31" t="str">
        <f>_xlfn.IFNA(INDEX('Systemmanager - Datenassistent'!$B$9:$BJ$159,MATCH($C124,Input_Lieferant!$B$9:$B$158,0),MATCH(L$1,'Systemmanager - Datenassistent'!$B$8:$BJ$8,0)), "") &amp; ""</f>
        <v/>
      </c>
      <c r="M124" s="31">
        <f>IFERROR(ROUND(INDEX(Input_Lieferant!$D$9:$BE$158,MATCH($C124,Input_Lieferant!$B$9:$B$158,0),MATCH("V_BEWERTUNGSPREIS",Input_Lieferant!$D$8:$BE$8,0)), 2), "")</f>
        <v>6.98</v>
      </c>
      <c r="N124" s="31">
        <f t="shared" si="10"/>
        <v>6.98</v>
      </c>
      <c r="O124" s="31" t="str">
        <f t="shared" si="11"/>
        <v>CHF</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4">
      <c r="A125" s="31"/>
      <c r="B125" s="31"/>
      <c r="C125" s="31">
        <f>IF(Input_Lieferant!B132="","",Input_Lieferant!B132)</f>
        <v>124</v>
      </c>
      <c r="D125" s="31" t="str">
        <f>_xlfn.IFNA(INDEX('Systemmanager - Datenassistent'!$B$9:$BJ$159,MATCH($C125,Input_Lieferant!$B$9:$B$158,0),MATCH("WERKS",'Systemmanager - Datenassistent'!$B$8:$BJ$8,0)), "") &amp; ""</f>
        <v>0440</v>
      </c>
      <c r="E125" s="31"/>
      <c r="F125" s="31"/>
      <c r="G125" s="31"/>
      <c r="H125" s="31"/>
      <c r="I125" s="31"/>
      <c r="J125" s="31" t="str">
        <f t="shared" si="9"/>
        <v>10</v>
      </c>
      <c r="K125" s="31">
        <f>_xlfn.IFNA(INDEX(Input_Lieferant!$D$9:$BE$158,MATCH($C125,Input_Lieferant!$B$9:$B$158,0),MATCH("V_PREISEINHEIT",Input_Lieferant!$D$8:$BE$8,0)), "")</f>
        <v>97</v>
      </c>
      <c r="L125" s="31" t="str">
        <f>_xlfn.IFNA(INDEX('Systemmanager - Datenassistent'!$B$9:$BJ$159,MATCH($C125,Input_Lieferant!$B$9:$B$158,0),MATCH(L$1,'Systemmanager - Datenassistent'!$B$8:$BJ$8,0)), "") &amp; ""</f>
        <v>V</v>
      </c>
      <c r="M125" s="31">
        <f>IFERROR(ROUND(INDEX(Input_Lieferant!$D$9:$BE$158,MATCH($C125,Input_Lieferant!$B$9:$B$158,0),MATCH("V_BEWERTUNGSPREIS",Input_Lieferant!$D$8:$BE$8,0)), 2), "")</f>
        <v>2.5</v>
      </c>
      <c r="N125" s="31">
        <f t="shared" si="10"/>
        <v>2.5</v>
      </c>
      <c r="O125" s="31" t="str">
        <f t="shared" si="11"/>
        <v>CHF</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4">
      <c r="A126" s="31"/>
      <c r="B126" s="31"/>
      <c r="C126" s="31">
        <f>IF(Input_Lieferant!B133="","",Input_Lieferant!B133)</f>
        <v>125</v>
      </c>
      <c r="D126" s="31" t="str">
        <f>_xlfn.IFNA(INDEX('Systemmanager - Datenassistent'!$B$9:$BJ$159,MATCH($C126,Input_Lieferant!$B$9:$B$158,0),MATCH("WERKS",'Systemmanager - Datenassistent'!$B$8:$BJ$8,0)), "") &amp; ""</f>
        <v>0430</v>
      </c>
      <c r="E126" s="31"/>
      <c r="F126" s="31"/>
      <c r="G126" s="31"/>
      <c r="H126" s="31"/>
      <c r="I126" s="31"/>
      <c r="J126" s="31" t="str">
        <f t="shared" si="9"/>
        <v>10</v>
      </c>
      <c r="K126" s="31">
        <f>_xlfn.IFNA(INDEX(Input_Lieferant!$D$9:$BE$158,MATCH($C126,Input_Lieferant!$B$9:$B$158,0),MATCH("V_PREISEINHEIT",Input_Lieferant!$D$8:$BE$8,0)), "")</f>
        <v>54</v>
      </c>
      <c r="L126" s="31" t="str">
        <f>_xlfn.IFNA(INDEX('Systemmanager - Datenassistent'!$B$9:$BJ$159,MATCH($C126,Input_Lieferant!$B$9:$B$158,0),MATCH(L$1,'Systemmanager - Datenassistent'!$B$8:$BJ$8,0)), "") &amp; ""</f>
        <v/>
      </c>
      <c r="M126" s="31">
        <f>IFERROR(ROUND(INDEX(Input_Lieferant!$D$9:$BE$158,MATCH($C126,Input_Lieferant!$B$9:$B$158,0),MATCH("V_BEWERTUNGSPREIS",Input_Lieferant!$D$8:$BE$8,0)), 2), "")</f>
        <v>5.55</v>
      </c>
      <c r="N126" s="31">
        <f t="shared" si="10"/>
        <v>5.55</v>
      </c>
      <c r="O126" s="31" t="str">
        <f t="shared" si="11"/>
        <v>CHF</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4">
      <c r="A127" s="31"/>
      <c r="B127" s="31"/>
      <c r="C127" s="31">
        <f>IF(Input_Lieferant!B134="","",Input_Lieferant!B134)</f>
        <v>126</v>
      </c>
      <c r="D127" s="31" t="str">
        <f>_xlfn.IFNA(INDEX('Systemmanager - Datenassistent'!$B$9:$BJ$159,MATCH($C127,Input_Lieferant!$B$9:$B$158,0),MATCH("WERKS",'Systemmanager - Datenassistent'!$B$8:$BJ$8,0)), "") &amp; ""</f>
        <v>0440</v>
      </c>
      <c r="E127" s="31"/>
      <c r="F127" s="31"/>
      <c r="G127" s="31"/>
      <c r="H127" s="31"/>
      <c r="I127" s="31"/>
      <c r="J127" s="31" t="str">
        <f t="shared" si="9"/>
        <v>10</v>
      </c>
      <c r="K127" s="31">
        <f>_xlfn.IFNA(INDEX(Input_Lieferant!$D$9:$BE$158,MATCH($C127,Input_Lieferant!$B$9:$B$158,0),MATCH("V_PREISEINHEIT",Input_Lieferant!$D$8:$BE$8,0)), "")</f>
        <v>94</v>
      </c>
      <c r="L127" s="31" t="str">
        <f>_xlfn.IFNA(INDEX('Systemmanager - Datenassistent'!$B$9:$BJ$159,MATCH($C127,Input_Lieferant!$B$9:$B$158,0),MATCH(L$1,'Systemmanager - Datenassistent'!$B$8:$BJ$8,0)), "") &amp; ""</f>
        <v/>
      </c>
      <c r="M127" s="31">
        <f>IFERROR(ROUND(INDEX(Input_Lieferant!$D$9:$BE$158,MATCH($C127,Input_Lieferant!$B$9:$B$158,0),MATCH("V_BEWERTUNGSPREIS",Input_Lieferant!$D$8:$BE$8,0)), 2), "")</f>
        <v>2.79</v>
      </c>
      <c r="N127" s="31">
        <f t="shared" si="10"/>
        <v>2.79</v>
      </c>
      <c r="O127" s="31" t="str">
        <f t="shared" si="11"/>
        <v>CHF</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4">
      <c r="A128" s="31"/>
      <c r="B128" s="31"/>
      <c r="C128" s="31">
        <f>IF(Input_Lieferant!B135="","",Input_Lieferant!B135)</f>
        <v>127</v>
      </c>
      <c r="D128" s="31" t="str">
        <f>_xlfn.IFNA(INDEX('Systemmanager - Datenassistent'!$B$9:$BJ$159,MATCH($C128,Input_Lieferant!$B$9:$B$158,0),MATCH("WERKS",'Systemmanager - Datenassistent'!$B$8:$BJ$8,0)), "") &amp; ""</f>
        <v>0440</v>
      </c>
      <c r="E128" s="31"/>
      <c r="F128" s="31"/>
      <c r="G128" s="31"/>
      <c r="H128" s="31"/>
      <c r="I128" s="31"/>
      <c r="J128" s="31" t="str">
        <f t="shared" si="9"/>
        <v>10</v>
      </c>
      <c r="K128" s="31">
        <f>_xlfn.IFNA(INDEX(Input_Lieferant!$D$9:$BE$158,MATCH($C128,Input_Lieferant!$B$9:$B$158,0),MATCH("V_PREISEINHEIT",Input_Lieferant!$D$8:$BE$8,0)), "")</f>
        <v>26</v>
      </c>
      <c r="L128" s="31" t="str">
        <f>_xlfn.IFNA(INDEX('Systemmanager - Datenassistent'!$B$9:$BJ$159,MATCH($C128,Input_Lieferant!$B$9:$B$158,0),MATCH(L$1,'Systemmanager - Datenassistent'!$B$8:$BJ$8,0)), "") &amp; ""</f>
        <v>S</v>
      </c>
      <c r="M128" s="31">
        <f>IFERROR(ROUND(INDEX(Input_Lieferant!$D$9:$BE$158,MATCH($C128,Input_Lieferant!$B$9:$B$158,0),MATCH("V_BEWERTUNGSPREIS",Input_Lieferant!$D$8:$BE$8,0)), 2), "")</f>
        <v>4.26</v>
      </c>
      <c r="N128" s="31">
        <f t="shared" si="10"/>
        <v>4.26</v>
      </c>
      <c r="O128" s="31" t="str">
        <f t="shared" si="11"/>
        <v>CHF</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4">
      <c r="A129" s="31"/>
      <c r="B129" s="31"/>
      <c r="C129" s="31">
        <f>IF(Input_Lieferant!B136="","",Input_Lieferant!B136)</f>
        <v>128</v>
      </c>
      <c r="D129" s="31" t="str">
        <f>_xlfn.IFNA(INDEX('Systemmanager - Datenassistent'!$B$9:$BJ$159,MATCH($C129,Input_Lieferant!$B$9:$B$158,0),MATCH("WERKS",'Systemmanager - Datenassistent'!$B$8:$BJ$8,0)), "") &amp; ""</f>
        <v>0440</v>
      </c>
      <c r="E129" s="31"/>
      <c r="F129" s="31"/>
      <c r="G129" s="31"/>
      <c r="H129" s="31"/>
      <c r="I129" s="31"/>
      <c r="J129" s="31" t="str">
        <f t="shared" si="9"/>
        <v>10</v>
      </c>
      <c r="K129" s="31">
        <f>_xlfn.IFNA(INDEX(Input_Lieferant!$D$9:$BE$158,MATCH($C129,Input_Lieferant!$B$9:$B$158,0),MATCH("V_PREISEINHEIT",Input_Lieferant!$D$8:$BE$8,0)), "")</f>
        <v>23</v>
      </c>
      <c r="L129" s="31" t="str">
        <f>_xlfn.IFNA(INDEX('Systemmanager - Datenassistent'!$B$9:$BJ$159,MATCH($C129,Input_Lieferant!$B$9:$B$158,0),MATCH(L$1,'Systemmanager - Datenassistent'!$B$8:$BJ$8,0)), "") &amp; ""</f>
        <v>V</v>
      </c>
      <c r="M129" s="31">
        <f>IFERROR(ROUND(INDEX(Input_Lieferant!$D$9:$BE$158,MATCH($C129,Input_Lieferant!$B$9:$B$158,0),MATCH("V_BEWERTUNGSPREIS",Input_Lieferant!$D$8:$BE$8,0)), 2), "")</f>
        <v>5.62</v>
      </c>
      <c r="N129" s="31">
        <f t="shared" si="10"/>
        <v>5.62</v>
      </c>
      <c r="O129" s="31" t="str">
        <f t="shared" si="11"/>
        <v>CHF</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4">
      <c r="A130" s="31"/>
      <c r="B130" s="31"/>
      <c r="C130" s="31">
        <f>IF(Input_Lieferant!B137="","",Input_Lieferant!B137)</f>
        <v>129</v>
      </c>
      <c r="D130" s="31" t="str">
        <f>_xlfn.IFNA(INDEX('Systemmanager - Datenassistent'!$B$9:$BJ$159,MATCH($C130,Input_Lieferant!$B$9:$B$158,0),MATCH("WERKS",'Systemmanager - Datenassistent'!$B$8:$BJ$8,0)), "") &amp; ""</f>
        <v>0420</v>
      </c>
      <c r="E130" s="31"/>
      <c r="F130" s="31"/>
      <c r="G130" s="31"/>
      <c r="H130" s="31"/>
      <c r="I130" s="31"/>
      <c r="J130" s="31" t="str">
        <f t="shared" ref="J130:J151" si="12">IF(C130&lt;&gt;"","10","")</f>
        <v>10</v>
      </c>
      <c r="K130" s="31">
        <f>_xlfn.IFNA(INDEX(Input_Lieferant!$D$9:$BE$158,MATCH($C130,Input_Lieferant!$B$9:$B$158,0),MATCH("V_PREISEINHEIT",Input_Lieferant!$D$8:$BE$8,0)), "")</f>
        <v>40</v>
      </c>
      <c r="L130" s="31" t="str">
        <f>_xlfn.IFNA(INDEX('Systemmanager - Datenassistent'!$B$9:$BJ$159,MATCH($C130,Input_Lieferant!$B$9:$B$158,0),MATCH(L$1,'Systemmanager - Datenassistent'!$B$8:$BJ$8,0)), "") &amp; ""</f>
        <v>V</v>
      </c>
      <c r="M130" s="31">
        <f>IFERROR(ROUND(INDEX(Input_Lieferant!$D$9:$BE$158,MATCH($C130,Input_Lieferant!$B$9:$B$158,0),MATCH("V_BEWERTUNGSPREIS",Input_Lieferant!$D$8:$BE$8,0)), 2), "")</f>
        <v>7.36</v>
      </c>
      <c r="N130" s="31">
        <f t="shared" ref="N130:N151" si="13">M130</f>
        <v>7.36</v>
      </c>
      <c r="O130" s="31" t="str">
        <f t="shared" ref="O130:O151" si="14">IF(C130&lt;&gt;"","CHF","")</f>
        <v>CHF</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4">
      <c r="A131" s="31"/>
      <c r="B131" s="31"/>
      <c r="C131" s="31">
        <f>IF(Input_Lieferant!B138="","",Input_Lieferant!B138)</f>
        <v>130</v>
      </c>
      <c r="D131" s="31" t="str">
        <f>_xlfn.IFNA(INDEX('Systemmanager - Datenassistent'!$B$9:$BJ$159,MATCH($C131,Input_Lieferant!$B$9:$B$158,0),MATCH("WERKS",'Systemmanager - Datenassistent'!$B$8:$BJ$8,0)), "") &amp; ""</f>
        <v>0420</v>
      </c>
      <c r="E131" s="31"/>
      <c r="F131" s="31"/>
      <c r="G131" s="31"/>
      <c r="H131" s="31"/>
      <c r="I131" s="31"/>
      <c r="J131" s="31" t="str">
        <f t="shared" si="12"/>
        <v>10</v>
      </c>
      <c r="K131" s="31">
        <f>_xlfn.IFNA(INDEX(Input_Lieferant!$D$9:$BE$158,MATCH($C131,Input_Lieferant!$B$9:$B$158,0),MATCH("V_PREISEINHEIT",Input_Lieferant!$D$8:$BE$8,0)), "")</f>
        <v>37</v>
      </c>
      <c r="L131" s="31" t="str">
        <f>_xlfn.IFNA(INDEX('Systemmanager - Datenassistent'!$B$9:$BJ$159,MATCH($C131,Input_Lieferant!$B$9:$B$158,0),MATCH(L$1,'Systemmanager - Datenassistent'!$B$8:$BJ$8,0)), "") &amp; ""</f>
        <v>S</v>
      </c>
      <c r="M131" s="31">
        <f>IFERROR(ROUND(INDEX(Input_Lieferant!$D$9:$BE$158,MATCH($C131,Input_Lieferant!$B$9:$B$158,0),MATCH("V_BEWERTUNGSPREIS",Input_Lieferant!$D$8:$BE$8,0)), 2), "")</f>
        <v>3.65</v>
      </c>
      <c r="N131" s="31">
        <f t="shared" si="13"/>
        <v>3.65</v>
      </c>
      <c r="O131" s="31" t="str">
        <f t="shared" si="14"/>
        <v>CHF</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4">
      <c r="A132" s="31"/>
      <c r="B132" s="31"/>
      <c r="C132" s="31">
        <f>IF(Input_Lieferant!B139="","",Input_Lieferant!B139)</f>
        <v>131</v>
      </c>
      <c r="D132" s="31" t="str">
        <f>_xlfn.IFNA(INDEX('Systemmanager - Datenassistent'!$B$9:$BJ$159,MATCH($C132,Input_Lieferant!$B$9:$B$158,0),MATCH("WERKS",'Systemmanager - Datenassistent'!$B$8:$BJ$8,0)), "") &amp; ""</f>
        <v>0800</v>
      </c>
      <c r="E132" s="31"/>
      <c r="F132" s="31"/>
      <c r="G132" s="31"/>
      <c r="H132" s="31"/>
      <c r="I132" s="31"/>
      <c r="J132" s="31" t="str">
        <f t="shared" si="12"/>
        <v>10</v>
      </c>
      <c r="K132" s="31">
        <f>_xlfn.IFNA(INDEX(Input_Lieferant!$D$9:$BE$158,MATCH($C132,Input_Lieferant!$B$9:$B$158,0),MATCH("V_PREISEINHEIT",Input_Lieferant!$D$8:$BE$8,0)), "")</f>
        <v>64</v>
      </c>
      <c r="L132" s="31" t="str">
        <f>_xlfn.IFNA(INDEX('Systemmanager - Datenassistent'!$B$9:$BJ$159,MATCH($C132,Input_Lieferant!$B$9:$B$158,0),MATCH(L$1,'Systemmanager - Datenassistent'!$B$8:$BJ$8,0)), "") &amp; ""</f>
        <v>V</v>
      </c>
      <c r="M132" s="31">
        <f>IFERROR(ROUND(INDEX(Input_Lieferant!$D$9:$BE$158,MATCH($C132,Input_Lieferant!$B$9:$B$158,0),MATCH("V_BEWERTUNGSPREIS",Input_Lieferant!$D$8:$BE$8,0)), 2), "")</f>
        <v>8.5299999999999994</v>
      </c>
      <c r="N132" s="31">
        <f t="shared" si="13"/>
        <v>8.5299999999999994</v>
      </c>
      <c r="O132" s="31" t="str">
        <f t="shared" si="14"/>
        <v>CHF</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4">
      <c r="A133" s="31"/>
      <c r="B133" s="31"/>
      <c r="C133" s="31">
        <f>IF(Input_Lieferant!B140="","",Input_Lieferant!B140)</f>
        <v>132</v>
      </c>
      <c r="D133" s="31" t="str">
        <f>_xlfn.IFNA(INDEX('Systemmanager - Datenassistent'!$B$9:$BJ$159,MATCH($C133,Input_Lieferant!$B$9:$B$158,0),MATCH("WERKS",'Systemmanager - Datenassistent'!$B$8:$BJ$8,0)), "") &amp; ""</f>
        <v>0800</v>
      </c>
      <c r="E133" s="31"/>
      <c r="F133" s="31"/>
      <c r="G133" s="31"/>
      <c r="H133" s="31"/>
      <c r="I133" s="31"/>
      <c r="J133" s="31" t="str">
        <f t="shared" si="12"/>
        <v>10</v>
      </c>
      <c r="K133" s="31">
        <f>_xlfn.IFNA(INDEX(Input_Lieferant!$D$9:$BE$158,MATCH($C133,Input_Lieferant!$B$9:$B$158,0),MATCH("V_PREISEINHEIT",Input_Lieferant!$D$8:$BE$8,0)), "")</f>
        <v>40</v>
      </c>
      <c r="L133" s="31" t="str">
        <f>_xlfn.IFNA(INDEX('Systemmanager - Datenassistent'!$B$9:$BJ$159,MATCH($C133,Input_Lieferant!$B$9:$B$158,0),MATCH(L$1,'Systemmanager - Datenassistent'!$B$8:$BJ$8,0)), "") &amp; ""</f>
        <v/>
      </c>
      <c r="M133" s="31">
        <f>IFERROR(ROUND(INDEX(Input_Lieferant!$D$9:$BE$158,MATCH($C133,Input_Lieferant!$B$9:$B$158,0),MATCH("V_BEWERTUNGSPREIS",Input_Lieferant!$D$8:$BE$8,0)), 2), "")</f>
        <v>5.17</v>
      </c>
      <c r="N133" s="31">
        <f t="shared" si="13"/>
        <v>5.17</v>
      </c>
      <c r="O133" s="31" t="str">
        <f t="shared" si="14"/>
        <v>CHF</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4">
      <c r="A134" s="31"/>
      <c r="B134" s="31"/>
      <c r="C134" s="31">
        <f>IF(Input_Lieferant!B141="","",Input_Lieferant!B141)</f>
        <v>133</v>
      </c>
      <c r="D134" s="31" t="str">
        <f>_xlfn.IFNA(INDEX('Systemmanager - Datenassistent'!$B$9:$BJ$159,MATCH($C134,Input_Lieferant!$B$9:$B$158,0),MATCH("WERKS",'Systemmanager - Datenassistent'!$B$8:$BJ$8,0)), "") &amp; ""</f>
        <v>0430</v>
      </c>
      <c r="E134" s="31"/>
      <c r="F134" s="31"/>
      <c r="G134" s="31"/>
      <c r="H134" s="31"/>
      <c r="I134" s="31"/>
      <c r="J134" s="31" t="str">
        <f t="shared" si="12"/>
        <v>10</v>
      </c>
      <c r="K134" s="31">
        <f>_xlfn.IFNA(INDEX(Input_Lieferant!$D$9:$BE$158,MATCH($C134,Input_Lieferant!$B$9:$B$158,0),MATCH("V_PREISEINHEIT",Input_Lieferant!$D$8:$BE$8,0)), "")</f>
        <v>75</v>
      </c>
      <c r="L134" s="31" t="str">
        <f>_xlfn.IFNA(INDEX('Systemmanager - Datenassistent'!$B$9:$BJ$159,MATCH($C134,Input_Lieferant!$B$9:$B$158,0),MATCH(L$1,'Systemmanager - Datenassistent'!$B$8:$BJ$8,0)), "") &amp; ""</f>
        <v>S</v>
      </c>
      <c r="M134" s="31">
        <f>IFERROR(ROUND(INDEX(Input_Lieferant!$D$9:$BE$158,MATCH($C134,Input_Lieferant!$B$9:$B$158,0),MATCH("V_BEWERTUNGSPREIS",Input_Lieferant!$D$8:$BE$8,0)), 2), "")</f>
        <v>4.9000000000000004</v>
      </c>
      <c r="N134" s="31">
        <f t="shared" si="13"/>
        <v>4.9000000000000004</v>
      </c>
      <c r="O134" s="31" t="str">
        <f t="shared" si="14"/>
        <v>CHF</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4">
      <c r="A135" s="31"/>
      <c r="B135" s="31"/>
      <c r="C135" s="31">
        <f>IF(Input_Lieferant!B142="","",Input_Lieferant!B142)</f>
        <v>134</v>
      </c>
      <c r="D135" s="31" t="str">
        <f>_xlfn.IFNA(INDEX('Systemmanager - Datenassistent'!$B$9:$BJ$159,MATCH($C135,Input_Lieferant!$B$9:$B$158,0),MATCH("WERKS",'Systemmanager - Datenassistent'!$B$8:$BJ$8,0)), "") &amp; ""</f>
        <v>0420</v>
      </c>
      <c r="E135" s="31"/>
      <c r="F135" s="31"/>
      <c r="G135" s="31"/>
      <c r="H135" s="31"/>
      <c r="I135" s="31"/>
      <c r="J135" s="31" t="str">
        <f t="shared" si="12"/>
        <v>10</v>
      </c>
      <c r="K135" s="31">
        <f>_xlfn.IFNA(INDEX(Input_Lieferant!$D$9:$BE$158,MATCH($C135,Input_Lieferant!$B$9:$B$158,0),MATCH("V_PREISEINHEIT",Input_Lieferant!$D$8:$BE$8,0)), "")</f>
        <v>94</v>
      </c>
      <c r="L135" s="31" t="str">
        <f>_xlfn.IFNA(INDEX('Systemmanager - Datenassistent'!$B$9:$BJ$159,MATCH($C135,Input_Lieferant!$B$9:$B$158,0),MATCH(L$1,'Systemmanager - Datenassistent'!$B$8:$BJ$8,0)), "") &amp; ""</f>
        <v/>
      </c>
      <c r="M135" s="31">
        <f>IFERROR(ROUND(INDEX(Input_Lieferant!$D$9:$BE$158,MATCH($C135,Input_Lieferant!$B$9:$B$158,0),MATCH("V_BEWERTUNGSPREIS",Input_Lieferant!$D$8:$BE$8,0)), 2), "")</f>
        <v>9.5399999999999991</v>
      </c>
      <c r="N135" s="31">
        <f t="shared" si="13"/>
        <v>9.5399999999999991</v>
      </c>
      <c r="O135" s="31" t="str">
        <f t="shared" si="14"/>
        <v>CHF</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4">
      <c r="A136" s="31"/>
      <c r="B136" s="31"/>
      <c r="C136" s="31">
        <f>IF(Input_Lieferant!B143="","",Input_Lieferant!B143)</f>
        <v>135</v>
      </c>
      <c r="D136" s="31" t="str">
        <f>_xlfn.IFNA(INDEX('Systemmanager - Datenassistent'!$B$9:$BJ$159,MATCH($C136,Input_Lieferant!$B$9:$B$158,0),MATCH("WERKS",'Systemmanager - Datenassistent'!$B$8:$BJ$8,0)), "") &amp; ""</f>
        <v>0800</v>
      </c>
      <c r="E136" s="31"/>
      <c r="F136" s="31"/>
      <c r="G136" s="31"/>
      <c r="H136" s="31"/>
      <c r="I136" s="31"/>
      <c r="J136" s="31" t="str">
        <f t="shared" si="12"/>
        <v>10</v>
      </c>
      <c r="K136" s="31">
        <f>_xlfn.IFNA(INDEX(Input_Lieferant!$D$9:$BE$158,MATCH($C136,Input_Lieferant!$B$9:$B$158,0),MATCH("V_PREISEINHEIT",Input_Lieferant!$D$8:$BE$8,0)), "")</f>
        <v>48</v>
      </c>
      <c r="L136" s="31" t="str">
        <f>_xlfn.IFNA(INDEX('Systemmanager - Datenassistent'!$B$9:$BJ$159,MATCH($C136,Input_Lieferant!$B$9:$B$158,0),MATCH(L$1,'Systemmanager - Datenassistent'!$B$8:$BJ$8,0)), "") &amp; ""</f>
        <v>V</v>
      </c>
      <c r="M136" s="31">
        <f>IFERROR(ROUND(INDEX(Input_Lieferant!$D$9:$BE$158,MATCH($C136,Input_Lieferant!$B$9:$B$158,0),MATCH("V_BEWERTUNGSPREIS",Input_Lieferant!$D$8:$BE$8,0)), 2), "")</f>
        <v>5.53</v>
      </c>
      <c r="N136" s="31">
        <f t="shared" si="13"/>
        <v>5.53</v>
      </c>
      <c r="O136" s="31" t="str">
        <f t="shared" si="14"/>
        <v>CHF</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4">
      <c r="A137" s="31"/>
      <c r="B137" s="31"/>
      <c r="C137" s="31">
        <f>IF(Input_Lieferant!B144="","",Input_Lieferant!B144)</f>
        <v>136</v>
      </c>
      <c r="D137" s="31" t="str">
        <f>_xlfn.IFNA(INDEX('Systemmanager - Datenassistent'!$B$9:$BJ$159,MATCH($C137,Input_Lieferant!$B$9:$B$158,0),MATCH("WERKS",'Systemmanager - Datenassistent'!$B$8:$BJ$8,0)), "") &amp; ""</f>
        <v>0430</v>
      </c>
      <c r="E137" s="31"/>
      <c r="F137" s="31"/>
      <c r="G137" s="31"/>
      <c r="H137" s="31"/>
      <c r="I137" s="31"/>
      <c r="J137" s="31" t="str">
        <f t="shared" si="12"/>
        <v>10</v>
      </c>
      <c r="K137" s="31">
        <f>_xlfn.IFNA(INDEX(Input_Lieferant!$D$9:$BE$158,MATCH($C137,Input_Lieferant!$B$9:$B$158,0),MATCH("V_PREISEINHEIT",Input_Lieferant!$D$8:$BE$8,0)), "")</f>
        <v>58</v>
      </c>
      <c r="L137" s="31" t="str">
        <f>_xlfn.IFNA(INDEX('Systemmanager - Datenassistent'!$B$9:$BJ$159,MATCH($C137,Input_Lieferant!$B$9:$B$158,0),MATCH(L$1,'Systemmanager - Datenassistent'!$B$8:$BJ$8,0)), "") &amp; ""</f>
        <v>V</v>
      </c>
      <c r="M137" s="31">
        <f>IFERROR(ROUND(INDEX(Input_Lieferant!$D$9:$BE$158,MATCH($C137,Input_Lieferant!$B$9:$B$158,0),MATCH("V_BEWERTUNGSPREIS",Input_Lieferant!$D$8:$BE$8,0)), 2), "")</f>
        <v>7.58</v>
      </c>
      <c r="N137" s="31">
        <f t="shared" si="13"/>
        <v>7.58</v>
      </c>
      <c r="O137" s="31" t="str">
        <f t="shared" si="14"/>
        <v>CHF</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4">
      <c r="A138" s="31"/>
      <c r="B138" s="31"/>
      <c r="C138" s="31">
        <f>IF(Input_Lieferant!B145="","",Input_Lieferant!B145)</f>
        <v>137</v>
      </c>
      <c r="D138" s="31" t="str">
        <f>_xlfn.IFNA(INDEX('Systemmanager - Datenassistent'!$B$9:$BJ$159,MATCH($C138,Input_Lieferant!$B$9:$B$158,0),MATCH("WERKS",'Systemmanager - Datenassistent'!$B$8:$BJ$8,0)), "") &amp; ""</f>
        <v>0440</v>
      </c>
      <c r="E138" s="31"/>
      <c r="F138" s="31"/>
      <c r="G138" s="31"/>
      <c r="H138" s="31"/>
      <c r="I138" s="31"/>
      <c r="J138" s="31" t="str">
        <f t="shared" si="12"/>
        <v>10</v>
      </c>
      <c r="K138" s="31">
        <f>_xlfn.IFNA(INDEX(Input_Lieferant!$D$9:$BE$158,MATCH($C138,Input_Lieferant!$B$9:$B$158,0),MATCH("V_PREISEINHEIT",Input_Lieferant!$D$8:$BE$8,0)), "")</f>
        <v>10</v>
      </c>
      <c r="L138" s="31" t="str">
        <f>_xlfn.IFNA(INDEX('Systemmanager - Datenassistent'!$B$9:$BJ$159,MATCH($C138,Input_Lieferant!$B$9:$B$158,0),MATCH(L$1,'Systemmanager - Datenassistent'!$B$8:$BJ$8,0)), "") &amp; ""</f>
        <v/>
      </c>
      <c r="M138" s="31">
        <f>IFERROR(ROUND(INDEX(Input_Lieferant!$D$9:$BE$158,MATCH($C138,Input_Lieferant!$B$9:$B$158,0),MATCH("V_BEWERTUNGSPREIS",Input_Lieferant!$D$8:$BE$8,0)), 2), "")</f>
        <v>1.42</v>
      </c>
      <c r="N138" s="31">
        <f t="shared" si="13"/>
        <v>1.42</v>
      </c>
      <c r="O138" s="31" t="str">
        <f t="shared" si="14"/>
        <v>CHF</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4">
      <c r="A139" s="31"/>
      <c r="B139" s="31"/>
      <c r="C139" s="31">
        <f>IF(Input_Lieferant!B146="","",Input_Lieferant!B146)</f>
        <v>138</v>
      </c>
      <c r="D139" s="31" t="str">
        <f>_xlfn.IFNA(INDEX('Systemmanager - Datenassistent'!$B$9:$BJ$159,MATCH($C139,Input_Lieferant!$B$9:$B$158,0),MATCH("WERKS",'Systemmanager - Datenassistent'!$B$8:$BJ$8,0)), "") &amp; ""</f>
        <v>0440</v>
      </c>
      <c r="E139" s="31"/>
      <c r="F139" s="31"/>
      <c r="G139" s="31"/>
      <c r="H139" s="31"/>
      <c r="I139" s="31"/>
      <c r="J139" s="31" t="str">
        <f t="shared" si="12"/>
        <v>10</v>
      </c>
      <c r="K139" s="31">
        <f>_xlfn.IFNA(INDEX(Input_Lieferant!$D$9:$BE$158,MATCH($C139,Input_Lieferant!$B$9:$B$158,0),MATCH("V_PREISEINHEIT",Input_Lieferant!$D$8:$BE$8,0)), "")</f>
        <v>32</v>
      </c>
      <c r="L139" s="31" t="str">
        <f>_xlfn.IFNA(INDEX('Systemmanager - Datenassistent'!$B$9:$BJ$159,MATCH($C139,Input_Lieferant!$B$9:$B$158,0),MATCH(L$1,'Systemmanager - Datenassistent'!$B$8:$BJ$8,0)), "") &amp; ""</f>
        <v/>
      </c>
      <c r="M139" s="31">
        <f>IFERROR(ROUND(INDEX(Input_Lieferant!$D$9:$BE$158,MATCH($C139,Input_Lieferant!$B$9:$B$158,0),MATCH("V_BEWERTUNGSPREIS",Input_Lieferant!$D$8:$BE$8,0)), 2), "")</f>
        <v>4.92</v>
      </c>
      <c r="N139" s="31">
        <f t="shared" si="13"/>
        <v>4.92</v>
      </c>
      <c r="O139" s="31" t="str">
        <f t="shared" si="14"/>
        <v>CHF</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4">
      <c r="A140" s="31"/>
      <c r="B140" s="31"/>
      <c r="C140" s="31">
        <f>IF(Input_Lieferant!B147="","",Input_Lieferant!B147)</f>
        <v>139</v>
      </c>
      <c r="D140" s="31" t="str">
        <f>_xlfn.IFNA(INDEX('Systemmanager - Datenassistent'!$B$9:$BJ$159,MATCH($C140,Input_Lieferant!$B$9:$B$158,0),MATCH("WERKS",'Systemmanager - Datenassistent'!$B$8:$BJ$8,0)), "") &amp; ""</f>
        <v>0440</v>
      </c>
      <c r="E140" s="31"/>
      <c r="F140" s="31"/>
      <c r="G140" s="31"/>
      <c r="H140" s="31"/>
      <c r="I140" s="31"/>
      <c r="J140" s="31" t="str">
        <f t="shared" si="12"/>
        <v>10</v>
      </c>
      <c r="K140" s="31">
        <f>_xlfn.IFNA(INDEX(Input_Lieferant!$D$9:$BE$158,MATCH($C140,Input_Lieferant!$B$9:$B$158,0),MATCH("V_PREISEINHEIT",Input_Lieferant!$D$8:$BE$8,0)), "")</f>
        <v>81</v>
      </c>
      <c r="L140" s="31" t="str">
        <f>_xlfn.IFNA(INDEX('Systemmanager - Datenassistent'!$B$9:$BJ$159,MATCH($C140,Input_Lieferant!$B$9:$B$158,0),MATCH(L$1,'Systemmanager - Datenassistent'!$B$8:$BJ$8,0)), "") &amp; ""</f>
        <v>V</v>
      </c>
      <c r="M140" s="31">
        <f>IFERROR(ROUND(INDEX(Input_Lieferant!$D$9:$BE$158,MATCH($C140,Input_Lieferant!$B$9:$B$158,0),MATCH("V_BEWERTUNGSPREIS",Input_Lieferant!$D$8:$BE$8,0)), 2), "")</f>
        <v>2.58</v>
      </c>
      <c r="N140" s="31">
        <f t="shared" si="13"/>
        <v>2.58</v>
      </c>
      <c r="O140" s="31" t="str">
        <f t="shared" si="14"/>
        <v>CHF</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4">
      <c r="A141" s="31"/>
      <c r="B141" s="31"/>
      <c r="C141" s="31">
        <f>IF(Input_Lieferant!B148="","",Input_Lieferant!B148)</f>
        <v>140</v>
      </c>
      <c r="D141" s="31" t="str">
        <f>_xlfn.IFNA(INDEX('Systemmanager - Datenassistent'!$B$9:$BJ$159,MATCH($C141,Input_Lieferant!$B$9:$B$158,0),MATCH("WERKS",'Systemmanager - Datenassistent'!$B$8:$BJ$8,0)), "") &amp; ""</f>
        <v>0430</v>
      </c>
      <c r="E141" s="31"/>
      <c r="F141" s="31"/>
      <c r="G141" s="31"/>
      <c r="H141" s="31"/>
      <c r="I141" s="31"/>
      <c r="J141" s="31" t="str">
        <f t="shared" si="12"/>
        <v>10</v>
      </c>
      <c r="K141" s="31">
        <f>_xlfn.IFNA(INDEX(Input_Lieferant!$D$9:$BE$158,MATCH($C141,Input_Lieferant!$B$9:$B$158,0),MATCH("V_PREISEINHEIT",Input_Lieferant!$D$8:$BE$8,0)), "")</f>
        <v>60</v>
      </c>
      <c r="L141" s="31" t="str">
        <f>_xlfn.IFNA(INDEX('Systemmanager - Datenassistent'!$B$9:$BJ$159,MATCH($C141,Input_Lieferant!$B$9:$B$158,0),MATCH(L$1,'Systemmanager - Datenassistent'!$B$8:$BJ$8,0)), "") &amp; ""</f>
        <v/>
      </c>
      <c r="M141" s="31">
        <f>IFERROR(ROUND(INDEX(Input_Lieferant!$D$9:$BE$158,MATCH($C141,Input_Lieferant!$B$9:$B$158,0),MATCH("V_BEWERTUNGSPREIS",Input_Lieferant!$D$8:$BE$8,0)), 2), "")</f>
        <v>7.19</v>
      </c>
      <c r="N141" s="31">
        <f t="shared" si="13"/>
        <v>7.19</v>
      </c>
      <c r="O141" s="31" t="str">
        <f t="shared" si="14"/>
        <v>CHF</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4">
      <c r="A142" s="31"/>
      <c r="B142" s="31"/>
      <c r="C142" s="31">
        <f>IF(Input_Lieferant!B149="","",Input_Lieferant!B149)</f>
        <v>141</v>
      </c>
      <c r="D142" s="31" t="str">
        <f>_xlfn.IFNA(INDEX('Systemmanager - Datenassistent'!$B$9:$BJ$159,MATCH($C142,Input_Lieferant!$B$9:$B$158,0),MATCH("WERKS",'Systemmanager - Datenassistent'!$B$8:$BJ$8,0)), "") &amp; ""</f>
        <v>0420</v>
      </c>
      <c r="E142" s="31"/>
      <c r="F142" s="31"/>
      <c r="G142" s="31"/>
      <c r="H142" s="31"/>
      <c r="I142" s="31"/>
      <c r="J142" s="31" t="str">
        <f t="shared" si="12"/>
        <v>10</v>
      </c>
      <c r="K142" s="31">
        <f>_xlfn.IFNA(INDEX(Input_Lieferant!$D$9:$BE$158,MATCH($C142,Input_Lieferant!$B$9:$B$158,0),MATCH("V_PREISEINHEIT",Input_Lieferant!$D$8:$BE$8,0)), "")</f>
        <v>61</v>
      </c>
      <c r="L142" s="31" t="str">
        <f>_xlfn.IFNA(INDEX('Systemmanager - Datenassistent'!$B$9:$BJ$159,MATCH($C142,Input_Lieferant!$B$9:$B$158,0),MATCH(L$1,'Systemmanager - Datenassistent'!$B$8:$BJ$8,0)), "") &amp; ""</f>
        <v>V</v>
      </c>
      <c r="M142" s="31">
        <f>IFERROR(ROUND(INDEX(Input_Lieferant!$D$9:$BE$158,MATCH($C142,Input_Lieferant!$B$9:$B$158,0),MATCH("V_BEWERTUNGSPREIS",Input_Lieferant!$D$8:$BE$8,0)), 2), "")</f>
        <v>9.57</v>
      </c>
      <c r="N142" s="31">
        <f t="shared" si="13"/>
        <v>9.57</v>
      </c>
      <c r="O142" s="31" t="str">
        <f t="shared" si="14"/>
        <v>CHF</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4">
      <c r="A143" s="31"/>
      <c r="B143" s="31"/>
      <c r="C143" s="31">
        <f>IF(Input_Lieferant!B150="","",Input_Lieferant!B150)</f>
        <v>142</v>
      </c>
      <c r="D143" s="31" t="str">
        <f>_xlfn.IFNA(INDEX('Systemmanager - Datenassistent'!$B$9:$BJ$159,MATCH($C143,Input_Lieferant!$B$9:$B$158,0),MATCH("WERKS",'Systemmanager - Datenassistent'!$B$8:$BJ$8,0)), "") &amp; ""</f>
        <v>0440</v>
      </c>
      <c r="E143" s="31"/>
      <c r="F143" s="31"/>
      <c r="G143" s="31"/>
      <c r="H143" s="31"/>
      <c r="I143" s="31"/>
      <c r="J143" s="31" t="str">
        <f t="shared" si="12"/>
        <v>10</v>
      </c>
      <c r="K143" s="31">
        <f>_xlfn.IFNA(INDEX(Input_Lieferant!$D$9:$BE$158,MATCH($C143,Input_Lieferant!$B$9:$B$158,0),MATCH("V_PREISEINHEIT",Input_Lieferant!$D$8:$BE$8,0)), "")</f>
        <v>18</v>
      </c>
      <c r="L143" s="31" t="str">
        <f>_xlfn.IFNA(INDEX('Systemmanager - Datenassistent'!$B$9:$BJ$159,MATCH($C143,Input_Lieferant!$B$9:$B$158,0),MATCH(L$1,'Systemmanager - Datenassistent'!$B$8:$BJ$8,0)), "") &amp; ""</f>
        <v>S</v>
      </c>
      <c r="M143" s="31">
        <f>IFERROR(ROUND(INDEX(Input_Lieferant!$D$9:$BE$158,MATCH($C143,Input_Lieferant!$B$9:$B$158,0),MATCH("V_BEWERTUNGSPREIS",Input_Lieferant!$D$8:$BE$8,0)), 2), "")</f>
        <v>4.13</v>
      </c>
      <c r="N143" s="31">
        <f t="shared" si="13"/>
        <v>4.13</v>
      </c>
      <c r="O143" s="31" t="str">
        <f t="shared" si="14"/>
        <v>CHF</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4">
      <c r="A144" s="31"/>
      <c r="B144" s="31"/>
      <c r="C144" s="31">
        <f>IF(Input_Lieferant!B151="","",Input_Lieferant!B151)</f>
        <v>143</v>
      </c>
      <c r="D144" s="31" t="str">
        <f>_xlfn.IFNA(INDEX('Systemmanager - Datenassistent'!$B$9:$BJ$159,MATCH($C144,Input_Lieferant!$B$9:$B$158,0),MATCH("WERKS",'Systemmanager - Datenassistent'!$B$8:$BJ$8,0)), "") &amp; ""</f>
        <v>0440</v>
      </c>
      <c r="E144" s="31"/>
      <c r="F144" s="31"/>
      <c r="G144" s="31"/>
      <c r="H144" s="31"/>
      <c r="I144" s="31"/>
      <c r="J144" s="31" t="str">
        <f t="shared" si="12"/>
        <v>10</v>
      </c>
      <c r="K144" s="31">
        <f>_xlfn.IFNA(INDEX(Input_Lieferant!$D$9:$BE$158,MATCH($C144,Input_Lieferant!$B$9:$B$158,0),MATCH("V_PREISEINHEIT",Input_Lieferant!$D$8:$BE$8,0)), "")</f>
        <v>53</v>
      </c>
      <c r="L144" s="31" t="str">
        <f>_xlfn.IFNA(INDEX('Systemmanager - Datenassistent'!$B$9:$BJ$159,MATCH($C144,Input_Lieferant!$B$9:$B$158,0),MATCH(L$1,'Systemmanager - Datenassistent'!$B$8:$BJ$8,0)), "") &amp; ""</f>
        <v/>
      </c>
      <c r="M144" s="31">
        <f>IFERROR(ROUND(INDEX(Input_Lieferant!$D$9:$BE$158,MATCH($C144,Input_Lieferant!$B$9:$B$158,0),MATCH("V_BEWERTUNGSPREIS",Input_Lieferant!$D$8:$BE$8,0)), 2), "")</f>
        <v>7.02</v>
      </c>
      <c r="N144" s="31">
        <f t="shared" si="13"/>
        <v>7.02</v>
      </c>
      <c r="O144" s="31" t="str">
        <f t="shared" si="14"/>
        <v>CHF</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4">
      <c r="A145" s="31"/>
      <c r="B145" s="31"/>
      <c r="C145" s="31">
        <f>IF(Input_Lieferant!B152="","",Input_Lieferant!B152)</f>
        <v>144</v>
      </c>
      <c r="D145" s="31" t="str">
        <f>_xlfn.IFNA(INDEX('Systemmanager - Datenassistent'!$B$9:$BJ$159,MATCH($C145,Input_Lieferant!$B$9:$B$158,0),MATCH("WERKS",'Systemmanager - Datenassistent'!$B$8:$BJ$8,0)), "") &amp; ""</f>
        <v>0420</v>
      </c>
      <c r="E145" s="31"/>
      <c r="F145" s="31"/>
      <c r="G145" s="31"/>
      <c r="H145" s="31"/>
      <c r="I145" s="31"/>
      <c r="J145" s="31" t="str">
        <f t="shared" si="12"/>
        <v>10</v>
      </c>
      <c r="K145" s="31">
        <f>_xlfn.IFNA(INDEX(Input_Lieferant!$D$9:$BE$158,MATCH($C145,Input_Lieferant!$B$9:$B$158,0),MATCH("V_PREISEINHEIT",Input_Lieferant!$D$8:$BE$8,0)), "")</f>
        <v>38</v>
      </c>
      <c r="L145" s="31" t="str">
        <f>_xlfn.IFNA(INDEX('Systemmanager - Datenassistent'!$B$9:$BJ$159,MATCH($C145,Input_Lieferant!$B$9:$B$158,0),MATCH(L$1,'Systemmanager - Datenassistent'!$B$8:$BJ$8,0)), "") &amp; ""</f>
        <v>S</v>
      </c>
      <c r="M145" s="31">
        <f>IFERROR(ROUND(INDEX(Input_Lieferant!$D$9:$BE$158,MATCH($C145,Input_Lieferant!$B$9:$B$158,0),MATCH("V_BEWERTUNGSPREIS",Input_Lieferant!$D$8:$BE$8,0)), 2), "")</f>
        <v>3.58</v>
      </c>
      <c r="N145" s="31">
        <f t="shared" si="13"/>
        <v>3.58</v>
      </c>
      <c r="O145" s="31" t="str">
        <f t="shared" si="14"/>
        <v>CHF</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4">
      <c r="A146" s="31"/>
      <c r="B146" s="31"/>
      <c r="C146" s="31">
        <f>IF(Input_Lieferant!B153="","",Input_Lieferant!B153)</f>
        <v>145</v>
      </c>
      <c r="D146" s="31" t="str">
        <f>_xlfn.IFNA(INDEX('Systemmanager - Datenassistent'!$B$9:$BJ$159,MATCH($C146,Input_Lieferant!$B$9:$B$158,0),MATCH("WERKS",'Systemmanager - Datenassistent'!$B$8:$BJ$8,0)), "") &amp; ""</f>
        <v>0440</v>
      </c>
      <c r="E146" s="31"/>
      <c r="F146" s="31"/>
      <c r="G146" s="31"/>
      <c r="H146" s="31"/>
      <c r="I146" s="31"/>
      <c r="J146" s="31" t="str">
        <f t="shared" si="12"/>
        <v>10</v>
      </c>
      <c r="K146" s="31">
        <f>_xlfn.IFNA(INDEX(Input_Lieferant!$D$9:$BE$158,MATCH($C146,Input_Lieferant!$B$9:$B$158,0),MATCH("V_PREISEINHEIT",Input_Lieferant!$D$8:$BE$8,0)), "")</f>
        <v>43</v>
      </c>
      <c r="L146" s="31" t="str">
        <f>_xlfn.IFNA(INDEX('Systemmanager - Datenassistent'!$B$9:$BJ$159,MATCH($C146,Input_Lieferant!$B$9:$B$158,0),MATCH(L$1,'Systemmanager - Datenassistent'!$B$8:$BJ$8,0)), "") &amp; ""</f>
        <v>S</v>
      </c>
      <c r="M146" s="31">
        <f>IFERROR(ROUND(INDEX(Input_Lieferant!$D$9:$BE$158,MATCH($C146,Input_Lieferant!$B$9:$B$158,0),MATCH("V_BEWERTUNGSPREIS",Input_Lieferant!$D$8:$BE$8,0)), 2), "")</f>
        <v>7.86</v>
      </c>
      <c r="N146" s="31">
        <f t="shared" si="13"/>
        <v>7.86</v>
      </c>
      <c r="O146" s="31" t="str">
        <f t="shared" si="14"/>
        <v>CHF</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4">
      <c r="A147" s="31"/>
      <c r="B147" s="31"/>
      <c r="C147" s="31">
        <f>IF(Input_Lieferant!B154="","",Input_Lieferant!B154)</f>
        <v>146</v>
      </c>
      <c r="D147" s="31" t="str">
        <f>_xlfn.IFNA(INDEX('Systemmanager - Datenassistent'!$B$9:$BJ$159,MATCH($C147,Input_Lieferant!$B$9:$B$158,0),MATCH("WERKS",'Systemmanager - Datenassistent'!$B$8:$BJ$8,0)), "") &amp; ""</f>
        <v>0430</v>
      </c>
      <c r="E147" s="31"/>
      <c r="F147" s="31"/>
      <c r="G147" s="31"/>
      <c r="H147" s="31"/>
      <c r="I147" s="31"/>
      <c r="J147" s="31" t="str">
        <f t="shared" si="12"/>
        <v>10</v>
      </c>
      <c r="K147" s="31">
        <f>_xlfn.IFNA(INDEX(Input_Lieferant!$D$9:$BE$158,MATCH($C147,Input_Lieferant!$B$9:$B$158,0),MATCH("V_PREISEINHEIT",Input_Lieferant!$D$8:$BE$8,0)), "")</f>
        <v>73</v>
      </c>
      <c r="L147" s="31" t="str">
        <f>_xlfn.IFNA(INDEX('Systemmanager - Datenassistent'!$B$9:$BJ$159,MATCH($C147,Input_Lieferant!$B$9:$B$158,0),MATCH(L$1,'Systemmanager - Datenassistent'!$B$8:$BJ$8,0)), "") &amp; ""</f>
        <v/>
      </c>
      <c r="M147" s="31">
        <f>IFERROR(ROUND(INDEX(Input_Lieferant!$D$9:$BE$158,MATCH($C147,Input_Lieferant!$B$9:$B$158,0),MATCH("V_BEWERTUNGSPREIS",Input_Lieferant!$D$8:$BE$8,0)), 2), "")</f>
        <v>7.66</v>
      </c>
      <c r="N147" s="31">
        <f t="shared" si="13"/>
        <v>7.66</v>
      </c>
      <c r="O147" s="31" t="str">
        <f t="shared" si="14"/>
        <v>CHF</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4">
      <c r="A148" s="31"/>
      <c r="B148" s="31"/>
      <c r="C148" s="31">
        <f>IF(Input_Lieferant!B155="","",Input_Lieferant!B155)</f>
        <v>147</v>
      </c>
      <c r="D148" s="31" t="str">
        <f>_xlfn.IFNA(INDEX('Systemmanager - Datenassistent'!$B$9:$BJ$159,MATCH($C148,Input_Lieferant!$B$9:$B$158,0),MATCH("WERKS",'Systemmanager - Datenassistent'!$B$8:$BJ$8,0)), "") &amp; ""</f>
        <v>0440</v>
      </c>
      <c r="E148" s="31"/>
      <c r="F148" s="31"/>
      <c r="G148" s="31"/>
      <c r="H148" s="31"/>
      <c r="I148" s="31"/>
      <c r="J148" s="31" t="str">
        <f t="shared" si="12"/>
        <v>10</v>
      </c>
      <c r="K148" s="31">
        <f>_xlfn.IFNA(INDEX(Input_Lieferant!$D$9:$BE$158,MATCH($C148,Input_Lieferant!$B$9:$B$158,0),MATCH("V_PREISEINHEIT",Input_Lieferant!$D$8:$BE$8,0)), "")</f>
        <v>11</v>
      </c>
      <c r="L148" s="31" t="str">
        <f>_xlfn.IFNA(INDEX('Systemmanager - Datenassistent'!$B$9:$BJ$159,MATCH($C148,Input_Lieferant!$B$9:$B$158,0),MATCH(L$1,'Systemmanager - Datenassistent'!$B$8:$BJ$8,0)), "") &amp; ""</f>
        <v/>
      </c>
      <c r="M148" s="31">
        <f>IFERROR(ROUND(INDEX(Input_Lieferant!$D$9:$BE$158,MATCH($C148,Input_Lieferant!$B$9:$B$158,0),MATCH("V_BEWERTUNGSPREIS",Input_Lieferant!$D$8:$BE$8,0)), 2), "")</f>
        <v>2.93</v>
      </c>
      <c r="N148" s="31">
        <f t="shared" si="13"/>
        <v>2.93</v>
      </c>
      <c r="O148" s="31" t="str">
        <f t="shared" si="14"/>
        <v>CHF</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4">
      <c r="A149" s="31"/>
      <c r="B149" s="31"/>
      <c r="C149" s="31">
        <f>IF(Input_Lieferant!B156="","",Input_Lieferant!B156)</f>
        <v>148</v>
      </c>
      <c r="D149" s="31" t="str">
        <f>_xlfn.IFNA(INDEX('Systemmanager - Datenassistent'!$B$9:$BJ$159,MATCH($C149,Input_Lieferant!$B$9:$B$158,0),MATCH("WERKS",'Systemmanager - Datenassistent'!$B$8:$BJ$8,0)), "") &amp; ""</f>
        <v>0800</v>
      </c>
      <c r="E149" s="31"/>
      <c r="F149" s="31"/>
      <c r="G149" s="31"/>
      <c r="H149" s="31"/>
      <c r="I149" s="31"/>
      <c r="J149" s="31" t="str">
        <f t="shared" si="12"/>
        <v>10</v>
      </c>
      <c r="K149" s="31">
        <f>_xlfn.IFNA(INDEX(Input_Lieferant!$D$9:$BE$158,MATCH($C149,Input_Lieferant!$B$9:$B$158,0),MATCH("V_PREISEINHEIT",Input_Lieferant!$D$8:$BE$8,0)), "")</f>
        <v>93</v>
      </c>
      <c r="L149" s="31" t="str">
        <f>_xlfn.IFNA(INDEX('Systemmanager - Datenassistent'!$B$9:$BJ$159,MATCH($C149,Input_Lieferant!$B$9:$B$158,0),MATCH(L$1,'Systemmanager - Datenassistent'!$B$8:$BJ$8,0)), "") &amp; ""</f>
        <v>S</v>
      </c>
      <c r="M149" s="31">
        <f>IFERROR(ROUND(INDEX(Input_Lieferant!$D$9:$BE$158,MATCH($C149,Input_Lieferant!$B$9:$B$158,0),MATCH("V_BEWERTUNGSPREIS",Input_Lieferant!$D$8:$BE$8,0)), 2), "")</f>
        <v>6.1</v>
      </c>
      <c r="N149" s="31">
        <f t="shared" si="13"/>
        <v>6.1</v>
      </c>
      <c r="O149" s="31" t="str">
        <f t="shared" si="14"/>
        <v>CHF</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4">
      <c r="A150" s="31"/>
      <c r="B150" s="31"/>
      <c r="C150" s="31">
        <f>IF(Input_Lieferant!B157="","",Input_Lieferant!B157)</f>
        <v>149</v>
      </c>
      <c r="D150" s="31" t="str">
        <f>_xlfn.IFNA(INDEX('Systemmanager - Datenassistent'!$B$9:$BJ$159,MATCH($C150,Input_Lieferant!$B$9:$B$158,0),MATCH("WERKS",'Systemmanager - Datenassistent'!$B$8:$BJ$8,0)), "") &amp; ""</f>
        <v>0440</v>
      </c>
      <c r="E150" s="31"/>
      <c r="F150" s="31"/>
      <c r="G150" s="31"/>
      <c r="H150" s="31"/>
      <c r="I150" s="31"/>
      <c r="J150" s="31" t="str">
        <f t="shared" si="12"/>
        <v>10</v>
      </c>
      <c r="K150" s="31">
        <f>_xlfn.IFNA(INDEX(Input_Lieferant!$D$9:$BE$158,MATCH($C150,Input_Lieferant!$B$9:$B$158,0),MATCH("V_PREISEINHEIT",Input_Lieferant!$D$8:$BE$8,0)), "")</f>
        <v>78</v>
      </c>
      <c r="L150" s="31" t="str">
        <f>_xlfn.IFNA(INDEX('Systemmanager - Datenassistent'!$B$9:$BJ$159,MATCH($C150,Input_Lieferant!$B$9:$B$158,0),MATCH(L$1,'Systemmanager - Datenassistent'!$B$8:$BJ$8,0)), "") &amp; ""</f>
        <v>S</v>
      </c>
      <c r="M150" s="31">
        <f>IFERROR(ROUND(INDEX(Input_Lieferant!$D$9:$BE$158,MATCH($C150,Input_Lieferant!$B$9:$B$158,0),MATCH("V_BEWERTUNGSPREIS",Input_Lieferant!$D$8:$BE$8,0)), 2), "")</f>
        <v>8.82</v>
      </c>
      <c r="N150" s="31">
        <f t="shared" si="13"/>
        <v>8.82</v>
      </c>
      <c r="O150" s="31" t="str">
        <f t="shared" si="14"/>
        <v>CHF</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4">
      <c r="A151" s="31"/>
      <c r="B151" s="31"/>
      <c r="C151" s="31">
        <f>IF(Input_Lieferant!B158="","",Input_Lieferant!B158)</f>
        <v>150</v>
      </c>
      <c r="D151" s="31" t="str">
        <f>_xlfn.IFNA(INDEX('Systemmanager - Datenassistent'!$B$9:$BJ$159,MATCH($C151,Input_Lieferant!$B$9:$B$158,0),MATCH("WERKS",'Systemmanager - Datenassistent'!$B$8:$BJ$8,0)), "") &amp; ""</f>
        <v>0430</v>
      </c>
      <c r="E151" s="31"/>
      <c r="F151" s="31"/>
      <c r="G151" s="31"/>
      <c r="H151" s="31"/>
      <c r="I151" s="31"/>
      <c r="J151" s="31" t="str">
        <f t="shared" si="12"/>
        <v>10</v>
      </c>
      <c r="K151" s="31">
        <f>_xlfn.IFNA(INDEX(Input_Lieferant!$D$9:$BE$158,MATCH($C151,Input_Lieferant!$B$9:$B$158,0),MATCH("V_PREISEINHEIT",Input_Lieferant!$D$8:$BE$8,0)), "")</f>
        <v>81</v>
      </c>
      <c r="L151" s="31" t="str">
        <f>_xlfn.IFNA(INDEX('Systemmanager - Datenassistent'!$B$9:$BJ$159,MATCH($C151,Input_Lieferant!$B$9:$B$158,0),MATCH(L$1,'Systemmanager - Datenassistent'!$B$8:$BJ$8,0)), "") &amp; ""</f>
        <v/>
      </c>
      <c r="M151" s="31">
        <f>IFERROR(ROUND(INDEX(Input_Lieferant!$D$9:$BE$158,MATCH($C151,Input_Lieferant!$B$9:$B$158,0),MATCH("V_BEWERTUNGSPREIS",Input_Lieferant!$D$8:$BE$8,0)), 2), "")</f>
        <v>5.2</v>
      </c>
      <c r="N151" s="31">
        <f t="shared" si="13"/>
        <v>5.2</v>
      </c>
      <c r="O151" s="31" t="str">
        <f t="shared" si="14"/>
        <v>CHF</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3" width="9.3046875" style="28"/>
    <col min="4" max="5" width="0" style="28" hidden="1" customWidth="1"/>
    <col min="6" max="6" width="9.3046875" style="28"/>
    <col min="7" max="22" width="0" style="28" hidden="1" customWidth="1"/>
    <col min="23" max="23" width="9.3046875" style="28"/>
    <col min="24" max="34" width="0" style="28" hidden="1" customWidth="1"/>
    <col min="35" max="16384" width="9.3046875" style="27"/>
  </cols>
  <sheetData>
    <row r="1" spans="1:34" x14ac:dyDescent="0.4">
      <c r="A1" s="160" t="s">
        <v>1</v>
      </c>
      <c r="B1" s="29" t="s">
        <v>42</v>
      </c>
      <c r="C1" s="156" t="s">
        <v>39</v>
      </c>
      <c r="D1" s="29" t="s">
        <v>77</v>
      </c>
      <c r="E1" s="29" t="s">
        <v>76</v>
      </c>
      <c r="F1" s="155" t="s">
        <v>43</v>
      </c>
      <c r="G1" s="154" t="s">
        <v>44</v>
      </c>
      <c r="H1" s="154" t="s">
        <v>45</v>
      </c>
      <c r="I1" s="154" t="s">
        <v>46</v>
      </c>
      <c r="J1" s="154" t="s">
        <v>47</v>
      </c>
      <c r="K1" s="154" t="s">
        <v>48</v>
      </c>
      <c r="L1" s="154" t="s">
        <v>75</v>
      </c>
      <c r="M1" s="154" t="s">
        <v>74</v>
      </c>
      <c r="N1" s="154" t="s">
        <v>73</v>
      </c>
      <c r="O1" s="154" t="s">
        <v>72</v>
      </c>
      <c r="P1" s="154" t="s">
        <v>49</v>
      </c>
      <c r="Q1" s="154" t="s">
        <v>71</v>
      </c>
      <c r="R1" s="154" t="s">
        <v>70</v>
      </c>
      <c r="S1" s="154" t="s">
        <v>69</v>
      </c>
      <c r="T1" s="154" t="s">
        <v>50</v>
      </c>
      <c r="U1" s="154" t="s">
        <v>68</v>
      </c>
      <c r="V1" s="154" t="s">
        <v>67</v>
      </c>
      <c r="W1" s="155" t="s">
        <v>51</v>
      </c>
      <c r="X1" s="154" t="s">
        <v>26</v>
      </c>
      <c r="Y1" s="154" t="s">
        <v>66</v>
      </c>
      <c r="Z1" s="154" t="s">
        <v>65</v>
      </c>
      <c r="AA1" s="154" t="s">
        <v>64</v>
      </c>
      <c r="AB1" s="154" t="s">
        <v>63</v>
      </c>
      <c r="AC1" s="154" t="s">
        <v>62</v>
      </c>
      <c r="AD1" s="154" t="s">
        <v>61</v>
      </c>
      <c r="AE1" s="154" t="s">
        <v>60</v>
      </c>
      <c r="AF1" s="154" t="s">
        <v>59</v>
      </c>
      <c r="AG1" s="154" t="s">
        <v>58</v>
      </c>
      <c r="AH1" s="153" t="s">
        <v>52</v>
      </c>
    </row>
    <row r="2" spans="1:34" x14ac:dyDescent="0.4">
      <c r="A2" s="27">
        <f>IF(Input_Lieferant!B9="","",Input_Lieferant!B9)</f>
        <v>1</v>
      </c>
      <c r="B2" s="31"/>
      <c r="C2" s="25" t="str">
        <f t="shared" ref="C2:C65" si="0">IF(A2="","","001")</f>
        <v>001</v>
      </c>
      <c r="D2" s="31"/>
      <c r="E2" s="31"/>
      <c r="F2" t="str">
        <f>IF(A2&lt;&gt;"", _xlfn.IFNA(INDEX(Grunddaten!$A$9:$S$159,MATCH(A2,Input_Lieferant!$B$9:$B$158,0),MATCH(W2,Grunddaten!$A$8:$M$8,0)),""), "")&amp;""</f>
        <v>sBeIaGVBJUIKFFEtplgXXmOIrDXVXW</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4">
      <c r="A3" s="27">
        <f>IF(Input_Lieferant!B9="","",Input_Lieferant!B9)</f>
        <v>1</v>
      </c>
      <c r="B3" s="31"/>
      <c r="C3" s="25" t="str">
        <f t="shared" si="0"/>
        <v>001</v>
      </c>
      <c r="D3" s="31"/>
      <c r="E3" s="31"/>
      <c r="F3" t="str">
        <f>IF(A3&lt;&gt;"", _xlfn.IFNA(INDEX(Grunddaten!$A$9:$S$159,MATCH(A3,Input_Lieferant!$B$9:$B$158,0),MATCH(W3,Grunddaten!$A$8:$M$8,0)),""), "")&amp;""</f>
        <v>3.7</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4">
      <c r="A4" s="27">
        <f>IF(Input_Lieferant!B9="","",Input_Lieferant!B9)</f>
        <v>1</v>
      </c>
      <c r="B4" s="31"/>
      <c r="C4" s="25" t="str">
        <f t="shared" si="0"/>
        <v>001</v>
      </c>
      <c r="D4" s="31"/>
      <c r="E4" s="31"/>
      <c r="F4" t="str">
        <f>IF(A4&lt;&gt;"", _xlfn.IFNA(INDEX(Grunddaten!$A$9:$S$159,MATCH(A4,Input_Lieferant!$B$9:$B$158,0),MATCH(W4,Grunddaten!$A$8:$M$8,0)),""), "")&amp;""</f>
        <v>6.11</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4">
      <c r="A5" s="27">
        <f>IF(Input_Lieferant!B9="","",Input_Lieferant!B9)</f>
        <v>1</v>
      </c>
      <c r="B5" s="31"/>
      <c r="C5" s="25" t="str">
        <f t="shared" si="0"/>
        <v>001</v>
      </c>
      <c r="D5" s="31"/>
      <c r="E5" s="31"/>
      <c r="F5" t="str">
        <f>IF(A5&lt;&gt;"", _xlfn.IFNA(INDEX('Systemmanager - Datenassistent'!$A$9:$AE$159,MATCH(A5,Input_Lieferant!$B$9:$B$158,0),MATCH(W5,'Systemmanager - Datenassistent'!$A$8:$AE$8,0)),""), "")&amp;""</f>
        <v>DrGmcnRUcjNxKBTDCUrSdLXuDbBugr</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4">
      <c r="A6" s="27">
        <f>IF(Input_Lieferant!B9="","",Input_Lieferant!B9)</f>
        <v>1</v>
      </c>
      <c r="B6" s="31"/>
      <c r="C6" s="25" t="str">
        <f t="shared" si="0"/>
        <v>001</v>
      </c>
      <c r="D6" s="31"/>
      <c r="E6" s="31"/>
      <c r="F6" t="str">
        <f>IF(A6&lt;&gt;"", _xlfn.IFNA(INDEX(Grunddaten!$A$9:$S$159,MATCH(A6,Input_Lieferant!$B$9:$B$158,0),MATCH(W6,Grunddaten!$A$8:$M$8,0)),""), "")&amp;""</f>
        <v>P</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4">
      <c r="A7" s="27">
        <f>IF(Input_Lieferant!B9="","",Input_Lieferant!B9)</f>
        <v>1</v>
      </c>
      <c r="B7" s="31"/>
      <c r="C7" s="25" t="str">
        <f t="shared" si="0"/>
        <v>001</v>
      </c>
      <c r="D7" s="31"/>
      <c r="E7" s="31"/>
      <c r="F7" t="str">
        <f>IF(A7&lt;&gt;"", _xlfn.IFNA(INDEX('Systemmanager - Datenassistent'!$A$9:$AE$159,MATCH(A7,Input_Lieferant!$B$9:$B$158,0),MATCH(W7,'Systemmanager - Datenassistent'!$A$8:$AE$8,0)),""), "")&amp;""</f>
        <v>tQUjhOgCtakVcRwzXmPoNjiAscaqhv</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4">
      <c r="A8" s="27">
        <f>IF(Input_Lieferant!B9="","",Input_Lieferant!B9)</f>
        <v>1</v>
      </c>
      <c r="B8" s="31"/>
      <c r="C8" s="25" t="str">
        <f t="shared" si="0"/>
        <v>001</v>
      </c>
      <c r="D8" s="31"/>
      <c r="E8" s="31"/>
      <c r="F8" t="str">
        <f>IF(A8&lt;&gt;"", _xlfn.IFNA(INDEX('Systemmanager - Datenassistent'!$A$9:$AE$159,MATCH(A8,Input_Lieferant!$B$9:$B$158,0),MATCH(W8,'Systemmanager - Datenassistent'!$A$8:$AE$8,0)),""), "")&amp;""</f>
        <v>OSpQQwTgTMJeiXbeBMBDndSCpWcoWu</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4">
      <c r="A9" s="27">
        <f>IF(Input_Lieferant!B9="","",Input_Lieferant!B9)</f>
        <v>1</v>
      </c>
      <c r="B9" s="31"/>
      <c r="C9" s="25" t="str">
        <f t="shared" si="0"/>
        <v>001</v>
      </c>
      <c r="D9" s="31"/>
      <c r="E9" s="31"/>
      <c r="F9" t="str">
        <f>IF(A9&lt;&gt;"", _xlfn.IFNA(INDEX(Grunddaten!$A$9:$S$159,MATCH(A9,Input_Lieferant!$B$9:$B$158,0),MATCH(W9,Grunddaten!$A$8:$M$8,0)),""), "")&amp;""</f>
        <v>J</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4">
      <c r="A10" s="27">
        <f>IF(Input_Lieferant!B9="","",Input_Lieferant!B9)</f>
        <v>1</v>
      </c>
      <c r="B10" s="31"/>
      <c r="C10" s="25" t="str">
        <f t="shared" si="0"/>
        <v>001</v>
      </c>
      <c r="D10" s="31"/>
      <c r="E10" s="31"/>
      <c r="F10" t="str">
        <f>IF(A10&lt;&gt;"", _xlfn.IFNA(INDEX('Systemmanager - Datenassistent'!$A$9:$AE$159,MATCH(A10,Input_Lieferant!$B$9:$B$158,0),MATCH(W10,'Systemmanager - Datenassistent'!$A$8:$AE$8,0)),""), "")&amp;""</f>
        <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4">
      <c r="A11" s="27">
        <f>IF(Input_Lieferant!B9="","",Input_Lieferant!B9)</f>
        <v>1</v>
      </c>
      <c r="B11" s="31"/>
      <c r="C11" s="25" t="str">
        <f t="shared" si="0"/>
        <v>001</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4">
      <c r="A12" s="27">
        <f>IF(Input_Lieferant!B9="","",Input_Lieferant!B9)</f>
        <v>1</v>
      </c>
      <c r="B12" s="31"/>
      <c r="C12" s="25" t="str">
        <f t="shared" si="0"/>
        <v>001</v>
      </c>
      <c r="D12" s="31"/>
      <c r="E12" s="31"/>
      <c r="F12" t="str">
        <f>IF(A12&lt;&gt;"", _xlfn.IFNA(INDEX('Systemmanager - Datenassistent'!$A$9:$AE$159,MATCH(A12,Input_Lieferant!$B$9:$B$158,0),MATCH(W12,'Systemmanager - Datenassistent'!$A$8:$AE$8,0)),""), "")&amp;""</f>
        <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4">
      <c r="A13" s="27">
        <f>IF(Input_Lieferant!B9="","",Input_Lieferant!B9)</f>
        <v>1</v>
      </c>
      <c r="B13" s="31"/>
      <c r="C13" s="25" t="str">
        <f t="shared" si="0"/>
        <v>001</v>
      </c>
      <c r="D13" s="31"/>
      <c r="E13" s="31"/>
      <c r="F13" t="str">
        <f>IF(A13&lt;&gt;"", IFERROR(ROUND(INDEX(Input_Lieferant!$A$9:$AS$159,MATCH(A13,Input_Lieferant!$B$9:$B$158,0),MATCH(W13,Input_Lieferant!$A$8:$AS$8,0)),2),""), "")&amp;""</f>
        <v>5.8</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4">
      <c r="A14" s="27">
        <f>IF(Input_Lieferant!B9="","",Input_Lieferant!B9)</f>
        <v>1</v>
      </c>
      <c r="B14" s="31"/>
      <c r="C14" s="25" t="str">
        <f t="shared" si="0"/>
        <v>001</v>
      </c>
      <c r="D14" s="31"/>
      <c r="E14" s="31"/>
      <c r="F14" t="str">
        <f>IF(A14&lt;&gt;"", _xlfn.IFNA(INDEX(Input_Lieferant!$A$9:$AS$159,MATCH(A14,Input_Lieferant!$B$9:$B$158,0),MATCH(W14,Input_Lieferant!$A$8:$AS$8,0)),""), "")&amp;""</f>
        <v>CHF</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4">
      <c r="A15" s="27">
        <f>IF(Input_Lieferant!B9="","",Input_Lieferant!B9)</f>
        <v>1</v>
      </c>
      <c r="B15" s="31"/>
      <c r="C15" s="25" t="str">
        <f t="shared" si="0"/>
        <v>001</v>
      </c>
      <c r="D15" s="31"/>
      <c r="E15" s="31"/>
      <c r="F15" t="str">
        <f>IF(A15&lt;&gt;"", _xlfn.IFNA(INDEX(Input_Lieferant!$A$9:$AS$159,MATCH(A15,Input_Lieferant!$B$9:$B$158,0),MATCH(W15,Input_Lieferant!$A$8:$AS$8,0)),""), "")&amp;""</f>
        <v>8</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4">
      <c r="A16" s="27">
        <f>IF(Input_Lieferant!B9="","",Input_Lieferant!B9)</f>
        <v>1</v>
      </c>
      <c r="B16" s="31"/>
      <c r="C16" s="25" t="str">
        <f t="shared" si="0"/>
        <v>001</v>
      </c>
      <c r="D16" s="31"/>
      <c r="E16" s="31"/>
      <c r="F16" s="159">
        <f ca="1">IF(A16&lt;&gt;"",NOW(),"")</f>
        <v>45755.458305208333</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4">
      <c r="A17" s="27">
        <f>IF(Input_Lieferant!B9="","",Input_Lieferant!B9)</f>
        <v>1</v>
      </c>
      <c r="B17" s="31"/>
      <c r="C17" s="25" t="str">
        <f t="shared" si="0"/>
        <v>001</v>
      </c>
      <c r="D17" s="31"/>
      <c r="E17" s="31"/>
      <c r="F17" t="str">
        <f>IF(A17&lt;&gt;"", _xlfn.IFNA(INDEX('Systemmanager - Datenassistent'!$A$9:$AE$159,MATCH(A17,Input_Lieferant!$B$9:$B$158,0),MATCH(W17,'Systemmanager - Datenassistent'!$A$8:$AE$8,0)),""), "")&amp;""</f>
        <v>X</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4">
      <c r="A18" s="27">
        <f>IF(Input_Lieferant!B9="","",Input_Lieferant!B9)</f>
        <v>1</v>
      </c>
      <c r="B18" s="31"/>
      <c r="C18" s="25" t="str">
        <f t="shared" si="0"/>
        <v>001</v>
      </c>
      <c r="D18" s="31"/>
      <c r="E18" s="31"/>
      <c r="F18" t="str">
        <f>IF(A18&lt;&gt;"", _xlfn.IFNA(INDEX('Systemmanager - Datenassistent'!$A$9:$AE$159,MATCH(A18,Input_Lieferant!$B$9:$B$158,0),MATCH(W18,'Systemmanager - Datenassistent'!$A$8:$AE$8,0)),""), "")&amp;""</f>
        <v>7</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4">
      <c r="A19" s="27">
        <f>IF(Input_Lieferant!B9="","",Input_Lieferant!B9)</f>
        <v>1</v>
      </c>
      <c r="B19" s="31"/>
      <c r="C19" s="25" t="str">
        <f t="shared" si="0"/>
        <v>001</v>
      </c>
      <c r="D19" s="31"/>
      <c r="E19" s="31"/>
      <c r="F19" t="str">
        <f>IF(A19&lt;&gt;"", _xlfn.IFNA(INDEX(Input_Lieferant!$A$9:$AS$159,MATCH(A19,Input_Lieferant!$B$9:$B$158,0),MATCH(W19,Input_Lieferant!$A$8:$AS$8,0)),""), "")&amp;""</f>
        <v>90</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4">
      <c r="A20" s="27">
        <f>IF(Input_Lieferant!B9="","",Input_Lieferant!B9)</f>
        <v>1</v>
      </c>
      <c r="B20" s="31"/>
      <c r="C20" s="25" t="str">
        <f t="shared" si="0"/>
        <v>001</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4">
      <c r="A21" s="27">
        <f>IF(Input_Lieferant!B9="","",Input_Lieferant!B9)</f>
        <v>1</v>
      </c>
      <c r="B21" s="31"/>
      <c r="C21" s="25" t="str">
        <f t="shared" si="0"/>
        <v>001</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4">
      <c r="A22" s="27">
        <f>IF(Input_Lieferant!B9="","",Input_Lieferant!B9)</f>
        <v>1</v>
      </c>
      <c r="B22" s="31"/>
      <c r="C22" s="25" t="str">
        <f t="shared" si="0"/>
        <v>001</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4">
      <c r="A23" s="27">
        <f>IF(Input_Lieferant!B9="","",Input_Lieferant!B9)</f>
        <v>1</v>
      </c>
      <c r="B23" s="31"/>
      <c r="C23" s="25" t="str">
        <f t="shared" si="0"/>
        <v>001</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4">
      <c r="A24" s="27">
        <f>IFERROR(IF(AND(A2=A3,A3=A4,A4=A5,A5=A6,A6=A7,A7=A8,A8=A9,A9=A10,A10=A11,A11=A12,A12=A13,A13=A14,A14=A15,A15=A16,A16=A17,A17=A18,A18=A19,A19=A20,A20=A21,A21=A22,A22=A23),IF(A23+1&gt;MATCH(0,Input_Lieferant!$B$9:$B$158,-1),"",A23+1),A23),"")</f>
        <v>2</v>
      </c>
      <c r="B24" s="31"/>
      <c r="C24" s="25" t="str">
        <f t="shared" si="0"/>
        <v>001</v>
      </c>
      <c r="D24" s="31"/>
      <c r="E24" s="31"/>
      <c r="F24" s="31" t="str">
        <f>IF(A24&lt;&gt;"", _xlfn.IFNA(INDEX(Grunddaten!$A$9:$S$159,MATCH(A24,Input_Lieferant!$B$9:$B$158,0),MATCH(W24,Grunddaten!$A$8:$M$8,0)),""), "")&amp;""</f>
        <v/>
      </c>
      <c r="G24" s="31"/>
      <c r="H24" s="31"/>
      <c r="I24" s="31"/>
      <c r="J24" s="31"/>
      <c r="K24" s="31"/>
      <c r="L24" s="31"/>
      <c r="M24" s="31"/>
      <c r="N24" s="31"/>
      <c r="O24" s="31"/>
      <c r="P24" s="31"/>
      <c r="Q24" s="31"/>
      <c r="R24" s="31"/>
      <c r="S24" s="31"/>
      <c r="T24" s="31"/>
      <c r="U24" s="31"/>
      <c r="V24" s="31"/>
      <c r="W24" s="31" t="str">
        <f t="shared" ref="W24:W87" si="1">IF(A24&lt;&gt;"", W2&amp;"","")</f>
        <v>V_A_NUMMER</v>
      </c>
      <c r="X24" s="31"/>
      <c r="Y24" s="31"/>
      <c r="Z24" s="31"/>
      <c r="AA24" s="31"/>
      <c r="AB24" s="31"/>
      <c r="AC24" s="31"/>
      <c r="AD24" s="31"/>
      <c r="AE24" s="31"/>
      <c r="AF24" s="31"/>
      <c r="AG24" s="31"/>
      <c r="AH24" s="31"/>
    </row>
    <row r="25" spans="1:34" x14ac:dyDescent="0.4">
      <c r="A25" s="27">
        <f>IFERROR(IF(AND(A3=A4,A4=A5,A5=A6,A6=A7,A7=A8,A8=A9,A9=A10,A10=A11,A11=A12,A12=A13,A13=A14,A14=A15,A15=A16,A16=A17,A17=A18,A18=A19,A19=A20,A20=A21,A21=A22,A22=A23,A23=A24),IF(A24+1&gt;MATCH(0,Input_Lieferant!$B$9:$B$158,-1),"",A24+1),A24),"")</f>
        <v>2</v>
      </c>
      <c r="B25" s="31"/>
      <c r="C25" s="25" t="str">
        <f t="shared" si="0"/>
        <v>001</v>
      </c>
      <c r="D25" s="31"/>
      <c r="E25" s="31"/>
      <c r="F25" s="31" t="str">
        <f>IF(A25&lt;&gt;"", _xlfn.IFNA(INDEX(Grunddaten!$A$9:$S$159,MATCH(A25,Input_Lieferant!$B$9:$B$158,0),MATCH(W25,Grunddaten!$A$8:$M$8,0)),""), "")&amp;""</f>
        <v>2.98</v>
      </c>
      <c r="G25" s="31"/>
      <c r="H25" s="31"/>
      <c r="I25" s="31"/>
      <c r="J25" s="31"/>
      <c r="K25" s="31"/>
      <c r="L25" s="31"/>
      <c r="M25" s="31"/>
      <c r="N25" s="31"/>
      <c r="O25" s="31"/>
      <c r="P25" s="31"/>
      <c r="Q25" s="31"/>
      <c r="R25" s="31"/>
      <c r="S25" s="31"/>
      <c r="T25" s="31"/>
      <c r="U25" s="31"/>
      <c r="V25" s="31"/>
      <c r="W25" s="31" t="str">
        <f t="shared" si="1"/>
        <v>V_REVFREMD</v>
      </c>
      <c r="X25" s="31"/>
      <c r="Y25" s="31"/>
      <c r="Z25" s="31"/>
      <c r="AA25" s="31"/>
      <c r="AB25" s="31"/>
      <c r="AC25" s="31"/>
      <c r="AD25" s="31"/>
      <c r="AE25" s="31"/>
      <c r="AF25" s="31"/>
      <c r="AG25" s="31"/>
      <c r="AH25" s="31"/>
    </row>
    <row r="26" spans="1:34" x14ac:dyDescent="0.4">
      <c r="A26" s="27">
        <f>IFERROR(IF(AND(A4=A5,A5=A6,A6=A7,A7=A8,A8=A9,A9=A10,A10=A11,A11=A12,A12=A13,A13=A14,A14=A15,A15=A16,A16=A17,A17=A18,A18=A19,A19=A20,A20=A21,A21=A22,A22=A23,A23=A24,A24=A25),IF(A25+1&gt;MATCH(0,Input_Lieferant!$B$9:$B$158,-1),"",A25+1),A25),"")</f>
        <v>2</v>
      </c>
      <c r="B26" s="31"/>
      <c r="C26" s="25" t="str">
        <f t="shared" si="0"/>
        <v>001</v>
      </c>
      <c r="D26" s="31"/>
      <c r="E26" s="31"/>
      <c r="F26" s="31" t="str">
        <f>IF(A26&lt;&gt;"", _xlfn.IFNA(INDEX(Grunddaten!$A$9:$S$159,MATCH(A26,Input_Lieferant!$B$9:$B$158,0),MATCH(W26,Grunddaten!$A$8:$M$8,0)),""), "")&amp;""</f>
        <v>8.58</v>
      </c>
      <c r="G26" s="31"/>
      <c r="H26" s="31"/>
      <c r="I26" s="31"/>
      <c r="J26" s="31"/>
      <c r="K26" s="31"/>
      <c r="L26" s="31"/>
      <c r="M26" s="31"/>
      <c r="N26" s="31"/>
      <c r="O26" s="31"/>
      <c r="P26" s="31"/>
      <c r="Q26" s="31"/>
      <c r="R26" s="31"/>
      <c r="S26" s="31"/>
      <c r="T26" s="31"/>
      <c r="U26" s="31"/>
      <c r="V26" s="31"/>
      <c r="W26" s="31" t="str">
        <f t="shared" si="1"/>
        <v>V_REVEIGEN</v>
      </c>
      <c r="X26" s="31"/>
      <c r="Y26" s="31"/>
      <c r="Z26" s="31"/>
      <c r="AA26" s="31"/>
      <c r="AB26" s="31"/>
      <c r="AC26" s="31"/>
      <c r="AD26" s="31"/>
      <c r="AE26" s="31"/>
      <c r="AF26" s="31"/>
      <c r="AG26" s="31"/>
      <c r="AH26" s="31"/>
    </row>
    <row r="27" spans="1:34" x14ac:dyDescent="0.4">
      <c r="A27" s="27">
        <f>IFERROR(IF(AND(A5=A6,A6=A7,A7=A8,A8=A9,A9=A10,A10=A11,A11=A12,A12=A13,A13=A14,A14=A15,A15=A16,A16=A17,A17=A18,A18=A19,A19=A20,A20=A21,A21=A22,A22=A23,A23=A24,A24=A25,A25=A26),IF(A26+1&gt;MATCH(0,Input_Lieferant!$B$9:$B$158,-1),"",A26+1),A26),"")</f>
        <v>2</v>
      </c>
      <c r="B27" s="31"/>
      <c r="C27" s="25" t="str">
        <f t="shared" si="0"/>
        <v>001</v>
      </c>
      <c r="D27" s="31"/>
      <c r="E27" s="31"/>
      <c r="F27" s="31" t="str">
        <f>IF(A27&lt;&gt;"", _xlfn.IFNA(INDEX('Systemmanager - Datenassistent'!$A$9:$AE$159,MATCH(A27,Input_Lieferant!$B$9:$B$158,0),MATCH(W27,'Systemmanager - Datenassistent'!$A$8:$AE$8,0)),""), "")&amp;""</f>
        <v>FVEQkJSqCCiBckUMEqDsmqByFQomfO</v>
      </c>
      <c r="G27" s="31"/>
      <c r="H27" s="31"/>
      <c r="I27" s="31"/>
      <c r="J27" s="31"/>
      <c r="K27" s="31"/>
      <c r="L27" s="31"/>
      <c r="M27" s="31"/>
      <c r="N27" s="31"/>
      <c r="O27" s="31"/>
      <c r="P27" s="31"/>
      <c r="Q27" s="31"/>
      <c r="R27" s="31"/>
      <c r="S27" s="31"/>
      <c r="T27" s="31"/>
      <c r="U27" s="31"/>
      <c r="V27" s="31"/>
      <c r="W27" s="31" t="str">
        <f t="shared" si="1"/>
        <v>V_SYSTEMMANAGER</v>
      </c>
      <c r="X27" s="31"/>
      <c r="Y27" s="31"/>
      <c r="Z27" s="31"/>
      <c r="AA27" s="31"/>
      <c r="AB27" s="31"/>
      <c r="AC27" s="31"/>
      <c r="AD27" s="31"/>
      <c r="AE27" s="31"/>
      <c r="AF27" s="31"/>
      <c r="AG27" s="31"/>
      <c r="AH27" s="31"/>
    </row>
    <row r="28" spans="1:34" x14ac:dyDescent="0.4">
      <c r="A28" s="27">
        <f>IFERROR(IF(AND(A6=A7,A7=A8,A8=A9,A9=A10,A10=A11,A11=A12,A12=A13,A13=A14,A14=A15,A15=A16,A16=A17,A17=A18,A18=A19,A19=A20,A20=A21,A21=A22,A22=A23,A23=A24,A24=A25,A25=A26,A26=A27),IF(A27+1&gt;MATCH(0,Input_Lieferant!$B$9:$B$158,-1),"",A27+1),A27),"")</f>
        <v>2</v>
      </c>
      <c r="B28" s="31"/>
      <c r="C28" s="25" t="str">
        <f t="shared" si="0"/>
        <v>001</v>
      </c>
      <c r="D28" s="31"/>
      <c r="E28" s="31"/>
      <c r="F28" s="31" t="str">
        <f>IF(A28&lt;&gt;"", _xlfn.IFNA(INDEX(Grunddaten!$A$9:$S$159,MATCH(A28,Input_Lieferant!$B$9:$B$158,0),MATCH(W28,Grunddaten!$A$8:$M$8,0)),""), "")&amp;""</f>
        <v>P</v>
      </c>
      <c r="G28" s="31"/>
      <c r="H28" s="31"/>
      <c r="I28" s="31"/>
      <c r="J28" s="31"/>
      <c r="K28" s="31"/>
      <c r="L28" s="31"/>
      <c r="M28" s="31"/>
      <c r="N28" s="31"/>
      <c r="O28" s="31"/>
      <c r="P28" s="31"/>
      <c r="Q28" s="31"/>
      <c r="R28" s="31"/>
      <c r="S28" s="31"/>
      <c r="T28" s="31"/>
      <c r="U28" s="31"/>
      <c r="V28" s="31"/>
      <c r="W28" s="31" t="str">
        <f t="shared" si="1"/>
        <v>V_UEBERSETZUNG</v>
      </c>
      <c r="X28" s="31"/>
      <c r="Y28" s="31"/>
      <c r="Z28" s="31"/>
      <c r="AA28" s="31"/>
      <c r="AB28" s="31"/>
      <c r="AC28" s="31"/>
      <c r="AD28" s="31"/>
      <c r="AE28" s="31"/>
      <c r="AF28" s="31"/>
      <c r="AG28" s="31"/>
      <c r="AH28" s="31"/>
    </row>
    <row r="29" spans="1:34" x14ac:dyDescent="0.4">
      <c r="A29" s="27">
        <f>IFERROR(IF(AND(A7=A8,A8=A9,A9=A10,A10=A11,A11=A12,A12=A13,A13=A14,A14=A15,A15=A16,A16=A17,A17=A18,A18=A19,A19=A20,A20=A21,A21=A22,A22=A23,A23=A24,A24=A25,A25=A26,A26=A27,A27=A28),IF(A28+1&gt;MATCH(0,Input_Lieferant!$B$9:$B$158,-1),"",A28+1),A28),"")</f>
        <v>2</v>
      </c>
      <c r="B29" s="31"/>
      <c r="C29" s="25" t="str">
        <f t="shared" si="0"/>
        <v>001</v>
      </c>
      <c r="D29" s="31"/>
      <c r="E29" s="31"/>
      <c r="F29" s="31" t="str">
        <f>IF(A29&lt;&gt;"", _xlfn.IFNA(INDEX('Systemmanager - Datenassistent'!$A$9:$AE$159,MATCH(A29,Input_Lieferant!$B$9:$B$158,0),MATCH(W29,'Systemmanager - Datenassistent'!$A$8:$AE$8,0)),""), "")&amp;""</f>
        <v>fOvUDWllEFMfNqJLIkAwlRQxNyBwFL</v>
      </c>
      <c r="G29" s="31"/>
      <c r="H29" s="31"/>
      <c r="I29" s="31"/>
      <c r="J29" s="31"/>
      <c r="K29" s="31"/>
      <c r="L29" s="31"/>
      <c r="M29" s="31"/>
      <c r="N29" s="31"/>
      <c r="O29" s="31"/>
      <c r="P29" s="31"/>
      <c r="Q29" s="31"/>
      <c r="R29" s="31"/>
      <c r="S29" s="31"/>
      <c r="T29" s="31"/>
      <c r="U29" s="31"/>
      <c r="V29" s="31"/>
      <c r="W29" s="31" t="str">
        <f t="shared" si="1"/>
        <v>V_KENNZIFFER</v>
      </c>
      <c r="X29" s="31"/>
      <c r="Y29" s="31"/>
      <c r="Z29" s="31"/>
      <c r="AA29" s="31"/>
      <c r="AB29" s="31"/>
      <c r="AC29" s="31"/>
      <c r="AD29" s="31"/>
      <c r="AE29" s="31"/>
      <c r="AF29" s="31"/>
      <c r="AG29" s="31"/>
      <c r="AH29" s="31"/>
    </row>
    <row r="30" spans="1:34" x14ac:dyDescent="0.4">
      <c r="A30" s="27">
        <f>IFERROR(IF(AND(A8=A9,A9=A10,A10=A11,A11=A12,A12=A13,A13=A14,A14=A15,A15=A16,A16=A17,A17=A18,A18=A19,A19=A20,A20=A21,A21=A22,A22=A23,A23=A24,A24=A25,A25=A26,A26=A27,A27=A28,A28=A29),IF(A29+1&gt;MATCH(0,Input_Lieferant!$B$9:$B$158,-1),"",A29+1),A29),"")</f>
        <v>2</v>
      </c>
      <c r="B30" s="31"/>
      <c r="C30" s="25" t="str">
        <f t="shared" si="0"/>
        <v>001</v>
      </c>
      <c r="D30" s="31"/>
      <c r="E30" s="31"/>
      <c r="F30" s="31" t="str">
        <f>IF(A30&lt;&gt;"", _xlfn.IFNA(INDEX('Systemmanager - Datenassistent'!$A$9:$AE$159,MATCH(A30,Input_Lieferant!$B$9:$B$158,0),MATCH(W30,'Systemmanager - Datenassistent'!$A$8:$AE$8,0)),""), "")&amp;""</f>
        <v/>
      </c>
      <c r="G30" s="31"/>
      <c r="H30" s="31"/>
      <c r="I30" s="31"/>
      <c r="J30" s="31"/>
      <c r="K30" s="31"/>
      <c r="L30" s="31"/>
      <c r="M30" s="31"/>
      <c r="N30" s="31"/>
      <c r="O30" s="31"/>
      <c r="P30" s="31"/>
      <c r="Q30" s="31"/>
      <c r="R30" s="31"/>
      <c r="S30" s="31"/>
      <c r="T30" s="31"/>
      <c r="U30" s="31"/>
      <c r="V30" s="31"/>
      <c r="W30" s="31" t="str">
        <f t="shared" si="1"/>
        <v>V_NEXT_HIGHER</v>
      </c>
      <c r="X30" s="31"/>
      <c r="Y30" s="31"/>
      <c r="Z30" s="31"/>
      <c r="AA30" s="31"/>
      <c r="AB30" s="31"/>
      <c r="AC30" s="31"/>
      <c r="AD30" s="31"/>
      <c r="AE30" s="31"/>
      <c r="AF30" s="31"/>
      <c r="AG30" s="31"/>
      <c r="AH30" s="31"/>
    </row>
    <row r="31" spans="1:34" x14ac:dyDescent="0.4">
      <c r="A31" s="27">
        <f>IFERROR(IF(AND(A9=A10,A10=A11,A11=A12,A12=A13,A13=A14,A14=A15,A15=A16,A16=A17,A17=A18,A18=A19,A19=A20,A20=A21,A21=A22,A22=A23,A23=A24,A24=A25,A25=A26,A26=A27,A27=A28,A28=A29,A29=A30),IF(A30+1&gt;MATCH(0,Input_Lieferant!$B$9:$B$158,-1),"",A30+1),A30),"")</f>
        <v>2</v>
      </c>
      <c r="B31" s="31"/>
      <c r="C31" s="25" t="str">
        <f t="shared" si="0"/>
        <v>001</v>
      </c>
      <c r="D31" s="31"/>
      <c r="E31" s="31"/>
      <c r="F31" s="31" t="str">
        <f>IF(A31&lt;&gt;"", _xlfn.IFNA(INDEX(Grunddaten!$A$9:$S$159,MATCH(A31,Input_Lieferant!$B$9:$B$158,0),MATCH(W31,Grunddaten!$A$8:$M$8,0)),""), "")&amp;""</f>
        <v>J</v>
      </c>
      <c r="G31" s="31"/>
      <c r="H31" s="31"/>
      <c r="I31" s="31"/>
      <c r="J31" s="31"/>
      <c r="K31" s="31"/>
      <c r="L31" s="31"/>
      <c r="M31" s="31"/>
      <c r="N31" s="31"/>
      <c r="O31" s="31"/>
      <c r="P31" s="31"/>
      <c r="Q31" s="31"/>
      <c r="R31" s="31"/>
      <c r="S31" s="31"/>
      <c r="T31" s="31"/>
      <c r="U31" s="31"/>
      <c r="V31" s="31"/>
      <c r="W31" s="31" t="str">
        <f t="shared" si="1"/>
        <v>V_ZERTFLUG</v>
      </c>
      <c r="X31" s="31"/>
      <c r="Y31" s="31"/>
      <c r="Z31" s="31"/>
      <c r="AA31" s="31"/>
      <c r="AB31" s="31"/>
      <c r="AC31" s="31"/>
      <c r="AD31" s="31"/>
      <c r="AE31" s="31"/>
      <c r="AF31" s="31"/>
      <c r="AG31" s="31"/>
      <c r="AH31" s="31"/>
    </row>
    <row r="32" spans="1:34" x14ac:dyDescent="0.4">
      <c r="A32" s="27">
        <f>IFERROR(IF(AND(A10=A11,A11=A12,A12=A13,A13=A14,A14=A15,A15=A16,A16=A17,A17=A18,A18=A19,A19=A20,A20=A21,A21=A22,A22=A23,A23=A24,A24=A25,A25=A26,A26=A27,A27=A28,A28=A29,A29=A30,A30=A31),IF(A31+1&gt;MATCH(0,Input_Lieferant!$B$9:$B$158,-1),"",A31+1),A31),"")</f>
        <v>2</v>
      </c>
      <c r="B32" s="31"/>
      <c r="C32" s="25" t="str">
        <f t="shared" si="0"/>
        <v>001</v>
      </c>
      <c r="D32" s="31"/>
      <c r="E32" s="31"/>
      <c r="F32" s="31" t="str">
        <f>IF(A32&lt;&gt;"", _xlfn.IFNA(INDEX('Systemmanager - Datenassistent'!$A$9:$AE$159,MATCH(A32,Input_Lieferant!$B$9:$B$158,0),MATCH(W32,'Systemmanager - Datenassistent'!$A$8:$AE$8,0)),""), "")&amp;""</f>
        <v>X</v>
      </c>
      <c r="G32" s="31"/>
      <c r="H32" s="31"/>
      <c r="I32" s="31"/>
      <c r="J32" s="31"/>
      <c r="K32" s="31"/>
      <c r="L32" s="31"/>
      <c r="M32" s="31"/>
      <c r="N32" s="31"/>
      <c r="O32" s="31"/>
      <c r="P32" s="31"/>
      <c r="Q32" s="31"/>
      <c r="R32" s="31"/>
      <c r="S32" s="31"/>
      <c r="T32" s="31"/>
      <c r="U32" s="31"/>
      <c r="V32" s="31"/>
      <c r="W32" s="31" t="str">
        <f t="shared" si="1"/>
        <v>V_APM</v>
      </c>
      <c r="X32" s="31"/>
      <c r="Y32" s="31"/>
      <c r="Z32" s="31"/>
      <c r="AA32" s="31"/>
      <c r="AB32" s="31"/>
      <c r="AC32" s="31"/>
      <c r="AD32" s="31"/>
      <c r="AE32" s="31"/>
      <c r="AF32" s="31"/>
      <c r="AG32" s="31"/>
      <c r="AH32" s="31"/>
    </row>
    <row r="33" spans="1:34" x14ac:dyDescent="0.4">
      <c r="A33" s="27">
        <f>IFERROR(IF(AND(A11=A12,A12=A13,A13=A14,A14=A15,A15=A16,A16=A17,A17=A18,A18=A19,A19=A20,A20=A21,A21=A22,A22=A23,A23=A24,A24=A25,A25=A26,A26=A27,A27=A28,A28=A29,A29=A30,A30=A31,A31=A32),IF(A32+1&gt;MATCH(0,Input_Lieferant!$B$9:$B$158,-1),"",A32+1),A32),"")</f>
        <v>2</v>
      </c>
      <c r="B33" s="31"/>
      <c r="C33" s="25" t="str">
        <f t="shared" si="0"/>
        <v>001</v>
      </c>
      <c r="D33" s="31"/>
      <c r="E33" s="31"/>
      <c r="F33" s="31"/>
      <c r="G33" s="31"/>
      <c r="H33" s="31"/>
      <c r="I33" s="31"/>
      <c r="J33" s="31"/>
      <c r="K33" s="31"/>
      <c r="L33" s="31"/>
      <c r="M33" s="31"/>
      <c r="N33" s="31"/>
      <c r="O33" s="31"/>
      <c r="P33" s="31"/>
      <c r="Q33" s="31"/>
      <c r="R33" s="31"/>
      <c r="S33" s="31"/>
      <c r="T33" s="31"/>
      <c r="U33" s="31"/>
      <c r="V33" s="31"/>
      <c r="W33" s="31" t="str">
        <f t="shared" si="1"/>
        <v>V_CHEOPS</v>
      </c>
      <c r="X33" s="31"/>
      <c r="Y33" s="31"/>
      <c r="Z33" s="31"/>
      <c r="AA33" s="31"/>
      <c r="AB33" s="31"/>
      <c r="AC33" s="31"/>
      <c r="AD33" s="31"/>
      <c r="AE33" s="31"/>
      <c r="AF33" s="31"/>
      <c r="AG33" s="31"/>
      <c r="AH33" s="31"/>
    </row>
    <row r="34" spans="1:34" x14ac:dyDescent="0.4">
      <c r="A34" s="27">
        <f>IFERROR(IF(AND(A12=A13,A13=A14,A14=A15,A15=A16,A16=A17,A17=A18,A18=A19,A19=A20,A20=A21,A21=A22,A22=A23,A23=A24,A24=A25,A25=A26,A26=A27,A27=A28,A28=A29,A29=A30,A30=A31,A31=A32,A32=A33),IF(A33+1&gt;MATCH(0,Input_Lieferant!$B$9:$B$158,-1),"",A33+1),A33),"")</f>
        <v>2</v>
      </c>
      <c r="B34" s="31"/>
      <c r="C34" s="25" t="str">
        <f t="shared" si="0"/>
        <v>001</v>
      </c>
      <c r="D34" s="31"/>
      <c r="E34" s="31"/>
      <c r="F34" s="31" t="str">
        <f>IF(A34&lt;&gt;"", _xlfn.IFNA(INDEX('Systemmanager - Datenassistent'!$A$9:$AE$159,MATCH(A34,Input_Lieferant!$B$9:$B$158,0),MATCH(W34,'Systemmanager - Datenassistent'!$A$8:$AE$8,0)),""), "")&amp;""</f>
        <v>X</v>
      </c>
      <c r="G34" s="31"/>
      <c r="H34" s="31"/>
      <c r="I34" s="31"/>
      <c r="J34" s="31"/>
      <c r="K34" s="31"/>
      <c r="L34" s="31"/>
      <c r="M34" s="31"/>
      <c r="N34" s="31"/>
      <c r="O34" s="31"/>
      <c r="P34" s="31"/>
      <c r="Q34" s="31"/>
      <c r="R34" s="31"/>
      <c r="S34" s="31"/>
      <c r="T34" s="31"/>
      <c r="U34" s="31"/>
      <c r="V34" s="31"/>
      <c r="W34" s="31" t="str">
        <f t="shared" si="1"/>
        <v>V_SVSAA</v>
      </c>
      <c r="X34" s="31"/>
      <c r="Y34" s="31"/>
      <c r="Z34" s="31"/>
      <c r="AA34" s="31"/>
      <c r="AB34" s="31"/>
      <c r="AC34" s="31"/>
      <c r="AD34" s="31"/>
      <c r="AE34" s="31"/>
      <c r="AF34" s="31"/>
      <c r="AG34" s="31"/>
      <c r="AH34" s="31"/>
    </row>
    <row r="35" spans="1:34" x14ac:dyDescent="0.4">
      <c r="A35" s="27">
        <f>IFERROR(IF(AND(A13=A14,A14=A15,A15=A16,A16=A17,A17=A18,A18=A19,A19=A20,A20=A21,A21=A22,A22=A23,A23=A24,A24=A25,A25=A26,A26=A27,A27=A28,A28=A29,A29=A30,A30=A31,A31=A32,A32=A33,A33=A34),IF(A34+1&gt;MATCH(0,Input_Lieferant!$B$9:$B$158,-1),"",A34+1),A34),"")</f>
        <v>2</v>
      </c>
      <c r="B35" s="31"/>
      <c r="C35" s="25" t="str">
        <f t="shared" si="0"/>
        <v>001</v>
      </c>
      <c r="D35" s="31"/>
      <c r="E35" s="31"/>
      <c r="F35" s="31" t="str">
        <f>IF(A35&lt;&gt;"", IFERROR(ROUND(INDEX(Input_Lieferant!$A$9:$AS$159,MATCH(A35,Input_Lieferant!$B$9:$B$158,0),MATCH(W35,Input_Lieferant!$A$8:$AS$8,0)),2),""), "")&amp;""</f>
        <v>2.32</v>
      </c>
      <c r="G35" s="31"/>
      <c r="H35" s="31"/>
      <c r="I35" s="31"/>
      <c r="J35" s="31"/>
      <c r="K35" s="31"/>
      <c r="L35" s="31"/>
      <c r="M35" s="31"/>
      <c r="N35" s="31"/>
      <c r="O35" s="31"/>
      <c r="P35" s="31"/>
      <c r="Q35" s="31"/>
      <c r="R35" s="31"/>
      <c r="S35" s="31"/>
      <c r="T35" s="31"/>
      <c r="U35" s="31"/>
      <c r="V35" s="31"/>
      <c r="W35" s="31" t="str">
        <f t="shared" si="1"/>
        <v>V_BEWERTUNGSPREIS</v>
      </c>
      <c r="X35" s="31"/>
      <c r="Y35" s="31"/>
      <c r="Z35" s="31"/>
      <c r="AA35" s="31"/>
      <c r="AB35" s="31"/>
      <c r="AC35" s="31"/>
      <c r="AD35" s="31"/>
      <c r="AE35" s="31"/>
      <c r="AF35" s="31"/>
      <c r="AG35" s="31"/>
      <c r="AH35" s="31"/>
    </row>
    <row r="36" spans="1:34" x14ac:dyDescent="0.4">
      <c r="A36" s="27">
        <f>IFERROR(IF(AND(A14=A15,A15=A16,A16=A17,A17=A18,A18=A19,A19=A20,A20=A21,A21=A22,A22=A23,A23=A24,A24=A25,A25=A26,A26=A27,A27=A28,A28=A29,A29=A30,A30=A31,A31=A32,A32=A33,A33=A34,A34=A35),IF(A35+1&gt;MATCH(0,Input_Lieferant!$B$9:$B$158,-1),"",A35+1),A35),"")</f>
        <v>2</v>
      </c>
      <c r="B36" s="31"/>
      <c r="C36" s="25" t="str">
        <f t="shared" si="0"/>
        <v>001</v>
      </c>
      <c r="D36" s="31"/>
      <c r="E36" s="31"/>
      <c r="F36" s="31" t="str">
        <f>IF(A36&lt;&gt;"", _xlfn.IFNA(INDEX(Input_Lieferant!$A$9:$AS$159,MATCH(A36,Input_Lieferant!$B$9:$B$158,0),MATCH(W36,Input_Lieferant!$A$8:$AS$8,0)),""), "")&amp;""</f>
        <v>CHF</v>
      </c>
      <c r="G36" s="31"/>
      <c r="H36" s="31"/>
      <c r="I36" s="31"/>
      <c r="J36" s="31"/>
      <c r="K36" s="31"/>
      <c r="L36" s="31"/>
      <c r="M36" s="31"/>
      <c r="N36" s="31"/>
      <c r="O36" s="31"/>
      <c r="P36" s="31"/>
      <c r="Q36" s="31"/>
      <c r="R36" s="31"/>
      <c r="S36" s="31"/>
      <c r="T36" s="31"/>
      <c r="U36" s="31"/>
      <c r="V36" s="31"/>
      <c r="W36" s="31" t="str">
        <f t="shared" si="1"/>
        <v>V_WAEHRUNG</v>
      </c>
      <c r="X36" s="31"/>
      <c r="Y36" s="31"/>
      <c r="Z36" s="31"/>
      <c r="AA36" s="31"/>
      <c r="AB36" s="31"/>
      <c r="AC36" s="31"/>
      <c r="AD36" s="31"/>
      <c r="AE36" s="31"/>
      <c r="AF36" s="31"/>
      <c r="AG36" s="31"/>
      <c r="AH36" s="31"/>
    </row>
    <row r="37" spans="1:34" x14ac:dyDescent="0.4">
      <c r="A37" s="27">
        <f>IFERROR(IF(AND(A15=A16,A16=A17,A17=A18,A18=A19,A19=A20,A20=A21,A21=A22,A22=A23,A23=A24,A24=A25,A25=A26,A26=A27,A27=A28,A28=A29,A29=A30,A30=A31,A31=A32,A32=A33,A33=A34,A34=A35,A35=A36),IF(A36+1&gt;MATCH(0,Input_Lieferant!$B$9:$B$158,-1),"",A36+1),A36),"")</f>
        <v>2</v>
      </c>
      <c r="B37" s="31"/>
      <c r="C37" s="25" t="str">
        <f t="shared" si="0"/>
        <v>001</v>
      </c>
      <c r="D37" s="31"/>
      <c r="E37" s="31"/>
      <c r="F37" s="31" t="str">
        <f>IF(A37&lt;&gt;"", _xlfn.IFNA(INDEX(Input_Lieferant!$A$9:$AS$159,MATCH(A37,Input_Lieferant!$B$9:$B$158,0),MATCH(W37,Input_Lieferant!$A$8:$AS$8,0)),""), "")&amp;""</f>
        <v>97</v>
      </c>
      <c r="G37" s="31"/>
      <c r="H37" s="31"/>
      <c r="I37" s="31"/>
      <c r="J37" s="31"/>
      <c r="K37" s="31"/>
      <c r="L37" s="31"/>
      <c r="M37" s="31"/>
      <c r="N37" s="31"/>
      <c r="O37" s="31"/>
      <c r="P37" s="31"/>
      <c r="Q37" s="31"/>
      <c r="R37" s="31"/>
      <c r="S37" s="31"/>
      <c r="T37" s="31"/>
      <c r="U37" s="31"/>
      <c r="V37" s="31"/>
      <c r="W37" s="31" t="str">
        <f t="shared" si="1"/>
        <v>V_PREISEINHEIT</v>
      </c>
      <c r="X37" s="31"/>
      <c r="Y37" s="31"/>
      <c r="Z37" s="31"/>
      <c r="AA37" s="31"/>
      <c r="AB37" s="31"/>
      <c r="AC37" s="31"/>
      <c r="AD37" s="31"/>
      <c r="AE37" s="31"/>
      <c r="AF37" s="31"/>
      <c r="AG37" s="31"/>
      <c r="AH37" s="31"/>
    </row>
    <row r="38" spans="1:34" x14ac:dyDescent="0.4">
      <c r="A38" s="27">
        <f>IFERROR(IF(AND(A16=A17,A17=A18,A18=A19,A19=A20,A20=A21,A21=A22,A22=A23,A23=A24,A24=A25,A25=A26,A26=A27,A27=A28,A28=A29,A29=A30,A30=A31,A31=A32,A32=A33,A33=A34,A34=A35,A35=A36,A36=A37),IF(A37+1&gt;MATCH(0,Input_Lieferant!$B$9:$B$158,-1),"",A37+1),A37),"")</f>
        <v>2</v>
      </c>
      <c r="B38" s="31"/>
      <c r="C38" s="25" t="str">
        <f t="shared" si="0"/>
        <v>001</v>
      </c>
      <c r="D38" s="31"/>
      <c r="E38" s="31"/>
      <c r="F38" s="31">
        <f ca="1">IF(A38&lt;&gt;"",NOW(),"")</f>
        <v>45755.458305324071</v>
      </c>
      <c r="G38" s="31"/>
      <c r="H38" s="31"/>
      <c r="I38" s="31"/>
      <c r="J38" s="31"/>
      <c r="K38" s="31"/>
      <c r="L38" s="31"/>
      <c r="M38" s="31"/>
      <c r="N38" s="31"/>
      <c r="O38" s="31"/>
      <c r="P38" s="31"/>
      <c r="Q38" s="31"/>
      <c r="R38" s="31"/>
      <c r="S38" s="31"/>
      <c r="T38" s="31"/>
      <c r="U38" s="31"/>
      <c r="V38" s="31"/>
      <c r="W38" s="31" t="str">
        <f t="shared" si="1"/>
        <v>V_GUELTIGAB</v>
      </c>
      <c r="X38" s="31"/>
      <c r="Y38" s="31"/>
      <c r="Z38" s="31"/>
      <c r="AA38" s="31"/>
      <c r="AB38" s="31"/>
      <c r="AC38" s="31"/>
      <c r="AD38" s="31"/>
      <c r="AE38" s="31"/>
      <c r="AF38" s="31"/>
      <c r="AG38" s="31"/>
      <c r="AH38" s="31"/>
    </row>
    <row r="39" spans="1:34" x14ac:dyDescent="0.4">
      <c r="A39" s="27">
        <f>IFERROR(IF(AND(A17=A18,A18=A19,A19=A20,A20=A21,A21=A22,A22=A23,A23=A24,A24=A25,A25=A26,A26=A27,A27=A28,A28=A29,A29=A30,A30=A31,A31=A32,A32=A33,A33=A34,A34=A35,A35=A36,A36=A37,A37=A38),IF(A38+1&gt;MATCH(0,Input_Lieferant!$B$9:$B$158,-1),"",A38+1),A38),"")</f>
        <v>2</v>
      </c>
      <c r="B39" s="31"/>
      <c r="C39" s="25" t="str">
        <f t="shared" si="0"/>
        <v>001</v>
      </c>
      <c r="D39" s="31"/>
      <c r="E39" s="31"/>
      <c r="F39" s="31" t="str">
        <f>IF(A39&lt;&gt;"", _xlfn.IFNA(INDEX('Systemmanager - Datenassistent'!$A$9:$AE$159,MATCH(A39,Input_Lieferant!$B$9:$B$158,0),MATCH(W39,'Systemmanager - Datenassistent'!$A$8:$AE$8,0)),""), "")&amp;""</f>
        <v>X</v>
      </c>
      <c r="G39" s="31"/>
      <c r="H39" s="31"/>
      <c r="I39" s="31"/>
      <c r="J39" s="31"/>
      <c r="K39" s="31"/>
      <c r="L39" s="31"/>
      <c r="M39" s="31"/>
      <c r="N39" s="31"/>
      <c r="O39" s="31"/>
      <c r="P39" s="31"/>
      <c r="Q39" s="31"/>
      <c r="R39" s="31"/>
      <c r="S39" s="31"/>
      <c r="T39" s="31"/>
      <c r="U39" s="31"/>
      <c r="V39" s="31"/>
      <c r="W39" s="31" t="str">
        <f t="shared" si="1"/>
        <v>V_MIET_RELEVANZ</v>
      </c>
      <c r="X39" s="31"/>
      <c r="Y39" s="31"/>
      <c r="Z39" s="31"/>
      <c r="AA39" s="31"/>
      <c r="AB39" s="31"/>
      <c r="AC39" s="31"/>
      <c r="AD39" s="31"/>
      <c r="AE39" s="31"/>
      <c r="AF39" s="31"/>
      <c r="AG39" s="31"/>
      <c r="AH39" s="31"/>
    </row>
    <row r="40" spans="1:34" x14ac:dyDescent="0.4">
      <c r="A40" s="27">
        <f>IFERROR(IF(AND(A18=A19,A19=A20,A20=A21,A21=A22,A22=A23,A23=A24,A24=A25,A25=A26,A26=A27,A27=A28,A28=A29,A29=A30,A30=A31,A31=A32,A32=A33,A33=A34,A34=A35,A35=A36,A36=A37,A37=A38,A38=A39),IF(A39+1&gt;MATCH(0,Input_Lieferant!$B$9:$B$158,-1),"",A39+1),A39),"")</f>
        <v>2</v>
      </c>
      <c r="B40" s="31"/>
      <c r="C40" s="25" t="str">
        <f t="shared" si="0"/>
        <v>001</v>
      </c>
      <c r="D40" s="31"/>
      <c r="E40" s="31"/>
      <c r="F40" s="31" t="str">
        <f>IF(A40&lt;&gt;"", _xlfn.IFNA(INDEX('Systemmanager - Datenassistent'!$A$9:$AE$159,MATCH(A40,Input_Lieferant!$B$9:$B$158,0),MATCH(W40,'Systemmanager - Datenassistent'!$A$8:$AE$8,0)),""), "")&amp;""</f>
        <v>2</v>
      </c>
      <c r="G40" s="31"/>
      <c r="H40" s="31"/>
      <c r="I40" s="31"/>
      <c r="J40" s="31"/>
      <c r="K40" s="31"/>
      <c r="L40" s="31"/>
      <c r="M40" s="31"/>
      <c r="N40" s="31"/>
      <c r="O40" s="31"/>
      <c r="P40" s="31"/>
      <c r="Q40" s="31"/>
      <c r="R40" s="31"/>
      <c r="S40" s="31"/>
      <c r="T40" s="31"/>
      <c r="U40" s="31"/>
      <c r="V40" s="31"/>
      <c r="W40" s="31" t="str">
        <f t="shared" si="1"/>
        <v>V_NACHSCHUBKLASSE</v>
      </c>
      <c r="X40" s="31"/>
      <c r="Y40" s="31"/>
      <c r="Z40" s="31"/>
      <c r="AA40" s="31"/>
      <c r="AB40" s="31"/>
      <c r="AC40" s="31"/>
      <c r="AD40" s="31"/>
      <c r="AE40" s="31"/>
      <c r="AF40" s="31"/>
      <c r="AG40" s="31"/>
      <c r="AH40" s="31"/>
    </row>
    <row r="41" spans="1:34" x14ac:dyDescent="0.4">
      <c r="A41" s="27">
        <f>IFERROR(IF(AND(A19=A20,A20=A21,A21=A22,A22=A23,A23=A24,A24=A25,A25=A26,A26=A27,A27=A28,A28=A29,A29=A30,A30=A31,A31=A32,A32=A33,A33=A34,A34=A35,A35=A36,A36=A37,A37=A38,A38=A39,A39=A40),IF(A40+1&gt;MATCH(0,Input_Lieferant!$B$9:$B$158,-1),"",A40+1),A40),"")</f>
        <v>2</v>
      </c>
      <c r="B41" s="31"/>
      <c r="C41" s="25" t="str">
        <f t="shared" si="0"/>
        <v>001</v>
      </c>
      <c r="D41" s="31"/>
      <c r="E41" s="31"/>
      <c r="F41" s="31" t="str">
        <f>IF(A41&lt;&gt;"", _xlfn.IFNA(INDEX(Input_Lieferant!$A$9:$AS$159,MATCH(A41,Input_Lieferant!$B$9:$B$158,0),MATCH(W41,Input_Lieferant!$A$8:$AS$8,0)),""), "")&amp;""</f>
        <v>96</v>
      </c>
      <c r="G41" s="31"/>
      <c r="H41" s="31"/>
      <c r="I41" s="31"/>
      <c r="J41" s="31"/>
      <c r="K41" s="31"/>
      <c r="L41" s="31"/>
      <c r="M41" s="31"/>
      <c r="N41" s="31"/>
      <c r="O41" s="31"/>
      <c r="P41" s="31"/>
      <c r="Q41" s="31"/>
      <c r="R41" s="31"/>
      <c r="S41" s="31"/>
      <c r="T41" s="31"/>
      <c r="U41" s="31"/>
      <c r="V41" s="31"/>
      <c r="W41" s="31" t="str">
        <f t="shared" si="1"/>
        <v>V_LAGERFAEHIGKEIT</v>
      </c>
      <c r="X41" s="31"/>
      <c r="Y41" s="31"/>
      <c r="Z41" s="31"/>
      <c r="AA41" s="31"/>
      <c r="AB41" s="31"/>
      <c r="AC41" s="31"/>
      <c r="AD41" s="31"/>
      <c r="AE41" s="31"/>
      <c r="AF41" s="31"/>
      <c r="AG41" s="31"/>
      <c r="AH41" s="31"/>
    </row>
    <row r="42" spans="1:34" x14ac:dyDescent="0.4">
      <c r="A42" s="27">
        <f>IFERROR(IF(AND(A20=A21,A21=A22,A22=A23,A23=A24,A24=A25,A25=A26,A26=A27,A27=A28,A28=A29,A29=A30,A30=A31,A31=A32,A32=A33,A33=A34,A34=A35,A35=A36,A36=A37,A37=A38,A38=A39,A39=A40,A40=A41),IF(A41+1&gt;MATCH(0,Input_Lieferant!$B$9:$B$158,-1),"",A41+1),A41),"")</f>
        <v>2</v>
      </c>
      <c r="B42" s="31"/>
      <c r="C42" s="25" t="str">
        <f t="shared" si="0"/>
        <v>001</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V_BETRIEBSMITTEL</v>
      </c>
      <c r="X42" s="31"/>
      <c r="Y42" s="31"/>
      <c r="Z42" s="31"/>
      <c r="AA42" s="31"/>
      <c r="AB42" s="31"/>
      <c r="AC42" s="31"/>
      <c r="AD42" s="31"/>
      <c r="AE42" s="31"/>
      <c r="AF42" s="31"/>
      <c r="AG42" s="31"/>
      <c r="AH42" s="31"/>
    </row>
    <row r="43" spans="1:34" x14ac:dyDescent="0.4">
      <c r="A43" s="27">
        <f>IFERROR(IF(AND(A21=A22,A22=A23,A23=A24,A24=A25,A25=A26,A26=A27,A27=A28,A28=A29,A29=A30,A30=A31,A31=A32,A32=A33,A33=A34,A34=A35,A35=A36,A36=A37,A37=A38,A38=A39,A39=A40,A40=A41,A41=A42),IF(A42+1&gt;MATCH(0,Input_Lieferant!$B$9:$B$158,-1),"",A42+1),A42),"")</f>
        <v>2</v>
      </c>
      <c r="B43" s="31"/>
      <c r="C43" s="25" t="str">
        <f t="shared" si="0"/>
        <v>001</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31"/>
      <c r="H43" s="31"/>
      <c r="I43" s="31"/>
      <c r="J43" s="31"/>
      <c r="K43" s="31"/>
      <c r="L43" s="31"/>
      <c r="M43" s="31"/>
      <c r="N43" s="31"/>
      <c r="O43" s="31"/>
      <c r="P43" s="31"/>
      <c r="Q43" s="31"/>
      <c r="R43" s="31"/>
      <c r="S43" s="31"/>
      <c r="T43" s="31"/>
      <c r="U43" s="31"/>
      <c r="V43" s="31"/>
      <c r="W43" s="31" t="str">
        <f t="shared" si="1"/>
        <v>V_SONDERBETRIEBSMITTEL_MKZ</v>
      </c>
      <c r="X43" s="31"/>
      <c r="Y43" s="31"/>
      <c r="Z43" s="31"/>
      <c r="AA43" s="31"/>
      <c r="AB43" s="31"/>
      <c r="AC43" s="31"/>
      <c r="AD43" s="31"/>
      <c r="AE43" s="31"/>
      <c r="AF43" s="31"/>
      <c r="AG43" s="31"/>
      <c r="AH43" s="31"/>
    </row>
    <row r="44" spans="1:34" x14ac:dyDescent="0.4">
      <c r="A44" s="27">
        <f>IFERROR(IF(AND(A22=A23,A23=A24,A24=A25,A25=A26,A26=A27,A27=A28,A28=A29,A29=A30,A30=A31,A31=A32,A32=A33,A33=A34,A34=A35,A35=A36,A36=A37,A37=A38,A38=A39,A39=A40,A40=A41,A41=A42,A42=A43),IF(A43+1&gt;MATCH(0,Input_Lieferant!$B$9:$B$158,-1),"",A43+1),A43),"")</f>
        <v>2</v>
      </c>
      <c r="B44" s="31"/>
      <c r="C44" s="25" t="str">
        <f t="shared" si="0"/>
        <v>001</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31"/>
      <c r="H44" s="31"/>
      <c r="I44" s="31"/>
      <c r="J44" s="31"/>
      <c r="K44" s="31"/>
      <c r="L44" s="31"/>
      <c r="M44" s="31"/>
      <c r="N44" s="31"/>
      <c r="O44" s="31"/>
      <c r="P44" s="31"/>
      <c r="Q44" s="31"/>
      <c r="R44" s="31"/>
      <c r="S44" s="31"/>
      <c r="T44" s="31"/>
      <c r="U44" s="31"/>
      <c r="V44" s="31"/>
      <c r="W44" s="31" t="str">
        <f t="shared" si="1"/>
        <v>V_SONDERBETRIEBSMITTEL_PRD</v>
      </c>
      <c r="X44" s="31"/>
      <c r="Y44" s="31"/>
      <c r="Z44" s="31"/>
      <c r="AA44" s="31"/>
      <c r="AB44" s="31"/>
      <c r="AC44" s="31"/>
      <c r="AD44" s="31"/>
      <c r="AE44" s="31"/>
      <c r="AF44" s="31"/>
      <c r="AG44" s="31"/>
      <c r="AH44" s="31"/>
    </row>
    <row r="45" spans="1:34" x14ac:dyDescent="0.4">
      <c r="A45" s="27">
        <f>IFERROR(IF(AND(A23=A24,A24=A25,A25=A26,A26=A27,A27=A28,A28=A29,A29=A30,A30=A31,A31=A32,A32=A33,A33=A34,A34=A35,A35=A36,A36=A37,A37=A38,A38=A39,A39=A40,A40=A41,A41=A42,A42=A43,A43=A44),IF(A44+1&gt;MATCH(0,Input_Lieferant!$B$9:$B$158,-1),"",A44+1),A44),"")</f>
        <v>2</v>
      </c>
      <c r="B45" s="31"/>
      <c r="C45" s="25" t="str">
        <f t="shared" si="0"/>
        <v>001</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V_SONDERBETRIEBSMITTEL_TRP</v>
      </c>
      <c r="X45" s="31"/>
      <c r="Y45" s="31"/>
      <c r="Z45" s="31"/>
      <c r="AA45" s="31"/>
      <c r="AB45" s="31"/>
      <c r="AC45" s="31"/>
      <c r="AD45" s="31"/>
      <c r="AE45" s="31"/>
      <c r="AF45" s="31"/>
      <c r="AG45" s="31"/>
      <c r="AH45" s="31"/>
    </row>
    <row r="46" spans="1:34" x14ac:dyDescent="0.4">
      <c r="A46" s="31">
        <f>IFERROR(IF(AND(A24=A25,A25=A26,A26=A27,A27=A28,A28=A29,A29=A30,A30=A31,A31=A32,A32=A33,A33=A34,A34=A35,A35=A36,A36=A37,A37=A38,A38=A39,A39=A40,A40=A41,A41=A42,A42=A43,A43=A44,A44=A45),IF(A45+1&gt;MATCH(0,Input_Lieferant!$B$9:$B$158,-1),"",A45+1),A45),"")</f>
        <v>3</v>
      </c>
      <c r="B46" s="31"/>
      <c r="C46" s="25" t="str">
        <f t="shared" si="0"/>
        <v>001</v>
      </c>
      <c r="D46" s="31"/>
      <c r="E46" s="31"/>
      <c r="F46" s="31" t="str">
        <f>IF(A46&lt;&gt;"", _xlfn.IFNA(INDEX(Grunddaten!$A$9:$S$159,MATCH(A46,Input_Lieferant!$B$9:$B$158,0),MATCH(W46,Grunddaten!$A$8:$M$8,0)),""), "")&amp;""</f>
        <v/>
      </c>
      <c r="G46" s="31"/>
      <c r="H46" s="31"/>
      <c r="I46" s="31"/>
      <c r="J46" s="31"/>
      <c r="K46" s="31"/>
      <c r="L46" s="31"/>
      <c r="M46" s="31"/>
      <c r="N46" s="31"/>
      <c r="O46" s="31"/>
      <c r="P46" s="31"/>
      <c r="Q46" s="31"/>
      <c r="R46" s="31"/>
      <c r="S46" s="31"/>
      <c r="T46" s="31"/>
      <c r="U46" s="31"/>
      <c r="V46" s="31"/>
      <c r="W46" s="31" t="str">
        <f t="shared" si="1"/>
        <v>V_A_NUMMER</v>
      </c>
      <c r="X46" s="31"/>
      <c r="Y46" s="31"/>
      <c r="Z46" s="31"/>
      <c r="AA46" s="31"/>
      <c r="AB46" s="31"/>
      <c r="AC46" s="31"/>
      <c r="AD46" s="31"/>
      <c r="AE46" s="31"/>
      <c r="AF46" s="31"/>
      <c r="AG46" s="31"/>
      <c r="AH46" s="31"/>
    </row>
    <row r="47" spans="1:34" x14ac:dyDescent="0.4">
      <c r="A47" s="31">
        <f>IFERROR(IF(AND(A25=A26,A26=A27,A27=A28,A28=A29,A29=A30,A30=A31,A31=A32,A32=A33,A33=A34,A34=A35,A35=A36,A36=A37,A37=A38,A38=A39,A39=A40,A40=A41,A41=A42,A42=A43,A43=A44,A44=A45,A45=A46),IF(A46+1&gt;MATCH(0,Input_Lieferant!$B$9:$B$158,-1),"",A46+1),A46),"")</f>
        <v>3</v>
      </c>
      <c r="B47" s="31"/>
      <c r="C47" s="25" t="str">
        <f t="shared" si="0"/>
        <v>001</v>
      </c>
      <c r="D47" s="31"/>
      <c r="E47" s="31"/>
      <c r="F47" s="31" t="str">
        <f>IF(A47&lt;&gt;"", _xlfn.IFNA(INDEX(Grunddaten!$A$9:$S$159,MATCH(A47,Input_Lieferant!$B$9:$B$158,0),MATCH(W47,Grunddaten!$A$8:$M$8,0)),""), "")&amp;""</f>
        <v/>
      </c>
      <c r="G47" s="31"/>
      <c r="H47" s="31"/>
      <c r="I47" s="31"/>
      <c r="J47" s="31"/>
      <c r="K47" s="31"/>
      <c r="L47" s="31"/>
      <c r="M47" s="31"/>
      <c r="N47" s="31"/>
      <c r="O47" s="31"/>
      <c r="P47" s="31"/>
      <c r="Q47" s="31"/>
      <c r="R47" s="31"/>
      <c r="S47" s="31"/>
      <c r="T47" s="31"/>
      <c r="U47" s="31"/>
      <c r="V47" s="31"/>
      <c r="W47" s="31" t="str">
        <f t="shared" si="1"/>
        <v>V_REVFREMD</v>
      </c>
      <c r="X47" s="31"/>
      <c r="Y47" s="31"/>
      <c r="Z47" s="31"/>
      <c r="AA47" s="31"/>
      <c r="AB47" s="31"/>
      <c r="AC47" s="31"/>
      <c r="AD47" s="31"/>
      <c r="AE47" s="31"/>
      <c r="AF47" s="31"/>
      <c r="AG47" s="31"/>
      <c r="AH47" s="31"/>
    </row>
    <row r="48" spans="1:34" x14ac:dyDescent="0.4">
      <c r="A48" s="31">
        <f>IFERROR(IF(AND(A26=A27,A27=A28,A28=A29,A29=A30,A30=A31,A31=A32,A32=A33,A33=A34,A34=A35,A35=A36,A36=A37,A37=A38,A38=A39,A39=A40,A40=A41,A41=A42,A42=A43,A43=A44,A44=A45,A45=A46,A46=A47),IF(A47+1&gt;MATCH(0,Input_Lieferant!$B$9:$B$158,-1),"",A47+1),A47),"")</f>
        <v>3</v>
      </c>
      <c r="B48" s="31"/>
      <c r="C48" s="25" t="str">
        <f t="shared" si="0"/>
        <v>001</v>
      </c>
      <c r="D48" s="31"/>
      <c r="E48" s="31"/>
      <c r="F48" s="31" t="str">
        <f>IF(A48&lt;&gt;"", _xlfn.IFNA(INDEX(Grunddaten!$A$9:$S$159,MATCH(A48,Input_Lieferant!$B$9:$B$158,0),MATCH(W48,Grunddaten!$A$8:$M$8,0)),""), "")&amp;""</f>
        <v>2.95</v>
      </c>
      <c r="G48" s="31"/>
      <c r="H48" s="31"/>
      <c r="I48" s="31"/>
      <c r="J48" s="31"/>
      <c r="K48" s="31"/>
      <c r="L48" s="31"/>
      <c r="M48" s="31"/>
      <c r="N48" s="31"/>
      <c r="O48" s="31"/>
      <c r="P48" s="31"/>
      <c r="Q48" s="31"/>
      <c r="R48" s="31"/>
      <c r="S48" s="31"/>
      <c r="T48" s="31"/>
      <c r="U48" s="31"/>
      <c r="V48" s="31"/>
      <c r="W48" s="31" t="str">
        <f t="shared" si="1"/>
        <v>V_REVEIGEN</v>
      </c>
      <c r="X48" s="31"/>
      <c r="Y48" s="31"/>
      <c r="Z48" s="31"/>
      <c r="AA48" s="31"/>
      <c r="AB48" s="31"/>
      <c r="AC48" s="31"/>
      <c r="AD48" s="31"/>
      <c r="AE48" s="31"/>
      <c r="AF48" s="31"/>
      <c r="AG48" s="31"/>
      <c r="AH48" s="31"/>
    </row>
    <row r="49" spans="1:34" x14ac:dyDescent="0.4">
      <c r="A49" s="31">
        <f>IFERROR(IF(AND(A27=A28,A28=A29,A29=A30,A30=A31,A31=A32,A32=A33,A33=A34,A34=A35,A35=A36,A36=A37,A37=A38,A38=A39,A39=A40,A40=A41,A41=A42,A42=A43,A43=A44,A44=A45,A45=A46,A46=A47,A47=A48),IF(A48+1&gt;MATCH(0,Input_Lieferant!$B$9:$B$158,-1),"",A48+1),A48),"")</f>
        <v>3</v>
      </c>
      <c r="B49" s="31"/>
      <c r="C49" s="25" t="str">
        <f t="shared" si="0"/>
        <v>001</v>
      </c>
      <c r="D49" s="31"/>
      <c r="E49" s="31"/>
      <c r="F49" s="31" t="str">
        <f>IF(A49&lt;&gt;"", _xlfn.IFNA(INDEX('Systemmanager - Datenassistent'!$A$9:$AE$159,MATCH(A49,Input_Lieferant!$B$9:$B$158,0),MATCH(W49,'Systemmanager - Datenassistent'!$A$8:$AE$8,0)),""), "")&amp;""</f>
        <v/>
      </c>
      <c r="G49" s="31"/>
      <c r="H49" s="31"/>
      <c r="I49" s="31"/>
      <c r="J49" s="31"/>
      <c r="K49" s="31"/>
      <c r="L49" s="31"/>
      <c r="M49" s="31"/>
      <c r="N49" s="31"/>
      <c r="O49" s="31"/>
      <c r="P49" s="31"/>
      <c r="Q49" s="31"/>
      <c r="R49" s="31"/>
      <c r="S49" s="31"/>
      <c r="T49" s="31"/>
      <c r="U49" s="31"/>
      <c r="V49" s="31"/>
      <c r="W49" s="31" t="str">
        <f t="shared" si="1"/>
        <v>V_SYSTEMMANAGER</v>
      </c>
      <c r="X49" s="31"/>
      <c r="Y49" s="31"/>
      <c r="Z49" s="31"/>
      <c r="AA49" s="31"/>
      <c r="AB49" s="31"/>
      <c r="AC49" s="31"/>
      <c r="AD49" s="31"/>
      <c r="AE49" s="31"/>
      <c r="AF49" s="31"/>
      <c r="AG49" s="31"/>
      <c r="AH49" s="31"/>
    </row>
    <row r="50" spans="1:34" x14ac:dyDescent="0.4">
      <c r="A50" s="31">
        <f>IFERROR(IF(AND(A28=A29,A29=A30,A30=A31,A31=A32,A32=A33,A33=A34,A34=A35,A35=A36,A36=A37,A37=A38,A38=A39,A39=A40,A40=A41,A41=A42,A42=A43,A43=A44,A44=A45,A45=A46,A46=A47,A47=A48,A48=A49),IF(A49+1&gt;MATCH(0,Input_Lieferant!$B$9:$B$158,-1),"",A49+1),A49),"")</f>
        <v>3</v>
      </c>
      <c r="B50" s="31"/>
      <c r="C50" s="25" t="str">
        <f t="shared" si="0"/>
        <v>001</v>
      </c>
      <c r="D50" s="31"/>
      <c r="E50" s="31"/>
      <c r="F50" s="31" t="str">
        <f>IF(A50&lt;&gt;"", _xlfn.IFNA(INDEX(Grunddaten!$A$9:$S$159,MATCH(A50,Input_Lieferant!$B$9:$B$158,0),MATCH(W50,Grunddaten!$A$8:$M$8,0)),""), "")&amp;""</f>
        <v>N</v>
      </c>
      <c r="G50" s="31"/>
      <c r="H50" s="31"/>
      <c r="I50" s="31"/>
      <c r="J50" s="31"/>
      <c r="K50" s="31"/>
      <c r="L50" s="31"/>
      <c r="M50" s="31"/>
      <c r="N50" s="31"/>
      <c r="O50" s="31"/>
      <c r="P50" s="31"/>
      <c r="Q50" s="31"/>
      <c r="R50" s="31"/>
      <c r="S50" s="31"/>
      <c r="T50" s="31"/>
      <c r="U50" s="31"/>
      <c r="V50" s="31"/>
      <c r="W50" s="31" t="str">
        <f t="shared" si="1"/>
        <v>V_UEBERSETZUNG</v>
      </c>
      <c r="X50" s="31"/>
      <c r="Y50" s="31"/>
      <c r="Z50" s="31"/>
      <c r="AA50" s="31"/>
      <c r="AB50" s="31"/>
      <c r="AC50" s="31"/>
      <c r="AD50" s="31"/>
      <c r="AE50" s="31"/>
      <c r="AF50" s="31"/>
      <c r="AG50" s="31"/>
      <c r="AH50" s="31"/>
    </row>
    <row r="51" spans="1:34" x14ac:dyDescent="0.4">
      <c r="A51" s="31">
        <f>IFERROR(IF(AND(A29=A30,A30=A31,A31=A32,A32=A33,A33=A34,A34=A35,A35=A36,A36=A37,A37=A38,A38=A39,A39=A40,A40=A41,A41=A42,A42=A43,A43=A44,A44=A45,A45=A46,A46=A47,A47=A48,A48=A49,A49=A50),IF(A50+1&gt;MATCH(0,Input_Lieferant!$B$9:$B$158,-1),"",A50+1),A50),"")</f>
        <v>3</v>
      </c>
      <c r="B51" s="31"/>
      <c r="C51" s="25" t="str">
        <f t="shared" si="0"/>
        <v>001</v>
      </c>
      <c r="D51" s="31"/>
      <c r="E51" s="31"/>
      <c r="F51" s="31" t="str">
        <f>IF(A51&lt;&gt;"", _xlfn.IFNA(INDEX('Systemmanager - Datenassistent'!$A$9:$AE$159,MATCH(A51,Input_Lieferant!$B$9:$B$158,0),MATCH(W51,'Systemmanager - Datenassistent'!$A$8:$AE$8,0)),""), "")&amp;""</f>
        <v>BaRRvsJqQxxtcFxmLdRzUBpySjyfmk</v>
      </c>
      <c r="G51" s="31"/>
      <c r="H51" s="31"/>
      <c r="I51" s="31"/>
      <c r="J51" s="31"/>
      <c r="K51" s="31"/>
      <c r="L51" s="31"/>
      <c r="M51" s="31"/>
      <c r="N51" s="31"/>
      <c r="O51" s="31"/>
      <c r="P51" s="31"/>
      <c r="Q51" s="31"/>
      <c r="R51" s="31"/>
      <c r="S51" s="31"/>
      <c r="T51" s="31"/>
      <c r="U51" s="31"/>
      <c r="V51" s="31"/>
      <c r="W51" s="31" t="str">
        <f t="shared" si="1"/>
        <v>V_KENNZIFFER</v>
      </c>
      <c r="X51" s="31"/>
      <c r="Y51" s="31"/>
      <c r="Z51" s="31"/>
      <c r="AA51" s="31"/>
      <c r="AB51" s="31"/>
      <c r="AC51" s="31"/>
      <c r="AD51" s="31"/>
      <c r="AE51" s="31"/>
      <c r="AF51" s="31"/>
      <c r="AG51" s="31"/>
      <c r="AH51" s="31"/>
    </row>
    <row r="52" spans="1:34" x14ac:dyDescent="0.4">
      <c r="A52" s="31">
        <f>IFERROR(IF(AND(A30=A31,A31=A32,A32=A33,A33=A34,A34=A35,A35=A36,A36=A37,A37=A38,A38=A39,A39=A40,A40=A41,A41=A42,A42=A43,A43=A44,A44=A45,A45=A46,A46=A47,A47=A48,A48=A49,A49=A50,A50=A51),IF(A51+1&gt;MATCH(0,Input_Lieferant!$B$9:$B$158,-1),"",A51+1),A51),"")</f>
        <v>3</v>
      </c>
      <c r="B52" s="31"/>
      <c r="C52" s="25" t="str">
        <f t="shared" si="0"/>
        <v>001</v>
      </c>
      <c r="D52" s="31"/>
      <c r="E52" s="31"/>
      <c r="F52" s="31" t="str">
        <f>IF(A52&lt;&gt;"", _xlfn.IFNA(INDEX('Systemmanager - Datenassistent'!$A$9:$AE$159,MATCH(A52,Input_Lieferant!$B$9:$B$158,0),MATCH(W52,'Systemmanager - Datenassistent'!$A$8:$AE$8,0)),""), "")&amp;""</f>
        <v/>
      </c>
      <c r="G52" s="31"/>
      <c r="H52" s="31"/>
      <c r="I52" s="31"/>
      <c r="J52" s="31"/>
      <c r="K52" s="31"/>
      <c r="L52" s="31"/>
      <c r="M52" s="31"/>
      <c r="N52" s="31"/>
      <c r="O52" s="31"/>
      <c r="P52" s="31"/>
      <c r="Q52" s="31"/>
      <c r="R52" s="31"/>
      <c r="S52" s="31"/>
      <c r="T52" s="31"/>
      <c r="U52" s="31"/>
      <c r="V52" s="31"/>
      <c r="W52" s="31" t="str">
        <f t="shared" si="1"/>
        <v>V_NEXT_HIGHER</v>
      </c>
      <c r="X52" s="31"/>
      <c r="Y52" s="31"/>
      <c r="Z52" s="31"/>
      <c r="AA52" s="31"/>
      <c r="AB52" s="31"/>
      <c r="AC52" s="31"/>
      <c r="AD52" s="31"/>
      <c r="AE52" s="31"/>
      <c r="AF52" s="31"/>
      <c r="AG52" s="31"/>
      <c r="AH52" s="31"/>
    </row>
    <row r="53" spans="1:34" x14ac:dyDescent="0.4">
      <c r="A53" s="31">
        <f>IFERROR(IF(AND(A31=A32,A32=A33,A33=A34,A34=A35,A35=A36,A36=A37,A37=A38,A38=A39,A39=A40,A40=A41,A41=A42,A42=A43,A43=A44,A44=A45,A45=A46,A46=A47,A47=A48,A48=A49,A49=A50,A50=A51,A51=A52),IF(A52+1&gt;MATCH(0,Input_Lieferant!$B$9:$B$158,-1),"",A52+1),A52),"")</f>
        <v>3</v>
      </c>
      <c r="B53" s="31"/>
      <c r="C53" s="25" t="str">
        <f t="shared" si="0"/>
        <v>001</v>
      </c>
      <c r="D53" s="31"/>
      <c r="E53" s="31"/>
      <c r="F53" s="31" t="str">
        <f>IF(A53&lt;&gt;"", _xlfn.IFNA(INDEX(Grunddaten!$A$9:$S$159,MATCH(A53,Input_Lieferant!$B$9:$B$158,0),MATCH(W53,Grunddaten!$A$8:$M$8,0)),""), "")&amp;""</f>
        <v/>
      </c>
      <c r="G53" s="31"/>
      <c r="H53" s="31"/>
      <c r="I53" s="31"/>
      <c r="J53" s="31"/>
      <c r="K53" s="31"/>
      <c r="L53" s="31"/>
      <c r="M53" s="31"/>
      <c r="N53" s="31"/>
      <c r="O53" s="31"/>
      <c r="P53" s="31"/>
      <c r="Q53" s="31"/>
      <c r="R53" s="31"/>
      <c r="S53" s="31"/>
      <c r="T53" s="31"/>
      <c r="U53" s="31"/>
      <c r="V53" s="31"/>
      <c r="W53" s="31" t="str">
        <f t="shared" si="1"/>
        <v>V_ZERTFLUG</v>
      </c>
      <c r="X53" s="31"/>
      <c r="Y53" s="31"/>
      <c r="Z53" s="31"/>
      <c r="AA53" s="31"/>
      <c r="AB53" s="31"/>
      <c r="AC53" s="31"/>
      <c r="AD53" s="31"/>
      <c r="AE53" s="31"/>
      <c r="AF53" s="31"/>
      <c r="AG53" s="31"/>
      <c r="AH53" s="31"/>
    </row>
    <row r="54" spans="1:34" x14ac:dyDescent="0.4">
      <c r="A54" s="31">
        <f>IFERROR(IF(AND(A32=A33,A33=A34,A34=A35,A35=A36,A36=A37,A37=A38,A38=A39,A39=A40,A40=A41,A41=A42,A42=A43,A43=A44,A44=A45,A45=A46,A46=A47,A47=A48,A48=A49,A49=A50,A50=A51,A51=A52,A52=A53),IF(A53+1&gt;MATCH(0,Input_Lieferant!$B$9:$B$158,-1),"",A53+1),A53),"")</f>
        <v>3</v>
      </c>
      <c r="B54" s="31"/>
      <c r="C54" s="25" t="str">
        <f t="shared" si="0"/>
        <v>001</v>
      </c>
      <c r="D54" s="31"/>
      <c r="E54" s="31"/>
      <c r="F54" s="31" t="str">
        <f>IF(A54&lt;&gt;"", _xlfn.IFNA(INDEX('Systemmanager - Datenassistent'!$A$9:$AE$159,MATCH(A54,Input_Lieferant!$B$9:$B$158,0),MATCH(W54,'Systemmanager - Datenassistent'!$A$8:$AE$8,0)),""), "")&amp;""</f>
        <v/>
      </c>
      <c r="G54" s="31"/>
      <c r="H54" s="31"/>
      <c r="I54" s="31"/>
      <c r="J54" s="31"/>
      <c r="K54" s="31"/>
      <c r="L54" s="31"/>
      <c r="M54" s="31"/>
      <c r="N54" s="31"/>
      <c r="O54" s="31"/>
      <c r="P54" s="31"/>
      <c r="Q54" s="31"/>
      <c r="R54" s="31"/>
      <c r="S54" s="31"/>
      <c r="T54" s="31"/>
      <c r="U54" s="31"/>
      <c r="V54" s="31"/>
      <c r="W54" s="31" t="str">
        <f t="shared" si="1"/>
        <v>V_APM</v>
      </c>
      <c r="X54" s="31"/>
      <c r="Y54" s="31"/>
      <c r="Z54" s="31"/>
      <c r="AA54" s="31"/>
      <c r="AB54" s="31"/>
      <c r="AC54" s="31"/>
      <c r="AD54" s="31"/>
      <c r="AE54" s="31"/>
      <c r="AF54" s="31"/>
      <c r="AG54" s="31"/>
      <c r="AH54" s="31"/>
    </row>
    <row r="55" spans="1:34" x14ac:dyDescent="0.4">
      <c r="A55" s="31">
        <f>IFERROR(IF(AND(A33=A34,A34=A35,A35=A36,A36=A37,A37=A38,A38=A39,A39=A40,A40=A41,A41=A42,A42=A43,A43=A44,A44=A45,A45=A46,A46=A47,A47=A48,A48=A49,A49=A50,A50=A51,A51=A52,A52=A53,A53=A54),IF(A54+1&gt;MATCH(0,Input_Lieferant!$B$9:$B$158,-1),"",A54+1),A54),"")</f>
        <v>3</v>
      </c>
      <c r="B55" s="31"/>
      <c r="C55" s="25" t="str">
        <f t="shared" si="0"/>
        <v>001</v>
      </c>
      <c r="D55" s="31"/>
      <c r="E55" s="31"/>
      <c r="F55" s="31"/>
      <c r="G55" s="31"/>
      <c r="H55" s="31"/>
      <c r="I55" s="31"/>
      <c r="J55" s="31"/>
      <c r="K55" s="31"/>
      <c r="L55" s="31"/>
      <c r="M55" s="31"/>
      <c r="N55" s="31"/>
      <c r="O55" s="31"/>
      <c r="P55" s="31"/>
      <c r="Q55" s="31"/>
      <c r="R55" s="31"/>
      <c r="S55" s="31"/>
      <c r="T55" s="31"/>
      <c r="U55" s="31"/>
      <c r="V55" s="31"/>
      <c r="W55" s="31" t="str">
        <f t="shared" si="1"/>
        <v>V_CHEOPS</v>
      </c>
      <c r="X55" s="31"/>
      <c r="Y55" s="31"/>
      <c r="Z55" s="31"/>
      <c r="AA55" s="31"/>
      <c r="AB55" s="31"/>
      <c r="AC55" s="31"/>
      <c r="AD55" s="31"/>
      <c r="AE55" s="31"/>
      <c r="AF55" s="31"/>
      <c r="AG55" s="31"/>
      <c r="AH55" s="31"/>
    </row>
    <row r="56" spans="1:34" x14ac:dyDescent="0.4">
      <c r="A56" s="31">
        <f>IFERROR(IF(AND(A34=A35,A35=A36,A36=A37,A37=A38,A38=A39,A39=A40,A40=A41,A41=A42,A42=A43,A43=A44,A44=A45,A45=A46,A46=A47,A47=A48,A48=A49,A49=A50,A50=A51,A51=A52,A52=A53,A53=A54,A54=A55),IF(A55+1&gt;MATCH(0,Input_Lieferant!$B$9:$B$158,-1),"",A55+1),A55),"")</f>
        <v>3</v>
      </c>
      <c r="B56" s="31"/>
      <c r="C56" s="25" t="str">
        <f t="shared" si="0"/>
        <v>001</v>
      </c>
      <c r="D56" s="31"/>
      <c r="E56" s="31"/>
      <c r="F56" s="31" t="str">
        <f>IF(A56&lt;&gt;"", _xlfn.IFNA(INDEX('Systemmanager - Datenassistent'!$A$9:$AE$159,MATCH(A56,Input_Lieferant!$B$9:$B$158,0),MATCH(W56,'Systemmanager - Datenassistent'!$A$8:$AE$8,0)),""), "")&amp;""</f>
        <v/>
      </c>
      <c r="G56" s="31"/>
      <c r="H56" s="31"/>
      <c r="I56" s="31"/>
      <c r="J56" s="31"/>
      <c r="K56" s="31"/>
      <c r="L56" s="31"/>
      <c r="M56" s="31"/>
      <c r="N56" s="31"/>
      <c r="O56" s="31"/>
      <c r="P56" s="31"/>
      <c r="Q56" s="31"/>
      <c r="R56" s="31"/>
      <c r="S56" s="31"/>
      <c r="T56" s="31"/>
      <c r="U56" s="31"/>
      <c r="V56" s="31"/>
      <c r="W56" s="31" t="str">
        <f t="shared" si="1"/>
        <v>V_SVSAA</v>
      </c>
      <c r="X56" s="31"/>
      <c r="Y56" s="31"/>
      <c r="Z56" s="31"/>
      <c r="AA56" s="31"/>
      <c r="AB56" s="31"/>
      <c r="AC56" s="31"/>
      <c r="AD56" s="31"/>
      <c r="AE56" s="31"/>
      <c r="AF56" s="31"/>
      <c r="AG56" s="31"/>
      <c r="AH56" s="31"/>
    </row>
    <row r="57" spans="1:34" x14ac:dyDescent="0.4">
      <c r="A57" s="31">
        <f>IFERROR(IF(AND(A35=A36,A36=A37,A37=A38,A38=A39,A39=A40,A40=A41,A41=A42,A42=A43,A43=A44,A44=A45,A45=A46,A46=A47,A47=A48,A48=A49,A49=A50,A50=A51,A51=A52,A52=A53,A53=A54,A54=A55,A55=A56),IF(A56+1&gt;MATCH(0,Input_Lieferant!$B$9:$B$158,-1),"",A56+1),A56),"")</f>
        <v>3</v>
      </c>
      <c r="B57" s="31"/>
      <c r="C57" s="25" t="str">
        <f t="shared" si="0"/>
        <v>001</v>
      </c>
      <c r="D57" s="31"/>
      <c r="E57" s="31"/>
      <c r="F57" s="31" t="str">
        <f>IF(A57&lt;&gt;"", IFERROR(ROUND(INDEX(Input_Lieferant!$A$9:$AS$159,MATCH(A57,Input_Lieferant!$B$9:$B$158,0),MATCH(W57,Input_Lieferant!$A$8:$AS$8,0)),2),""), "")&amp;""</f>
        <v>1.05</v>
      </c>
      <c r="G57" s="31"/>
      <c r="H57" s="31"/>
      <c r="I57" s="31"/>
      <c r="J57" s="31"/>
      <c r="K57" s="31"/>
      <c r="L57" s="31"/>
      <c r="M57" s="31"/>
      <c r="N57" s="31"/>
      <c r="O57" s="31"/>
      <c r="P57" s="31"/>
      <c r="Q57" s="31"/>
      <c r="R57" s="31"/>
      <c r="S57" s="31"/>
      <c r="T57" s="31"/>
      <c r="U57" s="31"/>
      <c r="V57" s="31"/>
      <c r="W57" s="31" t="str">
        <f t="shared" si="1"/>
        <v>V_BEWERTUNGSPREIS</v>
      </c>
      <c r="X57" s="31"/>
      <c r="Y57" s="31"/>
      <c r="Z57" s="31"/>
      <c r="AA57" s="31"/>
      <c r="AB57" s="31"/>
      <c r="AC57" s="31"/>
      <c r="AD57" s="31"/>
      <c r="AE57" s="31"/>
      <c r="AF57" s="31"/>
      <c r="AG57" s="31"/>
      <c r="AH57" s="31"/>
    </row>
    <row r="58" spans="1:34" x14ac:dyDescent="0.4">
      <c r="A58" s="31">
        <f>IFERROR(IF(AND(A36=A37,A37=A38,A38=A39,A39=A40,A40=A41,A41=A42,A42=A43,A43=A44,A44=A45,A45=A46,A46=A47,A47=A48,A48=A49,A49=A50,A50=A51,A51=A52,A52=A53,A53=A54,A54=A55,A55=A56,A56=A57),IF(A57+1&gt;MATCH(0,Input_Lieferant!$B$9:$B$158,-1),"",A57+1),A57),"")</f>
        <v>3</v>
      </c>
      <c r="B58" s="31"/>
      <c r="C58" s="25" t="str">
        <f t="shared" si="0"/>
        <v>001</v>
      </c>
      <c r="D58" s="31"/>
      <c r="E58" s="31"/>
      <c r="F58" s="31" t="str">
        <f>IF(A58&lt;&gt;"", _xlfn.IFNA(INDEX(Input_Lieferant!$A$9:$AS$159,MATCH(A58,Input_Lieferant!$B$9:$B$158,0),MATCH(W58,Input_Lieferant!$A$8:$AS$8,0)),""), "")&amp;""</f>
        <v>CHF</v>
      </c>
      <c r="G58" s="31"/>
      <c r="H58" s="31"/>
      <c r="I58" s="31"/>
      <c r="J58" s="31"/>
      <c r="K58" s="31"/>
      <c r="L58" s="31"/>
      <c r="M58" s="31"/>
      <c r="N58" s="31"/>
      <c r="O58" s="31"/>
      <c r="P58" s="31"/>
      <c r="Q58" s="31"/>
      <c r="R58" s="31"/>
      <c r="S58" s="31"/>
      <c r="T58" s="31"/>
      <c r="U58" s="31"/>
      <c r="V58" s="31"/>
      <c r="W58" s="31" t="str">
        <f t="shared" si="1"/>
        <v>V_WAEHRUNG</v>
      </c>
      <c r="X58" s="31"/>
      <c r="Y58" s="31"/>
      <c r="Z58" s="31"/>
      <c r="AA58" s="31"/>
      <c r="AB58" s="31"/>
      <c r="AC58" s="31"/>
      <c r="AD58" s="31"/>
      <c r="AE58" s="31"/>
      <c r="AF58" s="31"/>
      <c r="AG58" s="31"/>
      <c r="AH58" s="31"/>
    </row>
    <row r="59" spans="1:34" x14ac:dyDescent="0.4">
      <c r="A59" s="31">
        <f>IFERROR(IF(AND(A37=A38,A38=A39,A39=A40,A40=A41,A41=A42,A42=A43,A43=A44,A44=A45,A45=A46,A46=A47,A47=A48,A48=A49,A49=A50,A50=A51,A51=A52,A52=A53,A53=A54,A54=A55,A55=A56,A56=A57,A57=A58),IF(A58+1&gt;MATCH(0,Input_Lieferant!$B$9:$B$158,-1),"",A58+1),A58),"")</f>
        <v>3</v>
      </c>
      <c r="B59" s="31"/>
      <c r="C59" s="25" t="str">
        <f t="shared" si="0"/>
        <v>001</v>
      </c>
      <c r="D59" s="31"/>
      <c r="E59" s="31"/>
      <c r="F59" s="31" t="str">
        <f>IF(A59&lt;&gt;"", _xlfn.IFNA(INDEX(Input_Lieferant!$A$9:$AS$159,MATCH(A59,Input_Lieferant!$B$9:$B$158,0),MATCH(W59,Input_Lieferant!$A$8:$AS$8,0)),""), "")&amp;""</f>
        <v>94</v>
      </c>
      <c r="G59" s="31"/>
      <c r="H59" s="31"/>
      <c r="I59" s="31"/>
      <c r="J59" s="31"/>
      <c r="K59" s="31"/>
      <c r="L59" s="31"/>
      <c r="M59" s="31"/>
      <c r="N59" s="31"/>
      <c r="O59" s="31"/>
      <c r="P59" s="31"/>
      <c r="Q59" s="31"/>
      <c r="R59" s="31"/>
      <c r="S59" s="31"/>
      <c r="T59" s="31"/>
      <c r="U59" s="31"/>
      <c r="V59" s="31"/>
      <c r="W59" s="31" t="str">
        <f t="shared" si="1"/>
        <v>V_PREISEINHEIT</v>
      </c>
      <c r="X59" s="31"/>
      <c r="Y59" s="31"/>
      <c r="Z59" s="31"/>
      <c r="AA59" s="31"/>
      <c r="AB59" s="31"/>
      <c r="AC59" s="31"/>
      <c r="AD59" s="31"/>
      <c r="AE59" s="31"/>
      <c r="AF59" s="31"/>
      <c r="AG59" s="31"/>
      <c r="AH59" s="31"/>
    </row>
    <row r="60" spans="1:34" x14ac:dyDescent="0.4">
      <c r="A60" s="31">
        <f>IFERROR(IF(AND(A38=A39,A39=A40,A40=A41,A41=A42,A42=A43,A43=A44,A44=A45,A45=A46,A46=A47,A47=A48,A48=A49,A49=A50,A50=A51,A51=A52,A52=A53,A53=A54,A54=A55,A55=A56,A56=A57,A57=A58,A58=A59),IF(A59+1&gt;MATCH(0,Input_Lieferant!$B$9:$B$158,-1),"",A59+1),A59),"")</f>
        <v>3</v>
      </c>
      <c r="B60" s="31"/>
      <c r="C60" s="25" t="str">
        <f t="shared" si="0"/>
        <v>001</v>
      </c>
      <c r="D60" s="31"/>
      <c r="E60" s="31"/>
      <c r="F60" s="31">
        <f ca="1">IF(A60&lt;&gt;"",NOW(),"")</f>
        <v>45755.458305324071</v>
      </c>
      <c r="G60" s="31"/>
      <c r="H60" s="31"/>
      <c r="I60" s="31"/>
      <c r="J60" s="31"/>
      <c r="K60" s="31"/>
      <c r="L60" s="31"/>
      <c r="M60" s="31"/>
      <c r="N60" s="31"/>
      <c r="O60" s="31"/>
      <c r="P60" s="31"/>
      <c r="Q60" s="31"/>
      <c r="R60" s="31"/>
      <c r="S60" s="31"/>
      <c r="T60" s="31"/>
      <c r="U60" s="31"/>
      <c r="V60" s="31"/>
      <c r="W60" s="31" t="str">
        <f t="shared" si="1"/>
        <v>V_GUELTIGAB</v>
      </c>
      <c r="X60" s="31"/>
      <c r="Y60" s="31"/>
      <c r="Z60" s="31"/>
      <c r="AA60" s="31"/>
      <c r="AB60" s="31"/>
      <c r="AC60" s="31"/>
      <c r="AD60" s="31"/>
      <c r="AE60" s="31"/>
      <c r="AF60" s="31"/>
      <c r="AG60" s="31"/>
      <c r="AH60" s="31"/>
    </row>
    <row r="61" spans="1:34" x14ac:dyDescent="0.4">
      <c r="A61" s="31">
        <f>IFERROR(IF(AND(A39=A40,A40=A41,A41=A42,A42=A43,A43=A44,A44=A45,A45=A46,A46=A47,A47=A48,A48=A49,A49=A50,A50=A51,A51=A52,A52=A53,A53=A54,A54=A55,A55=A56,A56=A57,A57=A58,A58=A59,A59=A60),IF(A60+1&gt;MATCH(0,Input_Lieferant!$B$9:$B$158,-1),"",A60+1),A60),"")</f>
        <v>3</v>
      </c>
      <c r="B61" s="31"/>
      <c r="C61" s="25" t="str">
        <f t="shared" si="0"/>
        <v>001</v>
      </c>
      <c r="D61" s="31"/>
      <c r="E61" s="31"/>
      <c r="F61" s="31" t="str">
        <f>IF(A61&lt;&gt;"", _xlfn.IFNA(INDEX('Systemmanager - Datenassistent'!$A$9:$AE$159,MATCH(A61,Input_Lieferant!$B$9:$B$158,0),MATCH(W61,'Systemmanager - Datenassistent'!$A$8:$AE$8,0)),""), "")&amp;""</f>
        <v>X</v>
      </c>
      <c r="G61" s="31"/>
      <c r="H61" s="31"/>
      <c r="I61" s="31"/>
      <c r="J61" s="31"/>
      <c r="K61" s="31"/>
      <c r="L61" s="31"/>
      <c r="M61" s="31"/>
      <c r="N61" s="31"/>
      <c r="O61" s="31"/>
      <c r="P61" s="31"/>
      <c r="Q61" s="31"/>
      <c r="R61" s="31"/>
      <c r="S61" s="31"/>
      <c r="T61" s="31"/>
      <c r="U61" s="31"/>
      <c r="V61" s="31"/>
      <c r="W61" s="31" t="str">
        <f t="shared" si="1"/>
        <v>V_MIET_RELEVANZ</v>
      </c>
      <c r="X61" s="31"/>
      <c r="Y61" s="31"/>
      <c r="Z61" s="31"/>
      <c r="AA61" s="31"/>
      <c r="AB61" s="31"/>
      <c r="AC61" s="31"/>
      <c r="AD61" s="31"/>
      <c r="AE61" s="31"/>
      <c r="AF61" s="31"/>
      <c r="AG61" s="31"/>
      <c r="AH61" s="31"/>
    </row>
    <row r="62" spans="1:34" x14ac:dyDescent="0.4">
      <c r="A62" s="31">
        <f>IFERROR(IF(AND(A40=A41,A41=A42,A42=A43,A43=A44,A44=A45,A45=A46,A46=A47,A47=A48,A48=A49,A49=A50,A50=A51,A51=A52,A52=A53,A53=A54,A54=A55,A55=A56,A56=A57,A57=A58,A58=A59,A59=A60,A60=A61),IF(A61+1&gt;MATCH(0,Input_Lieferant!$B$9:$B$158,-1),"",A61+1),A61),"")</f>
        <v>3</v>
      </c>
      <c r="B62" s="31"/>
      <c r="C62" s="25" t="str">
        <f t="shared" si="0"/>
        <v>001</v>
      </c>
      <c r="D62" s="31"/>
      <c r="E62" s="31"/>
      <c r="F62" s="31" t="str">
        <f>IF(A62&lt;&gt;"", _xlfn.IFNA(INDEX('Systemmanager - Datenassistent'!$A$9:$AE$159,MATCH(A62,Input_Lieferant!$B$9:$B$158,0),MATCH(W62,'Systemmanager - Datenassistent'!$A$8:$AE$8,0)),""), "")&amp;""</f>
        <v/>
      </c>
      <c r="G62" s="31"/>
      <c r="H62" s="31"/>
      <c r="I62" s="31"/>
      <c r="J62" s="31"/>
      <c r="K62" s="31"/>
      <c r="L62" s="31"/>
      <c r="M62" s="31"/>
      <c r="N62" s="31"/>
      <c r="O62" s="31"/>
      <c r="P62" s="31"/>
      <c r="Q62" s="31"/>
      <c r="R62" s="31"/>
      <c r="S62" s="31"/>
      <c r="T62" s="31"/>
      <c r="U62" s="31"/>
      <c r="V62" s="31"/>
      <c r="W62" s="31" t="str">
        <f t="shared" si="1"/>
        <v>V_NACHSCHUBKLASSE</v>
      </c>
      <c r="X62" s="31"/>
      <c r="Y62" s="31"/>
      <c r="Z62" s="31"/>
      <c r="AA62" s="31"/>
      <c r="AB62" s="31"/>
      <c r="AC62" s="31"/>
      <c r="AD62" s="31"/>
      <c r="AE62" s="31"/>
      <c r="AF62" s="31"/>
      <c r="AG62" s="31"/>
      <c r="AH62" s="31"/>
    </row>
    <row r="63" spans="1:34" x14ac:dyDescent="0.4">
      <c r="A63" s="31">
        <f>IFERROR(IF(AND(A41=A42,A42=A43,A43=A44,A44=A45,A45=A46,A46=A47,A47=A48,A48=A49,A49=A50,A50=A51,A51=A52,A52=A53,A53=A54,A54=A55,A55=A56,A56=A57,A57=A58,A58=A59,A59=A60,A60=A61,A61=A62),IF(A62+1&gt;MATCH(0,Input_Lieferant!$B$9:$B$158,-1),"",A62+1),A62),"")</f>
        <v>3</v>
      </c>
      <c r="B63" s="31"/>
      <c r="C63" s="25" t="str">
        <f t="shared" si="0"/>
        <v>001</v>
      </c>
      <c r="D63" s="31"/>
      <c r="E63" s="31"/>
      <c r="F63" s="31" t="str">
        <f>IF(A63&lt;&gt;"", _xlfn.IFNA(INDEX(Input_Lieferant!$A$9:$AS$159,MATCH(A63,Input_Lieferant!$B$9:$B$158,0),MATCH(W63,Input_Lieferant!$A$8:$AS$8,0)),""), "")&amp;""</f>
        <v>58</v>
      </c>
      <c r="G63" s="31"/>
      <c r="H63" s="31"/>
      <c r="I63" s="31"/>
      <c r="J63" s="31"/>
      <c r="K63" s="31"/>
      <c r="L63" s="31"/>
      <c r="M63" s="31"/>
      <c r="N63" s="31"/>
      <c r="O63" s="31"/>
      <c r="P63" s="31"/>
      <c r="Q63" s="31"/>
      <c r="R63" s="31"/>
      <c r="S63" s="31"/>
      <c r="T63" s="31"/>
      <c r="U63" s="31"/>
      <c r="V63" s="31"/>
      <c r="W63" s="31" t="str">
        <f t="shared" si="1"/>
        <v>V_LAGERFAEHIGKEIT</v>
      </c>
      <c r="X63" s="31"/>
      <c r="Y63" s="31"/>
      <c r="Z63" s="31"/>
      <c r="AA63" s="31"/>
      <c r="AB63" s="31"/>
      <c r="AC63" s="31"/>
      <c r="AD63" s="31"/>
      <c r="AE63" s="31"/>
      <c r="AF63" s="31"/>
      <c r="AG63" s="31"/>
      <c r="AH63" s="31"/>
    </row>
    <row r="64" spans="1:34" x14ac:dyDescent="0.4">
      <c r="A64" s="31">
        <f>IFERROR(IF(AND(A42=A43,A43=A44,A44=A45,A45=A46,A46=A47,A47=A48,A48=A49,A49=A50,A50=A51,A51=A52,A52=A53,A53=A54,A54=A55,A55=A56,A56=A57,A57=A58,A58=A59,A59=A60,A60=A61,A61=A62,A62=A63),IF(A63+1&gt;MATCH(0,Input_Lieferant!$B$9:$B$158,-1),"",A63+1),A63),"")</f>
        <v>3</v>
      </c>
      <c r="B64" s="31"/>
      <c r="C64" s="25" t="str">
        <f t="shared" si="0"/>
        <v>001</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31"/>
      <c r="H64" s="31"/>
      <c r="I64" s="31"/>
      <c r="J64" s="31"/>
      <c r="K64" s="31"/>
      <c r="L64" s="31"/>
      <c r="M64" s="31"/>
      <c r="N64" s="31"/>
      <c r="O64" s="31"/>
      <c r="P64" s="31"/>
      <c r="Q64" s="31"/>
      <c r="R64" s="31"/>
      <c r="S64" s="31"/>
      <c r="T64" s="31"/>
      <c r="U64" s="31"/>
      <c r="V64" s="31"/>
      <c r="W64" s="31" t="str">
        <f t="shared" si="1"/>
        <v>V_BETRIEBSMITTEL</v>
      </c>
      <c r="X64" s="31"/>
      <c r="Y64" s="31"/>
      <c r="Z64" s="31"/>
      <c r="AA64" s="31"/>
      <c r="AB64" s="31"/>
      <c r="AC64" s="31"/>
      <c r="AD64" s="31"/>
      <c r="AE64" s="31"/>
      <c r="AF64" s="31"/>
      <c r="AG64" s="31"/>
      <c r="AH64" s="31"/>
    </row>
    <row r="65" spans="1:34" x14ac:dyDescent="0.4">
      <c r="A65" s="31">
        <f>IFERROR(IF(AND(A43=A44,A44=A45,A45=A46,A46=A47,A47=A48,A48=A49,A49=A50,A50=A51,A51=A52,A52=A53,A53=A54,A54=A55,A55=A56,A56=A57,A57=A58,A58=A59,A59=A60,A60=A61,A61=A62,A62=A63,A63=A64),IF(A64+1&gt;MATCH(0,Input_Lieferant!$B$9:$B$158,-1),"",A64+1),A64),"")</f>
        <v>3</v>
      </c>
      <c r="B65" s="31"/>
      <c r="C65" s="25" t="str">
        <f t="shared" si="0"/>
        <v>001</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31"/>
      <c r="H65" s="31"/>
      <c r="I65" s="31"/>
      <c r="J65" s="31"/>
      <c r="K65" s="31"/>
      <c r="L65" s="31"/>
      <c r="M65" s="31"/>
      <c r="N65" s="31"/>
      <c r="O65" s="31"/>
      <c r="P65" s="31"/>
      <c r="Q65" s="31"/>
      <c r="R65" s="31"/>
      <c r="S65" s="31"/>
      <c r="T65" s="31"/>
      <c r="U65" s="31"/>
      <c r="V65" s="31"/>
      <c r="W65" s="31" t="str">
        <f t="shared" si="1"/>
        <v>V_SONDERBETRIEBSMITTEL_MKZ</v>
      </c>
      <c r="X65" s="31"/>
      <c r="Y65" s="31"/>
      <c r="Z65" s="31"/>
      <c r="AA65" s="31"/>
      <c r="AB65" s="31"/>
      <c r="AC65" s="31"/>
      <c r="AD65" s="31"/>
      <c r="AE65" s="31"/>
      <c r="AF65" s="31"/>
      <c r="AG65" s="31"/>
      <c r="AH65" s="31"/>
    </row>
    <row r="66" spans="1:34" x14ac:dyDescent="0.4">
      <c r="A66" s="31">
        <f>IFERROR(IF(AND(A44=A45,A45=A46,A46=A47,A47=A48,A48=A49,A49=A50,A50=A51,A51=A52,A52=A53,A53=A54,A54=A55,A55=A56,A56=A57,A57=A58,A58=A59,A59=A60,A60=A61,A61=A62,A62=A63,A63=A64,A64=A65),IF(A65+1&gt;MATCH(0,Input_Lieferant!$B$9:$B$158,-1),"",A65+1),A65),"")</f>
        <v>3</v>
      </c>
      <c r="B66" s="31"/>
      <c r="C66" s="25" t="str">
        <f t="shared" ref="C66:C129" si="2">IF(A66="","","001")</f>
        <v>001</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V_SONDERBETRIEBSMITTEL_PRD</v>
      </c>
      <c r="X66" s="31"/>
      <c r="Y66" s="31"/>
      <c r="Z66" s="31"/>
      <c r="AA66" s="31"/>
      <c r="AB66" s="31"/>
      <c r="AC66" s="31"/>
      <c r="AD66" s="31"/>
      <c r="AE66" s="31"/>
      <c r="AF66" s="31"/>
      <c r="AG66" s="31"/>
      <c r="AH66" s="31"/>
    </row>
    <row r="67" spans="1:34" x14ac:dyDescent="0.4">
      <c r="A67" s="31">
        <f>IFERROR(IF(AND(A45=A46,A46=A47,A47=A48,A48=A49,A49=A50,A50=A51,A51=A52,A52=A53,A53=A54,A54=A55,A55=A56,A56=A57,A57=A58,A58=A59,A59=A60,A60=A61,A61=A62,A62=A63,A63=A64,A64=A65,A65=A66),IF(A66+1&gt;MATCH(0,Input_Lieferant!$B$9:$B$158,-1),"",A66+1),A66),"")</f>
        <v>3</v>
      </c>
      <c r="B67" s="31"/>
      <c r="C67" s="25" t="str">
        <f t="shared" si="2"/>
        <v>001</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V_SONDERBETRIEBSMITTEL_TRP</v>
      </c>
      <c r="X67" s="31"/>
      <c r="Y67" s="31"/>
      <c r="Z67" s="31"/>
      <c r="AA67" s="31"/>
      <c r="AB67" s="31"/>
      <c r="AC67" s="31"/>
      <c r="AD67" s="31"/>
      <c r="AE67" s="31"/>
      <c r="AF67" s="31"/>
      <c r="AG67" s="31"/>
      <c r="AH67" s="31"/>
    </row>
    <row r="68" spans="1:34" x14ac:dyDescent="0.4">
      <c r="A68" s="31">
        <f>IFERROR(IF(AND(A46=A47,A47=A48,A48=A49,A49=A50,A50=A51,A51=A52,A52=A53,A53=A54,A54=A55,A55=A56,A56=A57,A57=A58,A58=A59,A59=A60,A60=A61,A61=A62,A62=A63,A63=A64,A64=A65,A65=A66,A66=A67),IF(A67+1&gt;MATCH(0,Input_Lieferant!$B$9:$B$158,-1),"",A67+1),A67),"")</f>
        <v>4</v>
      </c>
      <c r="B68" s="31"/>
      <c r="C68" s="25" t="str">
        <f t="shared" si="2"/>
        <v>001</v>
      </c>
      <c r="D68" s="31"/>
      <c r="E68" s="31"/>
      <c r="F68" s="31" t="str">
        <f>IF(A68&lt;&gt;"", _xlfn.IFNA(INDEX(Grunddaten!$A$9:$S$159,MATCH(A68,Input_Lieferant!$B$9:$B$158,0),MATCH(W68,Grunddaten!$A$8:$M$8,0)),""), "")&amp;""</f>
        <v/>
      </c>
      <c r="G68" s="31"/>
      <c r="H68" s="31"/>
      <c r="I68" s="31"/>
      <c r="J68" s="31"/>
      <c r="K68" s="31"/>
      <c r="L68" s="31"/>
      <c r="M68" s="31"/>
      <c r="N68" s="31"/>
      <c r="O68" s="31"/>
      <c r="P68" s="31"/>
      <c r="Q68" s="31"/>
      <c r="R68" s="31"/>
      <c r="S68" s="31"/>
      <c r="T68" s="31"/>
      <c r="U68" s="31"/>
      <c r="V68" s="31"/>
      <c r="W68" s="31" t="str">
        <f t="shared" si="1"/>
        <v>V_A_NUMMER</v>
      </c>
      <c r="X68" s="31"/>
      <c r="Y68" s="31"/>
      <c r="Z68" s="31"/>
      <c r="AA68" s="31"/>
      <c r="AB68" s="31"/>
      <c r="AC68" s="31"/>
      <c r="AD68" s="31"/>
      <c r="AE68" s="31"/>
      <c r="AF68" s="31"/>
      <c r="AG68" s="31"/>
      <c r="AH68" s="31"/>
    </row>
    <row r="69" spans="1:34" x14ac:dyDescent="0.4">
      <c r="A69" s="31">
        <f>IFERROR(IF(AND(A47=A48,A48=A49,A49=A50,A50=A51,A51=A52,A52=A53,A53=A54,A54=A55,A55=A56,A56=A57,A57=A58,A58=A59,A59=A60,A60=A61,A61=A62,A62=A63,A63=A64,A64=A65,A65=A66,A66=A67,A67=A68),IF(A68+1&gt;MATCH(0,Input_Lieferant!$B$9:$B$158,-1),"",A68+1),A68),"")</f>
        <v>4</v>
      </c>
      <c r="B69" s="31"/>
      <c r="C69" s="25" t="str">
        <f t="shared" si="2"/>
        <v>001</v>
      </c>
      <c r="D69" s="31"/>
      <c r="E69" s="31"/>
      <c r="F69" s="31" t="str">
        <f>IF(A69&lt;&gt;"", _xlfn.IFNA(INDEX(Grunddaten!$A$9:$S$159,MATCH(A69,Input_Lieferant!$B$9:$B$158,0),MATCH(W69,Grunddaten!$A$8:$M$8,0)),""), "")&amp;""</f>
        <v/>
      </c>
      <c r="G69" s="31"/>
      <c r="H69" s="31"/>
      <c r="I69" s="31"/>
      <c r="J69" s="31"/>
      <c r="K69" s="31"/>
      <c r="L69" s="31"/>
      <c r="M69" s="31"/>
      <c r="N69" s="31"/>
      <c r="O69" s="31"/>
      <c r="P69" s="31"/>
      <c r="Q69" s="31"/>
      <c r="R69" s="31"/>
      <c r="S69" s="31"/>
      <c r="T69" s="31"/>
      <c r="U69" s="31"/>
      <c r="V69" s="31"/>
      <c r="W69" s="31" t="str">
        <f t="shared" si="1"/>
        <v>V_REVFREMD</v>
      </c>
      <c r="X69" s="31"/>
      <c r="Y69" s="31"/>
      <c r="Z69" s="31"/>
      <c r="AA69" s="31"/>
      <c r="AB69" s="31"/>
      <c r="AC69" s="31"/>
      <c r="AD69" s="31"/>
      <c r="AE69" s="31"/>
      <c r="AF69" s="31"/>
      <c r="AG69" s="31"/>
      <c r="AH69" s="31"/>
    </row>
    <row r="70" spans="1:34" x14ac:dyDescent="0.4">
      <c r="A70" s="31">
        <f>IFERROR(IF(AND(A48=A49,A49=A50,A50=A51,A51=A52,A52=A53,A53=A54,A54=A55,A55=A56,A56=A57,A57=A58,A58=A59,A59=A60,A60=A61,A61=A62,A62=A63,A63=A64,A64=A65,A65=A66,A66=A67,A67=A68,A68=A69),IF(A69+1&gt;MATCH(0,Input_Lieferant!$B$9:$B$158,-1),"",A69+1),A69),"")</f>
        <v>4</v>
      </c>
      <c r="B70" s="31"/>
      <c r="C70" s="25" t="str">
        <f t="shared" si="2"/>
        <v>001</v>
      </c>
      <c r="D70" s="31"/>
      <c r="E70" s="31"/>
      <c r="F70" s="31" t="str">
        <f>IF(A70&lt;&gt;"", _xlfn.IFNA(INDEX(Grunddaten!$A$9:$S$159,MATCH(A70,Input_Lieferant!$B$9:$B$158,0),MATCH(W70,Grunddaten!$A$8:$M$8,0)),""), "")&amp;""</f>
        <v>9.29</v>
      </c>
      <c r="G70" s="31"/>
      <c r="H70" s="31"/>
      <c r="I70" s="31"/>
      <c r="J70" s="31"/>
      <c r="K70" s="31"/>
      <c r="L70" s="31"/>
      <c r="M70" s="31"/>
      <c r="N70" s="31"/>
      <c r="O70" s="31"/>
      <c r="P70" s="31"/>
      <c r="Q70" s="31"/>
      <c r="R70" s="31"/>
      <c r="S70" s="31"/>
      <c r="T70" s="31"/>
      <c r="U70" s="31"/>
      <c r="V70" s="31"/>
      <c r="W70" s="31" t="str">
        <f t="shared" si="1"/>
        <v>V_REVEIGEN</v>
      </c>
      <c r="X70" s="31"/>
      <c r="Y70" s="31"/>
      <c r="Z70" s="31"/>
      <c r="AA70" s="31"/>
      <c r="AB70" s="31"/>
      <c r="AC70" s="31"/>
      <c r="AD70" s="31"/>
      <c r="AE70" s="31"/>
      <c r="AF70" s="31"/>
      <c r="AG70" s="31"/>
      <c r="AH70" s="31"/>
    </row>
    <row r="71" spans="1:34" x14ac:dyDescent="0.4">
      <c r="A71" s="31">
        <f>IFERROR(IF(AND(A49=A50,A50=A51,A51=A52,A52=A53,A53=A54,A54=A55,A55=A56,A56=A57,A57=A58,A58=A59,A59=A60,A60=A61,A61=A62,A62=A63,A63=A64,A64=A65,A65=A66,A66=A67,A67=A68,A68=A69,A69=A70),IF(A70+1&gt;MATCH(0,Input_Lieferant!$B$9:$B$158,-1),"",A70+1),A70),"")</f>
        <v>4</v>
      </c>
      <c r="B71" s="31"/>
      <c r="C71" s="25" t="str">
        <f t="shared" si="2"/>
        <v>001</v>
      </c>
      <c r="D71" s="31"/>
      <c r="E71" s="31"/>
      <c r="F71" s="31" t="str">
        <f>IF(A71&lt;&gt;"", _xlfn.IFNA(INDEX('Systemmanager - Datenassistent'!$A$9:$AE$159,MATCH(A71,Input_Lieferant!$B$9:$B$158,0),MATCH(W71,'Systemmanager - Datenassistent'!$A$8:$AE$8,0)),""), "")&amp;""</f>
        <v/>
      </c>
      <c r="G71" s="31"/>
      <c r="H71" s="31"/>
      <c r="I71" s="31"/>
      <c r="J71" s="31"/>
      <c r="K71" s="31"/>
      <c r="L71" s="31"/>
      <c r="M71" s="31"/>
      <c r="N71" s="31"/>
      <c r="O71" s="31"/>
      <c r="P71" s="31"/>
      <c r="Q71" s="31"/>
      <c r="R71" s="31"/>
      <c r="S71" s="31"/>
      <c r="T71" s="31"/>
      <c r="U71" s="31"/>
      <c r="V71" s="31"/>
      <c r="W71" s="31" t="str">
        <f t="shared" si="1"/>
        <v>V_SYSTEMMANAGER</v>
      </c>
      <c r="X71" s="31"/>
      <c r="Y71" s="31"/>
      <c r="Z71" s="31"/>
      <c r="AA71" s="31"/>
      <c r="AB71" s="31"/>
      <c r="AC71" s="31"/>
      <c r="AD71" s="31"/>
      <c r="AE71" s="31"/>
      <c r="AF71" s="31"/>
      <c r="AG71" s="31"/>
      <c r="AH71" s="31"/>
    </row>
    <row r="72" spans="1:34" x14ac:dyDescent="0.4">
      <c r="A72" s="31">
        <f>IFERROR(IF(AND(A50=A51,A51=A52,A52=A53,A53=A54,A54=A55,A55=A56,A56=A57,A57=A58,A58=A59,A59=A60,A60=A61,A61=A62,A62=A63,A63=A64,A64=A65,A65=A66,A66=A67,A67=A68,A68=A69,A69=A70,A70=A71),IF(A71+1&gt;MATCH(0,Input_Lieferant!$B$9:$B$158,-1),"",A71+1),A71),"")</f>
        <v>4</v>
      </c>
      <c r="B72" s="31"/>
      <c r="C72" s="25" t="str">
        <f t="shared" si="2"/>
        <v>001</v>
      </c>
      <c r="D72" s="31"/>
      <c r="E72" s="31"/>
      <c r="F72" s="31" t="str">
        <f>IF(A72&lt;&gt;"", _xlfn.IFNA(INDEX(Grunddaten!$A$9:$S$159,MATCH(A72,Input_Lieferant!$B$9:$B$158,0),MATCH(W72,Grunddaten!$A$8:$M$8,0)),""), "")&amp;""</f>
        <v>N</v>
      </c>
      <c r="G72" s="31"/>
      <c r="H72" s="31"/>
      <c r="I72" s="31"/>
      <c r="J72" s="31"/>
      <c r="K72" s="31"/>
      <c r="L72" s="31"/>
      <c r="M72" s="31"/>
      <c r="N72" s="31"/>
      <c r="O72" s="31"/>
      <c r="P72" s="31"/>
      <c r="Q72" s="31"/>
      <c r="R72" s="31"/>
      <c r="S72" s="31"/>
      <c r="T72" s="31"/>
      <c r="U72" s="31"/>
      <c r="V72" s="31"/>
      <c r="W72" s="31" t="str">
        <f t="shared" si="1"/>
        <v>V_UEBERSETZUNG</v>
      </c>
      <c r="X72" s="31"/>
      <c r="Y72" s="31"/>
      <c r="Z72" s="31"/>
      <c r="AA72" s="31"/>
      <c r="AB72" s="31"/>
      <c r="AC72" s="31"/>
      <c r="AD72" s="31"/>
      <c r="AE72" s="31"/>
      <c r="AF72" s="31"/>
      <c r="AG72" s="31"/>
      <c r="AH72" s="31"/>
    </row>
    <row r="73" spans="1:34" x14ac:dyDescent="0.4">
      <c r="A73" s="31">
        <f>IFERROR(IF(AND(A51=A52,A52=A53,A53=A54,A54=A55,A55=A56,A56=A57,A57=A58,A58=A59,A59=A60,A60=A61,A61=A62,A62=A63,A63=A64,A64=A65,A65=A66,A66=A67,A67=A68,A68=A69,A69=A70,A70=A71,A71=A72),IF(A72+1&gt;MATCH(0,Input_Lieferant!$B$9:$B$158,-1),"",A72+1),A72),"")</f>
        <v>4</v>
      </c>
      <c r="B73" s="31"/>
      <c r="C73" s="25" t="str">
        <f t="shared" si="2"/>
        <v>001</v>
      </c>
      <c r="D73" s="31"/>
      <c r="E73" s="31"/>
      <c r="F73" s="31" t="str">
        <f>IF(A73&lt;&gt;"", _xlfn.IFNA(INDEX('Systemmanager - Datenassistent'!$A$9:$AE$159,MATCH(A73,Input_Lieferant!$B$9:$B$158,0),MATCH(W73,'Systemmanager - Datenassistent'!$A$8:$AE$8,0)),""), "")&amp;""</f>
        <v>iHBWQiwOGpsBfQVfqGKbwNrlocwhVi</v>
      </c>
      <c r="G73" s="31"/>
      <c r="H73" s="31"/>
      <c r="I73" s="31"/>
      <c r="J73" s="31"/>
      <c r="K73" s="31"/>
      <c r="L73" s="31"/>
      <c r="M73" s="31"/>
      <c r="N73" s="31"/>
      <c r="O73" s="31"/>
      <c r="P73" s="31"/>
      <c r="Q73" s="31"/>
      <c r="R73" s="31"/>
      <c r="S73" s="31"/>
      <c r="T73" s="31"/>
      <c r="U73" s="31"/>
      <c r="V73" s="31"/>
      <c r="W73" s="31" t="str">
        <f t="shared" si="1"/>
        <v>V_KENNZIFFER</v>
      </c>
      <c r="X73" s="31"/>
      <c r="Y73" s="31"/>
      <c r="Z73" s="31"/>
      <c r="AA73" s="31"/>
      <c r="AB73" s="31"/>
      <c r="AC73" s="31"/>
      <c r="AD73" s="31"/>
      <c r="AE73" s="31"/>
      <c r="AF73" s="31"/>
      <c r="AG73" s="31"/>
      <c r="AH73" s="31"/>
    </row>
    <row r="74" spans="1:34" x14ac:dyDescent="0.4">
      <c r="A74" s="31">
        <f>IFERROR(IF(AND(A52=A53,A53=A54,A54=A55,A55=A56,A56=A57,A57=A58,A58=A59,A59=A60,A60=A61,A61=A62,A62=A63,A63=A64,A64=A65,A65=A66,A66=A67,A67=A68,A68=A69,A69=A70,A70=A71,A71=A72,A72=A73),IF(A73+1&gt;MATCH(0,Input_Lieferant!$B$9:$B$158,-1),"",A73+1),A73),"")</f>
        <v>4</v>
      </c>
      <c r="B74" s="31"/>
      <c r="C74" s="25" t="str">
        <f t="shared" si="2"/>
        <v>001</v>
      </c>
      <c r="D74" s="31"/>
      <c r="E74" s="31"/>
      <c r="F74" s="31" t="str">
        <f>IF(A74&lt;&gt;"", _xlfn.IFNA(INDEX('Systemmanager - Datenassistent'!$A$9:$AE$159,MATCH(A74,Input_Lieferant!$B$9:$B$158,0),MATCH(W74,'Systemmanager - Datenassistent'!$A$8:$AE$8,0)),""), "")&amp;""</f>
        <v/>
      </c>
      <c r="G74" s="31"/>
      <c r="H74" s="31"/>
      <c r="I74" s="31"/>
      <c r="J74" s="31"/>
      <c r="K74" s="31"/>
      <c r="L74" s="31"/>
      <c r="M74" s="31"/>
      <c r="N74" s="31"/>
      <c r="O74" s="31"/>
      <c r="P74" s="31"/>
      <c r="Q74" s="31"/>
      <c r="R74" s="31"/>
      <c r="S74" s="31"/>
      <c r="T74" s="31"/>
      <c r="U74" s="31"/>
      <c r="V74" s="31"/>
      <c r="W74" s="31" t="str">
        <f t="shared" si="1"/>
        <v>V_NEXT_HIGHER</v>
      </c>
      <c r="X74" s="31"/>
      <c r="Y74" s="31"/>
      <c r="Z74" s="31"/>
      <c r="AA74" s="31"/>
      <c r="AB74" s="31"/>
      <c r="AC74" s="31"/>
      <c r="AD74" s="31"/>
      <c r="AE74" s="31"/>
      <c r="AF74" s="31"/>
      <c r="AG74" s="31"/>
      <c r="AH74" s="31"/>
    </row>
    <row r="75" spans="1:34" x14ac:dyDescent="0.4">
      <c r="A75" s="31">
        <f>IFERROR(IF(AND(A53=A54,A54=A55,A55=A56,A56=A57,A57=A58,A58=A59,A59=A60,A60=A61,A61=A62,A62=A63,A63=A64,A64=A65,A65=A66,A66=A67,A67=A68,A68=A69,A69=A70,A70=A71,A71=A72,A72=A73,A73=A74),IF(A74+1&gt;MATCH(0,Input_Lieferant!$B$9:$B$158,-1),"",A74+1),A74),"")</f>
        <v>4</v>
      </c>
      <c r="B75" s="31"/>
      <c r="C75" s="25" t="str">
        <f t="shared" si="2"/>
        <v>001</v>
      </c>
      <c r="D75" s="31"/>
      <c r="E75" s="31"/>
      <c r="F75" s="31" t="str">
        <f>IF(A75&lt;&gt;"", _xlfn.IFNA(INDEX(Grunddaten!$A$9:$S$159,MATCH(A75,Input_Lieferant!$B$9:$B$158,0),MATCH(W75,Grunddaten!$A$8:$M$8,0)),""), "")&amp;""</f>
        <v>J</v>
      </c>
      <c r="G75" s="31"/>
      <c r="H75" s="31"/>
      <c r="I75" s="31"/>
      <c r="J75" s="31"/>
      <c r="K75" s="31"/>
      <c r="L75" s="31"/>
      <c r="M75" s="31"/>
      <c r="N75" s="31"/>
      <c r="O75" s="31"/>
      <c r="P75" s="31"/>
      <c r="Q75" s="31"/>
      <c r="R75" s="31"/>
      <c r="S75" s="31"/>
      <c r="T75" s="31"/>
      <c r="U75" s="31"/>
      <c r="V75" s="31"/>
      <c r="W75" s="31" t="str">
        <f t="shared" si="1"/>
        <v>V_ZERTFLUG</v>
      </c>
      <c r="X75" s="31"/>
      <c r="Y75" s="31"/>
      <c r="Z75" s="31"/>
      <c r="AA75" s="31"/>
      <c r="AB75" s="31"/>
      <c r="AC75" s="31"/>
      <c r="AD75" s="31"/>
      <c r="AE75" s="31"/>
      <c r="AF75" s="31"/>
      <c r="AG75" s="31"/>
      <c r="AH75" s="31"/>
    </row>
    <row r="76" spans="1:34" x14ac:dyDescent="0.4">
      <c r="A76" s="31">
        <f>IFERROR(IF(AND(A54=A55,A55=A56,A56=A57,A57=A58,A58=A59,A59=A60,A60=A61,A61=A62,A62=A63,A63=A64,A64=A65,A65=A66,A66=A67,A67=A68,A68=A69,A69=A70,A70=A71,A71=A72,A72=A73,A73=A74,A74=A75),IF(A75+1&gt;MATCH(0,Input_Lieferant!$B$9:$B$158,-1),"",A75+1),A75),"")</f>
        <v>4</v>
      </c>
      <c r="B76" s="31"/>
      <c r="C76" s="25" t="str">
        <f t="shared" si="2"/>
        <v>001</v>
      </c>
      <c r="D76" s="31"/>
      <c r="E76" s="31"/>
      <c r="F76" s="31" t="str">
        <f>IF(A76&lt;&gt;"", _xlfn.IFNA(INDEX('Systemmanager - Datenassistent'!$A$9:$AE$159,MATCH(A76,Input_Lieferant!$B$9:$B$158,0),MATCH(W76,'Systemmanager - Datenassistent'!$A$8:$AE$8,0)),""), "")&amp;""</f>
        <v/>
      </c>
      <c r="G76" s="31"/>
      <c r="H76" s="31"/>
      <c r="I76" s="31"/>
      <c r="J76" s="31"/>
      <c r="K76" s="31"/>
      <c r="L76" s="31"/>
      <c r="M76" s="31"/>
      <c r="N76" s="31"/>
      <c r="O76" s="31"/>
      <c r="P76" s="31"/>
      <c r="Q76" s="31"/>
      <c r="R76" s="31"/>
      <c r="S76" s="31"/>
      <c r="T76" s="31"/>
      <c r="U76" s="31"/>
      <c r="V76" s="31"/>
      <c r="W76" s="31" t="str">
        <f t="shared" si="1"/>
        <v>V_APM</v>
      </c>
      <c r="X76" s="31"/>
      <c r="Y76" s="31"/>
      <c r="Z76" s="31"/>
      <c r="AA76" s="31"/>
      <c r="AB76" s="31"/>
      <c r="AC76" s="31"/>
      <c r="AD76" s="31"/>
      <c r="AE76" s="31"/>
      <c r="AF76" s="31"/>
      <c r="AG76" s="31"/>
      <c r="AH76" s="31"/>
    </row>
    <row r="77" spans="1:34" x14ac:dyDescent="0.4">
      <c r="A77" s="31">
        <f>IFERROR(IF(AND(A55=A56,A56=A57,A57=A58,A58=A59,A59=A60,A60=A61,A61=A62,A62=A63,A63=A64,A64=A65,A65=A66,A66=A67,A67=A68,A68=A69,A69=A70,A70=A71,A71=A72,A72=A73,A73=A74,A74=A75,A75=A76),IF(A76+1&gt;MATCH(0,Input_Lieferant!$B$9:$B$158,-1),"",A76+1),A76),"")</f>
        <v>4</v>
      </c>
      <c r="B77" s="31"/>
      <c r="C77" s="25" t="str">
        <f t="shared" si="2"/>
        <v>001</v>
      </c>
      <c r="D77" s="31"/>
      <c r="E77" s="31"/>
      <c r="F77" s="31"/>
      <c r="G77" s="31"/>
      <c r="H77" s="31"/>
      <c r="I77" s="31"/>
      <c r="J77" s="31"/>
      <c r="K77" s="31"/>
      <c r="L77" s="31"/>
      <c r="M77" s="31"/>
      <c r="N77" s="31"/>
      <c r="O77" s="31"/>
      <c r="P77" s="31"/>
      <c r="Q77" s="31"/>
      <c r="R77" s="31"/>
      <c r="S77" s="31"/>
      <c r="T77" s="31"/>
      <c r="U77" s="31"/>
      <c r="V77" s="31"/>
      <c r="W77" s="31" t="str">
        <f t="shared" si="1"/>
        <v>V_CHEOPS</v>
      </c>
      <c r="X77" s="31"/>
      <c r="Y77" s="31"/>
      <c r="Z77" s="31"/>
      <c r="AA77" s="31"/>
      <c r="AB77" s="31"/>
      <c r="AC77" s="31"/>
      <c r="AD77" s="31"/>
      <c r="AE77" s="31"/>
      <c r="AF77" s="31"/>
      <c r="AG77" s="31"/>
      <c r="AH77" s="31"/>
    </row>
    <row r="78" spans="1:34" x14ac:dyDescent="0.4">
      <c r="A78" s="31">
        <f>IFERROR(IF(AND(A56=A57,A57=A58,A58=A59,A59=A60,A60=A61,A61=A62,A62=A63,A63=A64,A64=A65,A65=A66,A66=A67,A67=A68,A68=A69,A69=A70,A70=A71,A71=A72,A72=A73,A73=A74,A74=A75,A75=A76,A76=A77),IF(A77+1&gt;MATCH(0,Input_Lieferant!$B$9:$B$158,-1),"",A77+1),A77),"")</f>
        <v>4</v>
      </c>
      <c r="B78" s="31"/>
      <c r="C78" s="25" t="str">
        <f t="shared" si="2"/>
        <v>001</v>
      </c>
      <c r="D78" s="31"/>
      <c r="E78" s="31"/>
      <c r="F78" s="31" t="str">
        <f>IF(A78&lt;&gt;"", _xlfn.IFNA(INDEX('Systemmanager - Datenassistent'!$A$9:$AE$159,MATCH(A78,Input_Lieferant!$B$9:$B$158,0),MATCH(W78,'Systemmanager - Datenassistent'!$A$8:$AE$8,0)),""), "")&amp;""</f>
        <v/>
      </c>
      <c r="G78" s="31"/>
      <c r="H78" s="31"/>
      <c r="I78" s="31"/>
      <c r="J78" s="31"/>
      <c r="K78" s="31"/>
      <c r="L78" s="31"/>
      <c r="M78" s="31"/>
      <c r="N78" s="31"/>
      <c r="O78" s="31"/>
      <c r="P78" s="31"/>
      <c r="Q78" s="31"/>
      <c r="R78" s="31"/>
      <c r="S78" s="31"/>
      <c r="T78" s="31"/>
      <c r="U78" s="31"/>
      <c r="V78" s="31"/>
      <c r="W78" s="31" t="str">
        <f t="shared" si="1"/>
        <v>V_SVSAA</v>
      </c>
      <c r="X78" s="31"/>
      <c r="Y78" s="31"/>
      <c r="Z78" s="31"/>
      <c r="AA78" s="31"/>
      <c r="AB78" s="31"/>
      <c r="AC78" s="31"/>
      <c r="AD78" s="31"/>
      <c r="AE78" s="31"/>
      <c r="AF78" s="31"/>
      <c r="AG78" s="31"/>
      <c r="AH78" s="31"/>
    </row>
    <row r="79" spans="1:34" x14ac:dyDescent="0.4">
      <c r="A79" s="31">
        <f>IFERROR(IF(AND(A57=A58,A58=A59,A59=A60,A60=A61,A61=A62,A62=A63,A63=A64,A64=A65,A65=A66,A66=A67,A67=A68,A68=A69,A69=A70,A70=A71,A71=A72,A72=A73,A73=A74,A74=A75,A75=A76,A76=A77,A77=A78),IF(A78+1&gt;MATCH(0,Input_Lieferant!$B$9:$B$158,-1),"",A78+1),A78),"")</f>
        <v>4</v>
      </c>
      <c r="B79" s="31"/>
      <c r="C79" s="25" t="str">
        <f t="shared" si="2"/>
        <v>001</v>
      </c>
      <c r="D79" s="31"/>
      <c r="E79" s="31"/>
      <c r="F79" s="31" t="str">
        <f>IF(A79&lt;&gt;"", IFERROR(ROUND(INDEX(Input_Lieferant!$A$9:$AS$159,MATCH(A79,Input_Lieferant!$B$9:$B$158,0),MATCH(W79,Input_Lieferant!$A$8:$AS$8,0)),2),""), "")&amp;""</f>
        <v>8.52</v>
      </c>
      <c r="G79" s="31"/>
      <c r="H79" s="31"/>
      <c r="I79" s="31"/>
      <c r="J79" s="31"/>
      <c r="K79" s="31"/>
      <c r="L79" s="31"/>
      <c r="M79" s="31"/>
      <c r="N79" s="31"/>
      <c r="O79" s="31"/>
      <c r="P79" s="31"/>
      <c r="Q79" s="31"/>
      <c r="R79" s="31"/>
      <c r="S79" s="31"/>
      <c r="T79" s="31"/>
      <c r="U79" s="31"/>
      <c r="V79" s="31"/>
      <c r="W79" s="31" t="str">
        <f t="shared" si="1"/>
        <v>V_BEWERTUNGSPREIS</v>
      </c>
      <c r="X79" s="31"/>
      <c r="Y79" s="31"/>
      <c r="Z79" s="31"/>
      <c r="AA79" s="31"/>
      <c r="AB79" s="31"/>
      <c r="AC79" s="31"/>
      <c r="AD79" s="31"/>
      <c r="AE79" s="31"/>
      <c r="AF79" s="31"/>
      <c r="AG79" s="31"/>
      <c r="AH79" s="31"/>
    </row>
    <row r="80" spans="1:34" x14ac:dyDescent="0.4">
      <c r="A80" s="31">
        <f>IFERROR(IF(AND(A58=A59,A59=A60,A60=A61,A61=A62,A62=A63,A63=A64,A64=A65,A65=A66,A66=A67,A67=A68,A68=A69,A69=A70,A70=A71,A71=A72,A72=A73,A73=A74,A74=A75,A75=A76,A76=A77,A77=A78,A78=A79),IF(A79+1&gt;MATCH(0,Input_Lieferant!$B$9:$B$158,-1),"",A79+1),A79),"")</f>
        <v>4</v>
      </c>
      <c r="B80" s="31"/>
      <c r="C80" s="25" t="str">
        <f t="shared" si="2"/>
        <v>001</v>
      </c>
      <c r="D80" s="31"/>
      <c r="E80" s="31"/>
      <c r="F80" s="31" t="str">
        <f>IF(A80&lt;&gt;"", _xlfn.IFNA(INDEX(Input_Lieferant!$A$9:$AS$159,MATCH(A80,Input_Lieferant!$B$9:$B$158,0),MATCH(W80,Input_Lieferant!$A$8:$AS$8,0)),""), "")&amp;""</f>
        <v>CHF</v>
      </c>
      <c r="G80" s="31"/>
      <c r="H80" s="31"/>
      <c r="I80" s="31"/>
      <c r="J80" s="31"/>
      <c r="K80" s="31"/>
      <c r="L80" s="31"/>
      <c r="M80" s="31"/>
      <c r="N80" s="31"/>
      <c r="O80" s="31"/>
      <c r="P80" s="31"/>
      <c r="Q80" s="31"/>
      <c r="R80" s="31"/>
      <c r="S80" s="31"/>
      <c r="T80" s="31"/>
      <c r="U80" s="31"/>
      <c r="V80" s="31"/>
      <c r="W80" s="31" t="str">
        <f t="shared" si="1"/>
        <v>V_WAEHRUNG</v>
      </c>
      <c r="X80" s="31"/>
      <c r="Y80" s="31"/>
      <c r="Z80" s="31"/>
      <c r="AA80" s="31"/>
      <c r="AB80" s="31"/>
      <c r="AC80" s="31"/>
      <c r="AD80" s="31"/>
      <c r="AE80" s="31"/>
      <c r="AF80" s="31"/>
      <c r="AG80" s="31"/>
      <c r="AH80" s="31"/>
    </row>
    <row r="81" spans="1:34" x14ac:dyDescent="0.4">
      <c r="A81" s="31">
        <f>IFERROR(IF(AND(A59=A60,A60=A61,A61=A62,A62=A63,A63=A64,A64=A65,A65=A66,A66=A67,A67=A68,A68=A69,A69=A70,A70=A71,A71=A72,A72=A73,A73=A74,A74=A75,A75=A76,A76=A77,A77=A78,A78=A79,A79=A80),IF(A80+1&gt;MATCH(0,Input_Lieferant!$B$9:$B$158,-1),"",A80+1),A80),"")</f>
        <v>4</v>
      </c>
      <c r="B81" s="31"/>
      <c r="C81" s="25" t="str">
        <f t="shared" si="2"/>
        <v>001</v>
      </c>
      <c r="D81" s="31"/>
      <c r="E81" s="31"/>
      <c r="F81" s="31" t="str">
        <f>IF(A81&lt;&gt;"", _xlfn.IFNA(INDEX(Input_Lieferant!$A$9:$AS$159,MATCH(A81,Input_Lieferant!$B$9:$B$158,0),MATCH(W81,Input_Lieferant!$A$8:$AS$8,0)),""), "")&amp;""</f>
        <v>25</v>
      </c>
      <c r="G81" s="31"/>
      <c r="H81" s="31"/>
      <c r="I81" s="31"/>
      <c r="J81" s="31"/>
      <c r="K81" s="31"/>
      <c r="L81" s="31"/>
      <c r="M81" s="31"/>
      <c r="N81" s="31"/>
      <c r="O81" s="31"/>
      <c r="P81" s="31"/>
      <c r="Q81" s="31"/>
      <c r="R81" s="31"/>
      <c r="S81" s="31"/>
      <c r="T81" s="31"/>
      <c r="U81" s="31"/>
      <c r="V81" s="31"/>
      <c r="W81" s="31" t="str">
        <f t="shared" si="1"/>
        <v>V_PREISEINHEIT</v>
      </c>
      <c r="X81" s="31"/>
      <c r="Y81" s="31"/>
      <c r="Z81" s="31"/>
      <c r="AA81" s="31"/>
      <c r="AB81" s="31"/>
      <c r="AC81" s="31"/>
      <c r="AD81" s="31"/>
      <c r="AE81" s="31"/>
      <c r="AF81" s="31"/>
      <c r="AG81" s="31"/>
      <c r="AH81" s="31"/>
    </row>
    <row r="82" spans="1:34" x14ac:dyDescent="0.4">
      <c r="A82" s="31">
        <f>IFERROR(IF(AND(A60=A61,A61=A62,A62=A63,A63=A64,A64=A65,A65=A66,A66=A67,A67=A68,A68=A69,A69=A70,A70=A71,A71=A72,A72=A73,A73=A74,A74=A75,A75=A76,A76=A77,A77=A78,A78=A79,A79=A80,A80=A81),IF(A81+1&gt;MATCH(0,Input_Lieferant!$B$9:$B$158,-1),"",A81+1),A81),"")</f>
        <v>4</v>
      </c>
      <c r="B82" s="31"/>
      <c r="C82" s="25" t="str">
        <f t="shared" si="2"/>
        <v>001</v>
      </c>
      <c r="D82" s="31"/>
      <c r="E82" s="31"/>
      <c r="F82" s="31">
        <f ca="1">IF(A82&lt;&gt;"",NOW(),"")</f>
        <v>45755.458305324071</v>
      </c>
      <c r="G82" s="31"/>
      <c r="H82" s="31"/>
      <c r="I82" s="31"/>
      <c r="J82" s="31"/>
      <c r="K82" s="31"/>
      <c r="L82" s="31"/>
      <c r="M82" s="31"/>
      <c r="N82" s="31"/>
      <c r="O82" s="31"/>
      <c r="P82" s="31"/>
      <c r="Q82" s="31"/>
      <c r="R82" s="31"/>
      <c r="S82" s="31"/>
      <c r="T82" s="31"/>
      <c r="U82" s="31"/>
      <c r="V82" s="31"/>
      <c r="W82" s="31" t="str">
        <f t="shared" si="1"/>
        <v>V_GUELTIGAB</v>
      </c>
      <c r="X82" s="31"/>
      <c r="Y82" s="31"/>
      <c r="Z82" s="31"/>
      <c r="AA82" s="31"/>
      <c r="AB82" s="31"/>
      <c r="AC82" s="31"/>
      <c r="AD82" s="31"/>
      <c r="AE82" s="31"/>
      <c r="AF82" s="31"/>
      <c r="AG82" s="31"/>
      <c r="AH82" s="31"/>
    </row>
    <row r="83" spans="1:34" x14ac:dyDescent="0.4">
      <c r="A83" s="31">
        <f>IFERROR(IF(AND(A61=A62,A62=A63,A63=A64,A64=A65,A65=A66,A66=A67,A67=A68,A68=A69,A69=A70,A70=A71,A71=A72,A72=A73,A73=A74,A74=A75,A75=A76,A76=A77,A77=A78,A78=A79,A79=A80,A80=A81,A81=A82),IF(A82+1&gt;MATCH(0,Input_Lieferant!$B$9:$B$158,-1),"",A82+1),A82),"")</f>
        <v>4</v>
      </c>
      <c r="B83" s="31"/>
      <c r="C83" s="25" t="str">
        <f t="shared" si="2"/>
        <v>001</v>
      </c>
      <c r="D83" s="31"/>
      <c r="E83" s="31"/>
      <c r="F83" s="31" t="str">
        <f>IF(A83&lt;&gt;"", _xlfn.IFNA(INDEX('Systemmanager - Datenassistent'!$A$9:$AE$159,MATCH(A83,Input_Lieferant!$B$9:$B$158,0),MATCH(W83,'Systemmanager - Datenassistent'!$A$8:$AE$8,0)),""), "")&amp;""</f>
        <v/>
      </c>
      <c r="G83" s="31"/>
      <c r="H83" s="31"/>
      <c r="I83" s="31"/>
      <c r="J83" s="31"/>
      <c r="K83" s="31"/>
      <c r="L83" s="31"/>
      <c r="M83" s="31"/>
      <c r="N83" s="31"/>
      <c r="O83" s="31"/>
      <c r="P83" s="31"/>
      <c r="Q83" s="31"/>
      <c r="R83" s="31"/>
      <c r="S83" s="31"/>
      <c r="T83" s="31"/>
      <c r="U83" s="31"/>
      <c r="V83" s="31"/>
      <c r="W83" s="31" t="str">
        <f t="shared" si="1"/>
        <v>V_MIET_RELEVANZ</v>
      </c>
      <c r="X83" s="31"/>
      <c r="Y83" s="31"/>
      <c r="Z83" s="31"/>
      <c r="AA83" s="31"/>
      <c r="AB83" s="31"/>
      <c r="AC83" s="31"/>
      <c r="AD83" s="31"/>
      <c r="AE83" s="31"/>
      <c r="AF83" s="31"/>
      <c r="AG83" s="31"/>
      <c r="AH83" s="31"/>
    </row>
    <row r="84" spans="1:34" x14ac:dyDescent="0.4">
      <c r="A84" s="31">
        <f>IFERROR(IF(AND(A62=A63,A63=A64,A64=A65,A65=A66,A66=A67,A67=A68,A68=A69,A69=A70,A70=A71,A71=A72,A72=A73,A73=A74,A74=A75,A75=A76,A76=A77,A77=A78,A78=A79,A79=A80,A80=A81,A81=A82,A82=A83),IF(A83+1&gt;MATCH(0,Input_Lieferant!$B$9:$B$158,-1),"",A83+1),A83),"")</f>
        <v>4</v>
      </c>
      <c r="B84" s="31"/>
      <c r="C84" s="25" t="str">
        <f t="shared" si="2"/>
        <v>001</v>
      </c>
      <c r="D84" s="31"/>
      <c r="E84" s="31"/>
      <c r="F84" s="31" t="str">
        <f>IF(A84&lt;&gt;"", _xlfn.IFNA(INDEX('Systemmanager - Datenassistent'!$A$9:$AE$159,MATCH(A84,Input_Lieferant!$B$9:$B$158,0),MATCH(W84,'Systemmanager - Datenassistent'!$A$8:$AE$8,0)),""), "")&amp;""</f>
        <v/>
      </c>
      <c r="G84" s="31"/>
      <c r="H84" s="31"/>
      <c r="I84" s="31"/>
      <c r="J84" s="31"/>
      <c r="K84" s="31"/>
      <c r="L84" s="31"/>
      <c r="M84" s="31"/>
      <c r="N84" s="31"/>
      <c r="O84" s="31"/>
      <c r="P84" s="31"/>
      <c r="Q84" s="31"/>
      <c r="R84" s="31"/>
      <c r="S84" s="31"/>
      <c r="T84" s="31"/>
      <c r="U84" s="31"/>
      <c r="V84" s="31"/>
      <c r="W84" s="31" t="str">
        <f t="shared" si="1"/>
        <v>V_NACHSCHUBKLASSE</v>
      </c>
      <c r="X84" s="31"/>
      <c r="Y84" s="31"/>
      <c r="Z84" s="31"/>
      <c r="AA84" s="31"/>
      <c r="AB84" s="31"/>
      <c r="AC84" s="31"/>
      <c r="AD84" s="31"/>
      <c r="AE84" s="31"/>
      <c r="AF84" s="31"/>
      <c r="AG84" s="31"/>
      <c r="AH84" s="31"/>
    </row>
    <row r="85" spans="1:34" x14ac:dyDescent="0.4">
      <c r="A85" s="31">
        <f>IFERROR(IF(AND(A63=A64,A64=A65,A65=A66,A66=A67,A67=A68,A68=A69,A69=A70,A70=A71,A71=A72,A72=A73,A73=A74,A74=A75,A75=A76,A76=A77,A77=A78,A78=A79,A79=A80,A80=A81,A81=A82,A82=A83,A83=A84),IF(A84+1&gt;MATCH(0,Input_Lieferant!$B$9:$B$158,-1),"",A84+1),A84),"")</f>
        <v>4</v>
      </c>
      <c r="B85" s="31"/>
      <c r="C85" s="25" t="str">
        <f t="shared" si="2"/>
        <v>001</v>
      </c>
      <c r="D85" s="31"/>
      <c r="E85" s="31"/>
      <c r="F85" s="31" t="str">
        <f>IF(A85&lt;&gt;"", _xlfn.IFNA(INDEX(Input_Lieferant!$A$9:$AS$159,MATCH(A85,Input_Lieferant!$B$9:$B$158,0),MATCH(W85,Input_Lieferant!$A$8:$AS$8,0)),""), "")&amp;""</f>
        <v/>
      </c>
      <c r="G85" s="31"/>
      <c r="H85" s="31"/>
      <c r="I85" s="31"/>
      <c r="J85" s="31"/>
      <c r="K85" s="31"/>
      <c r="L85" s="31"/>
      <c r="M85" s="31"/>
      <c r="N85" s="31"/>
      <c r="O85" s="31"/>
      <c r="P85" s="31"/>
      <c r="Q85" s="31"/>
      <c r="R85" s="31"/>
      <c r="S85" s="31"/>
      <c r="T85" s="31"/>
      <c r="U85" s="31"/>
      <c r="V85" s="31"/>
      <c r="W85" s="31" t="str">
        <f t="shared" si="1"/>
        <v>V_LAGERFAEHIGKEIT</v>
      </c>
      <c r="X85" s="31"/>
      <c r="Y85" s="31"/>
      <c r="Z85" s="31"/>
      <c r="AA85" s="31"/>
      <c r="AB85" s="31"/>
      <c r="AC85" s="31"/>
      <c r="AD85" s="31"/>
      <c r="AE85" s="31"/>
      <c r="AF85" s="31"/>
      <c r="AG85" s="31"/>
      <c r="AH85" s="31"/>
    </row>
    <row r="86" spans="1:34" x14ac:dyDescent="0.4">
      <c r="A86" s="31">
        <f>IFERROR(IF(AND(A64=A65,A65=A66,A66=A67,A67=A68,A68=A69,A69=A70,A70=A71,A71=A72,A72=A73,A73=A74,A74=A75,A75=A76,A76=A77,A77=A78,A78=A79,A79=A80,A80=A81,A81=A82,A82=A83,A83=A84,A84=A85),IF(A85+1&gt;MATCH(0,Input_Lieferant!$B$9:$B$158,-1),"",A85+1),A85),"")</f>
        <v>4</v>
      </c>
      <c r="B86" s="31"/>
      <c r="C86" s="25" t="str">
        <f t="shared" si="2"/>
        <v>001</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V_BETRIEBSMITTEL</v>
      </c>
      <c r="X86" s="31"/>
      <c r="Y86" s="31"/>
      <c r="Z86" s="31"/>
      <c r="AA86" s="31"/>
      <c r="AB86" s="31"/>
      <c r="AC86" s="31"/>
      <c r="AD86" s="31"/>
      <c r="AE86" s="31"/>
      <c r="AF86" s="31"/>
      <c r="AG86" s="31"/>
      <c r="AH86" s="31"/>
    </row>
    <row r="87" spans="1:34" x14ac:dyDescent="0.4">
      <c r="A87" s="31">
        <f>IFERROR(IF(AND(A65=A66,A66=A67,A67=A68,A68=A69,A69=A70,A70=A71,A71=A72,A72=A73,A73=A74,A74=A75,A75=A76,A76=A77,A77=A78,A78=A79,A79=A80,A80=A81,A81=A82,A82=A83,A83=A84,A84=A85,A85=A86),IF(A86+1&gt;MATCH(0,Input_Lieferant!$B$9:$B$158,-1),"",A86+1),A86),"")</f>
        <v>4</v>
      </c>
      <c r="B87" s="31"/>
      <c r="C87" s="25" t="str">
        <f t="shared" si="2"/>
        <v>001</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V_SONDERBETRIEBSMITTEL_MKZ</v>
      </c>
      <c r="X87" s="31"/>
      <c r="Y87" s="31"/>
      <c r="Z87" s="31"/>
      <c r="AA87" s="31"/>
      <c r="AB87" s="31"/>
      <c r="AC87" s="31"/>
      <c r="AD87" s="31"/>
      <c r="AE87" s="31"/>
      <c r="AF87" s="31"/>
      <c r="AG87" s="31"/>
      <c r="AH87" s="31"/>
    </row>
    <row r="88" spans="1:34" x14ac:dyDescent="0.4">
      <c r="A88" s="31">
        <f>IFERROR(IF(AND(A66=A67,A67=A68,A68=A69,A69=A70,A70=A71,A71=A72,A72=A73,A73=A74,A74=A75,A75=A76,A76=A77,A77=A78,A78=A79,A79=A80,A80=A81,A81=A82,A82=A83,A83=A84,A84=A85,A85=A86,A86=A87),IF(A87+1&gt;MATCH(0,Input_Lieferant!$B$9:$B$158,-1),"",A87+1),A87),"")</f>
        <v>4</v>
      </c>
      <c r="B88" s="31"/>
      <c r="C88" s="25" t="str">
        <f t="shared" si="2"/>
        <v>001</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31"/>
      <c r="H88" s="31"/>
      <c r="I88" s="31"/>
      <c r="J88" s="31"/>
      <c r="K88" s="31"/>
      <c r="L88" s="31"/>
      <c r="M88" s="31"/>
      <c r="N88" s="31"/>
      <c r="O88" s="31"/>
      <c r="P88" s="31"/>
      <c r="Q88" s="31"/>
      <c r="R88" s="31"/>
      <c r="S88" s="31"/>
      <c r="T88" s="31"/>
      <c r="U88" s="31"/>
      <c r="V88" s="31"/>
      <c r="W88" s="31" t="str">
        <f t="shared" ref="W88:W151" si="3">IF(A88&lt;&gt;"", W66&amp;"","")</f>
        <v>V_SONDERBETRIEBSMITTEL_PRD</v>
      </c>
      <c r="X88" s="31"/>
      <c r="Y88" s="31"/>
      <c r="Z88" s="31"/>
      <c r="AA88" s="31"/>
      <c r="AB88" s="31"/>
      <c r="AC88" s="31"/>
      <c r="AD88" s="31"/>
      <c r="AE88" s="31"/>
      <c r="AF88" s="31"/>
      <c r="AG88" s="31"/>
      <c r="AH88" s="31"/>
    </row>
    <row r="89" spans="1:34" x14ac:dyDescent="0.4">
      <c r="A89" s="31">
        <f>IFERROR(IF(AND(A67=A68,A68=A69,A69=A70,A70=A71,A71=A72,A72=A73,A73=A74,A74=A75,A75=A76,A76=A77,A77=A78,A78=A79,A79=A80,A80=A81,A81=A82,A82=A83,A83=A84,A84=A85,A85=A86,A86=A87,A87=A88),IF(A88+1&gt;MATCH(0,Input_Lieferant!$B$9:$B$158,-1),"",A88+1),A88),"")</f>
        <v>4</v>
      </c>
      <c r="B89" s="31"/>
      <c r="C89" s="25" t="str">
        <f t="shared" si="2"/>
        <v>001</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V_SONDERBETRIEBSMITTEL_TRP</v>
      </c>
      <c r="X89" s="31"/>
      <c r="Y89" s="31"/>
      <c r="Z89" s="31"/>
      <c r="AA89" s="31"/>
      <c r="AB89" s="31"/>
      <c r="AC89" s="31"/>
      <c r="AD89" s="31"/>
      <c r="AE89" s="31"/>
      <c r="AF89" s="31"/>
      <c r="AG89" s="31"/>
      <c r="AH89" s="31"/>
    </row>
    <row r="90" spans="1:34" x14ac:dyDescent="0.4">
      <c r="A90" s="31">
        <f>IFERROR(IF(AND(A68=A69,A69=A70,A70=A71,A71=A72,A72=A73,A73=A74,A74=A75,A75=A76,A76=A77,A77=A78,A78=A79,A79=A80,A80=A81,A81=A82,A82=A83,A83=A84,A84=A85,A85=A86,A86=A87,A87=A88,A88=A89),IF(A89+1&gt;MATCH(0,Input_Lieferant!$B$9:$B$158,-1),"",A89+1),A89),"")</f>
        <v>5</v>
      </c>
      <c r="B90" s="31"/>
      <c r="C90" s="25" t="str">
        <f t="shared" si="2"/>
        <v>001</v>
      </c>
      <c r="D90" s="31"/>
      <c r="E90" s="31"/>
      <c r="F90" s="31" t="str">
        <f>IF(A90&lt;&gt;"", _xlfn.IFNA(INDEX(Grunddaten!$A$9:$S$159,MATCH(A90,Input_Lieferant!$B$9:$B$158,0),MATCH(W90,Grunddaten!$A$8:$M$8,0)),""), "")&amp;""</f>
        <v/>
      </c>
      <c r="G90" s="31"/>
      <c r="H90" s="31"/>
      <c r="I90" s="31"/>
      <c r="J90" s="31"/>
      <c r="K90" s="31"/>
      <c r="L90" s="31"/>
      <c r="M90" s="31"/>
      <c r="N90" s="31"/>
      <c r="O90" s="31"/>
      <c r="P90" s="31"/>
      <c r="Q90" s="31"/>
      <c r="R90" s="31"/>
      <c r="S90" s="31"/>
      <c r="T90" s="31"/>
      <c r="U90" s="31"/>
      <c r="V90" s="31"/>
      <c r="W90" s="31" t="str">
        <f t="shared" si="3"/>
        <v>V_A_NUMMER</v>
      </c>
      <c r="X90" s="31"/>
      <c r="Y90" s="31"/>
      <c r="Z90" s="31"/>
      <c r="AA90" s="31"/>
      <c r="AB90" s="31"/>
      <c r="AC90" s="31"/>
      <c r="AD90" s="31"/>
      <c r="AE90" s="31"/>
      <c r="AF90" s="31"/>
      <c r="AG90" s="31"/>
      <c r="AH90" s="31"/>
    </row>
    <row r="91" spans="1:34" x14ac:dyDescent="0.4">
      <c r="A91" s="31">
        <f>IFERROR(IF(AND(A69=A70,A70=A71,A71=A72,A72=A73,A73=A74,A74=A75,A75=A76,A76=A77,A77=A78,A78=A79,A79=A80,A80=A81,A81=A82,A82=A83,A83=A84,A84=A85,A85=A86,A86=A87,A87=A88,A88=A89,A89=A90),IF(A90+1&gt;MATCH(0,Input_Lieferant!$B$9:$B$158,-1),"",A90+1),A90),"")</f>
        <v>5</v>
      </c>
      <c r="B91" s="31"/>
      <c r="C91" s="25" t="str">
        <f t="shared" si="2"/>
        <v>001</v>
      </c>
      <c r="D91" s="31"/>
      <c r="E91" s="31"/>
      <c r="F91" s="31" t="str">
        <f>IF(A91&lt;&gt;"", _xlfn.IFNA(INDEX(Grunddaten!$A$9:$S$159,MATCH(A91,Input_Lieferant!$B$9:$B$158,0),MATCH(W91,Grunddaten!$A$8:$M$8,0)),""), "")&amp;""</f>
        <v/>
      </c>
      <c r="G91" s="31"/>
      <c r="H91" s="31"/>
      <c r="I91" s="31"/>
      <c r="J91" s="31"/>
      <c r="K91" s="31"/>
      <c r="L91" s="31"/>
      <c r="M91" s="31"/>
      <c r="N91" s="31"/>
      <c r="O91" s="31"/>
      <c r="P91" s="31"/>
      <c r="Q91" s="31"/>
      <c r="R91" s="31"/>
      <c r="S91" s="31"/>
      <c r="T91" s="31"/>
      <c r="U91" s="31"/>
      <c r="V91" s="31"/>
      <c r="W91" s="31" t="str">
        <f t="shared" si="3"/>
        <v>V_REVFREMD</v>
      </c>
      <c r="X91" s="31"/>
      <c r="Y91" s="31"/>
      <c r="Z91" s="31"/>
      <c r="AA91" s="31"/>
      <c r="AB91" s="31"/>
      <c r="AC91" s="31"/>
      <c r="AD91" s="31"/>
      <c r="AE91" s="31"/>
      <c r="AF91" s="31"/>
      <c r="AG91" s="31"/>
      <c r="AH91" s="31"/>
    </row>
    <row r="92" spans="1:34" x14ac:dyDescent="0.4">
      <c r="A92" s="31">
        <f>IFERROR(IF(AND(A70=A71,A71=A72,A72=A73,A73=A74,A74=A75,A75=A76,A76=A77,A77=A78,A78=A79,A79=A80,A80=A81,A81=A82,A82=A83,A83=A84,A84=A85,A85=A86,A86=A87,A87=A88,A88=A89,A89=A90,A90=A91),IF(A91+1&gt;MATCH(0,Input_Lieferant!$B$9:$B$158,-1),"",A91+1),A91),"")</f>
        <v>5</v>
      </c>
      <c r="B92" s="31"/>
      <c r="C92" s="25" t="str">
        <f t="shared" si="2"/>
        <v>001</v>
      </c>
      <c r="D92" s="31"/>
      <c r="E92" s="31"/>
      <c r="F92" s="31" t="str">
        <f>IF(A92&lt;&gt;"", _xlfn.IFNA(INDEX(Grunddaten!$A$9:$S$159,MATCH(A92,Input_Lieferant!$B$9:$B$158,0),MATCH(W92,Grunddaten!$A$8:$M$8,0)),""), "")&amp;""</f>
        <v/>
      </c>
      <c r="G92" s="31"/>
      <c r="H92" s="31"/>
      <c r="I92" s="31"/>
      <c r="J92" s="31"/>
      <c r="K92" s="31"/>
      <c r="L92" s="31"/>
      <c r="M92" s="31"/>
      <c r="N92" s="31"/>
      <c r="O92" s="31"/>
      <c r="P92" s="31"/>
      <c r="Q92" s="31"/>
      <c r="R92" s="31"/>
      <c r="S92" s="31"/>
      <c r="T92" s="31"/>
      <c r="U92" s="31"/>
      <c r="V92" s="31"/>
      <c r="W92" s="31" t="str">
        <f t="shared" si="3"/>
        <v>V_REVEIGEN</v>
      </c>
      <c r="X92" s="31"/>
      <c r="Y92" s="31"/>
      <c r="Z92" s="31"/>
      <c r="AA92" s="31"/>
      <c r="AB92" s="31"/>
      <c r="AC92" s="31"/>
      <c r="AD92" s="31"/>
      <c r="AE92" s="31"/>
      <c r="AF92" s="31"/>
      <c r="AG92" s="31"/>
      <c r="AH92" s="31"/>
    </row>
    <row r="93" spans="1:34" x14ac:dyDescent="0.4">
      <c r="A93" s="31">
        <f>IFERROR(IF(AND(A71=A72,A72=A73,A73=A74,A74=A75,A75=A76,A76=A77,A77=A78,A78=A79,A79=A80,A80=A81,A81=A82,A82=A83,A83=A84,A84=A85,A85=A86,A86=A87,A87=A88,A88=A89,A89=A90,A90=A91,A91=A92),IF(A92+1&gt;MATCH(0,Input_Lieferant!$B$9:$B$158,-1),"",A92+1),A92),"")</f>
        <v>5</v>
      </c>
      <c r="B93" s="31"/>
      <c r="C93" s="25" t="str">
        <f t="shared" si="2"/>
        <v>001</v>
      </c>
      <c r="D93" s="31"/>
      <c r="E93" s="31"/>
      <c r="F93" s="31" t="str">
        <f>IF(A93&lt;&gt;"", _xlfn.IFNA(INDEX('Systemmanager - Datenassistent'!$A$9:$AE$159,MATCH(A93,Input_Lieferant!$B$9:$B$158,0),MATCH(W93,'Systemmanager - Datenassistent'!$A$8:$AE$8,0)),""), "")&amp;""</f>
        <v/>
      </c>
      <c r="G93" s="31"/>
      <c r="H93" s="31"/>
      <c r="I93" s="31"/>
      <c r="J93" s="31"/>
      <c r="K93" s="31"/>
      <c r="L93" s="31"/>
      <c r="M93" s="31"/>
      <c r="N93" s="31"/>
      <c r="O93" s="31"/>
      <c r="P93" s="31"/>
      <c r="Q93" s="31"/>
      <c r="R93" s="31"/>
      <c r="S93" s="31"/>
      <c r="T93" s="31"/>
      <c r="U93" s="31"/>
      <c r="V93" s="31"/>
      <c r="W93" s="31" t="str">
        <f t="shared" si="3"/>
        <v>V_SYSTEMMANAGER</v>
      </c>
      <c r="X93" s="31"/>
      <c r="Y93" s="31"/>
      <c r="Z93" s="31"/>
      <c r="AA93" s="31"/>
      <c r="AB93" s="31"/>
      <c r="AC93" s="31"/>
      <c r="AD93" s="31"/>
      <c r="AE93" s="31"/>
      <c r="AF93" s="31"/>
      <c r="AG93" s="31"/>
      <c r="AH93" s="31"/>
    </row>
    <row r="94" spans="1:34" x14ac:dyDescent="0.4">
      <c r="A94" s="31">
        <f>IFERROR(IF(AND(A72=A73,A73=A74,A74=A75,A75=A76,A76=A77,A77=A78,A78=A79,A79=A80,A80=A81,A81=A82,A82=A83,A83=A84,A84=A85,A85=A86,A86=A87,A87=A88,A88=A89,A89=A90,A90=A91,A91=A92,A92=A93),IF(A93+1&gt;MATCH(0,Input_Lieferant!$B$9:$B$158,-1),"",A93+1),A93),"")</f>
        <v>5</v>
      </c>
      <c r="B94" s="31"/>
      <c r="C94" s="25" t="str">
        <f t="shared" si="2"/>
        <v>001</v>
      </c>
      <c r="D94" s="31"/>
      <c r="E94" s="31"/>
      <c r="F94" s="31" t="str">
        <f>IF(A94&lt;&gt;"", _xlfn.IFNA(INDEX(Grunddaten!$A$9:$S$159,MATCH(A94,Input_Lieferant!$B$9:$B$158,0),MATCH(W94,Grunddaten!$A$8:$M$8,0)),""), "")&amp;""</f>
        <v>U</v>
      </c>
      <c r="G94" s="31"/>
      <c r="H94" s="31"/>
      <c r="I94" s="31"/>
      <c r="J94" s="31"/>
      <c r="K94" s="31"/>
      <c r="L94" s="31"/>
      <c r="M94" s="31"/>
      <c r="N94" s="31"/>
      <c r="O94" s="31"/>
      <c r="P94" s="31"/>
      <c r="Q94" s="31"/>
      <c r="R94" s="31"/>
      <c r="S94" s="31"/>
      <c r="T94" s="31"/>
      <c r="U94" s="31"/>
      <c r="V94" s="31"/>
      <c r="W94" s="31" t="str">
        <f t="shared" si="3"/>
        <v>V_UEBERSETZUNG</v>
      </c>
      <c r="X94" s="31"/>
      <c r="Y94" s="31"/>
      <c r="Z94" s="31"/>
      <c r="AA94" s="31"/>
      <c r="AB94" s="31"/>
      <c r="AC94" s="31"/>
      <c r="AD94" s="31"/>
      <c r="AE94" s="31"/>
      <c r="AF94" s="31"/>
      <c r="AG94" s="31"/>
      <c r="AH94" s="31"/>
    </row>
    <row r="95" spans="1:34" x14ac:dyDescent="0.4">
      <c r="A95" s="31">
        <f>IFERROR(IF(AND(A73=A74,A74=A75,A75=A76,A76=A77,A77=A78,A78=A79,A79=A80,A80=A81,A81=A82,A82=A83,A83=A84,A84=A85,A85=A86,A86=A87,A87=A88,A88=A89,A89=A90,A90=A91,A91=A92,A92=A93,A93=A94),IF(A94+1&gt;MATCH(0,Input_Lieferant!$B$9:$B$158,-1),"",A94+1),A94),"")</f>
        <v>5</v>
      </c>
      <c r="B95" s="31"/>
      <c r="C95" s="25" t="str">
        <f t="shared" si="2"/>
        <v>001</v>
      </c>
      <c r="D95" s="31"/>
      <c r="E95" s="31"/>
      <c r="F95" s="31" t="str">
        <f>IF(A95&lt;&gt;"", _xlfn.IFNA(INDEX('Systemmanager - Datenassistent'!$A$9:$AE$159,MATCH(A95,Input_Lieferant!$B$9:$B$158,0),MATCH(W95,'Systemmanager - Datenassistent'!$A$8:$AE$8,0)),""), "")&amp;""</f>
        <v/>
      </c>
      <c r="G95" s="31"/>
      <c r="H95" s="31"/>
      <c r="I95" s="31"/>
      <c r="J95" s="31"/>
      <c r="K95" s="31"/>
      <c r="L95" s="31"/>
      <c r="M95" s="31"/>
      <c r="N95" s="31"/>
      <c r="O95" s="31"/>
      <c r="P95" s="31"/>
      <c r="Q95" s="31"/>
      <c r="R95" s="31"/>
      <c r="S95" s="31"/>
      <c r="T95" s="31"/>
      <c r="U95" s="31"/>
      <c r="V95" s="31"/>
      <c r="W95" s="31" t="str">
        <f t="shared" si="3"/>
        <v>V_KENNZIFFER</v>
      </c>
      <c r="X95" s="31"/>
      <c r="Y95" s="31"/>
      <c r="Z95" s="31"/>
      <c r="AA95" s="31"/>
      <c r="AB95" s="31"/>
      <c r="AC95" s="31"/>
      <c r="AD95" s="31"/>
      <c r="AE95" s="31"/>
      <c r="AF95" s="31"/>
      <c r="AG95" s="31"/>
      <c r="AH95" s="31"/>
    </row>
    <row r="96" spans="1:34" x14ac:dyDescent="0.4">
      <c r="A96" s="31">
        <f>IFERROR(IF(AND(A74=A75,A75=A76,A76=A77,A77=A78,A78=A79,A79=A80,A80=A81,A81=A82,A82=A83,A83=A84,A84=A85,A85=A86,A86=A87,A87=A88,A88=A89,A89=A90,A90=A91,A91=A92,A92=A93,A93=A94,A94=A95),IF(A95+1&gt;MATCH(0,Input_Lieferant!$B$9:$B$158,-1),"",A95+1),A95),"")</f>
        <v>5</v>
      </c>
      <c r="B96" s="31"/>
      <c r="C96" s="25" t="str">
        <f t="shared" si="2"/>
        <v>001</v>
      </c>
      <c r="D96" s="31"/>
      <c r="E96" s="31"/>
      <c r="F96" s="31" t="str">
        <f>IF(A96&lt;&gt;"", _xlfn.IFNA(INDEX('Systemmanager - Datenassistent'!$A$9:$AE$159,MATCH(A96,Input_Lieferant!$B$9:$B$158,0),MATCH(W96,'Systemmanager - Datenassistent'!$A$8:$AE$8,0)),""), "")&amp;""</f>
        <v/>
      </c>
      <c r="G96" s="31"/>
      <c r="H96" s="31"/>
      <c r="I96" s="31"/>
      <c r="J96" s="31"/>
      <c r="K96" s="31"/>
      <c r="L96" s="31"/>
      <c r="M96" s="31"/>
      <c r="N96" s="31"/>
      <c r="O96" s="31"/>
      <c r="P96" s="31"/>
      <c r="Q96" s="31"/>
      <c r="R96" s="31"/>
      <c r="S96" s="31"/>
      <c r="T96" s="31"/>
      <c r="U96" s="31"/>
      <c r="V96" s="31"/>
      <c r="W96" s="31" t="str">
        <f t="shared" si="3"/>
        <v>V_NEXT_HIGHER</v>
      </c>
      <c r="X96" s="31"/>
      <c r="Y96" s="31"/>
      <c r="Z96" s="31"/>
      <c r="AA96" s="31"/>
      <c r="AB96" s="31"/>
      <c r="AC96" s="31"/>
      <c r="AD96" s="31"/>
      <c r="AE96" s="31"/>
      <c r="AF96" s="31"/>
      <c r="AG96" s="31"/>
      <c r="AH96" s="31"/>
    </row>
    <row r="97" spans="1:34" x14ac:dyDescent="0.4">
      <c r="A97" s="31">
        <f>IFERROR(IF(AND(A75=A76,A76=A77,A77=A78,A78=A79,A79=A80,A80=A81,A81=A82,A82=A83,A83=A84,A84=A85,A85=A86,A86=A87,A87=A88,A88=A89,A89=A90,A90=A91,A91=A92,A92=A93,A93=A94,A94=A95,A95=A96),IF(A96+1&gt;MATCH(0,Input_Lieferant!$B$9:$B$158,-1),"",A96+1),A96),"")</f>
        <v>5</v>
      </c>
      <c r="B97" s="31"/>
      <c r="C97" s="25" t="str">
        <f t="shared" si="2"/>
        <v>001</v>
      </c>
      <c r="D97" s="31"/>
      <c r="E97" s="31"/>
      <c r="F97" s="31" t="str">
        <f>IF(A97&lt;&gt;"", _xlfn.IFNA(INDEX(Grunddaten!$A$9:$S$159,MATCH(A97,Input_Lieferant!$B$9:$B$158,0),MATCH(W97,Grunddaten!$A$8:$M$8,0)),""), "")&amp;""</f>
        <v>J</v>
      </c>
      <c r="G97" s="31"/>
      <c r="H97" s="31"/>
      <c r="I97" s="31"/>
      <c r="J97" s="31"/>
      <c r="K97" s="31"/>
      <c r="L97" s="31"/>
      <c r="M97" s="31"/>
      <c r="N97" s="31"/>
      <c r="O97" s="31"/>
      <c r="P97" s="31"/>
      <c r="Q97" s="31"/>
      <c r="R97" s="31"/>
      <c r="S97" s="31"/>
      <c r="T97" s="31"/>
      <c r="U97" s="31"/>
      <c r="V97" s="31"/>
      <c r="W97" s="31" t="str">
        <f t="shared" si="3"/>
        <v>V_ZERTFLUG</v>
      </c>
      <c r="X97" s="31"/>
      <c r="Y97" s="31"/>
      <c r="Z97" s="31"/>
      <c r="AA97" s="31"/>
      <c r="AB97" s="31"/>
      <c r="AC97" s="31"/>
      <c r="AD97" s="31"/>
      <c r="AE97" s="31"/>
      <c r="AF97" s="31"/>
      <c r="AG97" s="31"/>
      <c r="AH97" s="31"/>
    </row>
    <row r="98" spans="1:34" x14ac:dyDescent="0.4">
      <c r="A98" s="31">
        <f>IFERROR(IF(AND(A76=A77,A77=A78,A78=A79,A79=A80,A80=A81,A81=A82,A82=A83,A83=A84,A84=A85,A85=A86,A86=A87,A87=A88,A88=A89,A89=A90,A90=A91,A91=A92,A92=A93,A93=A94,A94=A95,A95=A96,A96=A97),IF(A97+1&gt;MATCH(0,Input_Lieferant!$B$9:$B$158,-1),"",A97+1),A97),"")</f>
        <v>5</v>
      </c>
      <c r="B98" s="31"/>
      <c r="C98" s="25" t="str">
        <f t="shared" si="2"/>
        <v>001</v>
      </c>
      <c r="D98" s="31"/>
      <c r="E98" s="31"/>
      <c r="F98" s="31" t="str">
        <f>IF(A98&lt;&gt;"", _xlfn.IFNA(INDEX('Systemmanager - Datenassistent'!$A$9:$AE$159,MATCH(A98,Input_Lieferant!$B$9:$B$158,0),MATCH(W98,'Systemmanager - Datenassistent'!$A$8:$AE$8,0)),""), "")&amp;""</f>
        <v/>
      </c>
      <c r="G98" s="31"/>
      <c r="H98" s="31"/>
      <c r="I98" s="31"/>
      <c r="J98" s="31"/>
      <c r="K98" s="31"/>
      <c r="L98" s="31"/>
      <c r="M98" s="31"/>
      <c r="N98" s="31"/>
      <c r="O98" s="31"/>
      <c r="P98" s="31"/>
      <c r="Q98" s="31"/>
      <c r="R98" s="31"/>
      <c r="S98" s="31"/>
      <c r="T98" s="31"/>
      <c r="U98" s="31"/>
      <c r="V98" s="31"/>
      <c r="W98" s="31" t="str">
        <f t="shared" si="3"/>
        <v>V_APM</v>
      </c>
      <c r="X98" s="31"/>
      <c r="Y98" s="31"/>
      <c r="Z98" s="31"/>
      <c r="AA98" s="31"/>
      <c r="AB98" s="31"/>
      <c r="AC98" s="31"/>
      <c r="AD98" s="31"/>
      <c r="AE98" s="31"/>
      <c r="AF98" s="31"/>
      <c r="AG98" s="31"/>
      <c r="AH98" s="31"/>
    </row>
    <row r="99" spans="1:34" x14ac:dyDescent="0.4">
      <c r="A99" s="31">
        <f>IFERROR(IF(AND(A77=A78,A78=A79,A79=A80,A80=A81,A81=A82,A82=A83,A83=A84,A84=A85,A85=A86,A86=A87,A87=A88,A88=A89,A89=A90,A90=A91,A91=A92,A92=A93,A93=A94,A94=A95,A95=A96,A96=A97,A97=A98),IF(A98+1&gt;MATCH(0,Input_Lieferant!$B$9:$B$158,-1),"",A98+1),A98),"")</f>
        <v>5</v>
      </c>
      <c r="B99" s="31"/>
      <c r="C99" s="25" t="str">
        <f t="shared" si="2"/>
        <v>001</v>
      </c>
      <c r="D99" s="31"/>
      <c r="E99" s="31"/>
      <c r="F99" s="31"/>
      <c r="G99" s="31"/>
      <c r="H99" s="31"/>
      <c r="I99" s="31"/>
      <c r="J99" s="31"/>
      <c r="K99" s="31"/>
      <c r="L99" s="31"/>
      <c r="M99" s="31"/>
      <c r="N99" s="31"/>
      <c r="O99" s="31"/>
      <c r="P99" s="31"/>
      <c r="Q99" s="31"/>
      <c r="R99" s="31"/>
      <c r="S99" s="31"/>
      <c r="T99" s="31"/>
      <c r="U99" s="31"/>
      <c r="V99" s="31"/>
      <c r="W99" s="31" t="str">
        <f t="shared" si="3"/>
        <v>V_CHEOPS</v>
      </c>
      <c r="X99" s="31"/>
      <c r="Y99" s="31"/>
      <c r="Z99" s="31"/>
      <c r="AA99" s="31"/>
      <c r="AB99" s="31"/>
      <c r="AC99" s="31"/>
      <c r="AD99" s="31"/>
      <c r="AE99" s="31"/>
      <c r="AF99" s="31"/>
      <c r="AG99" s="31"/>
      <c r="AH99" s="31"/>
    </row>
    <row r="100" spans="1:34" x14ac:dyDescent="0.4">
      <c r="A100" s="31">
        <f>IFERROR(IF(AND(A78=A79,A79=A80,A80=A81,A81=A82,A82=A83,A83=A84,A84=A85,A85=A86,A86=A87,A87=A88,A88=A89,A89=A90,A90=A91,A91=A92,A92=A93,A93=A94,A94=A95,A95=A96,A96=A97,A97=A98,A98=A99),IF(A99+1&gt;MATCH(0,Input_Lieferant!$B$9:$B$158,-1),"",A99+1),A99),"")</f>
        <v>5</v>
      </c>
      <c r="B100" s="31"/>
      <c r="C100" s="25" t="str">
        <f t="shared" si="2"/>
        <v>001</v>
      </c>
      <c r="D100" s="31"/>
      <c r="E100" s="31"/>
      <c r="F100" s="31" t="str">
        <f>IF(A100&lt;&gt;"", _xlfn.IFNA(INDEX('Systemmanager - Datenassistent'!$A$9:$AE$159,MATCH(A100,Input_Lieferant!$B$9:$B$158,0),MATCH(W100,'Systemmanager - Datenassistent'!$A$8:$AE$8,0)),""), "")&amp;""</f>
        <v/>
      </c>
      <c r="G100" s="31"/>
      <c r="H100" s="31"/>
      <c r="I100" s="31"/>
      <c r="J100" s="31"/>
      <c r="K100" s="31"/>
      <c r="L100" s="31"/>
      <c r="M100" s="31"/>
      <c r="N100" s="31"/>
      <c r="O100" s="31"/>
      <c r="P100" s="31"/>
      <c r="Q100" s="31"/>
      <c r="R100" s="31"/>
      <c r="S100" s="31"/>
      <c r="T100" s="31"/>
      <c r="U100" s="31"/>
      <c r="V100" s="31"/>
      <c r="W100" s="31" t="str">
        <f t="shared" si="3"/>
        <v>V_SVSAA</v>
      </c>
      <c r="X100" s="31"/>
      <c r="Y100" s="31"/>
      <c r="Z100" s="31"/>
      <c r="AA100" s="31"/>
      <c r="AB100" s="31"/>
      <c r="AC100" s="31"/>
      <c r="AD100" s="31"/>
      <c r="AE100" s="31"/>
      <c r="AF100" s="31"/>
      <c r="AG100" s="31"/>
      <c r="AH100" s="31"/>
    </row>
    <row r="101" spans="1:34" x14ac:dyDescent="0.4">
      <c r="A101" s="31">
        <f>IFERROR(IF(AND(A79=A80,A80=A81,A81=A82,A82=A83,A83=A84,A84=A85,A85=A86,A86=A87,A87=A88,A88=A89,A89=A90,A90=A91,A91=A92,A92=A93,A93=A94,A94=A95,A95=A96,A96=A97,A97=A98,A98=A99,A99=A100),IF(A100+1&gt;MATCH(0,Input_Lieferant!$B$9:$B$158,-1),"",A100+1),A100),"")</f>
        <v>5</v>
      </c>
      <c r="B101" s="31"/>
      <c r="C101" s="25" t="str">
        <f t="shared" si="2"/>
        <v>001</v>
      </c>
      <c r="D101" s="31"/>
      <c r="E101" s="31"/>
      <c r="F101" s="31" t="str">
        <f>IF(A101&lt;&gt;"", IFERROR(ROUND(INDEX(Input_Lieferant!$A$9:$AS$159,MATCH(A101,Input_Lieferant!$B$9:$B$158,0),MATCH(W101,Input_Lieferant!$A$8:$AS$8,0)),2),""), "")&amp;""</f>
        <v>7.37</v>
      </c>
      <c r="G101" s="31"/>
      <c r="H101" s="31"/>
      <c r="I101" s="31"/>
      <c r="J101" s="31"/>
      <c r="K101" s="31"/>
      <c r="L101" s="31"/>
      <c r="M101" s="31"/>
      <c r="N101" s="31"/>
      <c r="O101" s="31"/>
      <c r="P101" s="31"/>
      <c r="Q101" s="31"/>
      <c r="R101" s="31"/>
      <c r="S101" s="31"/>
      <c r="T101" s="31"/>
      <c r="U101" s="31"/>
      <c r="V101" s="31"/>
      <c r="W101" s="31" t="str">
        <f t="shared" si="3"/>
        <v>V_BEWERTUNGSPREIS</v>
      </c>
      <c r="X101" s="31"/>
      <c r="Y101" s="31"/>
      <c r="Z101" s="31"/>
      <c r="AA101" s="31"/>
      <c r="AB101" s="31"/>
      <c r="AC101" s="31"/>
      <c r="AD101" s="31"/>
      <c r="AE101" s="31"/>
      <c r="AF101" s="31"/>
      <c r="AG101" s="31"/>
      <c r="AH101" s="31"/>
    </row>
    <row r="102" spans="1:34" x14ac:dyDescent="0.4">
      <c r="A102" s="31">
        <f>IFERROR(IF(AND(A80=A81,A81=A82,A82=A83,A83=A84,A84=A85,A85=A86,A86=A87,A87=A88,A88=A89,A89=A90,A90=A91,A91=A92,A92=A93,A93=A94,A94=A95,A95=A96,A96=A97,A97=A98,A98=A99,A99=A100,A100=A101),IF(A101+1&gt;MATCH(0,Input_Lieferant!$B$9:$B$158,-1),"",A101+1),A101),"")</f>
        <v>5</v>
      </c>
      <c r="B102" s="31"/>
      <c r="C102" s="25" t="str">
        <f t="shared" si="2"/>
        <v>001</v>
      </c>
      <c r="D102" s="31"/>
      <c r="E102" s="31"/>
      <c r="F102" s="31" t="str">
        <f>IF(A102&lt;&gt;"", _xlfn.IFNA(INDEX(Input_Lieferant!$A$9:$AS$159,MATCH(A102,Input_Lieferant!$B$9:$B$158,0),MATCH(W102,Input_Lieferant!$A$8:$AS$8,0)),""), "")&amp;""</f>
        <v>CHF</v>
      </c>
      <c r="G102" s="31"/>
      <c r="H102" s="31"/>
      <c r="I102" s="31"/>
      <c r="J102" s="31"/>
      <c r="K102" s="31"/>
      <c r="L102" s="31"/>
      <c r="M102" s="31"/>
      <c r="N102" s="31"/>
      <c r="O102" s="31"/>
      <c r="P102" s="31"/>
      <c r="Q102" s="31"/>
      <c r="R102" s="31"/>
      <c r="S102" s="31"/>
      <c r="T102" s="31"/>
      <c r="U102" s="31"/>
      <c r="V102" s="31"/>
      <c r="W102" s="31" t="str">
        <f t="shared" si="3"/>
        <v>V_WAEHRUNG</v>
      </c>
      <c r="X102" s="31"/>
      <c r="Y102" s="31"/>
      <c r="Z102" s="31"/>
      <c r="AA102" s="31"/>
      <c r="AB102" s="31"/>
      <c r="AC102" s="31"/>
      <c r="AD102" s="31"/>
      <c r="AE102" s="31"/>
      <c r="AF102" s="31"/>
      <c r="AG102" s="31"/>
      <c r="AH102" s="31"/>
    </row>
    <row r="103" spans="1:34" x14ac:dyDescent="0.4">
      <c r="A103" s="31">
        <f>IFERROR(IF(AND(A81=A82,A82=A83,A83=A84,A84=A85,A85=A86,A86=A87,A87=A88,A88=A89,A89=A90,A90=A91,A91=A92,A92=A93,A93=A94,A94=A95,A95=A96,A96=A97,A97=A98,A98=A99,A99=A100,A100=A101,A101=A102),IF(A102+1&gt;MATCH(0,Input_Lieferant!$B$9:$B$158,-1),"",A102+1),A102),"")</f>
        <v>5</v>
      </c>
      <c r="B103" s="31"/>
      <c r="C103" s="25" t="str">
        <f t="shared" si="2"/>
        <v>001</v>
      </c>
      <c r="D103" s="31"/>
      <c r="E103" s="31"/>
      <c r="F103" s="31" t="str">
        <f>IF(A103&lt;&gt;"", _xlfn.IFNA(INDEX(Input_Lieferant!$A$9:$AS$159,MATCH(A103,Input_Lieferant!$B$9:$B$158,0),MATCH(W103,Input_Lieferant!$A$8:$AS$8,0)),""), "")&amp;""</f>
        <v>51</v>
      </c>
      <c r="G103" s="31"/>
      <c r="H103" s="31"/>
      <c r="I103" s="31"/>
      <c r="J103" s="31"/>
      <c r="K103" s="31"/>
      <c r="L103" s="31"/>
      <c r="M103" s="31"/>
      <c r="N103" s="31"/>
      <c r="O103" s="31"/>
      <c r="P103" s="31"/>
      <c r="Q103" s="31"/>
      <c r="R103" s="31"/>
      <c r="S103" s="31"/>
      <c r="T103" s="31"/>
      <c r="U103" s="31"/>
      <c r="V103" s="31"/>
      <c r="W103" s="31" t="str">
        <f t="shared" si="3"/>
        <v>V_PREISEINHEIT</v>
      </c>
      <c r="X103" s="31"/>
      <c r="Y103" s="31"/>
      <c r="Z103" s="31"/>
      <c r="AA103" s="31"/>
      <c r="AB103" s="31"/>
      <c r="AC103" s="31"/>
      <c r="AD103" s="31"/>
      <c r="AE103" s="31"/>
      <c r="AF103" s="31"/>
      <c r="AG103" s="31"/>
      <c r="AH103" s="31"/>
    </row>
    <row r="104" spans="1:34" x14ac:dyDescent="0.4">
      <c r="A104" s="31">
        <f>IFERROR(IF(AND(A82=A83,A83=A84,A84=A85,A85=A86,A86=A87,A87=A88,A88=A89,A89=A90,A90=A91,A91=A92,A92=A93,A93=A94,A94=A95,A95=A96,A96=A97,A97=A98,A98=A99,A99=A100,A100=A101,A101=A102,A102=A103),IF(A103+1&gt;MATCH(0,Input_Lieferant!$B$9:$B$158,-1),"",A103+1),A103),"")</f>
        <v>5</v>
      </c>
      <c r="B104" s="31"/>
      <c r="C104" s="25" t="str">
        <f t="shared" si="2"/>
        <v>001</v>
      </c>
      <c r="D104" s="31"/>
      <c r="E104" s="31"/>
      <c r="F104" s="31">
        <f ca="1">IF(A104&lt;&gt;"",NOW(),"")</f>
        <v>45755.458305324071</v>
      </c>
      <c r="G104" s="31"/>
      <c r="H104" s="31"/>
      <c r="I104" s="31"/>
      <c r="J104" s="31"/>
      <c r="K104" s="31"/>
      <c r="L104" s="31"/>
      <c r="M104" s="31"/>
      <c r="N104" s="31"/>
      <c r="O104" s="31"/>
      <c r="P104" s="31"/>
      <c r="Q104" s="31"/>
      <c r="R104" s="31"/>
      <c r="S104" s="31"/>
      <c r="T104" s="31"/>
      <c r="U104" s="31"/>
      <c r="V104" s="31"/>
      <c r="W104" s="31" t="str">
        <f t="shared" si="3"/>
        <v>V_GUELTIGAB</v>
      </c>
      <c r="X104" s="31"/>
      <c r="Y104" s="31"/>
      <c r="Z104" s="31"/>
      <c r="AA104" s="31"/>
      <c r="AB104" s="31"/>
      <c r="AC104" s="31"/>
      <c r="AD104" s="31"/>
      <c r="AE104" s="31"/>
      <c r="AF104" s="31"/>
      <c r="AG104" s="31"/>
      <c r="AH104" s="31"/>
    </row>
    <row r="105" spans="1:34" x14ac:dyDescent="0.4">
      <c r="A105" s="31">
        <f>IFERROR(IF(AND(A83=A84,A84=A85,A85=A86,A86=A87,A87=A88,A88=A89,A89=A90,A90=A91,A91=A92,A92=A93,A93=A94,A94=A95,A95=A96,A96=A97,A97=A98,A98=A99,A99=A100,A100=A101,A101=A102,A102=A103,A103=A104),IF(A104+1&gt;MATCH(0,Input_Lieferant!$B$9:$B$158,-1),"",A104+1),A104),"")</f>
        <v>5</v>
      </c>
      <c r="B105" s="31"/>
      <c r="C105" s="25" t="str">
        <f t="shared" si="2"/>
        <v>001</v>
      </c>
      <c r="D105" s="31"/>
      <c r="E105" s="31"/>
      <c r="F105" s="31" t="str">
        <f>IF(A105&lt;&gt;"", _xlfn.IFNA(INDEX('Systemmanager - Datenassistent'!$A$9:$AE$159,MATCH(A105,Input_Lieferant!$B$9:$B$158,0),MATCH(W105,'Systemmanager - Datenassistent'!$A$8:$AE$8,0)),""), "")&amp;""</f>
        <v/>
      </c>
      <c r="G105" s="31"/>
      <c r="H105" s="31"/>
      <c r="I105" s="31"/>
      <c r="J105" s="31"/>
      <c r="K105" s="31"/>
      <c r="L105" s="31"/>
      <c r="M105" s="31"/>
      <c r="N105" s="31"/>
      <c r="O105" s="31"/>
      <c r="P105" s="31"/>
      <c r="Q105" s="31"/>
      <c r="R105" s="31"/>
      <c r="S105" s="31"/>
      <c r="T105" s="31"/>
      <c r="U105" s="31"/>
      <c r="V105" s="31"/>
      <c r="W105" s="31" t="str">
        <f t="shared" si="3"/>
        <v>V_MIET_RELEVANZ</v>
      </c>
      <c r="X105" s="31"/>
      <c r="Y105" s="31"/>
      <c r="Z105" s="31"/>
      <c r="AA105" s="31"/>
      <c r="AB105" s="31"/>
      <c r="AC105" s="31"/>
      <c r="AD105" s="31"/>
      <c r="AE105" s="31"/>
      <c r="AF105" s="31"/>
      <c r="AG105" s="31"/>
      <c r="AH105" s="31"/>
    </row>
    <row r="106" spans="1:34" x14ac:dyDescent="0.4">
      <c r="A106" s="31">
        <f>IFERROR(IF(AND(A84=A85,A85=A86,A86=A87,A87=A88,A88=A89,A89=A90,A90=A91,A91=A92,A92=A93,A93=A94,A94=A95,A95=A96,A96=A97,A97=A98,A98=A99,A99=A100,A100=A101,A101=A102,A102=A103,A103=A104,A104=A105),IF(A105+1&gt;MATCH(0,Input_Lieferant!$B$9:$B$158,-1),"",A105+1),A105),"")</f>
        <v>5</v>
      </c>
      <c r="B106" s="31"/>
      <c r="C106" s="25" t="str">
        <f t="shared" si="2"/>
        <v>001</v>
      </c>
      <c r="D106" s="31"/>
      <c r="E106" s="31"/>
      <c r="F106" s="31" t="str">
        <f>IF(A106&lt;&gt;"", _xlfn.IFNA(INDEX('Systemmanager - Datenassistent'!$A$9:$AE$159,MATCH(A106,Input_Lieferant!$B$9:$B$158,0),MATCH(W106,'Systemmanager - Datenassistent'!$A$8:$AE$8,0)),""), "")&amp;""</f>
        <v/>
      </c>
      <c r="G106" s="31"/>
      <c r="H106" s="31"/>
      <c r="I106" s="31"/>
      <c r="J106" s="31"/>
      <c r="K106" s="31"/>
      <c r="L106" s="31"/>
      <c r="M106" s="31"/>
      <c r="N106" s="31"/>
      <c r="O106" s="31"/>
      <c r="P106" s="31"/>
      <c r="Q106" s="31"/>
      <c r="R106" s="31"/>
      <c r="S106" s="31"/>
      <c r="T106" s="31"/>
      <c r="U106" s="31"/>
      <c r="V106" s="31"/>
      <c r="W106" s="31" t="str">
        <f t="shared" si="3"/>
        <v>V_NACHSCHUBKLASSE</v>
      </c>
      <c r="X106" s="31"/>
      <c r="Y106" s="31"/>
      <c r="Z106" s="31"/>
      <c r="AA106" s="31"/>
      <c r="AB106" s="31"/>
      <c r="AC106" s="31"/>
      <c r="AD106" s="31"/>
      <c r="AE106" s="31"/>
      <c r="AF106" s="31"/>
      <c r="AG106" s="31"/>
      <c r="AH106" s="31"/>
    </row>
    <row r="107" spans="1:34" x14ac:dyDescent="0.4">
      <c r="A107" s="31">
        <f>IFERROR(IF(AND(A85=A86,A86=A87,A87=A88,A88=A89,A89=A90,A90=A91,A91=A92,A92=A93,A93=A94,A94=A95,A95=A96,A96=A97,A97=A98,A98=A99,A99=A100,A100=A101,A101=A102,A102=A103,A103=A104,A104=A105,A105=A106),IF(A106+1&gt;MATCH(0,Input_Lieferant!$B$9:$B$158,-1),"",A106+1),A106),"")</f>
        <v>5</v>
      </c>
      <c r="B107" s="31"/>
      <c r="C107" s="25" t="str">
        <f t="shared" si="2"/>
        <v>001</v>
      </c>
      <c r="D107" s="31"/>
      <c r="E107" s="31"/>
      <c r="F107" s="31" t="str">
        <f>IF(A107&lt;&gt;"", _xlfn.IFNA(INDEX(Input_Lieferant!$A$9:$AS$159,MATCH(A107,Input_Lieferant!$B$9:$B$158,0),MATCH(W107,Input_Lieferant!$A$8:$AS$8,0)),""), "")&amp;""</f>
        <v/>
      </c>
      <c r="G107" s="31"/>
      <c r="H107" s="31"/>
      <c r="I107" s="31"/>
      <c r="J107" s="31"/>
      <c r="K107" s="31"/>
      <c r="L107" s="31"/>
      <c r="M107" s="31"/>
      <c r="N107" s="31"/>
      <c r="O107" s="31"/>
      <c r="P107" s="31"/>
      <c r="Q107" s="31"/>
      <c r="R107" s="31"/>
      <c r="S107" s="31"/>
      <c r="T107" s="31"/>
      <c r="U107" s="31"/>
      <c r="V107" s="31"/>
      <c r="W107" s="31" t="str">
        <f t="shared" si="3"/>
        <v>V_LAGERFAEHIGKEIT</v>
      </c>
      <c r="X107" s="31"/>
      <c r="Y107" s="31"/>
      <c r="Z107" s="31"/>
      <c r="AA107" s="31"/>
      <c r="AB107" s="31"/>
      <c r="AC107" s="31"/>
      <c r="AD107" s="31"/>
      <c r="AE107" s="31"/>
      <c r="AF107" s="31"/>
      <c r="AG107" s="31"/>
      <c r="AH107" s="31"/>
    </row>
    <row r="108" spans="1:34" x14ac:dyDescent="0.4">
      <c r="A108" s="31">
        <f>IFERROR(IF(AND(A86=A87,A87=A88,A88=A89,A89=A90,A90=A91,A91=A92,A92=A93,A93=A94,A94=A95,A95=A96,A96=A97,A97=A98,A98=A99,A99=A100,A100=A101,A101=A102,A102=A103,A103=A104,A104=A105,A105=A106,A106=A107),IF(A107+1&gt;MATCH(0,Input_Lieferant!$B$9:$B$158,-1),"",A107+1),A107),"")</f>
        <v>5</v>
      </c>
      <c r="B108" s="31"/>
      <c r="C108" s="25" t="str">
        <f t="shared" si="2"/>
        <v>001</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V_BETRIEBSMITTEL</v>
      </c>
      <c r="X108" s="31"/>
      <c r="Y108" s="31"/>
      <c r="Z108" s="31"/>
      <c r="AA108" s="31"/>
      <c r="AB108" s="31"/>
      <c r="AC108" s="31"/>
      <c r="AD108" s="31"/>
      <c r="AE108" s="31"/>
      <c r="AF108" s="31"/>
      <c r="AG108" s="31"/>
      <c r="AH108" s="31"/>
    </row>
    <row r="109" spans="1:34" x14ac:dyDescent="0.4">
      <c r="A109" s="31">
        <f>IFERROR(IF(AND(A87=A88,A88=A89,A89=A90,A90=A91,A91=A92,A92=A93,A93=A94,A94=A95,A95=A96,A96=A97,A97=A98,A98=A99,A99=A100,A100=A101,A101=A102,A102=A103,A103=A104,A104=A105,A105=A106,A106=A107,A107=A108),IF(A108+1&gt;MATCH(0,Input_Lieferant!$B$9:$B$158,-1),"",A108+1),A108),"")</f>
        <v>5</v>
      </c>
      <c r="B109" s="31"/>
      <c r="C109" s="25" t="str">
        <f t="shared" si="2"/>
        <v>001</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31"/>
      <c r="H109" s="31"/>
      <c r="I109" s="31"/>
      <c r="J109" s="31"/>
      <c r="K109" s="31"/>
      <c r="L109" s="31"/>
      <c r="M109" s="31"/>
      <c r="N109" s="31"/>
      <c r="O109" s="31"/>
      <c r="P109" s="31"/>
      <c r="Q109" s="31"/>
      <c r="R109" s="31"/>
      <c r="S109" s="31"/>
      <c r="T109" s="31"/>
      <c r="U109" s="31"/>
      <c r="V109" s="31"/>
      <c r="W109" s="31" t="str">
        <f t="shared" si="3"/>
        <v>V_SONDERBETRIEBSMITTEL_MKZ</v>
      </c>
      <c r="X109" s="31"/>
      <c r="Y109" s="31"/>
      <c r="Z109" s="31"/>
      <c r="AA109" s="31"/>
      <c r="AB109" s="31"/>
      <c r="AC109" s="31"/>
      <c r="AD109" s="31"/>
      <c r="AE109" s="31"/>
      <c r="AF109" s="31"/>
      <c r="AG109" s="31"/>
      <c r="AH109" s="31"/>
    </row>
    <row r="110" spans="1:34" x14ac:dyDescent="0.4">
      <c r="A110" s="31">
        <f>IFERROR(IF(AND(A88=A89,A89=A90,A90=A91,A91=A92,A92=A93,A93=A94,A94=A95,A95=A96,A96=A97,A97=A98,A98=A99,A99=A100,A100=A101,A101=A102,A102=A103,A103=A104,A104=A105,A105=A106,A106=A107,A107=A108,A108=A109),IF(A109+1&gt;MATCH(0,Input_Lieferant!$B$9:$B$158,-1),"",A109+1),A109),"")</f>
        <v>5</v>
      </c>
      <c r="B110" s="31"/>
      <c r="C110" s="25" t="str">
        <f t="shared" si="2"/>
        <v>001</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V_SONDERBETRIEBSMITTEL_PRD</v>
      </c>
      <c r="X110" s="31"/>
      <c r="Y110" s="31"/>
      <c r="Z110" s="31"/>
      <c r="AA110" s="31"/>
      <c r="AB110" s="31"/>
      <c r="AC110" s="31"/>
      <c r="AD110" s="31"/>
      <c r="AE110" s="31"/>
      <c r="AF110" s="31"/>
      <c r="AG110" s="31"/>
      <c r="AH110" s="31"/>
    </row>
    <row r="111" spans="1:34" x14ac:dyDescent="0.4">
      <c r="A111" s="31">
        <f>IFERROR(IF(AND(A89=A90,A90=A91,A91=A92,A92=A93,A93=A94,A94=A95,A95=A96,A96=A97,A97=A98,A98=A99,A99=A100,A100=A101,A101=A102,A102=A103,A103=A104,A104=A105,A105=A106,A106=A107,A107=A108,A108=A109,A109=A110),IF(A110+1&gt;MATCH(0,Input_Lieferant!$B$9:$B$158,-1),"",A110+1),A110),"")</f>
        <v>5</v>
      </c>
      <c r="B111" s="31"/>
      <c r="C111" s="25" t="str">
        <f t="shared" si="2"/>
        <v>001</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31"/>
      <c r="H111" s="31"/>
      <c r="I111" s="31"/>
      <c r="J111" s="31"/>
      <c r="K111" s="31"/>
      <c r="L111" s="31"/>
      <c r="M111" s="31"/>
      <c r="N111" s="31"/>
      <c r="O111" s="31"/>
      <c r="P111" s="31"/>
      <c r="Q111" s="31"/>
      <c r="R111" s="31"/>
      <c r="S111" s="31"/>
      <c r="T111" s="31"/>
      <c r="U111" s="31"/>
      <c r="V111" s="31"/>
      <c r="W111" s="31" t="str">
        <f t="shared" si="3"/>
        <v>V_SONDERBETRIEBSMITTEL_TRP</v>
      </c>
      <c r="X111" s="31"/>
      <c r="Y111" s="31"/>
      <c r="Z111" s="31"/>
      <c r="AA111" s="31"/>
      <c r="AB111" s="31"/>
      <c r="AC111" s="31"/>
      <c r="AD111" s="31"/>
      <c r="AE111" s="31"/>
      <c r="AF111" s="31"/>
      <c r="AG111" s="31"/>
      <c r="AH111" s="31"/>
    </row>
    <row r="112" spans="1:34" x14ac:dyDescent="0.4">
      <c r="A112" s="31">
        <f>IFERROR(IF(AND(A90=A91,A91=A92,A92=A93,A93=A94,A94=A95,A95=A96,A96=A97,A97=A98,A98=A99,A99=A100,A100=A101,A101=A102,A102=A103,A103=A104,A104=A105,A105=A106,A106=A107,A107=A108,A108=A109,A109=A110,A110=A111),IF(A111+1&gt;MATCH(0,Input_Lieferant!$B$9:$B$158,-1),"",A111+1),A111),"")</f>
        <v>6</v>
      </c>
      <c r="B112" s="31"/>
      <c r="C112" s="25" t="str">
        <f t="shared" si="2"/>
        <v>001</v>
      </c>
      <c r="D112" s="31"/>
      <c r="E112" s="31"/>
      <c r="F112" s="31" t="str">
        <f>IF(A112&lt;&gt;"", _xlfn.IFNA(INDEX(Grunddaten!$A$9:$S$159,MATCH(A112,Input_Lieferant!$B$9:$B$158,0),MATCH(W112,Grunddaten!$A$8:$M$8,0)),""), "")&amp;""</f>
        <v/>
      </c>
      <c r="G112" s="31"/>
      <c r="H112" s="31"/>
      <c r="I112" s="31"/>
      <c r="J112" s="31"/>
      <c r="K112" s="31"/>
      <c r="L112" s="31"/>
      <c r="M112" s="31"/>
      <c r="N112" s="31"/>
      <c r="O112" s="31"/>
      <c r="P112" s="31"/>
      <c r="Q112" s="31"/>
      <c r="R112" s="31"/>
      <c r="S112" s="31"/>
      <c r="T112" s="31"/>
      <c r="U112" s="31"/>
      <c r="V112" s="31"/>
      <c r="W112" s="31" t="str">
        <f t="shared" si="3"/>
        <v>V_A_NUMMER</v>
      </c>
      <c r="X112" s="31"/>
      <c r="Y112" s="31"/>
      <c r="Z112" s="31"/>
      <c r="AA112" s="31"/>
      <c r="AB112" s="31"/>
      <c r="AC112" s="31"/>
      <c r="AD112" s="31"/>
      <c r="AE112" s="31"/>
      <c r="AF112" s="31"/>
      <c r="AG112" s="31"/>
      <c r="AH112" s="31"/>
    </row>
    <row r="113" spans="1:34" x14ac:dyDescent="0.4">
      <c r="A113" s="31">
        <f>IFERROR(IF(AND(A91=A92,A92=A93,A93=A94,A94=A95,A95=A96,A96=A97,A97=A98,A98=A99,A99=A100,A100=A101,A101=A102,A102=A103,A103=A104,A104=A105,A105=A106,A106=A107,A107=A108,A108=A109,A109=A110,A110=A111,A111=A112),IF(A112+1&gt;MATCH(0,Input_Lieferant!$B$9:$B$158,-1),"",A112+1),A112),"")</f>
        <v>6</v>
      </c>
      <c r="B113" s="31"/>
      <c r="C113" s="25" t="str">
        <f t="shared" si="2"/>
        <v>001</v>
      </c>
      <c r="D113" s="31"/>
      <c r="E113" s="31"/>
      <c r="F113" s="31" t="str">
        <f>IF(A113&lt;&gt;"", _xlfn.IFNA(INDEX(Grunddaten!$A$9:$S$159,MATCH(A113,Input_Lieferant!$B$9:$B$158,0),MATCH(W113,Grunddaten!$A$8:$M$8,0)),""), "")&amp;""</f>
        <v/>
      </c>
      <c r="G113" s="31"/>
      <c r="H113" s="31"/>
      <c r="I113" s="31"/>
      <c r="J113" s="31"/>
      <c r="K113" s="31"/>
      <c r="L113" s="31"/>
      <c r="M113" s="31"/>
      <c r="N113" s="31"/>
      <c r="O113" s="31"/>
      <c r="P113" s="31"/>
      <c r="Q113" s="31"/>
      <c r="R113" s="31"/>
      <c r="S113" s="31"/>
      <c r="T113" s="31"/>
      <c r="U113" s="31"/>
      <c r="V113" s="31"/>
      <c r="W113" s="31" t="str">
        <f t="shared" si="3"/>
        <v>V_REVFREMD</v>
      </c>
      <c r="X113" s="31"/>
      <c r="Y113" s="31"/>
      <c r="Z113" s="31"/>
      <c r="AA113" s="31"/>
      <c r="AB113" s="31"/>
      <c r="AC113" s="31"/>
      <c r="AD113" s="31"/>
      <c r="AE113" s="31"/>
      <c r="AF113" s="31"/>
      <c r="AG113" s="31"/>
      <c r="AH113" s="31"/>
    </row>
    <row r="114" spans="1:34" x14ac:dyDescent="0.4">
      <c r="A114" s="31">
        <f>IFERROR(IF(AND(A92=A93,A93=A94,A94=A95,A95=A96,A96=A97,A97=A98,A98=A99,A99=A100,A100=A101,A101=A102,A102=A103,A103=A104,A104=A105,A105=A106,A106=A107,A107=A108,A108=A109,A109=A110,A110=A111,A111=A112,A112=A113),IF(A113+1&gt;MATCH(0,Input_Lieferant!$B$9:$B$158,-1),"",A113+1),A113),"")</f>
        <v>6</v>
      </c>
      <c r="B114" s="31"/>
      <c r="C114" s="25" t="str">
        <f t="shared" si="2"/>
        <v>001</v>
      </c>
      <c r="D114" s="31"/>
      <c r="E114" s="31"/>
      <c r="F114" s="31" t="str">
        <f>IF(A114&lt;&gt;"", _xlfn.IFNA(INDEX(Grunddaten!$A$9:$S$159,MATCH(A114,Input_Lieferant!$B$9:$B$158,0),MATCH(W114,Grunddaten!$A$8:$M$8,0)),""), "")&amp;""</f>
        <v/>
      </c>
      <c r="G114" s="31"/>
      <c r="H114" s="31"/>
      <c r="I114" s="31"/>
      <c r="J114" s="31"/>
      <c r="K114" s="31"/>
      <c r="L114" s="31"/>
      <c r="M114" s="31"/>
      <c r="N114" s="31"/>
      <c r="O114" s="31"/>
      <c r="P114" s="31"/>
      <c r="Q114" s="31"/>
      <c r="R114" s="31"/>
      <c r="S114" s="31"/>
      <c r="T114" s="31"/>
      <c r="U114" s="31"/>
      <c r="V114" s="31"/>
      <c r="W114" s="31" t="str">
        <f t="shared" si="3"/>
        <v>V_REVEIGEN</v>
      </c>
      <c r="X114" s="31"/>
      <c r="Y114" s="31"/>
      <c r="Z114" s="31"/>
      <c r="AA114" s="31"/>
      <c r="AB114" s="31"/>
      <c r="AC114" s="31"/>
      <c r="AD114" s="31"/>
      <c r="AE114" s="31"/>
      <c r="AF114" s="31"/>
      <c r="AG114" s="31"/>
      <c r="AH114" s="31"/>
    </row>
    <row r="115" spans="1:34" x14ac:dyDescent="0.4">
      <c r="A115" s="31">
        <f>IFERROR(IF(AND(A93=A94,A94=A95,A95=A96,A96=A97,A97=A98,A98=A99,A99=A100,A100=A101,A101=A102,A102=A103,A103=A104,A104=A105,A105=A106,A106=A107,A107=A108,A108=A109,A109=A110,A110=A111,A111=A112,A112=A113,A113=A114),IF(A114+1&gt;MATCH(0,Input_Lieferant!$B$9:$B$158,-1),"",A114+1),A114),"")</f>
        <v>6</v>
      </c>
      <c r="B115" s="31"/>
      <c r="C115" s="25" t="str">
        <f t="shared" si="2"/>
        <v>001</v>
      </c>
      <c r="D115" s="31"/>
      <c r="E115" s="31"/>
      <c r="F115" s="31" t="str">
        <f>IF(A115&lt;&gt;"", _xlfn.IFNA(INDEX('Systemmanager - Datenassistent'!$A$9:$AE$159,MATCH(A115,Input_Lieferant!$B$9:$B$158,0),MATCH(W115,'Systemmanager - Datenassistent'!$A$8:$AE$8,0)),""), "")&amp;""</f>
        <v/>
      </c>
      <c r="G115" s="31"/>
      <c r="H115" s="31"/>
      <c r="I115" s="31"/>
      <c r="J115" s="31"/>
      <c r="K115" s="31"/>
      <c r="L115" s="31"/>
      <c r="M115" s="31"/>
      <c r="N115" s="31"/>
      <c r="O115" s="31"/>
      <c r="P115" s="31"/>
      <c r="Q115" s="31"/>
      <c r="R115" s="31"/>
      <c r="S115" s="31"/>
      <c r="T115" s="31"/>
      <c r="U115" s="31"/>
      <c r="V115" s="31"/>
      <c r="W115" s="31" t="str">
        <f t="shared" si="3"/>
        <v>V_SYSTEMMANAGER</v>
      </c>
      <c r="X115" s="31"/>
      <c r="Y115" s="31"/>
      <c r="Z115" s="31"/>
      <c r="AA115" s="31"/>
      <c r="AB115" s="31"/>
      <c r="AC115" s="31"/>
      <c r="AD115" s="31"/>
      <c r="AE115" s="31"/>
      <c r="AF115" s="31"/>
      <c r="AG115" s="31"/>
      <c r="AH115" s="31"/>
    </row>
    <row r="116" spans="1:34" x14ac:dyDescent="0.4">
      <c r="A116" s="31">
        <f>IFERROR(IF(AND(A94=A95,A95=A96,A96=A97,A97=A98,A98=A99,A99=A100,A100=A101,A101=A102,A102=A103,A103=A104,A104=A105,A105=A106,A106=A107,A107=A108,A108=A109,A109=A110,A110=A111,A111=A112,A112=A113,A113=A114,A114=A115),IF(A115+1&gt;MATCH(0,Input_Lieferant!$B$9:$B$158,-1),"",A115+1),A115),"")</f>
        <v>6</v>
      </c>
      <c r="B116" s="31"/>
      <c r="C116" s="25" t="str">
        <f t="shared" si="2"/>
        <v>001</v>
      </c>
      <c r="D116" s="31"/>
      <c r="E116" s="31"/>
      <c r="F116" s="31" t="str">
        <f>IF(A116&lt;&gt;"", _xlfn.IFNA(INDEX(Grunddaten!$A$9:$S$159,MATCH(A116,Input_Lieferant!$B$9:$B$158,0),MATCH(W116,Grunddaten!$A$8:$M$8,0)),""), "")&amp;""</f>
        <v>U</v>
      </c>
      <c r="G116" s="31"/>
      <c r="H116" s="31"/>
      <c r="I116" s="31"/>
      <c r="J116" s="31"/>
      <c r="K116" s="31"/>
      <c r="L116" s="31"/>
      <c r="M116" s="31"/>
      <c r="N116" s="31"/>
      <c r="O116" s="31"/>
      <c r="P116" s="31"/>
      <c r="Q116" s="31"/>
      <c r="R116" s="31"/>
      <c r="S116" s="31"/>
      <c r="T116" s="31"/>
      <c r="U116" s="31"/>
      <c r="V116" s="31"/>
      <c r="W116" s="31" t="str">
        <f t="shared" si="3"/>
        <v>V_UEBERSETZUNG</v>
      </c>
      <c r="X116" s="31"/>
      <c r="Y116" s="31"/>
      <c r="Z116" s="31"/>
      <c r="AA116" s="31"/>
      <c r="AB116" s="31"/>
      <c r="AC116" s="31"/>
      <c r="AD116" s="31"/>
      <c r="AE116" s="31"/>
      <c r="AF116" s="31"/>
      <c r="AG116" s="31"/>
      <c r="AH116" s="31"/>
    </row>
    <row r="117" spans="1:34" x14ac:dyDescent="0.4">
      <c r="A117" s="31">
        <f>IFERROR(IF(AND(A95=A96,A96=A97,A97=A98,A98=A99,A99=A100,A100=A101,A101=A102,A102=A103,A103=A104,A104=A105,A105=A106,A106=A107,A107=A108,A108=A109,A109=A110,A110=A111,A111=A112,A112=A113,A113=A114,A114=A115,A115=A116),IF(A116+1&gt;MATCH(0,Input_Lieferant!$B$9:$B$158,-1),"",A116+1),A116),"")</f>
        <v>6</v>
      </c>
      <c r="B117" s="31"/>
      <c r="C117" s="25" t="str">
        <f t="shared" si="2"/>
        <v>001</v>
      </c>
      <c r="D117" s="31"/>
      <c r="E117" s="31"/>
      <c r="F117" s="31" t="str">
        <f>IF(A117&lt;&gt;"", _xlfn.IFNA(INDEX('Systemmanager - Datenassistent'!$A$9:$AE$159,MATCH(A117,Input_Lieferant!$B$9:$B$158,0),MATCH(W117,'Systemmanager - Datenassistent'!$A$8:$AE$8,0)),""), "")&amp;""</f>
        <v/>
      </c>
      <c r="G117" s="31"/>
      <c r="H117" s="31"/>
      <c r="I117" s="31"/>
      <c r="J117" s="31"/>
      <c r="K117" s="31"/>
      <c r="L117" s="31"/>
      <c r="M117" s="31"/>
      <c r="N117" s="31"/>
      <c r="O117" s="31"/>
      <c r="P117" s="31"/>
      <c r="Q117" s="31"/>
      <c r="R117" s="31"/>
      <c r="S117" s="31"/>
      <c r="T117" s="31"/>
      <c r="U117" s="31"/>
      <c r="V117" s="31"/>
      <c r="W117" s="31" t="str">
        <f t="shared" si="3"/>
        <v>V_KENNZIFFER</v>
      </c>
      <c r="X117" s="31"/>
      <c r="Y117" s="31"/>
      <c r="Z117" s="31"/>
      <c r="AA117" s="31"/>
      <c r="AB117" s="31"/>
      <c r="AC117" s="31"/>
      <c r="AD117" s="31"/>
      <c r="AE117" s="31"/>
      <c r="AF117" s="31"/>
      <c r="AG117" s="31"/>
      <c r="AH117" s="31"/>
    </row>
    <row r="118" spans="1:34" x14ac:dyDescent="0.4">
      <c r="A118" s="31">
        <f>IFERROR(IF(AND(A96=A97,A97=A98,A98=A99,A99=A100,A100=A101,A101=A102,A102=A103,A103=A104,A104=A105,A105=A106,A106=A107,A107=A108,A108=A109,A109=A110,A110=A111,A111=A112,A112=A113,A113=A114,A114=A115,A115=A116,A116=A117),IF(A117+1&gt;MATCH(0,Input_Lieferant!$B$9:$B$158,-1),"",A117+1),A117),"")</f>
        <v>6</v>
      </c>
      <c r="B118" s="31"/>
      <c r="C118" s="25" t="str">
        <f t="shared" si="2"/>
        <v>001</v>
      </c>
      <c r="D118" s="31"/>
      <c r="E118" s="31"/>
      <c r="F118" s="31" t="str">
        <f>IF(A118&lt;&gt;"", _xlfn.IFNA(INDEX('Systemmanager - Datenassistent'!$A$9:$AE$159,MATCH(A118,Input_Lieferant!$B$9:$B$158,0),MATCH(W118,'Systemmanager - Datenassistent'!$A$8:$AE$8,0)),""), "")&amp;""</f>
        <v/>
      </c>
      <c r="G118" s="31"/>
      <c r="H118" s="31"/>
      <c r="I118" s="31"/>
      <c r="J118" s="31"/>
      <c r="K118" s="31"/>
      <c r="L118" s="31"/>
      <c r="M118" s="31"/>
      <c r="N118" s="31"/>
      <c r="O118" s="31"/>
      <c r="P118" s="31"/>
      <c r="Q118" s="31"/>
      <c r="R118" s="31"/>
      <c r="S118" s="31"/>
      <c r="T118" s="31"/>
      <c r="U118" s="31"/>
      <c r="V118" s="31"/>
      <c r="W118" s="31" t="str">
        <f t="shared" si="3"/>
        <v>V_NEXT_HIGHER</v>
      </c>
      <c r="X118" s="31"/>
      <c r="Y118" s="31"/>
      <c r="Z118" s="31"/>
      <c r="AA118" s="31"/>
      <c r="AB118" s="31"/>
      <c r="AC118" s="31"/>
      <c r="AD118" s="31"/>
      <c r="AE118" s="31"/>
      <c r="AF118" s="31"/>
      <c r="AG118" s="31"/>
      <c r="AH118" s="31"/>
    </row>
    <row r="119" spans="1:34" x14ac:dyDescent="0.4">
      <c r="A119" s="31">
        <f>IFERROR(IF(AND(A97=A98,A98=A99,A99=A100,A100=A101,A101=A102,A102=A103,A103=A104,A104=A105,A105=A106,A106=A107,A107=A108,A108=A109,A109=A110,A110=A111,A111=A112,A112=A113,A113=A114,A114=A115,A115=A116,A116=A117,A117=A118),IF(A118+1&gt;MATCH(0,Input_Lieferant!$B$9:$B$158,-1),"",A118+1),A118),"")</f>
        <v>6</v>
      </c>
      <c r="B119" s="31"/>
      <c r="C119" s="25" t="str">
        <f t="shared" si="2"/>
        <v>001</v>
      </c>
      <c r="D119" s="31"/>
      <c r="E119" s="31"/>
      <c r="F119" s="31" t="str">
        <f>IF(A119&lt;&gt;"", _xlfn.IFNA(INDEX(Grunddaten!$A$9:$S$159,MATCH(A119,Input_Lieferant!$B$9:$B$158,0),MATCH(W119,Grunddaten!$A$8:$M$8,0)),""), "")&amp;""</f>
        <v/>
      </c>
      <c r="G119" s="31"/>
      <c r="H119" s="31"/>
      <c r="I119" s="31"/>
      <c r="J119" s="31"/>
      <c r="K119" s="31"/>
      <c r="L119" s="31"/>
      <c r="M119" s="31"/>
      <c r="N119" s="31"/>
      <c r="O119" s="31"/>
      <c r="P119" s="31"/>
      <c r="Q119" s="31"/>
      <c r="R119" s="31"/>
      <c r="S119" s="31"/>
      <c r="T119" s="31"/>
      <c r="U119" s="31"/>
      <c r="V119" s="31"/>
      <c r="W119" s="31" t="str">
        <f t="shared" si="3"/>
        <v>V_ZERTFLUG</v>
      </c>
      <c r="X119" s="31"/>
      <c r="Y119" s="31"/>
      <c r="Z119" s="31"/>
      <c r="AA119" s="31"/>
      <c r="AB119" s="31"/>
      <c r="AC119" s="31"/>
      <c r="AD119" s="31"/>
      <c r="AE119" s="31"/>
      <c r="AF119" s="31"/>
      <c r="AG119" s="31"/>
      <c r="AH119" s="31"/>
    </row>
    <row r="120" spans="1:34" x14ac:dyDescent="0.4">
      <c r="A120" s="31">
        <f>IFERROR(IF(AND(A98=A99,A99=A100,A100=A101,A101=A102,A102=A103,A103=A104,A104=A105,A105=A106,A106=A107,A107=A108,A108=A109,A109=A110,A110=A111,A111=A112,A112=A113,A113=A114,A114=A115,A115=A116,A116=A117,A117=A118,A118=A119),IF(A119+1&gt;MATCH(0,Input_Lieferant!$B$9:$B$158,-1),"",A119+1),A119),"")</f>
        <v>6</v>
      </c>
      <c r="B120" s="31"/>
      <c r="C120" s="25" t="str">
        <f t="shared" si="2"/>
        <v>001</v>
      </c>
      <c r="D120" s="31"/>
      <c r="E120" s="31"/>
      <c r="F120" s="31" t="str">
        <f>IF(A120&lt;&gt;"", _xlfn.IFNA(INDEX('Systemmanager - Datenassistent'!$A$9:$AE$159,MATCH(A120,Input_Lieferant!$B$9:$B$158,0),MATCH(W120,'Systemmanager - Datenassistent'!$A$8:$AE$8,0)),""), "")&amp;""</f>
        <v/>
      </c>
      <c r="G120" s="31"/>
      <c r="H120" s="31"/>
      <c r="I120" s="31"/>
      <c r="J120" s="31"/>
      <c r="K120" s="31"/>
      <c r="L120" s="31"/>
      <c r="M120" s="31"/>
      <c r="N120" s="31"/>
      <c r="O120" s="31"/>
      <c r="P120" s="31"/>
      <c r="Q120" s="31"/>
      <c r="R120" s="31"/>
      <c r="S120" s="31"/>
      <c r="T120" s="31"/>
      <c r="U120" s="31"/>
      <c r="V120" s="31"/>
      <c r="W120" s="31" t="str">
        <f t="shared" si="3"/>
        <v>V_APM</v>
      </c>
      <c r="X120" s="31"/>
      <c r="Y120" s="31"/>
      <c r="Z120" s="31"/>
      <c r="AA120" s="31"/>
      <c r="AB120" s="31"/>
      <c r="AC120" s="31"/>
      <c r="AD120" s="31"/>
      <c r="AE120" s="31"/>
      <c r="AF120" s="31"/>
      <c r="AG120" s="31"/>
      <c r="AH120" s="31"/>
    </row>
    <row r="121" spans="1:34" x14ac:dyDescent="0.4">
      <c r="A121" s="31">
        <f>IFERROR(IF(AND(A99=A100,A100=A101,A101=A102,A102=A103,A103=A104,A104=A105,A105=A106,A106=A107,A107=A108,A108=A109,A109=A110,A110=A111,A111=A112,A112=A113,A113=A114,A114=A115,A115=A116,A116=A117,A117=A118,A118=A119,A119=A120),IF(A120+1&gt;MATCH(0,Input_Lieferant!$B$9:$B$158,-1),"",A120+1),A120),"")</f>
        <v>6</v>
      </c>
      <c r="B121" s="31"/>
      <c r="C121" s="25" t="str">
        <f t="shared" si="2"/>
        <v>001</v>
      </c>
      <c r="D121" s="31"/>
      <c r="E121" s="31"/>
      <c r="F121" s="31"/>
      <c r="G121" s="31"/>
      <c r="H121" s="31"/>
      <c r="I121" s="31"/>
      <c r="J121" s="31"/>
      <c r="K121" s="31"/>
      <c r="L121" s="31"/>
      <c r="M121" s="31"/>
      <c r="N121" s="31"/>
      <c r="O121" s="31"/>
      <c r="P121" s="31"/>
      <c r="Q121" s="31"/>
      <c r="R121" s="31"/>
      <c r="S121" s="31"/>
      <c r="T121" s="31"/>
      <c r="U121" s="31"/>
      <c r="V121" s="31"/>
      <c r="W121" s="31" t="str">
        <f t="shared" si="3"/>
        <v>V_CHEOPS</v>
      </c>
      <c r="X121" s="31"/>
      <c r="Y121" s="31"/>
      <c r="Z121" s="31"/>
      <c r="AA121" s="31"/>
      <c r="AB121" s="31"/>
      <c r="AC121" s="31"/>
      <c r="AD121" s="31"/>
      <c r="AE121" s="31"/>
      <c r="AF121" s="31"/>
      <c r="AG121" s="31"/>
      <c r="AH121" s="31"/>
    </row>
    <row r="122" spans="1:34" x14ac:dyDescent="0.4">
      <c r="A122" s="31">
        <f>IFERROR(IF(AND(A100=A101,A101=A102,A102=A103,A103=A104,A104=A105,A105=A106,A106=A107,A107=A108,A108=A109,A109=A110,A110=A111,A111=A112,A112=A113,A113=A114,A114=A115,A115=A116,A116=A117,A117=A118,A118=A119,A119=A120,A120=A121),IF(A121+1&gt;MATCH(0,Input_Lieferant!$B$9:$B$158,-1),"",A121+1),A121),"")</f>
        <v>6</v>
      </c>
      <c r="B122" s="31"/>
      <c r="C122" s="25" t="str">
        <f t="shared" si="2"/>
        <v>001</v>
      </c>
      <c r="D122" s="31"/>
      <c r="E122" s="31"/>
      <c r="F122" s="31" t="str">
        <f>IF(A122&lt;&gt;"", _xlfn.IFNA(INDEX('Systemmanager - Datenassistent'!$A$9:$AE$159,MATCH(A122,Input_Lieferant!$B$9:$B$158,0),MATCH(W122,'Systemmanager - Datenassistent'!$A$8:$AE$8,0)),""), "")&amp;""</f>
        <v>X</v>
      </c>
      <c r="G122" s="31"/>
      <c r="H122" s="31"/>
      <c r="I122" s="31"/>
      <c r="J122" s="31"/>
      <c r="K122" s="31"/>
      <c r="L122" s="31"/>
      <c r="M122" s="31"/>
      <c r="N122" s="31"/>
      <c r="O122" s="31"/>
      <c r="P122" s="31"/>
      <c r="Q122" s="31"/>
      <c r="R122" s="31"/>
      <c r="S122" s="31"/>
      <c r="T122" s="31"/>
      <c r="U122" s="31"/>
      <c r="V122" s="31"/>
      <c r="W122" s="31" t="str">
        <f t="shared" si="3"/>
        <v>V_SVSAA</v>
      </c>
      <c r="X122" s="31"/>
      <c r="Y122" s="31"/>
      <c r="Z122" s="31"/>
      <c r="AA122" s="31"/>
      <c r="AB122" s="31"/>
      <c r="AC122" s="31"/>
      <c r="AD122" s="31"/>
      <c r="AE122" s="31"/>
      <c r="AF122" s="31"/>
      <c r="AG122" s="31"/>
      <c r="AH122" s="31"/>
    </row>
    <row r="123" spans="1:34" x14ac:dyDescent="0.4">
      <c r="A123" s="31">
        <f>IFERROR(IF(AND(A101=A102,A102=A103,A103=A104,A104=A105,A105=A106,A106=A107,A107=A108,A108=A109,A109=A110,A110=A111,A111=A112,A112=A113,A113=A114,A114=A115,A115=A116,A116=A117,A117=A118,A118=A119,A119=A120,A120=A121,A121=A122),IF(A122+1&gt;MATCH(0,Input_Lieferant!$B$9:$B$158,-1),"",A122+1),A122),"")</f>
        <v>6</v>
      </c>
      <c r="B123" s="31"/>
      <c r="C123" s="25" t="str">
        <f t="shared" si="2"/>
        <v>001</v>
      </c>
      <c r="D123" s="31"/>
      <c r="E123" s="31"/>
      <c r="F123" s="31" t="str">
        <f>IF(A123&lt;&gt;"", IFERROR(ROUND(INDEX(Input_Lieferant!$A$9:$AS$159,MATCH(A123,Input_Lieferant!$B$9:$B$158,0),MATCH(W123,Input_Lieferant!$A$8:$AS$8,0)),2),""), "")&amp;""</f>
        <v>7.78</v>
      </c>
      <c r="G123" s="31"/>
      <c r="H123" s="31"/>
      <c r="I123" s="31"/>
      <c r="J123" s="31"/>
      <c r="K123" s="31"/>
      <c r="L123" s="31"/>
      <c r="M123" s="31"/>
      <c r="N123" s="31"/>
      <c r="O123" s="31"/>
      <c r="P123" s="31"/>
      <c r="Q123" s="31"/>
      <c r="R123" s="31"/>
      <c r="S123" s="31"/>
      <c r="T123" s="31"/>
      <c r="U123" s="31"/>
      <c r="V123" s="31"/>
      <c r="W123" s="31" t="str">
        <f t="shared" si="3"/>
        <v>V_BEWERTUNGSPREIS</v>
      </c>
      <c r="X123" s="31"/>
      <c r="Y123" s="31"/>
      <c r="Z123" s="31"/>
      <c r="AA123" s="31"/>
      <c r="AB123" s="31"/>
      <c r="AC123" s="31"/>
      <c r="AD123" s="31"/>
      <c r="AE123" s="31"/>
      <c r="AF123" s="31"/>
      <c r="AG123" s="31"/>
      <c r="AH123" s="31"/>
    </row>
    <row r="124" spans="1:34" x14ac:dyDescent="0.4">
      <c r="A124" s="31">
        <f>IFERROR(IF(AND(A102=A103,A103=A104,A104=A105,A105=A106,A106=A107,A107=A108,A108=A109,A109=A110,A110=A111,A111=A112,A112=A113,A113=A114,A114=A115,A115=A116,A116=A117,A117=A118,A118=A119,A119=A120,A120=A121,A121=A122,A122=A123),IF(A123+1&gt;MATCH(0,Input_Lieferant!$B$9:$B$158,-1),"",A123+1),A123),"")</f>
        <v>6</v>
      </c>
      <c r="B124" s="31"/>
      <c r="C124" s="25" t="str">
        <f t="shared" si="2"/>
        <v>001</v>
      </c>
      <c r="D124" s="31"/>
      <c r="E124" s="31"/>
      <c r="F124" s="31" t="str">
        <f>IF(A124&lt;&gt;"", _xlfn.IFNA(INDEX(Input_Lieferant!$A$9:$AS$159,MATCH(A124,Input_Lieferant!$B$9:$B$158,0),MATCH(W124,Input_Lieferant!$A$8:$AS$8,0)),""), "")&amp;""</f>
        <v>CHF</v>
      </c>
      <c r="G124" s="31"/>
      <c r="H124" s="31"/>
      <c r="I124" s="31"/>
      <c r="J124" s="31"/>
      <c r="K124" s="31"/>
      <c r="L124" s="31"/>
      <c r="M124" s="31"/>
      <c r="N124" s="31"/>
      <c r="O124" s="31"/>
      <c r="P124" s="31"/>
      <c r="Q124" s="31"/>
      <c r="R124" s="31"/>
      <c r="S124" s="31"/>
      <c r="T124" s="31"/>
      <c r="U124" s="31"/>
      <c r="V124" s="31"/>
      <c r="W124" s="31" t="str">
        <f t="shared" si="3"/>
        <v>V_WAEHRUNG</v>
      </c>
      <c r="X124" s="31"/>
      <c r="Y124" s="31"/>
      <c r="Z124" s="31"/>
      <c r="AA124" s="31"/>
      <c r="AB124" s="31"/>
      <c r="AC124" s="31"/>
      <c r="AD124" s="31"/>
      <c r="AE124" s="31"/>
      <c r="AF124" s="31"/>
      <c r="AG124" s="31"/>
      <c r="AH124" s="31"/>
    </row>
    <row r="125" spans="1:34" x14ac:dyDescent="0.4">
      <c r="A125" s="31">
        <f>IFERROR(IF(AND(A103=A104,A104=A105,A105=A106,A106=A107,A107=A108,A108=A109,A109=A110,A110=A111,A111=A112,A112=A113,A113=A114,A114=A115,A115=A116,A116=A117,A117=A118,A118=A119,A119=A120,A120=A121,A121=A122,A122=A123,A123=A124),IF(A124+1&gt;MATCH(0,Input_Lieferant!$B$9:$B$158,-1),"",A124+1),A124),"")</f>
        <v>6</v>
      </c>
      <c r="B125" s="31"/>
      <c r="C125" s="25" t="str">
        <f t="shared" si="2"/>
        <v>001</v>
      </c>
      <c r="D125" s="31"/>
      <c r="E125" s="31"/>
      <c r="F125" s="31" t="str">
        <f>IF(A125&lt;&gt;"", _xlfn.IFNA(INDEX(Input_Lieferant!$A$9:$AS$159,MATCH(A125,Input_Lieferant!$B$9:$B$158,0),MATCH(W125,Input_Lieferant!$A$8:$AS$8,0)),""), "")&amp;""</f>
        <v>32</v>
      </c>
      <c r="G125" s="31"/>
      <c r="H125" s="31"/>
      <c r="I125" s="31"/>
      <c r="J125" s="31"/>
      <c r="K125" s="31"/>
      <c r="L125" s="31"/>
      <c r="M125" s="31"/>
      <c r="N125" s="31"/>
      <c r="O125" s="31"/>
      <c r="P125" s="31"/>
      <c r="Q125" s="31"/>
      <c r="R125" s="31"/>
      <c r="S125" s="31"/>
      <c r="T125" s="31"/>
      <c r="U125" s="31"/>
      <c r="V125" s="31"/>
      <c r="W125" s="31" t="str">
        <f t="shared" si="3"/>
        <v>V_PREISEINHEIT</v>
      </c>
      <c r="X125" s="31"/>
      <c r="Y125" s="31"/>
      <c r="Z125" s="31"/>
      <c r="AA125" s="31"/>
      <c r="AB125" s="31"/>
      <c r="AC125" s="31"/>
      <c r="AD125" s="31"/>
      <c r="AE125" s="31"/>
      <c r="AF125" s="31"/>
      <c r="AG125" s="31"/>
      <c r="AH125" s="31"/>
    </row>
    <row r="126" spans="1:34" x14ac:dyDescent="0.4">
      <c r="A126" s="31">
        <f>IFERROR(IF(AND(A104=A105,A105=A106,A106=A107,A107=A108,A108=A109,A109=A110,A110=A111,A111=A112,A112=A113,A113=A114,A114=A115,A115=A116,A116=A117,A117=A118,A118=A119,A119=A120,A120=A121,A121=A122,A122=A123,A123=A124,A124=A125),IF(A125+1&gt;MATCH(0,Input_Lieferant!$B$9:$B$158,-1),"",A125+1),A125),"")</f>
        <v>6</v>
      </c>
      <c r="B126" s="31"/>
      <c r="C126" s="25" t="str">
        <f t="shared" si="2"/>
        <v>001</v>
      </c>
      <c r="D126" s="31"/>
      <c r="E126" s="31"/>
      <c r="F126" s="31">
        <f ca="1">IF(A126&lt;&gt;"",NOW(),"")</f>
        <v>45755.458305324071</v>
      </c>
      <c r="G126" s="31"/>
      <c r="H126" s="31"/>
      <c r="I126" s="31"/>
      <c r="J126" s="31"/>
      <c r="K126" s="31"/>
      <c r="L126" s="31"/>
      <c r="M126" s="31"/>
      <c r="N126" s="31"/>
      <c r="O126" s="31"/>
      <c r="P126" s="31"/>
      <c r="Q126" s="31"/>
      <c r="R126" s="31"/>
      <c r="S126" s="31"/>
      <c r="T126" s="31"/>
      <c r="U126" s="31"/>
      <c r="V126" s="31"/>
      <c r="W126" s="31" t="str">
        <f t="shared" si="3"/>
        <v>V_GUELTIGAB</v>
      </c>
      <c r="X126" s="31"/>
      <c r="Y126" s="31"/>
      <c r="Z126" s="31"/>
      <c r="AA126" s="31"/>
      <c r="AB126" s="31"/>
      <c r="AC126" s="31"/>
      <c r="AD126" s="31"/>
      <c r="AE126" s="31"/>
      <c r="AF126" s="31"/>
      <c r="AG126" s="31"/>
      <c r="AH126" s="31"/>
    </row>
    <row r="127" spans="1:34" x14ac:dyDescent="0.4">
      <c r="A127" s="31">
        <f>IFERROR(IF(AND(A105=A106,A106=A107,A107=A108,A108=A109,A109=A110,A110=A111,A111=A112,A112=A113,A113=A114,A114=A115,A115=A116,A116=A117,A117=A118,A118=A119,A119=A120,A120=A121,A121=A122,A122=A123,A123=A124,A124=A125,A125=A126),IF(A126+1&gt;MATCH(0,Input_Lieferant!$B$9:$B$158,-1),"",A126+1),A126),"")</f>
        <v>6</v>
      </c>
      <c r="B127" s="31"/>
      <c r="C127" s="25" t="str">
        <f t="shared" si="2"/>
        <v>001</v>
      </c>
      <c r="D127" s="31"/>
      <c r="E127" s="31"/>
      <c r="F127" s="31" t="str">
        <f>IF(A127&lt;&gt;"", _xlfn.IFNA(INDEX('Systemmanager - Datenassistent'!$A$9:$AE$159,MATCH(A127,Input_Lieferant!$B$9:$B$158,0),MATCH(W127,'Systemmanager - Datenassistent'!$A$8:$AE$8,0)),""), "")&amp;""</f>
        <v>X</v>
      </c>
      <c r="G127" s="31"/>
      <c r="H127" s="31"/>
      <c r="I127" s="31"/>
      <c r="J127" s="31"/>
      <c r="K127" s="31"/>
      <c r="L127" s="31"/>
      <c r="M127" s="31"/>
      <c r="N127" s="31"/>
      <c r="O127" s="31"/>
      <c r="P127" s="31"/>
      <c r="Q127" s="31"/>
      <c r="R127" s="31"/>
      <c r="S127" s="31"/>
      <c r="T127" s="31"/>
      <c r="U127" s="31"/>
      <c r="V127" s="31"/>
      <c r="W127" s="31" t="str">
        <f t="shared" si="3"/>
        <v>V_MIET_RELEVANZ</v>
      </c>
      <c r="X127" s="31"/>
      <c r="Y127" s="31"/>
      <c r="Z127" s="31"/>
      <c r="AA127" s="31"/>
      <c r="AB127" s="31"/>
      <c r="AC127" s="31"/>
      <c r="AD127" s="31"/>
      <c r="AE127" s="31"/>
      <c r="AF127" s="31"/>
      <c r="AG127" s="31"/>
      <c r="AH127" s="31"/>
    </row>
    <row r="128" spans="1:34" x14ac:dyDescent="0.4">
      <c r="A128" s="31">
        <f>IFERROR(IF(AND(A106=A107,A107=A108,A108=A109,A109=A110,A110=A111,A111=A112,A112=A113,A113=A114,A114=A115,A115=A116,A116=A117,A117=A118,A118=A119,A119=A120,A120=A121,A121=A122,A122=A123,A123=A124,A124=A125,A125=A126,A126=A127),IF(A127+1&gt;MATCH(0,Input_Lieferant!$B$9:$B$158,-1),"",A127+1),A127),"")</f>
        <v>6</v>
      </c>
      <c r="B128" s="31"/>
      <c r="C128" s="25" t="str">
        <f t="shared" si="2"/>
        <v>001</v>
      </c>
      <c r="D128" s="31"/>
      <c r="E128" s="31"/>
      <c r="F128" s="31" t="str">
        <f>IF(A128&lt;&gt;"", _xlfn.IFNA(INDEX('Systemmanager - Datenassistent'!$A$9:$AE$159,MATCH(A128,Input_Lieferant!$B$9:$B$158,0),MATCH(W128,'Systemmanager - Datenassistent'!$A$8:$AE$8,0)),""), "")&amp;""</f>
        <v/>
      </c>
      <c r="G128" s="31"/>
      <c r="H128" s="31"/>
      <c r="I128" s="31"/>
      <c r="J128" s="31"/>
      <c r="K128" s="31"/>
      <c r="L128" s="31"/>
      <c r="M128" s="31"/>
      <c r="N128" s="31"/>
      <c r="O128" s="31"/>
      <c r="P128" s="31"/>
      <c r="Q128" s="31"/>
      <c r="R128" s="31"/>
      <c r="S128" s="31"/>
      <c r="T128" s="31"/>
      <c r="U128" s="31"/>
      <c r="V128" s="31"/>
      <c r="W128" s="31" t="str">
        <f t="shared" si="3"/>
        <v>V_NACHSCHUBKLASSE</v>
      </c>
      <c r="X128" s="31"/>
      <c r="Y128" s="31"/>
      <c r="Z128" s="31"/>
      <c r="AA128" s="31"/>
      <c r="AB128" s="31"/>
      <c r="AC128" s="31"/>
      <c r="AD128" s="31"/>
      <c r="AE128" s="31"/>
      <c r="AF128" s="31"/>
      <c r="AG128" s="31"/>
      <c r="AH128" s="31"/>
    </row>
    <row r="129" spans="1:34" x14ac:dyDescent="0.4">
      <c r="A129" s="31">
        <f>IFERROR(IF(AND(A107=A108,A108=A109,A109=A110,A110=A111,A111=A112,A112=A113,A113=A114,A114=A115,A115=A116,A116=A117,A117=A118,A118=A119,A119=A120,A120=A121,A121=A122,A122=A123,A123=A124,A124=A125,A125=A126,A126=A127,A127=A128),IF(A128+1&gt;MATCH(0,Input_Lieferant!$B$9:$B$158,-1),"",A128+1),A128),"")</f>
        <v>6</v>
      </c>
      <c r="B129" s="31"/>
      <c r="C129" s="25" t="str">
        <f t="shared" si="2"/>
        <v>001</v>
      </c>
      <c r="D129" s="31"/>
      <c r="E129" s="31"/>
      <c r="F129" s="31" t="str">
        <f>IF(A129&lt;&gt;"", _xlfn.IFNA(INDEX(Input_Lieferant!$A$9:$AS$159,MATCH(A129,Input_Lieferant!$B$9:$B$158,0),MATCH(W129,Input_Lieferant!$A$8:$AS$8,0)),""), "")&amp;""</f>
        <v/>
      </c>
      <c r="G129" s="31"/>
      <c r="H129" s="31"/>
      <c r="I129" s="31"/>
      <c r="J129" s="31"/>
      <c r="K129" s="31"/>
      <c r="L129" s="31"/>
      <c r="M129" s="31"/>
      <c r="N129" s="31"/>
      <c r="O129" s="31"/>
      <c r="P129" s="31"/>
      <c r="Q129" s="31"/>
      <c r="R129" s="31"/>
      <c r="S129" s="31"/>
      <c r="T129" s="31"/>
      <c r="U129" s="31"/>
      <c r="V129" s="31"/>
      <c r="W129" s="31" t="str">
        <f t="shared" si="3"/>
        <v>V_LAGERFAEHIGKEIT</v>
      </c>
      <c r="X129" s="31"/>
      <c r="Y129" s="31"/>
      <c r="Z129" s="31"/>
      <c r="AA129" s="31"/>
      <c r="AB129" s="31"/>
      <c r="AC129" s="31"/>
      <c r="AD129" s="31"/>
      <c r="AE129" s="31"/>
      <c r="AF129" s="31"/>
      <c r="AG129" s="31"/>
      <c r="AH129" s="31"/>
    </row>
    <row r="130" spans="1:34" x14ac:dyDescent="0.4">
      <c r="A130" s="31">
        <f>IFERROR(IF(AND(A108=A109,A109=A110,A110=A111,A111=A112,A112=A113,A113=A114,A114=A115,A115=A116,A116=A117,A117=A118,A118=A119,A119=A120,A120=A121,A121=A122,A122=A123,A123=A124,A124=A125,A125=A126,A126=A127,A127=A128,A128=A129),IF(A129+1&gt;MATCH(0,Input_Lieferant!$B$9:$B$158,-1),"",A129+1),A129),"")</f>
        <v>6</v>
      </c>
      <c r="B130" s="31"/>
      <c r="C130" s="25" t="str">
        <f t="shared" ref="C130:C193" si="4">IF(A130="","","001")</f>
        <v>001</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V_BETRIEBSMITTEL</v>
      </c>
      <c r="X130" s="31"/>
      <c r="Y130" s="31"/>
      <c r="Z130" s="31"/>
      <c r="AA130" s="31"/>
      <c r="AB130" s="31"/>
      <c r="AC130" s="31"/>
      <c r="AD130" s="31"/>
      <c r="AE130" s="31"/>
      <c r="AF130" s="31"/>
      <c r="AG130" s="31"/>
      <c r="AH130" s="31"/>
    </row>
    <row r="131" spans="1:34" x14ac:dyDescent="0.4">
      <c r="A131" s="31">
        <f>IFERROR(IF(AND(A109=A110,A110=A111,A111=A112,A112=A113,A113=A114,A114=A115,A115=A116,A116=A117,A117=A118,A118=A119,A119=A120,A120=A121,A121=A122,A122=A123,A123=A124,A124=A125,A125=A126,A126=A127,A127=A128,A128=A129,A129=A130),IF(A130+1&gt;MATCH(0,Input_Lieferant!$B$9:$B$158,-1),"",A130+1),A130),"")</f>
        <v>6</v>
      </c>
      <c r="B131" s="31"/>
      <c r="C131" s="25" t="str">
        <f t="shared" si="4"/>
        <v>001</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31"/>
      <c r="H131" s="31"/>
      <c r="I131" s="31"/>
      <c r="J131" s="31"/>
      <c r="K131" s="31"/>
      <c r="L131" s="31"/>
      <c r="M131" s="31"/>
      <c r="N131" s="31"/>
      <c r="O131" s="31"/>
      <c r="P131" s="31"/>
      <c r="Q131" s="31"/>
      <c r="R131" s="31"/>
      <c r="S131" s="31"/>
      <c r="T131" s="31"/>
      <c r="U131" s="31"/>
      <c r="V131" s="31"/>
      <c r="W131" s="31" t="str">
        <f t="shared" si="3"/>
        <v>V_SONDERBETRIEBSMITTEL_MKZ</v>
      </c>
      <c r="X131" s="31"/>
      <c r="Y131" s="31"/>
      <c r="Z131" s="31"/>
      <c r="AA131" s="31"/>
      <c r="AB131" s="31"/>
      <c r="AC131" s="31"/>
      <c r="AD131" s="31"/>
      <c r="AE131" s="31"/>
      <c r="AF131" s="31"/>
      <c r="AG131" s="31"/>
      <c r="AH131" s="31"/>
    </row>
    <row r="132" spans="1:34" x14ac:dyDescent="0.4">
      <c r="A132" s="31">
        <f>IFERROR(IF(AND(A110=A111,A111=A112,A112=A113,A113=A114,A114=A115,A115=A116,A116=A117,A117=A118,A118=A119,A119=A120,A120=A121,A121=A122,A122=A123,A123=A124,A124=A125,A125=A126,A126=A127,A127=A128,A128=A129,A129=A130,A130=A131),IF(A131+1&gt;MATCH(0,Input_Lieferant!$B$9:$B$158,-1),"",A131+1),A131),"")</f>
        <v>6</v>
      </c>
      <c r="B132" s="31"/>
      <c r="C132" s="25" t="str">
        <f t="shared" si="4"/>
        <v>001</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V_SONDERBETRIEBSMITTEL_PRD</v>
      </c>
      <c r="X132" s="31"/>
      <c r="Y132" s="31"/>
      <c r="Z132" s="31"/>
      <c r="AA132" s="31"/>
      <c r="AB132" s="31"/>
      <c r="AC132" s="31"/>
      <c r="AD132" s="31"/>
      <c r="AE132" s="31"/>
      <c r="AF132" s="31"/>
      <c r="AG132" s="31"/>
      <c r="AH132" s="31"/>
    </row>
    <row r="133" spans="1:34" x14ac:dyDescent="0.4">
      <c r="A133" s="31">
        <f>IFERROR(IF(AND(A111=A112,A112=A113,A113=A114,A114=A115,A115=A116,A116=A117,A117=A118,A118=A119,A119=A120,A120=A121,A121=A122,A122=A123,A123=A124,A124=A125,A125=A126,A126=A127,A127=A128,A128=A129,A129=A130,A130=A131,A131=A132),IF(A132+1&gt;MATCH(0,Input_Lieferant!$B$9:$B$158,-1),"",A132+1),A132),"")</f>
        <v>6</v>
      </c>
      <c r="B133" s="31"/>
      <c r="C133" s="25" t="str">
        <f t="shared" si="4"/>
        <v>001</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V_SONDERBETRIEBSMITTEL_TRP</v>
      </c>
      <c r="X133" s="31"/>
      <c r="Y133" s="31"/>
      <c r="Z133" s="31"/>
      <c r="AA133" s="31"/>
      <c r="AB133" s="31"/>
      <c r="AC133" s="31"/>
      <c r="AD133" s="31"/>
      <c r="AE133" s="31"/>
      <c r="AF133" s="31"/>
      <c r="AG133" s="31"/>
      <c r="AH133" s="31"/>
    </row>
    <row r="134" spans="1:34" x14ac:dyDescent="0.4">
      <c r="A134" s="31">
        <f>IFERROR(IF(AND(A112=A113,A113=A114,A114=A115,A115=A116,A116=A117,A117=A118,A118=A119,A119=A120,A120=A121,A121=A122,A122=A123,A123=A124,A124=A125,A125=A126,A126=A127,A127=A128,A128=A129,A129=A130,A130=A131,A131=A132,A132=A133),IF(A133+1&gt;MATCH(0,Input_Lieferant!$B$9:$B$158,-1),"",A133+1),A133),"")</f>
        <v>7</v>
      </c>
      <c r="B134" s="31"/>
      <c r="C134" s="25" t="str">
        <f t="shared" si="4"/>
        <v>001</v>
      </c>
      <c r="D134" s="31"/>
      <c r="E134" s="31"/>
      <c r="F134" s="31" t="str">
        <f>IF(A134&lt;&gt;"", _xlfn.IFNA(INDEX(Grunddaten!$A$9:$S$159,MATCH(A134,Input_Lieferant!$B$9:$B$158,0),MATCH(W134,Grunddaten!$A$8:$M$8,0)),""), "")&amp;""</f>
        <v/>
      </c>
      <c r="G134" s="31"/>
      <c r="H134" s="31"/>
      <c r="I134" s="31"/>
      <c r="J134" s="31"/>
      <c r="K134" s="31"/>
      <c r="L134" s="31"/>
      <c r="M134" s="31"/>
      <c r="N134" s="31"/>
      <c r="O134" s="31"/>
      <c r="P134" s="31"/>
      <c r="Q134" s="31"/>
      <c r="R134" s="31"/>
      <c r="S134" s="31"/>
      <c r="T134" s="31"/>
      <c r="U134" s="31"/>
      <c r="V134" s="31"/>
      <c r="W134" s="31" t="str">
        <f t="shared" si="3"/>
        <v>V_A_NUMMER</v>
      </c>
      <c r="X134" s="31"/>
      <c r="Y134" s="31"/>
      <c r="Z134" s="31"/>
      <c r="AA134" s="31"/>
      <c r="AB134" s="31"/>
      <c r="AC134" s="31"/>
      <c r="AD134" s="31"/>
      <c r="AE134" s="31"/>
      <c r="AF134" s="31"/>
      <c r="AG134" s="31"/>
      <c r="AH134" s="31"/>
    </row>
    <row r="135" spans="1:34" x14ac:dyDescent="0.4">
      <c r="A135" s="31">
        <f>IFERROR(IF(AND(A113=A114,A114=A115,A115=A116,A116=A117,A117=A118,A118=A119,A119=A120,A120=A121,A121=A122,A122=A123,A123=A124,A124=A125,A125=A126,A126=A127,A127=A128,A128=A129,A129=A130,A130=A131,A131=A132,A132=A133,A133=A134),IF(A134+1&gt;MATCH(0,Input_Lieferant!$B$9:$B$158,-1),"",A134+1),A134),"")</f>
        <v>7</v>
      </c>
      <c r="B135" s="31"/>
      <c r="C135" s="25" t="str">
        <f t="shared" si="4"/>
        <v>001</v>
      </c>
      <c r="D135" s="31"/>
      <c r="E135" s="31"/>
      <c r="F135" s="31" t="str">
        <f>IF(A135&lt;&gt;"", _xlfn.IFNA(INDEX(Grunddaten!$A$9:$S$159,MATCH(A135,Input_Lieferant!$B$9:$B$158,0),MATCH(W135,Grunddaten!$A$8:$M$8,0)),""), "")&amp;""</f>
        <v/>
      </c>
      <c r="G135" s="31"/>
      <c r="H135" s="31"/>
      <c r="I135" s="31"/>
      <c r="J135" s="31"/>
      <c r="K135" s="31"/>
      <c r="L135" s="31"/>
      <c r="M135" s="31"/>
      <c r="N135" s="31"/>
      <c r="O135" s="31"/>
      <c r="P135" s="31"/>
      <c r="Q135" s="31"/>
      <c r="R135" s="31"/>
      <c r="S135" s="31"/>
      <c r="T135" s="31"/>
      <c r="U135" s="31"/>
      <c r="V135" s="31"/>
      <c r="W135" s="31" t="str">
        <f t="shared" si="3"/>
        <v>V_REVFREMD</v>
      </c>
      <c r="X135" s="31"/>
      <c r="Y135" s="31"/>
      <c r="Z135" s="31"/>
      <c r="AA135" s="31"/>
      <c r="AB135" s="31"/>
      <c r="AC135" s="31"/>
      <c r="AD135" s="31"/>
      <c r="AE135" s="31"/>
      <c r="AF135" s="31"/>
      <c r="AG135" s="31"/>
      <c r="AH135" s="31"/>
    </row>
    <row r="136" spans="1:34" x14ac:dyDescent="0.4">
      <c r="A136" s="31">
        <f>IFERROR(IF(AND(A114=A115,A115=A116,A116=A117,A117=A118,A118=A119,A119=A120,A120=A121,A121=A122,A122=A123,A123=A124,A124=A125,A125=A126,A126=A127,A127=A128,A128=A129,A129=A130,A130=A131,A131=A132,A132=A133,A133=A134,A134=A135),IF(A135+1&gt;MATCH(0,Input_Lieferant!$B$9:$B$158,-1),"",A135+1),A135),"")</f>
        <v>7</v>
      </c>
      <c r="B136" s="31"/>
      <c r="C136" s="25" t="str">
        <f t="shared" si="4"/>
        <v>001</v>
      </c>
      <c r="D136" s="31"/>
      <c r="E136" s="31"/>
      <c r="F136" s="31" t="str">
        <f>IF(A136&lt;&gt;"", _xlfn.IFNA(INDEX(Grunddaten!$A$9:$S$159,MATCH(A136,Input_Lieferant!$B$9:$B$158,0),MATCH(W136,Grunddaten!$A$8:$M$8,0)),""), "")&amp;""</f>
        <v/>
      </c>
      <c r="G136" s="31"/>
      <c r="H136" s="31"/>
      <c r="I136" s="31"/>
      <c r="J136" s="31"/>
      <c r="K136" s="31"/>
      <c r="L136" s="31"/>
      <c r="M136" s="31"/>
      <c r="N136" s="31"/>
      <c r="O136" s="31"/>
      <c r="P136" s="31"/>
      <c r="Q136" s="31"/>
      <c r="R136" s="31"/>
      <c r="S136" s="31"/>
      <c r="T136" s="31"/>
      <c r="U136" s="31"/>
      <c r="V136" s="31"/>
      <c r="W136" s="31" t="str">
        <f t="shared" si="3"/>
        <v>V_REVEIGEN</v>
      </c>
      <c r="X136" s="31"/>
      <c r="Y136" s="31"/>
      <c r="Z136" s="31"/>
      <c r="AA136" s="31"/>
      <c r="AB136" s="31"/>
      <c r="AC136" s="31"/>
      <c r="AD136" s="31"/>
      <c r="AE136" s="31"/>
      <c r="AF136" s="31"/>
      <c r="AG136" s="31"/>
      <c r="AH136" s="31"/>
    </row>
    <row r="137" spans="1:34" x14ac:dyDescent="0.4">
      <c r="A137" s="31">
        <f>IFERROR(IF(AND(A115=A116,A116=A117,A117=A118,A118=A119,A119=A120,A120=A121,A121=A122,A122=A123,A123=A124,A124=A125,A125=A126,A126=A127,A127=A128,A128=A129,A129=A130,A130=A131,A131=A132,A132=A133,A133=A134,A134=A135,A135=A136),IF(A136+1&gt;MATCH(0,Input_Lieferant!$B$9:$B$158,-1),"",A136+1),A136),"")</f>
        <v>7</v>
      </c>
      <c r="B137" s="31"/>
      <c r="C137" s="25" t="str">
        <f t="shared" si="4"/>
        <v>001</v>
      </c>
      <c r="D137" s="31"/>
      <c r="E137" s="31"/>
      <c r="F137" s="31" t="str">
        <f>IF(A137&lt;&gt;"", _xlfn.IFNA(INDEX('Systemmanager - Datenassistent'!$A$9:$AE$159,MATCH(A137,Input_Lieferant!$B$9:$B$158,0),MATCH(W137,'Systemmanager - Datenassistent'!$A$8:$AE$8,0)),""), "")&amp;""</f>
        <v/>
      </c>
      <c r="G137" s="31"/>
      <c r="H137" s="31"/>
      <c r="I137" s="31"/>
      <c r="J137" s="31"/>
      <c r="K137" s="31"/>
      <c r="L137" s="31"/>
      <c r="M137" s="31"/>
      <c r="N137" s="31"/>
      <c r="O137" s="31"/>
      <c r="P137" s="31"/>
      <c r="Q137" s="31"/>
      <c r="R137" s="31"/>
      <c r="S137" s="31"/>
      <c r="T137" s="31"/>
      <c r="U137" s="31"/>
      <c r="V137" s="31"/>
      <c r="W137" s="31" t="str">
        <f t="shared" si="3"/>
        <v>V_SYSTEMMANAGER</v>
      </c>
      <c r="X137" s="31"/>
      <c r="Y137" s="31"/>
      <c r="Z137" s="31"/>
      <c r="AA137" s="31"/>
      <c r="AB137" s="31"/>
      <c r="AC137" s="31"/>
      <c r="AD137" s="31"/>
      <c r="AE137" s="31"/>
      <c r="AF137" s="31"/>
      <c r="AG137" s="31"/>
      <c r="AH137" s="31"/>
    </row>
    <row r="138" spans="1:34" x14ac:dyDescent="0.4">
      <c r="A138" s="31">
        <f>IFERROR(IF(AND(A116=A117,A117=A118,A118=A119,A119=A120,A120=A121,A121=A122,A122=A123,A123=A124,A124=A125,A125=A126,A126=A127,A127=A128,A128=A129,A129=A130,A130=A131,A131=A132,A132=A133,A133=A134,A134=A135,A135=A136,A136=A137),IF(A137+1&gt;MATCH(0,Input_Lieferant!$B$9:$B$158,-1),"",A137+1),A137),"")</f>
        <v>7</v>
      </c>
      <c r="B138" s="31"/>
      <c r="C138" s="25" t="str">
        <f t="shared" si="4"/>
        <v>001</v>
      </c>
      <c r="D138" s="31"/>
      <c r="E138" s="31"/>
      <c r="F138" s="31" t="str">
        <f>IF(A138&lt;&gt;"", _xlfn.IFNA(INDEX(Grunddaten!$A$9:$S$159,MATCH(A138,Input_Lieferant!$B$9:$B$158,0),MATCH(W138,Grunddaten!$A$8:$M$8,0)),""), "")&amp;""</f>
        <v>N</v>
      </c>
      <c r="G138" s="31"/>
      <c r="H138" s="31"/>
      <c r="I138" s="31"/>
      <c r="J138" s="31"/>
      <c r="K138" s="31"/>
      <c r="L138" s="31"/>
      <c r="M138" s="31"/>
      <c r="N138" s="31"/>
      <c r="O138" s="31"/>
      <c r="P138" s="31"/>
      <c r="Q138" s="31"/>
      <c r="R138" s="31"/>
      <c r="S138" s="31"/>
      <c r="T138" s="31"/>
      <c r="U138" s="31"/>
      <c r="V138" s="31"/>
      <c r="W138" s="31" t="str">
        <f t="shared" si="3"/>
        <v>V_UEBERSETZUNG</v>
      </c>
      <c r="X138" s="31"/>
      <c r="Y138" s="31"/>
      <c r="Z138" s="31"/>
      <c r="AA138" s="31"/>
      <c r="AB138" s="31"/>
      <c r="AC138" s="31"/>
      <c r="AD138" s="31"/>
      <c r="AE138" s="31"/>
      <c r="AF138" s="31"/>
      <c r="AG138" s="31"/>
      <c r="AH138" s="31"/>
    </row>
    <row r="139" spans="1:34" x14ac:dyDescent="0.4">
      <c r="A139" s="31">
        <f>IFERROR(IF(AND(A117=A118,A118=A119,A119=A120,A120=A121,A121=A122,A122=A123,A123=A124,A124=A125,A125=A126,A126=A127,A127=A128,A128=A129,A129=A130,A130=A131,A131=A132,A132=A133,A133=A134,A134=A135,A135=A136,A136=A137,A137=A138),IF(A138+1&gt;MATCH(0,Input_Lieferant!$B$9:$B$158,-1),"",A138+1),A138),"")</f>
        <v>7</v>
      </c>
      <c r="B139" s="31"/>
      <c r="C139" s="25" t="str">
        <f t="shared" si="4"/>
        <v>001</v>
      </c>
      <c r="D139" s="31"/>
      <c r="E139" s="31"/>
      <c r="F139" s="31" t="str">
        <f>IF(A139&lt;&gt;"", _xlfn.IFNA(INDEX('Systemmanager - Datenassistent'!$A$9:$AE$159,MATCH(A139,Input_Lieferant!$B$9:$B$158,0),MATCH(W139,'Systemmanager - Datenassistent'!$A$8:$AE$8,0)),""), "")&amp;""</f>
        <v/>
      </c>
      <c r="G139" s="31"/>
      <c r="H139" s="31"/>
      <c r="I139" s="31"/>
      <c r="J139" s="31"/>
      <c r="K139" s="31"/>
      <c r="L139" s="31"/>
      <c r="M139" s="31"/>
      <c r="N139" s="31"/>
      <c r="O139" s="31"/>
      <c r="P139" s="31"/>
      <c r="Q139" s="31"/>
      <c r="R139" s="31"/>
      <c r="S139" s="31"/>
      <c r="T139" s="31"/>
      <c r="U139" s="31"/>
      <c r="V139" s="31"/>
      <c r="W139" s="31" t="str">
        <f t="shared" si="3"/>
        <v>V_KENNZIFFER</v>
      </c>
      <c r="X139" s="31"/>
      <c r="Y139" s="31"/>
      <c r="Z139" s="31"/>
      <c r="AA139" s="31"/>
      <c r="AB139" s="31"/>
      <c r="AC139" s="31"/>
      <c r="AD139" s="31"/>
      <c r="AE139" s="31"/>
      <c r="AF139" s="31"/>
      <c r="AG139" s="31"/>
      <c r="AH139" s="31"/>
    </row>
    <row r="140" spans="1:34" x14ac:dyDescent="0.4">
      <c r="A140" s="31">
        <f>IFERROR(IF(AND(A118=A119,A119=A120,A120=A121,A121=A122,A122=A123,A123=A124,A124=A125,A125=A126,A126=A127,A127=A128,A128=A129,A129=A130,A130=A131,A131=A132,A132=A133,A133=A134,A134=A135,A135=A136,A136=A137,A137=A138,A138=A139),IF(A139+1&gt;MATCH(0,Input_Lieferant!$B$9:$B$158,-1),"",A139+1),A139),"")</f>
        <v>7</v>
      </c>
      <c r="B140" s="31"/>
      <c r="C140" s="25" t="str">
        <f t="shared" si="4"/>
        <v>001</v>
      </c>
      <c r="D140" s="31"/>
      <c r="E140" s="31"/>
      <c r="F140" s="31" t="str">
        <f>IF(A140&lt;&gt;"", _xlfn.IFNA(INDEX('Systemmanager - Datenassistent'!$A$9:$AE$159,MATCH(A140,Input_Lieferant!$B$9:$B$158,0),MATCH(W140,'Systemmanager - Datenassistent'!$A$8:$AE$8,0)),""), "")&amp;""</f>
        <v/>
      </c>
      <c r="G140" s="31"/>
      <c r="H140" s="31"/>
      <c r="I140" s="31"/>
      <c r="J140" s="31"/>
      <c r="K140" s="31"/>
      <c r="L140" s="31"/>
      <c r="M140" s="31"/>
      <c r="N140" s="31"/>
      <c r="O140" s="31"/>
      <c r="P140" s="31"/>
      <c r="Q140" s="31"/>
      <c r="R140" s="31"/>
      <c r="S140" s="31"/>
      <c r="T140" s="31"/>
      <c r="U140" s="31"/>
      <c r="V140" s="31"/>
      <c r="W140" s="31" t="str">
        <f t="shared" si="3"/>
        <v>V_NEXT_HIGHER</v>
      </c>
      <c r="X140" s="31"/>
      <c r="Y140" s="31"/>
      <c r="Z140" s="31"/>
      <c r="AA140" s="31"/>
      <c r="AB140" s="31"/>
      <c r="AC140" s="31"/>
      <c r="AD140" s="31"/>
      <c r="AE140" s="31"/>
      <c r="AF140" s="31"/>
      <c r="AG140" s="31"/>
      <c r="AH140" s="31"/>
    </row>
    <row r="141" spans="1:34" x14ac:dyDescent="0.4">
      <c r="A141" s="31">
        <f>IFERROR(IF(AND(A119=A120,A120=A121,A121=A122,A122=A123,A123=A124,A124=A125,A125=A126,A126=A127,A127=A128,A128=A129,A129=A130,A130=A131,A131=A132,A132=A133,A133=A134,A134=A135,A135=A136,A136=A137,A137=A138,A138=A139,A139=A140),IF(A140+1&gt;MATCH(0,Input_Lieferant!$B$9:$B$158,-1),"",A140+1),A140),"")</f>
        <v>7</v>
      </c>
      <c r="B141" s="31"/>
      <c r="C141" s="25" t="str">
        <f t="shared" si="4"/>
        <v>001</v>
      </c>
      <c r="D141" s="31"/>
      <c r="E141" s="31"/>
      <c r="F141" s="31" t="str">
        <f>IF(A141&lt;&gt;"", _xlfn.IFNA(INDEX(Grunddaten!$A$9:$S$159,MATCH(A141,Input_Lieferant!$B$9:$B$158,0),MATCH(W141,Grunddaten!$A$8:$M$8,0)),""), "")&amp;""</f>
        <v/>
      </c>
      <c r="G141" s="31"/>
      <c r="H141" s="31"/>
      <c r="I141" s="31"/>
      <c r="J141" s="31"/>
      <c r="K141" s="31"/>
      <c r="L141" s="31"/>
      <c r="M141" s="31"/>
      <c r="N141" s="31"/>
      <c r="O141" s="31"/>
      <c r="P141" s="31"/>
      <c r="Q141" s="31"/>
      <c r="R141" s="31"/>
      <c r="S141" s="31"/>
      <c r="T141" s="31"/>
      <c r="U141" s="31"/>
      <c r="V141" s="31"/>
      <c r="W141" s="31" t="str">
        <f t="shared" si="3"/>
        <v>V_ZERTFLUG</v>
      </c>
      <c r="X141" s="31"/>
      <c r="Y141" s="31"/>
      <c r="Z141" s="31"/>
      <c r="AA141" s="31"/>
      <c r="AB141" s="31"/>
      <c r="AC141" s="31"/>
      <c r="AD141" s="31"/>
      <c r="AE141" s="31"/>
      <c r="AF141" s="31"/>
      <c r="AG141" s="31"/>
      <c r="AH141" s="31"/>
    </row>
    <row r="142" spans="1:34" x14ac:dyDescent="0.4">
      <c r="A142" s="31">
        <f>IFERROR(IF(AND(A120=A121,A121=A122,A122=A123,A123=A124,A124=A125,A125=A126,A126=A127,A127=A128,A128=A129,A129=A130,A130=A131,A131=A132,A132=A133,A133=A134,A134=A135,A135=A136,A136=A137,A137=A138,A138=A139,A139=A140,A140=A141),IF(A141+1&gt;MATCH(0,Input_Lieferant!$B$9:$B$158,-1),"",A141+1),A141),"")</f>
        <v>7</v>
      </c>
      <c r="B142" s="31"/>
      <c r="C142" s="25" t="str">
        <f t="shared" si="4"/>
        <v>001</v>
      </c>
      <c r="D142" s="31"/>
      <c r="E142" s="31"/>
      <c r="F142" s="31" t="str">
        <f>IF(A142&lt;&gt;"", _xlfn.IFNA(INDEX('Systemmanager - Datenassistent'!$A$9:$AE$159,MATCH(A142,Input_Lieferant!$B$9:$B$158,0),MATCH(W142,'Systemmanager - Datenassistent'!$A$8:$AE$8,0)),""), "")&amp;""</f>
        <v/>
      </c>
      <c r="G142" s="31"/>
      <c r="H142" s="31"/>
      <c r="I142" s="31"/>
      <c r="J142" s="31"/>
      <c r="K142" s="31"/>
      <c r="L142" s="31"/>
      <c r="M142" s="31"/>
      <c r="N142" s="31"/>
      <c r="O142" s="31"/>
      <c r="P142" s="31"/>
      <c r="Q142" s="31"/>
      <c r="R142" s="31"/>
      <c r="S142" s="31"/>
      <c r="T142" s="31"/>
      <c r="U142" s="31"/>
      <c r="V142" s="31"/>
      <c r="W142" s="31" t="str">
        <f t="shared" si="3"/>
        <v>V_APM</v>
      </c>
      <c r="X142" s="31"/>
      <c r="Y142" s="31"/>
      <c r="Z142" s="31"/>
      <c r="AA142" s="31"/>
      <c r="AB142" s="31"/>
      <c r="AC142" s="31"/>
      <c r="AD142" s="31"/>
      <c r="AE142" s="31"/>
      <c r="AF142" s="31"/>
      <c r="AG142" s="31"/>
      <c r="AH142" s="31"/>
    </row>
    <row r="143" spans="1:34" x14ac:dyDescent="0.4">
      <c r="A143" s="31">
        <f>IFERROR(IF(AND(A121=A122,A122=A123,A123=A124,A124=A125,A125=A126,A126=A127,A127=A128,A128=A129,A129=A130,A130=A131,A131=A132,A132=A133,A133=A134,A134=A135,A135=A136,A136=A137,A137=A138,A138=A139,A139=A140,A140=A141,A141=A142),IF(A142+1&gt;MATCH(0,Input_Lieferant!$B$9:$B$158,-1),"",A142+1),A142),"")</f>
        <v>7</v>
      </c>
      <c r="B143" s="31"/>
      <c r="C143" s="25" t="str">
        <f t="shared" si="4"/>
        <v>001</v>
      </c>
      <c r="D143" s="31"/>
      <c r="E143" s="31"/>
      <c r="F143" s="31"/>
      <c r="G143" s="31"/>
      <c r="H143" s="31"/>
      <c r="I143" s="31"/>
      <c r="J143" s="31"/>
      <c r="K143" s="31"/>
      <c r="L143" s="31"/>
      <c r="M143" s="31"/>
      <c r="N143" s="31"/>
      <c r="O143" s="31"/>
      <c r="P143" s="31"/>
      <c r="Q143" s="31"/>
      <c r="R143" s="31"/>
      <c r="S143" s="31"/>
      <c r="T143" s="31"/>
      <c r="U143" s="31"/>
      <c r="V143" s="31"/>
      <c r="W143" s="31" t="str">
        <f t="shared" si="3"/>
        <v>V_CHEOPS</v>
      </c>
      <c r="X143" s="31"/>
      <c r="Y143" s="31"/>
      <c r="Z143" s="31"/>
      <c r="AA143" s="31"/>
      <c r="AB143" s="31"/>
      <c r="AC143" s="31"/>
      <c r="AD143" s="31"/>
      <c r="AE143" s="31"/>
      <c r="AF143" s="31"/>
      <c r="AG143" s="31"/>
      <c r="AH143" s="31"/>
    </row>
    <row r="144" spans="1:34" x14ac:dyDescent="0.4">
      <c r="A144" s="31">
        <f>IFERROR(IF(AND(A122=A123,A123=A124,A124=A125,A125=A126,A126=A127,A127=A128,A128=A129,A129=A130,A130=A131,A131=A132,A132=A133,A133=A134,A134=A135,A135=A136,A136=A137,A137=A138,A138=A139,A139=A140,A140=A141,A141=A142,A142=A143),IF(A143+1&gt;MATCH(0,Input_Lieferant!$B$9:$B$158,-1),"",A143+1),A143),"")</f>
        <v>7</v>
      </c>
      <c r="B144" s="31"/>
      <c r="C144" s="25" t="str">
        <f t="shared" si="4"/>
        <v>001</v>
      </c>
      <c r="D144" s="31"/>
      <c r="E144" s="31"/>
      <c r="F144" s="31" t="str">
        <f>IF(A144&lt;&gt;"", _xlfn.IFNA(INDEX('Systemmanager - Datenassistent'!$A$9:$AE$159,MATCH(A144,Input_Lieferant!$B$9:$B$158,0),MATCH(W144,'Systemmanager - Datenassistent'!$A$8:$AE$8,0)),""), "")&amp;""</f>
        <v>X</v>
      </c>
      <c r="G144" s="31"/>
      <c r="H144" s="31"/>
      <c r="I144" s="31"/>
      <c r="J144" s="31"/>
      <c r="K144" s="31"/>
      <c r="L144" s="31"/>
      <c r="M144" s="31"/>
      <c r="N144" s="31"/>
      <c r="O144" s="31"/>
      <c r="P144" s="31"/>
      <c r="Q144" s="31"/>
      <c r="R144" s="31"/>
      <c r="S144" s="31"/>
      <c r="T144" s="31"/>
      <c r="U144" s="31"/>
      <c r="V144" s="31"/>
      <c r="W144" s="31" t="str">
        <f t="shared" si="3"/>
        <v>V_SVSAA</v>
      </c>
      <c r="X144" s="31"/>
      <c r="Y144" s="31"/>
      <c r="Z144" s="31"/>
      <c r="AA144" s="31"/>
      <c r="AB144" s="31"/>
      <c r="AC144" s="31"/>
      <c r="AD144" s="31"/>
      <c r="AE144" s="31"/>
      <c r="AF144" s="31"/>
      <c r="AG144" s="31"/>
      <c r="AH144" s="31"/>
    </row>
    <row r="145" spans="1:34" x14ac:dyDescent="0.4">
      <c r="A145" s="31">
        <f>IFERROR(IF(AND(A123=A124,A124=A125,A125=A126,A126=A127,A127=A128,A128=A129,A129=A130,A130=A131,A131=A132,A132=A133,A133=A134,A134=A135,A135=A136,A136=A137,A137=A138,A138=A139,A139=A140,A140=A141,A141=A142,A142=A143,A143=A144),IF(A144+1&gt;MATCH(0,Input_Lieferant!$B$9:$B$158,-1),"",A144+1),A144),"")</f>
        <v>7</v>
      </c>
      <c r="B145" s="31"/>
      <c r="C145" s="25" t="str">
        <f t="shared" si="4"/>
        <v>001</v>
      </c>
      <c r="D145" s="31"/>
      <c r="E145" s="31"/>
      <c r="F145" s="31" t="str">
        <f>IF(A145&lt;&gt;"", IFERROR(ROUND(INDEX(Input_Lieferant!$A$9:$AS$159,MATCH(A145,Input_Lieferant!$B$9:$B$158,0),MATCH(W145,Input_Lieferant!$A$8:$AS$8,0)),2),""), "")&amp;""</f>
        <v>4.24</v>
      </c>
      <c r="G145" s="31"/>
      <c r="H145" s="31"/>
      <c r="I145" s="31"/>
      <c r="J145" s="31"/>
      <c r="K145" s="31"/>
      <c r="L145" s="31"/>
      <c r="M145" s="31"/>
      <c r="N145" s="31"/>
      <c r="O145" s="31"/>
      <c r="P145" s="31"/>
      <c r="Q145" s="31"/>
      <c r="R145" s="31"/>
      <c r="S145" s="31"/>
      <c r="T145" s="31"/>
      <c r="U145" s="31"/>
      <c r="V145" s="31"/>
      <c r="W145" s="31" t="str">
        <f t="shared" si="3"/>
        <v>V_BEWERTUNGSPREIS</v>
      </c>
      <c r="X145" s="31"/>
      <c r="Y145" s="31"/>
      <c r="Z145" s="31"/>
      <c r="AA145" s="31"/>
      <c r="AB145" s="31"/>
      <c r="AC145" s="31"/>
      <c r="AD145" s="31"/>
      <c r="AE145" s="31"/>
      <c r="AF145" s="31"/>
      <c r="AG145" s="31"/>
      <c r="AH145" s="31"/>
    </row>
    <row r="146" spans="1:34" x14ac:dyDescent="0.4">
      <c r="A146" s="31">
        <f>IFERROR(IF(AND(A124=A125,A125=A126,A126=A127,A127=A128,A128=A129,A129=A130,A130=A131,A131=A132,A132=A133,A133=A134,A134=A135,A135=A136,A136=A137,A137=A138,A138=A139,A139=A140,A140=A141,A141=A142,A142=A143,A143=A144,A144=A145),IF(A145+1&gt;MATCH(0,Input_Lieferant!$B$9:$B$158,-1),"",A145+1),A145),"")</f>
        <v>7</v>
      </c>
      <c r="B146" s="31"/>
      <c r="C146" s="25" t="str">
        <f t="shared" si="4"/>
        <v>001</v>
      </c>
      <c r="D146" s="31"/>
      <c r="E146" s="31"/>
      <c r="F146" s="31" t="str">
        <f>IF(A146&lt;&gt;"", _xlfn.IFNA(INDEX(Input_Lieferant!$A$9:$AS$159,MATCH(A146,Input_Lieferant!$B$9:$B$158,0),MATCH(W146,Input_Lieferant!$A$8:$AS$8,0)),""), "")&amp;""</f>
        <v>CHF</v>
      </c>
      <c r="G146" s="31"/>
      <c r="H146" s="31"/>
      <c r="I146" s="31"/>
      <c r="J146" s="31"/>
      <c r="K146" s="31"/>
      <c r="L146" s="31"/>
      <c r="M146" s="31"/>
      <c r="N146" s="31"/>
      <c r="O146" s="31"/>
      <c r="P146" s="31"/>
      <c r="Q146" s="31"/>
      <c r="R146" s="31"/>
      <c r="S146" s="31"/>
      <c r="T146" s="31"/>
      <c r="U146" s="31"/>
      <c r="V146" s="31"/>
      <c r="W146" s="31" t="str">
        <f t="shared" si="3"/>
        <v>V_WAEHRUNG</v>
      </c>
      <c r="X146" s="31"/>
      <c r="Y146" s="31"/>
      <c r="Z146" s="31"/>
      <c r="AA146" s="31"/>
      <c r="AB146" s="31"/>
      <c r="AC146" s="31"/>
      <c r="AD146" s="31"/>
      <c r="AE146" s="31"/>
      <c r="AF146" s="31"/>
      <c r="AG146" s="31"/>
      <c r="AH146" s="31"/>
    </row>
    <row r="147" spans="1:34" x14ac:dyDescent="0.4">
      <c r="A147" s="31">
        <f>IFERROR(IF(AND(A125=A126,A126=A127,A127=A128,A128=A129,A129=A130,A130=A131,A131=A132,A132=A133,A133=A134,A134=A135,A135=A136,A136=A137,A137=A138,A138=A139,A139=A140,A140=A141,A141=A142,A142=A143,A143=A144,A144=A145,A145=A146),IF(A146+1&gt;MATCH(0,Input_Lieferant!$B$9:$B$158,-1),"",A146+1),A146),"")</f>
        <v>7</v>
      </c>
      <c r="B147" s="31"/>
      <c r="C147" s="25" t="str">
        <f t="shared" si="4"/>
        <v>001</v>
      </c>
      <c r="D147" s="31"/>
      <c r="E147" s="31"/>
      <c r="F147" s="31" t="str">
        <f>IF(A147&lt;&gt;"", _xlfn.IFNA(INDEX(Input_Lieferant!$A$9:$AS$159,MATCH(A147,Input_Lieferant!$B$9:$B$158,0),MATCH(W147,Input_Lieferant!$A$8:$AS$8,0)),""), "")&amp;""</f>
        <v>28</v>
      </c>
      <c r="G147" s="31"/>
      <c r="H147" s="31"/>
      <c r="I147" s="31"/>
      <c r="J147" s="31"/>
      <c r="K147" s="31"/>
      <c r="L147" s="31"/>
      <c r="M147" s="31"/>
      <c r="N147" s="31"/>
      <c r="O147" s="31"/>
      <c r="P147" s="31"/>
      <c r="Q147" s="31"/>
      <c r="R147" s="31"/>
      <c r="S147" s="31"/>
      <c r="T147" s="31"/>
      <c r="U147" s="31"/>
      <c r="V147" s="31"/>
      <c r="W147" s="31" t="str">
        <f t="shared" si="3"/>
        <v>V_PREISEINHEIT</v>
      </c>
      <c r="X147" s="31"/>
      <c r="Y147" s="31"/>
      <c r="Z147" s="31"/>
      <c r="AA147" s="31"/>
      <c r="AB147" s="31"/>
      <c r="AC147" s="31"/>
      <c r="AD147" s="31"/>
      <c r="AE147" s="31"/>
      <c r="AF147" s="31"/>
      <c r="AG147" s="31"/>
      <c r="AH147" s="31"/>
    </row>
    <row r="148" spans="1:34" x14ac:dyDescent="0.4">
      <c r="A148" s="31">
        <f>IFERROR(IF(AND(A126=A127,A127=A128,A128=A129,A129=A130,A130=A131,A131=A132,A132=A133,A133=A134,A134=A135,A135=A136,A136=A137,A137=A138,A138=A139,A139=A140,A140=A141,A141=A142,A142=A143,A143=A144,A144=A145,A145=A146,A146=A147),IF(A147+1&gt;MATCH(0,Input_Lieferant!$B$9:$B$158,-1),"",A147+1),A147),"")</f>
        <v>7</v>
      </c>
      <c r="B148" s="31"/>
      <c r="C148" s="25" t="str">
        <f t="shared" si="4"/>
        <v>001</v>
      </c>
      <c r="D148" s="31"/>
      <c r="E148" s="31"/>
      <c r="F148" s="31">
        <f ca="1">IF(A148&lt;&gt;"",NOW(),"")</f>
        <v>45755.458305439817</v>
      </c>
      <c r="G148" s="31"/>
      <c r="H148" s="31"/>
      <c r="I148" s="31"/>
      <c r="J148" s="31"/>
      <c r="K148" s="31"/>
      <c r="L148" s="31"/>
      <c r="M148" s="31"/>
      <c r="N148" s="31"/>
      <c r="O148" s="31"/>
      <c r="P148" s="31"/>
      <c r="Q148" s="31"/>
      <c r="R148" s="31"/>
      <c r="S148" s="31"/>
      <c r="T148" s="31"/>
      <c r="U148" s="31"/>
      <c r="V148" s="31"/>
      <c r="W148" s="31" t="str">
        <f t="shared" si="3"/>
        <v>V_GUELTIGAB</v>
      </c>
      <c r="X148" s="31"/>
      <c r="Y148" s="31"/>
      <c r="Z148" s="31"/>
      <c r="AA148" s="31"/>
      <c r="AB148" s="31"/>
      <c r="AC148" s="31"/>
      <c r="AD148" s="31"/>
      <c r="AE148" s="31"/>
      <c r="AF148" s="31"/>
      <c r="AG148" s="31"/>
      <c r="AH148" s="31"/>
    </row>
    <row r="149" spans="1:34" x14ac:dyDescent="0.4">
      <c r="A149" s="31">
        <f>IFERROR(IF(AND(A127=A128,A128=A129,A129=A130,A130=A131,A131=A132,A132=A133,A133=A134,A134=A135,A135=A136,A136=A137,A137=A138,A138=A139,A139=A140,A140=A141,A141=A142,A142=A143,A143=A144,A144=A145,A145=A146,A146=A147,A147=A148),IF(A148+1&gt;MATCH(0,Input_Lieferant!$B$9:$B$158,-1),"",A148+1),A148),"")</f>
        <v>7</v>
      </c>
      <c r="B149" s="31"/>
      <c r="C149" s="25" t="str">
        <f t="shared" si="4"/>
        <v>001</v>
      </c>
      <c r="D149" s="31"/>
      <c r="E149" s="31"/>
      <c r="F149" s="31" t="str">
        <f>IF(A149&lt;&gt;"", _xlfn.IFNA(INDEX('Systemmanager - Datenassistent'!$A$9:$AE$159,MATCH(A149,Input_Lieferant!$B$9:$B$158,0),MATCH(W149,'Systemmanager - Datenassistent'!$A$8:$AE$8,0)),""), "")&amp;""</f>
        <v/>
      </c>
      <c r="G149" s="31"/>
      <c r="H149" s="31"/>
      <c r="I149" s="31"/>
      <c r="J149" s="31"/>
      <c r="K149" s="31"/>
      <c r="L149" s="31"/>
      <c r="M149" s="31"/>
      <c r="N149" s="31"/>
      <c r="O149" s="31"/>
      <c r="P149" s="31"/>
      <c r="Q149" s="31"/>
      <c r="R149" s="31"/>
      <c r="S149" s="31"/>
      <c r="T149" s="31"/>
      <c r="U149" s="31"/>
      <c r="V149" s="31"/>
      <c r="W149" s="31" t="str">
        <f t="shared" si="3"/>
        <v>V_MIET_RELEVANZ</v>
      </c>
      <c r="X149" s="31"/>
      <c r="Y149" s="31"/>
      <c r="Z149" s="31"/>
      <c r="AA149" s="31"/>
      <c r="AB149" s="31"/>
      <c r="AC149" s="31"/>
      <c r="AD149" s="31"/>
      <c r="AE149" s="31"/>
      <c r="AF149" s="31"/>
      <c r="AG149" s="31"/>
      <c r="AH149" s="31"/>
    </row>
    <row r="150" spans="1:34" x14ac:dyDescent="0.4">
      <c r="A150" s="31">
        <f>IFERROR(IF(AND(A128=A129,A129=A130,A130=A131,A131=A132,A132=A133,A133=A134,A134=A135,A135=A136,A136=A137,A137=A138,A138=A139,A139=A140,A140=A141,A141=A142,A142=A143,A143=A144,A144=A145,A145=A146,A146=A147,A147=A148,A148=A149),IF(A149+1&gt;MATCH(0,Input_Lieferant!$B$9:$B$158,-1),"",A149+1),A149),"")</f>
        <v>7</v>
      </c>
      <c r="B150" s="31"/>
      <c r="C150" s="25" t="str">
        <f t="shared" si="4"/>
        <v>001</v>
      </c>
      <c r="D150" s="31"/>
      <c r="E150" s="31"/>
      <c r="F150" s="31" t="str">
        <f>IF(A150&lt;&gt;"", _xlfn.IFNA(INDEX('Systemmanager - Datenassistent'!$A$9:$AE$159,MATCH(A150,Input_Lieferant!$B$9:$B$158,0),MATCH(W150,'Systemmanager - Datenassistent'!$A$8:$AE$8,0)),""), "")&amp;""</f>
        <v/>
      </c>
      <c r="G150" s="31"/>
      <c r="H150" s="31"/>
      <c r="I150" s="31"/>
      <c r="J150" s="31"/>
      <c r="K150" s="31"/>
      <c r="L150" s="31"/>
      <c r="M150" s="31"/>
      <c r="N150" s="31"/>
      <c r="O150" s="31"/>
      <c r="P150" s="31"/>
      <c r="Q150" s="31"/>
      <c r="R150" s="31"/>
      <c r="S150" s="31"/>
      <c r="T150" s="31"/>
      <c r="U150" s="31"/>
      <c r="V150" s="31"/>
      <c r="W150" s="31" t="str">
        <f t="shared" si="3"/>
        <v>V_NACHSCHUBKLASSE</v>
      </c>
      <c r="X150" s="31"/>
      <c r="Y150" s="31"/>
      <c r="Z150" s="31"/>
      <c r="AA150" s="31"/>
      <c r="AB150" s="31"/>
      <c r="AC150" s="31"/>
      <c r="AD150" s="31"/>
      <c r="AE150" s="31"/>
      <c r="AF150" s="31"/>
      <c r="AG150" s="31"/>
      <c r="AH150" s="31"/>
    </row>
    <row r="151" spans="1:34" x14ac:dyDescent="0.4">
      <c r="A151" s="31">
        <f>IFERROR(IF(AND(A129=A130,A130=A131,A131=A132,A132=A133,A133=A134,A134=A135,A135=A136,A136=A137,A137=A138,A138=A139,A139=A140,A140=A141,A141=A142,A142=A143,A143=A144,A144=A145,A145=A146,A146=A147,A147=A148,A148=A149,A149=A150),IF(A150+1&gt;MATCH(0,Input_Lieferant!$B$9:$B$158,-1),"",A150+1),A150),"")</f>
        <v>7</v>
      </c>
      <c r="B151" s="31"/>
      <c r="C151" s="25" t="str">
        <f t="shared" si="4"/>
        <v>001</v>
      </c>
      <c r="D151" s="31"/>
      <c r="E151" s="31"/>
      <c r="F151" s="31" t="str">
        <f>IF(A151&lt;&gt;"", _xlfn.IFNA(INDEX(Input_Lieferant!$A$9:$AS$159,MATCH(A151,Input_Lieferant!$B$9:$B$158,0),MATCH(W151,Input_Lieferant!$A$8:$AS$8,0)),""), "")&amp;""</f>
        <v/>
      </c>
      <c r="G151" s="31"/>
      <c r="H151" s="31"/>
      <c r="I151" s="31"/>
      <c r="J151" s="31"/>
      <c r="K151" s="31"/>
      <c r="L151" s="31"/>
      <c r="M151" s="31"/>
      <c r="N151" s="31"/>
      <c r="O151" s="31"/>
      <c r="P151" s="31"/>
      <c r="Q151" s="31"/>
      <c r="R151" s="31"/>
      <c r="S151" s="31"/>
      <c r="T151" s="31"/>
      <c r="U151" s="31"/>
      <c r="V151" s="31"/>
      <c r="W151" s="31" t="str">
        <f t="shared" si="3"/>
        <v>V_LAGERFAEHIGKEIT</v>
      </c>
      <c r="X151" s="31"/>
      <c r="Y151" s="31"/>
      <c r="Z151" s="31"/>
      <c r="AA151" s="31"/>
      <c r="AB151" s="31"/>
      <c r="AC151" s="31"/>
      <c r="AD151" s="31"/>
      <c r="AE151" s="31"/>
      <c r="AF151" s="31"/>
      <c r="AG151" s="31"/>
      <c r="AH151" s="31"/>
    </row>
    <row r="152" spans="1:34" x14ac:dyDescent="0.4">
      <c r="A152" s="31">
        <f>IFERROR(IF(AND(A130=A131,A131=A132,A132=A133,A133=A134,A134=A135,A135=A136,A136=A137,A137=A138,A138=A139,A139=A140,A140=A141,A141=A142,A142=A143,A143=A144,A144=A145,A145=A146,A146=A147,A147=A148,A148=A149,A149=A150,A150=A151),IF(A151+1&gt;MATCH(0,Input_Lieferant!$B$9:$B$158,-1),"",A151+1),A151),"")</f>
        <v>7</v>
      </c>
      <c r="B152" s="31"/>
      <c r="C152" s="25" t="str">
        <f t="shared" si="4"/>
        <v>001</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V_BETRIEBSMITTEL</v>
      </c>
      <c r="X152" s="31"/>
      <c r="Y152" s="31"/>
      <c r="Z152" s="31"/>
      <c r="AA152" s="31"/>
      <c r="AB152" s="31"/>
      <c r="AC152" s="31"/>
      <c r="AD152" s="31"/>
      <c r="AE152" s="31"/>
      <c r="AF152" s="31"/>
      <c r="AG152" s="31"/>
      <c r="AH152" s="31"/>
    </row>
    <row r="153" spans="1:34" x14ac:dyDescent="0.4">
      <c r="A153" s="31">
        <f>IFERROR(IF(AND(A131=A132,A132=A133,A133=A134,A134=A135,A135=A136,A136=A137,A137=A138,A138=A139,A139=A140,A140=A141,A141=A142,A142=A143,A143=A144,A144=A145,A145=A146,A146=A147,A147=A148,A148=A149,A149=A150,A150=A151,A151=A152),IF(A152+1&gt;MATCH(0,Input_Lieferant!$B$9:$B$158,-1),"",A152+1),A152),"")</f>
        <v>7</v>
      </c>
      <c r="B153" s="31"/>
      <c r="C153" s="25" t="str">
        <f t="shared" si="4"/>
        <v>001</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31"/>
      <c r="H153" s="31"/>
      <c r="I153" s="31"/>
      <c r="J153" s="31"/>
      <c r="K153" s="31"/>
      <c r="L153" s="31"/>
      <c r="M153" s="31"/>
      <c r="N153" s="31"/>
      <c r="O153" s="31"/>
      <c r="P153" s="31"/>
      <c r="Q153" s="31"/>
      <c r="R153" s="31"/>
      <c r="S153" s="31"/>
      <c r="T153" s="31"/>
      <c r="U153" s="31"/>
      <c r="V153" s="31"/>
      <c r="W153" s="31" t="str">
        <f t="shared" si="5"/>
        <v>V_SONDERBETRIEBSMITTEL_MKZ</v>
      </c>
      <c r="X153" s="31"/>
      <c r="Y153" s="31"/>
      <c r="Z153" s="31"/>
      <c r="AA153" s="31"/>
      <c r="AB153" s="31"/>
      <c r="AC153" s="31"/>
      <c r="AD153" s="31"/>
      <c r="AE153" s="31"/>
      <c r="AF153" s="31"/>
      <c r="AG153" s="31"/>
      <c r="AH153" s="31"/>
    </row>
    <row r="154" spans="1:34" x14ac:dyDescent="0.4">
      <c r="A154" s="31">
        <f>IFERROR(IF(AND(A132=A133,A133=A134,A134=A135,A135=A136,A136=A137,A137=A138,A138=A139,A139=A140,A140=A141,A141=A142,A142=A143,A143=A144,A144=A145,A145=A146,A146=A147,A147=A148,A148=A149,A149=A150,A150=A151,A151=A152,A152=A153),IF(A153+1&gt;MATCH(0,Input_Lieferant!$B$9:$B$158,-1),"",A153+1),A153),"")</f>
        <v>7</v>
      </c>
      <c r="B154" s="31"/>
      <c r="C154" s="25" t="str">
        <f t="shared" si="4"/>
        <v>001</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V_SONDERBETRIEBSMITTEL_PRD</v>
      </c>
      <c r="X154" s="31"/>
      <c r="Y154" s="31"/>
      <c r="Z154" s="31"/>
      <c r="AA154" s="31"/>
      <c r="AB154" s="31"/>
      <c r="AC154" s="31"/>
      <c r="AD154" s="31"/>
      <c r="AE154" s="31"/>
      <c r="AF154" s="31"/>
      <c r="AG154" s="31"/>
      <c r="AH154" s="31"/>
    </row>
    <row r="155" spans="1:34" x14ac:dyDescent="0.4">
      <c r="A155" s="31">
        <f>IFERROR(IF(AND(A133=A134,A134=A135,A135=A136,A136=A137,A137=A138,A138=A139,A139=A140,A140=A141,A141=A142,A142=A143,A143=A144,A144=A145,A145=A146,A146=A147,A147=A148,A148=A149,A149=A150,A150=A151,A151=A152,A152=A153,A153=A154),IF(A154+1&gt;MATCH(0,Input_Lieferant!$B$9:$B$158,-1),"",A154+1),A154),"")</f>
        <v>7</v>
      </c>
      <c r="B155" s="31"/>
      <c r="C155" s="25" t="str">
        <f t="shared" si="4"/>
        <v>001</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V_SONDERBETRIEBSMITTEL_TRP</v>
      </c>
      <c r="X155" s="31"/>
      <c r="Y155" s="31"/>
      <c r="Z155" s="31"/>
      <c r="AA155" s="31"/>
      <c r="AB155" s="31"/>
      <c r="AC155" s="31"/>
      <c r="AD155" s="31"/>
      <c r="AE155" s="31"/>
      <c r="AF155" s="31"/>
      <c r="AG155" s="31"/>
      <c r="AH155" s="31"/>
    </row>
    <row r="156" spans="1:34" x14ac:dyDescent="0.4">
      <c r="A156" s="31">
        <f>IFERROR(IF(AND(A134=A135,A135=A136,A136=A137,A137=A138,A138=A139,A139=A140,A140=A141,A141=A142,A142=A143,A143=A144,A144=A145,A145=A146,A146=A147,A147=A148,A148=A149,A149=A150,A150=A151,A151=A152,A152=A153,A153=A154,A154=A155),IF(A155+1&gt;MATCH(0,Input_Lieferant!$B$9:$B$158,-1),"",A155+1),A155),"")</f>
        <v>8</v>
      </c>
      <c r="B156" s="31"/>
      <c r="C156" s="25" t="str">
        <f t="shared" si="4"/>
        <v>001</v>
      </c>
      <c r="D156" s="31"/>
      <c r="E156" s="31"/>
      <c r="F156" s="31" t="str">
        <f>IF(A156&lt;&gt;"", _xlfn.IFNA(INDEX(Grunddaten!$A$9:$S$159,MATCH(A156,Input_Lieferant!$B$9:$B$158,0),MATCH(W156,Grunddaten!$A$8:$M$8,0)),""), "")&amp;""</f>
        <v/>
      </c>
      <c r="G156" s="31"/>
      <c r="H156" s="31"/>
      <c r="I156" s="31"/>
      <c r="J156" s="31"/>
      <c r="K156" s="31"/>
      <c r="L156" s="31"/>
      <c r="M156" s="31"/>
      <c r="N156" s="31"/>
      <c r="O156" s="31"/>
      <c r="P156" s="31"/>
      <c r="Q156" s="31"/>
      <c r="R156" s="31"/>
      <c r="S156" s="31"/>
      <c r="T156" s="31"/>
      <c r="U156" s="31"/>
      <c r="V156" s="31"/>
      <c r="W156" s="31" t="str">
        <f t="shared" si="5"/>
        <v>V_A_NUMMER</v>
      </c>
      <c r="X156" s="31"/>
      <c r="Y156" s="31"/>
      <c r="Z156" s="31"/>
      <c r="AA156" s="31"/>
      <c r="AB156" s="31"/>
      <c r="AC156" s="31"/>
      <c r="AD156" s="31"/>
      <c r="AE156" s="31"/>
      <c r="AF156" s="31"/>
      <c r="AG156" s="31"/>
      <c r="AH156" s="31"/>
    </row>
    <row r="157" spans="1:34" x14ac:dyDescent="0.4">
      <c r="A157" s="31">
        <f>IFERROR(IF(AND(A135=A136,A136=A137,A137=A138,A138=A139,A139=A140,A140=A141,A141=A142,A142=A143,A143=A144,A144=A145,A145=A146,A146=A147,A147=A148,A148=A149,A149=A150,A150=A151,A151=A152,A152=A153,A153=A154,A154=A155,A155=A156),IF(A156+1&gt;MATCH(0,Input_Lieferant!$B$9:$B$158,-1),"",A156+1),A156),"")</f>
        <v>8</v>
      </c>
      <c r="B157" s="31"/>
      <c r="C157" s="25" t="str">
        <f t="shared" si="4"/>
        <v>001</v>
      </c>
      <c r="D157" s="31"/>
      <c r="E157" s="31"/>
      <c r="F157" s="31" t="str">
        <f>IF(A157&lt;&gt;"", _xlfn.IFNA(INDEX(Grunddaten!$A$9:$S$159,MATCH(A157,Input_Lieferant!$B$9:$B$158,0),MATCH(W157,Grunddaten!$A$8:$M$8,0)),""), "")&amp;""</f>
        <v/>
      </c>
      <c r="G157" s="31"/>
      <c r="H157" s="31"/>
      <c r="I157" s="31"/>
      <c r="J157" s="31"/>
      <c r="K157" s="31"/>
      <c r="L157" s="31"/>
      <c r="M157" s="31"/>
      <c r="N157" s="31"/>
      <c r="O157" s="31"/>
      <c r="P157" s="31"/>
      <c r="Q157" s="31"/>
      <c r="R157" s="31"/>
      <c r="S157" s="31"/>
      <c r="T157" s="31"/>
      <c r="U157" s="31"/>
      <c r="V157" s="31"/>
      <c r="W157" s="31" t="str">
        <f t="shared" si="5"/>
        <v>V_REVFREMD</v>
      </c>
      <c r="X157" s="31"/>
      <c r="Y157" s="31"/>
      <c r="Z157" s="31"/>
      <c r="AA157" s="31"/>
      <c r="AB157" s="31"/>
      <c r="AC157" s="31"/>
      <c r="AD157" s="31"/>
      <c r="AE157" s="31"/>
      <c r="AF157" s="31"/>
      <c r="AG157" s="31"/>
      <c r="AH157" s="31"/>
    </row>
    <row r="158" spans="1:34" x14ac:dyDescent="0.4">
      <c r="A158" s="31">
        <f>IFERROR(IF(AND(A136=A137,A137=A138,A138=A139,A139=A140,A140=A141,A141=A142,A142=A143,A143=A144,A144=A145,A145=A146,A146=A147,A147=A148,A148=A149,A149=A150,A150=A151,A151=A152,A152=A153,A153=A154,A154=A155,A155=A156,A156=A157),IF(A157+1&gt;MATCH(0,Input_Lieferant!$B$9:$B$158,-1),"",A157+1),A157),"")</f>
        <v>8</v>
      </c>
      <c r="B158" s="31"/>
      <c r="C158" s="25" t="str">
        <f t="shared" si="4"/>
        <v>001</v>
      </c>
      <c r="D158" s="31"/>
      <c r="E158" s="31"/>
      <c r="F158" s="31" t="str">
        <f>IF(A158&lt;&gt;"", _xlfn.IFNA(INDEX(Grunddaten!$A$9:$S$159,MATCH(A158,Input_Lieferant!$B$9:$B$158,0),MATCH(W158,Grunddaten!$A$8:$M$8,0)),""), "")&amp;""</f>
        <v/>
      </c>
      <c r="G158" s="31"/>
      <c r="H158" s="31"/>
      <c r="I158" s="31"/>
      <c r="J158" s="31"/>
      <c r="K158" s="31"/>
      <c r="L158" s="31"/>
      <c r="M158" s="31"/>
      <c r="N158" s="31"/>
      <c r="O158" s="31"/>
      <c r="P158" s="31"/>
      <c r="Q158" s="31"/>
      <c r="R158" s="31"/>
      <c r="S158" s="31"/>
      <c r="T158" s="31"/>
      <c r="U158" s="31"/>
      <c r="V158" s="31"/>
      <c r="W158" s="31" t="str">
        <f t="shared" si="5"/>
        <v>V_REVEIGEN</v>
      </c>
      <c r="X158" s="31"/>
      <c r="Y158" s="31"/>
      <c r="Z158" s="31"/>
      <c r="AA158" s="31"/>
      <c r="AB158" s="31"/>
      <c r="AC158" s="31"/>
      <c r="AD158" s="31"/>
      <c r="AE158" s="31"/>
      <c r="AF158" s="31"/>
      <c r="AG158" s="31"/>
      <c r="AH158" s="31"/>
    </row>
    <row r="159" spans="1:34" x14ac:dyDescent="0.4">
      <c r="A159" s="31">
        <f>IFERROR(IF(AND(A137=A138,A138=A139,A139=A140,A140=A141,A141=A142,A142=A143,A143=A144,A144=A145,A145=A146,A146=A147,A147=A148,A148=A149,A149=A150,A150=A151,A151=A152,A152=A153,A153=A154,A154=A155,A155=A156,A156=A157,A157=A158),IF(A158+1&gt;MATCH(0,Input_Lieferant!$B$9:$B$158,-1),"",A158+1),A158),"")</f>
        <v>8</v>
      </c>
      <c r="B159" s="31"/>
      <c r="C159" s="25" t="str">
        <f t="shared" si="4"/>
        <v>001</v>
      </c>
      <c r="D159" s="31"/>
      <c r="E159" s="31"/>
      <c r="F159" s="31" t="str">
        <f>IF(A159&lt;&gt;"", _xlfn.IFNA(INDEX('Systemmanager - Datenassistent'!$A$9:$AE$159,MATCH(A159,Input_Lieferant!$B$9:$B$158,0),MATCH(W159,'Systemmanager - Datenassistent'!$A$8:$AE$8,0)),""), "")&amp;""</f>
        <v/>
      </c>
      <c r="G159" s="31"/>
      <c r="H159" s="31"/>
      <c r="I159" s="31"/>
      <c r="J159" s="31"/>
      <c r="K159" s="31"/>
      <c r="L159" s="31"/>
      <c r="M159" s="31"/>
      <c r="N159" s="31"/>
      <c r="O159" s="31"/>
      <c r="P159" s="31"/>
      <c r="Q159" s="31"/>
      <c r="R159" s="31"/>
      <c r="S159" s="31"/>
      <c r="T159" s="31"/>
      <c r="U159" s="31"/>
      <c r="V159" s="31"/>
      <c r="W159" s="31" t="str">
        <f t="shared" si="5"/>
        <v>V_SYSTEMMANAGER</v>
      </c>
      <c r="X159" s="31"/>
      <c r="Y159" s="31"/>
      <c r="Z159" s="31"/>
      <c r="AA159" s="31"/>
      <c r="AB159" s="31"/>
      <c r="AC159" s="31"/>
      <c r="AD159" s="31"/>
      <c r="AE159" s="31"/>
      <c r="AF159" s="31"/>
      <c r="AG159" s="31"/>
      <c r="AH159" s="31"/>
    </row>
    <row r="160" spans="1:34" x14ac:dyDescent="0.4">
      <c r="A160" s="31">
        <f>IFERROR(IF(AND(A138=A139,A139=A140,A140=A141,A141=A142,A142=A143,A143=A144,A144=A145,A145=A146,A146=A147,A147=A148,A148=A149,A149=A150,A150=A151,A151=A152,A152=A153,A153=A154,A154=A155,A155=A156,A156=A157,A157=A158,A158=A159),IF(A159+1&gt;MATCH(0,Input_Lieferant!$B$9:$B$158,-1),"",A159+1),A159),"")</f>
        <v>8</v>
      </c>
      <c r="B160" s="31"/>
      <c r="C160" s="25" t="str">
        <f t="shared" si="4"/>
        <v>001</v>
      </c>
      <c r="D160" s="31"/>
      <c r="E160" s="31"/>
      <c r="F160" s="31" t="str">
        <f>IF(A160&lt;&gt;"", _xlfn.IFNA(INDEX(Grunddaten!$A$9:$S$159,MATCH(A160,Input_Lieferant!$B$9:$B$158,0),MATCH(W160,Grunddaten!$A$8:$M$8,0)),""), "")&amp;""</f>
        <v>U</v>
      </c>
      <c r="G160" s="31"/>
      <c r="H160" s="31"/>
      <c r="I160" s="31"/>
      <c r="J160" s="31"/>
      <c r="K160" s="31"/>
      <c r="L160" s="31"/>
      <c r="M160" s="31"/>
      <c r="N160" s="31"/>
      <c r="O160" s="31"/>
      <c r="P160" s="31"/>
      <c r="Q160" s="31"/>
      <c r="R160" s="31"/>
      <c r="S160" s="31"/>
      <c r="T160" s="31"/>
      <c r="U160" s="31"/>
      <c r="V160" s="31"/>
      <c r="W160" s="31" t="str">
        <f t="shared" si="5"/>
        <v>V_UEBERSETZUNG</v>
      </c>
      <c r="X160" s="31"/>
      <c r="Y160" s="31"/>
      <c r="Z160" s="31"/>
      <c r="AA160" s="31"/>
      <c r="AB160" s="31"/>
      <c r="AC160" s="31"/>
      <c r="AD160" s="31"/>
      <c r="AE160" s="31"/>
      <c r="AF160" s="31"/>
      <c r="AG160" s="31"/>
      <c r="AH160" s="31"/>
    </row>
    <row r="161" spans="1:34" x14ac:dyDescent="0.4">
      <c r="A161" s="31">
        <f>IFERROR(IF(AND(A139=A140,A140=A141,A141=A142,A142=A143,A143=A144,A144=A145,A145=A146,A146=A147,A147=A148,A148=A149,A149=A150,A150=A151,A151=A152,A152=A153,A153=A154,A154=A155,A155=A156,A156=A157,A157=A158,A158=A159,A159=A160),IF(A160+1&gt;MATCH(0,Input_Lieferant!$B$9:$B$158,-1),"",A160+1),A160),"")</f>
        <v>8</v>
      </c>
      <c r="B161" s="31"/>
      <c r="C161" s="25" t="str">
        <f t="shared" si="4"/>
        <v>001</v>
      </c>
      <c r="D161" s="31"/>
      <c r="E161" s="31"/>
      <c r="F161" s="31" t="str">
        <f>IF(A161&lt;&gt;"", _xlfn.IFNA(INDEX('Systemmanager - Datenassistent'!$A$9:$AE$159,MATCH(A161,Input_Lieferant!$B$9:$B$158,0),MATCH(W161,'Systemmanager - Datenassistent'!$A$8:$AE$8,0)),""), "")&amp;""</f>
        <v/>
      </c>
      <c r="G161" s="31"/>
      <c r="H161" s="31"/>
      <c r="I161" s="31"/>
      <c r="J161" s="31"/>
      <c r="K161" s="31"/>
      <c r="L161" s="31"/>
      <c r="M161" s="31"/>
      <c r="N161" s="31"/>
      <c r="O161" s="31"/>
      <c r="P161" s="31"/>
      <c r="Q161" s="31"/>
      <c r="R161" s="31"/>
      <c r="S161" s="31"/>
      <c r="T161" s="31"/>
      <c r="U161" s="31"/>
      <c r="V161" s="31"/>
      <c r="W161" s="31" t="str">
        <f t="shared" si="5"/>
        <v>V_KENNZIFFER</v>
      </c>
      <c r="X161" s="31"/>
      <c r="Y161" s="31"/>
      <c r="Z161" s="31"/>
      <c r="AA161" s="31"/>
      <c r="AB161" s="31"/>
      <c r="AC161" s="31"/>
      <c r="AD161" s="31"/>
      <c r="AE161" s="31"/>
      <c r="AF161" s="31"/>
      <c r="AG161" s="31"/>
      <c r="AH161" s="31"/>
    </row>
    <row r="162" spans="1:34" x14ac:dyDescent="0.4">
      <c r="A162" s="31">
        <f>IFERROR(IF(AND(A140=A141,A141=A142,A142=A143,A143=A144,A144=A145,A145=A146,A146=A147,A147=A148,A148=A149,A149=A150,A150=A151,A151=A152,A152=A153,A153=A154,A154=A155,A155=A156,A156=A157,A157=A158,A158=A159,A159=A160,A160=A161),IF(A161+1&gt;MATCH(0,Input_Lieferant!$B$9:$B$158,-1),"",A161+1),A161),"")</f>
        <v>8</v>
      </c>
      <c r="B162" s="31"/>
      <c r="C162" s="25" t="str">
        <f t="shared" si="4"/>
        <v>001</v>
      </c>
      <c r="D162" s="31"/>
      <c r="E162" s="31"/>
      <c r="F162" s="31" t="str">
        <f>IF(A162&lt;&gt;"", _xlfn.IFNA(INDEX('Systemmanager - Datenassistent'!$A$9:$AE$159,MATCH(A162,Input_Lieferant!$B$9:$B$158,0),MATCH(W162,'Systemmanager - Datenassistent'!$A$8:$AE$8,0)),""), "")&amp;""</f>
        <v>oHXlhSWzXsbTAzontclDQzkxWnfcnp</v>
      </c>
      <c r="G162" s="31"/>
      <c r="H162" s="31"/>
      <c r="I162" s="31"/>
      <c r="J162" s="31"/>
      <c r="K162" s="31"/>
      <c r="L162" s="31"/>
      <c r="M162" s="31"/>
      <c r="N162" s="31"/>
      <c r="O162" s="31"/>
      <c r="P162" s="31"/>
      <c r="Q162" s="31"/>
      <c r="R162" s="31"/>
      <c r="S162" s="31"/>
      <c r="T162" s="31"/>
      <c r="U162" s="31"/>
      <c r="V162" s="31"/>
      <c r="W162" s="31" t="str">
        <f t="shared" si="5"/>
        <v>V_NEXT_HIGHER</v>
      </c>
      <c r="X162" s="31"/>
      <c r="Y162" s="31"/>
      <c r="Z162" s="31"/>
      <c r="AA162" s="31"/>
      <c r="AB162" s="31"/>
      <c r="AC162" s="31"/>
      <c r="AD162" s="31"/>
      <c r="AE162" s="31"/>
      <c r="AF162" s="31"/>
      <c r="AG162" s="31"/>
      <c r="AH162" s="31"/>
    </row>
    <row r="163" spans="1:34" x14ac:dyDescent="0.4">
      <c r="A163" s="31">
        <f>IFERROR(IF(AND(A141=A142,A142=A143,A143=A144,A144=A145,A145=A146,A146=A147,A147=A148,A148=A149,A149=A150,A150=A151,A151=A152,A152=A153,A153=A154,A154=A155,A155=A156,A156=A157,A157=A158,A158=A159,A159=A160,A160=A161,A161=A162),IF(A162+1&gt;MATCH(0,Input_Lieferant!$B$9:$B$158,-1),"",A162+1),A162),"")</f>
        <v>8</v>
      </c>
      <c r="B163" s="31"/>
      <c r="C163" s="25" t="str">
        <f t="shared" si="4"/>
        <v>001</v>
      </c>
      <c r="D163" s="31"/>
      <c r="E163" s="31"/>
      <c r="F163" s="31" t="str">
        <f>IF(A163&lt;&gt;"", _xlfn.IFNA(INDEX(Grunddaten!$A$9:$S$159,MATCH(A163,Input_Lieferant!$B$9:$B$158,0),MATCH(W163,Grunddaten!$A$8:$M$8,0)),""), "")&amp;""</f>
        <v>J</v>
      </c>
      <c r="G163" s="31"/>
      <c r="H163" s="31"/>
      <c r="I163" s="31"/>
      <c r="J163" s="31"/>
      <c r="K163" s="31"/>
      <c r="L163" s="31"/>
      <c r="M163" s="31"/>
      <c r="N163" s="31"/>
      <c r="O163" s="31"/>
      <c r="P163" s="31"/>
      <c r="Q163" s="31"/>
      <c r="R163" s="31"/>
      <c r="S163" s="31"/>
      <c r="T163" s="31"/>
      <c r="U163" s="31"/>
      <c r="V163" s="31"/>
      <c r="W163" s="31" t="str">
        <f t="shared" si="5"/>
        <v>V_ZERTFLUG</v>
      </c>
      <c r="X163" s="31"/>
      <c r="Y163" s="31"/>
      <c r="Z163" s="31"/>
      <c r="AA163" s="31"/>
      <c r="AB163" s="31"/>
      <c r="AC163" s="31"/>
      <c r="AD163" s="31"/>
      <c r="AE163" s="31"/>
      <c r="AF163" s="31"/>
      <c r="AG163" s="31"/>
      <c r="AH163" s="31"/>
    </row>
    <row r="164" spans="1:34" x14ac:dyDescent="0.4">
      <c r="A164" s="31">
        <f>IFERROR(IF(AND(A142=A143,A143=A144,A144=A145,A145=A146,A146=A147,A147=A148,A148=A149,A149=A150,A150=A151,A151=A152,A152=A153,A153=A154,A154=A155,A155=A156,A156=A157,A157=A158,A158=A159,A159=A160,A160=A161,A161=A162,A162=A163),IF(A163+1&gt;MATCH(0,Input_Lieferant!$B$9:$B$158,-1),"",A163+1),A163),"")</f>
        <v>8</v>
      </c>
      <c r="B164" s="31"/>
      <c r="C164" s="25" t="str">
        <f t="shared" si="4"/>
        <v>001</v>
      </c>
      <c r="D164" s="31"/>
      <c r="E164" s="31"/>
      <c r="F164" s="31" t="str">
        <f>IF(A164&lt;&gt;"", _xlfn.IFNA(INDEX('Systemmanager - Datenassistent'!$A$9:$AE$159,MATCH(A164,Input_Lieferant!$B$9:$B$158,0),MATCH(W164,'Systemmanager - Datenassistent'!$A$8:$AE$8,0)),""), "")&amp;""</f>
        <v/>
      </c>
      <c r="G164" s="31"/>
      <c r="H164" s="31"/>
      <c r="I164" s="31"/>
      <c r="J164" s="31"/>
      <c r="K164" s="31"/>
      <c r="L164" s="31"/>
      <c r="M164" s="31"/>
      <c r="N164" s="31"/>
      <c r="O164" s="31"/>
      <c r="P164" s="31"/>
      <c r="Q164" s="31"/>
      <c r="R164" s="31"/>
      <c r="S164" s="31"/>
      <c r="T164" s="31"/>
      <c r="U164" s="31"/>
      <c r="V164" s="31"/>
      <c r="W164" s="31" t="str">
        <f t="shared" si="5"/>
        <v>V_APM</v>
      </c>
      <c r="X164" s="31"/>
      <c r="Y164" s="31"/>
      <c r="Z164" s="31"/>
      <c r="AA164" s="31"/>
      <c r="AB164" s="31"/>
      <c r="AC164" s="31"/>
      <c r="AD164" s="31"/>
      <c r="AE164" s="31"/>
      <c r="AF164" s="31"/>
      <c r="AG164" s="31"/>
      <c r="AH164" s="31"/>
    </row>
    <row r="165" spans="1:34" x14ac:dyDescent="0.4">
      <c r="A165" s="31">
        <f>IFERROR(IF(AND(A143=A144,A144=A145,A145=A146,A146=A147,A147=A148,A148=A149,A149=A150,A150=A151,A151=A152,A152=A153,A153=A154,A154=A155,A155=A156,A156=A157,A157=A158,A158=A159,A159=A160,A160=A161,A161=A162,A162=A163,A163=A164),IF(A164+1&gt;MATCH(0,Input_Lieferant!$B$9:$B$158,-1),"",A164+1),A164),"")</f>
        <v>8</v>
      </c>
      <c r="B165" s="31"/>
      <c r="C165" s="25" t="str">
        <f t="shared" si="4"/>
        <v>001</v>
      </c>
      <c r="D165" s="31"/>
      <c r="E165" s="31"/>
      <c r="F165" s="31"/>
      <c r="G165" s="31"/>
      <c r="H165" s="31"/>
      <c r="I165" s="31"/>
      <c r="J165" s="31"/>
      <c r="K165" s="31"/>
      <c r="L165" s="31"/>
      <c r="M165" s="31"/>
      <c r="N165" s="31"/>
      <c r="O165" s="31"/>
      <c r="P165" s="31"/>
      <c r="Q165" s="31"/>
      <c r="R165" s="31"/>
      <c r="S165" s="31"/>
      <c r="T165" s="31"/>
      <c r="U165" s="31"/>
      <c r="V165" s="31"/>
      <c r="W165" s="31" t="str">
        <f t="shared" si="5"/>
        <v>V_CHEOPS</v>
      </c>
      <c r="X165" s="31"/>
      <c r="Y165" s="31"/>
      <c r="Z165" s="31"/>
      <c r="AA165" s="31"/>
      <c r="AB165" s="31"/>
      <c r="AC165" s="31"/>
      <c r="AD165" s="31"/>
      <c r="AE165" s="31"/>
      <c r="AF165" s="31"/>
      <c r="AG165" s="31"/>
      <c r="AH165" s="31"/>
    </row>
    <row r="166" spans="1:34" x14ac:dyDescent="0.4">
      <c r="A166" s="31">
        <f>IFERROR(IF(AND(A144=A145,A145=A146,A146=A147,A147=A148,A148=A149,A149=A150,A150=A151,A151=A152,A152=A153,A153=A154,A154=A155,A155=A156,A156=A157,A157=A158,A158=A159,A159=A160,A160=A161,A161=A162,A162=A163,A163=A164,A164=A165),IF(A165+1&gt;MATCH(0,Input_Lieferant!$B$9:$B$158,-1),"",A165+1),A165),"")</f>
        <v>8</v>
      </c>
      <c r="B166" s="31"/>
      <c r="C166" s="25" t="str">
        <f t="shared" si="4"/>
        <v>001</v>
      </c>
      <c r="D166" s="31"/>
      <c r="E166" s="31"/>
      <c r="F166" s="31" t="str">
        <f>IF(A166&lt;&gt;"", _xlfn.IFNA(INDEX('Systemmanager - Datenassistent'!$A$9:$AE$159,MATCH(A166,Input_Lieferant!$B$9:$B$158,0),MATCH(W166,'Systemmanager - Datenassistent'!$A$8:$AE$8,0)),""), "")&amp;""</f>
        <v/>
      </c>
      <c r="G166" s="31"/>
      <c r="H166" s="31"/>
      <c r="I166" s="31"/>
      <c r="J166" s="31"/>
      <c r="K166" s="31"/>
      <c r="L166" s="31"/>
      <c r="M166" s="31"/>
      <c r="N166" s="31"/>
      <c r="O166" s="31"/>
      <c r="P166" s="31"/>
      <c r="Q166" s="31"/>
      <c r="R166" s="31"/>
      <c r="S166" s="31"/>
      <c r="T166" s="31"/>
      <c r="U166" s="31"/>
      <c r="V166" s="31"/>
      <c r="W166" s="31" t="str">
        <f t="shared" si="5"/>
        <v>V_SVSAA</v>
      </c>
      <c r="X166" s="31"/>
      <c r="Y166" s="31"/>
      <c r="Z166" s="31"/>
      <c r="AA166" s="31"/>
      <c r="AB166" s="31"/>
      <c r="AC166" s="31"/>
      <c r="AD166" s="31"/>
      <c r="AE166" s="31"/>
      <c r="AF166" s="31"/>
      <c r="AG166" s="31"/>
      <c r="AH166" s="31"/>
    </row>
    <row r="167" spans="1:34" x14ac:dyDescent="0.4">
      <c r="A167" s="31">
        <f>IFERROR(IF(AND(A145=A146,A146=A147,A147=A148,A148=A149,A149=A150,A150=A151,A151=A152,A152=A153,A153=A154,A154=A155,A155=A156,A156=A157,A157=A158,A158=A159,A159=A160,A160=A161,A161=A162,A162=A163,A163=A164,A164=A165,A165=A166),IF(A166+1&gt;MATCH(0,Input_Lieferant!$B$9:$B$158,-1),"",A166+1),A166),"")</f>
        <v>8</v>
      </c>
      <c r="B167" s="31"/>
      <c r="C167" s="25" t="str">
        <f t="shared" si="4"/>
        <v>001</v>
      </c>
      <c r="D167" s="31"/>
      <c r="E167" s="31"/>
      <c r="F167" s="31" t="str">
        <f>IF(A167&lt;&gt;"", IFERROR(ROUND(INDEX(Input_Lieferant!$A$9:$AS$159,MATCH(A167,Input_Lieferant!$B$9:$B$158,0),MATCH(W167,Input_Lieferant!$A$8:$AS$8,0)),2),""), "")&amp;""</f>
        <v>9.8</v>
      </c>
      <c r="G167" s="31"/>
      <c r="H167" s="31"/>
      <c r="I167" s="31"/>
      <c r="J167" s="31"/>
      <c r="K167" s="31"/>
      <c r="L167" s="31"/>
      <c r="M167" s="31"/>
      <c r="N167" s="31"/>
      <c r="O167" s="31"/>
      <c r="P167" s="31"/>
      <c r="Q167" s="31"/>
      <c r="R167" s="31"/>
      <c r="S167" s="31"/>
      <c r="T167" s="31"/>
      <c r="U167" s="31"/>
      <c r="V167" s="31"/>
      <c r="W167" s="31" t="str">
        <f t="shared" si="5"/>
        <v>V_BEWERTUNGSPREIS</v>
      </c>
      <c r="X167" s="31"/>
      <c r="Y167" s="31"/>
      <c r="Z167" s="31"/>
      <c r="AA167" s="31"/>
      <c r="AB167" s="31"/>
      <c r="AC167" s="31"/>
      <c r="AD167" s="31"/>
      <c r="AE167" s="31"/>
      <c r="AF167" s="31"/>
      <c r="AG167" s="31"/>
      <c r="AH167" s="31"/>
    </row>
    <row r="168" spans="1:34" x14ac:dyDescent="0.4">
      <c r="A168" s="31">
        <f>IFERROR(IF(AND(A146=A147,A147=A148,A148=A149,A149=A150,A150=A151,A151=A152,A152=A153,A153=A154,A154=A155,A155=A156,A156=A157,A157=A158,A158=A159,A159=A160,A160=A161,A161=A162,A162=A163,A163=A164,A164=A165,A165=A166,A166=A167),IF(A167+1&gt;MATCH(0,Input_Lieferant!$B$9:$B$158,-1),"",A167+1),A167),"")</f>
        <v>8</v>
      </c>
      <c r="B168" s="31"/>
      <c r="C168" s="25" t="str">
        <f t="shared" si="4"/>
        <v>001</v>
      </c>
      <c r="D168" s="31"/>
      <c r="E168" s="31"/>
      <c r="F168" s="31" t="str">
        <f>IF(A168&lt;&gt;"", _xlfn.IFNA(INDEX(Input_Lieferant!$A$9:$AS$159,MATCH(A168,Input_Lieferant!$B$9:$B$158,0),MATCH(W168,Input_Lieferant!$A$8:$AS$8,0)),""), "")&amp;""</f>
        <v>CHF</v>
      </c>
      <c r="G168" s="31"/>
      <c r="H168" s="31"/>
      <c r="I168" s="31"/>
      <c r="J168" s="31"/>
      <c r="K168" s="31"/>
      <c r="L168" s="31"/>
      <c r="M168" s="31"/>
      <c r="N168" s="31"/>
      <c r="O168" s="31"/>
      <c r="P168" s="31"/>
      <c r="Q168" s="31"/>
      <c r="R168" s="31"/>
      <c r="S168" s="31"/>
      <c r="T168" s="31"/>
      <c r="U168" s="31"/>
      <c r="V168" s="31"/>
      <c r="W168" s="31" t="str">
        <f t="shared" si="5"/>
        <v>V_WAEHRUNG</v>
      </c>
      <c r="X168" s="31"/>
      <c r="Y168" s="31"/>
      <c r="Z168" s="31"/>
      <c r="AA168" s="31"/>
      <c r="AB168" s="31"/>
      <c r="AC168" s="31"/>
      <c r="AD168" s="31"/>
      <c r="AE168" s="31"/>
      <c r="AF168" s="31"/>
      <c r="AG168" s="31"/>
      <c r="AH168" s="31"/>
    </row>
    <row r="169" spans="1:34" x14ac:dyDescent="0.4">
      <c r="A169" s="31">
        <f>IFERROR(IF(AND(A147=A148,A148=A149,A149=A150,A150=A151,A151=A152,A152=A153,A153=A154,A154=A155,A155=A156,A156=A157,A157=A158,A158=A159,A159=A160,A160=A161,A161=A162,A162=A163,A163=A164,A164=A165,A165=A166,A166=A167,A167=A168),IF(A168+1&gt;MATCH(0,Input_Lieferant!$B$9:$B$158,-1),"",A168+1),A168),"")</f>
        <v>8</v>
      </c>
      <c r="B169" s="31"/>
      <c r="C169" s="25" t="str">
        <f t="shared" si="4"/>
        <v>001</v>
      </c>
      <c r="D169" s="31"/>
      <c r="E169" s="31"/>
      <c r="F169" s="31" t="str">
        <f>IF(A169&lt;&gt;"", _xlfn.IFNA(INDEX(Input_Lieferant!$A$9:$AS$159,MATCH(A169,Input_Lieferant!$B$9:$B$158,0),MATCH(W169,Input_Lieferant!$A$8:$AS$8,0)),""), "")&amp;""</f>
        <v>90</v>
      </c>
      <c r="G169" s="31"/>
      <c r="H169" s="31"/>
      <c r="I169" s="31"/>
      <c r="J169" s="31"/>
      <c r="K169" s="31"/>
      <c r="L169" s="31"/>
      <c r="M169" s="31"/>
      <c r="N169" s="31"/>
      <c r="O169" s="31"/>
      <c r="P169" s="31"/>
      <c r="Q169" s="31"/>
      <c r="R169" s="31"/>
      <c r="S169" s="31"/>
      <c r="T169" s="31"/>
      <c r="U169" s="31"/>
      <c r="V169" s="31"/>
      <c r="W169" s="31" t="str">
        <f t="shared" si="5"/>
        <v>V_PREISEINHEIT</v>
      </c>
      <c r="X169" s="31"/>
      <c r="Y169" s="31"/>
      <c r="Z169" s="31"/>
      <c r="AA169" s="31"/>
      <c r="AB169" s="31"/>
      <c r="AC169" s="31"/>
      <c r="AD169" s="31"/>
      <c r="AE169" s="31"/>
      <c r="AF169" s="31"/>
      <c r="AG169" s="31"/>
      <c r="AH169" s="31"/>
    </row>
    <row r="170" spans="1:34" x14ac:dyDescent="0.4">
      <c r="A170" s="31">
        <f>IFERROR(IF(AND(A148=A149,A149=A150,A150=A151,A151=A152,A152=A153,A153=A154,A154=A155,A155=A156,A156=A157,A157=A158,A158=A159,A159=A160,A160=A161,A161=A162,A162=A163,A163=A164,A164=A165,A165=A166,A166=A167,A167=A168,A168=A169),IF(A169+1&gt;MATCH(0,Input_Lieferant!$B$9:$B$158,-1),"",A169+1),A169),"")</f>
        <v>8</v>
      </c>
      <c r="B170" s="31"/>
      <c r="C170" s="25" t="str">
        <f t="shared" si="4"/>
        <v>001</v>
      </c>
      <c r="D170" s="31"/>
      <c r="E170" s="31"/>
      <c r="F170" s="31">
        <f ca="1">IF(A170&lt;&gt;"",NOW(),"")</f>
        <v>45755.458305439817</v>
      </c>
      <c r="G170" s="31"/>
      <c r="H170" s="31"/>
      <c r="I170" s="31"/>
      <c r="J170" s="31"/>
      <c r="K170" s="31"/>
      <c r="L170" s="31"/>
      <c r="M170" s="31"/>
      <c r="N170" s="31"/>
      <c r="O170" s="31"/>
      <c r="P170" s="31"/>
      <c r="Q170" s="31"/>
      <c r="R170" s="31"/>
      <c r="S170" s="31"/>
      <c r="T170" s="31"/>
      <c r="U170" s="31"/>
      <c r="V170" s="31"/>
      <c r="W170" s="31" t="str">
        <f t="shared" si="5"/>
        <v>V_GUELTIGAB</v>
      </c>
      <c r="X170" s="31"/>
      <c r="Y170" s="31"/>
      <c r="Z170" s="31"/>
      <c r="AA170" s="31"/>
      <c r="AB170" s="31"/>
      <c r="AC170" s="31"/>
      <c r="AD170" s="31"/>
      <c r="AE170" s="31"/>
      <c r="AF170" s="31"/>
      <c r="AG170" s="31"/>
      <c r="AH170" s="31"/>
    </row>
    <row r="171" spans="1:34" x14ac:dyDescent="0.4">
      <c r="A171" s="31">
        <f>IFERROR(IF(AND(A149=A150,A150=A151,A151=A152,A152=A153,A153=A154,A154=A155,A155=A156,A156=A157,A157=A158,A158=A159,A159=A160,A160=A161,A161=A162,A162=A163,A163=A164,A164=A165,A165=A166,A166=A167,A167=A168,A168=A169,A169=A170),IF(A170+1&gt;MATCH(0,Input_Lieferant!$B$9:$B$158,-1),"",A170+1),A170),"")</f>
        <v>8</v>
      </c>
      <c r="B171" s="31"/>
      <c r="C171" s="25" t="str">
        <f t="shared" si="4"/>
        <v>001</v>
      </c>
      <c r="D171" s="31"/>
      <c r="E171" s="31"/>
      <c r="F171" s="31" t="str">
        <f>IF(A171&lt;&gt;"", _xlfn.IFNA(INDEX('Systemmanager - Datenassistent'!$A$9:$AE$159,MATCH(A171,Input_Lieferant!$B$9:$B$158,0),MATCH(W171,'Systemmanager - Datenassistent'!$A$8:$AE$8,0)),""), "")&amp;""</f>
        <v/>
      </c>
      <c r="G171" s="31"/>
      <c r="H171" s="31"/>
      <c r="I171" s="31"/>
      <c r="J171" s="31"/>
      <c r="K171" s="31"/>
      <c r="L171" s="31"/>
      <c r="M171" s="31"/>
      <c r="N171" s="31"/>
      <c r="O171" s="31"/>
      <c r="P171" s="31"/>
      <c r="Q171" s="31"/>
      <c r="R171" s="31"/>
      <c r="S171" s="31"/>
      <c r="T171" s="31"/>
      <c r="U171" s="31"/>
      <c r="V171" s="31"/>
      <c r="W171" s="31" t="str">
        <f t="shared" si="5"/>
        <v>V_MIET_RELEVANZ</v>
      </c>
      <c r="X171" s="31"/>
      <c r="Y171" s="31"/>
      <c r="Z171" s="31"/>
      <c r="AA171" s="31"/>
      <c r="AB171" s="31"/>
      <c r="AC171" s="31"/>
      <c r="AD171" s="31"/>
      <c r="AE171" s="31"/>
      <c r="AF171" s="31"/>
      <c r="AG171" s="31"/>
      <c r="AH171" s="31"/>
    </row>
    <row r="172" spans="1:34" x14ac:dyDescent="0.4">
      <c r="A172" s="31">
        <f>IFERROR(IF(AND(A150=A151,A151=A152,A152=A153,A153=A154,A154=A155,A155=A156,A156=A157,A157=A158,A158=A159,A159=A160,A160=A161,A161=A162,A162=A163,A163=A164,A164=A165,A165=A166,A166=A167,A167=A168,A168=A169,A169=A170,A170=A171),IF(A171+1&gt;MATCH(0,Input_Lieferant!$B$9:$B$158,-1),"",A171+1),A171),"")</f>
        <v>8</v>
      </c>
      <c r="B172" s="31"/>
      <c r="C172" s="25" t="str">
        <f t="shared" si="4"/>
        <v>001</v>
      </c>
      <c r="D172" s="31"/>
      <c r="E172" s="31"/>
      <c r="F172" s="31" t="str">
        <f>IF(A172&lt;&gt;"", _xlfn.IFNA(INDEX('Systemmanager - Datenassistent'!$A$9:$AE$159,MATCH(A172,Input_Lieferant!$B$9:$B$158,0),MATCH(W172,'Systemmanager - Datenassistent'!$A$8:$AE$8,0)),""), "")&amp;""</f>
        <v/>
      </c>
      <c r="G172" s="31"/>
      <c r="H172" s="31"/>
      <c r="I172" s="31"/>
      <c r="J172" s="31"/>
      <c r="K172" s="31"/>
      <c r="L172" s="31"/>
      <c r="M172" s="31"/>
      <c r="N172" s="31"/>
      <c r="O172" s="31"/>
      <c r="P172" s="31"/>
      <c r="Q172" s="31"/>
      <c r="R172" s="31"/>
      <c r="S172" s="31"/>
      <c r="T172" s="31"/>
      <c r="U172" s="31"/>
      <c r="V172" s="31"/>
      <c r="W172" s="31" t="str">
        <f t="shared" si="5"/>
        <v>V_NACHSCHUBKLASSE</v>
      </c>
      <c r="X172" s="31"/>
      <c r="Y172" s="31"/>
      <c r="Z172" s="31"/>
      <c r="AA172" s="31"/>
      <c r="AB172" s="31"/>
      <c r="AC172" s="31"/>
      <c r="AD172" s="31"/>
      <c r="AE172" s="31"/>
      <c r="AF172" s="31"/>
      <c r="AG172" s="31"/>
      <c r="AH172" s="31"/>
    </row>
    <row r="173" spans="1:34" x14ac:dyDescent="0.4">
      <c r="A173" s="31">
        <f>IFERROR(IF(AND(A151=A152,A152=A153,A153=A154,A154=A155,A155=A156,A156=A157,A157=A158,A158=A159,A159=A160,A160=A161,A161=A162,A162=A163,A163=A164,A164=A165,A165=A166,A166=A167,A167=A168,A168=A169,A169=A170,A170=A171,A171=A172),IF(A172+1&gt;MATCH(0,Input_Lieferant!$B$9:$B$158,-1),"",A172+1),A172),"")</f>
        <v>8</v>
      </c>
      <c r="B173" s="31"/>
      <c r="C173" s="25" t="str">
        <f t="shared" si="4"/>
        <v>001</v>
      </c>
      <c r="D173" s="31"/>
      <c r="E173" s="31"/>
      <c r="F173" s="31" t="str">
        <f>IF(A173&lt;&gt;"", _xlfn.IFNA(INDEX(Input_Lieferant!$A$9:$AS$159,MATCH(A173,Input_Lieferant!$B$9:$B$158,0),MATCH(W173,Input_Lieferant!$A$8:$AS$8,0)),""), "")&amp;""</f>
        <v/>
      </c>
      <c r="G173" s="31"/>
      <c r="H173" s="31"/>
      <c r="I173" s="31"/>
      <c r="J173" s="31"/>
      <c r="K173" s="31"/>
      <c r="L173" s="31"/>
      <c r="M173" s="31"/>
      <c r="N173" s="31"/>
      <c r="O173" s="31"/>
      <c r="P173" s="31"/>
      <c r="Q173" s="31"/>
      <c r="R173" s="31"/>
      <c r="S173" s="31"/>
      <c r="T173" s="31"/>
      <c r="U173" s="31"/>
      <c r="V173" s="31"/>
      <c r="W173" s="31" t="str">
        <f t="shared" si="5"/>
        <v>V_LAGERFAEHIGKEIT</v>
      </c>
      <c r="X173" s="31"/>
      <c r="Y173" s="31"/>
      <c r="Z173" s="31"/>
      <c r="AA173" s="31"/>
      <c r="AB173" s="31"/>
      <c r="AC173" s="31"/>
      <c r="AD173" s="31"/>
      <c r="AE173" s="31"/>
      <c r="AF173" s="31"/>
      <c r="AG173" s="31"/>
      <c r="AH173" s="31"/>
    </row>
    <row r="174" spans="1:34" x14ac:dyDescent="0.4">
      <c r="A174" s="31">
        <f>IFERROR(IF(AND(A152=A153,A153=A154,A154=A155,A155=A156,A156=A157,A157=A158,A158=A159,A159=A160,A160=A161,A161=A162,A162=A163,A163=A164,A164=A165,A165=A166,A166=A167,A167=A168,A168=A169,A169=A170,A170=A171,A171=A172,A172=A173),IF(A173+1&gt;MATCH(0,Input_Lieferant!$B$9:$B$158,-1),"",A173+1),A173),"")</f>
        <v>8</v>
      </c>
      <c r="B174" s="31"/>
      <c r="C174" s="25" t="str">
        <f t="shared" si="4"/>
        <v>001</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V_BETRIEBSMITTEL</v>
      </c>
      <c r="X174" s="31"/>
      <c r="Y174" s="31"/>
      <c r="Z174" s="31"/>
      <c r="AA174" s="31"/>
      <c r="AB174" s="31"/>
      <c r="AC174" s="31"/>
      <c r="AD174" s="31"/>
      <c r="AE174" s="31"/>
      <c r="AF174" s="31"/>
      <c r="AG174" s="31"/>
      <c r="AH174" s="31"/>
    </row>
    <row r="175" spans="1:34" x14ac:dyDescent="0.4">
      <c r="A175" s="31">
        <f>IFERROR(IF(AND(A153=A154,A154=A155,A155=A156,A156=A157,A157=A158,A158=A159,A159=A160,A160=A161,A161=A162,A162=A163,A163=A164,A164=A165,A165=A166,A166=A167,A167=A168,A168=A169,A169=A170,A170=A171,A171=A172,A172=A173,A173=A174),IF(A174+1&gt;MATCH(0,Input_Lieferant!$B$9:$B$158,-1),"",A174+1),A174),"")</f>
        <v>8</v>
      </c>
      <c r="B175" s="31"/>
      <c r="C175" s="25" t="str">
        <f t="shared" si="4"/>
        <v>001</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V_SONDERBETRIEBSMITTEL_MKZ</v>
      </c>
      <c r="X175" s="31"/>
      <c r="Y175" s="31"/>
      <c r="Z175" s="31"/>
      <c r="AA175" s="31"/>
      <c r="AB175" s="31"/>
      <c r="AC175" s="31"/>
      <c r="AD175" s="31"/>
      <c r="AE175" s="31"/>
      <c r="AF175" s="31"/>
      <c r="AG175" s="31"/>
      <c r="AH175" s="31"/>
    </row>
    <row r="176" spans="1:34" x14ac:dyDescent="0.4">
      <c r="A176" s="31">
        <f>IFERROR(IF(AND(A154=A155,A155=A156,A156=A157,A157=A158,A158=A159,A159=A160,A160=A161,A161=A162,A162=A163,A163=A164,A164=A165,A165=A166,A166=A167,A167=A168,A168=A169,A169=A170,A170=A171,A171=A172,A172=A173,A173=A174,A174=A175),IF(A175+1&gt;MATCH(0,Input_Lieferant!$B$9:$B$158,-1),"",A175+1),A175),"")</f>
        <v>8</v>
      </c>
      <c r="B176" s="31"/>
      <c r="C176" s="25" t="str">
        <f t="shared" si="4"/>
        <v>001</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31"/>
      <c r="H176" s="31"/>
      <c r="I176" s="31"/>
      <c r="J176" s="31"/>
      <c r="K176" s="31"/>
      <c r="L176" s="31"/>
      <c r="M176" s="31"/>
      <c r="N176" s="31"/>
      <c r="O176" s="31"/>
      <c r="P176" s="31"/>
      <c r="Q176" s="31"/>
      <c r="R176" s="31"/>
      <c r="S176" s="31"/>
      <c r="T176" s="31"/>
      <c r="U176" s="31"/>
      <c r="V176" s="31"/>
      <c r="W176" s="31" t="str">
        <f t="shared" si="5"/>
        <v>V_SONDERBETRIEBSMITTEL_PRD</v>
      </c>
      <c r="X176" s="31"/>
      <c r="Y176" s="31"/>
      <c r="Z176" s="31"/>
      <c r="AA176" s="31"/>
      <c r="AB176" s="31"/>
      <c r="AC176" s="31"/>
      <c r="AD176" s="31"/>
      <c r="AE176" s="31"/>
      <c r="AF176" s="31"/>
      <c r="AG176" s="31"/>
      <c r="AH176" s="31"/>
    </row>
    <row r="177" spans="1:34" x14ac:dyDescent="0.4">
      <c r="A177" s="31">
        <f>IFERROR(IF(AND(A155=A156,A156=A157,A157=A158,A158=A159,A159=A160,A160=A161,A161=A162,A162=A163,A163=A164,A164=A165,A165=A166,A166=A167,A167=A168,A168=A169,A169=A170,A170=A171,A171=A172,A172=A173,A173=A174,A174=A175,A175=A176),IF(A176+1&gt;MATCH(0,Input_Lieferant!$B$9:$B$158,-1),"",A176+1),A176),"")</f>
        <v>8</v>
      </c>
      <c r="B177" s="31"/>
      <c r="C177" s="25" t="str">
        <f t="shared" si="4"/>
        <v>001</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V_SONDERBETRIEBSMITTEL_TRP</v>
      </c>
      <c r="X177" s="31"/>
      <c r="Y177" s="31"/>
      <c r="Z177" s="31"/>
      <c r="AA177" s="31"/>
      <c r="AB177" s="31"/>
      <c r="AC177" s="31"/>
      <c r="AD177" s="31"/>
      <c r="AE177" s="31"/>
      <c r="AF177" s="31"/>
      <c r="AG177" s="31"/>
      <c r="AH177" s="31"/>
    </row>
    <row r="178" spans="1:34" x14ac:dyDescent="0.4">
      <c r="A178" s="31">
        <f>IFERROR(IF(AND(A156=A157,A157=A158,A158=A159,A159=A160,A160=A161,A161=A162,A162=A163,A163=A164,A164=A165,A165=A166,A166=A167,A167=A168,A168=A169,A169=A170,A170=A171,A171=A172,A172=A173,A173=A174,A174=A175,A175=A176,A176=A177),IF(A177+1&gt;MATCH(0,Input_Lieferant!$B$9:$B$158,-1),"",A177+1),A177),"")</f>
        <v>9</v>
      </c>
      <c r="B178" s="31"/>
      <c r="C178" s="25" t="str">
        <f t="shared" si="4"/>
        <v>001</v>
      </c>
      <c r="D178" s="31"/>
      <c r="E178" s="31"/>
      <c r="F178" s="31" t="str">
        <f>IF(A178&lt;&gt;"", _xlfn.IFNA(INDEX(Grunddaten!$A$9:$S$159,MATCH(A178,Input_Lieferant!$B$9:$B$158,0),MATCH(W178,Grunddaten!$A$8:$M$8,0)),""), "")&amp;""</f>
        <v/>
      </c>
      <c r="G178" s="31"/>
      <c r="H178" s="31"/>
      <c r="I178" s="31"/>
      <c r="J178" s="31"/>
      <c r="K178" s="31"/>
      <c r="L178" s="31"/>
      <c r="M178" s="31"/>
      <c r="N178" s="31"/>
      <c r="O178" s="31"/>
      <c r="P178" s="31"/>
      <c r="Q178" s="31"/>
      <c r="R178" s="31"/>
      <c r="S178" s="31"/>
      <c r="T178" s="31"/>
      <c r="U178" s="31"/>
      <c r="V178" s="31"/>
      <c r="W178" s="31" t="str">
        <f t="shared" si="5"/>
        <v>V_A_NUMMER</v>
      </c>
      <c r="X178" s="31"/>
      <c r="Y178" s="31"/>
      <c r="Z178" s="31"/>
      <c r="AA178" s="31"/>
      <c r="AB178" s="31"/>
      <c r="AC178" s="31"/>
      <c r="AD178" s="31"/>
      <c r="AE178" s="31"/>
      <c r="AF178" s="31"/>
      <c r="AG178" s="31"/>
      <c r="AH178" s="31"/>
    </row>
    <row r="179" spans="1:34" x14ac:dyDescent="0.4">
      <c r="A179" s="31">
        <f>IFERROR(IF(AND(A157=A158,A158=A159,A159=A160,A160=A161,A161=A162,A162=A163,A163=A164,A164=A165,A165=A166,A166=A167,A167=A168,A168=A169,A169=A170,A170=A171,A171=A172,A172=A173,A173=A174,A174=A175,A175=A176,A176=A177,A177=A178),IF(A178+1&gt;MATCH(0,Input_Lieferant!$B$9:$B$158,-1),"",A178+1),A178),"")</f>
        <v>9</v>
      </c>
      <c r="B179" s="31"/>
      <c r="C179" s="25" t="str">
        <f t="shared" si="4"/>
        <v>001</v>
      </c>
      <c r="D179" s="31"/>
      <c r="E179" s="31"/>
      <c r="F179" s="31" t="str">
        <f>IF(A179&lt;&gt;"", _xlfn.IFNA(INDEX(Grunddaten!$A$9:$S$159,MATCH(A179,Input_Lieferant!$B$9:$B$158,0),MATCH(W179,Grunddaten!$A$8:$M$8,0)),""), "")&amp;""</f>
        <v/>
      </c>
      <c r="G179" s="31"/>
      <c r="H179" s="31"/>
      <c r="I179" s="31"/>
      <c r="J179" s="31"/>
      <c r="K179" s="31"/>
      <c r="L179" s="31"/>
      <c r="M179" s="31"/>
      <c r="N179" s="31"/>
      <c r="O179" s="31"/>
      <c r="P179" s="31"/>
      <c r="Q179" s="31"/>
      <c r="R179" s="31"/>
      <c r="S179" s="31"/>
      <c r="T179" s="31"/>
      <c r="U179" s="31"/>
      <c r="V179" s="31"/>
      <c r="W179" s="31" t="str">
        <f t="shared" si="5"/>
        <v>V_REVFREMD</v>
      </c>
      <c r="X179" s="31"/>
      <c r="Y179" s="31"/>
      <c r="Z179" s="31"/>
      <c r="AA179" s="31"/>
      <c r="AB179" s="31"/>
      <c r="AC179" s="31"/>
      <c r="AD179" s="31"/>
      <c r="AE179" s="31"/>
      <c r="AF179" s="31"/>
      <c r="AG179" s="31"/>
      <c r="AH179" s="31"/>
    </row>
    <row r="180" spans="1:34" x14ac:dyDescent="0.4">
      <c r="A180" s="31">
        <f>IFERROR(IF(AND(A158=A159,A159=A160,A160=A161,A161=A162,A162=A163,A163=A164,A164=A165,A165=A166,A166=A167,A167=A168,A168=A169,A169=A170,A170=A171,A171=A172,A172=A173,A173=A174,A174=A175,A175=A176,A176=A177,A177=A178,A178=A179),IF(A179+1&gt;MATCH(0,Input_Lieferant!$B$9:$B$158,-1),"",A179+1),A179),"")</f>
        <v>9</v>
      </c>
      <c r="B180" s="31"/>
      <c r="C180" s="25" t="str">
        <f t="shared" si="4"/>
        <v>001</v>
      </c>
      <c r="D180" s="31"/>
      <c r="E180" s="31"/>
      <c r="F180" s="31" t="str">
        <f>IF(A180&lt;&gt;"", _xlfn.IFNA(INDEX(Grunddaten!$A$9:$S$159,MATCH(A180,Input_Lieferant!$B$9:$B$158,0),MATCH(W180,Grunddaten!$A$8:$M$8,0)),""), "")&amp;""</f>
        <v/>
      </c>
      <c r="G180" s="31"/>
      <c r="H180" s="31"/>
      <c r="I180" s="31"/>
      <c r="J180" s="31"/>
      <c r="K180" s="31"/>
      <c r="L180" s="31"/>
      <c r="M180" s="31"/>
      <c r="N180" s="31"/>
      <c r="O180" s="31"/>
      <c r="P180" s="31"/>
      <c r="Q180" s="31"/>
      <c r="R180" s="31"/>
      <c r="S180" s="31"/>
      <c r="T180" s="31"/>
      <c r="U180" s="31"/>
      <c r="V180" s="31"/>
      <c r="W180" s="31" t="str">
        <f t="shared" si="5"/>
        <v>V_REVEIGEN</v>
      </c>
      <c r="X180" s="31"/>
      <c r="Y180" s="31"/>
      <c r="Z180" s="31"/>
      <c r="AA180" s="31"/>
      <c r="AB180" s="31"/>
      <c r="AC180" s="31"/>
      <c r="AD180" s="31"/>
      <c r="AE180" s="31"/>
      <c r="AF180" s="31"/>
      <c r="AG180" s="31"/>
      <c r="AH180" s="31"/>
    </row>
    <row r="181" spans="1:34" x14ac:dyDescent="0.4">
      <c r="A181" s="31">
        <f>IFERROR(IF(AND(A159=A160,A160=A161,A161=A162,A162=A163,A163=A164,A164=A165,A165=A166,A166=A167,A167=A168,A168=A169,A169=A170,A170=A171,A171=A172,A172=A173,A173=A174,A174=A175,A175=A176,A176=A177,A177=A178,A178=A179,A179=A180),IF(A180+1&gt;MATCH(0,Input_Lieferant!$B$9:$B$158,-1),"",A180+1),A180),"")</f>
        <v>9</v>
      </c>
      <c r="B181" s="31"/>
      <c r="C181" s="25" t="str">
        <f t="shared" si="4"/>
        <v>001</v>
      </c>
      <c r="D181" s="31"/>
      <c r="E181" s="31"/>
      <c r="F181" s="31" t="str">
        <f>IF(A181&lt;&gt;"", _xlfn.IFNA(INDEX('Systemmanager - Datenassistent'!$A$9:$AE$159,MATCH(A181,Input_Lieferant!$B$9:$B$158,0),MATCH(W181,'Systemmanager - Datenassistent'!$A$8:$AE$8,0)),""), "")&amp;""</f>
        <v/>
      </c>
      <c r="G181" s="31"/>
      <c r="H181" s="31"/>
      <c r="I181" s="31"/>
      <c r="J181" s="31"/>
      <c r="K181" s="31"/>
      <c r="L181" s="31"/>
      <c r="M181" s="31"/>
      <c r="N181" s="31"/>
      <c r="O181" s="31"/>
      <c r="P181" s="31"/>
      <c r="Q181" s="31"/>
      <c r="R181" s="31"/>
      <c r="S181" s="31"/>
      <c r="T181" s="31"/>
      <c r="U181" s="31"/>
      <c r="V181" s="31"/>
      <c r="W181" s="31" t="str">
        <f t="shared" si="5"/>
        <v>V_SYSTEMMANAGER</v>
      </c>
      <c r="X181" s="31"/>
      <c r="Y181" s="31"/>
      <c r="Z181" s="31"/>
      <c r="AA181" s="31"/>
      <c r="AB181" s="31"/>
      <c r="AC181" s="31"/>
      <c r="AD181" s="31"/>
      <c r="AE181" s="31"/>
      <c r="AF181" s="31"/>
      <c r="AG181" s="31"/>
      <c r="AH181" s="31"/>
    </row>
    <row r="182" spans="1:34" x14ac:dyDescent="0.4">
      <c r="A182" s="31">
        <f>IFERROR(IF(AND(A160=A161,A161=A162,A162=A163,A163=A164,A164=A165,A165=A166,A166=A167,A167=A168,A168=A169,A169=A170,A170=A171,A171=A172,A172=A173,A173=A174,A174=A175,A175=A176,A176=A177,A177=A178,A178=A179,A179=A180,A180=A181),IF(A181+1&gt;MATCH(0,Input_Lieferant!$B$9:$B$158,-1),"",A181+1),A181),"")</f>
        <v>9</v>
      </c>
      <c r="B182" s="31"/>
      <c r="C182" s="25" t="str">
        <f t="shared" si="4"/>
        <v>001</v>
      </c>
      <c r="D182" s="31"/>
      <c r="E182" s="31"/>
      <c r="F182" s="31" t="str">
        <f>IF(A182&lt;&gt;"", _xlfn.IFNA(INDEX(Grunddaten!$A$9:$S$159,MATCH(A182,Input_Lieferant!$B$9:$B$158,0),MATCH(W182,Grunddaten!$A$8:$M$8,0)),""), "")&amp;""</f>
        <v>N</v>
      </c>
      <c r="G182" s="31"/>
      <c r="H182" s="31"/>
      <c r="I182" s="31"/>
      <c r="J182" s="31"/>
      <c r="K182" s="31"/>
      <c r="L182" s="31"/>
      <c r="M182" s="31"/>
      <c r="N182" s="31"/>
      <c r="O182" s="31"/>
      <c r="P182" s="31"/>
      <c r="Q182" s="31"/>
      <c r="R182" s="31"/>
      <c r="S182" s="31"/>
      <c r="T182" s="31"/>
      <c r="U182" s="31"/>
      <c r="V182" s="31"/>
      <c r="W182" s="31" t="str">
        <f t="shared" si="5"/>
        <v>V_UEBERSETZUNG</v>
      </c>
      <c r="X182" s="31"/>
      <c r="Y182" s="31"/>
      <c r="Z182" s="31"/>
      <c r="AA182" s="31"/>
      <c r="AB182" s="31"/>
      <c r="AC182" s="31"/>
      <c r="AD182" s="31"/>
      <c r="AE182" s="31"/>
      <c r="AF182" s="31"/>
      <c r="AG182" s="31"/>
      <c r="AH182" s="31"/>
    </row>
    <row r="183" spans="1:34" x14ac:dyDescent="0.4">
      <c r="A183" s="31">
        <f>IFERROR(IF(AND(A161=A162,A162=A163,A163=A164,A164=A165,A165=A166,A166=A167,A167=A168,A168=A169,A169=A170,A170=A171,A171=A172,A172=A173,A173=A174,A174=A175,A175=A176,A176=A177,A177=A178,A178=A179,A179=A180,A180=A181,A181=A182),IF(A182+1&gt;MATCH(0,Input_Lieferant!$B$9:$B$158,-1),"",A182+1),A182),"")</f>
        <v>9</v>
      </c>
      <c r="B183" s="31"/>
      <c r="C183" s="25" t="str">
        <f t="shared" si="4"/>
        <v>001</v>
      </c>
      <c r="D183" s="31"/>
      <c r="E183" s="31"/>
      <c r="F183" s="31" t="str">
        <f>IF(A183&lt;&gt;"", _xlfn.IFNA(INDEX('Systemmanager - Datenassistent'!$A$9:$AE$159,MATCH(A183,Input_Lieferant!$B$9:$B$158,0),MATCH(W183,'Systemmanager - Datenassistent'!$A$8:$AE$8,0)),""), "")&amp;""</f>
        <v/>
      </c>
      <c r="G183" s="31"/>
      <c r="H183" s="31"/>
      <c r="I183" s="31"/>
      <c r="J183" s="31"/>
      <c r="K183" s="31"/>
      <c r="L183" s="31"/>
      <c r="M183" s="31"/>
      <c r="N183" s="31"/>
      <c r="O183" s="31"/>
      <c r="P183" s="31"/>
      <c r="Q183" s="31"/>
      <c r="R183" s="31"/>
      <c r="S183" s="31"/>
      <c r="T183" s="31"/>
      <c r="U183" s="31"/>
      <c r="V183" s="31"/>
      <c r="W183" s="31" t="str">
        <f t="shared" si="5"/>
        <v>V_KENNZIFFER</v>
      </c>
      <c r="X183" s="31"/>
      <c r="Y183" s="31"/>
      <c r="Z183" s="31"/>
      <c r="AA183" s="31"/>
      <c r="AB183" s="31"/>
      <c r="AC183" s="31"/>
      <c r="AD183" s="31"/>
      <c r="AE183" s="31"/>
      <c r="AF183" s="31"/>
      <c r="AG183" s="31"/>
      <c r="AH183" s="31"/>
    </row>
    <row r="184" spans="1:34" x14ac:dyDescent="0.4">
      <c r="A184" s="31">
        <f>IFERROR(IF(AND(A162=A163,A163=A164,A164=A165,A165=A166,A166=A167,A167=A168,A168=A169,A169=A170,A170=A171,A171=A172,A172=A173,A173=A174,A174=A175,A175=A176,A176=A177,A177=A178,A178=A179,A179=A180,A180=A181,A181=A182,A182=A183),IF(A183+1&gt;MATCH(0,Input_Lieferant!$B$9:$B$158,-1),"",A183+1),A183),"")</f>
        <v>9</v>
      </c>
      <c r="B184" s="31"/>
      <c r="C184" s="25" t="str">
        <f t="shared" si="4"/>
        <v>001</v>
      </c>
      <c r="D184" s="31"/>
      <c r="E184" s="31"/>
      <c r="F184" s="31" t="str">
        <f>IF(A184&lt;&gt;"", _xlfn.IFNA(INDEX('Systemmanager - Datenassistent'!$A$9:$AE$159,MATCH(A184,Input_Lieferant!$B$9:$B$158,0),MATCH(W184,'Systemmanager - Datenassistent'!$A$8:$AE$8,0)),""), "")&amp;""</f>
        <v>CcQnzAHiLOfytJsyxxQtaVRBKafNRH</v>
      </c>
      <c r="G184" s="31"/>
      <c r="H184" s="31"/>
      <c r="I184" s="31"/>
      <c r="J184" s="31"/>
      <c r="K184" s="31"/>
      <c r="L184" s="31"/>
      <c r="M184" s="31"/>
      <c r="N184" s="31"/>
      <c r="O184" s="31"/>
      <c r="P184" s="31"/>
      <c r="Q184" s="31"/>
      <c r="R184" s="31"/>
      <c r="S184" s="31"/>
      <c r="T184" s="31"/>
      <c r="U184" s="31"/>
      <c r="V184" s="31"/>
      <c r="W184" s="31" t="str">
        <f t="shared" si="5"/>
        <v>V_NEXT_HIGHER</v>
      </c>
      <c r="X184" s="31"/>
      <c r="Y184" s="31"/>
      <c r="Z184" s="31"/>
      <c r="AA184" s="31"/>
      <c r="AB184" s="31"/>
      <c r="AC184" s="31"/>
      <c r="AD184" s="31"/>
      <c r="AE184" s="31"/>
      <c r="AF184" s="31"/>
      <c r="AG184" s="31"/>
      <c r="AH184" s="31"/>
    </row>
    <row r="185" spans="1:34" x14ac:dyDescent="0.4">
      <c r="A185" s="31">
        <f>IFERROR(IF(AND(A163=A164,A164=A165,A165=A166,A166=A167,A167=A168,A168=A169,A169=A170,A170=A171,A171=A172,A172=A173,A173=A174,A174=A175,A175=A176,A176=A177,A177=A178,A178=A179,A179=A180,A180=A181,A181=A182,A182=A183,A183=A184),IF(A184+1&gt;MATCH(0,Input_Lieferant!$B$9:$B$158,-1),"",A184+1),A184),"")</f>
        <v>9</v>
      </c>
      <c r="B185" s="31"/>
      <c r="C185" s="25" t="str">
        <f t="shared" si="4"/>
        <v>001</v>
      </c>
      <c r="D185" s="31"/>
      <c r="E185" s="31"/>
      <c r="F185" s="31" t="str">
        <f>IF(A185&lt;&gt;"", _xlfn.IFNA(INDEX(Grunddaten!$A$9:$S$159,MATCH(A185,Input_Lieferant!$B$9:$B$158,0),MATCH(W185,Grunddaten!$A$8:$M$8,0)),""), "")&amp;""</f>
        <v/>
      </c>
      <c r="G185" s="31"/>
      <c r="H185" s="31"/>
      <c r="I185" s="31"/>
      <c r="J185" s="31"/>
      <c r="K185" s="31"/>
      <c r="L185" s="31"/>
      <c r="M185" s="31"/>
      <c r="N185" s="31"/>
      <c r="O185" s="31"/>
      <c r="P185" s="31"/>
      <c r="Q185" s="31"/>
      <c r="R185" s="31"/>
      <c r="S185" s="31"/>
      <c r="T185" s="31"/>
      <c r="U185" s="31"/>
      <c r="V185" s="31"/>
      <c r="W185" s="31" t="str">
        <f t="shared" si="5"/>
        <v>V_ZERTFLUG</v>
      </c>
      <c r="X185" s="31"/>
      <c r="Y185" s="31"/>
      <c r="Z185" s="31"/>
      <c r="AA185" s="31"/>
      <c r="AB185" s="31"/>
      <c r="AC185" s="31"/>
      <c r="AD185" s="31"/>
      <c r="AE185" s="31"/>
      <c r="AF185" s="31"/>
      <c r="AG185" s="31"/>
      <c r="AH185" s="31"/>
    </row>
    <row r="186" spans="1:34" x14ac:dyDescent="0.4">
      <c r="A186" s="31">
        <f>IFERROR(IF(AND(A164=A165,A165=A166,A166=A167,A167=A168,A168=A169,A169=A170,A170=A171,A171=A172,A172=A173,A173=A174,A174=A175,A175=A176,A176=A177,A177=A178,A178=A179,A179=A180,A180=A181,A181=A182,A182=A183,A183=A184,A184=A185),IF(A185+1&gt;MATCH(0,Input_Lieferant!$B$9:$B$158,-1),"",A185+1),A185),"")</f>
        <v>9</v>
      </c>
      <c r="B186" s="31"/>
      <c r="C186" s="25" t="str">
        <f t="shared" si="4"/>
        <v>001</v>
      </c>
      <c r="D186" s="31"/>
      <c r="E186" s="31"/>
      <c r="F186" s="31" t="str">
        <f>IF(A186&lt;&gt;"", _xlfn.IFNA(INDEX('Systemmanager - Datenassistent'!$A$9:$AE$159,MATCH(A186,Input_Lieferant!$B$9:$B$158,0),MATCH(W186,'Systemmanager - Datenassistent'!$A$8:$AE$8,0)),""), "")&amp;""</f>
        <v/>
      </c>
      <c r="G186" s="31"/>
      <c r="H186" s="31"/>
      <c r="I186" s="31"/>
      <c r="J186" s="31"/>
      <c r="K186" s="31"/>
      <c r="L186" s="31"/>
      <c r="M186" s="31"/>
      <c r="N186" s="31"/>
      <c r="O186" s="31"/>
      <c r="P186" s="31"/>
      <c r="Q186" s="31"/>
      <c r="R186" s="31"/>
      <c r="S186" s="31"/>
      <c r="T186" s="31"/>
      <c r="U186" s="31"/>
      <c r="V186" s="31"/>
      <c r="W186" s="31" t="str">
        <f t="shared" si="5"/>
        <v>V_APM</v>
      </c>
      <c r="X186" s="31"/>
      <c r="Y186" s="31"/>
      <c r="Z186" s="31"/>
      <c r="AA186" s="31"/>
      <c r="AB186" s="31"/>
      <c r="AC186" s="31"/>
      <c r="AD186" s="31"/>
      <c r="AE186" s="31"/>
      <c r="AF186" s="31"/>
      <c r="AG186" s="31"/>
      <c r="AH186" s="31"/>
    </row>
    <row r="187" spans="1:34" x14ac:dyDescent="0.4">
      <c r="A187" s="31">
        <f>IFERROR(IF(AND(A165=A166,A166=A167,A167=A168,A168=A169,A169=A170,A170=A171,A171=A172,A172=A173,A173=A174,A174=A175,A175=A176,A176=A177,A177=A178,A178=A179,A179=A180,A180=A181,A181=A182,A182=A183,A183=A184,A184=A185,A185=A186),IF(A186+1&gt;MATCH(0,Input_Lieferant!$B$9:$B$158,-1),"",A186+1),A186),"")</f>
        <v>9</v>
      </c>
      <c r="B187" s="31"/>
      <c r="C187" s="25" t="str">
        <f t="shared" si="4"/>
        <v>001</v>
      </c>
      <c r="D187" s="31"/>
      <c r="E187" s="31"/>
      <c r="F187" s="31"/>
      <c r="G187" s="31"/>
      <c r="H187" s="31"/>
      <c r="I187" s="31"/>
      <c r="J187" s="31"/>
      <c r="K187" s="31"/>
      <c r="L187" s="31"/>
      <c r="M187" s="31"/>
      <c r="N187" s="31"/>
      <c r="O187" s="31"/>
      <c r="P187" s="31"/>
      <c r="Q187" s="31"/>
      <c r="R187" s="31"/>
      <c r="S187" s="31"/>
      <c r="T187" s="31"/>
      <c r="U187" s="31"/>
      <c r="V187" s="31"/>
      <c r="W187" s="31" t="str">
        <f t="shared" si="5"/>
        <v>V_CHEOPS</v>
      </c>
      <c r="X187" s="31"/>
      <c r="Y187" s="31"/>
      <c r="Z187" s="31"/>
      <c r="AA187" s="31"/>
      <c r="AB187" s="31"/>
      <c r="AC187" s="31"/>
      <c r="AD187" s="31"/>
      <c r="AE187" s="31"/>
      <c r="AF187" s="31"/>
      <c r="AG187" s="31"/>
      <c r="AH187" s="31"/>
    </row>
    <row r="188" spans="1:34" x14ac:dyDescent="0.4">
      <c r="A188" s="31">
        <f>IFERROR(IF(AND(A166=A167,A167=A168,A168=A169,A169=A170,A170=A171,A171=A172,A172=A173,A173=A174,A174=A175,A175=A176,A176=A177,A177=A178,A178=A179,A179=A180,A180=A181,A181=A182,A182=A183,A183=A184,A184=A185,A185=A186,A186=A187),IF(A187+1&gt;MATCH(0,Input_Lieferant!$B$9:$B$158,-1),"",A187+1),A187),"")</f>
        <v>9</v>
      </c>
      <c r="B188" s="31"/>
      <c r="C188" s="25" t="str">
        <f t="shared" si="4"/>
        <v>001</v>
      </c>
      <c r="D188" s="31"/>
      <c r="E188" s="31"/>
      <c r="F188" s="31" t="str">
        <f>IF(A188&lt;&gt;"", _xlfn.IFNA(INDEX('Systemmanager - Datenassistent'!$A$9:$AE$159,MATCH(A188,Input_Lieferant!$B$9:$B$158,0),MATCH(W188,'Systemmanager - Datenassistent'!$A$8:$AE$8,0)),""), "")&amp;""</f>
        <v/>
      </c>
      <c r="G188" s="31"/>
      <c r="H188" s="31"/>
      <c r="I188" s="31"/>
      <c r="J188" s="31"/>
      <c r="K188" s="31"/>
      <c r="L188" s="31"/>
      <c r="M188" s="31"/>
      <c r="N188" s="31"/>
      <c r="O188" s="31"/>
      <c r="P188" s="31"/>
      <c r="Q188" s="31"/>
      <c r="R188" s="31"/>
      <c r="S188" s="31"/>
      <c r="T188" s="31"/>
      <c r="U188" s="31"/>
      <c r="V188" s="31"/>
      <c r="W188" s="31" t="str">
        <f t="shared" si="5"/>
        <v>V_SVSAA</v>
      </c>
      <c r="X188" s="31"/>
      <c r="Y188" s="31"/>
      <c r="Z188" s="31"/>
      <c r="AA188" s="31"/>
      <c r="AB188" s="31"/>
      <c r="AC188" s="31"/>
      <c r="AD188" s="31"/>
      <c r="AE188" s="31"/>
      <c r="AF188" s="31"/>
      <c r="AG188" s="31"/>
      <c r="AH188" s="31"/>
    </row>
    <row r="189" spans="1:34" x14ac:dyDescent="0.4">
      <c r="A189" s="31">
        <f>IFERROR(IF(AND(A167=A168,A168=A169,A169=A170,A170=A171,A171=A172,A172=A173,A173=A174,A174=A175,A175=A176,A176=A177,A177=A178,A178=A179,A179=A180,A180=A181,A181=A182,A182=A183,A183=A184,A184=A185,A185=A186,A186=A187,A187=A188),IF(A188+1&gt;MATCH(0,Input_Lieferant!$B$9:$B$158,-1),"",A188+1),A188),"")</f>
        <v>9</v>
      </c>
      <c r="B189" s="31"/>
      <c r="C189" s="25" t="str">
        <f t="shared" si="4"/>
        <v>001</v>
      </c>
      <c r="D189" s="31"/>
      <c r="E189" s="31"/>
      <c r="F189" s="31" t="str">
        <f>IF(A189&lt;&gt;"", IFERROR(ROUND(INDEX(Input_Lieferant!$A$9:$AS$159,MATCH(A189,Input_Lieferant!$B$9:$B$158,0),MATCH(W189,Input_Lieferant!$A$8:$AS$8,0)),2),""), "")&amp;""</f>
        <v>5.15</v>
      </c>
      <c r="G189" s="31"/>
      <c r="H189" s="31"/>
      <c r="I189" s="31"/>
      <c r="J189" s="31"/>
      <c r="K189" s="31"/>
      <c r="L189" s="31"/>
      <c r="M189" s="31"/>
      <c r="N189" s="31"/>
      <c r="O189" s="31"/>
      <c r="P189" s="31"/>
      <c r="Q189" s="31"/>
      <c r="R189" s="31"/>
      <c r="S189" s="31"/>
      <c r="T189" s="31"/>
      <c r="U189" s="31"/>
      <c r="V189" s="31"/>
      <c r="W189" s="31" t="str">
        <f t="shared" si="5"/>
        <v>V_BEWERTUNGSPREIS</v>
      </c>
      <c r="X189" s="31"/>
      <c r="Y189" s="31"/>
      <c r="Z189" s="31"/>
      <c r="AA189" s="31"/>
      <c r="AB189" s="31"/>
      <c r="AC189" s="31"/>
      <c r="AD189" s="31"/>
      <c r="AE189" s="31"/>
      <c r="AF189" s="31"/>
      <c r="AG189" s="31"/>
      <c r="AH189" s="31"/>
    </row>
    <row r="190" spans="1:34" x14ac:dyDescent="0.4">
      <c r="A190" s="31">
        <f>IFERROR(IF(AND(A168=A169,A169=A170,A170=A171,A171=A172,A172=A173,A173=A174,A174=A175,A175=A176,A176=A177,A177=A178,A178=A179,A179=A180,A180=A181,A181=A182,A182=A183,A183=A184,A184=A185,A185=A186,A186=A187,A187=A188,A188=A189),IF(A189+1&gt;MATCH(0,Input_Lieferant!$B$9:$B$158,-1),"",A189+1),A189),"")</f>
        <v>9</v>
      </c>
      <c r="B190" s="31"/>
      <c r="C190" s="25" t="str">
        <f t="shared" si="4"/>
        <v>001</v>
      </c>
      <c r="D190" s="31"/>
      <c r="E190" s="31"/>
      <c r="F190" s="31" t="str">
        <f>IF(A190&lt;&gt;"", _xlfn.IFNA(INDEX(Input_Lieferant!$A$9:$AS$159,MATCH(A190,Input_Lieferant!$B$9:$B$158,0),MATCH(W190,Input_Lieferant!$A$8:$AS$8,0)),""), "")&amp;""</f>
        <v>CHF</v>
      </c>
      <c r="G190" s="31"/>
      <c r="H190" s="31"/>
      <c r="I190" s="31"/>
      <c r="J190" s="31"/>
      <c r="K190" s="31"/>
      <c r="L190" s="31"/>
      <c r="M190" s="31"/>
      <c r="N190" s="31"/>
      <c r="O190" s="31"/>
      <c r="P190" s="31"/>
      <c r="Q190" s="31"/>
      <c r="R190" s="31"/>
      <c r="S190" s="31"/>
      <c r="T190" s="31"/>
      <c r="U190" s="31"/>
      <c r="V190" s="31"/>
      <c r="W190" s="31" t="str">
        <f t="shared" si="5"/>
        <v>V_WAEHRUNG</v>
      </c>
      <c r="X190" s="31"/>
      <c r="Y190" s="31"/>
      <c r="Z190" s="31"/>
      <c r="AA190" s="31"/>
      <c r="AB190" s="31"/>
      <c r="AC190" s="31"/>
      <c r="AD190" s="31"/>
      <c r="AE190" s="31"/>
      <c r="AF190" s="31"/>
      <c r="AG190" s="31"/>
      <c r="AH190" s="31"/>
    </row>
    <row r="191" spans="1:34" x14ac:dyDescent="0.4">
      <c r="A191" s="31">
        <f>IFERROR(IF(AND(A169=A170,A170=A171,A171=A172,A172=A173,A173=A174,A174=A175,A175=A176,A176=A177,A177=A178,A178=A179,A179=A180,A180=A181,A181=A182,A182=A183,A183=A184,A184=A185,A185=A186,A186=A187,A187=A188,A188=A189,A189=A190),IF(A190+1&gt;MATCH(0,Input_Lieferant!$B$9:$B$158,-1),"",A190+1),A190),"")</f>
        <v>9</v>
      </c>
      <c r="B191" s="31"/>
      <c r="C191" s="25" t="str">
        <f t="shared" si="4"/>
        <v>001</v>
      </c>
      <c r="D191" s="31"/>
      <c r="E191" s="31"/>
      <c r="F191" s="31" t="str">
        <f>IF(A191&lt;&gt;"", _xlfn.IFNA(INDEX(Input_Lieferant!$A$9:$AS$159,MATCH(A191,Input_Lieferant!$B$9:$B$158,0),MATCH(W191,Input_Lieferant!$A$8:$AS$8,0)),""), "")&amp;""</f>
        <v>87</v>
      </c>
      <c r="G191" s="31"/>
      <c r="H191" s="31"/>
      <c r="I191" s="31"/>
      <c r="J191" s="31"/>
      <c r="K191" s="31"/>
      <c r="L191" s="31"/>
      <c r="M191" s="31"/>
      <c r="N191" s="31"/>
      <c r="O191" s="31"/>
      <c r="P191" s="31"/>
      <c r="Q191" s="31"/>
      <c r="R191" s="31"/>
      <c r="S191" s="31"/>
      <c r="T191" s="31"/>
      <c r="U191" s="31"/>
      <c r="V191" s="31"/>
      <c r="W191" s="31" t="str">
        <f t="shared" si="5"/>
        <v>V_PREISEINHEIT</v>
      </c>
      <c r="X191" s="31"/>
      <c r="Y191" s="31"/>
      <c r="Z191" s="31"/>
      <c r="AA191" s="31"/>
      <c r="AB191" s="31"/>
      <c r="AC191" s="31"/>
      <c r="AD191" s="31"/>
      <c r="AE191" s="31"/>
      <c r="AF191" s="31"/>
      <c r="AG191" s="31"/>
      <c r="AH191" s="31"/>
    </row>
    <row r="192" spans="1:34" x14ac:dyDescent="0.4">
      <c r="A192" s="31">
        <f>IFERROR(IF(AND(A170=A171,A171=A172,A172=A173,A173=A174,A174=A175,A175=A176,A176=A177,A177=A178,A178=A179,A179=A180,A180=A181,A181=A182,A182=A183,A183=A184,A184=A185,A185=A186,A186=A187,A187=A188,A188=A189,A189=A190,A190=A191),IF(A191+1&gt;MATCH(0,Input_Lieferant!$B$9:$B$158,-1),"",A191+1),A191),"")</f>
        <v>9</v>
      </c>
      <c r="B192" s="31"/>
      <c r="C192" s="25" t="str">
        <f t="shared" si="4"/>
        <v>001</v>
      </c>
      <c r="D192" s="31"/>
      <c r="E192" s="31"/>
      <c r="F192" s="31">
        <f ca="1">IF(A192&lt;&gt;"",NOW(),"")</f>
        <v>45755.458305439817</v>
      </c>
      <c r="G192" s="31"/>
      <c r="H192" s="31"/>
      <c r="I192" s="31"/>
      <c r="J192" s="31"/>
      <c r="K192" s="31"/>
      <c r="L192" s="31"/>
      <c r="M192" s="31"/>
      <c r="N192" s="31"/>
      <c r="O192" s="31"/>
      <c r="P192" s="31"/>
      <c r="Q192" s="31"/>
      <c r="R192" s="31"/>
      <c r="S192" s="31"/>
      <c r="T192" s="31"/>
      <c r="U192" s="31"/>
      <c r="V192" s="31"/>
      <c r="W192" s="31" t="str">
        <f t="shared" si="5"/>
        <v>V_GUELTIGAB</v>
      </c>
      <c r="X192" s="31"/>
      <c r="Y192" s="31"/>
      <c r="Z192" s="31"/>
      <c r="AA192" s="31"/>
      <c r="AB192" s="31"/>
      <c r="AC192" s="31"/>
      <c r="AD192" s="31"/>
      <c r="AE192" s="31"/>
      <c r="AF192" s="31"/>
      <c r="AG192" s="31"/>
      <c r="AH192" s="31"/>
    </row>
    <row r="193" spans="1:34" x14ac:dyDescent="0.4">
      <c r="A193" s="31">
        <f>IFERROR(IF(AND(A171=A172,A172=A173,A173=A174,A174=A175,A175=A176,A176=A177,A177=A178,A178=A179,A179=A180,A180=A181,A181=A182,A182=A183,A183=A184,A184=A185,A185=A186,A186=A187,A187=A188,A188=A189,A189=A190,A190=A191,A191=A192),IF(A192+1&gt;MATCH(0,Input_Lieferant!$B$9:$B$158,-1),"",A192+1),A192),"")</f>
        <v>9</v>
      </c>
      <c r="B193" s="31"/>
      <c r="C193" s="25" t="str">
        <f t="shared" si="4"/>
        <v>001</v>
      </c>
      <c r="D193" s="31"/>
      <c r="E193" s="31"/>
      <c r="F193" s="31" t="str">
        <f>IF(A193&lt;&gt;"", _xlfn.IFNA(INDEX('Systemmanager - Datenassistent'!$A$9:$AE$159,MATCH(A193,Input_Lieferant!$B$9:$B$158,0),MATCH(W193,'Systemmanager - Datenassistent'!$A$8:$AE$8,0)),""), "")&amp;""</f>
        <v>X</v>
      </c>
      <c r="G193" s="31"/>
      <c r="H193" s="31"/>
      <c r="I193" s="31"/>
      <c r="J193" s="31"/>
      <c r="K193" s="31"/>
      <c r="L193" s="31"/>
      <c r="M193" s="31"/>
      <c r="N193" s="31"/>
      <c r="O193" s="31"/>
      <c r="P193" s="31"/>
      <c r="Q193" s="31"/>
      <c r="R193" s="31"/>
      <c r="S193" s="31"/>
      <c r="T193" s="31"/>
      <c r="U193" s="31"/>
      <c r="V193" s="31"/>
      <c r="W193" s="31" t="str">
        <f t="shared" si="5"/>
        <v>V_MIET_RELEVANZ</v>
      </c>
      <c r="X193" s="31"/>
      <c r="Y193" s="31"/>
      <c r="Z193" s="31"/>
      <c r="AA193" s="31"/>
      <c r="AB193" s="31"/>
      <c r="AC193" s="31"/>
      <c r="AD193" s="31"/>
      <c r="AE193" s="31"/>
      <c r="AF193" s="31"/>
      <c r="AG193" s="31"/>
      <c r="AH193" s="31"/>
    </row>
    <row r="194" spans="1:34" x14ac:dyDescent="0.4">
      <c r="A194" s="31">
        <f>IFERROR(IF(AND(A172=A173,A173=A174,A174=A175,A175=A176,A176=A177,A177=A178,A178=A179,A179=A180,A180=A181,A181=A182,A182=A183,A183=A184,A184=A185,A185=A186,A186=A187,A187=A188,A188=A189,A189=A190,A190=A191,A191=A192,A192=A193),IF(A193+1&gt;MATCH(0,Input_Lieferant!$B$9:$B$158,-1),"",A193+1),A193),"")</f>
        <v>9</v>
      </c>
      <c r="B194" s="31"/>
      <c r="C194" s="25" t="str">
        <f t="shared" ref="C194:C257" si="6">IF(A194="","","001")</f>
        <v>001</v>
      </c>
      <c r="D194" s="31"/>
      <c r="E194" s="31"/>
      <c r="F194" s="31" t="str">
        <f>IF(A194&lt;&gt;"", _xlfn.IFNA(INDEX('Systemmanager - Datenassistent'!$A$9:$AE$159,MATCH(A194,Input_Lieferant!$B$9:$B$158,0),MATCH(W194,'Systemmanager - Datenassistent'!$A$8:$AE$8,0)),""), "")&amp;""</f>
        <v/>
      </c>
      <c r="G194" s="31"/>
      <c r="H194" s="31"/>
      <c r="I194" s="31"/>
      <c r="J194" s="31"/>
      <c r="K194" s="31"/>
      <c r="L194" s="31"/>
      <c r="M194" s="31"/>
      <c r="N194" s="31"/>
      <c r="O194" s="31"/>
      <c r="P194" s="31"/>
      <c r="Q194" s="31"/>
      <c r="R194" s="31"/>
      <c r="S194" s="31"/>
      <c r="T194" s="31"/>
      <c r="U194" s="31"/>
      <c r="V194" s="31"/>
      <c r="W194" s="31" t="str">
        <f t="shared" si="5"/>
        <v>V_NACHSCHUBKLASSE</v>
      </c>
      <c r="X194" s="31"/>
      <c r="Y194" s="31"/>
      <c r="Z194" s="31"/>
      <c r="AA194" s="31"/>
      <c r="AB194" s="31"/>
      <c r="AC194" s="31"/>
      <c r="AD194" s="31"/>
      <c r="AE194" s="31"/>
      <c r="AF194" s="31"/>
      <c r="AG194" s="31"/>
      <c r="AH194" s="31"/>
    </row>
    <row r="195" spans="1:34" x14ac:dyDescent="0.4">
      <c r="A195" s="31">
        <f>IFERROR(IF(AND(A173=A174,A174=A175,A175=A176,A176=A177,A177=A178,A178=A179,A179=A180,A180=A181,A181=A182,A182=A183,A183=A184,A184=A185,A185=A186,A186=A187,A187=A188,A188=A189,A189=A190,A190=A191,A191=A192,A192=A193,A193=A194),IF(A194+1&gt;MATCH(0,Input_Lieferant!$B$9:$B$158,-1),"",A194+1),A194),"")</f>
        <v>9</v>
      </c>
      <c r="B195" s="31"/>
      <c r="C195" s="25" t="str">
        <f t="shared" si="6"/>
        <v>001</v>
      </c>
      <c r="D195" s="31"/>
      <c r="E195" s="31"/>
      <c r="F195" s="31" t="str">
        <f>IF(A195&lt;&gt;"", _xlfn.IFNA(INDEX(Input_Lieferant!$A$9:$AS$159,MATCH(A195,Input_Lieferant!$B$9:$B$158,0),MATCH(W195,Input_Lieferant!$A$8:$AS$8,0)),""), "")&amp;""</f>
        <v/>
      </c>
      <c r="G195" s="31"/>
      <c r="H195" s="31"/>
      <c r="I195" s="31"/>
      <c r="J195" s="31"/>
      <c r="K195" s="31"/>
      <c r="L195" s="31"/>
      <c r="M195" s="31"/>
      <c r="N195" s="31"/>
      <c r="O195" s="31"/>
      <c r="P195" s="31"/>
      <c r="Q195" s="31"/>
      <c r="R195" s="31"/>
      <c r="S195" s="31"/>
      <c r="T195" s="31"/>
      <c r="U195" s="31"/>
      <c r="V195" s="31"/>
      <c r="W195" s="31" t="str">
        <f t="shared" si="5"/>
        <v>V_LAGERFAEHIGKEIT</v>
      </c>
      <c r="X195" s="31"/>
      <c r="Y195" s="31"/>
      <c r="Z195" s="31"/>
      <c r="AA195" s="31"/>
      <c r="AB195" s="31"/>
      <c r="AC195" s="31"/>
      <c r="AD195" s="31"/>
      <c r="AE195" s="31"/>
      <c r="AF195" s="31"/>
      <c r="AG195" s="31"/>
      <c r="AH195" s="31"/>
    </row>
    <row r="196" spans="1:34" x14ac:dyDescent="0.4">
      <c r="A196" s="31">
        <f>IFERROR(IF(AND(A174=A175,A175=A176,A176=A177,A177=A178,A178=A179,A179=A180,A180=A181,A181=A182,A182=A183,A183=A184,A184=A185,A185=A186,A186=A187,A187=A188,A188=A189,A189=A190,A190=A191,A191=A192,A192=A193,A193=A194,A194=A195),IF(A195+1&gt;MATCH(0,Input_Lieferant!$B$9:$B$158,-1),"",A195+1),A195),"")</f>
        <v>9</v>
      </c>
      <c r="B196" s="31"/>
      <c r="C196" s="25" t="str">
        <f t="shared" si="6"/>
        <v>001</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31"/>
      <c r="H196" s="31"/>
      <c r="I196" s="31"/>
      <c r="J196" s="31"/>
      <c r="K196" s="31"/>
      <c r="L196" s="31"/>
      <c r="M196" s="31"/>
      <c r="N196" s="31"/>
      <c r="O196" s="31"/>
      <c r="P196" s="31"/>
      <c r="Q196" s="31"/>
      <c r="R196" s="31"/>
      <c r="S196" s="31"/>
      <c r="T196" s="31"/>
      <c r="U196" s="31"/>
      <c r="V196" s="31"/>
      <c r="W196" s="31" t="str">
        <f t="shared" si="5"/>
        <v>V_BETRIEBSMITTEL</v>
      </c>
      <c r="X196" s="31"/>
      <c r="Y196" s="31"/>
      <c r="Z196" s="31"/>
      <c r="AA196" s="31"/>
      <c r="AB196" s="31"/>
      <c r="AC196" s="31"/>
      <c r="AD196" s="31"/>
      <c r="AE196" s="31"/>
      <c r="AF196" s="31"/>
      <c r="AG196" s="31"/>
      <c r="AH196" s="31"/>
    </row>
    <row r="197" spans="1:34" x14ac:dyDescent="0.4">
      <c r="A197" s="31">
        <f>IFERROR(IF(AND(A175=A176,A176=A177,A177=A178,A178=A179,A179=A180,A180=A181,A181=A182,A182=A183,A183=A184,A184=A185,A185=A186,A186=A187,A187=A188,A188=A189,A189=A190,A190=A191,A191=A192,A192=A193,A193=A194,A194=A195,A195=A196),IF(A196+1&gt;MATCH(0,Input_Lieferant!$B$9:$B$158,-1),"",A196+1),A196),"")</f>
        <v>9</v>
      </c>
      <c r="B197" s="31"/>
      <c r="C197" s="25" t="str">
        <f t="shared" si="6"/>
        <v>001</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V_SONDERBETRIEBSMITTEL_MKZ</v>
      </c>
      <c r="X197" s="31"/>
      <c r="Y197" s="31"/>
      <c r="Z197" s="31"/>
      <c r="AA197" s="31"/>
      <c r="AB197" s="31"/>
      <c r="AC197" s="31"/>
      <c r="AD197" s="31"/>
      <c r="AE197" s="31"/>
      <c r="AF197" s="31"/>
      <c r="AG197" s="31"/>
      <c r="AH197" s="31"/>
    </row>
    <row r="198" spans="1:34" x14ac:dyDescent="0.4">
      <c r="A198" s="31">
        <f>IFERROR(IF(AND(A176=A177,A177=A178,A178=A179,A179=A180,A180=A181,A181=A182,A182=A183,A183=A184,A184=A185,A185=A186,A186=A187,A187=A188,A188=A189,A189=A190,A190=A191,A191=A192,A192=A193,A193=A194,A194=A195,A195=A196,A196=A197),IF(A197+1&gt;MATCH(0,Input_Lieferant!$B$9:$B$158,-1),"",A197+1),A197),"")</f>
        <v>9</v>
      </c>
      <c r="B198" s="31"/>
      <c r="C198" s="25" t="str">
        <f t="shared" si="6"/>
        <v>001</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V_SONDERBETRIEBSMITTEL_PRD</v>
      </c>
      <c r="X198" s="31"/>
      <c r="Y198" s="31"/>
      <c r="Z198" s="31"/>
      <c r="AA198" s="31"/>
      <c r="AB198" s="31"/>
      <c r="AC198" s="31"/>
      <c r="AD198" s="31"/>
      <c r="AE198" s="31"/>
      <c r="AF198" s="31"/>
      <c r="AG198" s="31"/>
      <c r="AH198" s="31"/>
    </row>
    <row r="199" spans="1:34" x14ac:dyDescent="0.4">
      <c r="A199" s="31">
        <f>IFERROR(IF(AND(A177=A178,A178=A179,A179=A180,A180=A181,A181=A182,A182=A183,A183=A184,A184=A185,A185=A186,A186=A187,A187=A188,A188=A189,A189=A190,A190=A191,A191=A192,A192=A193,A193=A194,A194=A195,A195=A196,A196=A197,A197=A198),IF(A198+1&gt;MATCH(0,Input_Lieferant!$B$9:$B$158,-1),"",A198+1),A198),"")</f>
        <v>9</v>
      </c>
      <c r="B199" s="31"/>
      <c r="C199" s="25" t="str">
        <f t="shared" si="6"/>
        <v>001</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V_SONDERBETRIEBSMITTEL_TRP</v>
      </c>
      <c r="X199" s="31"/>
      <c r="Y199" s="31"/>
      <c r="Z199" s="31"/>
      <c r="AA199" s="31"/>
      <c r="AB199" s="31"/>
      <c r="AC199" s="31"/>
      <c r="AD199" s="31"/>
      <c r="AE199" s="31"/>
      <c r="AF199" s="31"/>
      <c r="AG199" s="31"/>
      <c r="AH199" s="31"/>
    </row>
    <row r="200" spans="1:34" x14ac:dyDescent="0.4">
      <c r="A200" s="31">
        <f>IFERROR(IF(AND(A178=A179,A179=A180,A180=A181,A181=A182,A182=A183,A183=A184,A184=A185,A185=A186,A186=A187,A187=A188,A188=A189,A189=A190,A190=A191,A191=A192,A192=A193,A193=A194,A194=A195,A195=A196,A196=A197,A197=A198,A198=A199),IF(A199+1&gt;MATCH(0,Input_Lieferant!$B$9:$B$158,-1),"",A199+1),A199),"")</f>
        <v>10</v>
      </c>
      <c r="B200" s="31"/>
      <c r="C200" s="25" t="str">
        <f t="shared" si="6"/>
        <v>001</v>
      </c>
      <c r="D200" s="31"/>
      <c r="E200" s="31"/>
      <c r="F200" s="31" t="str">
        <f>IF(A200&lt;&gt;"", _xlfn.IFNA(INDEX(Grunddaten!$A$9:$S$159,MATCH(A200,Input_Lieferant!$B$9:$B$158,0),MATCH(W200,Grunddaten!$A$8:$M$8,0)),""), "")&amp;""</f>
        <v/>
      </c>
      <c r="G200" s="31"/>
      <c r="H200" s="31"/>
      <c r="I200" s="31"/>
      <c r="J200" s="31"/>
      <c r="K200" s="31"/>
      <c r="L200" s="31"/>
      <c r="M200" s="31"/>
      <c r="N200" s="31"/>
      <c r="O200" s="31"/>
      <c r="P200" s="31"/>
      <c r="Q200" s="31"/>
      <c r="R200" s="31"/>
      <c r="S200" s="31"/>
      <c r="T200" s="31"/>
      <c r="U200" s="31"/>
      <c r="V200" s="31"/>
      <c r="W200" s="31" t="str">
        <f t="shared" si="5"/>
        <v>V_A_NUMMER</v>
      </c>
      <c r="X200" s="31"/>
      <c r="Y200" s="31"/>
      <c r="Z200" s="31"/>
      <c r="AA200" s="31"/>
      <c r="AB200" s="31"/>
      <c r="AC200" s="31"/>
      <c r="AD200" s="31"/>
      <c r="AE200" s="31"/>
      <c r="AF200" s="31"/>
      <c r="AG200" s="31"/>
      <c r="AH200" s="31"/>
    </row>
    <row r="201" spans="1:34" x14ac:dyDescent="0.4">
      <c r="A201" s="31">
        <f>IFERROR(IF(AND(A179=A180,A180=A181,A181=A182,A182=A183,A183=A184,A184=A185,A185=A186,A186=A187,A187=A188,A188=A189,A189=A190,A190=A191,A191=A192,A192=A193,A193=A194,A194=A195,A195=A196,A196=A197,A197=A198,A198=A199,A199=A200),IF(A200+1&gt;MATCH(0,Input_Lieferant!$B$9:$B$158,-1),"",A200+1),A200),"")</f>
        <v>10</v>
      </c>
      <c r="B201" s="31"/>
      <c r="C201" s="25" t="str">
        <f t="shared" si="6"/>
        <v>001</v>
      </c>
      <c r="D201" s="31"/>
      <c r="E201" s="31"/>
      <c r="F201" s="31" t="str">
        <f>IF(A201&lt;&gt;"", _xlfn.IFNA(INDEX(Grunddaten!$A$9:$S$159,MATCH(A201,Input_Lieferant!$B$9:$B$158,0),MATCH(W201,Grunddaten!$A$8:$M$8,0)),""), "")&amp;""</f>
        <v/>
      </c>
      <c r="G201" s="31"/>
      <c r="H201" s="31"/>
      <c r="I201" s="31"/>
      <c r="J201" s="31"/>
      <c r="K201" s="31"/>
      <c r="L201" s="31"/>
      <c r="M201" s="31"/>
      <c r="N201" s="31"/>
      <c r="O201" s="31"/>
      <c r="P201" s="31"/>
      <c r="Q201" s="31"/>
      <c r="R201" s="31"/>
      <c r="S201" s="31"/>
      <c r="T201" s="31"/>
      <c r="U201" s="31"/>
      <c r="V201" s="31"/>
      <c r="W201" s="31" t="str">
        <f t="shared" si="5"/>
        <v>V_REVFREMD</v>
      </c>
      <c r="X201" s="31"/>
      <c r="Y201" s="31"/>
      <c r="Z201" s="31"/>
      <c r="AA201" s="31"/>
      <c r="AB201" s="31"/>
      <c r="AC201" s="31"/>
      <c r="AD201" s="31"/>
      <c r="AE201" s="31"/>
      <c r="AF201" s="31"/>
      <c r="AG201" s="31"/>
      <c r="AH201" s="31"/>
    </row>
    <row r="202" spans="1:34" x14ac:dyDescent="0.4">
      <c r="A202" s="31">
        <f>IFERROR(IF(AND(A180=A181,A181=A182,A182=A183,A183=A184,A184=A185,A185=A186,A186=A187,A187=A188,A188=A189,A189=A190,A190=A191,A191=A192,A192=A193,A193=A194,A194=A195,A195=A196,A196=A197,A197=A198,A198=A199,A199=A200,A200=A201),IF(A201+1&gt;MATCH(0,Input_Lieferant!$B$9:$B$158,-1),"",A201+1),A201),"")</f>
        <v>10</v>
      </c>
      <c r="B202" s="31"/>
      <c r="C202" s="25" t="str">
        <f t="shared" si="6"/>
        <v>001</v>
      </c>
      <c r="D202" s="31"/>
      <c r="E202" s="31"/>
      <c r="F202" s="31" t="str">
        <f>IF(A202&lt;&gt;"", _xlfn.IFNA(INDEX(Grunddaten!$A$9:$S$159,MATCH(A202,Input_Lieferant!$B$9:$B$158,0),MATCH(W202,Grunddaten!$A$8:$M$8,0)),""), "")&amp;""</f>
        <v/>
      </c>
      <c r="G202" s="31"/>
      <c r="H202" s="31"/>
      <c r="I202" s="31"/>
      <c r="J202" s="31"/>
      <c r="K202" s="31"/>
      <c r="L202" s="31"/>
      <c r="M202" s="31"/>
      <c r="N202" s="31"/>
      <c r="O202" s="31"/>
      <c r="P202" s="31"/>
      <c r="Q202" s="31"/>
      <c r="R202" s="31"/>
      <c r="S202" s="31"/>
      <c r="T202" s="31"/>
      <c r="U202" s="31"/>
      <c r="V202" s="31"/>
      <c r="W202" s="31" t="str">
        <f t="shared" si="5"/>
        <v>V_REVEIGEN</v>
      </c>
      <c r="X202" s="31"/>
      <c r="Y202" s="31"/>
      <c r="Z202" s="31"/>
      <c r="AA202" s="31"/>
      <c r="AB202" s="31"/>
      <c r="AC202" s="31"/>
      <c r="AD202" s="31"/>
      <c r="AE202" s="31"/>
      <c r="AF202" s="31"/>
      <c r="AG202" s="31"/>
      <c r="AH202" s="31"/>
    </row>
    <row r="203" spans="1:34" x14ac:dyDescent="0.4">
      <c r="A203" s="31">
        <f>IFERROR(IF(AND(A181=A182,A182=A183,A183=A184,A184=A185,A185=A186,A186=A187,A187=A188,A188=A189,A189=A190,A190=A191,A191=A192,A192=A193,A193=A194,A194=A195,A195=A196,A196=A197,A197=A198,A198=A199,A199=A200,A200=A201,A201=A202),IF(A202+1&gt;MATCH(0,Input_Lieferant!$B$9:$B$158,-1),"",A202+1),A202),"")</f>
        <v>10</v>
      </c>
      <c r="B203" s="31"/>
      <c r="C203" s="25" t="str">
        <f t="shared" si="6"/>
        <v>001</v>
      </c>
      <c r="D203" s="31"/>
      <c r="E203" s="31"/>
      <c r="F203" s="31" t="str">
        <f>IF(A203&lt;&gt;"", _xlfn.IFNA(INDEX('Systemmanager - Datenassistent'!$A$9:$AE$159,MATCH(A203,Input_Lieferant!$B$9:$B$158,0),MATCH(W203,'Systemmanager - Datenassistent'!$A$8:$AE$8,0)),""), "")&amp;""</f>
        <v/>
      </c>
      <c r="G203" s="31"/>
      <c r="H203" s="31"/>
      <c r="I203" s="31"/>
      <c r="J203" s="31"/>
      <c r="K203" s="31"/>
      <c r="L203" s="31"/>
      <c r="M203" s="31"/>
      <c r="N203" s="31"/>
      <c r="O203" s="31"/>
      <c r="P203" s="31"/>
      <c r="Q203" s="31"/>
      <c r="R203" s="31"/>
      <c r="S203" s="31"/>
      <c r="T203" s="31"/>
      <c r="U203" s="31"/>
      <c r="V203" s="31"/>
      <c r="W203" s="31" t="str">
        <f t="shared" si="5"/>
        <v>V_SYSTEMMANAGER</v>
      </c>
      <c r="X203" s="31"/>
      <c r="Y203" s="31"/>
      <c r="Z203" s="31"/>
      <c r="AA203" s="31"/>
      <c r="AB203" s="31"/>
      <c r="AC203" s="31"/>
      <c r="AD203" s="31"/>
      <c r="AE203" s="31"/>
      <c r="AF203" s="31"/>
      <c r="AG203" s="31"/>
      <c r="AH203" s="31"/>
    </row>
    <row r="204" spans="1:34" x14ac:dyDescent="0.4">
      <c r="A204" s="31">
        <f>IFERROR(IF(AND(A182=A183,A183=A184,A184=A185,A185=A186,A186=A187,A187=A188,A188=A189,A189=A190,A190=A191,A191=A192,A192=A193,A193=A194,A194=A195,A195=A196,A196=A197,A197=A198,A198=A199,A199=A200,A200=A201,A201=A202,A202=A203),IF(A203+1&gt;MATCH(0,Input_Lieferant!$B$9:$B$158,-1),"",A203+1),A203),"")</f>
        <v>10</v>
      </c>
      <c r="B204" s="31"/>
      <c r="C204" s="25" t="str">
        <f t="shared" si="6"/>
        <v>001</v>
      </c>
      <c r="D204" s="31"/>
      <c r="E204" s="31"/>
      <c r="F204" s="31" t="str">
        <f>IF(A204&lt;&gt;"", _xlfn.IFNA(INDEX(Grunddaten!$A$9:$S$159,MATCH(A204,Input_Lieferant!$B$9:$B$158,0),MATCH(W204,Grunddaten!$A$8:$M$8,0)),""), "")&amp;""</f>
        <v>P</v>
      </c>
      <c r="G204" s="31"/>
      <c r="H204" s="31"/>
      <c r="I204" s="31"/>
      <c r="J204" s="31"/>
      <c r="K204" s="31"/>
      <c r="L204" s="31"/>
      <c r="M204" s="31"/>
      <c r="N204" s="31"/>
      <c r="O204" s="31"/>
      <c r="P204" s="31"/>
      <c r="Q204" s="31"/>
      <c r="R204" s="31"/>
      <c r="S204" s="31"/>
      <c r="T204" s="31"/>
      <c r="U204" s="31"/>
      <c r="V204" s="31"/>
      <c r="W204" s="31" t="str">
        <f t="shared" si="5"/>
        <v>V_UEBERSETZUNG</v>
      </c>
      <c r="X204" s="31"/>
      <c r="Y204" s="31"/>
      <c r="Z204" s="31"/>
      <c r="AA204" s="31"/>
      <c r="AB204" s="31"/>
      <c r="AC204" s="31"/>
      <c r="AD204" s="31"/>
      <c r="AE204" s="31"/>
      <c r="AF204" s="31"/>
      <c r="AG204" s="31"/>
      <c r="AH204" s="31"/>
    </row>
    <row r="205" spans="1:34" x14ac:dyDescent="0.4">
      <c r="A205" s="31">
        <f>IFERROR(IF(AND(A183=A184,A184=A185,A185=A186,A186=A187,A187=A188,A188=A189,A189=A190,A190=A191,A191=A192,A192=A193,A193=A194,A194=A195,A195=A196,A196=A197,A197=A198,A198=A199,A199=A200,A200=A201,A201=A202,A202=A203,A203=A204),IF(A204+1&gt;MATCH(0,Input_Lieferant!$B$9:$B$158,-1),"",A204+1),A204),"")</f>
        <v>10</v>
      </c>
      <c r="B205" s="31"/>
      <c r="C205" s="25" t="str">
        <f t="shared" si="6"/>
        <v>001</v>
      </c>
      <c r="D205" s="31"/>
      <c r="E205" s="31"/>
      <c r="F205" s="31" t="str">
        <f>IF(A205&lt;&gt;"", _xlfn.IFNA(INDEX('Systemmanager - Datenassistent'!$A$9:$AE$159,MATCH(A205,Input_Lieferant!$B$9:$B$158,0),MATCH(W205,'Systemmanager - Datenassistent'!$A$8:$AE$8,0)),""), "")&amp;""</f>
        <v/>
      </c>
      <c r="G205" s="31"/>
      <c r="H205" s="31"/>
      <c r="I205" s="31"/>
      <c r="J205" s="31"/>
      <c r="K205" s="31"/>
      <c r="L205" s="31"/>
      <c r="M205" s="31"/>
      <c r="N205" s="31"/>
      <c r="O205" s="31"/>
      <c r="P205" s="31"/>
      <c r="Q205" s="31"/>
      <c r="R205" s="31"/>
      <c r="S205" s="31"/>
      <c r="T205" s="31"/>
      <c r="U205" s="31"/>
      <c r="V205" s="31"/>
      <c r="W205" s="31" t="str">
        <f t="shared" si="5"/>
        <v>V_KENNZIFFER</v>
      </c>
      <c r="X205" s="31"/>
      <c r="Y205" s="31"/>
      <c r="Z205" s="31"/>
      <c r="AA205" s="31"/>
      <c r="AB205" s="31"/>
      <c r="AC205" s="31"/>
      <c r="AD205" s="31"/>
      <c r="AE205" s="31"/>
      <c r="AF205" s="31"/>
      <c r="AG205" s="31"/>
      <c r="AH205" s="31"/>
    </row>
    <row r="206" spans="1:34" x14ac:dyDescent="0.4">
      <c r="A206" s="31">
        <f>IFERROR(IF(AND(A184=A185,A185=A186,A186=A187,A187=A188,A188=A189,A189=A190,A190=A191,A191=A192,A192=A193,A193=A194,A194=A195,A195=A196,A196=A197,A197=A198,A198=A199,A199=A200,A200=A201,A201=A202,A202=A203,A203=A204,A204=A205),IF(A205+1&gt;MATCH(0,Input_Lieferant!$B$9:$B$158,-1),"",A205+1),A205),"")</f>
        <v>10</v>
      </c>
      <c r="B206" s="31"/>
      <c r="C206" s="25" t="str">
        <f t="shared" si="6"/>
        <v>001</v>
      </c>
      <c r="D206" s="31"/>
      <c r="E206" s="31"/>
      <c r="F206" s="31" t="str">
        <f>IF(A206&lt;&gt;"", _xlfn.IFNA(INDEX('Systemmanager - Datenassistent'!$A$9:$AE$159,MATCH(A206,Input_Lieferant!$B$9:$B$158,0),MATCH(W206,'Systemmanager - Datenassistent'!$A$8:$AE$8,0)),""), "")&amp;""</f>
        <v>CpcjuIKofChquxSvaTFfgQDOsIcvSs</v>
      </c>
      <c r="G206" s="31"/>
      <c r="H206" s="31"/>
      <c r="I206" s="31"/>
      <c r="J206" s="31"/>
      <c r="K206" s="31"/>
      <c r="L206" s="31"/>
      <c r="M206" s="31"/>
      <c r="N206" s="31"/>
      <c r="O206" s="31"/>
      <c r="P206" s="31"/>
      <c r="Q206" s="31"/>
      <c r="R206" s="31"/>
      <c r="S206" s="31"/>
      <c r="T206" s="31"/>
      <c r="U206" s="31"/>
      <c r="V206" s="31"/>
      <c r="W206" s="31" t="str">
        <f t="shared" si="5"/>
        <v>V_NEXT_HIGHER</v>
      </c>
      <c r="X206" s="31"/>
      <c r="Y206" s="31"/>
      <c r="Z206" s="31"/>
      <c r="AA206" s="31"/>
      <c r="AB206" s="31"/>
      <c r="AC206" s="31"/>
      <c r="AD206" s="31"/>
      <c r="AE206" s="31"/>
      <c r="AF206" s="31"/>
      <c r="AG206" s="31"/>
      <c r="AH206" s="31"/>
    </row>
    <row r="207" spans="1:34" x14ac:dyDescent="0.4">
      <c r="A207" s="31">
        <f>IFERROR(IF(AND(A185=A186,A186=A187,A187=A188,A188=A189,A189=A190,A190=A191,A191=A192,A192=A193,A193=A194,A194=A195,A195=A196,A196=A197,A197=A198,A198=A199,A199=A200,A200=A201,A201=A202,A202=A203,A203=A204,A204=A205,A205=A206),IF(A206+1&gt;MATCH(0,Input_Lieferant!$B$9:$B$158,-1),"",A206+1),A206),"")</f>
        <v>10</v>
      </c>
      <c r="B207" s="31"/>
      <c r="C207" s="25" t="str">
        <f t="shared" si="6"/>
        <v>001</v>
      </c>
      <c r="D207" s="31"/>
      <c r="E207" s="31"/>
      <c r="F207" s="31" t="str">
        <f>IF(A207&lt;&gt;"", _xlfn.IFNA(INDEX(Grunddaten!$A$9:$S$159,MATCH(A207,Input_Lieferant!$B$9:$B$158,0),MATCH(W207,Grunddaten!$A$8:$M$8,0)),""), "")&amp;""</f>
        <v/>
      </c>
      <c r="G207" s="31"/>
      <c r="H207" s="31"/>
      <c r="I207" s="31"/>
      <c r="J207" s="31"/>
      <c r="K207" s="31"/>
      <c r="L207" s="31"/>
      <c r="M207" s="31"/>
      <c r="N207" s="31"/>
      <c r="O207" s="31"/>
      <c r="P207" s="31"/>
      <c r="Q207" s="31"/>
      <c r="R207" s="31"/>
      <c r="S207" s="31"/>
      <c r="T207" s="31"/>
      <c r="U207" s="31"/>
      <c r="V207" s="31"/>
      <c r="W207" s="31" t="str">
        <f t="shared" si="5"/>
        <v>V_ZERTFLUG</v>
      </c>
      <c r="X207" s="31"/>
      <c r="Y207" s="31"/>
      <c r="Z207" s="31"/>
      <c r="AA207" s="31"/>
      <c r="AB207" s="31"/>
      <c r="AC207" s="31"/>
      <c r="AD207" s="31"/>
      <c r="AE207" s="31"/>
      <c r="AF207" s="31"/>
      <c r="AG207" s="31"/>
      <c r="AH207" s="31"/>
    </row>
    <row r="208" spans="1:34" x14ac:dyDescent="0.4">
      <c r="A208" s="31">
        <f>IFERROR(IF(AND(A186=A187,A187=A188,A188=A189,A189=A190,A190=A191,A191=A192,A192=A193,A193=A194,A194=A195,A195=A196,A196=A197,A197=A198,A198=A199,A199=A200,A200=A201,A201=A202,A202=A203,A203=A204,A204=A205,A205=A206,A206=A207),IF(A207+1&gt;MATCH(0,Input_Lieferant!$B$9:$B$158,-1),"",A207+1),A207),"")</f>
        <v>10</v>
      </c>
      <c r="B208" s="31"/>
      <c r="C208" s="25" t="str">
        <f t="shared" si="6"/>
        <v>001</v>
      </c>
      <c r="D208" s="31"/>
      <c r="E208" s="31"/>
      <c r="F208" s="31" t="str">
        <f>IF(A208&lt;&gt;"", _xlfn.IFNA(INDEX('Systemmanager - Datenassistent'!$A$9:$AE$159,MATCH(A208,Input_Lieferant!$B$9:$B$158,0),MATCH(W208,'Systemmanager - Datenassistent'!$A$8:$AE$8,0)),""), "")&amp;""</f>
        <v/>
      </c>
      <c r="G208" s="31"/>
      <c r="H208" s="31"/>
      <c r="I208" s="31"/>
      <c r="J208" s="31"/>
      <c r="K208" s="31"/>
      <c r="L208" s="31"/>
      <c r="M208" s="31"/>
      <c r="N208" s="31"/>
      <c r="O208" s="31"/>
      <c r="P208" s="31"/>
      <c r="Q208" s="31"/>
      <c r="R208" s="31"/>
      <c r="S208" s="31"/>
      <c r="T208" s="31"/>
      <c r="U208" s="31"/>
      <c r="V208" s="31"/>
      <c r="W208" s="31" t="str">
        <f t="shared" si="5"/>
        <v>V_APM</v>
      </c>
      <c r="X208" s="31"/>
      <c r="Y208" s="31"/>
      <c r="Z208" s="31"/>
      <c r="AA208" s="31"/>
      <c r="AB208" s="31"/>
      <c r="AC208" s="31"/>
      <c r="AD208" s="31"/>
      <c r="AE208" s="31"/>
      <c r="AF208" s="31"/>
      <c r="AG208" s="31"/>
      <c r="AH208" s="31"/>
    </row>
    <row r="209" spans="1:34" x14ac:dyDescent="0.4">
      <c r="A209" s="31">
        <f>IFERROR(IF(AND(A187=A188,A188=A189,A189=A190,A190=A191,A191=A192,A192=A193,A193=A194,A194=A195,A195=A196,A196=A197,A197=A198,A198=A199,A199=A200,A200=A201,A201=A202,A202=A203,A203=A204,A204=A205,A205=A206,A206=A207,A207=A208),IF(A208+1&gt;MATCH(0,Input_Lieferant!$B$9:$B$158,-1),"",A208+1),A208),"")</f>
        <v>10</v>
      </c>
      <c r="B209" s="31"/>
      <c r="C209" s="25" t="str">
        <f t="shared" si="6"/>
        <v>001</v>
      </c>
      <c r="D209" s="31"/>
      <c r="E209" s="31"/>
      <c r="F209" s="31"/>
      <c r="G209" s="31"/>
      <c r="H209" s="31"/>
      <c r="I209" s="31"/>
      <c r="J209" s="31"/>
      <c r="K209" s="31"/>
      <c r="L209" s="31"/>
      <c r="M209" s="31"/>
      <c r="N209" s="31"/>
      <c r="O209" s="31"/>
      <c r="P209" s="31"/>
      <c r="Q209" s="31"/>
      <c r="R209" s="31"/>
      <c r="S209" s="31"/>
      <c r="T209" s="31"/>
      <c r="U209" s="31"/>
      <c r="V209" s="31"/>
      <c r="W209" s="31" t="str">
        <f t="shared" si="5"/>
        <v>V_CHEOPS</v>
      </c>
      <c r="X209" s="31"/>
      <c r="Y209" s="31"/>
      <c r="Z209" s="31"/>
      <c r="AA209" s="31"/>
      <c r="AB209" s="31"/>
      <c r="AC209" s="31"/>
      <c r="AD209" s="31"/>
      <c r="AE209" s="31"/>
      <c r="AF209" s="31"/>
      <c r="AG209" s="31"/>
      <c r="AH209" s="31"/>
    </row>
    <row r="210" spans="1:34" x14ac:dyDescent="0.4">
      <c r="A210" s="31">
        <f>IFERROR(IF(AND(A188=A189,A189=A190,A190=A191,A191=A192,A192=A193,A193=A194,A194=A195,A195=A196,A196=A197,A197=A198,A198=A199,A199=A200,A200=A201,A201=A202,A202=A203,A203=A204,A204=A205,A205=A206,A206=A207,A207=A208,A208=A209),IF(A209+1&gt;MATCH(0,Input_Lieferant!$B$9:$B$158,-1),"",A209+1),A209),"")</f>
        <v>10</v>
      </c>
      <c r="B210" s="31"/>
      <c r="C210" s="25" t="str">
        <f t="shared" si="6"/>
        <v>001</v>
      </c>
      <c r="D210" s="31"/>
      <c r="E210" s="31"/>
      <c r="F210" s="31" t="str">
        <f>IF(A210&lt;&gt;"", _xlfn.IFNA(INDEX('Systemmanager - Datenassistent'!$A$9:$AE$159,MATCH(A210,Input_Lieferant!$B$9:$B$158,0),MATCH(W210,'Systemmanager - Datenassistent'!$A$8:$AE$8,0)),""), "")&amp;""</f>
        <v/>
      </c>
      <c r="G210" s="31"/>
      <c r="H210" s="31"/>
      <c r="I210" s="31"/>
      <c r="J210" s="31"/>
      <c r="K210" s="31"/>
      <c r="L210" s="31"/>
      <c r="M210" s="31"/>
      <c r="N210" s="31"/>
      <c r="O210" s="31"/>
      <c r="P210" s="31"/>
      <c r="Q210" s="31"/>
      <c r="R210" s="31"/>
      <c r="S210" s="31"/>
      <c r="T210" s="31"/>
      <c r="U210" s="31"/>
      <c r="V210" s="31"/>
      <c r="W210" s="31" t="str">
        <f t="shared" si="5"/>
        <v>V_SVSAA</v>
      </c>
      <c r="X210" s="31"/>
      <c r="Y210" s="31"/>
      <c r="Z210" s="31"/>
      <c r="AA210" s="31"/>
      <c r="AB210" s="31"/>
      <c r="AC210" s="31"/>
      <c r="AD210" s="31"/>
      <c r="AE210" s="31"/>
      <c r="AF210" s="31"/>
      <c r="AG210" s="31"/>
      <c r="AH210" s="31"/>
    </row>
    <row r="211" spans="1:34" x14ac:dyDescent="0.4">
      <c r="A211" s="31">
        <f>IFERROR(IF(AND(A189=A190,A190=A191,A191=A192,A192=A193,A193=A194,A194=A195,A195=A196,A196=A197,A197=A198,A198=A199,A199=A200,A200=A201,A201=A202,A202=A203,A203=A204,A204=A205,A205=A206,A206=A207,A207=A208,A208=A209,A209=A210),IF(A210+1&gt;MATCH(0,Input_Lieferant!$B$9:$B$158,-1),"",A210+1),A210),"")</f>
        <v>10</v>
      </c>
      <c r="B211" s="31"/>
      <c r="C211" s="25" t="str">
        <f t="shared" si="6"/>
        <v>001</v>
      </c>
      <c r="D211" s="31"/>
      <c r="E211" s="31"/>
      <c r="F211" s="31" t="str">
        <f>IF(A211&lt;&gt;"", IFERROR(ROUND(INDEX(Input_Lieferant!$A$9:$AS$159,MATCH(A211,Input_Lieferant!$B$9:$B$158,0),MATCH(W211,Input_Lieferant!$A$8:$AS$8,0)),2),""), "")&amp;""</f>
        <v>3.78</v>
      </c>
      <c r="G211" s="31"/>
      <c r="H211" s="31"/>
      <c r="I211" s="31"/>
      <c r="J211" s="31"/>
      <c r="K211" s="31"/>
      <c r="L211" s="31"/>
      <c r="M211" s="31"/>
      <c r="N211" s="31"/>
      <c r="O211" s="31"/>
      <c r="P211" s="31"/>
      <c r="Q211" s="31"/>
      <c r="R211" s="31"/>
      <c r="S211" s="31"/>
      <c r="T211" s="31"/>
      <c r="U211" s="31"/>
      <c r="V211" s="31"/>
      <c r="W211" s="31" t="str">
        <f t="shared" si="5"/>
        <v>V_BEWERTUNGSPREIS</v>
      </c>
      <c r="X211" s="31"/>
      <c r="Y211" s="31"/>
      <c r="Z211" s="31"/>
      <c r="AA211" s="31"/>
      <c r="AB211" s="31"/>
      <c r="AC211" s="31"/>
      <c r="AD211" s="31"/>
      <c r="AE211" s="31"/>
      <c r="AF211" s="31"/>
      <c r="AG211" s="31"/>
      <c r="AH211" s="31"/>
    </row>
    <row r="212" spans="1:34" x14ac:dyDescent="0.4">
      <c r="A212" s="31">
        <f>IFERROR(IF(AND(A190=A191,A191=A192,A192=A193,A193=A194,A194=A195,A195=A196,A196=A197,A197=A198,A198=A199,A199=A200,A200=A201,A201=A202,A202=A203,A203=A204,A204=A205,A205=A206,A206=A207,A207=A208,A208=A209,A209=A210,A210=A211),IF(A211+1&gt;MATCH(0,Input_Lieferant!$B$9:$B$158,-1),"",A211+1),A211),"")</f>
        <v>10</v>
      </c>
      <c r="B212" s="31"/>
      <c r="C212" s="25" t="str">
        <f t="shared" si="6"/>
        <v>001</v>
      </c>
      <c r="D212" s="31"/>
      <c r="E212" s="31"/>
      <c r="F212" s="31" t="str">
        <f>IF(A212&lt;&gt;"", _xlfn.IFNA(INDEX(Input_Lieferant!$A$9:$AS$159,MATCH(A212,Input_Lieferant!$B$9:$B$158,0),MATCH(W212,Input_Lieferant!$A$8:$AS$8,0)),""), "")&amp;""</f>
        <v>CHF</v>
      </c>
      <c r="G212" s="31"/>
      <c r="H212" s="31"/>
      <c r="I212" s="31"/>
      <c r="J212" s="31"/>
      <c r="K212" s="31"/>
      <c r="L212" s="31"/>
      <c r="M212" s="31"/>
      <c r="N212" s="31"/>
      <c r="O212" s="31"/>
      <c r="P212" s="31"/>
      <c r="Q212" s="31"/>
      <c r="R212" s="31"/>
      <c r="S212" s="31"/>
      <c r="T212" s="31"/>
      <c r="U212" s="31"/>
      <c r="V212" s="31"/>
      <c r="W212" s="31" t="str">
        <f t="shared" si="5"/>
        <v>V_WAEHRUNG</v>
      </c>
      <c r="X212" s="31"/>
      <c r="Y212" s="31"/>
      <c r="Z212" s="31"/>
      <c r="AA212" s="31"/>
      <c r="AB212" s="31"/>
      <c r="AC212" s="31"/>
      <c r="AD212" s="31"/>
      <c r="AE212" s="31"/>
      <c r="AF212" s="31"/>
      <c r="AG212" s="31"/>
      <c r="AH212" s="31"/>
    </row>
    <row r="213" spans="1:34" x14ac:dyDescent="0.4">
      <c r="A213" s="31">
        <f>IFERROR(IF(AND(A191=A192,A192=A193,A193=A194,A194=A195,A195=A196,A196=A197,A197=A198,A198=A199,A199=A200,A200=A201,A201=A202,A202=A203,A203=A204,A204=A205,A205=A206,A206=A207,A207=A208,A208=A209,A209=A210,A210=A211,A211=A212),IF(A212+1&gt;MATCH(0,Input_Lieferant!$B$9:$B$158,-1),"",A212+1),A212),"")</f>
        <v>10</v>
      </c>
      <c r="B213" s="31"/>
      <c r="C213" s="25" t="str">
        <f t="shared" si="6"/>
        <v>001</v>
      </c>
      <c r="D213" s="31"/>
      <c r="E213" s="31"/>
      <c r="F213" s="31" t="str">
        <f>IF(A213&lt;&gt;"", _xlfn.IFNA(INDEX(Input_Lieferant!$A$9:$AS$159,MATCH(A213,Input_Lieferant!$B$9:$B$158,0),MATCH(W213,Input_Lieferant!$A$8:$AS$8,0)),""), "")&amp;""</f>
        <v>95</v>
      </c>
      <c r="G213" s="31"/>
      <c r="H213" s="31"/>
      <c r="I213" s="31"/>
      <c r="J213" s="31"/>
      <c r="K213" s="31"/>
      <c r="L213" s="31"/>
      <c r="M213" s="31"/>
      <c r="N213" s="31"/>
      <c r="O213" s="31"/>
      <c r="P213" s="31"/>
      <c r="Q213" s="31"/>
      <c r="R213" s="31"/>
      <c r="S213" s="31"/>
      <c r="T213" s="31"/>
      <c r="U213" s="31"/>
      <c r="V213" s="31"/>
      <c r="W213" s="31" t="str">
        <f t="shared" si="5"/>
        <v>V_PREISEINHEIT</v>
      </c>
      <c r="X213" s="31"/>
      <c r="Y213" s="31"/>
      <c r="Z213" s="31"/>
      <c r="AA213" s="31"/>
      <c r="AB213" s="31"/>
      <c r="AC213" s="31"/>
      <c r="AD213" s="31"/>
      <c r="AE213" s="31"/>
      <c r="AF213" s="31"/>
      <c r="AG213" s="31"/>
      <c r="AH213" s="31"/>
    </row>
    <row r="214" spans="1:34" x14ac:dyDescent="0.4">
      <c r="A214" s="31">
        <f>IFERROR(IF(AND(A192=A193,A193=A194,A194=A195,A195=A196,A196=A197,A197=A198,A198=A199,A199=A200,A200=A201,A201=A202,A202=A203,A203=A204,A204=A205,A205=A206,A206=A207,A207=A208,A208=A209,A209=A210,A210=A211,A211=A212,A212=A213),IF(A213+1&gt;MATCH(0,Input_Lieferant!$B$9:$B$158,-1),"",A213+1),A213),"")</f>
        <v>10</v>
      </c>
      <c r="B214" s="31"/>
      <c r="C214" s="25" t="str">
        <f t="shared" si="6"/>
        <v>001</v>
      </c>
      <c r="D214" s="31"/>
      <c r="E214" s="31"/>
      <c r="F214" s="31">
        <f ca="1">IF(A214&lt;&gt;"",NOW(),"")</f>
        <v>45755.458305439817</v>
      </c>
      <c r="G214" s="31"/>
      <c r="H214" s="31"/>
      <c r="I214" s="31"/>
      <c r="J214" s="31"/>
      <c r="K214" s="31"/>
      <c r="L214" s="31"/>
      <c r="M214" s="31"/>
      <c r="N214" s="31"/>
      <c r="O214" s="31"/>
      <c r="P214" s="31"/>
      <c r="Q214" s="31"/>
      <c r="R214" s="31"/>
      <c r="S214" s="31"/>
      <c r="T214" s="31"/>
      <c r="U214" s="31"/>
      <c r="V214" s="31"/>
      <c r="W214" s="31" t="str">
        <f t="shared" si="5"/>
        <v>V_GUELTIGAB</v>
      </c>
      <c r="X214" s="31"/>
      <c r="Y214" s="31"/>
      <c r="Z214" s="31"/>
      <c r="AA214" s="31"/>
      <c r="AB214" s="31"/>
      <c r="AC214" s="31"/>
      <c r="AD214" s="31"/>
      <c r="AE214" s="31"/>
      <c r="AF214" s="31"/>
      <c r="AG214" s="31"/>
      <c r="AH214" s="31"/>
    </row>
    <row r="215" spans="1:34" x14ac:dyDescent="0.4">
      <c r="A215" s="31">
        <f>IFERROR(IF(AND(A193=A194,A194=A195,A195=A196,A196=A197,A197=A198,A198=A199,A199=A200,A200=A201,A201=A202,A202=A203,A203=A204,A204=A205,A205=A206,A206=A207,A207=A208,A208=A209,A209=A210,A210=A211,A211=A212,A212=A213,A213=A214),IF(A214+1&gt;MATCH(0,Input_Lieferant!$B$9:$B$158,-1),"",A214+1),A214),"")</f>
        <v>10</v>
      </c>
      <c r="B215" s="31"/>
      <c r="C215" s="25" t="str">
        <f t="shared" si="6"/>
        <v>001</v>
      </c>
      <c r="D215" s="31"/>
      <c r="E215" s="31"/>
      <c r="F215" s="31" t="str">
        <f>IF(A215&lt;&gt;"", _xlfn.IFNA(INDEX('Systemmanager - Datenassistent'!$A$9:$AE$159,MATCH(A215,Input_Lieferant!$B$9:$B$158,0),MATCH(W215,'Systemmanager - Datenassistent'!$A$8:$AE$8,0)),""), "")&amp;""</f>
        <v>X</v>
      </c>
      <c r="G215" s="31"/>
      <c r="H215" s="31"/>
      <c r="I215" s="31"/>
      <c r="J215" s="31"/>
      <c r="K215" s="31"/>
      <c r="L215" s="31"/>
      <c r="M215" s="31"/>
      <c r="N215" s="31"/>
      <c r="O215" s="31"/>
      <c r="P215" s="31"/>
      <c r="Q215" s="31"/>
      <c r="R215" s="31"/>
      <c r="S215" s="31"/>
      <c r="T215" s="31"/>
      <c r="U215" s="31"/>
      <c r="V215" s="31"/>
      <c r="W215" s="31" t="str">
        <f t="shared" si="5"/>
        <v>V_MIET_RELEVANZ</v>
      </c>
      <c r="X215" s="31"/>
      <c r="Y215" s="31"/>
      <c r="Z215" s="31"/>
      <c r="AA215" s="31"/>
      <c r="AB215" s="31"/>
      <c r="AC215" s="31"/>
      <c r="AD215" s="31"/>
      <c r="AE215" s="31"/>
      <c r="AF215" s="31"/>
      <c r="AG215" s="31"/>
      <c r="AH215" s="31"/>
    </row>
    <row r="216" spans="1:34" x14ac:dyDescent="0.4">
      <c r="A216" s="31">
        <f>IFERROR(IF(AND(A194=A195,A195=A196,A196=A197,A197=A198,A198=A199,A199=A200,A200=A201,A201=A202,A202=A203,A203=A204,A204=A205,A205=A206,A206=A207,A207=A208,A208=A209,A209=A210,A210=A211,A211=A212,A212=A213,A213=A214,A214=A215),IF(A215+1&gt;MATCH(0,Input_Lieferant!$B$9:$B$158,-1),"",A215+1),A215),"")</f>
        <v>10</v>
      </c>
      <c r="B216" s="31"/>
      <c r="C216" s="25" t="str">
        <f t="shared" si="6"/>
        <v>001</v>
      </c>
      <c r="D216" s="31"/>
      <c r="E216" s="31"/>
      <c r="F216" s="31" t="str">
        <f>IF(A216&lt;&gt;"", _xlfn.IFNA(INDEX('Systemmanager - Datenassistent'!$A$9:$AE$159,MATCH(A216,Input_Lieferant!$B$9:$B$158,0),MATCH(W216,'Systemmanager - Datenassistent'!$A$8:$AE$8,0)),""), "")&amp;""</f>
        <v/>
      </c>
      <c r="G216" s="31"/>
      <c r="H216" s="31"/>
      <c r="I216" s="31"/>
      <c r="J216" s="31"/>
      <c r="K216" s="31"/>
      <c r="L216" s="31"/>
      <c r="M216" s="31"/>
      <c r="N216" s="31"/>
      <c r="O216" s="31"/>
      <c r="P216" s="31"/>
      <c r="Q216" s="31"/>
      <c r="R216" s="31"/>
      <c r="S216" s="31"/>
      <c r="T216" s="31"/>
      <c r="U216" s="31"/>
      <c r="V216" s="31"/>
      <c r="W216" s="31" t="str">
        <f t="shared" ref="W216:W279" si="7">IF(A216&lt;&gt;"", W194&amp;"","")</f>
        <v>V_NACHSCHUBKLASSE</v>
      </c>
      <c r="X216" s="31"/>
      <c r="Y216" s="31"/>
      <c r="Z216" s="31"/>
      <c r="AA216" s="31"/>
      <c r="AB216" s="31"/>
      <c r="AC216" s="31"/>
      <c r="AD216" s="31"/>
      <c r="AE216" s="31"/>
      <c r="AF216" s="31"/>
      <c r="AG216" s="31"/>
      <c r="AH216" s="31"/>
    </row>
    <row r="217" spans="1:34" x14ac:dyDescent="0.4">
      <c r="A217" s="31">
        <f>IFERROR(IF(AND(A195=A196,A196=A197,A197=A198,A198=A199,A199=A200,A200=A201,A201=A202,A202=A203,A203=A204,A204=A205,A205=A206,A206=A207,A207=A208,A208=A209,A209=A210,A210=A211,A211=A212,A212=A213,A213=A214,A214=A215,A215=A216),IF(A216+1&gt;MATCH(0,Input_Lieferant!$B$9:$B$158,-1),"",A216+1),A216),"")</f>
        <v>10</v>
      </c>
      <c r="B217" s="31"/>
      <c r="C217" s="25" t="str">
        <f t="shared" si="6"/>
        <v>001</v>
      </c>
      <c r="D217" s="31"/>
      <c r="E217" s="31"/>
      <c r="F217" s="31" t="str">
        <f>IF(A217&lt;&gt;"", _xlfn.IFNA(INDEX(Input_Lieferant!$A$9:$AS$159,MATCH(A217,Input_Lieferant!$B$9:$B$158,0),MATCH(W217,Input_Lieferant!$A$8:$AS$8,0)),""), "")&amp;""</f>
        <v/>
      </c>
      <c r="G217" s="31"/>
      <c r="H217" s="31"/>
      <c r="I217" s="31"/>
      <c r="J217" s="31"/>
      <c r="K217" s="31"/>
      <c r="L217" s="31"/>
      <c r="M217" s="31"/>
      <c r="N217" s="31"/>
      <c r="O217" s="31"/>
      <c r="P217" s="31"/>
      <c r="Q217" s="31"/>
      <c r="R217" s="31"/>
      <c r="S217" s="31"/>
      <c r="T217" s="31"/>
      <c r="U217" s="31"/>
      <c r="V217" s="31"/>
      <c r="W217" s="31" t="str">
        <f t="shared" si="7"/>
        <v>V_LAGERFAEHIGKEIT</v>
      </c>
      <c r="X217" s="31"/>
      <c r="Y217" s="31"/>
      <c r="Z217" s="31"/>
      <c r="AA217" s="31"/>
      <c r="AB217" s="31"/>
      <c r="AC217" s="31"/>
      <c r="AD217" s="31"/>
      <c r="AE217" s="31"/>
      <c r="AF217" s="31"/>
      <c r="AG217" s="31"/>
      <c r="AH217" s="31"/>
    </row>
    <row r="218" spans="1:34" x14ac:dyDescent="0.4">
      <c r="A218" s="31">
        <f>IFERROR(IF(AND(A196=A197,A197=A198,A198=A199,A199=A200,A200=A201,A201=A202,A202=A203,A203=A204,A204=A205,A205=A206,A206=A207,A207=A208,A208=A209,A209=A210,A210=A211,A211=A212,A212=A213,A213=A214,A214=A215,A215=A216,A216=A217),IF(A217+1&gt;MATCH(0,Input_Lieferant!$B$9:$B$158,-1),"",A217+1),A217),"")</f>
        <v>10</v>
      </c>
      <c r="B218" s="31"/>
      <c r="C218" s="25" t="str">
        <f t="shared" si="6"/>
        <v>001</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31"/>
      <c r="H218" s="31"/>
      <c r="I218" s="31"/>
      <c r="J218" s="31"/>
      <c r="K218" s="31"/>
      <c r="L218" s="31"/>
      <c r="M218" s="31"/>
      <c r="N218" s="31"/>
      <c r="O218" s="31"/>
      <c r="P218" s="31"/>
      <c r="Q218" s="31"/>
      <c r="R218" s="31"/>
      <c r="S218" s="31"/>
      <c r="T218" s="31"/>
      <c r="U218" s="31"/>
      <c r="V218" s="31"/>
      <c r="W218" s="31" t="str">
        <f t="shared" si="7"/>
        <v>V_BETRIEBSMITTEL</v>
      </c>
      <c r="X218" s="31"/>
      <c r="Y218" s="31"/>
      <c r="Z218" s="31"/>
      <c r="AA218" s="31"/>
      <c r="AB218" s="31"/>
      <c r="AC218" s="31"/>
      <c r="AD218" s="31"/>
      <c r="AE218" s="31"/>
      <c r="AF218" s="31"/>
      <c r="AG218" s="31"/>
      <c r="AH218" s="31"/>
    </row>
    <row r="219" spans="1:34" x14ac:dyDescent="0.4">
      <c r="A219" s="31">
        <f>IFERROR(IF(AND(A197=A198,A198=A199,A199=A200,A200=A201,A201=A202,A202=A203,A203=A204,A204=A205,A205=A206,A206=A207,A207=A208,A208=A209,A209=A210,A210=A211,A211=A212,A212=A213,A213=A214,A214=A215,A215=A216,A216=A217,A217=A218),IF(A218+1&gt;MATCH(0,Input_Lieferant!$B$9:$B$158,-1),"",A218+1),A218),"")</f>
        <v>10</v>
      </c>
      <c r="B219" s="31"/>
      <c r="C219" s="25" t="str">
        <f t="shared" si="6"/>
        <v>001</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V_SONDERBETRIEBSMITTEL_MKZ</v>
      </c>
      <c r="X219" s="31"/>
      <c r="Y219" s="31"/>
      <c r="Z219" s="31"/>
      <c r="AA219" s="31"/>
      <c r="AB219" s="31"/>
      <c r="AC219" s="31"/>
      <c r="AD219" s="31"/>
      <c r="AE219" s="31"/>
      <c r="AF219" s="31"/>
      <c r="AG219" s="31"/>
      <c r="AH219" s="31"/>
    </row>
    <row r="220" spans="1:34" x14ac:dyDescent="0.4">
      <c r="A220" s="31">
        <f>IFERROR(IF(AND(A198=A199,A199=A200,A200=A201,A201=A202,A202=A203,A203=A204,A204=A205,A205=A206,A206=A207,A207=A208,A208=A209,A209=A210,A210=A211,A211=A212,A212=A213,A213=A214,A214=A215,A215=A216,A216=A217,A217=A218,A218=A219),IF(A219+1&gt;MATCH(0,Input_Lieferant!$B$9:$B$158,-1),"",A219+1),A219),"")</f>
        <v>10</v>
      </c>
      <c r="B220" s="31"/>
      <c r="C220" s="25" t="str">
        <f t="shared" si="6"/>
        <v>001</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V_SONDERBETRIEBSMITTEL_PRD</v>
      </c>
      <c r="X220" s="31"/>
      <c r="Y220" s="31"/>
      <c r="Z220" s="31"/>
      <c r="AA220" s="31"/>
      <c r="AB220" s="31"/>
      <c r="AC220" s="31"/>
      <c r="AD220" s="31"/>
      <c r="AE220" s="31"/>
      <c r="AF220" s="31"/>
      <c r="AG220" s="31"/>
      <c r="AH220" s="31"/>
    </row>
    <row r="221" spans="1:34" x14ac:dyDescent="0.4">
      <c r="A221" s="31">
        <f>IFERROR(IF(AND(A199=A200,A200=A201,A201=A202,A202=A203,A203=A204,A204=A205,A205=A206,A206=A207,A207=A208,A208=A209,A209=A210,A210=A211,A211=A212,A212=A213,A213=A214,A214=A215,A215=A216,A216=A217,A217=A218,A218=A219,A219=A220),IF(A220+1&gt;MATCH(0,Input_Lieferant!$B$9:$B$158,-1),"",A220+1),A220),"")</f>
        <v>10</v>
      </c>
      <c r="B221" s="31"/>
      <c r="C221" s="25" t="str">
        <f t="shared" si="6"/>
        <v>001</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V_SONDERBETRIEBSMITTEL_TRP</v>
      </c>
      <c r="X221" s="31"/>
      <c r="Y221" s="31"/>
      <c r="Z221" s="31"/>
      <c r="AA221" s="31"/>
      <c r="AB221" s="31"/>
      <c r="AC221" s="31"/>
      <c r="AD221" s="31"/>
      <c r="AE221" s="31"/>
      <c r="AF221" s="31"/>
      <c r="AG221" s="31"/>
      <c r="AH221" s="31"/>
    </row>
    <row r="222" spans="1:34" x14ac:dyDescent="0.4">
      <c r="A222" s="31">
        <f>IFERROR(IF(AND(A200=A201,A201=A202,A202=A203,A203=A204,A204=A205,A205=A206,A206=A207,A207=A208,A208=A209,A209=A210,A210=A211,A211=A212,A212=A213,A213=A214,A214=A215,A215=A216,A216=A217,A217=A218,A218=A219,A219=A220,A220=A221),IF(A221+1&gt;MATCH(0,Input_Lieferant!$B$9:$B$158,-1),"",A221+1),A221),"")</f>
        <v>11</v>
      </c>
      <c r="B222" s="31"/>
      <c r="C222" s="25" t="str">
        <f t="shared" si="6"/>
        <v>001</v>
      </c>
      <c r="D222" s="31"/>
      <c r="E222" s="31"/>
      <c r="F222" s="31" t="str">
        <f>IF(A222&lt;&gt;"", _xlfn.IFNA(INDEX(Grunddaten!$A$9:$S$159,MATCH(A222,Input_Lieferant!$B$9:$B$158,0),MATCH(W222,Grunddaten!$A$8:$M$8,0)),""), "")&amp;""</f>
        <v/>
      </c>
      <c r="G222" s="31"/>
      <c r="H222" s="31"/>
      <c r="I222" s="31"/>
      <c r="J222" s="31"/>
      <c r="K222" s="31"/>
      <c r="L222" s="31"/>
      <c r="M222" s="31"/>
      <c r="N222" s="31"/>
      <c r="O222" s="31"/>
      <c r="P222" s="31"/>
      <c r="Q222" s="31"/>
      <c r="R222" s="31"/>
      <c r="S222" s="31"/>
      <c r="T222" s="31"/>
      <c r="U222" s="31"/>
      <c r="V222" s="31"/>
      <c r="W222" s="31" t="str">
        <f t="shared" si="7"/>
        <v>V_A_NUMMER</v>
      </c>
      <c r="X222" s="31"/>
      <c r="Y222" s="31"/>
      <c r="Z222" s="31"/>
      <c r="AA222" s="31"/>
      <c r="AB222" s="31"/>
      <c r="AC222" s="31"/>
      <c r="AD222" s="31"/>
      <c r="AE222" s="31"/>
      <c r="AF222" s="31"/>
      <c r="AG222" s="31"/>
      <c r="AH222" s="31"/>
    </row>
    <row r="223" spans="1:34" x14ac:dyDescent="0.4">
      <c r="A223" s="31">
        <f>IFERROR(IF(AND(A201=A202,A202=A203,A203=A204,A204=A205,A205=A206,A206=A207,A207=A208,A208=A209,A209=A210,A210=A211,A211=A212,A212=A213,A213=A214,A214=A215,A215=A216,A216=A217,A217=A218,A218=A219,A219=A220,A220=A221,A221=A222),IF(A222+1&gt;MATCH(0,Input_Lieferant!$B$9:$B$158,-1),"",A222+1),A222),"")</f>
        <v>11</v>
      </c>
      <c r="B223" s="31"/>
      <c r="C223" s="25" t="str">
        <f t="shared" si="6"/>
        <v>001</v>
      </c>
      <c r="D223" s="31"/>
      <c r="E223" s="31"/>
      <c r="F223" s="31" t="str">
        <f>IF(A223&lt;&gt;"", _xlfn.IFNA(INDEX(Grunddaten!$A$9:$S$159,MATCH(A223,Input_Lieferant!$B$9:$B$158,0),MATCH(W223,Grunddaten!$A$8:$M$8,0)),""), "")&amp;""</f>
        <v/>
      </c>
      <c r="G223" s="31"/>
      <c r="H223" s="31"/>
      <c r="I223" s="31"/>
      <c r="J223" s="31"/>
      <c r="K223" s="31"/>
      <c r="L223" s="31"/>
      <c r="M223" s="31"/>
      <c r="N223" s="31"/>
      <c r="O223" s="31"/>
      <c r="P223" s="31"/>
      <c r="Q223" s="31"/>
      <c r="R223" s="31"/>
      <c r="S223" s="31"/>
      <c r="T223" s="31"/>
      <c r="U223" s="31"/>
      <c r="V223" s="31"/>
      <c r="W223" s="31" t="str">
        <f t="shared" si="7"/>
        <v>V_REVFREMD</v>
      </c>
      <c r="X223" s="31"/>
      <c r="Y223" s="31"/>
      <c r="Z223" s="31"/>
      <c r="AA223" s="31"/>
      <c r="AB223" s="31"/>
      <c r="AC223" s="31"/>
      <c r="AD223" s="31"/>
      <c r="AE223" s="31"/>
      <c r="AF223" s="31"/>
      <c r="AG223" s="31"/>
      <c r="AH223" s="31"/>
    </row>
    <row r="224" spans="1:34" x14ac:dyDescent="0.4">
      <c r="A224" s="31">
        <f>IFERROR(IF(AND(A202=A203,A203=A204,A204=A205,A205=A206,A206=A207,A207=A208,A208=A209,A209=A210,A210=A211,A211=A212,A212=A213,A213=A214,A214=A215,A215=A216,A216=A217,A217=A218,A218=A219,A219=A220,A220=A221,A221=A222,A222=A223),IF(A223+1&gt;MATCH(0,Input_Lieferant!$B$9:$B$158,-1),"",A223+1),A223),"")</f>
        <v>11</v>
      </c>
      <c r="B224" s="31"/>
      <c r="C224" s="25" t="str">
        <f t="shared" si="6"/>
        <v>001</v>
      </c>
      <c r="D224" s="31"/>
      <c r="E224" s="31"/>
      <c r="F224" s="31" t="str">
        <f>IF(A224&lt;&gt;"", _xlfn.IFNA(INDEX(Grunddaten!$A$9:$S$159,MATCH(A224,Input_Lieferant!$B$9:$B$158,0),MATCH(W224,Grunddaten!$A$8:$M$8,0)),""), "")&amp;""</f>
        <v/>
      </c>
      <c r="G224" s="31"/>
      <c r="H224" s="31"/>
      <c r="I224" s="31"/>
      <c r="J224" s="31"/>
      <c r="K224" s="31"/>
      <c r="L224" s="31"/>
      <c r="M224" s="31"/>
      <c r="N224" s="31"/>
      <c r="O224" s="31"/>
      <c r="P224" s="31"/>
      <c r="Q224" s="31"/>
      <c r="R224" s="31"/>
      <c r="S224" s="31"/>
      <c r="T224" s="31"/>
      <c r="U224" s="31"/>
      <c r="V224" s="31"/>
      <c r="W224" s="31" t="str">
        <f t="shared" si="7"/>
        <v>V_REVEIGEN</v>
      </c>
      <c r="X224" s="31"/>
      <c r="Y224" s="31"/>
      <c r="Z224" s="31"/>
      <c r="AA224" s="31"/>
      <c r="AB224" s="31"/>
      <c r="AC224" s="31"/>
      <c r="AD224" s="31"/>
      <c r="AE224" s="31"/>
      <c r="AF224" s="31"/>
      <c r="AG224" s="31"/>
      <c r="AH224" s="31"/>
    </row>
    <row r="225" spans="1:34" x14ac:dyDescent="0.4">
      <c r="A225" s="31">
        <f>IFERROR(IF(AND(A203=A204,A204=A205,A205=A206,A206=A207,A207=A208,A208=A209,A209=A210,A210=A211,A211=A212,A212=A213,A213=A214,A214=A215,A215=A216,A216=A217,A217=A218,A218=A219,A219=A220,A220=A221,A221=A222,A222=A223,A223=A224),IF(A224+1&gt;MATCH(0,Input_Lieferant!$B$9:$B$158,-1),"",A224+1),A224),"")</f>
        <v>11</v>
      </c>
      <c r="B225" s="31"/>
      <c r="C225" s="25" t="str">
        <f t="shared" si="6"/>
        <v>001</v>
      </c>
      <c r="D225" s="31"/>
      <c r="E225" s="31"/>
      <c r="F225" s="31" t="str">
        <f>IF(A225&lt;&gt;"", _xlfn.IFNA(INDEX('Systemmanager - Datenassistent'!$A$9:$AE$159,MATCH(A225,Input_Lieferant!$B$9:$B$158,0),MATCH(W225,'Systemmanager - Datenassistent'!$A$8:$AE$8,0)),""), "")&amp;""</f>
        <v/>
      </c>
      <c r="G225" s="31"/>
      <c r="H225" s="31"/>
      <c r="I225" s="31"/>
      <c r="J225" s="31"/>
      <c r="K225" s="31"/>
      <c r="L225" s="31"/>
      <c r="M225" s="31"/>
      <c r="N225" s="31"/>
      <c r="O225" s="31"/>
      <c r="P225" s="31"/>
      <c r="Q225" s="31"/>
      <c r="R225" s="31"/>
      <c r="S225" s="31"/>
      <c r="T225" s="31"/>
      <c r="U225" s="31"/>
      <c r="V225" s="31"/>
      <c r="W225" s="31" t="str">
        <f t="shared" si="7"/>
        <v>V_SYSTEMMANAGER</v>
      </c>
      <c r="X225" s="31"/>
      <c r="Y225" s="31"/>
      <c r="Z225" s="31"/>
      <c r="AA225" s="31"/>
      <c r="AB225" s="31"/>
      <c r="AC225" s="31"/>
      <c r="AD225" s="31"/>
      <c r="AE225" s="31"/>
      <c r="AF225" s="31"/>
      <c r="AG225" s="31"/>
      <c r="AH225" s="31"/>
    </row>
    <row r="226" spans="1:34" x14ac:dyDescent="0.4">
      <c r="A226" s="31">
        <f>IFERROR(IF(AND(A204=A205,A205=A206,A206=A207,A207=A208,A208=A209,A209=A210,A210=A211,A211=A212,A212=A213,A213=A214,A214=A215,A215=A216,A216=A217,A217=A218,A218=A219,A219=A220,A220=A221,A221=A222,A222=A223,A223=A224,A224=A225),IF(A225+1&gt;MATCH(0,Input_Lieferant!$B$9:$B$158,-1),"",A225+1),A225),"")</f>
        <v>11</v>
      </c>
      <c r="B226" s="31"/>
      <c r="C226" s="25" t="str">
        <f t="shared" si="6"/>
        <v>001</v>
      </c>
      <c r="D226" s="31"/>
      <c r="E226" s="31"/>
      <c r="F226" s="31" t="str">
        <f>IF(A226&lt;&gt;"", _xlfn.IFNA(INDEX(Grunddaten!$A$9:$S$159,MATCH(A226,Input_Lieferant!$B$9:$B$158,0),MATCH(W226,Grunddaten!$A$8:$M$8,0)),""), "")&amp;""</f>
        <v>P</v>
      </c>
      <c r="G226" s="31"/>
      <c r="H226" s="31"/>
      <c r="I226" s="31"/>
      <c r="J226" s="31"/>
      <c r="K226" s="31"/>
      <c r="L226" s="31"/>
      <c r="M226" s="31"/>
      <c r="N226" s="31"/>
      <c r="O226" s="31"/>
      <c r="P226" s="31"/>
      <c r="Q226" s="31"/>
      <c r="R226" s="31"/>
      <c r="S226" s="31"/>
      <c r="T226" s="31"/>
      <c r="U226" s="31"/>
      <c r="V226" s="31"/>
      <c r="W226" s="31" t="str">
        <f t="shared" si="7"/>
        <v>V_UEBERSETZUNG</v>
      </c>
      <c r="X226" s="31"/>
      <c r="Y226" s="31"/>
      <c r="Z226" s="31"/>
      <c r="AA226" s="31"/>
      <c r="AB226" s="31"/>
      <c r="AC226" s="31"/>
      <c r="AD226" s="31"/>
      <c r="AE226" s="31"/>
      <c r="AF226" s="31"/>
      <c r="AG226" s="31"/>
      <c r="AH226" s="31"/>
    </row>
    <row r="227" spans="1:34" x14ac:dyDescent="0.4">
      <c r="A227" s="31">
        <f>IFERROR(IF(AND(A205=A206,A206=A207,A207=A208,A208=A209,A209=A210,A210=A211,A211=A212,A212=A213,A213=A214,A214=A215,A215=A216,A216=A217,A217=A218,A218=A219,A219=A220,A220=A221,A221=A222,A222=A223,A223=A224,A224=A225,A225=A226),IF(A226+1&gt;MATCH(0,Input_Lieferant!$B$9:$B$158,-1),"",A226+1),A226),"")</f>
        <v>11</v>
      </c>
      <c r="B227" s="31"/>
      <c r="C227" s="25" t="str">
        <f t="shared" si="6"/>
        <v>001</v>
      </c>
      <c r="D227" s="31"/>
      <c r="E227" s="31"/>
      <c r="F227" s="31" t="str">
        <f>IF(A227&lt;&gt;"", _xlfn.IFNA(INDEX('Systemmanager - Datenassistent'!$A$9:$AE$159,MATCH(A227,Input_Lieferant!$B$9:$B$158,0),MATCH(W227,'Systemmanager - Datenassistent'!$A$8:$AE$8,0)),""), "")&amp;""</f>
        <v/>
      </c>
      <c r="G227" s="31"/>
      <c r="H227" s="31"/>
      <c r="I227" s="31"/>
      <c r="J227" s="31"/>
      <c r="K227" s="31"/>
      <c r="L227" s="31"/>
      <c r="M227" s="31"/>
      <c r="N227" s="31"/>
      <c r="O227" s="31"/>
      <c r="P227" s="31"/>
      <c r="Q227" s="31"/>
      <c r="R227" s="31"/>
      <c r="S227" s="31"/>
      <c r="T227" s="31"/>
      <c r="U227" s="31"/>
      <c r="V227" s="31"/>
      <c r="W227" s="31" t="str">
        <f t="shared" si="7"/>
        <v>V_KENNZIFFER</v>
      </c>
      <c r="X227" s="31"/>
      <c r="Y227" s="31"/>
      <c r="Z227" s="31"/>
      <c r="AA227" s="31"/>
      <c r="AB227" s="31"/>
      <c r="AC227" s="31"/>
      <c r="AD227" s="31"/>
      <c r="AE227" s="31"/>
      <c r="AF227" s="31"/>
      <c r="AG227" s="31"/>
      <c r="AH227" s="31"/>
    </row>
    <row r="228" spans="1:34" x14ac:dyDescent="0.4">
      <c r="A228" s="31">
        <f>IFERROR(IF(AND(A206=A207,A207=A208,A208=A209,A209=A210,A210=A211,A211=A212,A212=A213,A213=A214,A214=A215,A215=A216,A216=A217,A217=A218,A218=A219,A219=A220,A220=A221,A221=A222,A222=A223,A223=A224,A224=A225,A225=A226,A226=A227),IF(A227+1&gt;MATCH(0,Input_Lieferant!$B$9:$B$158,-1),"",A227+1),A227),"")</f>
        <v>11</v>
      </c>
      <c r="B228" s="31"/>
      <c r="C228" s="25" t="str">
        <f t="shared" si="6"/>
        <v>001</v>
      </c>
      <c r="D228" s="31"/>
      <c r="E228" s="31"/>
      <c r="F228" s="31" t="str">
        <f>IF(A228&lt;&gt;"", _xlfn.IFNA(INDEX('Systemmanager - Datenassistent'!$A$9:$AE$159,MATCH(A228,Input_Lieferant!$B$9:$B$158,0),MATCH(W228,'Systemmanager - Datenassistent'!$A$8:$AE$8,0)),""), "")&amp;""</f>
        <v>kBHzkkBBswEPsnrkBmzqfSzcaJqeSN</v>
      </c>
      <c r="G228" s="31"/>
      <c r="H228" s="31"/>
      <c r="I228" s="31"/>
      <c r="J228" s="31"/>
      <c r="K228" s="31"/>
      <c r="L228" s="31"/>
      <c r="M228" s="31"/>
      <c r="N228" s="31"/>
      <c r="O228" s="31"/>
      <c r="P228" s="31"/>
      <c r="Q228" s="31"/>
      <c r="R228" s="31"/>
      <c r="S228" s="31"/>
      <c r="T228" s="31"/>
      <c r="U228" s="31"/>
      <c r="V228" s="31"/>
      <c r="W228" s="31" t="str">
        <f t="shared" si="7"/>
        <v>V_NEXT_HIGHER</v>
      </c>
      <c r="X228" s="31"/>
      <c r="Y228" s="31"/>
      <c r="Z228" s="31"/>
      <c r="AA228" s="31"/>
      <c r="AB228" s="31"/>
      <c r="AC228" s="31"/>
      <c r="AD228" s="31"/>
      <c r="AE228" s="31"/>
      <c r="AF228" s="31"/>
      <c r="AG228" s="31"/>
      <c r="AH228" s="31"/>
    </row>
    <row r="229" spans="1:34" x14ac:dyDescent="0.4">
      <c r="A229" s="31">
        <f>IFERROR(IF(AND(A207=A208,A208=A209,A209=A210,A210=A211,A211=A212,A212=A213,A213=A214,A214=A215,A215=A216,A216=A217,A217=A218,A218=A219,A219=A220,A220=A221,A221=A222,A222=A223,A223=A224,A224=A225,A225=A226,A226=A227,A227=A228),IF(A228+1&gt;MATCH(0,Input_Lieferant!$B$9:$B$158,-1),"",A228+1),A228),"")</f>
        <v>11</v>
      </c>
      <c r="B229" s="31"/>
      <c r="C229" s="25" t="str">
        <f t="shared" si="6"/>
        <v>001</v>
      </c>
      <c r="D229" s="31"/>
      <c r="E229" s="31"/>
      <c r="F229" s="31" t="str">
        <f>IF(A229&lt;&gt;"", _xlfn.IFNA(INDEX(Grunddaten!$A$9:$S$159,MATCH(A229,Input_Lieferant!$B$9:$B$158,0),MATCH(W229,Grunddaten!$A$8:$M$8,0)),""), "")&amp;""</f>
        <v/>
      </c>
      <c r="G229" s="31"/>
      <c r="H229" s="31"/>
      <c r="I229" s="31"/>
      <c r="J229" s="31"/>
      <c r="K229" s="31"/>
      <c r="L229" s="31"/>
      <c r="M229" s="31"/>
      <c r="N229" s="31"/>
      <c r="O229" s="31"/>
      <c r="P229" s="31"/>
      <c r="Q229" s="31"/>
      <c r="R229" s="31"/>
      <c r="S229" s="31"/>
      <c r="T229" s="31"/>
      <c r="U229" s="31"/>
      <c r="V229" s="31"/>
      <c r="W229" s="31" t="str">
        <f t="shared" si="7"/>
        <v>V_ZERTFLUG</v>
      </c>
      <c r="X229" s="31"/>
      <c r="Y229" s="31"/>
      <c r="Z229" s="31"/>
      <c r="AA229" s="31"/>
      <c r="AB229" s="31"/>
      <c r="AC229" s="31"/>
      <c r="AD229" s="31"/>
      <c r="AE229" s="31"/>
      <c r="AF229" s="31"/>
      <c r="AG229" s="31"/>
      <c r="AH229" s="31"/>
    </row>
    <row r="230" spans="1:34" x14ac:dyDescent="0.4">
      <c r="A230" s="31">
        <f>IFERROR(IF(AND(A208=A209,A209=A210,A210=A211,A211=A212,A212=A213,A213=A214,A214=A215,A215=A216,A216=A217,A217=A218,A218=A219,A219=A220,A220=A221,A221=A222,A222=A223,A223=A224,A224=A225,A225=A226,A226=A227,A227=A228,A228=A229),IF(A229+1&gt;MATCH(0,Input_Lieferant!$B$9:$B$158,-1),"",A229+1),A229),"")</f>
        <v>11</v>
      </c>
      <c r="B230" s="31"/>
      <c r="C230" s="25" t="str">
        <f t="shared" si="6"/>
        <v>001</v>
      </c>
      <c r="D230" s="31"/>
      <c r="E230" s="31"/>
      <c r="F230" s="31" t="str">
        <f>IF(A230&lt;&gt;"", _xlfn.IFNA(INDEX('Systemmanager - Datenassistent'!$A$9:$AE$159,MATCH(A230,Input_Lieferant!$B$9:$B$158,0),MATCH(W230,'Systemmanager - Datenassistent'!$A$8:$AE$8,0)),""), "")&amp;""</f>
        <v/>
      </c>
      <c r="G230" s="31"/>
      <c r="H230" s="31"/>
      <c r="I230" s="31"/>
      <c r="J230" s="31"/>
      <c r="K230" s="31"/>
      <c r="L230" s="31"/>
      <c r="M230" s="31"/>
      <c r="N230" s="31"/>
      <c r="O230" s="31"/>
      <c r="P230" s="31"/>
      <c r="Q230" s="31"/>
      <c r="R230" s="31"/>
      <c r="S230" s="31"/>
      <c r="T230" s="31"/>
      <c r="U230" s="31"/>
      <c r="V230" s="31"/>
      <c r="W230" s="31" t="str">
        <f t="shared" si="7"/>
        <v>V_APM</v>
      </c>
      <c r="X230" s="31"/>
      <c r="Y230" s="31"/>
      <c r="Z230" s="31"/>
      <c r="AA230" s="31"/>
      <c r="AB230" s="31"/>
      <c r="AC230" s="31"/>
      <c r="AD230" s="31"/>
      <c r="AE230" s="31"/>
      <c r="AF230" s="31"/>
      <c r="AG230" s="31"/>
      <c r="AH230" s="31"/>
    </row>
    <row r="231" spans="1:34" x14ac:dyDescent="0.4">
      <c r="A231" s="31">
        <f>IFERROR(IF(AND(A209=A210,A210=A211,A211=A212,A212=A213,A213=A214,A214=A215,A215=A216,A216=A217,A217=A218,A218=A219,A219=A220,A220=A221,A221=A222,A222=A223,A223=A224,A224=A225,A225=A226,A226=A227,A227=A228,A228=A229,A229=A230),IF(A230+1&gt;MATCH(0,Input_Lieferant!$B$9:$B$158,-1),"",A230+1),A230),"")</f>
        <v>11</v>
      </c>
      <c r="B231" s="31"/>
      <c r="C231" s="25" t="str">
        <f t="shared" si="6"/>
        <v>001</v>
      </c>
      <c r="D231" s="31"/>
      <c r="E231" s="31"/>
      <c r="F231" s="31"/>
      <c r="G231" s="31"/>
      <c r="H231" s="31"/>
      <c r="I231" s="31"/>
      <c r="J231" s="31"/>
      <c r="K231" s="31"/>
      <c r="L231" s="31"/>
      <c r="M231" s="31"/>
      <c r="N231" s="31"/>
      <c r="O231" s="31"/>
      <c r="P231" s="31"/>
      <c r="Q231" s="31"/>
      <c r="R231" s="31"/>
      <c r="S231" s="31"/>
      <c r="T231" s="31"/>
      <c r="U231" s="31"/>
      <c r="V231" s="31"/>
      <c r="W231" s="31" t="str">
        <f t="shared" si="7"/>
        <v>V_CHEOPS</v>
      </c>
      <c r="X231" s="31"/>
      <c r="Y231" s="31"/>
      <c r="Z231" s="31"/>
      <c r="AA231" s="31"/>
      <c r="AB231" s="31"/>
      <c r="AC231" s="31"/>
      <c r="AD231" s="31"/>
      <c r="AE231" s="31"/>
      <c r="AF231" s="31"/>
      <c r="AG231" s="31"/>
      <c r="AH231" s="31"/>
    </row>
    <row r="232" spans="1:34" x14ac:dyDescent="0.4">
      <c r="A232" s="31">
        <f>IFERROR(IF(AND(A210=A211,A211=A212,A212=A213,A213=A214,A214=A215,A215=A216,A216=A217,A217=A218,A218=A219,A219=A220,A220=A221,A221=A222,A222=A223,A223=A224,A224=A225,A225=A226,A226=A227,A227=A228,A228=A229,A229=A230,A230=A231),IF(A231+1&gt;MATCH(0,Input_Lieferant!$B$9:$B$158,-1),"",A231+1),A231),"")</f>
        <v>11</v>
      </c>
      <c r="B232" s="31"/>
      <c r="C232" s="25" t="str">
        <f t="shared" si="6"/>
        <v>001</v>
      </c>
      <c r="D232" s="31"/>
      <c r="E232" s="31"/>
      <c r="F232" s="31" t="str">
        <f>IF(A232&lt;&gt;"", _xlfn.IFNA(INDEX('Systemmanager - Datenassistent'!$A$9:$AE$159,MATCH(A232,Input_Lieferant!$B$9:$B$158,0),MATCH(W232,'Systemmanager - Datenassistent'!$A$8:$AE$8,0)),""), "")&amp;""</f>
        <v/>
      </c>
      <c r="G232" s="31"/>
      <c r="H232" s="31"/>
      <c r="I232" s="31"/>
      <c r="J232" s="31"/>
      <c r="K232" s="31"/>
      <c r="L232" s="31"/>
      <c r="M232" s="31"/>
      <c r="N232" s="31"/>
      <c r="O232" s="31"/>
      <c r="P232" s="31"/>
      <c r="Q232" s="31"/>
      <c r="R232" s="31"/>
      <c r="S232" s="31"/>
      <c r="T232" s="31"/>
      <c r="U232" s="31"/>
      <c r="V232" s="31"/>
      <c r="W232" s="31" t="str">
        <f t="shared" si="7"/>
        <v>V_SVSAA</v>
      </c>
      <c r="X232" s="31"/>
      <c r="Y232" s="31"/>
      <c r="Z232" s="31"/>
      <c r="AA232" s="31"/>
      <c r="AB232" s="31"/>
      <c r="AC232" s="31"/>
      <c r="AD232" s="31"/>
      <c r="AE232" s="31"/>
      <c r="AF232" s="31"/>
      <c r="AG232" s="31"/>
      <c r="AH232" s="31"/>
    </row>
    <row r="233" spans="1:34" x14ac:dyDescent="0.4">
      <c r="A233" s="31">
        <f>IFERROR(IF(AND(A211=A212,A212=A213,A213=A214,A214=A215,A215=A216,A216=A217,A217=A218,A218=A219,A219=A220,A220=A221,A221=A222,A222=A223,A223=A224,A224=A225,A225=A226,A226=A227,A227=A228,A228=A229,A229=A230,A230=A231,A231=A232),IF(A232+1&gt;MATCH(0,Input_Lieferant!$B$9:$B$158,-1),"",A232+1),A232),"")</f>
        <v>11</v>
      </c>
      <c r="B233" s="31"/>
      <c r="C233" s="25" t="str">
        <f t="shared" si="6"/>
        <v>001</v>
      </c>
      <c r="D233" s="31"/>
      <c r="E233" s="31"/>
      <c r="F233" s="31" t="str">
        <f>IF(A233&lt;&gt;"", IFERROR(ROUND(INDEX(Input_Lieferant!$A$9:$AS$159,MATCH(A233,Input_Lieferant!$B$9:$B$158,0),MATCH(W233,Input_Lieferant!$A$8:$AS$8,0)),2),""), "")&amp;""</f>
        <v>6.08</v>
      </c>
      <c r="G233" s="31"/>
      <c r="H233" s="31"/>
      <c r="I233" s="31"/>
      <c r="J233" s="31"/>
      <c r="K233" s="31"/>
      <c r="L233" s="31"/>
      <c r="M233" s="31"/>
      <c r="N233" s="31"/>
      <c r="O233" s="31"/>
      <c r="P233" s="31"/>
      <c r="Q233" s="31"/>
      <c r="R233" s="31"/>
      <c r="S233" s="31"/>
      <c r="T233" s="31"/>
      <c r="U233" s="31"/>
      <c r="V233" s="31"/>
      <c r="W233" s="31" t="str">
        <f t="shared" si="7"/>
        <v>V_BEWERTUNGSPREIS</v>
      </c>
      <c r="X233" s="31"/>
      <c r="Y233" s="31"/>
      <c r="Z233" s="31"/>
      <c r="AA233" s="31"/>
      <c r="AB233" s="31"/>
      <c r="AC233" s="31"/>
      <c r="AD233" s="31"/>
      <c r="AE233" s="31"/>
      <c r="AF233" s="31"/>
      <c r="AG233" s="31"/>
      <c r="AH233" s="31"/>
    </row>
    <row r="234" spans="1:34" x14ac:dyDescent="0.4">
      <c r="A234" s="31">
        <f>IFERROR(IF(AND(A212=A213,A213=A214,A214=A215,A215=A216,A216=A217,A217=A218,A218=A219,A219=A220,A220=A221,A221=A222,A222=A223,A223=A224,A224=A225,A225=A226,A226=A227,A227=A228,A228=A229,A229=A230,A230=A231,A231=A232,A232=A233),IF(A233+1&gt;MATCH(0,Input_Lieferant!$B$9:$B$158,-1),"",A233+1),A233),"")</f>
        <v>11</v>
      </c>
      <c r="B234" s="31"/>
      <c r="C234" s="25" t="str">
        <f t="shared" si="6"/>
        <v>001</v>
      </c>
      <c r="D234" s="31"/>
      <c r="E234" s="31"/>
      <c r="F234" s="31" t="str">
        <f>IF(A234&lt;&gt;"", _xlfn.IFNA(INDEX(Input_Lieferant!$A$9:$AS$159,MATCH(A234,Input_Lieferant!$B$9:$B$158,0),MATCH(W234,Input_Lieferant!$A$8:$AS$8,0)),""), "")&amp;""</f>
        <v>CHF</v>
      </c>
      <c r="G234" s="31"/>
      <c r="H234" s="31"/>
      <c r="I234" s="31"/>
      <c r="J234" s="31"/>
      <c r="K234" s="31"/>
      <c r="L234" s="31"/>
      <c r="M234" s="31"/>
      <c r="N234" s="31"/>
      <c r="O234" s="31"/>
      <c r="P234" s="31"/>
      <c r="Q234" s="31"/>
      <c r="R234" s="31"/>
      <c r="S234" s="31"/>
      <c r="T234" s="31"/>
      <c r="U234" s="31"/>
      <c r="V234" s="31"/>
      <c r="W234" s="31" t="str">
        <f t="shared" si="7"/>
        <v>V_WAEHRUNG</v>
      </c>
      <c r="X234" s="31"/>
      <c r="Y234" s="31"/>
      <c r="Z234" s="31"/>
      <c r="AA234" s="31"/>
      <c r="AB234" s="31"/>
      <c r="AC234" s="31"/>
      <c r="AD234" s="31"/>
      <c r="AE234" s="31"/>
      <c r="AF234" s="31"/>
      <c r="AG234" s="31"/>
      <c r="AH234" s="31"/>
    </row>
    <row r="235" spans="1:34" x14ac:dyDescent="0.4">
      <c r="A235" s="31">
        <f>IFERROR(IF(AND(A213=A214,A214=A215,A215=A216,A216=A217,A217=A218,A218=A219,A219=A220,A220=A221,A221=A222,A222=A223,A223=A224,A224=A225,A225=A226,A226=A227,A227=A228,A228=A229,A229=A230,A230=A231,A231=A232,A232=A233,A233=A234),IF(A234+1&gt;MATCH(0,Input_Lieferant!$B$9:$B$158,-1),"",A234+1),A234),"")</f>
        <v>11</v>
      </c>
      <c r="B235" s="31"/>
      <c r="C235" s="25" t="str">
        <f t="shared" si="6"/>
        <v>001</v>
      </c>
      <c r="D235" s="31"/>
      <c r="E235" s="31"/>
      <c r="F235" s="31" t="str">
        <f>IF(A235&lt;&gt;"", _xlfn.IFNA(INDEX(Input_Lieferant!$A$9:$AS$159,MATCH(A235,Input_Lieferant!$B$9:$B$158,0),MATCH(W235,Input_Lieferant!$A$8:$AS$8,0)),""), "")&amp;""</f>
        <v>27</v>
      </c>
      <c r="G235" s="31"/>
      <c r="H235" s="31"/>
      <c r="I235" s="31"/>
      <c r="J235" s="31"/>
      <c r="K235" s="31"/>
      <c r="L235" s="31"/>
      <c r="M235" s="31"/>
      <c r="N235" s="31"/>
      <c r="O235" s="31"/>
      <c r="P235" s="31"/>
      <c r="Q235" s="31"/>
      <c r="R235" s="31"/>
      <c r="S235" s="31"/>
      <c r="T235" s="31"/>
      <c r="U235" s="31"/>
      <c r="V235" s="31"/>
      <c r="W235" s="31" t="str">
        <f t="shared" si="7"/>
        <v>V_PREISEINHEIT</v>
      </c>
      <c r="X235" s="31"/>
      <c r="Y235" s="31"/>
      <c r="Z235" s="31"/>
      <c r="AA235" s="31"/>
      <c r="AB235" s="31"/>
      <c r="AC235" s="31"/>
      <c r="AD235" s="31"/>
      <c r="AE235" s="31"/>
      <c r="AF235" s="31"/>
      <c r="AG235" s="31"/>
      <c r="AH235" s="31"/>
    </row>
    <row r="236" spans="1:34" x14ac:dyDescent="0.4">
      <c r="A236" s="31">
        <f>IFERROR(IF(AND(A214=A215,A215=A216,A216=A217,A217=A218,A218=A219,A219=A220,A220=A221,A221=A222,A222=A223,A223=A224,A224=A225,A225=A226,A226=A227,A227=A228,A228=A229,A229=A230,A230=A231,A231=A232,A232=A233,A233=A234,A234=A235),IF(A235+1&gt;MATCH(0,Input_Lieferant!$B$9:$B$158,-1),"",A235+1),A235),"")</f>
        <v>11</v>
      </c>
      <c r="B236" s="31"/>
      <c r="C236" s="25" t="str">
        <f t="shared" si="6"/>
        <v>001</v>
      </c>
      <c r="D236" s="31"/>
      <c r="E236" s="31"/>
      <c r="F236" s="31">
        <f ca="1">IF(A236&lt;&gt;"",NOW(),"")</f>
        <v>45755.458305439817</v>
      </c>
      <c r="G236" s="31"/>
      <c r="H236" s="31"/>
      <c r="I236" s="31"/>
      <c r="J236" s="31"/>
      <c r="K236" s="31"/>
      <c r="L236" s="31"/>
      <c r="M236" s="31"/>
      <c r="N236" s="31"/>
      <c r="O236" s="31"/>
      <c r="P236" s="31"/>
      <c r="Q236" s="31"/>
      <c r="R236" s="31"/>
      <c r="S236" s="31"/>
      <c r="T236" s="31"/>
      <c r="U236" s="31"/>
      <c r="V236" s="31"/>
      <c r="W236" s="31" t="str">
        <f t="shared" si="7"/>
        <v>V_GUELTIGAB</v>
      </c>
      <c r="X236" s="31"/>
      <c r="Y236" s="31"/>
      <c r="Z236" s="31"/>
      <c r="AA236" s="31"/>
      <c r="AB236" s="31"/>
      <c r="AC236" s="31"/>
      <c r="AD236" s="31"/>
      <c r="AE236" s="31"/>
      <c r="AF236" s="31"/>
      <c r="AG236" s="31"/>
      <c r="AH236" s="31"/>
    </row>
    <row r="237" spans="1:34" x14ac:dyDescent="0.4">
      <c r="A237" s="31">
        <f>IFERROR(IF(AND(A215=A216,A216=A217,A217=A218,A218=A219,A219=A220,A220=A221,A221=A222,A222=A223,A223=A224,A224=A225,A225=A226,A226=A227,A227=A228,A228=A229,A229=A230,A230=A231,A231=A232,A232=A233,A233=A234,A234=A235,A235=A236),IF(A236+1&gt;MATCH(0,Input_Lieferant!$B$9:$B$158,-1),"",A236+1),A236),"")</f>
        <v>11</v>
      </c>
      <c r="B237" s="31"/>
      <c r="C237" s="25" t="str">
        <f t="shared" si="6"/>
        <v>001</v>
      </c>
      <c r="D237" s="31"/>
      <c r="E237" s="31"/>
      <c r="F237" s="31" t="str">
        <f>IF(A237&lt;&gt;"", _xlfn.IFNA(INDEX('Systemmanager - Datenassistent'!$A$9:$AE$159,MATCH(A237,Input_Lieferant!$B$9:$B$158,0),MATCH(W237,'Systemmanager - Datenassistent'!$A$8:$AE$8,0)),""), "")&amp;""</f>
        <v/>
      </c>
      <c r="G237" s="31"/>
      <c r="H237" s="31"/>
      <c r="I237" s="31"/>
      <c r="J237" s="31"/>
      <c r="K237" s="31"/>
      <c r="L237" s="31"/>
      <c r="M237" s="31"/>
      <c r="N237" s="31"/>
      <c r="O237" s="31"/>
      <c r="P237" s="31"/>
      <c r="Q237" s="31"/>
      <c r="R237" s="31"/>
      <c r="S237" s="31"/>
      <c r="T237" s="31"/>
      <c r="U237" s="31"/>
      <c r="V237" s="31"/>
      <c r="W237" s="31" t="str">
        <f t="shared" si="7"/>
        <v>V_MIET_RELEVANZ</v>
      </c>
      <c r="X237" s="31"/>
      <c r="Y237" s="31"/>
      <c r="Z237" s="31"/>
      <c r="AA237" s="31"/>
      <c r="AB237" s="31"/>
      <c r="AC237" s="31"/>
      <c r="AD237" s="31"/>
      <c r="AE237" s="31"/>
      <c r="AF237" s="31"/>
      <c r="AG237" s="31"/>
      <c r="AH237" s="31"/>
    </row>
    <row r="238" spans="1:34" x14ac:dyDescent="0.4">
      <c r="A238" s="31">
        <f>IFERROR(IF(AND(A216=A217,A217=A218,A218=A219,A219=A220,A220=A221,A221=A222,A222=A223,A223=A224,A224=A225,A225=A226,A226=A227,A227=A228,A228=A229,A229=A230,A230=A231,A231=A232,A232=A233,A233=A234,A234=A235,A235=A236,A236=A237),IF(A237+1&gt;MATCH(0,Input_Lieferant!$B$9:$B$158,-1),"",A237+1),A237),"")</f>
        <v>11</v>
      </c>
      <c r="B238" s="31"/>
      <c r="C238" s="25" t="str">
        <f t="shared" si="6"/>
        <v>001</v>
      </c>
      <c r="D238" s="31"/>
      <c r="E238" s="31"/>
      <c r="F238" s="31" t="str">
        <f>IF(A238&lt;&gt;"", _xlfn.IFNA(INDEX('Systemmanager - Datenassistent'!$A$9:$AE$159,MATCH(A238,Input_Lieferant!$B$9:$B$158,0),MATCH(W238,'Systemmanager - Datenassistent'!$A$8:$AE$8,0)),""), "")&amp;""</f>
        <v/>
      </c>
      <c r="G238" s="31"/>
      <c r="H238" s="31"/>
      <c r="I238" s="31"/>
      <c r="J238" s="31"/>
      <c r="K238" s="31"/>
      <c r="L238" s="31"/>
      <c r="M238" s="31"/>
      <c r="N238" s="31"/>
      <c r="O238" s="31"/>
      <c r="P238" s="31"/>
      <c r="Q238" s="31"/>
      <c r="R238" s="31"/>
      <c r="S238" s="31"/>
      <c r="T238" s="31"/>
      <c r="U238" s="31"/>
      <c r="V238" s="31"/>
      <c r="W238" s="31" t="str">
        <f t="shared" si="7"/>
        <v>V_NACHSCHUBKLASSE</v>
      </c>
      <c r="X238" s="31"/>
      <c r="Y238" s="31"/>
      <c r="Z238" s="31"/>
      <c r="AA238" s="31"/>
      <c r="AB238" s="31"/>
      <c r="AC238" s="31"/>
      <c r="AD238" s="31"/>
      <c r="AE238" s="31"/>
      <c r="AF238" s="31"/>
      <c r="AG238" s="31"/>
      <c r="AH238" s="31"/>
    </row>
    <row r="239" spans="1:34" x14ac:dyDescent="0.4">
      <c r="A239" s="31">
        <f>IFERROR(IF(AND(A217=A218,A218=A219,A219=A220,A220=A221,A221=A222,A222=A223,A223=A224,A224=A225,A225=A226,A226=A227,A227=A228,A228=A229,A229=A230,A230=A231,A231=A232,A232=A233,A233=A234,A234=A235,A235=A236,A236=A237,A237=A238),IF(A238+1&gt;MATCH(0,Input_Lieferant!$B$9:$B$158,-1),"",A238+1),A238),"")</f>
        <v>11</v>
      </c>
      <c r="B239" s="31"/>
      <c r="C239" s="25" t="str">
        <f t="shared" si="6"/>
        <v>001</v>
      </c>
      <c r="D239" s="31"/>
      <c r="E239" s="31"/>
      <c r="F239" s="31" t="str">
        <f>IF(A239&lt;&gt;"", _xlfn.IFNA(INDEX(Input_Lieferant!$A$9:$AS$159,MATCH(A239,Input_Lieferant!$B$9:$B$158,0),MATCH(W239,Input_Lieferant!$A$8:$AS$8,0)),""), "")&amp;""</f>
        <v>4</v>
      </c>
      <c r="G239" s="31"/>
      <c r="H239" s="31"/>
      <c r="I239" s="31"/>
      <c r="J239" s="31"/>
      <c r="K239" s="31"/>
      <c r="L239" s="31"/>
      <c r="M239" s="31"/>
      <c r="N239" s="31"/>
      <c r="O239" s="31"/>
      <c r="P239" s="31"/>
      <c r="Q239" s="31"/>
      <c r="R239" s="31"/>
      <c r="S239" s="31"/>
      <c r="T239" s="31"/>
      <c r="U239" s="31"/>
      <c r="V239" s="31"/>
      <c r="W239" s="31" t="str">
        <f t="shared" si="7"/>
        <v>V_LAGERFAEHIGKEIT</v>
      </c>
      <c r="X239" s="31"/>
      <c r="Y239" s="31"/>
      <c r="Z239" s="31"/>
      <c r="AA239" s="31"/>
      <c r="AB239" s="31"/>
      <c r="AC239" s="31"/>
      <c r="AD239" s="31"/>
      <c r="AE239" s="31"/>
      <c r="AF239" s="31"/>
      <c r="AG239" s="31"/>
      <c r="AH239" s="31"/>
    </row>
    <row r="240" spans="1:34" x14ac:dyDescent="0.4">
      <c r="A240" s="31">
        <f>IFERROR(IF(AND(A218=A219,A219=A220,A220=A221,A221=A222,A222=A223,A223=A224,A224=A225,A225=A226,A226=A227,A227=A228,A228=A229,A229=A230,A230=A231,A231=A232,A232=A233,A233=A234,A234=A235,A235=A236,A236=A237,A237=A238,A238=A239),IF(A239+1&gt;MATCH(0,Input_Lieferant!$B$9:$B$158,-1),"",A239+1),A239),"")</f>
        <v>11</v>
      </c>
      <c r="B240" s="31"/>
      <c r="C240" s="25" t="str">
        <f t="shared" si="6"/>
        <v>001</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V_BETRIEBSMITTEL</v>
      </c>
      <c r="X240" s="31"/>
      <c r="Y240" s="31"/>
      <c r="Z240" s="31"/>
      <c r="AA240" s="31"/>
      <c r="AB240" s="31"/>
      <c r="AC240" s="31"/>
      <c r="AD240" s="31"/>
      <c r="AE240" s="31"/>
      <c r="AF240" s="31"/>
      <c r="AG240" s="31"/>
      <c r="AH240" s="31"/>
    </row>
    <row r="241" spans="1:34" x14ac:dyDescent="0.4">
      <c r="A241" s="31">
        <f>IFERROR(IF(AND(A219=A220,A220=A221,A221=A222,A222=A223,A223=A224,A224=A225,A225=A226,A226=A227,A227=A228,A228=A229,A229=A230,A230=A231,A231=A232,A232=A233,A233=A234,A234=A235,A235=A236,A236=A237,A237=A238,A238=A239,A239=A240),IF(A240+1&gt;MATCH(0,Input_Lieferant!$B$9:$B$158,-1),"",A240+1),A240),"")</f>
        <v>11</v>
      </c>
      <c r="B241" s="31"/>
      <c r="C241" s="25" t="str">
        <f t="shared" si="6"/>
        <v>001</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31"/>
      <c r="H241" s="31"/>
      <c r="I241" s="31"/>
      <c r="J241" s="31"/>
      <c r="K241" s="31"/>
      <c r="L241" s="31"/>
      <c r="M241" s="31"/>
      <c r="N241" s="31"/>
      <c r="O241" s="31"/>
      <c r="P241" s="31"/>
      <c r="Q241" s="31"/>
      <c r="R241" s="31"/>
      <c r="S241" s="31"/>
      <c r="T241" s="31"/>
      <c r="U241" s="31"/>
      <c r="V241" s="31"/>
      <c r="W241" s="31" t="str">
        <f t="shared" si="7"/>
        <v>V_SONDERBETRIEBSMITTEL_MKZ</v>
      </c>
      <c r="X241" s="31"/>
      <c r="Y241" s="31"/>
      <c r="Z241" s="31"/>
      <c r="AA241" s="31"/>
      <c r="AB241" s="31"/>
      <c r="AC241" s="31"/>
      <c r="AD241" s="31"/>
      <c r="AE241" s="31"/>
      <c r="AF241" s="31"/>
      <c r="AG241" s="31"/>
      <c r="AH241" s="31"/>
    </row>
    <row r="242" spans="1:34" x14ac:dyDescent="0.4">
      <c r="A242" s="31">
        <f>IFERROR(IF(AND(A220=A221,A221=A222,A222=A223,A223=A224,A224=A225,A225=A226,A226=A227,A227=A228,A228=A229,A229=A230,A230=A231,A231=A232,A232=A233,A233=A234,A234=A235,A235=A236,A236=A237,A237=A238,A238=A239,A239=A240,A240=A241),IF(A241+1&gt;MATCH(0,Input_Lieferant!$B$9:$B$158,-1),"",A241+1),A241),"")</f>
        <v>11</v>
      </c>
      <c r="B242" s="31"/>
      <c r="C242" s="25" t="str">
        <f t="shared" si="6"/>
        <v>001</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V_SONDERBETRIEBSMITTEL_PRD</v>
      </c>
      <c r="X242" s="31"/>
      <c r="Y242" s="31"/>
      <c r="Z242" s="31"/>
      <c r="AA242" s="31"/>
      <c r="AB242" s="31"/>
      <c r="AC242" s="31"/>
      <c r="AD242" s="31"/>
      <c r="AE242" s="31"/>
      <c r="AF242" s="31"/>
      <c r="AG242" s="31"/>
      <c r="AH242" s="31"/>
    </row>
    <row r="243" spans="1:34" x14ac:dyDescent="0.4">
      <c r="A243" s="31">
        <f>IFERROR(IF(AND(A221=A222,A222=A223,A223=A224,A224=A225,A225=A226,A226=A227,A227=A228,A228=A229,A229=A230,A230=A231,A231=A232,A232=A233,A233=A234,A234=A235,A235=A236,A236=A237,A237=A238,A238=A239,A239=A240,A240=A241,A241=A242),IF(A242+1&gt;MATCH(0,Input_Lieferant!$B$9:$B$158,-1),"",A242+1),A242),"")</f>
        <v>11</v>
      </c>
      <c r="B243" s="31"/>
      <c r="C243" s="25" t="str">
        <f t="shared" si="6"/>
        <v>001</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V_SONDERBETRIEBSMITTEL_TRP</v>
      </c>
      <c r="X243" s="31"/>
      <c r="Y243" s="31"/>
      <c r="Z243" s="31"/>
      <c r="AA243" s="31"/>
      <c r="AB243" s="31"/>
      <c r="AC243" s="31"/>
      <c r="AD243" s="31"/>
      <c r="AE243" s="31"/>
      <c r="AF243" s="31"/>
      <c r="AG243" s="31"/>
      <c r="AH243" s="31"/>
    </row>
    <row r="244" spans="1:34" x14ac:dyDescent="0.4">
      <c r="A244" s="31">
        <f>IFERROR(IF(AND(A222=A223,A223=A224,A224=A225,A225=A226,A226=A227,A227=A228,A228=A229,A229=A230,A230=A231,A231=A232,A232=A233,A233=A234,A234=A235,A235=A236,A236=A237,A237=A238,A238=A239,A239=A240,A240=A241,A241=A242,A242=A243),IF(A243+1&gt;MATCH(0,Input_Lieferant!$B$9:$B$158,-1),"",A243+1),A243),"")</f>
        <v>12</v>
      </c>
      <c r="B244" s="31"/>
      <c r="C244" s="25" t="str">
        <f t="shared" si="6"/>
        <v>001</v>
      </c>
      <c r="D244" s="31"/>
      <c r="E244" s="31"/>
      <c r="F244" s="31" t="str">
        <f>IF(A244&lt;&gt;"", _xlfn.IFNA(INDEX(Grunddaten!$A$9:$S$159,MATCH(A244,Input_Lieferant!$B$9:$B$158,0),MATCH(W244,Grunddaten!$A$8:$M$8,0)),""), "")&amp;""</f>
        <v/>
      </c>
      <c r="G244" s="31"/>
      <c r="H244" s="31"/>
      <c r="I244" s="31"/>
      <c r="J244" s="31"/>
      <c r="K244" s="31"/>
      <c r="L244" s="31"/>
      <c r="M244" s="31"/>
      <c r="N244" s="31"/>
      <c r="O244" s="31"/>
      <c r="P244" s="31"/>
      <c r="Q244" s="31"/>
      <c r="R244" s="31"/>
      <c r="S244" s="31"/>
      <c r="T244" s="31"/>
      <c r="U244" s="31"/>
      <c r="V244" s="31"/>
      <c r="W244" s="31" t="str">
        <f t="shared" si="7"/>
        <v>V_A_NUMMER</v>
      </c>
      <c r="X244" s="31"/>
      <c r="Y244" s="31"/>
      <c r="Z244" s="31"/>
      <c r="AA244" s="31"/>
      <c r="AB244" s="31"/>
      <c r="AC244" s="31"/>
      <c r="AD244" s="31"/>
      <c r="AE244" s="31"/>
      <c r="AF244" s="31"/>
      <c r="AG244" s="31"/>
      <c r="AH244" s="31"/>
    </row>
    <row r="245" spans="1:34" x14ac:dyDescent="0.4">
      <c r="A245" s="31">
        <f>IFERROR(IF(AND(A223=A224,A224=A225,A225=A226,A226=A227,A227=A228,A228=A229,A229=A230,A230=A231,A231=A232,A232=A233,A233=A234,A234=A235,A235=A236,A236=A237,A237=A238,A238=A239,A239=A240,A240=A241,A241=A242,A242=A243,A243=A244),IF(A244+1&gt;MATCH(0,Input_Lieferant!$B$9:$B$158,-1),"",A244+1),A244),"")</f>
        <v>12</v>
      </c>
      <c r="B245" s="31"/>
      <c r="C245" s="25" t="str">
        <f t="shared" si="6"/>
        <v>001</v>
      </c>
      <c r="D245" s="31"/>
      <c r="E245" s="31"/>
      <c r="F245" s="31" t="str">
        <f>IF(A245&lt;&gt;"", _xlfn.IFNA(INDEX(Grunddaten!$A$9:$S$159,MATCH(A245,Input_Lieferant!$B$9:$B$158,0),MATCH(W245,Grunddaten!$A$8:$M$8,0)),""), "")&amp;""</f>
        <v/>
      </c>
      <c r="G245" s="31"/>
      <c r="H245" s="31"/>
      <c r="I245" s="31"/>
      <c r="J245" s="31"/>
      <c r="K245" s="31"/>
      <c r="L245" s="31"/>
      <c r="M245" s="31"/>
      <c r="N245" s="31"/>
      <c r="O245" s="31"/>
      <c r="P245" s="31"/>
      <c r="Q245" s="31"/>
      <c r="R245" s="31"/>
      <c r="S245" s="31"/>
      <c r="T245" s="31"/>
      <c r="U245" s="31"/>
      <c r="V245" s="31"/>
      <c r="W245" s="31" t="str">
        <f t="shared" si="7"/>
        <v>V_REVFREMD</v>
      </c>
      <c r="X245" s="31"/>
      <c r="Y245" s="31"/>
      <c r="Z245" s="31"/>
      <c r="AA245" s="31"/>
      <c r="AB245" s="31"/>
      <c r="AC245" s="31"/>
      <c r="AD245" s="31"/>
      <c r="AE245" s="31"/>
      <c r="AF245" s="31"/>
      <c r="AG245" s="31"/>
      <c r="AH245" s="31"/>
    </row>
    <row r="246" spans="1:34" x14ac:dyDescent="0.4">
      <c r="A246" s="31">
        <f>IFERROR(IF(AND(A224=A225,A225=A226,A226=A227,A227=A228,A228=A229,A229=A230,A230=A231,A231=A232,A232=A233,A233=A234,A234=A235,A235=A236,A236=A237,A237=A238,A238=A239,A239=A240,A240=A241,A241=A242,A242=A243,A243=A244,A244=A245),IF(A245+1&gt;MATCH(0,Input_Lieferant!$B$9:$B$158,-1),"",A245+1),A245),"")</f>
        <v>12</v>
      </c>
      <c r="B246" s="31"/>
      <c r="C246" s="25" t="str">
        <f t="shared" si="6"/>
        <v>001</v>
      </c>
      <c r="D246" s="31"/>
      <c r="E246" s="31"/>
      <c r="F246" s="31" t="str">
        <f>IF(A246&lt;&gt;"", _xlfn.IFNA(INDEX(Grunddaten!$A$9:$S$159,MATCH(A246,Input_Lieferant!$B$9:$B$158,0),MATCH(W246,Grunddaten!$A$8:$M$8,0)),""), "")&amp;""</f>
        <v/>
      </c>
      <c r="G246" s="31"/>
      <c r="H246" s="31"/>
      <c r="I246" s="31"/>
      <c r="J246" s="31"/>
      <c r="K246" s="31"/>
      <c r="L246" s="31"/>
      <c r="M246" s="31"/>
      <c r="N246" s="31"/>
      <c r="O246" s="31"/>
      <c r="P246" s="31"/>
      <c r="Q246" s="31"/>
      <c r="R246" s="31"/>
      <c r="S246" s="31"/>
      <c r="T246" s="31"/>
      <c r="U246" s="31"/>
      <c r="V246" s="31"/>
      <c r="W246" s="31" t="str">
        <f t="shared" si="7"/>
        <v>V_REVEIGEN</v>
      </c>
      <c r="X246" s="31"/>
      <c r="Y246" s="31"/>
      <c r="Z246" s="31"/>
      <c r="AA246" s="31"/>
      <c r="AB246" s="31"/>
      <c r="AC246" s="31"/>
      <c r="AD246" s="31"/>
      <c r="AE246" s="31"/>
      <c r="AF246" s="31"/>
      <c r="AG246" s="31"/>
      <c r="AH246" s="31"/>
    </row>
    <row r="247" spans="1:34" x14ac:dyDescent="0.4">
      <c r="A247" s="31">
        <f>IFERROR(IF(AND(A225=A226,A226=A227,A227=A228,A228=A229,A229=A230,A230=A231,A231=A232,A232=A233,A233=A234,A234=A235,A235=A236,A236=A237,A237=A238,A238=A239,A239=A240,A240=A241,A241=A242,A242=A243,A243=A244,A244=A245,A245=A246),IF(A246+1&gt;MATCH(0,Input_Lieferant!$B$9:$B$158,-1),"",A246+1),A246),"")</f>
        <v>12</v>
      </c>
      <c r="B247" s="31"/>
      <c r="C247" s="25" t="str">
        <f t="shared" si="6"/>
        <v>001</v>
      </c>
      <c r="D247" s="31"/>
      <c r="E247" s="31"/>
      <c r="F247" s="31" t="str">
        <f>IF(A247&lt;&gt;"", _xlfn.IFNA(INDEX('Systemmanager - Datenassistent'!$A$9:$AE$159,MATCH(A247,Input_Lieferant!$B$9:$B$158,0),MATCH(W247,'Systemmanager - Datenassistent'!$A$8:$AE$8,0)),""), "")&amp;""</f>
        <v/>
      </c>
      <c r="G247" s="31"/>
      <c r="H247" s="31"/>
      <c r="I247" s="31"/>
      <c r="J247" s="31"/>
      <c r="K247" s="31"/>
      <c r="L247" s="31"/>
      <c r="M247" s="31"/>
      <c r="N247" s="31"/>
      <c r="O247" s="31"/>
      <c r="P247" s="31"/>
      <c r="Q247" s="31"/>
      <c r="R247" s="31"/>
      <c r="S247" s="31"/>
      <c r="T247" s="31"/>
      <c r="U247" s="31"/>
      <c r="V247" s="31"/>
      <c r="W247" s="31" t="str">
        <f t="shared" si="7"/>
        <v>V_SYSTEMMANAGER</v>
      </c>
      <c r="X247" s="31"/>
      <c r="Y247" s="31"/>
      <c r="Z247" s="31"/>
      <c r="AA247" s="31"/>
      <c r="AB247" s="31"/>
      <c r="AC247" s="31"/>
      <c r="AD247" s="31"/>
      <c r="AE247" s="31"/>
      <c r="AF247" s="31"/>
      <c r="AG247" s="31"/>
      <c r="AH247" s="31"/>
    </row>
    <row r="248" spans="1:34" x14ac:dyDescent="0.4">
      <c r="A248" s="31">
        <f>IFERROR(IF(AND(A226=A227,A227=A228,A228=A229,A229=A230,A230=A231,A231=A232,A232=A233,A233=A234,A234=A235,A235=A236,A236=A237,A237=A238,A238=A239,A239=A240,A240=A241,A241=A242,A242=A243,A243=A244,A244=A245,A245=A246,A246=A247),IF(A247+1&gt;MATCH(0,Input_Lieferant!$B$9:$B$158,-1),"",A247+1),A247),"")</f>
        <v>12</v>
      </c>
      <c r="B248" s="31"/>
      <c r="C248" s="25" t="str">
        <f t="shared" si="6"/>
        <v>001</v>
      </c>
      <c r="D248" s="31"/>
      <c r="E248" s="31"/>
      <c r="F248" s="31" t="str">
        <f>IF(A248&lt;&gt;"", _xlfn.IFNA(INDEX(Grunddaten!$A$9:$S$159,MATCH(A248,Input_Lieferant!$B$9:$B$158,0),MATCH(W248,Grunddaten!$A$8:$M$8,0)),""), "")&amp;""</f>
        <v>P</v>
      </c>
      <c r="G248" s="31"/>
      <c r="H248" s="31"/>
      <c r="I248" s="31"/>
      <c r="J248" s="31"/>
      <c r="K248" s="31"/>
      <c r="L248" s="31"/>
      <c r="M248" s="31"/>
      <c r="N248" s="31"/>
      <c r="O248" s="31"/>
      <c r="P248" s="31"/>
      <c r="Q248" s="31"/>
      <c r="R248" s="31"/>
      <c r="S248" s="31"/>
      <c r="T248" s="31"/>
      <c r="U248" s="31"/>
      <c r="V248" s="31"/>
      <c r="W248" s="31" t="str">
        <f t="shared" si="7"/>
        <v>V_UEBERSETZUNG</v>
      </c>
      <c r="X248" s="31"/>
      <c r="Y248" s="31"/>
      <c r="Z248" s="31"/>
      <c r="AA248" s="31"/>
      <c r="AB248" s="31"/>
      <c r="AC248" s="31"/>
      <c r="AD248" s="31"/>
      <c r="AE248" s="31"/>
      <c r="AF248" s="31"/>
      <c r="AG248" s="31"/>
      <c r="AH248" s="31"/>
    </row>
    <row r="249" spans="1:34" x14ac:dyDescent="0.4">
      <c r="A249" s="31">
        <f>IFERROR(IF(AND(A227=A228,A228=A229,A229=A230,A230=A231,A231=A232,A232=A233,A233=A234,A234=A235,A235=A236,A236=A237,A237=A238,A238=A239,A239=A240,A240=A241,A241=A242,A242=A243,A243=A244,A244=A245,A245=A246,A246=A247,A247=A248),IF(A248+1&gt;MATCH(0,Input_Lieferant!$B$9:$B$158,-1),"",A248+1),A248),"")</f>
        <v>12</v>
      </c>
      <c r="B249" s="31"/>
      <c r="C249" s="25" t="str">
        <f t="shared" si="6"/>
        <v>001</v>
      </c>
      <c r="D249" s="31"/>
      <c r="E249" s="31"/>
      <c r="F249" s="31" t="str">
        <f>IF(A249&lt;&gt;"", _xlfn.IFNA(INDEX('Systemmanager - Datenassistent'!$A$9:$AE$159,MATCH(A249,Input_Lieferant!$B$9:$B$158,0),MATCH(W249,'Systemmanager - Datenassistent'!$A$8:$AE$8,0)),""), "")&amp;""</f>
        <v/>
      </c>
      <c r="G249" s="31"/>
      <c r="H249" s="31"/>
      <c r="I249" s="31"/>
      <c r="J249" s="31"/>
      <c r="K249" s="31"/>
      <c r="L249" s="31"/>
      <c r="M249" s="31"/>
      <c r="N249" s="31"/>
      <c r="O249" s="31"/>
      <c r="P249" s="31"/>
      <c r="Q249" s="31"/>
      <c r="R249" s="31"/>
      <c r="S249" s="31"/>
      <c r="T249" s="31"/>
      <c r="U249" s="31"/>
      <c r="V249" s="31"/>
      <c r="W249" s="31" t="str">
        <f t="shared" si="7"/>
        <v>V_KENNZIFFER</v>
      </c>
      <c r="X249" s="31"/>
      <c r="Y249" s="31"/>
      <c r="Z249" s="31"/>
      <c r="AA249" s="31"/>
      <c r="AB249" s="31"/>
      <c r="AC249" s="31"/>
      <c r="AD249" s="31"/>
      <c r="AE249" s="31"/>
      <c r="AF249" s="31"/>
      <c r="AG249" s="31"/>
      <c r="AH249" s="31"/>
    </row>
    <row r="250" spans="1:34" x14ac:dyDescent="0.4">
      <c r="A250" s="31">
        <f>IFERROR(IF(AND(A228=A229,A229=A230,A230=A231,A231=A232,A232=A233,A233=A234,A234=A235,A235=A236,A236=A237,A237=A238,A238=A239,A239=A240,A240=A241,A241=A242,A242=A243,A243=A244,A244=A245,A245=A246,A246=A247,A247=A248,A248=A249),IF(A249+1&gt;MATCH(0,Input_Lieferant!$B$9:$B$158,-1),"",A249+1),A249),"")</f>
        <v>12</v>
      </c>
      <c r="B250" s="31"/>
      <c r="C250" s="25" t="str">
        <f t="shared" si="6"/>
        <v>001</v>
      </c>
      <c r="D250" s="31"/>
      <c r="E250" s="31"/>
      <c r="F250" s="31" t="str">
        <f>IF(A250&lt;&gt;"", _xlfn.IFNA(INDEX('Systemmanager - Datenassistent'!$A$9:$AE$159,MATCH(A250,Input_Lieferant!$B$9:$B$158,0),MATCH(W250,'Systemmanager - Datenassistent'!$A$8:$AE$8,0)),""), "")&amp;""</f>
        <v>dpcwzjUlmcWNEeGewKoMoaJkDlJBdC</v>
      </c>
      <c r="G250" s="31"/>
      <c r="H250" s="31"/>
      <c r="I250" s="31"/>
      <c r="J250" s="31"/>
      <c r="K250" s="31"/>
      <c r="L250" s="31"/>
      <c r="M250" s="31"/>
      <c r="N250" s="31"/>
      <c r="O250" s="31"/>
      <c r="P250" s="31"/>
      <c r="Q250" s="31"/>
      <c r="R250" s="31"/>
      <c r="S250" s="31"/>
      <c r="T250" s="31"/>
      <c r="U250" s="31"/>
      <c r="V250" s="31"/>
      <c r="W250" s="31" t="str">
        <f t="shared" si="7"/>
        <v>V_NEXT_HIGHER</v>
      </c>
      <c r="X250" s="31"/>
      <c r="Y250" s="31"/>
      <c r="Z250" s="31"/>
      <c r="AA250" s="31"/>
      <c r="AB250" s="31"/>
      <c r="AC250" s="31"/>
      <c r="AD250" s="31"/>
      <c r="AE250" s="31"/>
      <c r="AF250" s="31"/>
      <c r="AG250" s="31"/>
      <c r="AH250" s="31"/>
    </row>
    <row r="251" spans="1:34" x14ac:dyDescent="0.4">
      <c r="A251" s="31">
        <f>IFERROR(IF(AND(A229=A230,A230=A231,A231=A232,A232=A233,A233=A234,A234=A235,A235=A236,A236=A237,A237=A238,A238=A239,A239=A240,A240=A241,A241=A242,A242=A243,A243=A244,A244=A245,A245=A246,A246=A247,A247=A248,A248=A249,A249=A250),IF(A250+1&gt;MATCH(0,Input_Lieferant!$B$9:$B$158,-1),"",A250+1),A250),"")</f>
        <v>12</v>
      </c>
      <c r="B251" s="31"/>
      <c r="C251" s="25" t="str">
        <f t="shared" si="6"/>
        <v>001</v>
      </c>
      <c r="D251" s="31"/>
      <c r="E251" s="31"/>
      <c r="F251" s="31" t="str">
        <f>IF(A251&lt;&gt;"", _xlfn.IFNA(INDEX(Grunddaten!$A$9:$S$159,MATCH(A251,Input_Lieferant!$B$9:$B$158,0),MATCH(W251,Grunddaten!$A$8:$M$8,0)),""), "")&amp;""</f>
        <v/>
      </c>
      <c r="G251" s="31"/>
      <c r="H251" s="31"/>
      <c r="I251" s="31"/>
      <c r="J251" s="31"/>
      <c r="K251" s="31"/>
      <c r="L251" s="31"/>
      <c r="M251" s="31"/>
      <c r="N251" s="31"/>
      <c r="O251" s="31"/>
      <c r="P251" s="31"/>
      <c r="Q251" s="31"/>
      <c r="R251" s="31"/>
      <c r="S251" s="31"/>
      <c r="T251" s="31"/>
      <c r="U251" s="31"/>
      <c r="V251" s="31"/>
      <c r="W251" s="31" t="str">
        <f t="shared" si="7"/>
        <v>V_ZERTFLUG</v>
      </c>
      <c r="X251" s="31"/>
      <c r="Y251" s="31"/>
      <c r="Z251" s="31"/>
      <c r="AA251" s="31"/>
      <c r="AB251" s="31"/>
      <c r="AC251" s="31"/>
      <c r="AD251" s="31"/>
      <c r="AE251" s="31"/>
      <c r="AF251" s="31"/>
      <c r="AG251" s="31"/>
      <c r="AH251" s="31"/>
    </row>
    <row r="252" spans="1:34" x14ac:dyDescent="0.4">
      <c r="A252" s="31">
        <f>IFERROR(IF(AND(A230=A231,A231=A232,A232=A233,A233=A234,A234=A235,A235=A236,A236=A237,A237=A238,A238=A239,A239=A240,A240=A241,A241=A242,A242=A243,A243=A244,A244=A245,A245=A246,A246=A247,A247=A248,A248=A249,A249=A250,A250=A251),IF(A251+1&gt;MATCH(0,Input_Lieferant!$B$9:$B$158,-1),"",A251+1),A251),"")</f>
        <v>12</v>
      </c>
      <c r="B252" s="31"/>
      <c r="C252" s="25" t="str">
        <f t="shared" si="6"/>
        <v>001</v>
      </c>
      <c r="D252" s="31"/>
      <c r="E252" s="31"/>
      <c r="F252" s="31" t="str">
        <f>IF(A252&lt;&gt;"", _xlfn.IFNA(INDEX('Systemmanager - Datenassistent'!$A$9:$AE$159,MATCH(A252,Input_Lieferant!$B$9:$B$158,0),MATCH(W252,'Systemmanager - Datenassistent'!$A$8:$AE$8,0)),""), "")&amp;""</f>
        <v/>
      </c>
      <c r="G252" s="31"/>
      <c r="H252" s="31"/>
      <c r="I252" s="31"/>
      <c r="J252" s="31"/>
      <c r="K252" s="31"/>
      <c r="L252" s="31"/>
      <c r="M252" s="31"/>
      <c r="N252" s="31"/>
      <c r="O252" s="31"/>
      <c r="P252" s="31"/>
      <c r="Q252" s="31"/>
      <c r="R252" s="31"/>
      <c r="S252" s="31"/>
      <c r="T252" s="31"/>
      <c r="U252" s="31"/>
      <c r="V252" s="31"/>
      <c r="W252" s="31" t="str">
        <f t="shared" si="7"/>
        <v>V_APM</v>
      </c>
      <c r="X252" s="31"/>
      <c r="Y252" s="31"/>
      <c r="Z252" s="31"/>
      <c r="AA252" s="31"/>
      <c r="AB252" s="31"/>
      <c r="AC252" s="31"/>
      <c r="AD252" s="31"/>
      <c r="AE252" s="31"/>
      <c r="AF252" s="31"/>
      <c r="AG252" s="31"/>
      <c r="AH252" s="31"/>
    </row>
    <row r="253" spans="1:34" x14ac:dyDescent="0.4">
      <c r="A253" s="31">
        <f>IFERROR(IF(AND(A231=A232,A232=A233,A233=A234,A234=A235,A235=A236,A236=A237,A237=A238,A238=A239,A239=A240,A240=A241,A241=A242,A242=A243,A243=A244,A244=A245,A245=A246,A246=A247,A247=A248,A248=A249,A249=A250,A250=A251,A251=A252),IF(A252+1&gt;MATCH(0,Input_Lieferant!$B$9:$B$158,-1),"",A252+1),A252),"")</f>
        <v>12</v>
      </c>
      <c r="B253" s="31"/>
      <c r="C253" s="25" t="str">
        <f t="shared" si="6"/>
        <v>001</v>
      </c>
      <c r="D253" s="31"/>
      <c r="E253" s="31"/>
      <c r="F253" s="31"/>
      <c r="G253" s="31"/>
      <c r="H253" s="31"/>
      <c r="I253" s="31"/>
      <c r="J253" s="31"/>
      <c r="K253" s="31"/>
      <c r="L253" s="31"/>
      <c r="M253" s="31"/>
      <c r="N253" s="31"/>
      <c r="O253" s="31"/>
      <c r="P253" s="31"/>
      <c r="Q253" s="31"/>
      <c r="R253" s="31"/>
      <c r="S253" s="31"/>
      <c r="T253" s="31"/>
      <c r="U253" s="31"/>
      <c r="V253" s="31"/>
      <c r="W253" s="31" t="str">
        <f t="shared" si="7"/>
        <v>V_CHEOPS</v>
      </c>
      <c r="X253" s="31"/>
      <c r="Y253" s="31"/>
      <c r="Z253" s="31"/>
      <c r="AA253" s="31"/>
      <c r="AB253" s="31"/>
      <c r="AC253" s="31"/>
      <c r="AD253" s="31"/>
      <c r="AE253" s="31"/>
      <c r="AF253" s="31"/>
      <c r="AG253" s="31"/>
      <c r="AH253" s="31"/>
    </row>
    <row r="254" spans="1:34" x14ac:dyDescent="0.4">
      <c r="A254" s="31">
        <f>IFERROR(IF(AND(A232=A233,A233=A234,A234=A235,A235=A236,A236=A237,A237=A238,A238=A239,A239=A240,A240=A241,A241=A242,A242=A243,A243=A244,A244=A245,A245=A246,A246=A247,A247=A248,A248=A249,A249=A250,A250=A251,A251=A252,A252=A253),IF(A253+1&gt;MATCH(0,Input_Lieferant!$B$9:$B$158,-1),"",A253+1),A253),"")</f>
        <v>12</v>
      </c>
      <c r="B254" s="31"/>
      <c r="C254" s="25" t="str">
        <f t="shared" si="6"/>
        <v>001</v>
      </c>
      <c r="D254" s="31"/>
      <c r="E254" s="31"/>
      <c r="F254" s="31" t="str">
        <f>IF(A254&lt;&gt;"", _xlfn.IFNA(INDEX('Systemmanager - Datenassistent'!$A$9:$AE$159,MATCH(A254,Input_Lieferant!$B$9:$B$158,0),MATCH(W254,'Systemmanager - Datenassistent'!$A$8:$AE$8,0)),""), "")&amp;""</f>
        <v/>
      </c>
      <c r="G254" s="31"/>
      <c r="H254" s="31"/>
      <c r="I254" s="31"/>
      <c r="J254" s="31"/>
      <c r="K254" s="31"/>
      <c r="L254" s="31"/>
      <c r="M254" s="31"/>
      <c r="N254" s="31"/>
      <c r="O254" s="31"/>
      <c r="P254" s="31"/>
      <c r="Q254" s="31"/>
      <c r="R254" s="31"/>
      <c r="S254" s="31"/>
      <c r="T254" s="31"/>
      <c r="U254" s="31"/>
      <c r="V254" s="31"/>
      <c r="W254" s="31" t="str">
        <f t="shared" si="7"/>
        <v>V_SVSAA</v>
      </c>
      <c r="X254" s="31"/>
      <c r="Y254" s="31"/>
      <c r="Z254" s="31"/>
      <c r="AA254" s="31"/>
      <c r="AB254" s="31"/>
      <c r="AC254" s="31"/>
      <c r="AD254" s="31"/>
      <c r="AE254" s="31"/>
      <c r="AF254" s="31"/>
      <c r="AG254" s="31"/>
      <c r="AH254" s="31"/>
    </row>
    <row r="255" spans="1:34" x14ac:dyDescent="0.4">
      <c r="A255" s="31">
        <f>IFERROR(IF(AND(A233=A234,A234=A235,A235=A236,A236=A237,A237=A238,A238=A239,A239=A240,A240=A241,A241=A242,A242=A243,A243=A244,A244=A245,A245=A246,A246=A247,A247=A248,A248=A249,A249=A250,A250=A251,A251=A252,A252=A253,A253=A254),IF(A254+1&gt;MATCH(0,Input_Lieferant!$B$9:$B$158,-1),"",A254+1),A254),"")</f>
        <v>12</v>
      </c>
      <c r="B255" s="31"/>
      <c r="C255" s="25" t="str">
        <f t="shared" si="6"/>
        <v>001</v>
      </c>
      <c r="D255" s="31"/>
      <c r="E255" s="31"/>
      <c r="F255" s="31" t="str">
        <f>IF(A255&lt;&gt;"", IFERROR(ROUND(INDEX(Input_Lieferant!$A$9:$AS$159,MATCH(A255,Input_Lieferant!$B$9:$B$158,0),MATCH(W255,Input_Lieferant!$A$8:$AS$8,0)),2),""), "")&amp;""</f>
        <v>6.43</v>
      </c>
      <c r="G255" s="31"/>
      <c r="H255" s="31"/>
      <c r="I255" s="31"/>
      <c r="J255" s="31"/>
      <c r="K255" s="31"/>
      <c r="L255" s="31"/>
      <c r="M255" s="31"/>
      <c r="N255" s="31"/>
      <c r="O255" s="31"/>
      <c r="P255" s="31"/>
      <c r="Q255" s="31"/>
      <c r="R255" s="31"/>
      <c r="S255" s="31"/>
      <c r="T255" s="31"/>
      <c r="U255" s="31"/>
      <c r="V255" s="31"/>
      <c r="W255" s="31" t="str">
        <f t="shared" si="7"/>
        <v>V_BEWERTUNGSPREIS</v>
      </c>
      <c r="X255" s="31"/>
      <c r="Y255" s="31"/>
      <c r="Z255" s="31"/>
      <c r="AA255" s="31"/>
      <c r="AB255" s="31"/>
      <c r="AC255" s="31"/>
      <c r="AD255" s="31"/>
      <c r="AE255" s="31"/>
      <c r="AF255" s="31"/>
      <c r="AG255" s="31"/>
      <c r="AH255" s="31"/>
    </row>
    <row r="256" spans="1:34" x14ac:dyDescent="0.4">
      <c r="A256" s="31">
        <f>IFERROR(IF(AND(A234=A235,A235=A236,A236=A237,A237=A238,A238=A239,A239=A240,A240=A241,A241=A242,A242=A243,A243=A244,A244=A245,A245=A246,A246=A247,A247=A248,A248=A249,A249=A250,A250=A251,A251=A252,A252=A253,A253=A254,A254=A255),IF(A255+1&gt;MATCH(0,Input_Lieferant!$B$9:$B$158,-1),"",A255+1),A255),"")</f>
        <v>12</v>
      </c>
      <c r="B256" s="31"/>
      <c r="C256" s="25" t="str">
        <f t="shared" si="6"/>
        <v>001</v>
      </c>
      <c r="D256" s="31"/>
      <c r="E256" s="31"/>
      <c r="F256" s="31" t="str">
        <f>IF(A256&lt;&gt;"", _xlfn.IFNA(INDEX(Input_Lieferant!$A$9:$AS$159,MATCH(A256,Input_Lieferant!$B$9:$B$158,0),MATCH(W256,Input_Lieferant!$A$8:$AS$8,0)),""), "")&amp;""</f>
        <v>CHF</v>
      </c>
      <c r="G256" s="31"/>
      <c r="H256" s="31"/>
      <c r="I256" s="31"/>
      <c r="J256" s="31"/>
      <c r="K256" s="31"/>
      <c r="L256" s="31"/>
      <c r="M256" s="31"/>
      <c r="N256" s="31"/>
      <c r="O256" s="31"/>
      <c r="P256" s="31"/>
      <c r="Q256" s="31"/>
      <c r="R256" s="31"/>
      <c r="S256" s="31"/>
      <c r="T256" s="31"/>
      <c r="U256" s="31"/>
      <c r="V256" s="31"/>
      <c r="W256" s="31" t="str">
        <f t="shared" si="7"/>
        <v>V_WAEHRUNG</v>
      </c>
      <c r="X256" s="31"/>
      <c r="Y256" s="31"/>
      <c r="Z256" s="31"/>
      <c r="AA256" s="31"/>
      <c r="AB256" s="31"/>
      <c r="AC256" s="31"/>
      <c r="AD256" s="31"/>
      <c r="AE256" s="31"/>
      <c r="AF256" s="31"/>
      <c r="AG256" s="31"/>
      <c r="AH256" s="31"/>
    </row>
    <row r="257" spans="1:34" x14ac:dyDescent="0.4">
      <c r="A257" s="31">
        <f>IFERROR(IF(AND(A235=A236,A236=A237,A237=A238,A238=A239,A239=A240,A240=A241,A241=A242,A242=A243,A243=A244,A244=A245,A245=A246,A246=A247,A247=A248,A248=A249,A249=A250,A250=A251,A251=A252,A252=A253,A253=A254,A254=A255,A255=A256),IF(A256+1&gt;MATCH(0,Input_Lieferant!$B$9:$B$158,-1),"",A256+1),A256),"")</f>
        <v>12</v>
      </c>
      <c r="B257" s="31"/>
      <c r="C257" s="25" t="str">
        <f t="shared" si="6"/>
        <v>001</v>
      </c>
      <c r="D257" s="31"/>
      <c r="E257" s="31"/>
      <c r="F257" s="31" t="str">
        <f>IF(A257&lt;&gt;"", _xlfn.IFNA(INDEX(Input_Lieferant!$A$9:$AS$159,MATCH(A257,Input_Lieferant!$B$9:$B$158,0),MATCH(W257,Input_Lieferant!$A$8:$AS$8,0)),""), "")&amp;""</f>
        <v>89</v>
      </c>
      <c r="G257" s="31"/>
      <c r="H257" s="31"/>
      <c r="I257" s="31"/>
      <c r="J257" s="31"/>
      <c r="K257" s="31"/>
      <c r="L257" s="31"/>
      <c r="M257" s="31"/>
      <c r="N257" s="31"/>
      <c r="O257" s="31"/>
      <c r="P257" s="31"/>
      <c r="Q257" s="31"/>
      <c r="R257" s="31"/>
      <c r="S257" s="31"/>
      <c r="T257" s="31"/>
      <c r="U257" s="31"/>
      <c r="V257" s="31"/>
      <c r="W257" s="31" t="str">
        <f t="shared" si="7"/>
        <v>V_PREISEINHEIT</v>
      </c>
      <c r="X257" s="31"/>
      <c r="Y257" s="31"/>
      <c r="Z257" s="31"/>
      <c r="AA257" s="31"/>
      <c r="AB257" s="31"/>
      <c r="AC257" s="31"/>
      <c r="AD257" s="31"/>
      <c r="AE257" s="31"/>
      <c r="AF257" s="31"/>
      <c r="AG257" s="31"/>
      <c r="AH257" s="31"/>
    </row>
    <row r="258" spans="1:34" x14ac:dyDescent="0.4">
      <c r="A258" s="31">
        <f>IFERROR(IF(AND(A236=A237,A237=A238,A238=A239,A239=A240,A240=A241,A241=A242,A242=A243,A243=A244,A244=A245,A245=A246,A246=A247,A247=A248,A248=A249,A249=A250,A250=A251,A251=A252,A252=A253,A253=A254,A254=A255,A255=A256,A256=A257),IF(A257+1&gt;MATCH(0,Input_Lieferant!$B$9:$B$158,-1),"",A257+1),A257),"")</f>
        <v>12</v>
      </c>
      <c r="B258" s="31"/>
      <c r="C258" s="25" t="str">
        <f t="shared" ref="C258:C321" si="8">IF(A258="","","001")</f>
        <v>001</v>
      </c>
      <c r="D258" s="31"/>
      <c r="E258" s="31"/>
      <c r="F258" s="31">
        <f ca="1">IF(A258&lt;&gt;"",NOW(),"")</f>
        <v>45755.458305439817</v>
      </c>
      <c r="G258" s="31"/>
      <c r="H258" s="31"/>
      <c r="I258" s="31"/>
      <c r="J258" s="31"/>
      <c r="K258" s="31"/>
      <c r="L258" s="31"/>
      <c r="M258" s="31"/>
      <c r="N258" s="31"/>
      <c r="O258" s="31"/>
      <c r="P258" s="31"/>
      <c r="Q258" s="31"/>
      <c r="R258" s="31"/>
      <c r="S258" s="31"/>
      <c r="T258" s="31"/>
      <c r="U258" s="31"/>
      <c r="V258" s="31"/>
      <c r="W258" s="31" t="str">
        <f t="shared" si="7"/>
        <v>V_GUELTIGAB</v>
      </c>
      <c r="X258" s="31"/>
      <c r="Y258" s="31"/>
      <c r="Z258" s="31"/>
      <c r="AA258" s="31"/>
      <c r="AB258" s="31"/>
      <c r="AC258" s="31"/>
      <c r="AD258" s="31"/>
      <c r="AE258" s="31"/>
      <c r="AF258" s="31"/>
      <c r="AG258" s="31"/>
      <c r="AH258" s="31"/>
    </row>
    <row r="259" spans="1:34" x14ac:dyDescent="0.4">
      <c r="A259" s="31">
        <f>IFERROR(IF(AND(A237=A238,A238=A239,A239=A240,A240=A241,A241=A242,A242=A243,A243=A244,A244=A245,A245=A246,A246=A247,A247=A248,A248=A249,A249=A250,A250=A251,A251=A252,A252=A253,A253=A254,A254=A255,A255=A256,A256=A257,A257=A258),IF(A258+1&gt;MATCH(0,Input_Lieferant!$B$9:$B$158,-1),"",A258+1),A258),"")</f>
        <v>12</v>
      </c>
      <c r="B259" s="31"/>
      <c r="C259" s="25" t="str">
        <f t="shared" si="8"/>
        <v>001</v>
      </c>
      <c r="D259" s="31"/>
      <c r="E259" s="31"/>
      <c r="F259" s="31" t="str">
        <f>IF(A259&lt;&gt;"", _xlfn.IFNA(INDEX('Systemmanager - Datenassistent'!$A$9:$AE$159,MATCH(A259,Input_Lieferant!$B$9:$B$158,0),MATCH(W259,'Systemmanager - Datenassistent'!$A$8:$AE$8,0)),""), "")&amp;""</f>
        <v>X</v>
      </c>
      <c r="G259" s="31"/>
      <c r="H259" s="31"/>
      <c r="I259" s="31"/>
      <c r="J259" s="31"/>
      <c r="K259" s="31"/>
      <c r="L259" s="31"/>
      <c r="M259" s="31"/>
      <c r="N259" s="31"/>
      <c r="O259" s="31"/>
      <c r="P259" s="31"/>
      <c r="Q259" s="31"/>
      <c r="R259" s="31"/>
      <c r="S259" s="31"/>
      <c r="T259" s="31"/>
      <c r="U259" s="31"/>
      <c r="V259" s="31"/>
      <c r="W259" s="31" t="str">
        <f t="shared" si="7"/>
        <v>V_MIET_RELEVANZ</v>
      </c>
      <c r="X259" s="31"/>
      <c r="Y259" s="31"/>
      <c r="Z259" s="31"/>
      <c r="AA259" s="31"/>
      <c r="AB259" s="31"/>
      <c r="AC259" s="31"/>
      <c r="AD259" s="31"/>
      <c r="AE259" s="31"/>
      <c r="AF259" s="31"/>
      <c r="AG259" s="31"/>
      <c r="AH259" s="31"/>
    </row>
    <row r="260" spans="1:34" x14ac:dyDescent="0.4">
      <c r="A260" s="31">
        <f>IFERROR(IF(AND(A238=A239,A239=A240,A240=A241,A241=A242,A242=A243,A243=A244,A244=A245,A245=A246,A246=A247,A247=A248,A248=A249,A249=A250,A250=A251,A251=A252,A252=A253,A253=A254,A254=A255,A255=A256,A256=A257,A257=A258,A258=A259),IF(A259+1&gt;MATCH(0,Input_Lieferant!$B$9:$B$158,-1),"",A259+1),A259),"")</f>
        <v>12</v>
      </c>
      <c r="B260" s="31"/>
      <c r="C260" s="25" t="str">
        <f t="shared" si="8"/>
        <v>001</v>
      </c>
      <c r="D260" s="31"/>
      <c r="E260" s="31"/>
      <c r="F260" s="31" t="str">
        <f>IF(A260&lt;&gt;"", _xlfn.IFNA(INDEX('Systemmanager - Datenassistent'!$A$9:$AE$159,MATCH(A260,Input_Lieferant!$B$9:$B$158,0),MATCH(W260,'Systemmanager - Datenassistent'!$A$8:$AE$8,0)),""), "")&amp;""</f>
        <v/>
      </c>
      <c r="G260" s="31"/>
      <c r="H260" s="31"/>
      <c r="I260" s="31"/>
      <c r="J260" s="31"/>
      <c r="K260" s="31"/>
      <c r="L260" s="31"/>
      <c r="M260" s="31"/>
      <c r="N260" s="31"/>
      <c r="O260" s="31"/>
      <c r="P260" s="31"/>
      <c r="Q260" s="31"/>
      <c r="R260" s="31"/>
      <c r="S260" s="31"/>
      <c r="T260" s="31"/>
      <c r="U260" s="31"/>
      <c r="V260" s="31"/>
      <c r="W260" s="31" t="str">
        <f t="shared" si="7"/>
        <v>V_NACHSCHUBKLASSE</v>
      </c>
      <c r="X260" s="31"/>
      <c r="Y260" s="31"/>
      <c r="Z260" s="31"/>
      <c r="AA260" s="31"/>
      <c r="AB260" s="31"/>
      <c r="AC260" s="31"/>
      <c r="AD260" s="31"/>
      <c r="AE260" s="31"/>
      <c r="AF260" s="31"/>
      <c r="AG260" s="31"/>
      <c r="AH260" s="31"/>
    </row>
    <row r="261" spans="1:34" x14ac:dyDescent="0.4">
      <c r="A261" s="31">
        <f>IFERROR(IF(AND(A239=A240,A240=A241,A241=A242,A242=A243,A243=A244,A244=A245,A245=A246,A246=A247,A247=A248,A248=A249,A249=A250,A250=A251,A251=A252,A252=A253,A253=A254,A254=A255,A255=A256,A256=A257,A257=A258,A258=A259,A259=A260),IF(A260+1&gt;MATCH(0,Input_Lieferant!$B$9:$B$158,-1),"",A260+1),A260),"")</f>
        <v>12</v>
      </c>
      <c r="B261" s="31"/>
      <c r="C261" s="25" t="str">
        <f t="shared" si="8"/>
        <v>001</v>
      </c>
      <c r="D261" s="31"/>
      <c r="E261" s="31"/>
      <c r="F261" s="31" t="str">
        <f>IF(A261&lt;&gt;"", _xlfn.IFNA(INDEX(Input_Lieferant!$A$9:$AS$159,MATCH(A261,Input_Lieferant!$B$9:$B$158,0),MATCH(W261,Input_Lieferant!$A$8:$AS$8,0)),""), "")&amp;""</f>
        <v>87</v>
      </c>
      <c r="G261" s="31"/>
      <c r="H261" s="31"/>
      <c r="I261" s="31"/>
      <c r="J261" s="31"/>
      <c r="K261" s="31"/>
      <c r="L261" s="31"/>
      <c r="M261" s="31"/>
      <c r="N261" s="31"/>
      <c r="O261" s="31"/>
      <c r="P261" s="31"/>
      <c r="Q261" s="31"/>
      <c r="R261" s="31"/>
      <c r="S261" s="31"/>
      <c r="T261" s="31"/>
      <c r="U261" s="31"/>
      <c r="V261" s="31"/>
      <c r="W261" s="31" t="str">
        <f t="shared" si="7"/>
        <v>V_LAGERFAEHIGKEIT</v>
      </c>
      <c r="X261" s="31"/>
      <c r="Y261" s="31"/>
      <c r="Z261" s="31"/>
      <c r="AA261" s="31"/>
      <c r="AB261" s="31"/>
      <c r="AC261" s="31"/>
      <c r="AD261" s="31"/>
      <c r="AE261" s="31"/>
      <c r="AF261" s="31"/>
      <c r="AG261" s="31"/>
      <c r="AH261" s="31"/>
    </row>
    <row r="262" spans="1:34" x14ac:dyDescent="0.4">
      <c r="A262" s="31">
        <f>IFERROR(IF(AND(A240=A241,A241=A242,A242=A243,A243=A244,A244=A245,A245=A246,A246=A247,A247=A248,A248=A249,A249=A250,A250=A251,A251=A252,A252=A253,A253=A254,A254=A255,A255=A256,A256=A257,A257=A258,A258=A259,A259=A260,A260=A261),IF(A261+1&gt;MATCH(0,Input_Lieferant!$B$9:$B$158,-1),"",A261+1),A261),"")</f>
        <v>12</v>
      </c>
      <c r="B262" s="31"/>
      <c r="C262" s="25" t="str">
        <f t="shared" si="8"/>
        <v>001</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31"/>
      <c r="H262" s="31"/>
      <c r="I262" s="31"/>
      <c r="J262" s="31"/>
      <c r="K262" s="31"/>
      <c r="L262" s="31"/>
      <c r="M262" s="31"/>
      <c r="N262" s="31"/>
      <c r="O262" s="31"/>
      <c r="P262" s="31"/>
      <c r="Q262" s="31"/>
      <c r="R262" s="31"/>
      <c r="S262" s="31"/>
      <c r="T262" s="31"/>
      <c r="U262" s="31"/>
      <c r="V262" s="31"/>
      <c r="W262" s="31" t="str">
        <f t="shared" si="7"/>
        <v>V_BETRIEBSMITTEL</v>
      </c>
      <c r="X262" s="31"/>
      <c r="Y262" s="31"/>
      <c r="Z262" s="31"/>
      <c r="AA262" s="31"/>
      <c r="AB262" s="31"/>
      <c r="AC262" s="31"/>
      <c r="AD262" s="31"/>
      <c r="AE262" s="31"/>
      <c r="AF262" s="31"/>
      <c r="AG262" s="31"/>
      <c r="AH262" s="31"/>
    </row>
    <row r="263" spans="1:34" x14ac:dyDescent="0.4">
      <c r="A263" s="31">
        <f>IFERROR(IF(AND(A241=A242,A242=A243,A243=A244,A244=A245,A245=A246,A246=A247,A247=A248,A248=A249,A249=A250,A250=A251,A251=A252,A252=A253,A253=A254,A254=A255,A255=A256,A256=A257,A257=A258,A258=A259,A259=A260,A260=A261,A261=A262),IF(A262+1&gt;MATCH(0,Input_Lieferant!$B$9:$B$158,-1),"",A262+1),A262),"")</f>
        <v>12</v>
      </c>
      <c r="B263" s="31"/>
      <c r="C263" s="25" t="str">
        <f t="shared" si="8"/>
        <v>001</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V_SONDERBETRIEBSMITTEL_MKZ</v>
      </c>
      <c r="X263" s="31"/>
      <c r="Y263" s="31"/>
      <c r="Z263" s="31"/>
      <c r="AA263" s="31"/>
      <c r="AB263" s="31"/>
      <c r="AC263" s="31"/>
      <c r="AD263" s="31"/>
      <c r="AE263" s="31"/>
      <c r="AF263" s="31"/>
      <c r="AG263" s="31"/>
      <c r="AH263" s="31"/>
    </row>
    <row r="264" spans="1:34" x14ac:dyDescent="0.4">
      <c r="A264" s="31">
        <f>IFERROR(IF(AND(A242=A243,A243=A244,A244=A245,A245=A246,A246=A247,A247=A248,A248=A249,A249=A250,A250=A251,A251=A252,A252=A253,A253=A254,A254=A255,A255=A256,A256=A257,A257=A258,A258=A259,A259=A260,A260=A261,A261=A262,A262=A263),IF(A263+1&gt;MATCH(0,Input_Lieferant!$B$9:$B$158,-1),"",A263+1),A263),"")</f>
        <v>12</v>
      </c>
      <c r="B264" s="31"/>
      <c r="C264" s="25" t="str">
        <f t="shared" si="8"/>
        <v>001</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V_SONDERBETRIEBSMITTEL_PRD</v>
      </c>
      <c r="X264" s="31"/>
      <c r="Y264" s="31"/>
      <c r="Z264" s="31"/>
      <c r="AA264" s="31"/>
      <c r="AB264" s="31"/>
      <c r="AC264" s="31"/>
      <c r="AD264" s="31"/>
      <c r="AE264" s="31"/>
      <c r="AF264" s="31"/>
      <c r="AG264" s="31"/>
      <c r="AH264" s="31"/>
    </row>
    <row r="265" spans="1:34" x14ac:dyDescent="0.4">
      <c r="A265" s="31">
        <f>IFERROR(IF(AND(A243=A244,A244=A245,A245=A246,A246=A247,A247=A248,A248=A249,A249=A250,A250=A251,A251=A252,A252=A253,A253=A254,A254=A255,A255=A256,A256=A257,A257=A258,A258=A259,A259=A260,A260=A261,A261=A262,A262=A263,A263=A264),IF(A264+1&gt;MATCH(0,Input_Lieferant!$B$9:$B$158,-1),"",A264+1),A264),"")</f>
        <v>12</v>
      </c>
      <c r="B265" s="31"/>
      <c r="C265" s="25" t="str">
        <f t="shared" si="8"/>
        <v>001</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V_SONDERBETRIEBSMITTEL_TRP</v>
      </c>
      <c r="X265" s="31"/>
      <c r="Y265" s="31"/>
      <c r="Z265" s="31"/>
      <c r="AA265" s="31"/>
      <c r="AB265" s="31"/>
      <c r="AC265" s="31"/>
      <c r="AD265" s="31"/>
      <c r="AE265" s="31"/>
      <c r="AF265" s="31"/>
      <c r="AG265" s="31"/>
      <c r="AH265" s="31"/>
    </row>
    <row r="266" spans="1:34" x14ac:dyDescent="0.4">
      <c r="A266" s="31">
        <f>IFERROR(IF(AND(A244=A245,A245=A246,A246=A247,A247=A248,A248=A249,A249=A250,A250=A251,A251=A252,A252=A253,A253=A254,A254=A255,A255=A256,A256=A257,A257=A258,A258=A259,A259=A260,A260=A261,A261=A262,A262=A263,A263=A264,A264=A265),IF(A265+1&gt;MATCH(0,Input_Lieferant!$B$9:$B$158,-1),"",A265+1),A265),"")</f>
        <v>13</v>
      </c>
      <c r="B266" s="31"/>
      <c r="C266" s="25" t="str">
        <f t="shared" si="8"/>
        <v>001</v>
      </c>
      <c r="D266" s="31"/>
      <c r="E266" s="31"/>
      <c r="F266" s="31" t="str">
        <f>IF(A266&lt;&gt;"", _xlfn.IFNA(INDEX(Grunddaten!$A$9:$S$159,MATCH(A266,Input_Lieferant!$B$9:$B$158,0),MATCH(W266,Grunddaten!$A$8:$M$8,0)),""), "")&amp;""</f>
        <v/>
      </c>
      <c r="G266" s="31"/>
      <c r="H266" s="31"/>
      <c r="I266" s="31"/>
      <c r="J266" s="31"/>
      <c r="K266" s="31"/>
      <c r="L266" s="31"/>
      <c r="M266" s="31"/>
      <c r="N266" s="31"/>
      <c r="O266" s="31"/>
      <c r="P266" s="31"/>
      <c r="Q266" s="31"/>
      <c r="R266" s="31"/>
      <c r="S266" s="31"/>
      <c r="T266" s="31"/>
      <c r="U266" s="31"/>
      <c r="V266" s="31"/>
      <c r="W266" s="31" t="str">
        <f t="shared" si="7"/>
        <v>V_A_NUMMER</v>
      </c>
      <c r="X266" s="31"/>
      <c r="Y266" s="31"/>
      <c r="Z266" s="31"/>
      <c r="AA266" s="31"/>
      <c r="AB266" s="31"/>
      <c r="AC266" s="31"/>
      <c r="AD266" s="31"/>
      <c r="AE266" s="31"/>
      <c r="AF266" s="31"/>
      <c r="AG266" s="31"/>
      <c r="AH266" s="31"/>
    </row>
    <row r="267" spans="1:34" x14ac:dyDescent="0.4">
      <c r="A267" s="31">
        <f>IFERROR(IF(AND(A245=A246,A246=A247,A247=A248,A248=A249,A249=A250,A250=A251,A251=A252,A252=A253,A253=A254,A254=A255,A255=A256,A256=A257,A257=A258,A258=A259,A259=A260,A260=A261,A261=A262,A262=A263,A263=A264,A264=A265,A265=A266),IF(A266+1&gt;MATCH(0,Input_Lieferant!$B$9:$B$158,-1),"",A266+1),A266),"")</f>
        <v>13</v>
      </c>
      <c r="B267" s="31"/>
      <c r="C267" s="25" t="str">
        <f t="shared" si="8"/>
        <v>001</v>
      </c>
      <c r="D267" s="31"/>
      <c r="E267" s="31"/>
      <c r="F267" s="31" t="str">
        <f>IF(A267&lt;&gt;"", _xlfn.IFNA(INDEX(Grunddaten!$A$9:$S$159,MATCH(A267,Input_Lieferant!$B$9:$B$158,0),MATCH(W267,Grunddaten!$A$8:$M$8,0)),""), "")&amp;""</f>
        <v/>
      </c>
      <c r="G267" s="31"/>
      <c r="H267" s="31"/>
      <c r="I267" s="31"/>
      <c r="J267" s="31"/>
      <c r="K267" s="31"/>
      <c r="L267" s="31"/>
      <c r="M267" s="31"/>
      <c r="N267" s="31"/>
      <c r="O267" s="31"/>
      <c r="P267" s="31"/>
      <c r="Q267" s="31"/>
      <c r="R267" s="31"/>
      <c r="S267" s="31"/>
      <c r="T267" s="31"/>
      <c r="U267" s="31"/>
      <c r="V267" s="31"/>
      <c r="W267" s="31" t="str">
        <f t="shared" si="7"/>
        <v>V_REVFREMD</v>
      </c>
      <c r="X267" s="31"/>
      <c r="Y267" s="31"/>
      <c r="Z267" s="31"/>
      <c r="AA267" s="31"/>
      <c r="AB267" s="31"/>
      <c r="AC267" s="31"/>
      <c r="AD267" s="31"/>
      <c r="AE267" s="31"/>
      <c r="AF267" s="31"/>
      <c r="AG267" s="31"/>
      <c r="AH267" s="31"/>
    </row>
    <row r="268" spans="1:34" x14ac:dyDescent="0.4">
      <c r="A268" s="31">
        <f>IFERROR(IF(AND(A246=A247,A247=A248,A248=A249,A249=A250,A250=A251,A251=A252,A252=A253,A253=A254,A254=A255,A255=A256,A256=A257,A257=A258,A258=A259,A259=A260,A260=A261,A261=A262,A262=A263,A263=A264,A264=A265,A265=A266,A266=A267),IF(A267+1&gt;MATCH(0,Input_Lieferant!$B$9:$B$158,-1),"",A267+1),A267),"")</f>
        <v>13</v>
      </c>
      <c r="B268" s="31"/>
      <c r="C268" s="25" t="str">
        <f t="shared" si="8"/>
        <v>001</v>
      </c>
      <c r="D268" s="31"/>
      <c r="E268" s="31"/>
      <c r="F268" s="31" t="str">
        <f>IF(A268&lt;&gt;"", _xlfn.IFNA(INDEX(Grunddaten!$A$9:$S$159,MATCH(A268,Input_Lieferant!$B$9:$B$158,0),MATCH(W268,Grunddaten!$A$8:$M$8,0)),""), "")&amp;""</f>
        <v/>
      </c>
      <c r="G268" s="31"/>
      <c r="H268" s="31"/>
      <c r="I268" s="31"/>
      <c r="J268" s="31"/>
      <c r="K268" s="31"/>
      <c r="L268" s="31"/>
      <c r="M268" s="31"/>
      <c r="N268" s="31"/>
      <c r="O268" s="31"/>
      <c r="P268" s="31"/>
      <c r="Q268" s="31"/>
      <c r="R268" s="31"/>
      <c r="S268" s="31"/>
      <c r="T268" s="31"/>
      <c r="U268" s="31"/>
      <c r="V268" s="31"/>
      <c r="W268" s="31" t="str">
        <f t="shared" si="7"/>
        <v>V_REVEIGEN</v>
      </c>
      <c r="X268" s="31"/>
      <c r="Y268" s="31"/>
      <c r="Z268" s="31"/>
      <c r="AA268" s="31"/>
      <c r="AB268" s="31"/>
      <c r="AC268" s="31"/>
      <c r="AD268" s="31"/>
      <c r="AE268" s="31"/>
      <c r="AF268" s="31"/>
      <c r="AG268" s="31"/>
      <c r="AH268" s="31"/>
    </row>
    <row r="269" spans="1:34" x14ac:dyDescent="0.4">
      <c r="A269" s="31">
        <f>IFERROR(IF(AND(A247=A248,A248=A249,A249=A250,A250=A251,A251=A252,A252=A253,A253=A254,A254=A255,A255=A256,A256=A257,A257=A258,A258=A259,A259=A260,A260=A261,A261=A262,A262=A263,A263=A264,A264=A265,A265=A266,A266=A267,A267=A268),IF(A268+1&gt;MATCH(0,Input_Lieferant!$B$9:$B$158,-1),"",A268+1),A268),"")</f>
        <v>13</v>
      </c>
      <c r="B269" s="31"/>
      <c r="C269" s="25" t="str">
        <f t="shared" si="8"/>
        <v>001</v>
      </c>
      <c r="D269" s="31"/>
      <c r="E269" s="31"/>
      <c r="F269" s="31" t="str">
        <f>IF(A269&lt;&gt;"", _xlfn.IFNA(INDEX('Systemmanager - Datenassistent'!$A$9:$AE$159,MATCH(A269,Input_Lieferant!$B$9:$B$158,0),MATCH(W269,'Systemmanager - Datenassistent'!$A$8:$AE$8,0)),""), "")&amp;""</f>
        <v/>
      </c>
      <c r="G269" s="31"/>
      <c r="H269" s="31"/>
      <c r="I269" s="31"/>
      <c r="J269" s="31"/>
      <c r="K269" s="31"/>
      <c r="L269" s="31"/>
      <c r="M269" s="31"/>
      <c r="N269" s="31"/>
      <c r="O269" s="31"/>
      <c r="P269" s="31"/>
      <c r="Q269" s="31"/>
      <c r="R269" s="31"/>
      <c r="S269" s="31"/>
      <c r="T269" s="31"/>
      <c r="U269" s="31"/>
      <c r="V269" s="31"/>
      <c r="W269" s="31" t="str">
        <f t="shared" si="7"/>
        <v>V_SYSTEMMANAGER</v>
      </c>
      <c r="X269" s="31"/>
      <c r="Y269" s="31"/>
      <c r="Z269" s="31"/>
      <c r="AA269" s="31"/>
      <c r="AB269" s="31"/>
      <c r="AC269" s="31"/>
      <c r="AD269" s="31"/>
      <c r="AE269" s="31"/>
      <c r="AF269" s="31"/>
      <c r="AG269" s="31"/>
      <c r="AH269" s="31"/>
    </row>
    <row r="270" spans="1:34" x14ac:dyDescent="0.4">
      <c r="A270" s="31">
        <f>IFERROR(IF(AND(A248=A249,A249=A250,A250=A251,A251=A252,A252=A253,A253=A254,A254=A255,A255=A256,A256=A257,A257=A258,A258=A259,A259=A260,A260=A261,A261=A262,A262=A263,A263=A264,A264=A265,A265=A266,A266=A267,A267=A268,A268=A269),IF(A269+1&gt;MATCH(0,Input_Lieferant!$B$9:$B$158,-1),"",A269+1),A269),"")</f>
        <v>13</v>
      </c>
      <c r="B270" s="31"/>
      <c r="C270" s="25" t="str">
        <f t="shared" si="8"/>
        <v>001</v>
      </c>
      <c r="D270" s="31"/>
      <c r="E270" s="31"/>
      <c r="F270" s="31" t="str">
        <f>IF(A270&lt;&gt;"", _xlfn.IFNA(INDEX(Grunddaten!$A$9:$S$159,MATCH(A270,Input_Lieferant!$B$9:$B$158,0),MATCH(W270,Grunddaten!$A$8:$M$8,0)),""), "")&amp;""</f>
        <v>N</v>
      </c>
      <c r="G270" s="31"/>
      <c r="H270" s="31"/>
      <c r="I270" s="31"/>
      <c r="J270" s="31"/>
      <c r="K270" s="31"/>
      <c r="L270" s="31"/>
      <c r="M270" s="31"/>
      <c r="N270" s="31"/>
      <c r="O270" s="31"/>
      <c r="P270" s="31"/>
      <c r="Q270" s="31"/>
      <c r="R270" s="31"/>
      <c r="S270" s="31"/>
      <c r="T270" s="31"/>
      <c r="U270" s="31"/>
      <c r="V270" s="31"/>
      <c r="W270" s="31" t="str">
        <f t="shared" si="7"/>
        <v>V_UEBERSETZUNG</v>
      </c>
      <c r="X270" s="31"/>
      <c r="Y270" s="31"/>
      <c r="Z270" s="31"/>
      <c r="AA270" s="31"/>
      <c r="AB270" s="31"/>
      <c r="AC270" s="31"/>
      <c r="AD270" s="31"/>
      <c r="AE270" s="31"/>
      <c r="AF270" s="31"/>
      <c r="AG270" s="31"/>
      <c r="AH270" s="31"/>
    </row>
    <row r="271" spans="1:34" x14ac:dyDescent="0.4">
      <c r="A271" s="31">
        <f>IFERROR(IF(AND(A249=A250,A250=A251,A251=A252,A252=A253,A253=A254,A254=A255,A255=A256,A256=A257,A257=A258,A258=A259,A259=A260,A260=A261,A261=A262,A262=A263,A263=A264,A264=A265,A265=A266,A266=A267,A267=A268,A268=A269,A269=A270),IF(A270+1&gt;MATCH(0,Input_Lieferant!$B$9:$B$158,-1),"",A270+1),A270),"")</f>
        <v>13</v>
      </c>
      <c r="B271" s="31"/>
      <c r="C271" s="25" t="str">
        <f t="shared" si="8"/>
        <v>001</v>
      </c>
      <c r="D271" s="31"/>
      <c r="E271" s="31"/>
      <c r="F271" s="31" t="str">
        <f>IF(A271&lt;&gt;"", _xlfn.IFNA(INDEX('Systemmanager - Datenassistent'!$A$9:$AE$159,MATCH(A271,Input_Lieferant!$B$9:$B$158,0),MATCH(W271,'Systemmanager - Datenassistent'!$A$8:$AE$8,0)),""), "")&amp;""</f>
        <v/>
      </c>
      <c r="G271" s="31"/>
      <c r="H271" s="31"/>
      <c r="I271" s="31"/>
      <c r="J271" s="31"/>
      <c r="K271" s="31"/>
      <c r="L271" s="31"/>
      <c r="M271" s="31"/>
      <c r="N271" s="31"/>
      <c r="O271" s="31"/>
      <c r="P271" s="31"/>
      <c r="Q271" s="31"/>
      <c r="R271" s="31"/>
      <c r="S271" s="31"/>
      <c r="T271" s="31"/>
      <c r="U271" s="31"/>
      <c r="V271" s="31"/>
      <c r="W271" s="31" t="str">
        <f t="shared" si="7"/>
        <v>V_KENNZIFFER</v>
      </c>
      <c r="X271" s="31"/>
      <c r="Y271" s="31"/>
      <c r="Z271" s="31"/>
      <c r="AA271" s="31"/>
      <c r="AB271" s="31"/>
      <c r="AC271" s="31"/>
      <c r="AD271" s="31"/>
      <c r="AE271" s="31"/>
      <c r="AF271" s="31"/>
      <c r="AG271" s="31"/>
      <c r="AH271" s="31"/>
    </row>
    <row r="272" spans="1:34" x14ac:dyDescent="0.4">
      <c r="A272" s="31">
        <f>IFERROR(IF(AND(A250=A251,A251=A252,A252=A253,A253=A254,A254=A255,A255=A256,A256=A257,A257=A258,A258=A259,A259=A260,A260=A261,A261=A262,A262=A263,A263=A264,A264=A265,A265=A266,A266=A267,A267=A268,A268=A269,A269=A270,A270=A271),IF(A271+1&gt;MATCH(0,Input_Lieferant!$B$9:$B$158,-1),"",A271+1),A271),"")</f>
        <v>13</v>
      </c>
      <c r="B272" s="31"/>
      <c r="C272" s="25" t="str">
        <f t="shared" si="8"/>
        <v>001</v>
      </c>
      <c r="D272" s="31"/>
      <c r="E272" s="31"/>
      <c r="F272" s="31" t="str">
        <f>IF(A272&lt;&gt;"", _xlfn.IFNA(INDEX('Systemmanager - Datenassistent'!$A$9:$AE$159,MATCH(A272,Input_Lieferant!$B$9:$B$158,0),MATCH(W272,'Systemmanager - Datenassistent'!$A$8:$AE$8,0)),""), "")&amp;""</f>
        <v>iaowrKxpUGgwrholAjFmxRjATKPDSO</v>
      </c>
      <c r="G272" s="31"/>
      <c r="H272" s="31"/>
      <c r="I272" s="31"/>
      <c r="J272" s="31"/>
      <c r="K272" s="31"/>
      <c r="L272" s="31"/>
      <c r="M272" s="31"/>
      <c r="N272" s="31"/>
      <c r="O272" s="31"/>
      <c r="P272" s="31"/>
      <c r="Q272" s="31"/>
      <c r="R272" s="31"/>
      <c r="S272" s="31"/>
      <c r="T272" s="31"/>
      <c r="U272" s="31"/>
      <c r="V272" s="31"/>
      <c r="W272" s="31" t="str">
        <f t="shared" si="7"/>
        <v>V_NEXT_HIGHER</v>
      </c>
      <c r="X272" s="31"/>
      <c r="Y272" s="31"/>
      <c r="Z272" s="31"/>
      <c r="AA272" s="31"/>
      <c r="AB272" s="31"/>
      <c r="AC272" s="31"/>
      <c r="AD272" s="31"/>
      <c r="AE272" s="31"/>
      <c r="AF272" s="31"/>
      <c r="AG272" s="31"/>
      <c r="AH272" s="31"/>
    </row>
    <row r="273" spans="1:34" x14ac:dyDescent="0.4">
      <c r="A273" s="31">
        <f>IFERROR(IF(AND(A251=A252,A252=A253,A253=A254,A254=A255,A255=A256,A256=A257,A257=A258,A258=A259,A259=A260,A260=A261,A261=A262,A262=A263,A263=A264,A264=A265,A265=A266,A266=A267,A267=A268,A268=A269,A269=A270,A270=A271,A271=A272),IF(A272+1&gt;MATCH(0,Input_Lieferant!$B$9:$B$158,-1),"",A272+1),A272),"")</f>
        <v>13</v>
      </c>
      <c r="B273" s="31"/>
      <c r="C273" s="25" t="str">
        <f t="shared" si="8"/>
        <v>001</v>
      </c>
      <c r="D273" s="31"/>
      <c r="E273" s="31"/>
      <c r="F273" s="31" t="str">
        <f>IF(A273&lt;&gt;"", _xlfn.IFNA(INDEX(Grunddaten!$A$9:$S$159,MATCH(A273,Input_Lieferant!$B$9:$B$158,0),MATCH(W273,Grunddaten!$A$8:$M$8,0)),""), "")&amp;""</f>
        <v/>
      </c>
      <c r="G273" s="31"/>
      <c r="H273" s="31"/>
      <c r="I273" s="31"/>
      <c r="J273" s="31"/>
      <c r="K273" s="31"/>
      <c r="L273" s="31"/>
      <c r="M273" s="31"/>
      <c r="N273" s="31"/>
      <c r="O273" s="31"/>
      <c r="P273" s="31"/>
      <c r="Q273" s="31"/>
      <c r="R273" s="31"/>
      <c r="S273" s="31"/>
      <c r="T273" s="31"/>
      <c r="U273" s="31"/>
      <c r="V273" s="31"/>
      <c r="W273" s="31" t="str">
        <f t="shared" si="7"/>
        <v>V_ZERTFLUG</v>
      </c>
      <c r="X273" s="31"/>
      <c r="Y273" s="31"/>
      <c r="Z273" s="31"/>
      <c r="AA273" s="31"/>
      <c r="AB273" s="31"/>
      <c r="AC273" s="31"/>
      <c r="AD273" s="31"/>
      <c r="AE273" s="31"/>
      <c r="AF273" s="31"/>
      <c r="AG273" s="31"/>
      <c r="AH273" s="31"/>
    </row>
    <row r="274" spans="1:34" x14ac:dyDescent="0.4">
      <c r="A274" s="31">
        <f>IFERROR(IF(AND(A252=A253,A253=A254,A254=A255,A255=A256,A256=A257,A257=A258,A258=A259,A259=A260,A260=A261,A261=A262,A262=A263,A263=A264,A264=A265,A265=A266,A266=A267,A267=A268,A268=A269,A269=A270,A270=A271,A271=A272,A272=A273),IF(A273+1&gt;MATCH(0,Input_Lieferant!$B$9:$B$158,-1),"",A273+1),A273),"")</f>
        <v>13</v>
      </c>
      <c r="B274" s="31"/>
      <c r="C274" s="25" t="str">
        <f t="shared" si="8"/>
        <v>001</v>
      </c>
      <c r="D274" s="31"/>
      <c r="E274" s="31"/>
      <c r="F274" s="31" t="str">
        <f>IF(A274&lt;&gt;"", _xlfn.IFNA(INDEX('Systemmanager - Datenassistent'!$A$9:$AE$159,MATCH(A274,Input_Lieferant!$B$9:$B$158,0),MATCH(W274,'Systemmanager - Datenassistent'!$A$8:$AE$8,0)),""), "")&amp;""</f>
        <v/>
      </c>
      <c r="G274" s="31"/>
      <c r="H274" s="31"/>
      <c r="I274" s="31"/>
      <c r="J274" s="31"/>
      <c r="K274" s="31"/>
      <c r="L274" s="31"/>
      <c r="M274" s="31"/>
      <c r="N274" s="31"/>
      <c r="O274" s="31"/>
      <c r="P274" s="31"/>
      <c r="Q274" s="31"/>
      <c r="R274" s="31"/>
      <c r="S274" s="31"/>
      <c r="T274" s="31"/>
      <c r="U274" s="31"/>
      <c r="V274" s="31"/>
      <c r="W274" s="31" t="str">
        <f t="shared" si="7"/>
        <v>V_APM</v>
      </c>
      <c r="X274" s="31"/>
      <c r="Y274" s="31"/>
      <c r="Z274" s="31"/>
      <c r="AA274" s="31"/>
      <c r="AB274" s="31"/>
      <c r="AC274" s="31"/>
      <c r="AD274" s="31"/>
      <c r="AE274" s="31"/>
      <c r="AF274" s="31"/>
      <c r="AG274" s="31"/>
      <c r="AH274" s="31"/>
    </row>
    <row r="275" spans="1:34" x14ac:dyDescent="0.4">
      <c r="A275" s="31">
        <f>IFERROR(IF(AND(A253=A254,A254=A255,A255=A256,A256=A257,A257=A258,A258=A259,A259=A260,A260=A261,A261=A262,A262=A263,A263=A264,A264=A265,A265=A266,A266=A267,A267=A268,A268=A269,A269=A270,A270=A271,A271=A272,A272=A273,A273=A274),IF(A274+1&gt;MATCH(0,Input_Lieferant!$B$9:$B$158,-1),"",A274+1),A274),"")</f>
        <v>13</v>
      </c>
      <c r="B275" s="31"/>
      <c r="C275" s="25" t="str">
        <f t="shared" si="8"/>
        <v>001</v>
      </c>
      <c r="D275" s="31"/>
      <c r="E275" s="31"/>
      <c r="F275" s="31"/>
      <c r="G275" s="31"/>
      <c r="H275" s="31"/>
      <c r="I275" s="31"/>
      <c r="J275" s="31"/>
      <c r="K275" s="31"/>
      <c r="L275" s="31"/>
      <c r="M275" s="31"/>
      <c r="N275" s="31"/>
      <c r="O275" s="31"/>
      <c r="P275" s="31"/>
      <c r="Q275" s="31"/>
      <c r="R275" s="31"/>
      <c r="S275" s="31"/>
      <c r="T275" s="31"/>
      <c r="U275" s="31"/>
      <c r="V275" s="31"/>
      <c r="W275" s="31" t="str">
        <f t="shared" si="7"/>
        <v>V_CHEOPS</v>
      </c>
      <c r="X275" s="31"/>
      <c r="Y275" s="31"/>
      <c r="Z275" s="31"/>
      <c r="AA275" s="31"/>
      <c r="AB275" s="31"/>
      <c r="AC275" s="31"/>
      <c r="AD275" s="31"/>
      <c r="AE275" s="31"/>
      <c r="AF275" s="31"/>
      <c r="AG275" s="31"/>
      <c r="AH275" s="31"/>
    </row>
    <row r="276" spans="1:34" x14ac:dyDescent="0.4">
      <c r="A276" s="31">
        <f>IFERROR(IF(AND(A254=A255,A255=A256,A256=A257,A257=A258,A258=A259,A259=A260,A260=A261,A261=A262,A262=A263,A263=A264,A264=A265,A265=A266,A266=A267,A267=A268,A268=A269,A269=A270,A270=A271,A271=A272,A272=A273,A273=A274,A274=A275),IF(A275+1&gt;MATCH(0,Input_Lieferant!$B$9:$B$158,-1),"",A275+1),A275),"")</f>
        <v>13</v>
      </c>
      <c r="B276" s="31"/>
      <c r="C276" s="25" t="str">
        <f t="shared" si="8"/>
        <v>001</v>
      </c>
      <c r="D276" s="31"/>
      <c r="E276" s="31"/>
      <c r="F276" s="31" t="str">
        <f>IF(A276&lt;&gt;"", _xlfn.IFNA(INDEX('Systemmanager - Datenassistent'!$A$9:$AE$159,MATCH(A276,Input_Lieferant!$B$9:$B$158,0),MATCH(W276,'Systemmanager - Datenassistent'!$A$8:$AE$8,0)),""), "")&amp;""</f>
        <v>X</v>
      </c>
      <c r="G276" s="31"/>
      <c r="H276" s="31"/>
      <c r="I276" s="31"/>
      <c r="J276" s="31"/>
      <c r="K276" s="31"/>
      <c r="L276" s="31"/>
      <c r="M276" s="31"/>
      <c r="N276" s="31"/>
      <c r="O276" s="31"/>
      <c r="P276" s="31"/>
      <c r="Q276" s="31"/>
      <c r="R276" s="31"/>
      <c r="S276" s="31"/>
      <c r="T276" s="31"/>
      <c r="U276" s="31"/>
      <c r="V276" s="31"/>
      <c r="W276" s="31" t="str">
        <f t="shared" si="7"/>
        <v>V_SVSAA</v>
      </c>
      <c r="X276" s="31"/>
      <c r="Y276" s="31"/>
      <c r="Z276" s="31"/>
      <c r="AA276" s="31"/>
      <c r="AB276" s="31"/>
      <c r="AC276" s="31"/>
      <c r="AD276" s="31"/>
      <c r="AE276" s="31"/>
      <c r="AF276" s="31"/>
      <c r="AG276" s="31"/>
      <c r="AH276" s="31"/>
    </row>
    <row r="277" spans="1:34" x14ac:dyDescent="0.4">
      <c r="A277" s="31">
        <f>IFERROR(IF(AND(A255=A256,A256=A257,A257=A258,A258=A259,A259=A260,A260=A261,A261=A262,A262=A263,A263=A264,A264=A265,A265=A266,A266=A267,A267=A268,A268=A269,A269=A270,A270=A271,A271=A272,A272=A273,A273=A274,A274=A275,A275=A276),IF(A276+1&gt;MATCH(0,Input_Lieferant!$B$9:$B$158,-1),"",A276+1),A276),"")</f>
        <v>13</v>
      </c>
      <c r="B277" s="31"/>
      <c r="C277" s="25" t="str">
        <f t="shared" si="8"/>
        <v>001</v>
      </c>
      <c r="D277" s="31"/>
      <c r="E277" s="31"/>
      <c r="F277" s="31" t="str">
        <f>IF(A277&lt;&gt;"", IFERROR(ROUND(INDEX(Input_Lieferant!$A$9:$AS$159,MATCH(A277,Input_Lieferant!$B$9:$B$158,0),MATCH(W277,Input_Lieferant!$A$8:$AS$8,0)),2),""), "")&amp;""</f>
        <v>8.75</v>
      </c>
      <c r="G277" s="31"/>
      <c r="H277" s="31"/>
      <c r="I277" s="31"/>
      <c r="J277" s="31"/>
      <c r="K277" s="31"/>
      <c r="L277" s="31"/>
      <c r="M277" s="31"/>
      <c r="N277" s="31"/>
      <c r="O277" s="31"/>
      <c r="P277" s="31"/>
      <c r="Q277" s="31"/>
      <c r="R277" s="31"/>
      <c r="S277" s="31"/>
      <c r="T277" s="31"/>
      <c r="U277" s="31"/>
      <c r="V277" s="31"/>
      <c r="W277" s="31" t="str">
        <f t="shared" si="7"/>
        <v>V_BEWERTUNGSPREIS</v>
      </c>
      <c r="X277" s="31"/>
      <c r="Y277" s="31"/>
      <c r="Z277" s="31"/>
      <c r="AA277" s="31"/>
      <c r="AB277" s="31"/>
      <c r="AC277" s="31"/>
      <c r="AD277" s="31"/>
      <c r="AE277" s="31"/>
      <c r="AF277" s="31"/>
      <c r="AG277" s="31"/>
      <c r="AH277" s="31"/>
    </row>
    <row r="278" spans="1:34" x14ac:dyDescent="0.4">
      <c r="A278" s="31">
        <f>IFERROR(IF(AND(A256=A257,A257=A258,A258=A259,A259=A260,A260=A261,A261=A262,A262=A263,A263=A264,A264=A265,A265=A266,A266=A267,A267=A268,A268=A269,A269=A270,A270=A271,A271=A272,A272=A273,A273=A274,A274=A275,A275=A276,A276=A277),IF(A277+1&gt;MATCH(0,Input_Lieferant!$B$9:$B$158,-1),"",A277+1),A277),"")</f>
        <v>13</v>
      </c>
      <c r="B278" s="31"/>
      <c r="C278" s="25" t="str">
        <f t="shared" si="8"/>
        <v>001</v>
      </c>
      <c r="D278" s="31"/>
      <c r="E278" s="31"/>
      <c r="F278" s="31" t="str">
        <f>IF(A278&lt;&gt;"", _xlfn.IFNA(INDEX(Input_Lieferant!$A$9:$AS$159,MATCH(A278,Input_Lieferant!$B$9:$B$158,0),MATCH(W278,Input_Lieferant!$A$8:$AS$8,0)),""), "")&amp;""</f>
        <v>CHF</v>
      </c>
      <c r="G278" s="31"/>
      <c r="H278" s="31"/>
      <c r="I278" s="31"/>
      <c r="J278" s="31"/>
      <c r="K278" s="31"/>
      <c r="L278" s="31"/>
      <c r="M278" s="31"/>
      <c r="N278" s="31"/>
      <c r="O278" s="31"/>
      <c r="P278" s="31"/>
      <c r="Q278" s="31"/>
      <c r="R278" s="31"/>
      <c r="S278" s="31"/>
      <c r="T278" s="31"/>
      <c r="U278" s="31"/>
      <c r="V278" s="31"/>
      <c r="W278" s="31" t="str">
        <f t="shared" si="7"/>
        <v>V_WAEHRUNG</v>
      </c>
      <c r="X278" s="31"/>
      <c r="Y278" s="31"/>
      <c r="Z278" s="31"/>
      <c r="AA278" s="31"/>
      <c r="AB278" s="31"/>
      <c r="AC278" s="31"/>
      <c r="AD278" s="31"/>
      <c r="AE278" s="31"/>
      <c r="AF278" s="31"/>
      <c r="AG278" s="31"/>
      <c r="AH278" s="31"/>
    </row>
    <row r="279" spans="1:34" x14ac:dyDescent="0.4">
      <c r="A279" s="31">
        <f>IFERROR(IF(AND(A257=A258,A258=A259,A259=A260,A260=A261,A261=A262,A262=A263,A263=A264,A264=A265,A265=A266,A266=A267,A267=A268,A268=A269,A269=A270,A270=A271,A271=A272,A272=A273,A273=A274,A274=A275,A275=A276,A276=A277,A277=A278),IF(A278+1&gt;MATCH(0,Input_Lieferant!$B$9:$B$158,-1),"",A278+1),A278),"")</f>
        <v>13</v>
      </c>
      <c r="B279" s="31"/>
      <c r="C279" s="25" t="str">
        <f t="shared" si="8"/>
        <v>001</v>
      </c>
      <c r="D279" s="31"/>
      <c r="E279" s="31"/>
      <c r="F279" s="31" t="str">
        <f>IF(A279&lt;&gt;"", _xlfn.IFNA(INDEX(Input_Lieferant!$A$9:$AS$159,MATCH(A279,Input_Lieferant!$B$9:$B$158,0),MATCH(W279,Input_Lieferant!$A$8:$AS$8,0)),""), "")&amp;""</f>
        <v>72</v>
      </c>
      <c r="G279" s="31"/>
      <c r="H279" s="31"/>
      <c r="I279" s="31"/>
      <c r="J279" s="31"/>
      <c r="K279" s="31"/>
      <c r="L279" s="31"/>
      <c r="M279" s="31"/>
      <c r="N279" s="31"/>
      <c r="O279" s="31"/>
      <c r="P279" s="31"/>
      <c r="Q279" s="31"/>
      <c r="R279" s="31"/>
      <c r="S279" s="31"/>
      <c r="T279" s="31"/>
      <c r="U279" s="31"/>
      <c r="V279" s="31"/>
      <c r="W279" s="31" t="str">
        <f t="shared" si="7"/>
        <v>V_PREISEINHEIT</v>
      </c>
      <c r="X279" s="31"/>
      <c r="Y279" s="31"/>
      <c r="Z279" s="31"/>
      <c r="AA279" s="31"/>
      <c r="AB279" s="31"/>
      <c r="AC279" s="31"/>
      <c r="AD279" s="31"/>
      <c r="AE279" s="31"/>
      <c r="AF279" s="31"/>
      <c r="AG279" s="31"/>
      <c r="AH279" s="31"/>
    </row>
    <row r="280" spans="1:34" x14ac:dyDescent="0.4">
      <c r="A280" s="31">
        <f>IFERROR(IF(AND(A258=A259,A259=A260,A260=A261,A261=A262,A262=A263,A263=A264,A264=A265,A265=A266,A266=A267,A267=A268,A268=A269,A269=A270,A270=A271,A271=A272,A272=A273,A273=A274,A274=A275,A275=A276,A276=A277,A277=A278,A278=A279),IF(A279+1&gt;MATCH(0,Input_Lieferant!$B$9:$B$158,-1),"",A279+1),A279),"")</f>
        <v>13</v>
      </c>
      <c r="B280" s="31"/>
      <c r="C280" s="25" t="str">
        <f t="shared" si="8"/>
        <v>001</v>
      </c>
      <c r="D280" s="31"/>
      <c r="E280" s="31"/>
      <c r="F280" s="31">
        <f ca="1">IF(A280&lt;&gt;"",NOW(),"")</f>
        <v>45755.458305555556</v>
      </c>
      <c r="G280" s="31"/>
      <c r="H280" s="31"/>
      <c r="I280" s="31"/>
      <c r="J280" s="31"/>
      <c r="K280" s="31"/>
      <c r="L280" s="31"/>
      <c r="M280" s="31"/>
      <c r="N280" s="31"/>
      <c r="O280" s="31"/>
      <c r="P280" s="31"/>
      <c r="Q280" s="31"/>
      <c r="R280" s="31"/>
      <c r="S280" s="31"/>
      <c r="T280" s="31"/>
      <c r="U280" s="31"/>
      <c r="V280" s="31"/>
      <c r="W280" s="31" t="str">
        <f t="shared" ref="W280:W343" si="9">IF(A280&lt;&gt;"", W258&amp;"","")</f>
        <v>V_GUELTIGAB</v>
      </c>
      <c r="X280" s="31"/>
      <c r="Y280" s="31"/>
      <c r="Z280" s="31"/>
      <c r="AA280" s="31"/>
      <c r="AB280" s="31"/>
      <c r="AC280" s="31"/>
      <c r="AD280" s="31"/>
      <c r="AE280" s="31"/>
      <c r="AF280" s="31"/>
      <c r="AG280" s="31"/>
      <c r="AH280" s="31"/>
    </row>
    <row r="281" spans="1:34" x14ac:dyDescent="0.4">
      <c r="A281" s="31">
        <f>IFERROR(IF(AND(A259=A260,A260=A261,A261=A262,A262=A263,A263=A264,A264=A265,A265=A266,A266=A267,A267=A268,A268=A269,A269=A270,A270=A271,A271=A272,A272=A273,A273=A274,A274=A275,A275=A276,A276=A277,A277=A278,A278=A279,A279=A280),IF(A280+1&gt;MATCH(0,Input_Lieferant!$B$9:$B$158,-1),"",A280+1),A280),"")</f>
        <v>13</v>
      </c>
      <c r="B281" s="31"/>
      <c r="C281" s="25" t="str">
        <f t="shared" si="8"/>
        <v>001</v>
      </c>
      <c r="D281" s="31"/>
      <c r="E281" s="31"/>
      <c r="F281" s="31" t="str">
        <f>IF(A281&lt;&gt;"", _xlfn.IFNA(INDEX('Systemmanager - Datenassistent'!$A$9:$AE$159,MATCH(A281,Input_Lieferant!$B$9:$B$158,0),MATCH(W281,'Systemmanager - Datenassistent'!$A$8:$AE$8,0)),""), "")&amp;""</f>
        <v>X</v>
      </c>
      <c r="G281" s="31"/>
      <c r="H281" s="31"/>
      <c r="I281" s="31"/>
      <c r="J281" s="31"/>
      <c r="K281" s="31"/>
      <c r="L281" s="31"/>
      <c r="M281" s="31"/>
      <c r="N281" s="31"/>
      <c r="O281" s="31"/>
      <c r="P281" s="31"/>
      <c r="Q281" s="31"/>
      <c r="R281" s="31"/>
      <c r="S281" s="31"/>
      <c r="T281" s="31"/>
      <c r="U281" s="31"/>
      <c r="V281" s="31"/>
      <c r="W281" s="31" t="str">
        <f t="shared" si="9"/>
        <v>V_MIET_RELEVANZ</v>
      </c>
      <c r="X281" s="31"/>
      <c r="Y281" s="31"/>
      <c r="Z281" s="31"/>
      <c r="AA281" s="31"/>
      <c r="AB281" s="31"/>
      <c r="AC281" s="31"/>
      <c r="AD281" s="31"/>
      <c r="AE281" s="31"/>
      <c r="AF281" s="31"/>
      <c r="AG281" s="31"/>
      <c r="AH281" s="31"/>
    </row>
    <row r="282" spans="1:34" x14ac:dyDescent="0.4">
      <c r="A282" s="31">
        <f>IFERROR(IF(AND(A260=A261,A261=A262,A262=A263,A263=A264,A264=A265,A265=A266,A266=A267,A267=A268,A268=A269,A269=A270,A270=A271,A271=A272,A272=A273,A273=A274,A274=A275,A275=A276,A276=A277,A277=A278,A278=A279,A279=A280,A280=A281),IF(A281+1&gt;MATCH(0,Input_Lieferant!$B$9:$B$158,-1),"",A281+1),A281),"")</f>
        <v>13</v>
      </c>
      <c r="B282" s="31"/>
      <c r="C282" s="25" t="str">
        <f t="shared" si="8"/>
        <v>001</v>
      </c>
      <c r="D282" s="31"/>
      <c r="E282" s="31"/>
      <c r="F282" s="31" t="str">
        <f>IF(A282&lt;&gt;"", _xlfn.IFNA(INDEX('Systemmanager - Datenassistent'!$A$9:$AE$159,MATCH(A282,Input_Lieferant!$B$9:$B$158,0),MATCH(W282,'Systemmanager - Datenassistent'!$A$8:$AE$8,0)),""), "")&amp;""</f>
        <v/>
      </c>
      <c r="G282" s="31"/>
      <c r="H282" s="31"/>
      <c r="I282" s="31"/>
      <c r="J282" s="31"/>
      <c r="K282" s="31"/>
      <c r="L282" s="31"/>
      <c r="M282" s="31"/>
      <c r="N282" s="31"/>
      <c r="O282" s="31"/>
      <c r="P282" s="31"/>
      <c r="Q282" s="31"/>
      <c r="R282" s="31"/>
      <c r="S282" s="31"/>
      <c r="T282" s="31"/>
      <c r="U282" s="31"/>
      <c r="V282" s="31"/>
      <c r="W282" s="31" t="str">
        <f t="shared" si="9"/>
        <v>V_NACHSCHUBKLASSE</v>
      </c>
      <c r="X282" s="31"/>
      <c r="Y282" s="31"/>
      <c r="Z282" s="31"/>
      <c r="AA282" s="31"/>
      <c r="AB282" s="31"/>
      <c r="AC282" s="31"/>
      <c r="AD282" s="31"/>
      <c r="AE282" s="31"/>
      <c r="AF282" s="31"/>
      <c r="AG282" s="31"/>
      <c r="AH282" s="31"/>
    </row>
    <row r="283" spans="1:34" x14ac:dyDescent="0.4">
      <c r="A283" s="31">
        <f>IFERROR(IF(AND(A261=A262,A262=A263,A263=A264,A264=A265,A265=A266,A266=A267,A267=A268,A268=A269,A269=A270,A270=A271,A271=A272,A272=A273,A273=A274,A274=A275,A275=A276,A276=A277,A277=A278,A278=A279,A279=A280,A280=A281,A281=A282),IF(A282+1&gt;MATCH(0,Input_Lieferant!$B$9:$B$158,-1),"",A282+1),A282),"")</f>
        <v>13</v>
      </c>
      <c r="B283" s="31"/>
      <c r="C283" s="25" t="str">
        <f t="shared" si="8"/>
        <v>001</v>
      </c>
      <c r="D283" s="31"/>
      <c r="E283" s="31"/>
      <c r="F283" s="31" t="str">
        <f>IF(A283&lt;&gt;"", _xlfn.IFNA(INDEX(Input_Lieferant!$A$9:$AS$159,MATCH(A283,Input_Lieferant!$B$9:$B$158,0),MATCH(W283,Input_Lieferant!$A$8:$AS$8,0)),""), "")&amp;""</f>
        <v>83</v>
      </c>
      <c r="G283" s="31"/>
      <c r="H283" s="31"/>
      <c r="I283" s="31"/>
      <c r="J283" s="31"/>
      <c r="K283" s="31"/>
      <c r="L283" s="31"/>
      <c r="M283" s="31"/>
      <c r="N283" s="31"/>
      <c r="O283" s="31"/>
      <c r="P283" s="31"/>
      <c r="Q283" s="31"/>
      <c r="R283" s="31"/>
      <c r="S283" s="31"/>
      <c r="T283" s="31"/>
      <c r="U283" s="31"/>
      <c r="V283" s="31"/>
      <c r="W283" s="31" t="str">
        <f t="shared" si="9"/>
        <v>V_LAGERFAEHIGKEIT</v>
      </c>
      <c r="X283" s="31"/>
      <c r="Y283" s="31"/>
      <c r="Z283" s="31"/>
      <c r="AA283" s="31"/>
      <c r="AB283" s="31"/>
      <c r="AC283" s="31"/>
      <c r="AD283" s="31"/>
      <c r="AE283" s="31"/>
      <c r="AF283" s="31"/>
      <c r="AG283" s="31"/>
      <c r="AH283" s="31"/>
    </row>
    <row r="284" spans="1:34" x14ac:dyDescent="0.4">
      <c r="A284" s="31">
        <f>IFERROR(IF(AND(A262=A263,A263=A264,A264=A265,A265=A266,A266=A267,A267=A268,A268=A269,A269=A270,A270=A271,A271=A272,A272=A273,A273=A274,A274=A275,A275=A276,A276=A277,A277=A278,A278=A279,A279=A280,A280=A281,A281=A282,A282=A283),IF(A283+1&gt;MATCH(0,Input_Lieferant!$B$9:$B$158,-1),"",A283+1),A283),"")</f>
        <v>13</v>
      </c>
      <c r="B284" s="31"/>
      <c r="C284" s="25" t="str">
        <f t="shared" si="8"/>
        <v>001</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V_BETRIEBSMITTEL</v>
      </c>
      <c r="X284" s="31"/>
      <c r="Y284" s="31"/>
      <c r="Z284" s="31"/>
      <c r="AA284" s="31"/>
      <c r="AB284" s="31"/>
      <c r="AC284" s="31"/>
      <c r="AD284" s="31"/>
      <c r="AE284" s="31"/>
      <c r="AF284" s="31"/>
      <c r="AG284" s="31"/>
      <c r="AH284" s="31"/>
    </row>
    <row r="285" spans="1:34" x14ac:dyDescent="0.4">
      <c r="A285" s="31">
        <f>IFERROR(IF(AND(A263=A264,A264=A265,A265=A266,A266=A267,A267=A268,A268=A269,A269=A270,A270=A271,A271=A272,A272=A273,A273=A274,A274=A275,A275=A276,A276=A277,A277=A278,A278=A279,A279=A280,A280=A281,A281=A282,A282=A283,A283=A284),IF(A284+1&gt;MATCH(0,Input_Lieferant!$B$9:$B$158,-1),"",A284+1),A284),"")</f>
        <v>13</v>
      </c>
      <c r="B285" s="31"/>
      <c r="C285" s="25" t="str">
        <f t="shared" si="8"/>
        <v>001</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V_SONDERBETRIEBSMITTEL_MKZ</v>
      </c>
      <c r="X285" s="31"/>
      <c r="Y285" s="31"/>
      <c r="Z285" s="31"/>
      <c r="AA285" s="31"/>
      <c r="AB285" s="31"/>
      <c r="AC285" s="31"/>
      <c r="AD285" s="31"/>
      <c r="AE285" s="31"/>
      <c r="AF285" s="31"/>
      <c r="AG285" s="31"/>
      <c r="AH285" s="31"/>
    </row>
    <row r="286" spans="1:34" x14ac:dyDescent="0.4">
      <c r="A286" s="31">
        <f>IFERROR(IF(AND(A264=A265,A265=A266,A266=A267,A267=A268,A268=A269,A269=A270,A270=A271,A271=A272,A272=A273,A273=A274,A274=A275,A275=A276,A276=A277,A277=A278,A278=A279,A279=A280,A280=A281,A281=A282,A282=A283,A283=A284,A284=A285),IF(A285+1&gt;MATCH(0,Input_Lieferant!$B$9:$B$158,-1),"",A285+1),A285),"")</f>
        <v>13</v>
      </c>
      <c r="B286" s="31"/>
      <c r="C286" s="25" t="str">
        <f t="shared" si="8"/>
        <v>001</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V_SONDERBETRIEBSMITTEL_PRD</v>
      </c>
      <c r="X286" s="31"/>
      <c r="Y286" s="31"/>
      <c r="Z286" s="31"/>
      <c r="AA286" s="31"/>
      <c r="AB286" s="31"/>
      <c r="AC286" s="31"/>
      <c r="AD286" s="31"/>
      <c r="AE286" s="31"/>
      <c r="AF286" s="31"/>
      <c r="AG286" s="31"/>
      <c r="AH286" s="31"/>
    </row>
    <row r="287" spans="1:34" x14ac:dyDescent="0.4">
      <c r="A287" s="31">
        <f>IFERROR(IF(AND(A265=A266,A266=A267,A267=A268,A268=A269,A269=A270,A270=A271,A271=A272,A272=A273,A273=A274,A274=A275,A275=A276,A276=A277,A277=A278,A278=A279,A279=A280,A280=A281,A281=A282,A282=A283,A283=A284,A284=A285,A285=A286),IF(A286+1&gt;MATCH(0,Input_Lieferant!$B$9:$B$158,-1),"",A286+1),A286),"")</f>
        <v>13</v>
      </c>
      <c r="B287" s="31"/>
      <c r="C287" s="25" t="str">
        <f t="shared" si="8"/>
        <v>001</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31"/>
      <c r="H287" s="31"/>
      <c r="I287" s="31"/>
      <c r="J287" s="31"/>
      <c r="K287" s="31"/>
      <c r="L287" s="31"/>
      <c r="M287" s="31"/>
      <c r="N287" s="31"/>
      <c r="O287" s="31"/>
      <c r="P287" s="31"/>
      <c r="Q287" s="31"/>
      <c r="R287" s="31"/>
      <c r="S287" s="31"/>
      <c r="T287" s="31"/>
      <c r="U287" s="31"/>
      <c r="V287" s="31"/>
      <c r="W287" s="31" t="str">
        <f t="shared" si="9"/>
        <v>V_SONDERBETRIEBSMITTEL_TRP</v>
      </c>
      <c r="X287" s="31"/>
      <c r="Y287" s="31"/>
      <c r="Z287" s="31"/>
      <c r="AA287" s="31"/>
      <c r="AB287" s="31"/>
      <c r="AC287" s="31"/>
      <c r="AD287" s="31"/>
      <c r="AE287" s="31"/>
      <c r="AF287" s="31"/>
      <c r="AG287" s="31"/>
      <c r="AH287" s="31"/>
    </row>
    <row r="288" spans="1:34" x14ac:dyDescent="0.4">
      <c r="A288" s="31">
        <f>IFERROR(IF(AND(A266=A267,A267=A268,A268=A269,A269=A270,A270=A271,A271=A272,A272=A273,A273=A274,A274=A275,A275=A276,A276=A277,A277=A278,A278=A279,A279=A280,A280=A281,A281=A282,A282=A283,A283=A284,A284=A285,A285=A286,A286=A287),IF(A287+1&gt;MATCH(0,Input_Lieferant!$B$9:$B$158,-1),"",A287+1),A287),"")</f>
        <v>14</v>
      </c>
      <c r="B288" s="31"/>
      <c r="C288" s="25" t="str">
        <f t="shared" si="8"/>
        <v>001</v>
      </c>
      <c r="D288" s="31"/>
      <c r="E288" s="31"/>
      <c r="F288" s="31" t="str">
        <f>IF(A288&lt;&gt;"", _xlfn.IFNA(INDEX(Grunddaten!$A$9:$S$159,MATCH(A288,Input_Lieferant!$B$9:$B$158,0),MATCH(W288,Grunddaten!$A$8:$M$8,0)),""), "")&amp;""</f>
        <v/>
      </c>
      <c r="G288" s="31"/>
      <c r="H288" s="31"/>
      <c r="I288" s="31"/>
      <c r="J288" s="31"/>
      <c r="K288" s="31"/>
      <c r="L288" s="31"/>
      <c r="M288" s="31"/>
      <c r="N288" s="31"/>
      <c r="O288" s="31"/>
      <c r="P288" s="31"/>
      <c r="Q288" s="31"/>
      <c r="R288" s="31"/>
      <c r="S288" s="31"/>
      <c r="T288" s="31"/>
      <c r="U288" s="31"/>
      <c r="V288" s="31"/>
      <c r="W288" s="31" t="str">
        <f t="shared" si="9"/>
        <v>V_A_NUMMER</v>
      </c>
      <c r="X288" s="31"/>
      <c r="Y288" s="31"/>
      <c r="Z288" s="31"/>
      <c r="AA288" s="31"/>
      <c r="AB288" s="31"/>
      <c r="AC288" s="31"/>
      <c r="AD288" s="31"/>
      <c r="AE288" s="31"/>
      <c r="AF288" s="31"/>
      <c r="AG288" s="31"/>
      <c r="AH288" s="31"/>
    </row>
    <row r="289" spans="1:34" x14ac:dyDescent="0.4">
      <c r="A289" s="31">
        <f>IFERROR(IF(AND(A267=A268,A268=A269,A269=A270,A270=A271,A271=A272,A272=A273,A273=A274,A274=A275,A275=A276,A276=A277,A277=A278,A278=A279,A279=A280,A280=A281,A281=A282,A282=A283,A283=A284,A284=A285,A285=A286,A286=A287,A287=A288),IF(A288+1&gt;MATCH(0,Input_Lieferant!$B$9:$B$158,-1),"",A288+1),A288),"")</f>
        <v>14</v>
      </c>
      <c r="B289" s="31"/>
      <c r="C289" s="25" t="str">
        <f t="shared" si="8"/>
        <v>001</v>
      </c>
      <c r="D289" s="31"/>
      <c r="E289" s="31"/>
      <c r="F289" s="31" t="str">
        <f>IF(A289&lt;&gt;"", _xlfn.IFNA(INDEX(Grunddaten!$A$9:$S$159,MATCH(A289,Input_Lieferant!$B$9:$B$158,0),MATCH(W289,Grunddaten!$A$8:$M$8,0)),""), "")&amp;""</f>
        <v/>
      </c>
      <c r="G289" s="31"/>
      <c r="H289" s="31"/>
      <c r="I289" s="31"/>
      <c r="J289" s="31"/>
      <c r="K289" s="31"/>
      <c r="L289" s="31"/>
      <c r="M289" s="31"/>
      <c r="N289" s="31"/>
      <c r="O289" s="31"/>
      <c r="P289" s="31"/>
      <c r="Q289" s="31"/>
      <c r="R289" s="31"/>
      <c r="S289" s="31"/>
      <c r="T289" s="31"/>
      <c r="U289" s="31"/>
      <c r="V289" s="31"/>
      <c r="W289" s="31" t="str">
        <f t="shared" si="9"/>
        <v>V_REVFREMD</v>
      </c>
      <c r="X289" s="31"/>
      <c r="Y289" s="31"/>
      <c r="Z289" s="31"/>
      <c r="AA289" s="31"/>
      <c r="AB289" s="31"/>
      <c r="AC289" s="31"/>
      <c r="AD289" s="31"/>
      <c r="AE289" s="31"/>
      <c r="AF289" s="31"/>
      <c r="AG289" s="31"/>
      <c r="AH289" s="31"/>
    </row>
    <row r="290" spans="1:34" x14ac:dyDescent="0.4">
      <c r="A290" s="31">
        <f>IFERROR(IF(AND(A268=A269,A269=A270,A270=A271,A271=A272,A272=A273,A273=A274,A274=A275,A275=A276,A276=A277,A277=A278,A278=A279,A279=A280,A280=A281,A281=A282,A282=A283,A283=A284,A284=A285,A285=A286,A286=A287,A287=A288,A288=A289),IF(A289+1&gt;MATCH(0,Input_Lieferant!$B$9:$B$158,-1),"",A289+1),A289),"")</f>
        <v>14</v>
      </c>
      <c r="B290" s="31"/>
      <c r="C290" s="25" t="str">
        <f t="shared" si="8"/>
        <v>001</v>
      </c>
      <c r="D290" s="31"/>
      <c r="E290" s="31"/>
      <c r="F290" s="31" t="str">
        <f>IF(A290&lt;&gt;"", _xlfn.IFNA(INDEX(Grunddaten!$A$9:$S$159,MATCH(A290,Input_Lieferant!$B$9:$B$158,0),MATCH(W290,Grunddaten!$A$8:$M$8,0)),""), "")&amp;""</f>
        <v/>
      </c>
      <c r="G290" s="31"/>
      <c r="H290" s="31"/>
      <c r="I290" s="31"/>
      <c r="J290" s="31"/>
      <c r="K290" s="31"/>
      <c r="L290" s="31"/>
      <c r="M290" s="31"/>
      <c r="N290" s="31"/>
      <c r="O290" s="31"/>
      <c r="P290" s="31"/>
      <c r="Q290" s="31"/>
      <c r="R290" s="31"/>
      <c r="S290" s="31"/>
      <c r="T290" s="31"/>
      <c r="U290" s="31"/>
      <c r="V290" s="31"/>
      <c r="W290" s="31" t="str">
        <f t="shared" si="9"/>
        <v>V_REVEIGEN</v>
      </c>
      <c r="X290" s="31"/>
      <c r="Y290" s="31"/>
      <c r="Z290" s="31"/>
      <c r="AA290" s="31"/>
      <c r="AB290" s="31"/>
      <c r="AC290" s="31"/>
      <c r="AD290" s="31"/>
      <c r="AE290" s="31"/>
      <c r="AF290" s="31"/>
      <c r="AG290" s="31"/>
      <c r="AH290" s="31"/>
    </row>
    <row r="291" spans="1:34" x14ac:dyDescent="0.4">
      <c r="A291" s="31">
        <f>IFERROR(IF(AND(A269=A270,A270=A271,A271=A272,A272=A273,A273=A274,A274=A275,A275=A276,A276=A277,A277=A278,A278=A279,A279=A280,A280=A281,A281=A282,A282=A283,A283=A284,A284=A285,A285=A286,A286=A287,A287=A288,A288=A289,A289=A290),IF(A290+1&gt;MATCH(0,Input_Lieferant!$B$9:$B$158,-1),"",A290+1),A290),"")</f>
        <v>14</v>
      </c>
      <c r="B291" s="31"/>
      <c r="C291" s="25" t="str">
        <f t="shared" si="8"/>
        <v>001</v>
      </c>
      <c r="D291" s="31"/>
      <c r="E291" s="31"/>
      <c r="F291" s="31" t="str">
        <f>IF(A291&lt;&gt;"", _xlfn.IFNA(INDEX('Systemmanager - Datenassistent'!$A$9:$AE$159,MATCH(A291,Input_Lieferant!$B$9:$B$158,0),MATCH(W291,'Systemmanager - Datenassistent'!$A$8:$AE$8,0)),""), "")&amp;""</f>
        <v/>
      </c>
      <c r="G291" s="31"/>
      <c r="H291" s="31"/>
      <c r="I291" s="31"/>
      <c r="J291" s="31"/>
      <c r="K291" s="31"/>
      <c r="L291" s="31"/>
      <c r="M291" s="31"/>
      <c r="N291" s="31"/>
      <c r="O291" s="31"/>
      <c r="P291" s="31"/>
      <c r="Q291" s="31"/>
      <c r="R291" s="31"/>
      <c r="S291" s="31"/>
      <c r="T291" s="31"/>
      <c r="U291" s="31"/>
      <c r="V291" s="31"/>
      <c r="W291" s="31" t="str">
        <f t="shared" si="9"/>
        <v>V_SYSTEMMANAGER</v>
      </c>
      <c r="X291" s="31"/>
      <c r="Y291" s="31"/>
      <c r="Z291" s="31"/>
      <c r="AA291" s="31"/>
      <c r="AB291" s="31"/>
      <c r="AC291" s="31"/>
      <c r="AD291" s="31"/>
      <c r="AE291" s="31"/>
      <c r="AF291" s="31"/>
      <c r="AG291" s="31"/>
      <c r="AH291" s="31"/>
    </row>
    <row r="292" spans="1:34" x14ac:dyDescent="0.4">
      <c r="A292" s="31">
        <f>IFERROR(IF(AND(A270=A271,A271=A272,A272=A273,A273=A274,A274=A275,A275=A276,A276=A277,A277=A278,A278=A279,A279=A280,A280=A281,A281=A282,A282=A283,A283=A284,A284=A285,A285=A286,A286=A287,A287=A288,A288=A289,A289=A290,A290=A291),IF(A291+1&gt;MATCH(0,Input_Lieferant!$B$9:$B$158,-1),"",A291+1),A291),"")</f>
        <v>14</v>
      </c>
      <c r="B292" s="31"/>
      <c r="C292" s="25" t="str">
        <f t="shared" si="8"/>
        <v>001</v>
      </c>
      <c r="D292" s="31"/>
      <c r="E292" s="31"/>
      <c r="F292" s="31" t="str">
        <f>IF(A292&lt;&gt;"", _xlfn.IFNA(INDEX(Grunddaten!$A$9:$S$159,MATCH(A292,Input_Lieferant!$B$9:$B$158,0),MATCH(W292,Grunddaten!$A$8:$M$8,0)),""), "")&amp;""</f>
        <v>P</v>
      </c>
      <c r="G292" s="31"/>
      <c r="H292" s="31"/>
      <c r="I292" s="31"/>
      <c r="J292" s="31"/>
      <c r="K292" s="31"/>
      <c r="L292" s="31"/>
      <c r="M292" s="31"/>
      <c r="N292" s="31"/>
      <c r="O292" s="31"/>
      <c r="P292" s="31"/>
      <c r="Q292" s="31"/>
      <c r="R292" s="31"/>
      <c r="S292" s="31"/>
      <c r="T292" s="31"/>
      <c r="U292" s="31"/>
      <c r="V292" s="31"/>
      <c r="W292" s="31" t="str">
        <f t="shared" si="9"/>
        <v>V_UEBERSETZUNG</v>
      </c>
      <c r="X292" s="31"/>
      <c r="Y292" s="31"/>
      <c r="Z292" s="31"/>
      <c r="AA292" s="31"/>
      <c r="AB292" s="31"/>
      <c r="AC292" s="31"/>
      <c r="AD292" s="31"/>
      <c r="AE292" s="31"/>
      <c r="AF292" s="31"/>
      <c r="AG292" s="31"/>
      <c r="AH292" s="31"/>
    </row>
    <row r="293" spans="1:34" x14ac:dyDescent="0.4">
      <c r="A293" s="31">
        <f>IFERROR(IF(AND(A271=A272,A272=A273,A273=A274,A274=A275,A275=A276,A276=A277,A277=A278,A278=A279,A279=A280,A280=A281,A281=A282,A282=A283,A283=A284,A284=A285,A285=A286,A286=A287,A287=A288,A288=A289,A289=A290,A290=A291,A291=A292),IF(A292+1&gt;MATCH(0,Input_Lieferant!$B$9:$B$158,-1),"",A292+1),A292),"")</f>
        <v>14</v>
      </c>
      <c r="B293" s="31"/>
      <c r="C293" s="25" t="str">
        <f t="shared" si="8"/>
        <v>001</v>
      </c>
      <c r="D293" s="31"/>
      <c r="E293" s="31"/>
      <c r="F293" s="31" t="str">
        <f>IF(A293&lt;&gt;"", _xlfn.IFNA(INDEX('Systemmanager - Datenassistent'!$A$9:$AE$159,MATCH(A293,Input_Lieferant!$B$9:$B$158,0),MATCH(W293,'Systemmanager - Datenassistent'!$A$8:$AE$8,0)),""), "")&amp;""</f>
        <v/>
      </c>
      <c r="G293" s="31"/>
      <c r="H293" s="31"/>
      <c r="I293" s="31"/>
      <c r="J293" s="31"/>
      <c r="K293" s="31"/>
      <c r="L293" s="31"/>
      <c r="M293" s="31"/>
      <c r="N293" s="31"/>
      <c r="O293" s="31"/>
      <c r="P293" s="31"/>
      <c r="Q293" s="31"/>
      <c r="R293" s="31"/>
      <c r="S293" s="31"/>
      <c r="T293" s="31"/>
      <c r="U293" s="31"/>
      <c r="V293" s="31"/>
      <c r="W293" s="31" t="str">
        <f t="shared" si="9"/>
        <v>V_KENNZIFFER</v>
      </c>
      <c r="X293" s="31"/>
      <c r="Y293" s="31"/>
      <c r="Z293" s="31"/>
      <c r="AA293" s="31"/>
      <c r="AB293" s="31"/>
      <c r="AC293" s="31"/>
      <c r="AD293" s="31"/>
      <c r="AE293" s="31"/>
      <c r="AF293" s="31"/>
      <c r="AG293" s="31"/>
      <c r="AH293" s="31"/>
    </row>
    <row r="294" spans="1:34" x14ac:dyDescent="0.4">
      <c r="A294" s="31">
        <f>IFERROR(IF(AND(A272=A273,A273=A274,A274=A275,A275=A276,A276=A277,A277=A278,A278=A279,A279=A280,A280=A281,A281=A282,A282=A283,A283=A284,A284=A285,A285=A286,A286=A287,A287=A288,A288=A289,A289=A290,A290=A291,A291=A292,A292=A293),IF(A293+1&gt;MATCH(0,Input_Lieferant!$B$9:$B$158,-1),"",A293+1),A293),"")</f>
        <v>14</v>
      </c>
      <c r="B294" s="31"/>
      <c r="C294" s="25" t="str">
        <f t="shared" si="8"/>
        <v>001</v>
      </c>
      <c r="D294" s="31"/>
      <c r="E294" s="31"/>
      <c r="F294" s="31" t="str">
        <f>IF(A294&lt;&gt;"", _xlfn.IFNA(INDEX('Systemmanager - Datenassistent'!$A$9:$AE$159,MATCH(A294,Input_Lieferant!$B$9:$B$158,0),MATCH(W294,'Systemmanager - Datenassistent'!$A$8:$AE$8,0)),""), "")&amp;""</f>
        <v/>
      </c>
      <c r="G294" s="31"/>
      <c r="H294" s="31"/>
      <c r="I294" s="31"/>
      <c r="J294" s="31"/>
      <c r="K294" s="31"/>
      <c r="L294" s="31"/>
      <c r="M294" s="31"/>
      <c r="N294" s="31"/>
      <c r="O294" s="31"/>
      <c r="P294" s="31"/>
      <c r="Q294" s="31"/>
      <c r="R294" s="31"/>
      <c r="S294" s="31"/>
      <c r="T294" s="31"/>
      <c r="U294" s="31"/>
      <c r="V294" s="31"/>
      <c r="W294" s="31" t="str">
        <f t="shared" si="9"/>
        <v>V_NEXT_HIGHER</v>
      </c>
      <c r="X294" s="31"/>
      <c r="Y294" s="31"/>
      <c r="Z294" s="31"/>
      <c r="AA294" s="31"/>
      <c r="AB294" s="31"/>
      <c r="AC294" s="31"/>
      <c r="AD294" s="31"/>
      <c r="AE294" s="31"/>
      <c r="AF294" s="31"/>
      <c r="AG294" s="31"/>
      <c r="AH294" s="31"/>
    </row>
    <row r="295" spans="1:34" x14ac:dyDescent="0.4">
      <c r="A295" s="31">
        <f>IFERROR(IF(AND(A273=A274,A274=A275,A275=A276,A276=A277,A277=A278,A278=A279,A279=A280,A280=A281,A281=A282,A282=A283,A283=A284,A284=A285,A285=A286,A286=A287,A287=A288,A288=A289,A289=A290,A290=A291,A291=A292,A292=A293,A293=A294),IF(A294+1&gt;MATCH(0,Input_Lieferant!$B$9:$B$158,-1),"",A294+1),A294),"")</f>
        <v>14</v>
      </c>
      <c r="B295" s="31"/>
      <c r="C295" s="25" t="str">
        <f t="shared" si="8"/>
        <v>001</v>
      </c>
      <c r="D295" s="31"/>
      <c r="E295" s="31"/>
      <c r="F295" s="31" t="str">
        <f>IF(A295&lt;&gt;"", _xlfn.IFNA(INDEX(Grunddaten!$A$9:$S$159,MATCH(A295,Input_Lieferant!$B$9:$B$158,0),MATCH(W295,Grunddaten!$A$8:$M$8,0)),""), "")&amp;""</f>
        <v>J</v>
      </c>
      <c r="G295" s="31"/>
      <c r="H295" s="31"/>
      <c r="I295" s="31"/>
      <c r="J295" s="31"/>
      <c r="K295" s="31"/>
      <c r="L295" s="31"/>
      <c r="M295" s="31"/>
      <c r="N295" s="31"/>
      <c r="O295" s="31"/>
      <c r="P295" s="31"/>
      <c r="Q295" s="31"/>
      <c r="R295" s="31"/>
      <c r="S295" s="31"/>
      <c r="T295" s="31"/>
      <c r="U295" s="31"/>
      <c r="V295" s="31"/>
      <c r="W295" s="31" t="str">
        <f t="shared" si="9"/>
        <v>V_ZERTFLUG</v>
      </c>
      <c r="X295" s="31"/>
      <c r="Y295" s="31"/>
      <c r="Z295" s="31"/>
      <c r="AA295" s="31"/>
      <c r="AB295" s="31"/>
      <c r="AC295" s="31"/>
      <c r="AD295" s="31"/>
      <c r="AE295" s="31"/>
      <c r="AF295" s="31"/>
      <c r="AG295" s="31"/>
      <c r="AH295" s="31"/>
    </row>
    <row r="296" spans="1:34" x14ac:dyDescent="0.4">
      <c r="A296" s="31">
        <f>IFERROR(IF(AND(A274=A275,A275=A276,A276=A277,A277=A278,A278=A279,A279=A280,A280=A281,A281=A282,A282=A283,A283=A284,A284=A285,A285=A286,A286=A287,A287=A288,A288=A289,A289=A290,A290=A291,A291=A292,A292=A293,A293=A294,A294=A295),IF(A295+1&gt;MATCH(0,Input_Lieferant!$B$9:$B$158,-1),"",A295+1),A295),"")</f>
        <v>14</v>
      </c>
      <c r="B296" s="31"/>
      <c r="C296" s="25" t="str">
        <f t="shared" si="8"/>
        <v>001</v>
      </c>
      <c r="D296" s="31"/>
      <c r="E296" s="31"/>
      <c r="F296" s="31" t="str">
        <f>IF(A296&lt;&gt;"", _xlfn.IFNA(INDEX('Systemmanager - Datenassistent'!$A$9:$AE$159,MATCH(A296,Input_Lieferant!$B$9:$B$158,0),MATCH(W296,'Systemmanager - Datenassistent'!$A$8:$AE$8,0)),""), "")&amp;""</f>
        <v/>
      </c>
      <c r="G296" s="31"/>
      <c r="H296" s="31"/>
      <c r="I296" s="31"/>
      <c r="J296" s="31"/>
      <c r="K296" s="31"/>
      <c r="L296" s="31"/>
      <c r="M296" s="31"/>
      <c r="N296" s="31"/>
      <c r="O296" s="31"/>
      <c r="P296" s="31"/>
      <c r="Q296" s="31"/>
      <c r="R296" s="31"/>
      <c r="S296" s="31"/>
      <c r="T296" s="31"/>
      <c r="U296" s="31"/>
      <c r="V296" s="31"/>
      <c r="W296" s="31" t="str">
        <f t="shared" si="9"/>
        <v>V_APM</v>
      </c>
      <c r="X296" s="31"/>
      <c r="Y296" s="31"/>
      <c r="Z296" s="31"/>
      <c r="AA296" s="31"/>
      <c r="AB296" s="31"/>
      <c r="AC296" s="31"/>
      <c r="AD296" s="31"/>
      <c r="AE296" s="31"/>
      <c r="AF296" s="31"/>
      <c r="AG296" s="31"/>
      <c r="AH296" s="31"/>
    </row>
    <row r="297" spans="1:34" x14ac:dyDescent="0.4">
      <c r="A297" s="31">
        <f>IFERROR(IF(AND(A275=A276,A276=A277,A277=A278,A278=A279,A279=A280,A280=A281,A281=A282,A282=A283,A283=A284,A284=A285,A285=A286,A286=A287,A287=A288,A288=A289,A289=A290,A290=A291,A291=A292,A292=A293,A293=A294,A294=A295,A295=A296),IF(A296+1&gt;MATCH(0,Input_Lieferant!$B$9:$B$158,-1),"",A296+1),A296),"")</f>
        <v>14</v>
      </c>
      <c r="B297" s="31"/>
      <c r="C297" s="25" t="str">
        <f t="shared" si="8"/>
        <v>001</v>
      </c>
      <c r="D297" s="31"/>
      <c r="E297" s="31"/>
      <c r="F297" s="31"/>
      <c r="G297" s="31"/>
      <c r="H297" s="31"/>
      <c r="I297" s="31"/>
      <c r="J297" s="31"/>
      <c r="K297" s="31"/>
      <c r="L297" s="31"/>
      <c r="M297" s="31"/>
      <c r="N297" s="31"/>
      <c r="O297" s="31"/>
      <c r="P297" s="31"/>
      <c r="Q297" s="31"/>
      <c r="R297" s="31"/>
      <c r="S297" s="31"/>
      <c r="T297" s="31"/>
      <c r="U297" s="31"/>
      <c r="V297" s="31"/>
      <c r="W297" s="31" t="str">
        <f t="shared" si="9"/>
        <v>V_CHEOPS</v>
      </c>
      <c r="X297" s="31"/>
      <c r="Y297" s="31"/>
      <c r="Z297" s="31"/>
      <c r="AA297" s="31"/>
      <c r="AB297" s="31"/>
      <c r="AC297" s="31"/>
      <c r="AD297" s="31"/>
      <c r="AE297" s="31"/>
      <c r="AF297" s="31"/>
      <c r="AG297" s="31"/>
      <c r="AH297" s="31"/>
    </row>
    <row r="298" spans="1:34" x14ac:dyDescent="0.4">
      <c r="A298" s="31">
        <f>IFERROR(IF(AND(A276=A277,A277=A278,A278=A279,A279=A280,A280=A281,A281=A282,A282=A283,A283=A284,A284=A285,A285=A286,A286=A287,A287=A288,A288=A289,A289=A290,A290=A291,A291=A292,A292=A293,A293=A294,A294=A295,A295=A296,A296=A297),IF(A297+1&gt;MATCH(0,Input_Lieferant!$B$9:$B$158,-1),"",A297+1),A297),"")</f>
        <v>14</v>
      </c>
      <c r="B298" s="31"/>
      <c r="C298" s="25" t="str">
        <f t="shared" si="8"/>
        <v>001</v>
      </c>
      <c r="D298" s="31"/>
      <c r="E298" s="31"/>
      <c r="F298" s="31" t="str">
        <f>IF(A298&lt;&gt;"", _xlfn.IFNA(INDEX('Systemmanager - Datenassistent'!$A$9:$AE$159,MATCH(A298,Input_Lieferant!$B$9:$B$158,0),MATCH(W298,'Systemmanager - Datenassistent'!$A$8:$AE$8,0)),""), "")&amp;""</f>
        <v>X</v>
      </c>
      <c r="G298" s="31"/>
      <c r="H298" s="31"/>
      <c r="I298" s="31"/>
      <c r="J298" s="31"/>
      <c r="K298" s="31"/>
      <c r="L298" s="31"/>
      <c r="M298" s="31"/>
      <c r="N298" s="31"/>
      <c r="O298" s="31"/>
      <c r="P298" s="31"/>
      <c r="Q298" s="31"/>
      <c r="R298" s="31"/>
      <c r="S298" s="31"/>
      <c r="T298" s="31"/>
      <c r="U298" s="31"/>
      <c r="V298" s="31"/>
      <c r="W298" s="31" t="str">
        <f t="shared" si="9"/>
        <v>V_SVSAA</v>
      </c>
      <c r="X298" s="31"/>
      <c r="Y298" s="31"/>
      <c r="Z298" s="31"/>
      <c r="AA298" s="31"/>
      <c r="AB298" s="31"/>
      <c r="AC298" s="31"/>
      <c r="AD298" s="31"/>
      <c r="AE298" s="31"/>
      <c r="AF298" s="31"/>
      <c r="AG298" s="31"/>
      <c r="AH298" s="31"/>
    </row>
    <row r="299" spans="1:34" x14ac:dyDescent="0.4">
      <c r="A299" s="31">
        <f>IFERROR(IF(AND(A277=A278,A278=A279,A279=A280,A280=A281,A281=A282,A282=A283,A283=A284,A284=A285,A285=A286,A286=A287,A287=A288,A288=A289,A289=A290,A290=A291,A291=A292,A292=A293,A293=A294,A294=A295,A295=A296,A296=A297,A297=A298),IF(A298+1&gt;MATCH(0,Input_Lieferant!$B$9:$B$158,-1),"",A298+1),A298),"")</f>
        <v>14</v>
      </c>
      <c r="B299" s="31"/>
      <c r="C299" s="25" t="str">
        <f t="shared" si="8"/>
        <v>001</v>
      </c>
      <c r="D299" s="31"/>
      <c r="E299" s="31"/>
      <c r="F299" s="31" t="str">
        <f>IF(A299&lt;&gt;"", IFERROR(ROUND(INDEX(Input_Lieferant!$A$9:$AS$159,MATCH(A299,Input_Lieferant!$B$9:$B$158,0),MATCH(W299,Input_Lieferant!$A$8:$AS$8,0)),2),""), "")&amp;""</f>
        <v>5.3</v>
      </c>
      <c r="G299" s="31"/>
      <c r="H299" s="31"/>
      <c r="I299" s="31"/>
      <c r="J299" s="31"/>
      <c r="K299" s="31"/>
      <c r="L299" s="31"/>
      <c r="M299" s="31"/>
      <c r="N299" s="31"/>
      <c r="O299" s="31"/>
      <c r="P299" s="31"/>
      <c r="Q299" s="31"/>
      <c r="R299" s="31"/>
      <c r="S299" s="31"/>
      <c r="T299" s="31"/>
      <c r="U299" s="31"/>
      <c r="V299" s="31"/>
      <c r="W299" s="31" t="str">
        <f t="shared" si="9"/>
        <v>V_BEWERTUNGSPREIS</v>
      </c>
      <c r="X299" s="31"/>
      <c r="Y299" s="31"/>
      <c r="Z299" s="31"/>
      <c r="AA299" s="31"/>
      <c r="AB299" s="31"/>
      <c r="AC299" s="31"/>
      <c r="AD299" s="31"/>
      <c r="AE299" s="31"/>
      <c r="AF299" s="31"/>
      <c r="AG299" s="31"/>
      <c r="AH299" s="31"/>
    </row>
    <row r="300" spans="1:34" x14ac:dyDescent="0.4">
      <c r="A300" s="31">
        <f>IFERROR(IF(AND(A278=A279,A279=A280,A280=A281,A281=A282,A282=A283,A283=A284,A284=A285,A285=A286,A286=A287,A287=A288,A288=A289,A289=A290,A290=A291,A291=A292,A292=A293,A293=A294,A294=A295,A295=A296,A296=A297,A297=A298,A298=A299),IF(A299+1&gt;MATCH(0,Input_Lieferant!$B$9:$B$158,-1),"",A299+1),A299),"")</f>
        <v>14</v>
      </c>
      <c r="B300" s="31"/>
      <c r="C300" s="25" t="str">
        <f t="shared" si="8"/>
        <v>001</v>
      </c>
      <c r="D300" s="31"/>
      <c r="E300" s="31"/>
      <c r="F300" s="31" t="str">
        <f>IF(A300&lt;&gt;"", _xlfn.IFNA(INDEX(Input_Lieferant!$A$9:$AS$159,MATCH(A300,Input_Lieferant!$B$9:$B$158,0),MATCH(W300,Input_Lieferant!$A$8:$AS$8,0)),""), "")&amp;""</f>
        <v>CHF</v>
      </c>
      <c r="G300" s="31"/>
      <c r="H300" s="31"/>
      <c r="I300" s="31"/>
      <c r="J300" s="31"/>
      <c r="K300" s="31"/>
      <c r="L300" s="31"/>
      <c r="M300" s="31"/>
      <c r="N300" s="31"/>
      <c r="O300" s="31"/>
      <c r="P300" s="31"/>
      <c r="Q300" s="31"/>
      <c r="R300" s="31"/>
      <c r="S300" s="31"/>
      <c r="T300" s="31"/>
      <c r="U300" s="31"/>
      <c r="V300" s="31"/>
      <c r="W300" s="31" t="str">
        <f t="shared" si="9"/>
        <v>V_WAEHRUNG</v>
      </c>
      <c r="X300" s="31"/>
      <c r="Y300" s="31"/>
      <c r="Z300" s="31"/>
      <c r="AA300" s="31"/>
      <c r="AB300" s="31"/>
      <c r="AC300" s="31"/>
      <c r="AD300" s="31"/>
      <c r="AE300" s="31"/>
      <c r="AF300" s="31"/>
      <c r="AG300" s="31"/>
      <c r="AH300" s="31"/>
    </row>
    <row r="301" spans="1:34" x14ac:dyDescent="0.4">
      <c r="A301" s="31">
        <f>IFERROR(IF(AND(A279=A280,A280=A281,A281=A282,A282=A283,A283=A284,A284=A285,A285=A286,A286=A287,A287=A288,A288=A289,A289=A290,A290=A291,A291=A292,A292=A293,A293=A294,A294=A295,A295=A296,A296=A297,A297=A298,A298=A299,A299=A300),IF(A300+1&gt;MATCH(0,Input_Lieferant!$B$9:$B$158,-1),"",A300+1),A300),"")</f>
        <v>14</v>
      </c>
      <c r="B301" s="31"/>
      <c r="C301" s="25" t="str">
        <f t="shared" si="8"/>
        <v>001</v>
      </c>
      <c r="D301" s="31"/>
      <c r="E301" s="31"/>
      <c r="F301" s="31" t="str">
        <f>IF(A301&lt;&gt;"", _xlfn.IFNA(INDEX(Input_Lieferant!$A$9:$AS$159,MATCH(A301,Input_Lieferant!$B$9:$B$158,0),MATCH(W301,Input_Lieferant!$A$8:$AS$8,0)),""), "")&amp;""</f>
        <v>18</v>
      </c>
      <c r="G301" s="31"/>
      <c r="H301" s="31"/>
      <c r="I301" s="31"/>
      <c r="J301" s="31"/>
      <c r="K301" s="31"/>
      <c r="L301" s="31"/>
      <c r="M301" s="31"/>
      <c r="N301" s="31"/>
      <c r="O301" s="31"/>
      <c r="P301" s="31"/>
      <c r="Q301" s="31"/>
      <c r="R301" s="31"/>
      <c r="S301" s="31"/>
      <c r="T301" s="31"/>
      <c r="U301" s="31"/>
      <c r="V301" s="31"/>
      <c r="W301" s="31" t="str">
        <f t="shared" si="9"/>
        <v>V_PREISEINHEIT</v>
      </c>
      <c r="X301" s="31"/>
      <c r="Y301" s="31"/>
      <c r="Z301" s="31"/>
      <c r="AA301" s="31"/>
      <c r="AB301" s="31"/>
      <c r="AC301" s="31"/>
      <c r="AD301" s="31"/>
      <c r="AE301" s="31"/>
      <c r="AF301" s="31"/>
      <c r="AG301" s="31"/>
      <c r="AH301" s="31"/>
    </row>
    <row r="302" spans="1:34" x14ac:dyDescent="0.4">
      <c r="A302" s="31">
        <f>IFERROR(IF(AND(A280=A281,A281=A282,A282=A283,A283=A284,A284=A285,A285=A286,A286=A287,A287=A288,A288=A289,A289=A290,A290=A291,A291=A292,A292=A293,A293=A294,A294=A295,A295=A296,A296=A297,A297=A298,A298=A299,A299=A300,A300=A301),IF(A301+1&gt;MATCH(0,Input_Lieferant!$B$9:$B$158,-1),"",A301+1),A301),"")</f>
        <v>14</v>
      </c>
      <c r="B302" s="31"/>
      <c r="C302" s="25" t="str">
        <f t="shared" si="8"/>
        <v>001</v>
      </c>
      <c r="D302" s="31"/>
      <c r="E302" s="31"/>
      <c r="F302" s="31">
        <f ca="1">IF(A302&lt;&gt;"",NOW(),"")</f>
        <v>45755.458305555556</v>
      </c>
      <c r="G302" s="31"/>
      <c r="H302" s="31"/>
      <c r="I302" s="31"/>
      <c r="J302" s="31"/>
      <c r="K302" s="31"/>
      <c r="L302" s="31"/>
      <c r="M302" s="31"/>
      <c r="N302" s="31"/>
      <c r="O302" s="31"/>
      <c r="P302" s="31"/>
      <c r="Q302" s="31"/>
      <c r="R302" s="31"/>
      <c r="S302" s="31"/>
      <c r="T302" s="31"/>
      <c r="U302" s="31"/>
      <c r="V302" s="31"/>
      <c r="W302" s="31" t="str">
        <f t="shared" si="9"/>
        <v>V_GUELTIGAB</v>
      </c>
      <c r="X302" s="31"/>
      <c r="Y302" s="31"/>
      <c r="Z302" s="31"/>
      <c r="AA302" s="31"/>
      <c r="AB302" s="31"/>
      <c r="AC302" s="31"/>
      <c r="AD302" s="31"/>
      <c r="AE302" s="31"/>
      <c r="AF302" s="31"/>
      <c r="AG302" s="31"/>
      <c r="AH302" s="31"/>
    </row>
    <row r="303" spans="1:34" x14ac:dyDescent="0.4">
      <c r="A303" s="31">
        <f>IFERROR(IF(AND(A281=A282,A282=A283,A283=A284,A284=A285,A285=A286,A286=A287,A287=A288,A288=A289,A289=A290,A290=A291,A291=A292,A292=A293,A293=A294,A294=A295,A295=A296,A296=A297,A297=A298,A298=A299,A299=A300,A300=A301,A301=A302),IF(A302+1&gt;MATCH(0,Input_Lieferant!$B$9:$B$158,-1),"",A302+1),A302),"")</f>
        <v>14</v>
      </c>
      <c r="B303" s="31"/>
      <c r="C303" s="25" t="str">
        <f t="shared" si="8"/>
        <v>001</v>
      </c>
      <c r="D303" s="31"/>
      <c r="E303" s="31"/>
      <c r="F303" s="31" t="str">
        <f>IF(A303&lt;&gt;"", _xlfn.IFNA(INDEX('Systemmanager - Datenassistent'!$A$9:$AE$159,MATCH(A303,Input_Lieferant!$B$9:$B$158,0),MATCH(W303,'Systemmanager - Datenassistent'!$A$8:$AE$8,0)),""), "")&amp;""</f>
        <v/>
      </c>
      <c r="G303" s="31"/>
      <c r="H303" s="31"/>
      <c r="I303" s="31"/>
      <c r="J303" s="31"/>
      <c r="K303" s="31"/>
      <c r="L303" s="31"/>
      <c r="M303" s="31"/>
      <c r="N303" s="31"/>
      <c r="O303" s="31"/>
      <c r="P303" s="31"/>
      <c r="Q303" s="31"/>
      <c r="R303" s="31"/>
      <c r="S303" s="31"/>
      <c r="T303" s="31"/>
      <c r="U303" s="31"/>
      <c r="V303" s="31"/>
      <c r="W303" s="31" t="str">
        <f t="shared" si="9"/>
        <v>V_MIET_RELEVANZ</v>
      </c>
      <c r="X303" s="31"/>
      <c r="Y303" s="31"/>
      <c r="Z303" s="31"/>
      <c r="AA303" s="31"/>
      <c r="AB303" s="31"/>
      <c r="AC303" s="31"/>
      <c r="AD303" s="31"/>
      <c r="AE303" s="31"/>
      <c r="AF303" s="31"/>
      <c r="AG303" s="31"/>
      <c r="AH303" s="31"/>
    </row>
    <row r="304" spans="1:34" x14ac:dyDescent="0.4">
      <c r="A304" s="31">
        <f>IFERROR(IF(AND(A282=A283,A283=A284,A284=A285,A285=A286,A286=A287,A287=A288,A288=A289,A289=A290,A290=A291,A291=A292,A292=A293,A293=A294,A294=A295,A295=A296,A296=A297,A297=A298,A298=A299,A299=A300,A300=A301,A301=A302,A302=A303),IF(A303+1&gt;MATCH(0,Input_Lieferant!$B$9:$B$158,-1),"",A303+1),A303),"")</f>
        <v>14</v>
      </c>
      <c r="B304" s="31"/>
      <c r="C304" s="25" t="str">
        <f t="shared" si="8"/>
        <v>001</v>
      </c>
      <c r="D304" s="31"/>
      <c r="E304" s="31"/>
      <c r="F304" s="31" t="str">
        <f>IF(A304&lt;&gt;"", _xlfn.IFNA(INDEX('Systemmanager - Datenassistent'!$A$9:$AE$159,MATCH(A304,Input_Lieferant!$B$9:$B$158,0),MATCH(W304,'Systemmanager - Datenassistent'!$A$8:$AE$8,0)),""), "")&amp;""</f>
        <v/>
      </c>
      <c r="G304" s="31"/>
      <c r="H304" s="31"/>
      <c r="I304" s="31"/>
      <c r="J304" s="31"/>
      <c r="K304" s="31"/>
      <c r="L304" s="31"/>
      <c r="M304" s="31"/>
      <c r="N304" s="31"/>
      <c r="O304" s="31"/>
      <c r="P304" s="31"/>
      <c r="Q304" s="31"/>
      <c r="R304" s="31"/>
      <c r="S304" s="31"/>
      <c r="T304" s="31"/>
      <c r="U304" s="31"/>
      <c r="V304" s="31"/>
      <c r="W304" s="31" t="str">
        <f t="shared" si="9"/>
        <v>V_NACHSCHUBKLASSE</v>
      </c>
      <c r="X304" s="31"/>
      <c r="Y304" s="31"/>
      <c r="Z304" s="31"/>
      <c r="AA304" s="31"/>
      <c r="AB304" s="31"/>
      <c r="AC304" s="31"/>
      <c r="AD304" s="31"/>
      <c r="AE304" s="31"/>
      <c r="AF304" s="31"/>
      <c r="AG304" s="31"/>
      <c r="AH304" s="31"/>
    </row>
    <row r="305" spans="1:34" x14ac:dyDescent="0.4">
      <c r="A305" s="31">
        <f>IFERROR(IF(AND(A283=A284,A284=A285,A285=A286,A286=A287,A287=A288,A288=A289,A289=A290,A290=A291,A291=A292,A292=A293,A293=A294,A294=A295,A295=A296,A296=A297,A297=A298,A298=A299,A299=A300,A300=A301,A301=A302,A302=A303,A303=A304),IF(A304+1&gt;MATCH(0,Input_Lieferant!$B$9:$B$158,-1),"",A304+1),A304),"")</f>
        <v>14</v>
      </c>
      <c r="B305" s="31"/>
      <c r="C305" s="25" t="str">
        <f t="shared" si="8"/>
        <v>001</v>
      </c>
      <c r="D305" s="31"/>
      <c r="E305" s="31"/>
      <c r="F305" s="31" t="str">
        <f>IF(A305&lt;&gt;"", _xlfn.IFNA(INDEX(Input_Lieferant!$A$9:$AS$159,MATCH(A305,Input_Lieferant!$B$9:$B$158,0),MATCH(W305,Input_Lieferant!$A$8:$AS$8,0)),""), "")&amp;""</f>
        <v>92</v>
      </c>
      <c r="G305" s="31"/>
      <c r="H305" s="31"/>
      <c r="I305" s="31"/>
      <c r="J305" s="31"/>
      <c r="K305" s="31"/>
      <c r="L305" s="31"/>
      <c r="M305" s="31"/>
      <c r="N305" s="31"/>
      <c r="O305" s="31"/>
      <c r="P305" s="31"/>
      <c r="Q305" s="31"/>
      <c r="R305" s="31"/>
      <c r="S305" s="31"/>
      <c r="T305" s="31"/>
      <c r="U305" s="31"/>
      <c r="V305" s="31"/>
      <c r="W305" s="31" t="str">
        <f t="shared" si="9"/>
        <v>V_LAGERFAEHIGKEIT</v>
      </c>
      <c r="X305" s="31"/>
      <c r="Y305" s="31"/>
      <c r="Z305" s="31"/>
      <c r="AA305" s="31"/>
      <c r="AB305" s="31"/>
      <c r="AC305" s="31"/>
      <c r="AD305" s="31"/>
      <c r="AE305" s="31"/>
      <c r="AF305" s="31"/>
      <c r="AG305" s="31"/>
      <c r="AH305" s="31"/>
    </row>
    <row r="306" spans="1:34" x14ac:dyDescent="0.4">
      <c r="A306" s="31">
        <f>IFERROR(IF(AND(A284=A285,A285=A286,A286=A287,A287=A288,A288=A289,A289=A290,A290=A291,A291=A292,A292=A293,A293=A294,A294=A295,A295=A296,A296=A297,A297=A298,A298=A299,A299=A300,A300=A301,A301=A302,A302=A303,A303=A304,A304=A305),IF(A305+1&gt;MATCH(0,Input_Lieferant!$B$9:$B$158,-1),"",A305+1),A305),"")</f>
        <v>14</v>
      </c>
      <c r="B306" s="31"/>
      <c r="C306" s="25" t="str">
        <f t="shared" si="8"/>
        <v>001</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V_BETRIEBSMITTEL</v>
      </c>
      <c r="X306" s="31"/>
      <c r="Y306" s="31"/>
      <c r="Z306" s="31"/>
      <c r="AA306" s="31"/>
      <c r="AB306" s="31"/>
      <c r="AC306" s="31"/>
      <c r="AD306" s="31"/>
      <c r="AE306" s="31"/>
      <c r="AF306" s="31"/>
      <c r="AG306" s="31"/>
      <c r="AH306" s="31"/>
    </row>
    <row r="307" spans="1:34" x14ac:dyDescent="0.4">
      <c r="A307" s="31">
        <f>IFERROR(IF(AND(A285=A286,A286=A287,A287=A288,A288=A289,A289=A290,A290=A291,A291=A292,A292=A293,A293=A294,A294=A295,A295=A296,A296=A297,A297=A298,A298=A299,A299=A300,A300=A301,A301=A302,A302=A303,A303=A304,A304=A305,A305=A306),IF(A306+1&gt;MATCH(0,Input_Lieferant!$B$9:$B$158,-1),"",A306+1),A306),"")</f>
        <v>14</v>
      </c>
      <c r="B307" s="31"/>
      <c r="C307" s="25" t="str">
        <f t="shared" si="8"/>
        <v>001</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31"/>
      <c r="H307" s="31"/>
      <c r="I307" s="31"/>
      <c r="J307" s="31"/>
      <c r="K307" s="31"/>
      <c r="L307" s="31"/>
      <c r="M307" s="31"/>
      <c r="N307" s="31"/>
      <c r="O307" s="31"/>
      <c r="P307" s="31"/>
      <c r="Q307" s="31"/>
      <c r="R307" s="31"/>
      <c r="S307" s="31"/>
      <c r="T307" s="31"/>
      <c r="U307" s="31"/>
      <c r="V307" s="31"/>
      <c r="W307" s="31" t="str">
        <f t="shared" si="9"/>
        <v>V_SONDERBETRIEBSMITTEL_MKZ</v>
      </c>
      <c r="X307" s="31"/>
      <c r="Y307" s="31"/>
      <c r="Z307" s="31"/>
      <c r="AA307" s="31"/>
      <c r="AB307" s="31"/>
      <c r="AC307" s="31"/>
      <c r="AD307" s="31"/>
      <c r="AE307" s="31"/>
      <c r="AF307" s="31"/>
      <c r="AG307" s="31"/>
      <c r="AH307" s="31"/>
    </row>
    <row r="308" spans="1:34" x14ac:dyDescent="0.4">
      <c r="A308" s="31">
        <f>IFERROR(IF(AND(A286=A287,A287=A288,A288=A289,A289=A290,A290=A291,A291=A292,A292=A293,A293=A294,A294=A295,A295=A296,A296=A297,A297=A298,A298=A299,A299=A300,A300=A301,A301=A302,A302=A303,A303=A304,A304=A305,A305=A306,A306=A307),IF(A307+1&gt;MATCH(0,Input_Lieferant!$B$9:$B$158,-1),"",A307+1),A307),"")</f>
        <v>14</v>
      </c>
      <c r="B308" s="31"/>
      <c r="C308" s="25" t="str">
        <f t="shared" si="8"/>
        <v>001</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V_SONDERBETRIEBSMITTEL_PRD</v>
      </c>
      <c r="X308" s="31"/>
      <c r="Y308" s="31"/>
      <c r="Z308" s="31"/>
      <c r="AA308" s="31"/>
      <c r="AB308" s="31"/>
      <c r="AC308" s="31"/>
      <c r="AD308" s="31"/>
      <c r="AE308" s="31"/>
      <c r="AF308" s="31"/>
      <c r="AG308" s="31"/>
      <c r="AH308" s="31"/>
    </row>
    <row r="309" spans="1:34" x14ac:dyDescent="0.4">
      <c r="A309" s="31">
        <f>IFERROR(IF(AND(A287=A288,A288=A289,A289=A290,A290=A291,A291=A292,A292=A293,A293=A294,A294=A295,A295=A296,A296=A297,A297=A298,A298=A299,A299=A300,A300=A301,A301=A302,A302=A303,A303=A304,A304=A305,A305=A306,A306=A307,A307=A308),IF(A308+1&gt;MATCH(0,Input_Lieferant!$B$9:$B$158,-1),"",A308+1),A308),"")</f>
        <v>14</v>
      </c>
      <c r="B309" s="31"/>
      <c r="C309" s="25" t="str">
        <f t="shared" si="8"/>
        <v>001</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V_SONDERBETRIEBSMITTEL_TRP</v>
      </c>
      <c r="X309" s="31"/>
      <c r="Y309" s="31"/>
      <c r="Z309" s="31"/>
      <c r="AA309" s="31"/>
      <c r="AB309" s="31"/>
      <c r="AC309" s="31"/>
      <c r="AD309" s="31"/>
      <c r="AE309" s="31"/>
      <c r="AF309" s="31"/>
      <c r="AG309" s="31"/>
      <c r="AH309" s="31"/>
    </row>
    <row r="310" spans="1:34" x14ac:dyDescent="0.4">
      <c r="A310" s="31">
        <f>IFERROR(IF(AND(A288=A289,A289=A290,A290=A291,A291=A292,A292=A293,A293=A294,A294=A295,A295=A296,A296=A297,A297=A298,A298=A299,A299=A300,A300=A301,A301=A302,A302=A303,A303=A304,A304=A305,A305=A306,A306=A307,A307=A308,A308=A309),IF(A309+1&gt;MATCH(0,Input_Lieferant!$B$9:$B$158,-1),"",A309+1),A309),"")</f>
        <v>15</v>
      </c>
      <c r="B310" s="31"/>
      <c r="C310" s="25" t="str">
        <f t="shared" si="8"/>
        <v>001</v>
      </c>
      <c r="D310" s="31"/>
      <c r="E310" s="31"/>
      <c r="F310" s="31" t="str">
        <f>IF(A310&lt;&gt;"", _xlfn.IFNA(INDEX(Grunddaten!$A$9:$S$159,MATCH(A310,Input_Lieferant!$B$9:$B$158,0),MATCH(W310,Grunddaten!$A$8:$M$8,0)),""), "")&amp;""</f>
        <v/>
      </c>
      <c r="G310" s="31"/>
      <c r="H310" s="31"/>
      <c r="I310" s="31"/>
      <c r="J310" s="31"/>
      <c r="K310" s="31"/>
      <c r="L310" s="31"/>
      <c r="M310" s="31"/>
      <c r="N310" s="31"/>
      <c r="O310" s="31"/>
      <c r="P310" s="31"/>
      <c r="Q310" s="31"/>
      <c r="R310" s="31"/>
      <c r="S310" s="31"/>
      <c r="T310" s="31"/>
      <c r="U310" s="31"/>
      <c r="V310" s="31"/>
      <c r="W310" s="31" t="str">
        <f t="shared" si="9"/>
        <v>V_A_NUMMER</v>
      </c>
      <c r="X310" s="31"/>
      <c r="Y310" s="31"/>
      <c r="Z310" s="31"/>
      <c r="AA310" s="31"/>
      <c r="AB310" s="31"/>
      <c r="AC310" s="31"/>
      <c r="AD310" s="31"/>
      <c r="AE310" s="31"/>
      <c r="AF310" s="31"/>
      <c r="AG310" s="31"/>
      <c r="AH310" s="31"/>
    </row>
    <row r="311" spans="1:34" x14ac:dyDescent="0.4">
      <c r="A311" s="31">
        <f>IFERROR(IF(AND(A289=A290,A290=A291,A291=A292,A292=A293,A293=A294,A294=A295,A295=A296,A296=A297,A297=A298,A298=A299,A299=A300,A300=A301,A301=A302,A302=A303,A303=A304,A304=A305,A305=A306,A306=A307,A307=A308,A308=A309,A309=A310),IF(A310+1&gt;MATCH(0,Input_Lieferant!$B$9:$B$158,-1),"",A310+1),A310),"")</f>
        <v>15</v>
      </c>
      <c r="B311" s="31"/>
      <c r="C311" s="25" t="str">
        <f t="shared" si="8"/>
        <v>001</v>
      </c>
      <c r="D311" s="31"/>
      <c r="E311" s="31"/>
      <c r="F311" s="31" t="str">
        <f>IF(A311&lt;&gt;"", _xlfn.IFNA(INDEX(Grunddaten!$A$9:$S$159,MATCH(A311,Input_Lieferant!$B$9:$B$158,0),MATCH(W311,Grunddaten!$A$8:$M$8,0)),""), "")&amp;""</f>
        <v/>
      </c>
      <c r="G311" s="31"/>
      <c r="H311" s="31"/>
      <c r="I311" s="31"/>
      <c r="J311" s="31"/>
      <c r="K311" s="31"/>
      <c r="L311" s="31"/>
      <c r="M311" s="31"/>
      <c r="N311" s="31"/>
      <c r="O311" s="31"/>
      <c r="P311" s="31"/>
      <c r="Q311" s="31"/>
      <c r="R311" s="31"/>
      <c r="S311" s="31"/>
      <c r="T311" s="31"/>
      <c r="U311" s="31"/>
      <c r="V311" s="31"/>
      <c r="W311" s="31" t="str">
        <f t="shared" si="9"/>
        <v>V_REVFREMD</v>
      </c>
      <c r="X311" s="31"/>
      <c r="Y311" s="31"/>
      <c r="Z311" s="31"/>
      <c r="AA311" s="31"/>
      <c r="AB311" s="31"/>
      <c r="AC311" s="31"/>
      <c r="AD311" s="31"/>
      <c r="AE311" s="31"/>
      <c r="AF311" s="31"/>
      <c r="AG311" s="31"/>
      <c r="AH311" s="31"/>
    </row>
    <row r="312" spans="1:34" x14ac:dyDescent="0.4">
      <c r="A312" s="31">
        <f>IFERROR(IF(AND(A290=A291,A291=A292,A292=A293,A293=A294,A294=A295,A295=A296,A296=A297,A297=A298,A298=A299,A299=A300,A300=A301,A301=A302,A302=A303,A303=A304,A304=A305,A305=A306,A306=A307,A307=A308,A308=A309,A309=A310,A310=A311),IF(A311+1&gt;MATCH(0,Input_Lieferant!$B$9:$B$158,-1),"",A311+1),A311),"")</f>
        <v>15</v>
      </c>
      <c r="B312" s="31"/>
      <c r="C312" s="25" t="str">
        <f t="shared" si="8"/>
        <v>001</v>
      </c>
      <c r="D312" s="31"/>
      <c r="E312" s="31"/>
      <c r="F312" s="31" t="str">
        <f>IF(A312&lt;&gt;"", _xlfn.IFNA(INDEX(Grunddaten!$A$9:$S$159,MATCH(A312,Input_Lieferant!$B$9:$B$158,0),MATCH(W312,Grunddaten!$A$8:$M$8,0)),""), "")&amp;""</f>
        <v/>
      </c>
      <c r="G312" s="31"/>
      <c r="H312" s="31"/>
      <c r="I312" s="31"/>
      <c r="J312" s="31"/>
      <c r="K312" s="31"/>
      <c r="L312" s="31"/>
      <c r="M312" s="31"/>
      <c r="N312" s="31"/>
      <c r="O312" s="31"/>
      <c r="P312" s="31"/>
      <c r="Q312" s="31"/>
      <c r="R312" s="31"/>
      <c r="S312" s="31"/>
      <c r="T312" s="31"/>
      <c r="U312" s="31"/>
      <c r="V312" s="31"/>
      <c r="W312" s="31" t="str">
        <f t="shared" si="9"/>
        <v>V_REVEIGEN</v>
      </c>
      <c r="X312" s="31"/>
      <c r="Y312" s="31"/>
      <c r="Z312" s="31"/>
      <c r="AA312" s="31"/>
      <c r="AB312" s="31"/>
      <c r="AC312" s="31"/>
      <c r="AD312" s="31"/>
      <c r="AE312" s="31"/>
      <c r="AF312" s="31"/>
      <c r="AG312" s="31"/>
      <c r="AH312" s="31"/>
    </row>
    <row r="313" spans="1:34" x14ac:dyDescent="0.4">
      <c r="A313" s="31">
        <f>IFERROR(IF(AND(A291=A292,A292=A293,A293=A294,A294=A295,A295=A296,A296=A297,A297=A298,A298=A299,A299=A300,A300=A301,A301=A302,A302=A303,A303=A304,A304=A305,A305=A306,A306=A307,A307=A308,A308=A309,A309=A310,A310=A311,A311=A312),IF(A312+1&gt;MATCH(0,Input_Lieferant!$B$9:$B$158,-1),"",A312+1),A312),"")</f>
        <v>15</v>
      </c>
      <c r="B313" s="31"/>
      <c r="C313" s="25" t="str">
        <f t="shared" si="8"/>
        <v>001</v>
      </c>
      <c r="D313" s="31"/>
      <c r="E313" s="31"/>
      <c r="F313" s="31" t="str">
        <f>IF(A313&lt;&gt;"", _xlfn.IFNA(INDEX('Systemmanager - Datenassistent'!$A$9:$AE$159,MATCH(A313,Input_Lieferant!$B$9:$B$158,0),MATCH(W313,'Systemmanager - Datenassistent'!$A$8:$AE$8,0)),""), "")&amp;""</f>
        <v/>
      </c>
      <c r="G313" s="31"/>
      <c r="H313" s="31"/>
      <c r="I313" s="31"/>
      <c r="J313" s="31"/>
      <c r="K313" s="31"/>
      <c r="L313" s="31"/>
      <c r="M313" s="31"/>
      <c r="N313" s="31"/>
      <c r="O313" s="31"/>
      <c r="P313" s="31"/>
      <c r="Q313" s="31"/>
      <c r="R313" s="31"/>
      <c r="S313" s="31"/>
      <c r="T313" s="31"/>
      <c r="U313" s="31"/>
      <c r="V313" s="31"/>
      <c r="W313" s="31" t="str">
        <f t="shared" si="9"/>
        <v>V_SYSTEMMANAGER</v>
      </c>
      <c r="X313" s="31"/>
      <c r="Y313" s="31"/>
      <c r="Z313" s="31"/>
      <c r="AA313" s="31"/>
      <c r="AB313" s="31"/>
      <c r="AC313" s="31"/>
      <c r="AD313" s="31"/>
      <c r="AE313" s="31"/>
      <c r="AF313" s="31"/>
      <c r="AG313" s="31"/>
      <c r="AH313" s="31"/>
    </row>
    <row r="314" spans="1:34" x14ac:dyDescent="0.4">
      <c r="A314" s="31">
        <f>IFERROR(IF(AND(A292=A293,A293=A294,A294=A295,A295=A296,A296=A297,A297=A298,A298=A299,A299=A300,A300=A301,A301=A302,A302=A303,A303=A304,A304=A305,A305=A306,A306=A307,A307=A308,A308=A309,A309=A310,A310=A311,A311=A312,A312=A313),IF(A313+1&gt;MATCH(0,Input_Lieferant!$B$9:$B$158,-1),"",A313+1),A313),"")</f>
        <v>15</v>
      </c>
      <c r="B314" s="31"/>
      <c r="C314" s="25" t="str">
        <f t="shared" si="8"/>
        <v>001</v>
      </c>
      <c r="D314" s="31"/>
      <c r="E314" s="31"/>
      <c r="F314" s="31" t="str">
        <f>IF(A314&lt;&gt;"", _xlfn.IFNA(INDEX(Grunddaten!$A$9:$S$159,MATCH(A314,Input_Lieferant!$B$9:$B$158,0),MATCH(W314,Grunddaten!$A$8:$M$8,0)),""), "")&amp;""</f>
        <v>N</v>
      </c>
      <c r="G314" s="31"/>
      <c r="H314" s="31"/>
      <c r="I314" s="31"/>
      <c r="J314" s="31"/>
      <c r="K314" s="31"/>
      <c r="L314" s="31"/>
      <c r="M314" s="31"/>
      <c r="N314" s="31"/>
      <c r="O314" s="31"/>
      <c r="P314" s="31"/>
      <c r="Q314" s="31"/>
      <c r="R314" s="31"/>
      <c r="S314" s="31"/>
      <c r="T314" s="31"/>
      <c r="U314" s="31"/>
      <c r="V314" s="31"/>
      <c r="W314" s="31" t="str">
        <f t="shared" si="9"/>
        <v>V_UEBERSETZUNG</v>
      </c>
      <c r="X314" s="31"/>
      <c r="Y314" s="31"/>
      <c r="Z314" s="31"/>
      <c r="AA314" s="31"/>
      <c r="AB314" s="31"/>
      <c r="AC314" s="31"/>
      <c r="AD314" s="31"/>
      <c r="AE314" s="31"/>
      <c r="AF314" s="31"/>
      <c r="AG314" s="31"/>
      <c r="AH314" s="31"/>
    </row>
    <row r="315" spans="1:34" x14ac:dyDescent="0.4">
      <c r="A315" s="31">
        <f>IFERROR(IF(AND(A293=A294,A294=A295,A295=A296,A296=A297,A297=A298,A298=A299,A299=A300,A300=A301,A301=A302,A302=A303,A303=A304,A304=A305,A305=A306,A306=A307,A307=A308,A308=A309,A309=A310,A310=A311,A311=A312,A312=A313,A313=A314),IF(A314+1&gt;MATCH(0,Input_Lieferant!$B$9:$B$158,-1),"",A314+1),A314),"")</f>
        <v>15</v>
      </c>
      <c r="B315" s="31"/>
      <c r="C315" s="25" t="str">
        <f t="shared" si="8"/>
        <v>001</v>
      </c>
      <c r="D315" s="31"/>
      <c r="E315" s="31"/>
      <c r="F315" s="31" t="str">
        <f>IF(A315&lt;&gt;"", _xlfn.IFNA(INDEX('Systemmanager - Datenassistent'!$A$9:$AE$159,MATCH(A315,Input_Lieferant!$B$9:$B$158,0),MATCH(W315,'Systemmanager - Datenassistent'!$A$8:$AE$8,0)),""), "")&amp;""</f>
        <v/>
      </c>
      <c r="G315" s="31"/>
      <c r="H315" s="31"/>
      <c r="I315" s="31"/>
      <c r="J315" s="31"/>
      <c r="K315" s="31"/>
      <c r="L315" s="31"/>
      <c r="M315" s="31"/>
      <c r="N315" s="31"/>
      <c r="O315" s="31"/>
      <c r="P315" s="31"/>
      <c r="Q315" s="31"/>
      <c r="R315" s="31"/>
      <c r="S315" s="31"/>
      <c r="T315" s="31"/>
      <c r="U315" s="31"/>
      <c r="V315" s="31"/>
      <c r="W315" s="31" t="str">
        <f t="shared" si="9"/>
        <v>V_KENNZIFFER</v>
      </c>
      <c r="X315" s="31"/>
      <c r="Y315" s="31"/>
      <c r="Z315" s="31"/>
      <c r="AA315" s="31"/>
      <c r="AB315" s="31"/>
      <c r="AC315" s="31"/>
      <c r="AD315" s="31"/>
      <c r="AE315" s="31"/>
      <c r="AF315" s="31"/>
      <c r="AG315" s="31"/>
      <c r="AH315" s="31"/>
    </row>
    <row r="316" spans="1:34" x14ac:dyDescent="0.4">
      <c r="A316" s="31">
        <f>IFERROR(IF(AND(A294=A295,A295=A296,A296=A297,A297=A298,A298=A299,A299=A300,A300=A301,A301=A302,A302=A303,A303=A304,A304=A305,A305=A306,A306=A307,A307=A308,A308=A309,A309=A310,A310=A311,A311=A312,A312=A313,A313=A314,A314=A315),IF(A315+1&gt;MATCH(0,Input_Lieferant!$B$9:$B$158,-1),"",A315+1),A315),"")</f>
        <v>15</v>
      </c>
      <c r="B316" s="31"/>
      <c r="C316" s="25" t="str">
        <f t="shared" si="8"/>
        <v>001</v>
      </c>
      <c r="D316" s="31"/>
      <c r="E316" s="31"/>
      <c r="F316" s="31" t="str">
        <f>IF(A316&lt;&gt;"", _xlfn.IFNA(INDEX('Systemmanager - Datenassistent'!$A$9:$AE$159,MATCH(A316,Input_Lieferant!$B$9:$B$158,0),MATCH(W316,'Systemmanager - Datenassistent'!$A$8:$AE$8,0)),""), "")&amp;""</f>
        <v/>
      </c>
      <c r="G316" s="31"/>
      <c r="H316" s="31"/>
      <c r="I316" s="31"/>
      <c r="J316" s="31"/>
      <c r="K316" s="31"/>
      <c r="L316" s="31"/>
      <c r="M316" s="31"/>
      <c r="N316" s="31"/>
      <c r="O316" s="31"/>
      <c r="P316" s="31"/>
      <c r="Q316" s="31"/>
      <c r="R316" s="31"/>
      <c r="S316" s="31"/>
      <c r="T316" s="31"/>
      <c r="U316" s="31"/>
      <c r="V316" s="31"/>
      <c r="W316" s="31" t="str">
        <f t="shared" si="9"/>
        <v>V_NEXT_HIGHER</v>
      </c>
      <c r="X316" s="31"/>
      <c r="Y316" s="31"/>
      <c r="Z316" s="31"/>
      <c r="AA316" s="31"/>
      <c r="AB316" s="31"/>
      <c r="AC316" s="31"/>
      <c r="AD316" s="31"/>
      <c r="AE316" s="31"/>
      <c r="AF316" s="31"/>
      <c r="AG316" s="31"/>
      <c r="AH316" s="31"/>
    </row>
    <row r="317" spans="1:34" x14ac:dyDescent="0.4">
      <c r="A317" s="31">
        <f>IFERROR(IF(AND(A295=A296,A296=A297,A297=A298,A298=A299,A299=A300,A300=A301,A301=A302,A302=A303,A303=A304,A304=A305,A305=A306,A306=A307,A307=A308,A308=A309,A309=A310,A310=A311,A311=A312,A312=A313,A313=A314,A314=A315,A315=A316),IF(A316+1&gt;MATCH(0,Input_Lieferant!$B$9:$B$158,-1),"",A316+1),A316),"")</f>
        <v>15</v>
      </c>
      <c r="B317" s="31"/>
      <c r="C317" s="25" t="str">
        <f t="shared" si="8"/>
        <v>001</v>
      </c>
      <c r="D317" s="31"/>
      <c r="E317" s="31"/>
      <c r="F317" s="31" t="str">
        <f>IF(A317&lt;&gt;"", _xlfn.IFNA(INDEX(Grunddaten!$A$9:$S$159,MATCH(A317,Input_Lieferant!$B$9:$B$158,0),MATCH(W317,Grunddaten!$A$8:$M$8,0)),""), "")&amp;""</f>
        <v>J</v>
      </c>
      <c r="G317" s="31"/>
      <c r="H317" s="31"/>
      <c r="I317" s="31"/>
      <c r="J317" s="31"/>
      <c r="K317" s="31"/>
      <c r="L317" s="31"/>
      <c r="M317" s="31"/>
      <c r="N317" s="31"/>
      <c r="O317" s="31"/>
      <c r="P317" s="31"/>
      <c r="Q317" s="31"/>
      <c r="R317" s="31"/>
      <c r="S317" s="31"/>
      <c r="T317" s="31"/>
      <c r="U317" s="31"/>
      <c r="V317" s="31"/>
      <c r="W317" s="31" t="str">
        <f t="shared" si="9"/>
        <v>V_ZERTFLUG</v>
      </c>
      <c r="X317" s="31"/>
      <c r="Y317" s="31"/>
      <c r="Z317" s="31"/>
      <c r="AA317" s="31"/>
      <c r="AB317" s="31"/>
      <c r="AC317" s="31"/>
      <c r="AD317" s="31"/>
      <c r="AE317" s="31"/>
      <c r="AF317" s="31"/>
      <c r="AG317" s="31"/>
      <c r="AH317" s="31"/>
    </row>
    <row r="318" spans="1:34" x14ac:dyDescent="0.4">
      <c r="A318" s="31">
        <f>IFERROR(IF(AND(A296=A297,A297=A298,A298=A299,A299=A300,A300=A301,A301=A302,A302=A303,A303=A304,A304=A305,A305=A306,A306=A307,A307=A308,A308=A309,A309=A310,A310=A311,A311=A312,A312=A313,A313=A314,A314=A315,A315=A316,A316=A317),IF(A317+1&gt;MATCH(0,Input_Lieferant!$B$9:$B$158,-1),"",A317+1),A317),"")</f>
        <v>15</v>
      </c>
      <c r="B318" s="31"/>
      <c r="C318" s="25" t="str">
        <f t="shared" si="8"/>
        <v>001</v>
      </c>
      <c r="D318" s="31"/>
      <c r="E318" s="31"/>
      <c r="F318" s="31" t="str">
        <f>IF(A318&lt;&gt;"", _xlfn.IFNA(INDEX('Systemmanager - Datenassistent'!$A$9:$AE$159,MATCH(A318,Input_Lieferant!$B$9:$B$158,0),MATCH(W318,'Systemmanager - Datenassistent'!$A$8:$AE$8,0)),""), "")&amp;""</f>
        <v/>
      </c>
      <c r="G318" s="31"/>
      <c r="H318" s="31"/>
      <c r="I318" s="31"/>
      <c r="J318" s="31"/>
      <c r="K318" s="31"/>
      <c r="L318" s="31"/>
      <c r="M318" s="31"/>
      <c r="N318" s="31"/>
      <c r="O318" s="31"/>
      <c r="P318" s="31"/>
      <c r="Q318" s="31"/>
      <c r="R318" s="31"/>
      <c r="S318" s="31"/>
      <c r="T318" s="31"/>
      <c r="U318" s="31"/>
      <c r="V318" s="31"/>
      <c r="W318" s="31" t="str">
        <f t="shared" si="9"/>
        <v>V_APM</v>
      </c>
      <c r="X318" s="31"/>
      <c r="Y318" s="31"/>
      <c r="Z318" s="31"/>
      <c r="AA318" s="31"/>
      <c r="AB318" s="31"/>
      <c r="AC318" s="31"/>
      <c r="AD318" s="31"/>
      <c r="AE318" s="31"/>
      <c r="AF318" s="31"/>
      <c r="AG318" s="31"/>
      <c r="AH318" s="31"/>
    </row>
    <row r="319" spans="1:34" x14ac:dyDescent="0.4">
      <c r="A319" s="31">
        <f>IFERROR(IF(AND(A297=A298,A298=A299,A299=A300,A300=A301,A301=A302,A302=A303,A303=A304,A304=A305,A305=A306,A306=A307,A307=A308,A308=A309,A309=A310,A310=A311,A311=A312,A312=A313,A313=A314,A314=A315,A315=A316,A316=A317,A317=A318),IF(A318+1&gt;MATCH(0,Input_Lieferant!$B$9:$B$158,-1),"",A318+1),A318),"")</f>
        <v>15</v>
      </c>
      <c r="B319" s="31"/>
      <c r="C319" s="25" t="str">
        <f t="shared" si="8"/>
        <v>001</v>
      </c>
      <c r="D319" s="31"/>
      <c r="E319" s="31"/>
      <c r="F319" s="31"/>
      <c r="G319" s="31"/>
      <c r="H319" s="31"/>
      <c r="I319" s="31"/>
      <c r="J319" s="31"/>
      <c r="K319" s="31"/>
      <c r="L319" s="31"/>
      <c r="M319" s="31"/>
      <c r="N319" s="31"/>
      <c r="O319" s="31"/>
      <c r="P319" s="31"/>
      <c r="Q319" s="31"/>
      <c r="R319" s="31"/>
      <c r="S319" s="31"/>
      <c r="T319" s="31"/>
      <c r="U319" s="31"/>
      <c r="V319" s="31"/>
      <c r="W319" s="31" t="str">
        <f t="shared" si="9"/>
        <v>V_CHEOPS</v>
      </c>
      <c r="X319" s="31"/>
      <c r="Y319" s="31"/>
      <c r="Z319" s="31"/>
      <c r="AA319" s="31"/>
      <c r="AB319" s="31"/>
      <c r="AC319" s="31"/>
      <c r="AD319" s="31"/>
      <c r="AE319" s="31"/>
      <c r="AF319" s="31"/>
      <c r="AG319" s="31"/>
      <c r="AH319" s="31"/>
    </row>
    <row r="320" spans="1:34" x14ac:dyDescent="0.4">
      <c r="A320" s="31">
        <f>IFERROR(IF(AND(A298=A299,A299=A300,A300=A301,A301=A302,A302=A303,A303=A304,A304=A305,A305=A306,A306=A307,A307=A308,A308=A309,A309=A310,A310=A311,A311=A312,A312=A313,A313=A314,A314=A315,A315=A316,A316=A317,A317=A318,A318=A319),IF(A319+1&gt;MATCH(0,Input_Lieferant!$B$9:$B$158,-1),"",A319+1),A319),"")</f>
        <v>15</v>
      </c>
      <c r="B320" s="31"/>
      <c r="C320" s="25" t="str">
        <f t="shared" si="8"/>
        <v>001</v>
      </c>
      <c r="D320" s="31"/>
      <c r="E320" s="31"/>
      <c r="F320" s="31" t="str">
        <f>IF(A320&lt;&gt;"", _xlfn.IFNA(INDEX('Systemmanager - Datenassistent'!$A$9:$AE$159,MATCH(A320,Input_Lieferant!$B$9:$B$158,0),MATCH(W320,'Systemmanager - Datenassistent'!$A$8:$AE$8,0)),""), "")&amp;""</f>
        <v>X</v>
      </c>
      <c r="G320" s="31"/>
      <c r="H320" s="31"/>
      <c r="I320" s="31"/>
      <c r="J320" s="31"/>
      <c r="K320" s="31"/>
      <c r="L320" s="31"/>
      <c r="M320" s="31"/>
      <c r="N320" s="31"/>
      <c r="O320" s="31"/>
      <c r="P320" s="31"/>
      <c r="Q320" s="31"/>
      <c r="R320" s="31"/>
      <c r="S320" s="31"/>
      <c r="T320" s="31"/>
      <c r="U320" s="31"/>
      <c r="V320" s="31"/>
      <c r="W320" s="31" t="str">
        <f t="shared" si="9"/>
        <v>V_SVSAA</v>
      </c>
      <c r="X320" s="31"/>
      <c r="Y320" s="31"/>
      <c r="Z320" s="31"/>
      <c r="AA320" s="31"/>
      <c r="AB320" s="31"/>
      <c r="AC320" s="31"/>
      <c r="AD320" s="31"/>
      <c r="AE320" s="31"/>
      <c r="AF320" s="31"/>
      <c r="AG320" s="31"/>
      <c r="AH320" s="31"/>
    </row>
    <row r="321" spans="1:34" x14ac:dyDescent="0.4">
      <c r="A321" s="31">
        <f>IFERROR(IF(AND(A299=A300,A300=A301,A301=A302,A302=A303,A303=A304,A304=A305,A305=A306,A306=A307,A307=A308,A308=A309,A309=A310,A310=A311,A311=A312,A312=A313,A313=A314,A314=A315,A315=A316,A316=A317,A317=A318,A318=A319,A319=A320),IF(A320+1&gt;MATCH(0,Input_Lieferant!$B$9:$B$158,-1),"",A320+1),A320),"")</f>
        <v>15</v>
      </c>
      <c r="B321" s="31"/>
      <c r="C321" s="25" t="str">
        <f t="shared" si="8"/>
        <v>001</v>
      </c>
      <c r="D321" s="31"/>
      <c r="E321" s="31"/>
      <c r="F321" s="31" t="str">
        <f>IF(A321&lt;&gt;"", IFERROR(ROUND(INDEX(Input_Lieferant!$A$9:$AS$159,MATCH(A321,Input_Lieferant!$B$9:$B$158,0),MATCH(W321,Input_Lieferant!$A$8:$AS$8,0)),2),""), "")&amp;""</f>
        <v>4.49</v>
      </c>
      <c r="G321" s="31"/>
      <c r="H321" s="31"/>
      <c r="I321" s="31"/>
      <c r="J321" s="31"/>
      <c r="K321" s="31"/>
      <c r="L321" s="31"/>
      <c r="M321" s="31"/>
      <c r="N321" s="31"/>
      <c r="O321" s="31"/>
      <c r="P321" s="31"/>
      <c r="Q321" s="31"/>
      <c r="R321" s="31"/>
      <c r="S321" s="31"/>
      <c r="T321" s="31"/>
      <c r="U321" s="31"/>
      <c r="V321" s="31"/>
      <c r="W321" s="31" t="str">
        <f t="shared" si="9"/>
        <v>V_BEWERTUNGSPREIS</v>
      </c>
      <c r="X321" s="31"/>
      <c r="Y321" s="31"/>
      <c r="Z321" s="31"/>
      <c r="AA321" s="31"/>
      <c r="AB321" s="31"/>
      <c r="AC321" s="31"/>
      <c r="AD321" s="31"/>
      <c r="AE321" s="31"/>
      <c r="AF321" s="31"/>
      <c r="AG321" s="31"/>
      <c r="AH321" s="31"/>
    </row>
    <row r="322" spans="1:34" x14ac:dyDescent="0.4">
      <c r="A322" s="31">
        <f>IFERROR(IF(AND(A300=A301,A301=A302,A302=A303,A303=A304,A304=A305,A305=A306,A306=A307,A307=A308,A308=A309,A309=A310,A310=A311,A311=A312,A312=A313,A313=A314,A314=A315,A315=A316,A316=A317,A317=A318,A318=A319,A319=A320,A320=A321),IF(A321+1&gt;MATCH(0,Input_Lieferant!$B$9:$B$158,-1),"",A321+1),A321),"")</f>
        <v>15</v>
      </c>
      <c r="B322" s="31"/>
      <c r="C322" s="25" t="str">
        <f t="shared" ref="C322:C385" si="10">IF(A322="","","001")</f>
        <v>001</v>
      </c>
      <c r="D322" s="31"/>
      <c r="E322" s="31"/>
      <c r="F322" s="31" t="str">
        <f>IF(A322&lt;&gt;"", _xlfn.IFNA(INDEX(Input_Lieferant!$A$9:$AS$159,MATCH(A322,Input_Lieferant!$B$9:$B$158,0),MATCH(W322,Input_Lieferant!$A$8:$AS$8,0)),""), "")&amp;""</f>
        <v>CHF</v>
      </c>
      <c r="G322" s="31"/>
      <c r="H322" s="31"/>
      <c r="I322" s="31"/>
      <c r="J322" s="31"/>
      <c r="K322" s="31"/>
      <c r="L322" s="31"/>
      <c r="M322" s="31"/>
      <c r="N322" s="31"/>
      <c r="O322" s="31"/>
      <c r="P322" s="31"/>
      <c r="Q322" s="31"/>
      <c r="R322" s="31"/>
      <c r="S322" s="31"/>
      <c r="T322" s="31"/>
      <c r="U322" s="31"/>
      <c r="V322" s="31"/>
      <c r="W322" s="31" t="str">
        <f t="shared" si="9"/>
        <v>V_WAEHRUNG</v>
      </c>
      <c r="X322" s="31"/>
      <c r="Y322" s="31"/>
      <c r="Z322" s="31"/>
      <c r="AA322" s="31"/>
      <c r="AB322" s="31"/>
      <c r="AC322" s="31"/>
      <c r="AD322" s="31"/>
      <c r="AE322" s="31"/>
      <c r="AF322" s="31"/>
      <c r="AG322" s="31"/>
      <c r="AH322" s="31"/>
    </row>
    <row r="323" spans="1:34" x14ac:dyDescent="0.4">
      <c r="A323" s="31">
        <f>IFERROR(IF(AND(A301=A302,A302=A303,A303=A304,A304=A305,A305=A306,A306=A307,A307=A308,A308=A309,A309=A310,A310=A311,A311=A312,A312=A313,A313=A314,A314=A315,A315=A316,A316=A317,A317=A318,A318=A319,A319=A320,A320=A321,A321=A322),IF(A322+1&gt;MATCH(0,Input_Lieferant!$B$9:$B$158,-1),"",A322+1),A322),"")</f>
        <v>15</v>
      </c>
      <c r="B323" s="31"/>
      <c r="C323" s="25" t="str">
        <f t="shared" si="10"/>
        <v>001</v>
      </c>
      <c r="D323" s="31"/>
      <c r="E323" s="31"/>
      <c r="F323" s="31" t="str">
        <f>IF(A323&lt;&gt;"", _xlfn.IFNA(INDEX(Input_Lieferant!$A$9:$AS$159,MATCH(A323,Input_Lieferant!$B$9:$B$158,0),MATCH(W323,Input_Lieferant!$A$8:$AS$8,0)),""), "")&amp;""</f>
        <v>30</v>
      </c>
      <c r="G323" s="31"/>
      <c r="H323" s="31"/>
      <c r="I323" s="31"/>
      <c r="J323" s="31"/>
      <c r="K323" s="31"/>
      <c r="L323" s="31"/>
      <c r="M323" s="31"/>
      <c r="N323" s="31"/>
      <c r="O323" s="31"/>
      <c r="P323" s="31"/>
      <c r="Q323" s="31"/>
      <c r="R323" s="31"/>
      <c r="S323" s="31"/>
      <c r="T323" s="31"/>
      <c r="U323" s="31"/>
      <c r="V323" s="31"/>
      <c r="W323" s="31" t="str">
        <f t="shared" si="9"/>
        <v>V_PREISEINHEIT</v>
      </c>
      <c r="X323" s="31"/>
      <c r="Y323" s="31"/>
      <c r="Z323" s="31"/>
      <c r="AA323" s="31"/>
      <c r="AB323" s="31"/>
      <c r="AC323" s="31"/>
      <c r="AD323" s="31"/>
      <c r="AE323" s="31"/>
      <c r="AF323" s="31"/>
      <c r="AG323" s="31"/>
      <c r="AH323" s="31"/>
    </row>
    <row r="324" spans="1:34" x14ac:dyDescent="0.4">
      <c r="A324" s="31">
        <f>IFERROR(IF(AND(A302=A303,A303=A304,A304=A305,A305=A306,A306=A307,A307=A308,A308=A309,A309=A310,A310=A311,A311=A312,A312=A313,A313=A314,A314=A315,A315=A316,A316=A317,A317=A318,A318=A319,A319=A320,A320=A321,A321=A322,A322=A323),IF(A323+1&gt;MATCH(0,Input_Lieferant!$B$9:$B$158,-1),"",A323+1),A323),"")</f>
        <v>15</v>
      </c>
      <c r="B324" s="31"/>
      <c r="C324" s="25" t="str">
        <f t="shared" si="10"/>
        <v>001</v>
      </c>
      <c r="D324" s="31"/>
      <c r="E324" s="31"/>
      <c r="F324" s="31">
        <f ca="1">IF(A324&lt;&gt;"",NOW(),"")</f>
        <v>45755.458305555556</v>
      </c>
      <c r="G324" s="31"/>
      <c r="H324" s="31"/>
      <c r="I324" s="31"/>
      <c r="J324" s="31"/>
      <c r="K324" s="31"/>
      <c r="L324" s="31"/>
      <c r="M324" s="31"/>
      <c r="N324" s="31"/>
      <c r="O324" s="31"/>
      <c r="P324" s="31"/>
      <c r="Q324" s="31"/>
      <c r="R324" s="31"/>
      <c r="S324" s="31"/>
      <c r="T324" s="31"/>
      <c r="U324" s="31"/>
      <c r="V324" s="31"/>
      <c r="W324" s="31" t="str">
        <f t="shared" si="9"/>
        <v>V_GUELTIGAB</v>
      </c>
      <c r="X324" s="31"/>
      <c r="Y324" s="31"/>
      <c r="Z324" s="31"/>
      <c r="AA324" s="31"/>
      <c r="AB324" s="31"/>
      <c r="AC324" s="31"/>
      <c r="AD324" s="31"/>
      <c r="AE324" s="31"/>
      <c r="AF324" s="31"/>
      <c r="AG324" s="31"/>
      <c r="AH324" s="31"/>
    </row>
    <row r="325" spans="1:34" x14ac:dyDescent="0.4">
      <c r="A325" s="31">
        <f>IFERROR(IF(AND(A303=A304,A304=A305,A305=A306,A306=A307,A307=A308,A308=A309,A309=A310,A310=A311,A311=A312,A312=A313,A313=A314,A314=A315,A315=A316,A316=A317,A317=A318,A318=A319,A319=A320,A320=A321,A321=A322,A322=A323,A323=A324),IF(A324+1&gt;MATCH(0,Input_Lieferant!$B$9:$B$158,-1),"",A324+1),A324),"")</f>
        <v>15</v>
      </c>
      <c r="B325" s="31"/>
      <c r="C325" s="25" t="str">
        <f t="shared" si="10"/>
        <v>001</v>
      </c>
      <c r="D325" s="31"/>
      <c r="E325" s="31"/>
      <c r="F325" s="31" t="str">
        <f>IF(A325&lt;&gt;"", _xlfn.IFNA(INDEX('Systemmanager - Datenassistent'!$A$9:$AE$159,MATCH(A325,Input_Lieferant!$B$9:$B$158,0),MATCH(W325,'Systemmanager - Datenassistent'!$A$8:$AE$8,0)),""), "")&amp;""</f>
        <v/>
      </c>
      <c r="G325" s="31"/>
      <c r="H325" s="31"/>
      <c r="I325" s="31"/>
      <c r="J325" s="31"/>
      <c r="K325" s="31"/>
      <c r="L325" s="31"/>
      <c r="M325" s="31"/>
      <c r="N325" s="31"/>
      <c r="O325" s="31"/>
      <c r="P325" s="31"/>
      <c r="Q325" s="31"/>
      <c r="R325" s="31"/>
      <c r="S325" s="31"/>
      <c r="T325" s="31"/>
      <c r="U325" s="31"/>
      <c r="V325" s="31"/>
      <c r="W325" s="31" t="str">
        <f t="shared" si="9"/>
        <v>V_MIET_RELEVANZ</v>
      </c>
      <c r="X325" s="31"/>
      <c r="Y325" s="31"/>
      <c r="Z325" s="31"/>
      <c r="AA325" s="31"/>
      <c r="AB325" s="31"/>
      <c r="AC325" s="31"/>
      <c r="AD325" s="31"/>
      <c r="AE325" s="31"/>
      <c r="AF325" s="31"/>
      <c r="AG325" s="31"/>
      <c r="AH325" s="31"/>
    </row>
    <row r="326" spans="1:34" x14ac:dyDescent="0.4">
      <c r="A326" s="31">
        <f>IFERROR(IF(AND(A304=A305,A305=A306,A306=A307,A307=A308,A308=A309,A309=A310,A310=A311,A311=A312,A312=A313,A313=A314,A314=A315,A315=A316,A316=A317,A317=A318,A318=A319,A319=A320,A320=A321,A321=A322,A322=A323,A323=A324,A324=A325),IF(A325+1&gt;MATCH(0,Input_Lieferant!$B$9:$B$158,-1),"",A325+1),A325),"")</f>
        <v>15</v>
      </c>
      <c r="B326" s="31"/>
      <c r="C326" s="25" t="str">
        <f t="shared" si="10"/>
        <v>001</v>
      </c>
      <c r="D326" s="31"/>
      <c r="E326" s="31"/>
      <c r="F326" s="31" t="str">
        <f>IF(A326&lt;&gt;"", _xlfn.IFNA(INDEX('Systemmanager - Datenassistent'!$A$9:$AE$159,MATCH(A326,Input_Lieferant!$B$9:$B$158,0),MATCH(W326,'Systemmanager - Datenassistent'!$A$8:$AE$8,0)),""), "")&amp;""</f>
        <v/>
      </c>
      <c r="G326" s="31"/>
      <c r="H326" s="31"/>
      <c r="I326" s="31"/>
      <c r="J326" s="31"/>
      <c r="K326" s="31"/>
      <c r="L326" s="31"/>
      <c r="M326" s="31"/>
      <c r="N326" s="31"/>
      <c r="O326" s="31"/>
      <c r="P326" s="31"/>
      <c r="Q326" s="31"/>
      <c r="R326" s="31"/>
      <c r="S326" s="31"/>
      <c r="T326" s="31"/>
      <c r="U326" s="31"/>
      <c r="V326" s="31"/>
      <c r="W326" s="31" t="str">
        <f t="shared" si="9"/>
        <v>V_NACHSCHUBKLASSE</v>
      </c>
      <c r="X326" s="31"/>
      <c r="Y326" s="31"/>
      <c r="Z326" s="31"/>
      <c r="AA326" s="31"/>
      <c r="AB326" s="31"/>
      <c r="AC326" s="31"/>
      <c r="AD326" s="31"/>
      <c r="AE326" s="31"/>
      <c r="AF326" s="31"/>
      <c r="AG326" s="31"/>
      <c r="AH326" s="31"/>
    </row>
    <row r="327" spans="1:34" x14ac:dyDescent="0.4">
      <c r="A327" s="31">
        <f>IFERROR(IF(AND(A305=A306,A306=A307,A307=A308,A308=A309,A309=A310,A310=A311,A311=A312,A312=A313,A313=A314,A314=A315,A315=A316,A316=A317,A317=A318,A318=A319,A319=A320,A320=A321,A321=A322,A322=A323,A323=A324,A324=A325,A325=A326),IF(A326+1&gt;MATCH(0,Input_Lieferant!$B$9:$B$158,-1),"",A326+1),A326),"")</f>
        <v>15</v>
      </c>
      <c r="B327" s="31"/>
      <c r="C327" s="25" t="str">
        <f t="shared" si="10"/>
        <v>001</v>
      </c>
      <c r="D327" s="31"/>
      <c r="E327" s="31"/>
      <c r="F327" s="31" t="str">
        <f>IF(A327&lt;&gt;"", _xlfn.IFNA(INDEX(Input_Lieferant!$A$9:$AS$159,MATCH(A327,Input_Lieferant!$B$9:$B$158,0),MATCH(W327,Input_Lieferant!$A$8:$AS$8,0)),""), "")&amp;""</f>
        <v>17</v>
      </c>
      <c r="G327" s="31"/>
      <c r="H327" s="31"/>
      <c r="I327" s="31"/>
      <c r="J327" s="31"/>
      <c r="K327" s="31"/>
      <c r="L327" s="31"/>
      <c r="M327" s="31"/>
      <c r="N327" s="31"/>
      <c r="O327" s="31"/>
      <c r="P327" s="31"/>
      <c r="Q327" s="31"/>
      <c r="R327" s="31"/>
      <c r="S327" s="31"/>
      <c r="T327" s="31"/>
      <c r="U327" s="31"/>
      <c r="V327" s="31"/>
      <c r="W327" s="31" t="str">
        <f t="shared" si="9"/>
        <v>V_LAGERFAEHIGKEIT</v>
      </c>
      <c r="X327" s="31"/>
      <c r="Y327" s="31"/>
      <c r="Z327" s="31"/>
      <c r="AA327" s="31"/>
      <c r="AB327" s="31"/>
      <c r="AC327" s="31"/>
      <c r="AD327" s="31"/>
      <c r="AE327" s="31"/>
      <c r="AF327" s="31"/>
      <c r="AG327" s="31"/>
      <c r="AH327" s="31"/>
    </row>
    <row r="328" spans="1:34" x14ac:dyDescent="0.4">
      <c r="A328" s="31">
        <f>IFERROR(IF(AND(A306=A307,A307=A308,A308=A309,A309=A310,A310=A311,A311=A312,A312=A313,A313=A314,A314=A315,A315=A316,A316=A317,A317=A318,A318=A319,A319=A320,A320=A321,A321=A322,A322=A323,A323=A324,A324=A325,A325=A326,A326=A327),IF(A327+1&gt;MATCH(0,Input_Lieferant!$B$9:$B$158,-1),"",A327+1),A327),"")</f>
        <v>15</v>
      </c>
      <c r="B328" s="31"/>
      <c r="C328" s="25" t="str">
        <f t="shared" si="10"/>
        <v>001</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V_BETRIEBSMITTEL</v>
      </c>
      <c r="X328" s="31"/>
      <c r="Y328" s="31"/>
      <c r="Z328" s="31"/>
      <c r="AA328" s="31"/>
      <c r="AB328" s="31"/>
      <c r="AC328" s="31"/>
      <c r="AD328" s="31"/>
      <c r="AE328" s="31"/>
      <c r="AF328" s="31"/>
      <c r="AG328" s="31"/>
      <c r="AH328" s="31"/>
    </row>
    <row r="329" spans="1:34" x14ac:dyDescent="0.4">
      <c r="A329" s="31">
        <f>IFERROR(IF(AND(A307=A308,A308=A309,A309=A310,A310=A311,A311=A312,A312=A313,A313=A314,A314=A315,A315=A316,A316=A317,A317=A318,A318=A319,A319=A320,A320=A321,A321=A322,A322=A323,A323=A324,A324=A325,A325=A326,A326=A327,A327=A328),IF(A328+1&gt;MATCH(0,Input_Lieferant!$B$9:$B$158,-1),"",A328+1),A328),"")</f>
        <v>15</v>
      </c>
      <c r="B329" s="31"/>
      <c r="C329" s="25" t="str">
        <f t="shared" si="10"/>
        <v>001</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31"/>
      <c r="H329" s="31"/>
      <c r="I329" s="31"/>
      <c r="J329" s="31"/>
      <c r="K329" s="31"/>
      <c r="L329" s="31"/>
      <c r="M329" s="31"/>
      <c r="N329" s="31"/>
      <c r="O329" s="31"/>
      <c r="P329" s="31"/>
      <c r="Q329" s="31"/>
      <c r="R329" s="31"/>
      <c r="S329" s="31"/>
      <c r="T329" s="31"/>
      <c r="U329" s="31"/>
      <c r="V329" s="31"/>
      <c r="W329" s="31" t="str">
        <f t="shared" si="9"/>
        <v>V_SONDERBETRIEBSMITTEL_MKZ</v>
      </c>
      <c r="X329" s="31"/>
      <c r="Y329" s="31"/>
      <c r="Z329" s="31"/>
      <c r="AA329" s="31"/>
      <c r="AB329" s="31"/>
      <c r="AC329" s="31"/>
      <c r="AD329" s="31"/>
      <c r="AE329" s="31"/>
      <c r="AF329" s="31"/>
      <c r="AG329" s="31"/>
      <c r="AH329" s="31"/>
    </row>
    <row r="330" spans="1:34" x14ac:dyDescent="0.4">
      <c r="A330" s="31">
        <f>IFERROR(IF(AND(A308=A309,A309=A310,A310=A311,A311=A312,A312=A313,A313=A314,A314=A315,A315=A316,A316=A317,A317=A318,A318=A319,A319=A320,A320=A321,A321=A322,A322=A323,A323=A324,A324=A325,A325=A326,A326=A327,A327=A328,A328=A329),IF(A329+1&gt;MATCH(0,Input_Lieferant!$B$9:$B$158,-1),"",A329+1),A329),"")</f>
        <v>15</v>
      </c>
      <c r="B330" s="31"/>
      <c r="C330" s="25" t="str">
        <f t="shared" si="10"/>
        <v>001</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V_SONDERBETRIEBSMITTEL_PRD</v>
      </c>
      <c r="X330" s="31"/>
      <c r="Y330" s="31"/>
      <c r="Z330" s="31"/>
      <c r="AA330" s="31"/>
      <c r="AB330" s="31"/>
      <c r="AC330" s="31"/>
      <c r="AD330" s="31"/>
      <c r="AE330" s="31"/>
      <c r="AF330" s="31"/>
      <c r="AG330" s="31"/>
      <c r="AH330" s="31"/>
    </row>
    <row r="331" spans="1:34" x14ac:dyDescent="0.4">
      <c r="A331" s="31">
        <f>IFERROR(IF(AND(A309=A310,A310=A311,A311=A312,A312=A313,A313=A314,A314=A315,A315=A316,A316=A317,A317=A318,A318=A319,A319=A320,A320=A321,A321=A322,A322=A323,A323=A324,A324=A325,A325=A326,A326=A327,A327=A328,A328=A329,A329=A330),IF(A330+1&gt;MATCH(0,Input_Lieferant!$B$9:$B$158,-1),"",A330+1),A330),"")</f>
        <v>15</v>
      </c>
      <c r="B331" s="31"/>
      <c r="C331" s="25" t="str">
        <f t="shared" si="10"/>
        <v>001</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V_SONDERBETRIEBSMITTEL_TRP</v>
      </c>
      <c r="X331" s="31"/>
      <c r="Y331" s="31"/>
      <c r="Z331" s="31"/>
      <c r="AA331" s="31"/>
      <c r="AB331" s="31"/>
      <c r="AC331" s="31"/>
      <c r="AD331" s="31"/>
      <c r="AE331" s="31"/>
      <c r="AF331" s="31"/>
      <c r="AG331" s="31"/>
      <c r="AH331" s="31"/>
    </row>
    <row r="332" spans="1:34" x14ac:dyDescent="0.4">
      <c r="A332" s="31">
        <f>IFERROR(IF(AND(A310=A311,A311=A312,A312=A313,A313=A314,A314=A315,A315=A316,A316=A317,A317=A318,A318=A319,A319=A320,A320=A321,A321=A322,A322=A323,A323=A324,A324=A325,A325=A326,A326=A327,A327=A328,A328=A329,A329=A330,A330=A331),IF(A331+1&gt;MATCH(0,Input_Lieferant!$B$9:$B$158,-1),"",A331+1),A331),"")</f>
        <v>16</v>
      </c>
      <c r="B332" s="31"/>
      <c r="C332" s="25" t="str">
        <f t="shared" si="10"/>
        <v>001</v>
      </c>
      <c r="D332" s="31"/>
      <c r="E332" s="31"/>
      <c r="F332" s="31" t="str">
        <f>IF(A332&lt;&gt;"", _xlfn.IFNA(INDEX(Grunddaten!$A$9:$S$159,MATCH(A332,Input_Lieferant!$B$9:$B$158,0),MATCH(W332,Grunddaten!$A$8:$M$8,0)),""), "")&amp;""</f>
        <v>WciDUOSxvdGNtARuVauuMFKzdfHlwv</v>
      </c>
      <c r="G332" s="31"/>
      <c r="H332" s="31"/>
      <c r="I332" s="31"/>
      <c r="J332" s="31"/>
      <c r="K332" s="31"/>
      <c r="L332" s="31"/>
      <c r="M332" s="31"/>
      <c r="N332" s="31"/>
      <c r="O332" s="31"/>
      <c r="P332" s="31"/>
      <c r="Q332" s="31"/>
      <c r="R332" s="31"/>
      <c r="S332" s="31"/>
      <c r="T332" s="31"/>
      <c r="U332" s="31"/>
      <c r="V332" s="31"/>
      <c r="W332" s="31" t="str">
        <f t="shared" si="9"/>
        <v>V_A_NUMMER</v>
      </c>
      <c r="X332" s="31"/>
      <c r="Y332" s="31"/>
      <c r="Z332" s="31"/>
      <c r="AA332" s="31"/>
      <c r="AB332" s="31"/>
      <c r="AC332" s="31"/>
      <c r="AD332" s="31"/>
      <c r="AE332" s="31"/>
      <c r="AF332" s="31"/>
      <c r="AG332" s="31"/>
      <c r="AH332" s="31"/>
    </row>
    <row r="333" spans="1:34" x14ac:dyDescent="0.4">
      <c r="A333" s="31">
        <f>IFERROR(IF(AND(A311=A312,A312=A313,A313=A314,A314=A315,A315=A316,A316=A317,A317=A318,A318=A319,A319=A320,A320=A321,A321=A322,A322=A323,A323=A324,A324=A325,A325=A326,A326=A327,A327=A328,A328=A329,A329=A330,A330=A331,A331=A332),IF(A332+1&gt;MATCH(0,Input_Lieferant!$B$9:$B$158,-1),"",A332+1),A332),"")</f>
        <v>16</v>
      </c>
      <c r="B333" s="31"/>
      <c r="C333" s="25" t="str">
        <f t="shared" si="10"/>
        <v>001</v>
      </c>
      <c r="D333" s="31"/>
      <c r="E333" s="31"/>
      <c r="F333" s="31" t="str">
        <f>IF(A333&lt;&gt;"", _xlfn.IFNA(INDEX(Grunddaten!$A$9:$S$159,MATCH(A333,Input_Lieferant!$B$9:$B$158,0),MATCH(W333,Grunddaten!$A$8:$M$8,0)),""), "")&amp;""</f>
        <v/>
      </c>
      <c r="G333" s="31"/>
      <c r="H333" s="31"/>
      <c r="I333" s="31"/>
      <c r="J333" s="31"/>
      <c r="K333" s="31"/>
      <c r="L333" s="31"/>
      <c r="M333" s="31"/>
      <c r="N333" s="31"/>
      <c r="O333" s="31"/>
      <c r="P333" s="31"/>
      <c r="Q333" s="31"/>
      <c r="R333" s="31"/>
      <c r="S333" s="31"/>
      <c r="T333" s="31"/>
      <c r="U333" s="31"/>
      <c r="V333" s="31"/>
      <c r="W333" s="31" t="str">
        <f t="shared" si="9"/>
        <v>V_REVFREMD</v>
      </c>
      <c r="X333" s="31"/>
      <c r="Y333" s="31"/>
      <c r="Z333" s="31"/>
      <c r="AA333" s="31"/>
      <c r="AB333" s="31"/>
      <c r="AC333" s="31"/>
      <c r="AD333" s="31"/>
      <c r="AE333" s="31"/>
      <c r="AF333" s="31"/>
      <c r="AG333" s="31"/>
      <c r="AH333" s="31"/>
    </row>
    <row r="334" spans="1:34" x14ac:dyDescent="0.4">
      <c r="A334" s="31">
        <f>IFERROR(IF(AND(A312=A313,A313=A314,A314=A315,A315=A316,A316=A317,A317=A318,A318=A319,A319=A320,A320=A321,A321=A322,A322=A323,A323=A324,A324=A325,A325=A326,A326=A327,A327=A328,A328=A329,A329=A330,A330=A331,A331=A332,A332=A333),IF(A333+1&gt;MATCH(0,Input_Lieferant!$B$9:$B$158,-1),"",A333+1),A333),"")</f>
        <v>16</v>
      </c>
      <c r="B334" s="31"/>
      <c r="C334" s="25" t="str">
        <f t="shared" si="10"/>
        <v>001</v>
      </c>
      <c r="D334" s="31"/>
      <c r="E334" s="31"/>
      <c r="F334" s="31" t="str">
        <f>IF(A334&lt;&gt;"", _xlfn.IFNA(INDEX(Grunddaten!$A$9:$S$159,MATCH(A334,Input_Lieferant!$B$9:$B$158,0),MATCH(W334,Grunddaten!$A$8:$M$8,0)),""), "")&amp;""</f>
        <v/>
      </c>
      <c r="G334" s="31"/>
      <c r="H334" s="31"/>
      <c r="I334" s="31"/>
      <c r="J334" s="31"/>
      <c r="K334" s="31"/>
      <c r="L334" s="31"/>
      <c r="M334" s="31"/>
      <c r="N334" s="31"/>
      <c r="O334" s="31"/>
      <c r="P334" s="31"/>
      <c r="Q334" s="31"/>
      <c r="R334" s="31"/>
      <c r="S334" s="31"/>
      <c r="T334" s="31"/>
      <c r="U334" s="31"/>
      <c r="V334" s="31"/>
      <c r="W334" s="31" t="str">
        <f t="shared" si="9"/>
        <v>V_REVEIGEN</v>
      </c>
      <c r="X334" s="31"/>
      <c r="Y334" s="31"/>
      <c r="Z334" s="31"/>
      <c r="AA334" s="31"/>
      <c r="AB334" s="31"/>
      <c r="AC334" s="31"/>
      <c r="AD334" s="31"/>
      <c r="AE334" s="31"/>
      <c r="AF334" s="31"/>
      <c r="AG334" s="31"/>
      <c r="AH334" s="31"/>
    </row>
    <row r="335" spans="1:34" x14ac:dyDescent="0.4">
      <c r="A335" s="31">
        <f>IFERROR(IF(AND(A313=A314,A314=A315,A315=A316,A316=A317,A317=A318,A318=A319,A319=A320,A320=A321,A321=A322,A322=A323,A323=A324,A324=A325,A325=A326,A326=A327,A327=A328,A328=A329,A329=A330,A330=A331,A331=A332,A332=A333,A333=A334),IF(A334+1&gt;MATCH(0,Input_Lieferant!$B$9:$B$158,-1),"",A334+1),A334),"")</f>
        <v>16</v>
      </c>
      <c r="B335" s="31"/>
      <c r="C335" s="25" t="str">
        <f t="shared" si="10"/>
        <v>001</v>
      </c>
      <c r="D335" s="31"/>
      <c r="E335" s="31"/>
      <c r="F335" s="31" t="str">
        <f>IF(A335&lt;&gt;"", _xlfn.IFNA(INDEX('Systemmanager - Datenassistent'!$A$9:$AE$159,MATCH(A335,Input_Lieferant!$B$9:$B$158,0),MATCH(W335,'Systemmanager - Datenassistent'!$A$8:$AE$8,0)),""), "")&amp;""</f>
        <v/>
      </c>
      <c r="G335" s="31"/>
      <c r="H335" s="31"/>
      <c r="I335" s="31"/>
      <c r="J335" s="31"/>
      <c r="K335" s="31"/>
      <c r="L335" s="31"/>
      <c r="M335" s="31"/>
      <c r="N335" s="31"/>
      <c r="O335" s="31"/>
      <c r="P335" s="31"/>
      <c r="Q335" s="31"/>
      <c r="R335" s="31"/>
      <c r="S335" s="31"/>
      <c r="T335" s="31"/>
      <c r="U335" s="31"/>
      <c r="V335" s="31"/>
      <c r="W335" s="31" t="str">
        <f t="shared" si="9"/>
        <v>V_SYSTEMMANAGER</v>
      </c>
      <c r="X335" s="31"/>
      <c r="Y335" s="31"/>
      <c r="Z335" s="31"/>
      <c r="AA335" s="31"/>
      <c r="AB335" s="31"/>
      <c r="AC335" s="31"/>
      <c r="AD335" s="31"/>
      <c r="AE335" s="31"/>
      <c r="AF335" s="31"/>
      <c r="AG335" s="31"/>
      <c r="AH335" s="31"/>
    </row>
    <row r="336" spans="1:34" x14ac:dyDescent="0.4">
      <c r="A336" s="31">
        <f>IFERROR(IF(AND(A314=A315,A315=A316,A316=A317,A317=A318,A318=A319,A319=A320,A320=A321,A321=A322,A322=A323,A323=A324,A324=A325,A325=A326,A326=A327,A327=A328,A328=A329,A329=A330,A330=A331,A331=A332,A332=A333,A333=A334,A334=A335),IF(A335+1&gt;MATCH(0,Input_Lieferant!$B$9:$B$158,-1),"",A335+1),A335),"")</f>
        <v>16</v>
      </c>
      <c r="B336" s="31"/>
      <c r="C336" s="25" t="str">
        <f t="shared" si="10"/>
        <v>001</v>
      </c>
      <c r="D336" s="31"/>
      <c r="E336" s="31"/>
      <c r="F336" s="31" t="str">
        <f>IF(A336&lt;&gt;"", _xlfn.IFNA(INDEX(Grunddaten!$A$9:$S$159,MATCH(A336,Input_Lieferant!$B$9:$B$158,0),MATCH(W336,Grunddaten!$A$8:$M$8,0)),""), "")&amp;""</f>
        <v>P</v>
      </c>
      <c r="G336" s="31"/>
      <c r="H336" s="31"/>
      <c r="I336" s="31"/>
      <c r="J336" s="31"/>
      <c r="K336" s="31"/>
      <c r="L336" s="31"/>
      <c r="M336" s="31"/>
      <c r="N336" s="31"/>
      <c r="O336" s="31"/>
      <c r="P336" s="31"/>
      <c r="Q336" s="31"/>
      <c r="R336" s="31"/>
      <c r="S336" s="31"/>
      <c r="T336" s="31"/>
      <c r="U336" s="31"/>
      <c r="V336" s="31"/>
      <c r="W336" s="31" t="str">
        <f t="shared" si="9"/>
        <v>V_UEBERSETZUNG</v>
      </c>
      <c r="X336" s="31"/>
      <c r="Y336" s="31"/>
      <c r="Z336" s="31"/>
      <c r="AA336" s="31"/>
      <c r="AB336" s="31"/>
      <c r="AC336" s="31"/>
      <c r="AD336" s="31"/>
      <c r="AE336" s="31"/>
      <c r="AF336" s="31"/>
      <c r="AG336" s="31"/>
      <c r="AH336" s="31"/>
    </row>
    <row r="337" spans="1:34" x14ac:dyDescent="0.4">
      <c r="A337" s="31">
        <f>IFERROR(IF(AND(A315=A316,A316=A317,A317=A318,A318=A319,A319=A320,A320=A321,A321=A322,A322=A323,A323=A324,A324=A325,A325=A326,A326=A327,A327=A328,A328=A329,A329=A330,A330=A331,A331=A332,A332=A333,A333=A334,A334=A335,A335=A336),IF(A336+1&gt;MATCH(0,Input_Lieferant!$B$9:$B$158,-1),"",A336+1),A336),"")</f>
        <v>16</v>
      </c>
      <c r="B337" s="31"/>
      <c r="C337" s="25" t="str">
        <f t="shared" si="10"/>
        <v>001</v>
      </c>
      <c r="D337" s="31"/>
      <c r="E337" s="31"/>
      <c r="F337" s="31" t="str">
        <f>IF(A337&lt;&gt;"", _xlfn.IFNA(INDEX('Systemmanager - Datenassistent'!$A$9:$AE$159,MATCH(A337,Input_Lieferant!$B$9:$B$158,0),MATCH(W337,'Systemmanager - Datenassistent'!$A$8:$AE$8,0)),""), "")&amp;""</f>
        <v/>
      </c>
      <c r="G337" s="31"/>
      <c r="H337" s="31"/>
      <c r="I337" s="31"/>
      <c r="J337" s="31"/>
      <c r="K337" s="31"/>
      <c r="L337" s="31"/>
      <c r="M337" s="31"/>
      <c r="N337" s="31"/>
      <c r="O337" s="31"/>
      <c r="P337" s="31"/>
      <c r="Q337" s="31"/>
      <c r="R337" s="31"/>
      <c r="S337" s="31"/>
      <c r="T337" s="31"/>
      <c r="U337" s="31"/>
      <c r="V337" s="31"/>
      <c r="W337" s="31" t="str">
        <f t="shared" si="9"/>
        <v>V_KENNZIFFER</v>
      </c>
      <c r="X337" s="31"/>
      <c r="Y337" s="31"/>
      <c r="Z337" s="31"/>
      <c r="AA337" s="31"/>
      <c r="AB337" s="31"/>
      <c r="AC337" s="31"/>
      <c r="AD337" s="31"/>
      <c r="AE337" s="31"/>
      <c r="AF337" s="31"/>
      <c r="AG337" s="31"/>
      <c r="AH337" s="31"/>
    </row>
    <row r="338" spans="1:34" x14ac:dyDescent="0.4">
      <c r="A338" s="31">
        <f>IFERROR(IF(AND(A316=A317,A317=A318,A318=A319,A319=A320,A320=A321,A321=A322,A322=A323,A323=A324,A324=A325,A325=A326,A326=A327,A327=A328,A328=A329,A329=A330,A330=A331,A331=A332,A332=A333,A333=A334,A334=A335,A335=A336,A336=A337),IF(A337+1&gt;MATCH(0,Input_Lieferant!$B$9:$B$158,-1),"",A337+1),A337),"")</f>
        <v>16</v>
      </c>
      <c r="B338" s="31"/>
      <c r="C338" s="25" t="str">
        <f t="shared" si="10"/>
        <v>001</v>
      </c>
      <c r="D338" s="31"/>
      <c r="E338" s="31"/>
      <c r="F338" s="31" t="str">
        <f>IF(A338&lt;&gt;"", _xlfn.IFNA(INDEX('Systemmanager - Datenassistent'!$A$9:$AE$159,MATCH(A338,Input_Lieferant!$B$9:$B$158,0),MATCH(W338,'Systemmanager - Datenassistent'!$A$8:$AE$8,0)),""), "")&amp;""</f>
        <v/>
      </c>
      <c r="G338" s="31"/>
      <c r="H338" s="31"/>
      <c r="I338" s="31"/>
      <c r="J338" s="31"/>
      <c r="K338" s="31"/>
      <c r="L338" s="31"/>
      <c r="M338" s="31"/>
      <c r="N338" s="31"/>
      <c r="O338" s="31"/>
      <c r="P338" s="31"/>
      <c r="Q338" s="31"/>
      <c r="R338" s="31"/>
      <c r="S338" s="31"/>
      <c r="T338" s="31"/>
      <c r="U338" s="31"/>
      <c r="V338" s="31"/>
      <c r="W338" s="31" t="str">
        <f t="shared" si="9"/>
        <v>V_NEXT_HIGHER</v>
      </c>
      <c r="X338" s="31"/>
      <c r="Y338" s="31"/>
      <c r="Z338" s="31"/>
      <c r="AA338" s="31"/>
      <c r="AB338" s="31"/>
      <c r="AC338" s="31"/>
      <c r="AD338" s="31"/>
      <c r="AE338" s="31"/>
      <c r="AF338" s="31"/>
      <c r="AG338" s="31"/>
      <c r="AH338" s="31"/>
    </row>
    <row r="339" spans="1:34" x14ac:dyDescent="0.4">
      <c r="A339" s="31">
        <f>IFERROR(IF(AND(A317=A318,A318=A319,A319=A320,A320=A321,A321=A322,A322=A323,A323=A324,A324=A325,A325=A326,A326=A327,A327=A328,A328=A329,A329=A330,A330=A331,A331=A332,A332=A333,A333=A334,A334=A335,A335=A336,A336=A337,A337=A338),IF(A338+1&gt;MATCH(0,Input_Lieferant!$B$9:$B$158,-1),"",A338+1),A338),"")</f>
        <v>16</v>
      </c>
      <c r="B339" s="31"/>
      <c r="C339" s="25" t="str">
        <f t="shared" si="10"/>
        <v>001</v>
      </c>
      <c r="D339" s="31"/>
      <c r="E339" s="31"/>
      <c r="F339" s="31" t="str">
        <f>IF(A339&lt;&gt;"", _xlfn.IFNA(INDEX(Grunddaten!$A$9:$S$159,MATCH(A339,Input_Lieferant!$B$9:$B$158,0),MATCH(W339,Grunddaten!$A$8:$M$8,0)),""), "")&amp;""</f>
        <v>J</v>
      </c>
      <c r="G339" s="31"/>
      <c r="H339" s="31"/>
      <c r="I339" s="31"/>
      <c r="J339" s="31"/>
      <c r="K339" s="31"/>
      <c r="L339" s="31"/>
      <c r="M339" s="31"/>
      <c r="N339" s="31"/>
      <c r="O339" s="31"/>
      <c r="P339" s="31"/>
      <c r="Q339" s="31"/>
      <c r="R339" s="31"/>
      <c r="S339" s="31"/>
      <c r="T339" s="31"/>
      <c r="U339" s="31"/>
      <c r="V339" s="31"/>
      <c r="W339" s="31" t="str">
        <f t="shared" si="9"/>
        <v>V_ZERTFLUG</v>
      </c>
      <c r="X339" s="31"/>
      <c r="Y339" s="31"/>
      <c r="Z339" s="31"/>
      <c r="AA339" s="31"/>
      <c r="AB339" s="31"/>
      <c r="AC339" s="31"/>
      <c r="AD339" s="31"/>
      <c r="AE339" s="31"/>
      <c r="AF339" s="31"/>
      <c r="AG339" s="31"/>
      <c r="AH339" s="31"/>
    </row>
    <row r="340" spans="1:34" x14ac:dyDescent="0.4">
      <c r="A340" s="31">
        <f>IFERROR(IF(AND(A318=A319,A319=A320,A320=A321,A321=A322,A322=A323,A323=A324,A324=A325,A325=A326,A326=A327,A327=A328,A328=A329,A329=A330,A330=A331,A331=A332,A332=A333,A333=A334,A334=A335,A335=A336,A336=A337,A337=A338,A338=A339),IF(A339+1&gt;MATCH(0,Input_Lieferant!$B$9:$B$158,-1),"",A339+1),A339),"")</f>
        <v>16</v>
      </c>
      <c r="B340" s="31"/>
      <c r="C340" s="25" t="str">
        <f t="shared" si="10"/>
        <v>001</v>
      </c>
      <c r="D340" s="31"/>
      <c r="E340" s="31"/>
      <c r="F340" s="31" t="str">
        <f>IF(A340&lt;&gt;"", _xlfn.IFNA(INDEX('Systemmanager - Datenassistent'!$A$9:$AE$159,MATCH(A340,Input_Lieferant!$B$9:$B$158,0),MATCH(W340,'Systemmanager - Datenassistent'!$A$8:$AE$8,0)),""), "")&amp;""</f>
        <v>X</v>
      </c>
      <c r="G340" s="31"/>
      <c r="H340" s="31"/>
      <c r="I340" s="31"/>
      <c r="J340" s="31"/>
      <c r="K340" s="31"/>
      <c r="L340" s="31"/>
      <c r="M340" s="31"/>
      <c r="N340" s="31"/>
      <c r="O340" s="31"/>
      <c r="P340" s="31"/>
      <c r="Q340" s="31"/>
      <c r="R340" s="31"/>
      <c r="S340" s="31"/>
      <c r="T340" s="31"/>
      <c r="U340" s="31"/>
      <c r="V340" s="31"/>
      <c r="W340" s="31" t="str">
        <f t="shared" si="9"/>
        <v>V_APM</v>
      </c>
      <c r="X340" s="31"/>
      <c r="Y340" s="31"/>
      <c r="Z340" s="31"/>
      <c r="AA340" s="31"/>
      <c r="AB340" s="31"/>
      <c r="AC340" s="31"/>
      <c r="AD340" s="31"/>
      <c r="AE340" s="31"/>
      <c r="AF340" s="31"/>
      <c r="AG340" s="31"/>
      <c r="AH340" s="31"/>
    </row>
    <row r="341" spans="1:34" x14ac:dyDescent="0.4">
      <c r="A341" s="31">
        <f>IFERROR(IF(AND(A319=A320,A320=A321,A321=A322,A322=A323,A323=A324,A324=A325,A325=A326,A326=A327,A327=A328,A328=A329,A329=A330,A330=A331,A331=A332,A332=A333,A333=A334,A334=A335,A335=A336,A336=A337,A337=A338,A338=A339,A339=A340),IF(A340+1&gt;MATCH(0,Input_Lieferant!$B$9:$B$158,-1),"",A340+1),A340),"")</f>
        <v>16</v>
      </c>
      <c r="B341" s="31"/>
      <c r="C341" s="25" t="str">
        <f t="shared" si="10"/>
        <v>001</v>
      </c>
      <c r="D341" s="31"/>
      <c r="E341" s="31"/>
      <c r="F341" s="31"/>
      <c r="G341" s="31"/>
      <c r="H341" s="31"/>
      <c r="I341" s="31"/>
      <c r="J341" s="31"/>
      <c r="K341" s="31"/>
      <c r="L341" s="31"/>
      <c r="M341" s="31"/>
      <c r="N341" s="31"/>
      <c r="O341" s="31"/>
      <c r="P341" s="31"/>
      <c r="Q341" s="31"/>
      <c r="R341" s="31"/>
      <c r="S341" s="31"/>
      <c r="T341" s="31"/>
      <c r="U341" s="31"/>
      <c r="V341" s="31"/>
      <c r="W341" s="31" t="str">
        <f t="shared" si="9"/>
        <v>V_CHEOPS</v>
      </c>
      <c r="X341" s="31"/>
      <c r="Y341" s="31"/>
      <c r="Z341" s="31"/>
      <c r="AA341" s="31"/>
      <c r="AB341" s="31"/>
      <c r="AC341" s="31"/>
      <c r="AD341" s="31"/>
      <c r="AE341" s="31"/>
      <c r="AF341" s="31"/>
      <c r="AG341" s="31"/>
      <c r="AH341" s="31"/>
    </row>
    <row r="342" spans="1:34" x14ac:dyDescent="0.4">
      <c r="A342" s="31">
        <f>IFERROR(IF(AND(A320=A321,A321=A322,A322=A323,A323=A324,A324=A325,A325=A326,A326=A327,A327=A328,A328=A329,A329=A330,A330=A331,A331=A332,A332=A333,A333=A334,A334=A335,A335=A336,A336=A337,A337=A338,A338=A339,A339=A340,A340=A341),IF(A341+1&gt;MATCH(0,Input_Lieferant!$B$9:$B$158,-1),"",A341+1),A341),"")</f>
        <v>16</v>
      </c>
      <c r="B342" s="31"/>
      <c r="C342" s="25" t="str">
        <f t="shared" si="10"/>
        <v>001</v>
      </c>
      <c r="D342" s="31"/>
      <c r="E342" s="31"/>
      <c r="F342" s="31" t="str">
        <f>IF(A342&lt;&gt;"", _xlfn.IFNA(INDEX('Systemmanager - Datenassistent'!$A$9:$AE$159,MATCH(A342,Input_Lieferant!$B$9:$B$158,0),MATCH(W342,'Systemmanager - Datenassistent'!$A$8:$AE$8,0)),""), "")&amp;""</f>
        <v/>
      </c>
      <c r="G342" s="31"/>
      <c r="H342" s="31"/>
      <c r="I342" s="31"/>
      <c r="J342" s="31"/>
      <c r="K342" s="31"/>
      <c r="L342" s="31"/>
      <c r="M342" s="31"/>
      <c r="N342" s="31"/>
      <c r="O342" s="31"/>
      <c r="P342" s="31"/>
      <c r="Q342" s="31"/>
      <c r="R342" s="31"/>
      <c r="S342" s="31"/>
      <c r="T342" s="31"/>
      <c r="U342" s="31"/>
      <c r="V342" s="31"/>
      <c r="W342" s="31" t="str">
        <f t="shared" si="9"/>
        <v>V_SVSAA</v>
      </c>
      <c r="X342" s="31"/>
      <c r="Y342" s="31"/>
      <c r="Z342" s="31"/>
      <c r="AA342" s="31"/>
      <c r="AB342" s="31"/>
      <c r="AC342" s="31"/>
      <c r="AD342" s="31"/>
      <c r="AE342" s="31"/>
      <c r="AF342" s="31"/>
      <c r="AG342" s="31"/>
      <c r="AH342" s="31"/>
    </row>
    <row r="343" spans="1:34" x14ac:dyDescent="0.4">
      <c r="A343" s="31">
        <f>IFERROR(IF(AND(A321=A322,A322=A323,A323=A324,A324=A325,A325=A326,A326=A327,A327=A328,A328=A329,A329=A330,A330=A331,A331=A332,A332=A333,A333=A334,A334=A335,A335=A336,A336=A337,A337=A338,A338=A339,A339=A340,A340=A341,A341=A342),IF(A342+1&gt;MATCH(0,Input_Lieferant!$B$9:$B$158,-1),"",A342+1),A342),"")</f>
        <v>16</v>
      </c>
      <c r="B343" s="31"/>
      <c r="C343" s="25" t="str">
        <f t="shared" si="10"/>
        <v>001</v>
      </c>
      <c r="D343" s="31"/>
      <c r="E343" s="31"/>
      <c r="F343" s="31" t="str">
        <f>IF(A343&lt;&gt;"", IFERROR(ROUND(INDEX(Input_Lieferant!$A$9:$AS$159,MATCH(A343,Input_Lieferant!$B$9:$B$158,0),MATCH(W343,Input_Lieferant!$A$8:$AS$8,0)),2),""), "")&amp;""</f>
        <v>4.84</v>
      </c>
      <c r="G343" s="31"/>
      <c r="H343" s="31"/>
      <c r="I343" s="31"/>
      <c r="J343" s="31"/>
      <c r="K343" s="31"/>
      <c r="L343" s="31"/>
      <c r="M343" s="31"/>
      <c r="N343" s="31"/>
      <c r="O343" s="31"/>
      <c r="P343" s="31"/>
      <c r="Q343" s="31"/>
      <c r="R343" s="31"/>
      <c r="S343" s="31"/>
      <c r="T343" s="31"/>
      <c r="U343" s="31"/>
      <c r="V343" s="31"/>
      <c r="W343" s="31" t="str">
        <f t="shared" si="9"/>
        <v>V_BEWERTUNGSPREIS</v>
      </c>
      <c r="X343" s="31"/>
      <c r="Y343" s="31"/>
      <c r="Z343" s="31"/>
      <c r="AA343" s="31"/>
      <c r="AB343" s="31"/>
      <c r="AC343" s="31"/>
      <c r="AD343" s="31"/>
      <c r="AE343" s="31"/>
      <c r="AF343" s="31"/>
      <c r="AG343" s="31"/>
      <c r="AH343" s="31"/>
    </row>
    <row r="344" spans="1:34" x14ac:dyDescent="0.4">
      <c r="A344" s="31">
        <f>IFERROR(IF(AND(A322=A323,A323=A324,A324=A325,A325=A326,A326=A327,A327=A328,A328=A329,A329=A330,A330=A331,A331=A332,A332=A333,A333=A334,A334=A335,A335=A336,A336=A337,A337=A338,A338=A339,A339=A340,A340=A341,A341=A342,A342=A343),IF(A343+1&gt;MATCH(0,Input_Lieferant!$B$9:$B$158,-1),"",A343+1),A343),"")</f>
        <v>16</v>
      </c>
      <c r="B344" s="31"/>
      <c r="C344" s="25" t="str">
        <f t="shared" si="10"/>
        <v>001</v>
      </c>
      <c r="D344" s="31"/>
      <c r="E344" s="31"/>
      <c r="F344" s="31" t="str">
        <f>IF(A344&lt;&gt;"", _xlfn.IFNA(INDEX(Input_Lieferant!$A$9:$AS$159,MATCH(A344,Input_Lieferant!$B$9:$B$158,0),MATCH(W344,Input_Lieferant!$A$8:$AS$8,0)),""), "")&amp;""</f>
        <v>CHF</v>
      </c>
      <c r="G344" s="31"/>
      <c r="H344" s="31"/>
      <c r="I344" s="31"/>
      <c r="J344" s="31"/>
      <c r="K344" s="31"/>
      <c r="L344" s="31"/>
      <c r="M344" s="31"/>
      <c r="N344" s="31"/>
      <c r="O344" s="31"/>
      <c r="P344" s="31"/>
      <c r="Q344" s="31"/>
      <c r="R344" s="31"/>
      <c r="S344" s="31"/>
      <c r="T344" s="31"/>
      <c r="U344" s="31"/>
      <c r="V344" s="31"/>
      <c r="W344" s="31" t="str">
        <f t="shared" ref="W344:W407" si="11">IF(A344&lt;&gt;"", W322&amp;"","")</f>
        <v>V_WAEHRUNG</v>
      </c>
      <c r="X344" s="31"/>
      <c r="Y344" s="31"/>
      <c r="Z344" s="31"/>
      <c r="AA344" s="31"/>
      <c r="AB344" s="31"/>
      <c r="AC344" s="31"/>
      <c r="AD344" s="31"/>
      <c r="AE344" s="31"/>
      <c r="AF344" s="31"/>
      <c r="AG344" s="31"/>
      <c r="AH344" s="31"/>
    </row>
    <row r="345" spans="1:34" x14ac:dyDescent="0.4">
      <c r="A345" s="31">
        <f>IFERROR(IF(AND(A323=A324,A324=A325,A325=A326,A326=A327,A327=A328,A328=A329,A329=A330,A330=A331,A331=A332,A332=A333,A333=A334,A334=A335,A335=A336,A336=A337,A337=A338,A338=A339,A339=A340,A340=A341,A341=A342,A342=A343,A343=A344),IF(A344+1&gt;MATCH(0,Input_Lieferant!$B$9:$B$158,-1),"",A344+1),A344),"")</f>
        <v>16</v>
      </c>
      <c r="B345" s="31"/>
      <c r="C345" s="25" t="str">
        <f t="shared" si="10"/>
        <v>001</v>
      </c>
      <c r="D345" s="31"/>
      <c r="E345" s="31"/>
      <c r="F345" s="31" t="str">
        <f>IF(A345&lt;&gt;"", _xlfn.IFNA(INDEX(Input_Lieferant!$A$9:$AS$159,MATCH(A345,Input_Lieferant!$B$9:$B$158,0),MATCH(W345,Input_Lieferant!$A$8:$AS$8,0)),""), "")&amp;""</f>
        <v>18</v>
      </c>
      <c r="G345" s="31"/>
      <c r="H345" s="31"/>
      <c r="I345" s="31"/>
      <c r="J345" s="31"/>
      <c r="K345" s="31"/>
      <c r="L345" s="31"/>
      <c r="M345" s="31"/>
      <c r="N345" s="31"/>
      <c r="O345" s="31"/>
      <c r="P345" s="31"/>
      <c r="Q345" s="31"/>
      <c r="R345" s="31"/>
      <c r="S345" s="31"/>
      <c r="T345" s="31"/>
      <c r="U345" s="31"/>
      <c r="V345" s="31"/>
      <c r="W345" s="31" t="str">
        <f t="shared" si="11"/>
        <v>V_PREISEINHEIT</v>
      </c>
      <c r="X345" s="31"/>
      <c r="Y345" s="31"/>
      <c r="Z345" s="31"/>
      <c r="AA345" s="31"/>
      <c r="AB345" s="31"/>
      <c r="AC345" s="31"/>
      <c r="AD345" s="31"/>
      <c r="AE345" s="31"/>
      <c r="AF345" s="31"/>
      <c r="AG345" s="31"/>
      <c r="AH345" s="31"/>
    </row>
    <row r="346" spans="1:34" x14ac:dyDescent="0.4">
      <c r="A346" s="31">
        <f>IFERROR(IF(AND(A324=A325,A325=A326,A326=A327,A327=A328,A328=A329,A329=A330,A330=A331,A331=A332,A332=A333,A333=A334,A334=A335,A335=A336,A336=A337,A337=A338,A338=A339,A339=A340,A340=A341,A341=A342,A342=A343,A343=A344,A344=A345),IF(A345+1&gt;MATCH(0,Input_Lieferant!$B$9:$B$158,-1),"",A345+1),A345),"")</f>
        <v>16</v>
      </c>
      <c r="B346" s="31"/>
      <c r="C346" s="25" t="str">
        <f t="shared" si="10"/>
        <v>001</v>
      </c>
      <c r="D346" s="31"/>
      <c r="E346" s="31"/>
      <c r="F346" s="31">
        <f ca="1">IF(A346&lt;&gt;"",NOW(),"")</f>
        <v>45755.458305555556</v>
      </c>
      <c r="G346" s="31"/>
      <c r="H346" s="31"/>
      <c r="I346" s="31"/>
      <c r="J346" s="31"/>
      <c r="K346" s="31"/>
      <c r="L346" s="31"/>
      <c r="M346" s="31"/>
      <c r="N346" s="31"/>
      <c r="O346" s="31"/>
      <c r="P346" s="31"/>
      <c r="Q346" s="31"/>
      <c r="R346" s="31"/>
      <c r="S346" s="31"/>
      <c r="T346" s="31"/>
      <c r="U346" s="31"/>
      <c r="V346" s="31"/>
      <c r="W346" s="31" t="str">
        <f t="shared" si="11"/>
        <v>V_GUELTIGAB</v>
      </c>
      <c r="X346" s="31"/>
      <c r="Y346" s="31"/>
      <c r="Z346" s="31"/>
      <c r="AA346" s="31"/>
      <c r="AB346" s="31"/>
      <c r="AC346" s="31"/>
      <c r="AD346" s="31"/>
      <c r="AE346" s="31"/>
      <c r="AF346" s="31"/>
      <c r="AG346" s="31"/>
      <c r="AH346" s="31"/>
    </row>
    <row r="347" spans="1:34" x14ac:dyDescent="0.4">
      <c r="A347" s="31">
        <f>IFERROR(IF(AND(A325=A326,A326=A327,A327=A328,A328=A329,A329=A330,A330=A331,A331=A332,A332=A333,A333=A334,A334=A335,A335=A336,A336=A337,A337=A338,A338=A339,A339=A340,A340=A341,A341=A342,A342=A343,A343=A344,A344=A345,A345=A346),IF(A346+1&gt;MATCH(0,Input_Lieferant!$B$9:$B$158,-1),"",A346+1),A346),"")</f>
        <v>16</v>
      </c>
      <c r="B347" s="31"/>
      <c r="C347" s="25" t="str">
        <f t="shared" si="10"/>
        <v>001</v>
      </c>
      <c r="D347" s="31"/>
      <c r="E347" s="31"/>
      <c r="F347" s="31" t="str">
        <f>IF(A347&lt;&gt;"", _xlfn.IFNA(INDEX('Systemmanager - Datenassistent'!$A$9:$AE$159,MATCH(A347,Input_Lieferant!$B$9:$B$158,0),MATCH(W347,'Systemmanager - Datenassistent'!$A$8:$AE$8,0)),""), "")&amp;""</f>
        <v/>
      </c>
      <c r="G347" s="31"/>
      <c r="H347" s="31"/>
      <c r="I347" s="31"/>
      <c r="J347" s="31"/>
      <c r="K347" s="31"/>
      <c r="L347" s="31"/>
      <c r="M347" s="31"/>
      <c r="N347" s="31"/>
      <c r="O347" s="31"/>
      <c r="P347" s="31"/>
      <c r="Q347" s="31"/>
      <c r="R347" s="31"/>
      <c r="S347" s="31"/>
      <c r="T347" s="31"/>
      <c r="U347" s="31"/>
      <c r="V347" s="31"/>
      <c r="W347" s="31" t="str">
        <f t="shared" si="11"/>
        <v>V_MIET_RELEVANZ</v>
      </c>
      <c r="X347" s="31"/>
      <c r="Y347" s="31"/>
      <c r="Z347" s="31"/>
      <c r="AA347" s="31"/>
      <c r="AB347" s="31"/>
      <c r="AC347" s="31"/>
      <c r="AD347" s="31"/>
      <c r="AE347" s="31"/>
      <c r="AF347" s="31"/>
      <c r="AG347" s="31"/>
      <c r="AH347" s="31"/>
    </row>
    <row r="348" spans="1:34" x14ac:dyDescent="0.4">
      <c r="A348" s="31">
        <f>IFERROR(IF(AND(A326=A327,A327=A328,A328=A329,A329=A330,A330=A331,A331=A332,A332=A333,A333=A334,A334=A335,A335=A336,A336=A337,A337=A338,A338=A339,A339=A340,A340=A341,A341=A342,A342=A343,A343=A344,A344=A345,A345=A346,A346=A347),IF(A347+1&gt;MATCH(0,Input_Lieferant!$B$9:$B$158,-1),"",A347+1),A347),"")</f>
        <v>16</v>
      </c>
      <c r="B348" s="31"/>
      <c r="C348" s="25" t="str">
        <f t="shared" si="10"/>
        <v>001</v>
      </c>
      <c r="D348" s="31"/>
      <c r="E348" s="31"/>
      <c r="F348" s="31" t="str">
        <f>IF(A348&lt;&gt;"", _xlfn.IFNA(INDEX('Systemmanager - Datenassistent'!$A$9:$AE$159,MATCH(A348,Input_Lieferant!$B$9:$B$158,0),MATCH(W348,'Systemmanager - Datenassistent'!$A$8:$AE$8,0)),""), "")&amp;""</f>
        <v/>
      </c>
      <c r="G348" s="31"/>
      <c r="H348" s="31"/>
      <c r="I348" s="31"/>
      <c r="J348" s="31"/>
      <c r="K348" s="31"/>
      <c r="L348" s="31"/>
      <c r="M348" s="31"/>
      <c r="N348" s="31"/>
      <c r="O348" s="31"/>
      <c r="P348" s="31"/>
      <c r="Q348" s="31"/>
      <c r="R348" s="31"/>
      <c r="S348" s="31"/>
      <c r="T348" s="31"/>
      <c r="U348" s="31"/>
      <c r="V348" s="31"/>
      <c r="W348" s="31" t="str">
        <f t="shared" si="11"/>
        <v>V_NACHSCHUBKLASSE</v>
      </c>
      <c r="X348" s="31"/>
      <c r="Y348" s="31"/>
      <c r="Z348" s="31"/>
      <c r="AA348" s="31"/>
      <c r="AB348" s="31"/>
      <c r="AC348" s="31"/>
      <c r="AD348" s="31"/>
      <c r="AE348" s="31"/>
      <c r="AF348" s="31"/>
      <c r="AG348" s="31"/>
      <c r="AH348" s="31"/>
    </row>
    <row r="349" spans="1:34" x14ac:dyDescent="0.4">
      <c r="A349" s="31">
        <f>IFERROR(IF(AND(A327=A328,A328=A329,A329=A330,A330=A331,A331=A332,A332=A333,A333=A334,A334=A335,A335=A336,A336=A337,A337=A338,A338=A339,A339=A340,A340=A341,A341=A342,A342=A343,A343=A344,A344=A345,A345=A346,A346=A347,A347=A348),IF(A348+1&gt;MATCH(0,Input_Lieferant!$B$9:$B$158,-1),"",A348+1),A348),"")</f>
        <v>16</v>
      </c>
      <c r="B349" s="31"/>
      <c r="C349" s="25" t="str">
        <f t="shared" si="10"/>
        <v>001</v>
      </c>
      <c r="D349" s="31"/>
      <c r="E349" s="31"/>
      <c r="F349" s="31" t="str">
        <f>IF(A349&lt;&gt;"", _xlfn.IFNA(INDEX(Input_Lieferant!$A$9:$AS$159,MATCH(A349,Input_Lieferant!$B$9:$B$158,0),MATCH(W349,Input_Lieferant!$A$8:$AS$8,0)),""), "")&amp;""</f>
        <v>95</v>
      </c>
      <c r="G349" s="31"/>
      <c r="H349" s="31"/>
      <c r="I349" s="31"/>
      <c r="J349" s="31"/>
      <c r="K349" s="31"/>
      <c r="L349" s="31"/>
      <c r="M349" s="31"/>
      <c r="N349" s="31"/>
      <c r="O349" s="31"/>
      <c r="P349" s="31"/>
      <c r="Q349" s="31"/>
      <c r="R349" s="31"/>
      <c r="S349" s="31"/>
      <c r="T349" s="31"/>
      <c r="U349" s="31"/>
      <c r="V349" s="31"/>
      <c r="W349" s="31" t="str">
        <f t="shared" si="11"/>
        <v>V_LAGERFAEHIGKEIT</v>
      </c>
      <c r="X349" s="31"/>
      <c r="Y349" s="31"/>
      <c r="Z349" s="31"/>
      <c r="AA349" s="31"/>
      <c r="AB349" s="31"/>
      <c r="AC349" s="31"/>
      <c r="AD349" s="31"/>
      <c r="AE349" s="31"/>
      <c r="AF349" s="31"/>
      <c r="AG349" s="31"/>
      <c r="AH349" s="31"/>
    </row>
    <row r="350" spans="1:34" x14ac:dyDescent="0.4">
      <c r="A350" s="31">
        <f>IFERROR(IF(AND(A328=A329,A329=A330,A330=A331,A331=A332,A332=A333,A333=A334,A334=A335,A335=A336,A336=A337,A337=A338,A338=A339,A339=A340,A340=A341,A341=A342,A342=A343,A343=A344,A344=A345,A345=A346,A346=A347,A347=A348,A348=A349),IF(A349+1&gt;MATCH(0,Input_Lieferant!$B$9:$B$158,-1),"",A349+1),A349),"")</f>
        <v>16</v>
      </c>
      <c r="B350" s="31"/>
      <c r="C350" s="25" t="str">
        <f t="shared" si="10"/>
        <v>001</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V_BETRIEBSMITTEL</v>
      </c>
      <c r="X350" s="31"/>
      <c r="Y350" s="31"/>
      <c r="Z350" s="31"/>
      <c r="AA350" s="31"/>
      <c r="AB350" s="31"/>
      <c r="AC350" s="31"/>
      <c r="AD350" s="31"/>
      <c r="AE350" s="31"/>
      <c r="AF350" s="31"/>
      <c r="AG350" s="31"/>
      <c r="AH350" s="31"/>
    </row>
    <row r="351" spans="1:34" x14ac:dyDescent="0.4">
      <c r="A351" s="31">
        <f>IFERROR(IF(AND(A329=A330,A330=A331,A331=A332,A332=A333,A333=A334,A334=A335,A335=A336,A336=A337,A337=A338,A338=A339,A339=A340,A340=A341,A341=A342,A342=A343,A343=A344,A344=A345,A345=A346,A346=A347,A347=A348,A348=A349,A349=A350),IF(A350+1&gt;MATCH(0,Input_Lieferant!$B$9:$B$158,-1),"",A350+1),A350),"")</f>
        <v>16</v>
      </c>
      <c r="B351" s="31"/>
      <c r="C351" s="25" t="str">
        <f t="shared" si="10"/>
        <v>001</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V_SONDERBETRIEBSMITTEL_MKZ</v>
      </c>
      <c r="X351" s="31"/>
      <c r="Y351" s="31"/>
      <c r="Z351" s="31"/>
      <c r="AA351" s="31"/>
      <c r="AB351" s="31"/>
      <c r="AC351" s="31"/>
      <c r="AD351" s="31"/>
      <c r="AE351" s="31"/>
      <c r="AF351" s="31"/>
      <c r="AG351" s="31"/>
      <c r="AH351" s="31"/>
    </row>
    <row r="352" spans="1:34" x14ac:dyDescent="0.4">
      <c r="A352" s="31">
        <f>IFERROR(IF(AND(A330=A331,A331=A332,A332=A333,A333=A334,A334=A335,A335=A336,A336=A337,A337=A338,A338=A339,A339=A340,A340=A341,A341=A342,A342=A343,A343=A344,A344=A345,A345=A346,A346=A347,A347=A348,A348=A349,A349=A350,A350=A351),IF(A351+1&gt;MATCH(0,Input_Lieferant!$B$9:$B$158,-1),"",A351+1),A351),"")</f>
        <v>16</v>
      </c>
      <c r="B352" s="31"/>
      <c r="C352" s="25" t="str">
        <f t="shared" si="10"/>
        <v>001</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31"/>
      <c r="H352" s="31"/>
      <c r="I352" s="31"/>
      <c r="J352" s="31"/>
      <c r="K352" s="31"/>
      <c r="L352" s="31"/>
      <c r="M352" s="31"/>
      <c r="N352" s="31"/>
      <c r="O352" s="31"/>
      <c r="P352" s="31"/>
      <c r="Q352" s="31"/>
      <c r="R352" s="31"/>
      <c r="S352" s="31"/>
      <c r="T352" s="31"/>
      <c r="U352" s="31"/>
      <c r="V352" s="31"/>
      <c r="W352" s="31" t="str">
        <f t="shared" si="11"/>
        <v>V_SONDERBETRIEBSMITTEL_PRD</v>
      </c>
      <c r="X352" s="31"/>
      <c r="Y352" s="31"/>
      <c r="Z352" s="31"/>
      <c r="AA352" s="31"/>
      <c r="AB352" s="31"/>
      <c r="AC352" s="31"/>
      <c r="AD352" s="31"/>
      <c r="AE352" s="31"/>
      <c r="AF352" s="31"/>
      <c r="AG352" s="31"/>
      <c r="AH352" s="31"/>
    </row>
    <row r="353" spans="1:34" x14ac:dyDescent="0.4">
      <c r="A353" s="31">
        <f>IFERROR(IF(AND(A331=A332,A332=A333,A333=A334,A334=A335,A335=A336,A336=A337,A337=A338,A338=A339,A339=A340,A340=A341,A341=A342,A342=A343,A343=A344,A344=A345,A345=A346,A346=A347,A347=A348,A348=A349,A349=A350,A350=A351,A351=A352),IF(A352+1&gt;MATCH(0,Input_Lieferant!$B$9:$B$158,-1),"",A352+1),A352),"")</f>
        <v>16</v>
      </c>
      <c r="B353" s="31"/>
      <c r="C353" s="25" t="str">
        <f t="shared" si="10"/>
        <v>001</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V_SONDERBETRIEBSMITTEL_TRP</v>
      </c>
      <c r="X353" s="31"/>
      <c r="Y353" s="31"/>
      <c r="Z353" s="31"/>
      <c r="AA353" s="31"/>
      <c r="AB353" s="31"/>
      <c r="AC353" s="31"/>
      <c r="AD353" s="31"/>
      <c r="AE353" s="31"/>
      <c r="AF353" s="31"/>
      <c r="AG353" s="31"/>
      <c r="AH353" s="31"/>
    </row>
    <row r="354" spans="1:34" x14ac:dyDescent="0.4">
      <c r="A354" s="31">
        <f>IFERROR(IF(AND(A332=A333,A333=A334,A334=A335,A335=A336,A336=A337,A337=A338,A338=A339,A339=A340,A340=A341,A341=A342,A342=A343,A343=A344,A344=A345,A345=A346,A346=A347,A347=A348,A348=A349,A349=A350,A350=A351,A351=A352,A352=A353),IF(A353+1&gt;MATCH(0,Input_Lieferant!$B$9:$B$158,-1),"",A353+1),A353),"")</f>
        <v>17</v>
      </c>
      <c r="B354" s="31"/>
      <c r="C354" s="25" t="str">
        <f t="shared" si="10"/>
        <v>001</v>
      </c>
      <c r="D354" s="31"/>
      <c r="E354" s="31"/>
      <c r="F354" s="31" t="str">
        <f>IF(A354&lt;&gt;"", _xlfn.IFNA(INDEX(Grunddaten!$A$9:$S$159,MATCH(A354,Input_Lieferant!$B$9:$B$158,0),MATCH(W354,Grunddaten!$A$8:$M$8,0)),""), "")&amp;""</f>
        <v>JhvwCUVanQhvNMLxWUIrbNkVeNrHpt</v>
      </c>
      <c r="G354" s="31"/>
      <c r="H354" s="31"/>
      <c r="I354" s="31"/>
      <c r="J354" s="31"/>
      <c r="K354" s="31"/>
      <c r="L354" s="31"/>
      <c r="M354" s="31"/>
      <c r="N354" s="31"/>
      <c r="O354" s="31"/>
      <c r="P354" s="31"/>
      <c r="Q354" s="31"/>
      <c r="R354" s="31"/>
      <c r="S354" s="31"/>
      <c r="T354" s="31"/>
      <c r="U354" s="31"/>
      <c r="V354" s="31"/>
      <c r="W354" s="31" t="str">
        <f t="shared" si="11"/>
        <v>V_A_NUMMER</v>
      </c>
      <c r="X354" s="31"/>
      <c r="Y354" s="31"/>
      <c r="Z354" s="31"/>
      <c r="AA354" s="31"/>
      <c r="AB354" s="31"/>
      <c r="AC354" s="31"/>
      <c r="AD354" s="31"/>
      <c r="AE354" s="31"/>
      <c r="AF354" s="31"/>
      <c r="AG354" s="31"/>
      <c r="AH354" s="31"/>
    </row>
    <row r="355" spans="1:34" x14ac:dyDescent="0.4">
      <c r="A355" s="31">
        <f>IFERROR(IF(AND(A333=A334,A334=A335,A335=A336,A336=A337,A337=A338,A338=A339,A339=A340,A340=A341,A341=A342,A342=A343,A343=A344,A344=A345,A345=A346,A346=A347,A347=A348,A348=A349,A349=A350,A350=A351,A351=A352,A352=A353,A353=A354),IF(A354+1&gt;MATCH(0,Input_Lieferant!$B$9:$B$158,-1),"",A354+1),A354),"")</f>
        <v>17</v>
      </c>
      <c r="B355" s="31"/>
      <c r="C355" s="25" t="str">
        <f t="shared" si="10"/>
        <v>001</v>
      </c>
      <c r="D355" s="31"/>
      <c r="E355" s="31"/>
      <c r="F355" s="31" t="str">
        <f>IF(A355&lt;&gt;"", _xlfn.IFNA(INDEX(Grunddaten!$A$9:$S$159,MATCH(A355,Input_Lieferant!$B$9:$B$158,0),MATCH(W355,Grunddaten!$A$8:$M$8,0)),""), "")&amp;""</f>
        <v/>
      </c>
      <c r="G355" s="31"/>
      <c r="H355" s="31"/>
      <c r="I355" s="31"/>
      <c r="J355" s="31"/>
      <c r="K355" s="31"/>
      <c r="L355" s="31"/>
      <c r="M355" s="31"/>
      <c r="N355" s="31"/>
      <c r="O355" s="31"/>
      <c r="P355" s="31"/>
      <c r="Q355" s="31"/>
      <c r="R355" s="31"/>
      <c r="S355" s="31"/>
      <c r="T355" s="31"/>
      <c r="U355" s="31"/>
      <c r="V355" s="31"/>
      <c r="W355" s="31" t="str">
        <f t="shared" si="11"/>
        <v>V_REVFREMD</v>
      </c>
      <c r="X355" s="31"/>
      <c r="Y355" s="31"/>
      <c r="Z355" s="31"/>
      <c r="AA355" s="31"/>
      <c r="AB355" s="31"/>
      <c r="AC355" s="31"/>
      <c r="AD355" s="31"/>
      <c r="AE355" s="31"/>
      <c r="AF355" s="31"/>
      <c r="AG355" s="31"/>
      <c r="AH355" s="31"/>
    </row>
    <row r="356" spans="1:34" x14ac:dyDescent="0.4">
      <c r="A356" s="31">
        <f>IFERROR(IF(AND(A334=A335,A335=A336,A336=A337,A337=A338,A338=A339,A339=A340,A340=A341,A341=A342,A342=A343,A343=A344,A344=A345,A345=A346,A346=A347,A347=A348,A348=A349,A349=A350,A350=A351,A351=A352,A352=A353,A353=A354,A354=A355),IF(A355+1&gt;MATCH(0,Input_Lieferant!$B$9:$B$158,-1),"",A355+1),A355),"")</f>
        <v>17</v>
      </c>
      <c r="B356" s="31"/>
      <c r="C356" s="25" t="str">
        <f t="shared" si="10"/>
        <v>001</v>
      </c>
      <c r="D356" s="31"/>
      <c r="E356" s="31"/>
      <c r="F356" s="31" t="str">
        <f>IF(A356&lt;&gt;"", _xlfn.IFNA(INDEX(Grunddaten!$A$9:$S$159,MATCH(A356,Input_Lieferant!$B$9:$B$158,0),MATCH(W356,Grunddaten!$A$8:$M$8,0)),""), "")&amp;""</f>
        <v>5.99</v>
      </c>
      <c r="G356" s="31"/>
      <c r="H356" s="31"/>
      <c r="I356" s="31"/>
      <c r="J356" s="31"/>
      <c r="K356" s="31"/>
      <c r="L356" s="31"/>
      <c r="M356" s="31"/>
      <c r="N356" s="31"/>
      <c r="O356" s="31"/>
      <c r="P356" s="31"/>
      <c r="Q356" s="31"/>
      <c r="R356" s="31"/>
      <c r="S356" s="31"/>
      <c r="T356" s="31"/>
      <c r="U356" s="31"/>
      <c r="V356" s="31"/>
      <c r="W356" s="31" t="str">
        <f t="shared" si="11"/>
        <v>V_REVEIGEN</v>
      </c>
      <c r="X356" s="31"/>
      <c r="Y356" s="31"/>
      <c r="Z356" s="31"/>
      <c r="AA356" s="31"/>
      <c r="AB356" s="31"/>
      <c r="AC356" s="31"/>
      <c r="AD356" s="31"/>
      <c r="AE356" s="31"/>
      <c r="AF356" s="31"/>
      <c r="AG356" s="31"/>
      <c r="AH356" s="31"/>
    </row>
    <row r="357" spans="1:34" x14ac:dyDescent="0.4">
      <c r="A357" s="31">
        <f>IFERROR(IF(AND(A335=A336,A336=A337,A337=A338,A338=A339,A339=A340,A340=A341,A341=A342,A342=A343,A343=A344,A344=A345,A345=A346,A346=A347,A347=A348,A348=A349,A349=A350,A350=A351,A351=A352,A352=A353,A353=A354,A354=A355,A355=A356),IF(A356+1&gt;MATCH(0,Input_Lieferant!$B$9:$B$158,-1),"",A356+1),A356),"")</f>
        <v>17</v>
      </c>
      <c r="B357" s="31"/>
      <c r="C357" s="25" t="str">
        <f t="shared" si="10"/>
        <v>001</v>
      </c>
      <c r="D357" s="31"/>
      <c r="E357" s="31"/>
      <c r="F357" s="31" t="str">
        <f>IF(A357&lt;&gt;"", _xlfn.IFNA(INDEX('Systemmanager - Datenassistent'!$A$9:$AE$159,MATCH(A357,Input_Lieferant!$B$9:$B$158,0),MATCH(W357,'Systemmanager - Datenassistent'!$A$8:$AE$8,0)),""), "")&amp;""</f>
        <v/>
      </c>
      <c r="G357" s="31"/>
      <c r="H357" s="31"/>
      <c r="I357" s="31"/>
      <c r="J357" s="31"/>
      <c r="K357" s="31"/>
      <c r="L357" s="31"/>
      <c r="M357" s="31"/>
      <c r="N357" s="31"/>
      <c r="O357" s="31"/>
      <c r="P357" s="31"/>
      <c r="Q357" s="31"/>
      <c r="R357" s="31"/>
      <c r="S357" s="31"/>
      <c r="T357" s="31"/>
      <c r="U357" s="31"/>
      <c r="V357" s="31"/>
      <c r="W357" s="31" t="str">
        <f t="shared" si="11"/>
        <v>V_SYSTEMMANAGER</v>
      </c>
      <c r="X357" s="31"/>
      <c r="Y357" s="31"/>
      <c r="Z357" s="31"/>
      <c r="AA357" s="31"/>
      <c r="AB357" s="31"/>
      <c r="AC357" s="31"/>
      <c r="AD357" s="31"/>
      <c r="AE357" s="31"/>
      <c r="AF357" s="31"/>
      <c r="AG357" s="31"/>
      <c r="AH357" s="31"/>
    </row>
    <row r="358" spans="1:34" x14ac:dyDescent="0.4">
      <c r="A358" s="31">
        <f>IFERROR(IF(AND(A336=A337,A337=A338,A338=A339,A339=A340,A340=A341,A341=A342,A342=A343,A343=A344,A344=A345,A345=A346,A346=A347,A347=A348,A348=A349,A349=A350,A350=A351,A351=A352,A352=A353,A353=A354,A354=A355,A355=A356,A356=A357),IF(A357+1&gt;MATCH(0,Input_Lieferant!$B$9:$B$158,-1),"",A357+1),A357),"")</f>
        <v>17</v>
      </c>
      <c r="B358" s="31"/>
      <c r="C358" s="25" t="str">
        <f t="shared" si="10"/>
        <v>001</v>
      </c>
      <c r="D358" s="31"/>
      <c r="E358" s="31"/>
      <c r="F358" s="31" t="str">
        <f>IF(A358&lt;&gt;"", _xlfn.IFNA(INDEX(Grunddaten!$A$9:$S$159,MATCH(A358,Input_Lieferant!$B$9:$B$158,0),MATCH(W358,Grunddaten!$A$8:$M$8,0)),""), "")&amp;""</f>
        <v>P</v>
      </c>
      <c r="G358" s="31"/>
      <c r="H358" s="31"/>
      <c r="I358" s="31"/>
      <c r="J358" s="31"/>
      <c r="K358" s="31"/>
      <c r="L358" s="31"/>
      <c r="M358" s="31"/>
      <c r="N358" s="31"/>
      <c r="O358" s="31"/>
      <c r="P358" s="31"/>
      <c r="Q358" s="31"/>
      <c r="R358" s="31"/>
      <c r="S358" s="31"/>
      <c r="T358" s="31"/>
      <c r="U358" s="31"/>
      <c r="V358" s="31"/>
      <c r="W358" s="31" t="str">
        <f t="shared" si="11"/>
        <v>V_UEBERSETZUNG</v>
      </c>
      <c r="X358" s="31"/>
      <c r="Y358" s="31"/>
      <c r="Z358" s="31"/>
      <c r="AA358" s="31"/>
      <c r="AB358" s="31"/>
      <c r="AC358" s="31"/>
      <c r="AD358" s="31"/>
      <c r="AE358" s="31"/>
      <c r="AF358" s="31"/>
      <c r="AG358" s="31"/>
      <c r="AH358" s="31"/>
    </row>
    <row r="359" spans="1:34" x14ac:dyDescent="0.4">
      <c r="A359" s="31">
        <f>IFERROR(IF(AND(A337=A338,A338=A339,A339=A340,A340=A341,A341=A342,A342=A343,A343=A344,A344=A345,A345=A346,A346=A347,A347=A348,A348=A349,A349=A350,A350=A351,A351=A352,A352=A353,A353=A354,A354=A355,A355=A356,A356=A357,A357=A358),IF(A358+1&gt;MATCH(0,Input_Lieferant!$B$9:$B$158,-1),"",A358+1),A358),"")</f>
        <v>17</v>
      </c>
      <c r="B359" s="31"/>
      <c r="C359" s="25" t="str">
        <f t="shared" si="10"/>
        <v>001</v>
      </c>
      <c r="D359" s="31"/>
      <c r="E359" s="31"/>
      <c r="F359" s="31" t="str">
        <f>IF(A359&lt;&gt;"", _xlfn.IFNA(INDEX('Systemmanager - Datenassistent'!$A$9:$AE$159,MATCH(A359,Input_Lieferant!$B$9:$B$158,0),MATCH(W359,'Systemmanager - Datenassistent'!$A$8:$AE$8,0)),""), "")&amp;""</f>
        <v/>
      </c>
      <c r="G359" s="31"/>
      <c r="H359" s="31"/>
      <c r="I359" s="31"/>
      <c r="J359" s="31"/>
      <c r="K359" s="31"/>
      <c r="L359" s="31"/>
      <c r="M359" s="31"/>
      <c r="N359" s="31"/>
      <c r="O359" s="31"/>
      <c r="P359" s="31"/>
      <c r="Q359" s="31"/>
      <c r="R359" s="31"/>
      <c r="S359" s="31"/>
      <c r="T359" s="31"/>
      <c r="U359" s="31"/>
      <c r="V359" s="31"/>
      <c r="W359" s="31" t="str">
        <f t="shared" si="11"/>
        <v>V_KENNZIFFER</v>
      </c>
      <c r="X359" s="31"/>
      <c r="Y359" s="31"/>
      <c r="Z359" s="31"/>
      <c r="AA359" s="31"/>
      <c r="AB359" s="31"/>
      <c r="AC359" s="31"/>
      <c r="AD359" s="31"/>
      <c r="AE359" s="31"/>
      <c r="AF359" s="31"/>
      <c r="AG359" s="31"/>
      <c r="AH359" s="31"/>
    </row>
    <row r="360" spans="1:34" x14ac:dyDescent="0.4">
      <c r="A360" s="31">
        <f>IFERROR(IF(AND(A338=A339,A339=A340,A340=A341,A341=A342,A342=A343,A343=A344,A344=A345,A345=A346,A346=A347,A347=A348,A348=A349,A349=A350,A350=A351,A351=A352,A352=A353,A353=A354,A354=A355,A355=A356,A356=A357,A357=A358,A358=A359),IF(A359+1&gt;MATCH(0,Input_Lieferant!$B$9:$B$158,-1),"",A359+1),A359),"")</f>
        <v>17</v>
      </c>
      <c r="B360" s="31"/>
      <c r="C360" s="25" t="str">
        <f t="shared" si="10"/>
        <v>001</v>
      </c>
      <c r="D360" s="31"/>
      <c r="E360" s="31"/>
      <c r="F360" s="31" t="str">
        <f>IF(A360&lt;&gt;"", _xlfn.IFNA(INDEX('Systemmanager - Datenassistent'!$A$9:$AE$159,MATCH(A360,Input_Lieferant!$B$9:$B$158,0),MATCH(W360,'Systemmanager - Datenassistent'!$A$8:$AE$8,0)),""), "")&amp;""</f>
        <v/>
      </c>
      <c r="G360" s="31"/>
      <c r="H360" s="31"/>
      <c r="I360" s="31"/>
      <c r="J360" s="31"/>
      <c r="K360" s="31"/>
      <c r="L360" s="31"/>
      <c r="M360" s="31"/>
      <c r="N360" s="31"/>
      <c r="O360" s="31"/>
      <c r="P360" s="31"/>
      <c r="Q360" s="31"/>
      <c r="R360" s="31"/>
      <c r="S360" s="31"/>
      <c r="T360" s="31"/>
      <c r="U360" s="31"/>
      <c r="V360" s="31"/>
      <c r="W360" s="31" t="str">
        <f t="shared" si="11"/>
        <v>V_NEXT_HIGHER</v>
      </c>
      <c r="X360" s="31"/>
      <c r="Y360" s="31"/>
      <c r="Z360" s="31"/>
      <c r="AA360" s="31"/>
      <c r="AB360" s="31"/>
      <c r="AC360" s="31"/>
      <c r="AD360" s="31"/>
      <c r="AE360" s="31"/>
      <c r="AF360" s="31"/>
      <c r="AG360" s="31"/>
      <c r="AH360" s="31"/>
    </row>
    <row r="361" spans="1:34" x14ac:dyDescent="0.4">
      <c r="A361" s="31">
        <f>IFERROR(IF(AND(A339=A340,A340=A341,A341=A342,A342=A343,A343=A344,A344=A345,A345=A346,A346=A347,A347=A348,A348=A349,A349=A350,A350=A351,A351=A352,A352=A353,A353=A354,A354=A355,A355=A356,A356=A357,A357=A358,A358=A359,A359=A360),IF(A360+1&gt;MATCH(0,Input_Lieferant!$B$9:$B$158,-1),"",A360+1),A360),"")</f>
        <v>17</v>
      </c>
      <c r="B361" s="31"/>
      <c r="C361" s="25" t="str">
        <f t="shared" si="10"/>
        <v>001</v>
      </c>
      <c r="D361" s="31"/>
      <c r="E361" s="31"/>
      <c r="F361" s="31" t="str">
        <f>IF(A361&lt;&gt;"", _xlfn.IFNA(INDEX(Grunddaten!$A$9:$S$159,MATCH(A361,Input_Lieferant!$B$9:$B$158,0),MATCH(W361,Grunddaten!$A$8:$M$8,0)),""), "")&amp;""</f>
        <v>J</v>
      </c>
      <c r="G361" s="31"/>
      <c r="H361" s="31"/>
      <c r="I361" s="31"/>
      <c r="J361" s="31"/>
      <c r="K361" s="31"/>
      <c r="L361" s="31"/>
      <c r="M361" s="31"/>
      <c r="N361" s="31"/>
      <c r="O361" s="31"/>
      <c r="P361" s="31"/>
      <c r="Q361" s="31"/>
      <c r="R361" s="31"/>
      <c r="S361" s="31"/>
      <c r="T361" s="31"/>
      <c r="U361" s="31"/>
      <c r="V361" s="31"/>
      <c r="W361" s="31" t="str">
        <f t="shared" si="11"/>
        <v>V_ZERTFLUG</v>
      </c>
      <c r="X361" s="31"/>
      <c r="Y361" s="31"/>
      <c r="Z361" s="31"/>
      <c r="AA361" s="31"/>
      <c r="AB361" s="31"/>
      <c r="AC361" s="31"/>
      <c r="AD361" s="31"/>
      <c r="AE361" s="31"/>
      <c r="AF361" s="31"/>
      <c r="AG361" s="31"/>
      <c r="AH361" s="31"/>
    </row>
    <row r="362" spans="1:34" x14ac:dyDescent="0.4">
      <c r="A362" s="31">
        <f>IFERROR(IF(AND(A340=A341,A341=A342,A342=A343,A343=A344,A344=A345,A345=A346,A346=A347,A347=A348,A348=A349,A349=A350,A350=A351,A351=A352,A352=A353,A353=A354,A354=A355,A355=A356,A356=A357,A357=A358,A358=A359,A359=A360,A360=A361),IF(A361+1&gt;MATCH(0,Input_Lieferant!$B$9:$B$158,-1),"",A361+1),A361),"")</f>
        <v>17</v>
      </c>
      <c r="B362" s="31"/>
      <c r="C362" s="25" t="str">
        <f t="shared" si="10"/>
        <v>001</v>
      </c>
      <c r="D362" s="31"/>
      <c r="E362" s="31"/>
      <c r="F362" s="31" t="str">
        <f>IF(A362&lt;&gt;"", _xlfn.IFNA(INDEX('Systemmanager - Datenassistent'!$A$9:$AE$159,MATCH(A362,Input_Lieferant!$B$9:$B$158,0),MATCH(W362,'Systemmanager - Datenassistent'!$A$8:$AE$8,0)),""), "")&amp;""</f>
        <v>X</v>
      </c>
      <c r="G362" s="31"/>
      <c r="H362" s="31"/>
      <c r="I362" s="31"/>
      <c r="J362" s="31"/>
      <c r="K362" s="31"/>
      <c r="L362" s="31"/>
      <c r="M362" s="31"/>
      <c r="N362" s="31"/>
      <c r="O362" s="31"/>
      <c r="P362" s="31"/>
      <c r="Q362" s="31"/>
      <c r="R362" s="31"/>
      <c r="S362" s="31"/>
      <c r="T362" s="31"/>
      <c r="U362" s="31"/>
      <c r="V362" s="31"/>
      <c r="W362" s="31" t="str">
        <f t="shared" si="11"/>
        <v>V_APM</v>
      </c>
      <c r="X362" s="31"/>
      <c r="Y362" s="31"/>
      <c r="Z362" s="31"/>
      <c r="AA362" s="31"/>
      <c r="AB362" s="31"/>
      <c r="AC362" s="31"/>
      <c r="AD362" s="31"/>
      <c r="AE362" s="31"/>
      <c r="AF362" s="31"/>
      <c r="AG362" s="31"/>
      <c r="AH362" s="31"/>
    </row>
    <row r="363" spans="1:34" x14ac:dyDescent="0.4">
      <c r="A363" s="31">
        <f>IFERROR(IF(AND(A341=A342,A342=A343,A343=A344,A344=A345,A345=A346,A346=A347,A347=A348,A348=A349,A349=A350,A350=A351,A351=A352,A352=A353,A353=A354,A354=A355,A355=A356,A356=A357,A357=A358,A358=A359,A359=A360,A360=A361,A361=A362),IF(A362+1&gt;MATCH(0,Input_Lieferant!$B$9:$B$158,-1),"",A362+1),A362),"")</f>
        <v>17</v>
      </c>
      <c r="B363" s="31"/>
      <c r="C363" s="25" t="str">
        <f t="shared" si="10"/>
        <v>001</v>
      </c>
      <c r="D363" s="31"/>
      <c r="E363" s="31"/>
      <c r="F363" s="31"/>
      <c r="G363" s="31"/>
      <c r="H363" s="31"/>
      <c r="I363" s="31"/>
      <c r="J363" s="31"/>
      <c r="K363" s="31"/>
      <c r="L363" s="31"/>
      <c r="M363" s="31"/>
      <c r="N363" s="31"/>
      <c r="O363" s="31"/>
      <c r="P363" s="31"/>
      <c r="Q363" s="31"/>
      <c r="R363" s="31"/>
      <c r="S363" s="31"/>
      <c r="T363" s="31"/>
      <c r="U363" s="31"/>
      <c r="V363" s="31"/>
      <c r="W363" s="31" t="str">
        <f t="shared" si="11"/>
        <v>V_CHEOPS</v>
      </c>
      <c r="X363" s="31"/>
      <c r="Y363" s="31"/>
      <c r="Z363" s="31"/>
      <c r="AA363" s="31"/>
      <c r="AB363" s="31"/>
      <c r="AC363" s="31"/>
      <c r="AD363" s="31"/>
      <c r="AE363" s="31"/>
      <c r="AF363" s="31"/>
      <c r="AG363" s="31"/>
      <c r="AH363" s="31"/>
    </row>
    <row r="364" spans="1:34" x14ac:dyDescent="0.4">
      <c r="A364" s="31">
        <f>IFERROR(IF(AND(A342=A343,A343=A344,A344=A345,A345=A346,A346=A347,A347=A348,A348=A349,A349=A350,A350=A351,A351=A352,A352=A353,A353=A354,A354=A355,A355=A356,A356=A357,A357=A358,A358=A359,A359=A360,A360=A361,A361=A362,A362=A363),IF(A363+1&gt;MATCH(0,Input_Lieferant!$B$9:$B$158,-1),"",A363+1),A363),"")</f>
        <v>17</v>
      </c>
      <c r="B364" s="31"/>
      <c r="C364" s="25" t="str">
        <f t="shared" si="10"/>
        <v>001</v>
      </c>
      <c r="D364" s="31"/>
      <c r="E364" s="31"/>
      <c r="F364" s="31" t="str">
        <f>IF(A364&lt;&gt;"", _xlfn.IFNA(INDEX('Systemmanager - Datenassistent'!$A$9:$AE$159,MATCH(A364,Input_Lieferant!$B$9:$B$158,0),MATCH(W364,'Systemmanager - Datenassistent'!$A$8:$AE$8,0)),""), "")&amp;""</f>
        <v>X</v>
      </c>
      <c r="G364" s="31"/>
      <c r="H364" s="31"/>
      <c r="I364" s="31"/>
      <c r="J364" s="31"/>
      <c r="K364" s="31"/>
      <c r="L364" s="31"/>
      <c r="M364" s="31"/>
      <c r="N364" s="31"/>
      <c r="O364" s="31"/>
      <c r="P364" s="31"/>
      <c r="Q364" s="31"/>
      <c r="R364" s="31"/>
      <c r="S364" s="31"/>
      <c r="T364" s="31"/>
      <c r="U364" s="31"/>
      <c r="V364" s="31"/>
      <c r="W364" s="31" t="str">
        <f t="shared" si="11"/>
        <v>V_SVSAA</v>
      </c>
      <c r="X364" s="31"/>
      <c r="Y364" s="31"/>
      <c r="Z364" s="31"/>
      <c r="AA364" s="31"/>
      <c r="AB364" s="31"/>
      <c r="AC364" s="31"/>
      <c r="AD364" s="31"/>
      <c r="AE364" s="31"/>
      <c r="AF364" s="31"/>
      <c r="AG364" s="31"/>
      <c r="AH364" s="31"/>
    </row>
    <row r="365" spans="1:34" x14ac:dyDescent="0.4">
      <c r="A365" s="31">
        <f>IFERROR(IF(AND(A343=A344,A344=A345,A345=A346,A346=A347,A347=A348,A348=A349,A349=A350,A350=A351,A351=A352,A352=A353,A353=A354,A354=A355,A355=A356,A356=A357,A357=A358,A358=A359,A359=A360,A360=A361,A361=A362,A362=A363,A363=A364),IF(A364+1&gt;MATCH(0,Input_Lieferant!$B$9:$B$158,-1),"",A364+1),A364),"")</f>
        <v>17</v>
      </c>
      <c r="B365" s="31"/>
      <c r="C365" s="25" t="str">
        <f t="shared" si="10"/>
        <v>001</v>
      </c>
      <c r="D365" s="31"/>
      <c r="E365" s="31"/>
      <c r="F365" s="31" t="str">
        <f>IF(A365&lt;&gt;"", IFERROR(ROUND(INDEX(Input_Lieferant!$A$9:$AS$159,MATCH(A365,Input_Lieferant!$B$9:$B$158,0),MATCH(W365,Input_Lieferant!$A$8:$AS$8,0)),2),""), "")&amp;""</f>
        <v>3.41</v>
      </c>
      <c r="G365" s="31"/>
      <c r="H365" s="31"/>
      <c r="I365" s="31"/>
      <c r="J365" s="31"/>
      <c r="K365" s="31"/>
      <c r="L365" s="31"/>
      <c r="M365" s="31"/>
      <c r="N365" s="31"/>
      <c r="O365" s="31"/>
      <c r="P365" s="31"/>
      <c r="Q365" s="31"/>
      <c r="R365" s="31"/>
      <c r="S365" s="31"/>
      <c r="T365" s="31"/>
      <c r="U365" s="31"/>
      <c r="V365" s="31"/>
      <c r="W365" s="31" t="str">
        <f t="shared" si="11"/>
        <v>V_BEWERTUNGSPREIS</v>
      </c>
      <c r="X365" s="31"/>
      <c r="Y365" s="31"/>
      <c r="Z365" s="31"/>
      <c r="AA365" s="31"/>
      <c r="AB365" s="31"/>
      <c r="AC365" s="31"/>
      <c r="AD365" s="31"/>
      <c r="AE365" s="31"/>
      <c r="AF365" s="31"/>
      <c r="AG365" s="31"/>
      <c r="AH365" s="31"/>
    </row>
    <row r="366" spans="1:34" x14ac:dyDescent="0.4">
      <c r="A366" s="31">
        <f>IFERROR(IF(AND(A344=A345,A345=A346,A346=A347,A347=A348,A348=A349,A349=A350,A350=A351,A351=A352,A352=A353,A353=A354,A354=A355,A355=A356,A356=A357,A357=A358,A358=A359,A359=A360,A360=A361,A361=A362,A362=A363,A363=A364,A364=A365),IF(A365+1&gt;MATCH(0,Input_Lieferant!$B$9:$B$158,-1),"",A365+1),A365),"")</f>
        <v>17</v>
      </c>
      <c r="B366" s="31"/>
      <c r="C366" s="25" t="str">
        <f t="shared" si="10"/>
        <v>001</v>
      </c>
      <c r="D366" s="31"/>
      <c r="E366" s="31"/>
      <c r="F366" s="31" t="str">
        <f>IF(A366&lt;&gt;"", _xlfn.IFNA(INDEX(Input_Lieferant!$A$9:$AS$159,MATCH(A366,Input_Lieferant!$B$9:$B$158,0),MATCH(W366,Input_Lieferant!$A$8:$AS$8,0)),""), "")&amp;""</f>
        <v>CHF</v>
      </c>
      <c r="G366" s="31"/>
      <c r="H366" s="31"/>
      <c r="I366" s="31"/>
      <c r="J366" s="31"/>
      <c r="K366" s="31"/>
      <c r="L366" s="31"/>
      <c r="M366" s="31"/>
      <c r="N366" s="31"/>
      <c r="O366" s="31"/>
      <c r="P366" s="31"/>
      <c r="Q366" s="31"/>
      <c r="R366" s="31"/>
      <c r="S366" s="31"/>
      <c r="T366" s="31"/>
      <c r="U366" s="31"/>
      <c r="V366" s="31"/>
      <c r="W366" s="31" t="str">
        <f t="shared" si="11"/>
        <v>V_WAEHRUNG</v>
      </c>
      <c r="X366" s="31"/>
      <c r="Y366" s="31"/>
      <c r="Z366" s="31"/>
      <c r="AA366" s="31"/>
      <c r="AB366" s="31"/>
      <c r="AC366" s="31"/>
      <c r="AD366" s="31"/>
      <c r="AE366" s="31"/>
      <c r="AF366" s="31"/>
      <c r="AG366" s="31"/>
      <c r="AH366" s="31"/>
    </row>
    <row r="367" spans="1:34" x14ac:dyDescent="0.4">
      <c r="A367" s="31">
        <f>IFERROR(IF(AND(A345=A346,A346=A347,A347=A348,A348=A349,A349=A350,A350=A351,A351=A352,A352=A353,A353=A354,A354=A355,A355=A356,A356=A357,A357=A358,A358=A359,A359=A360,A360=A361,A361=A362,A362=A363,A363=A364,A364=A365,A365=A366),IF(A366+1&gt;MATCH(0,Input_Lieferant!$B$9:$B$158,-1),"",A366+1),A366),"")</f>
        <v>17</v>
      </c>
      <c r="B367" s="31"/>
      <c r="C367" s="25" t="str">
        <f t="shared" si="10"/>
        <v>001</v>
      </c>
      <c r="D367" s="31"/>
      <c r="E367" s="31"/>
      <c r="F367" s="31" t="str">
        <f>IF(A367&lt;&gt;"", _xlfn.IFNA(INDEX(Input_Lieferant!$A$9:$AS$159,MATCH(A367,Input_Lieferant!$B$9:$B$158,0),MATCH(W367,Input_Lieferant!$A$8:$AS$8,0)),""), "")&amp;""</f>
        <v>74</v>
      </c>
      <c r="G367" s="31"/>
      <c r="H367" s="31"/>
      <c r="I367" s="31"/>
      <c r="J367" s="31"/>
      <c r="K367" s="31"/>
      <c r="L367" s="31"/>
      <c r="M367" s="31"/>
      <c r="N367" s="31"/>
      <c r="O367" s="31"/>
      <c r="P367" s="31"/>
      <c r="Q367" s="31"/>
      <c r="R367" s="31"/>
      <c r="S367" s="31"/>
      <c r="T367" s="31"/>
      <c r="U367" s="31"/>
      <c r="V367" s="31"/>
      <c r="W367" s="31" t="str">
        <f t="shared" si="11"/>
        <v>V_PREISEINHEIT</v>
      </c>
      <c r="X367" s="31"/>
      <c r="Y367" s="31"/>
      <c r="Z367" s="31"/>
      <c r="AA367" s="31"/>
      <c r="AB367" s="31"/>
      <c r="AC367" s="31"/>
      <c r="AD367" s="31"/>
      <c r="AE367" s="31"/>
      <c r="AF367" s="31"/>
      <c r="AG367" s="31"/>
      <c r="AH367" s="31"/>
    </row>
    <row r="368" spans="1:34" x14ac:dyDescent="0.4">
      <c r="A368" s="31">
        <f>IFERROR(IF(AND(A346=A347,A347=A348,A348=A349,A349=A350,A350=A351,A351=A352,A352=A353,A353=A354,A354=A355,A355=A356,A356=A357,A357=A358,A358=A359,A359=A360,A360=A361,A361=A362,A362=A363,A363=A364,A364=A365,A365=A366,A366=A367),IF(A367+1&gt;MATCH(0,Input_Lieferant!$B$9:$B$158,-1),"",A367+1),A367),"")</f>
        <v>17</v>
      </c>
      <c r="B368" s="31"/>
      <c r="C368" s="25" t="str">
        <f t="shared" si="10"/>
        <v>001</v>
      </c>
      <c r="D368" s="31"/>
      <c r="E368" s="31"/>
      <c r="F368" s="31">
        <f ca="1">IF(A368&lt;&gt;"",NOW(),"")</f>
        <v>45755.458305555556</v>
      </c>
      <c r="G368" s="31"/>
      <c r="H368" s="31"/>
      <c r="I368" s="31"/>
      <c r="J368" s="31"/>
      <c r="K368" s="31"/>
      <c r="L368" s="31"/>
      <c r="M368" s="31"/>
      <c r="N368" s="31"/>
      <c r="O368" s="31"/>
      <c r="P368" s="31"/>
      <c r="Q368" s="31"/>
      <c r="R368" s="31"/>
      <c r="S368" s="31"/>
      <c r="T368" s="31"/>
      <c r="U368" s="31"/>
      <c r="V368" s="31"/>
      <c r="W368" s="31" t="str">
        <f t="shared" si="11"/>
        <v>V_GUELTIGAB</v>
      </c>
      <c r="X368" s="31"/>
      <c r="Y368" s="31"/>
      <c r="Z368" s="31"/>
      <c r="AA368" s="31"/>
      <c r="AB368" s="31"/>
      <c r="AC368" s="31"/>
      <c r="AD368" s="31"/>
      <c r="AE368" s="31"/>
      <c r="AF368" s="31"/>
      <c r="AG368" s="31"/>
      <c r="AH368" s="31"/>
    </row>
    <row r="369" spans="1:34" x14ac:dyDescent="0.4">
      <c r="A369" s="31">
        <f>IFERROR(IF(AND(A347=A348,A348=A349,A349=A350,A350=A351,A351=A352,A352=A353,A353=A354,A354=A355,A355=A356,A356=A357,A357=A358,A358=A359,A359=A360,A360=A361,A361=A362,A362=A363,A363=A364,A364=A365,A365=A366,A366=A367,A367=A368),IF(A368+1&gt;MATCH(0,Input_Lieferant!$B$9:$B$158,-1),"",A368+1),A368),"")</f>
        <v>17</v>
      </c>
      <c r="B369" s="31"/>
      <c r="C369" s="25" t="str">
        <f t="shared" si="10"/>
        <v>001</v>
      </c>
      <c r="D369" s="31"/>
      <c r="E369" s="31"/>
      <c r="F369" s="31" t="str">
        <f>IF(A369&lt;&gt;"", _xlfn.IFNA(INDEX('Systemmanager - Datenassistent'!$A$9:$AE$159,MATCH(A369,Input_Lieferant!$B$9:$B$158,0),MATCH(W369,'Systemmanager - Datenassistent'!$A$8:$AE$8,0)),""), "")&amp;""</f>
        <v>X</v>
      </c>
      <c r="G369" s="31"/>
      <c r="H369" s="31"/>
      <c r="I369" s="31"/>
      <c r="J369" s="31"/>
      <c r="K369" s="31"/>
      <c r="L369" s="31"/>
      <c r="M369" s="31"/>
      <c r="N369" s="31"/>
      <c r="O369" s="31"/>
      <c r="P369" s="31"/>
      <c r="Q369" s="31"/>
      <c r="R369" s="31"/>
      <c r="S369" s="31"/>
      <c r="T369" s="31"/>
      <c r="U369" s="31"/>
      <c r="V369" s="31"/>
      <c r="W369" s="31" t="str">
        <f t="shared" si="11"/>
        <v>V_MIET_RELEVANZ</v>
      </c>
      <c r="X369" s="31"/>
      <c r="Y369" s="31"/>
      <c r="Z369" s="31"/>
      <c r="AA369" s="31"/>
      <c r="AB369" s="31"/>
      <c r="AC369" s="31"/>
      <c r="AD369" s="31"/>
      <c r="AE369" s="31"/>
      <c r="AF369" s="31"/>
      <c r="AG369" s="31"/>
      <c r="AH369" s="31"/>
    </row>
    <row r="370" spans="1:34" x14ac:dyDescent="0.4">
      <c r="A370" s="31">
        <f>IFERROR(IF(AND(A348=A349,A349=A350,A350=A351,A351=A352,A352=A353,A353=A354,A354=A355,A355=A356,A356=A357,A357=A358,A358=A359,A359=A360,A360=A361,A361=A362,A362=A363,A363=A364,A364=A365,A365=A366,A366=A367,A367=A368,A368=A369),IF(A369+1&gt;MATCH(0,Input_Lieferant!$B$9:$B$158,-1),"",A369+1),A369),"")</f>
        <v>17</v>
      </c>
      <c r="B370" s="31"/>
      <c r="C370" s="25" t="str">
        <f t="shared" si="10"/>
        <v>001</v>
      </c>
      <c r="D370" s="31"/>
      <c r="E370" s="31"/>
      <c r="F370" s="31" t="str">
        <f>IF(A370&lt;&gt;"", _xlfn.IFNA(INDEX('Systemmanager - Datenassistent'!$A$9:$AE$159,MATCH(A370,Input_Lieferant!$B$9:$B$158,0),MATCH(W370,'Systemmanager - Datenassistent'!$A$8:$AE$8,0)),""), "")&amp;""</f>
        <v/>
      </c>
      <c r="G370" s="31"/>
      <c r="H370" s="31"/>
      <c r="I370" s="31"/>
      <c r="J370" s="31"/>
      <c r="K370" s="31"/>
      <c r="L370" s="31"/>
      <c r="M370" s="31"/>
      <c r="N370" s="31"/>
      <c r="O370" s="31"/>
      <c r="P370" s="31"/>
      <c r="Q370" s="31"/>
      <c r="R370" s="31"/>
      <c r="S370" s="31"/>
      <c r="T370" s="31"/>
      <c r="U370" s="31"/>
      <c r="V370" s="31"/>
      <c r="W370" s="31" t="str">
        <f t="shared" si="11"/>
        <v>V_NACHSCHUBKLASSE</v>
      </c>
      <c r="X370" s="31"/>
      <c r="Y370" s="31"/>
      <c r="Z370" s="31"/>
      <c r="AA370" s="31"/>
      <c r="AB370" s="31"/>
      <c r="AC370" s="31"/>
      <c r="AD370" s="31"/>
      <c r="AE370" s="31"/>
      <c r="AF370" s="31"/>
      <c r="AG370" s="31"/>
      <c r="AH370" s="31"/>
    </row>
    <row r="371" spans="1:34" x14ac:dyDescent="0.4">
      <c r="A371" s="31">
        <f>IFERROR(IF(AND(A349=A350,A350=A351,A351=A352,A352=A353,A353=A354,A354=A355,A355=A356,A356=A357,A357=A358,A358=A359,A359=A360,A360=A361,A361=A362,A362=A363,A363=A364,A364=A365,A365=A366,A366=A367,A367=A368,A368=A369,A369=A370),IF(A370+1&gt;MATCH(0,Input_Lieferant!$B$9:$B$158,-1),"",A370+1),A370),"")</f>
        <v>17</v>
      </c>
      <c r="B371" s="31"/>
      <c r="C371" s="25" t="str">
        <f t="shared" si="10"/>
        <v>001</v>
      </c>
      <c r="D371" s="31"/>
      <c r="E371" s="31"/>
      <c r="F371" s="31" t="str">
        <f>IF(A371&lt;&gt;"", _xlfn.IFNA(INDEX(Input_Lieferant!$A$9:$AS$159,MATCH(A371,Input_Lieferant!$B$9:$B$158,0),MATCH(W371,Input_Lieferant!$A$8:$AS$8,0)),""), "")&amp;""</f>
        <v>53</v>
      </c>
      <c r="G371" s="31"/>
      <c r="H371" s="31"/>
      <c r="I371" s="31"/>
      <c r="J371" s="31"/>
      <c r="K371" s="31"/>
      <c r="L371" s="31"/>
      <c r="M371" s="31"/>
      <c r="N371" s="31"/>
      <c r="O371" s="31"/>
      <c r="P371" s="31"/>
      <c r="Q371" s="31"/>
      <c r="R371" s="31"/>
      <c r="S371" s="31"/>
      <c r="T371" s="31"/>
      <c r="U371" s="31"/>
      <c r="V371" s="31"/>
      <c r="W371" s="31" t="str">
        <f t="shared" si="11"/>
        <v>V_LAGERFAEHIGKEIT</v>
      </c>
      <c r="X371" s="31"/>
      <c r="Y371" s="31"/>
      <c r="Z371" s="31"/>
      <c r="AA371" s="31"/>
      <c r="AB371" s="31"/>
      <c r="AC371" s="31"/>
      <c r="AD371" s="31"/>
      <c r="AE371" s="31"/>
      <c r="AF371" s="31"/>
      <c r="AG371" s="31"/>
      <c r="AH371" s="31"/>
    </row>
    <row r="372" spans="1:34" x14ac:dyDescent="0.4">
      <c r="A372" s="31">
        <f>IFERROR(IF(AND(A350=A351,A351=A352,A352=A353,A353=A354,A354=A355,A355=A356,A356=A357,A357=A358,A358=A359,A359=A360,A360=A361,A361=A362,A362=A363,A363=A364,A364=A365,A365=A366,A366=A367,A367=A368,A368=A369,A369=A370,A370=A371),IF(A371+1&gt;MATCH(0,Input_Lieferant!$B$9:$B$158,-1),"",A371+1),A371),"")</f>
        <v>17</v>
      </c>
      <c r="B372" s="31"/>
      <c r="C372" s="25" t="str">
        <f t="shared" si="10"/>
        <v>001</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31"/>
      <c r="H372" s="31"/>
      <c r="I372" s="31"/>
      <c r="J372" s="31"/>
      <c r="K372" s="31"/>
      <c r="L372" s="31"/>
      <c r="M372" s="31"/>
      <c r="N372" s="31"/>
      <c r="O372" s="31"/>
      <c r="P372" s="31"/>
      <c r="Q372" s="31"/>
      <c r="R372" s="31"/>
      <c r="S372" s="31"/>
      <c r="T372" s="31"/>
      <c r="U372" s="31"/>
      <c r="V372" s="31"/>
      <c r="W372" s="31" t="str">
        <f t="shared" si="11"/>
        <v>V_BETRIEBSMITTEL</v>
      </c>
      <c r="X372" s="31"/>
      <c r="Y372" s="31"/>
      <c r="Z372" s="31"/>
      <c r="AA372" s="31"/>
      <c r="AB372" s="31"/>
      <c r="AC372" s="31"/>
      <c r="AD372" s="31"/>
      <c r="AE372" s="31"/>
      <c r="AF372" s="31"/>
      <c r="AG372" s="31"/>
      <c r="AH372" s="31"/>
    </row>
    <row r="373" spans="1:34" x14ac:dyDescent="0.4">
      <c r="A373" s="31">
        <f>IFERROR(IF(AND(A351=A352,A352=A353,A353=A354,A354=A355,A355=A356,A356=A357,A357=A358,A358=A359,A359=A360,A360=A361,A361=A362,A362=A363,A363=A364,A364=A365,A365=A366,A366=A367,A367=A368,A368=A369,A369=A370,A370=A371,A371=A372),IF(A372+1&gt;MATCH(0,Input_Lieferant!$B$9:$B$158,-1),"",A372+1),A372),"")</f>
        <v>17</v>
      </c>
      <c r="B373" s="31"/>
      <c r="C373" s="25" t="str">
        <f t="shared" si="10"/>
        <v>001</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V_SONDERBETRIEBSMITTEL_MKZ</v>
      </c>
      <c r="X373" s="31"/>
      <c r="Y373" s="31"/>
      <c r="Z373" s="31"/>
      <c r="AA373" s="31"/>
      <c r="AB373" s="31"/>
      <c r="AC373" s="31"/>
      <c r="AD373" s="31"/>
      <c r="AE373" s="31"/>
      <c r="AF373" s="31"/>
      <c r="AG373" s="31"/>
      <c r="AH373" s="31"/>
    </row>
    <row r="374" spans="1:34" x14ac:dyDescent="0.4">
      <c r="A374" s="31">
        <f>IFERROR(IF(AND(A352=A353,A353=A354,A354=A355,A355=A356,A356=A357,A357=A358,A358=A359,A359=A360,A360=A361,A361=A362,A362=A363,A363=A364,A364=A365,A365=A366,A366=A367,A367=A368,A368=A369,A369=A370,A370=A371,A371=A372,A372=A373),IF(A373+1&gt;MATCH(0,Input_Lieferant!$B$9:$B$158,-1),"",A373+1),A373),"")</f>
        <v>17</v>
      </c>
      <c r="B374" s="31"/>
      <c r="C374" s="25" t="str">
        <f t="shared" si="10"/>
        <v>001</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V_SONDERBETRIEBSMITTEL_PRD</v>
      </c>
      <c r="X374" s="31"/>
      <c r="Y374" s="31"/>
      <c r="Z374" s="31"/>
      <c r="AA374" s="31"/>
      <c r="AB374" s="31"/>
      <c r="AC374" s="31"/>
      <c r="AD374" s="31"/>
      <c r="AE374" s="31"/>
      <c r="AF374" s="31"/>
      <c r="AG374" s="31"/>
      <c r="AH374" s="31"/>
    </row>
    <row r="375" spans="1:34" x14ac:dyDescent="0.4">
      <c r="A375" s="31">
        <f>IFERROR(IF(AND(A353=A354,A354=A355,A355=A356,A356=A357,A357=A358,A358=A359,A359=A360,A360=A361,A361=A362,A362=A363,A363=A364,A364=A365,A365=A366,A366=A367,A367=A368,A368=A369,A369=A370,A370=A371,A371=A372,A372=A373,A373=A374),IF(A374+1&gt;MATCH(0,Input_Lieferant!$B$9:$B$158,-1),"",A374+1),A374),"")</f>
        <v>17</v>
      </c>
      <c r="B375" s="31"/>
      <c r="C375" s="25" t="str">
        <f t="shared" si="10"/>
        <v>001</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V_SONDERBETRIEBSMITTEL_TRP</v>
      </c>
      <c r="X375" s="31"/>
      <c r="Y375" s="31"/>
      <c r="Z375" s="31"/>
      <c r="AA375" s="31"/>
      <c r="AB375" s="31"/>
      <c r="AC375" s="31"/>
      <c r="AD375" s="31"/>
      <c r="AE375" s="31"/>
      <c r="AF375" s="31"/>
      <c r="AG375" s="31"/>
      <c r="AH375" s="31"/>
    </row>
    <row r="376" spans="1:34" x14ac:dyDescent="0.4">
      <c r="A376" s="31">
        <f>IFERROR(IF(AND(A354=A355,A355=A356,A356=A357,A357=A358,A358=A359,A359=A360,A360=A361,A361=A362,A362=A363,A363=A364,A364=A365,A365=A366,A366=A367,A367=A368,A368=A369,A369=A370,A370=A371,A371=A372,A372=A373,A373=A374,A374=A375),IF(A375+1&gt;MATCH(0,Input_Lieferant!$B$9:$B$158,-1),"",A375+1),A375),"")</f>
        <v>18</v>
      </c>
      <c r="B376" s="31"/>
      <c r="C376" s="25" t="str">
        <f t="shared" si="10"/>
        <v>001</v>
      </c>
      <c r="D376" s="31"/>
      <c r="E376" s="31"/>
      <c r="F376" s="31" t="str">
        <f>IF(A376&lt;&gt;"", _xlfn.IFNA(INDEX(Grunddaten!$A$9:$S$159,MATCH(A376,Input_Lieferant!$B$9:$B$158,0),MATCH(W376,Grunddaten!$A$8:$M$8,0)),""), "")&amp;""</f>
        <v>AjKMoxVuaQllpxuOasUoxLWlQMOUNO</v>
      </c>
      <c r="G376" s="31"/>
      <c r="H376" s="31"/>
      <c r="I376" s="31"/>
      <c r="J376" s="31"/>
      <c r="K376" s="31"/>
      <c r="L376" s="31"/>
      <c r="M376" s="31"/>
      <c r="N376" s="31"/>
      <c r="O376" s="31"/>
      <c r="P376" s="31"/>
      <c r="Q376" s="31"/>
      <c r="R376" s="31"/>
      <c r="S376" s="31"/>
      <c r="T376" s="31"/>
      <c r="U376" s="31"/>
      <c r="V376" s="31"/>
      <c r="W376" s="31" t="str">
        <f t="shared" si="11"/>
        <v>V_A_NUMMER</v>
      </c>
      <c r="X376" s="31"/>
      <c r="Y376" s="31"/>
      <c r="Z376" s="31"/>
      <c r="AA376" s="31"/>
      <c r="AB376" s="31"/>
      <c r="AC376" s="31"/>
      <c r="AD376" s="31"/>
      <c r="AE376" s="31"/>
      <c r="AF376" s="31"/>
      <c r="AG376" s="31"/>
      <c r="AH376" s="31"/>
    </row>
    <row r="377" spans="1:34" x14ac:dyDescent="0.4">
      <c r="A377" s="31">
        <f>IFERROR(IF(AND(A355=A356,A356=A357,A357=A358,A358=A359,A359=A360,A360=A361,A361=A362,A362=A363,A363=A364,A364=A365,A365=A366,A366=A367,A367=A368,A368=A369,A369=A370,A370=A371,A371=A372,A372=A373,A373=A374,A374=A375,A375=A376),IF(A376+1&gt;MATCH(0,Input_Lieferant!$B$9:$B$158,-1),"",A376+1),A376),"")</f>
        <v>18</v>
      </c>
      <c r="B377" s="31"/>
      <c r="C377" s="25" t="str">
        <f t="shared" si="10"/>
        <v>001</v>
      </c>
      <c r="D377" s="31"/>
      <c r="E377" s="31"/>
      <c r="F377" s="31" t="str">
        <f>IF(A377&lt;&gt;"", _xlfn.IFNA(INDEX(Grunddaten!$A$9:$S$159,MATCH(A377,Input_Lieferant!$B$9:$B$158,0),MATCH(W377,Grunddaten!$A$8:$M$8,0)),""), "")&amp;""</f>
        <v>7.92</v>
      </c>
      <c r="G377" s="31"/>
      <c r="H377" s="31"/>
      <c r="I377" s="31"/>
      <c r="J377" s="31"/>
      <c r="K377" s="31"/>
      <c r="L377" s="31"/>
      <c r="M377" s="31"/>
      <c r="N377" s="31"/>
      <c r="O377" s="31"/>
      <c r="P377" s="31"/>
      <c r="Q377" s="31"/>
      <c r="R377" s="31"/>
      <c r="S377" s="31"/>
      <c r="T377" s="31"/>
      <c r="U377" s="31"/>
      <c r="V377" s="31"/>
      <c r="W377" s="31" t="str">
        <f t="shared" si="11"/>
        <v>V_REVFREMD</v>
      </c>
      <c r="X377" s="31"/>
      <c r="Y377" s="31"/>
      <c r="Z377" s="31"/>
      <c r="AA377" s="31"/>
      <c r="AB377" s="31"/>
      <c r="AC377" s="31"/>
      <c r="AD377" s="31"/>
      <c r="AE377" s="31"/>
      <c r="AF377" s="31"/>
      <c r="AG377" s="31"/>
      <c r="AH377" s="31"/>
    </row>
    <row r="378" spans="1:34" x14ac:dyDescent="0.4">
      <c r="A378" s="31">
        <f>IFERROR(IF(AND(A356=A357,A357=A358,A358=A359,A359=A360,A360=A361,A361=A362,A362=A363,A363=A364,A364=A365,A365=A366,A366=A367,A367=A368,A368=A369,A369=A370,A370=A371,A371=A372,A372=A373,A373=A374,A374=A375,A375=A376,A376=A377),IF(A377+1&gt;MATCH(0,Input_Lieferant!$B$9:$B$158,-1),"",A377+1),A377),"")</f>
        <v>18</v>
      </c>
      <c r="B378" s="31"/>
      <c r="C378" s="25" t="str">
        <f t="shared" si="10"/>
        <v>001</v>
      </c>
      <c r="D378" s="31"/>
      <c r="E378" s="31"/>
      <c r="F378" s="31" t="str">
        <f>IF(A378&lt;&gt;"", _xlfn.IFNA(INDEX(Grunddaten!$A$9:$S$159,MATCH(A378,Input_Lieferant!$B$9:$B$158,0),MATCH(W378,Grunddaten!$A$8:$M$8,0)),""), "")&amp;""</f>
        <v>6</v>
      </c>
      <c r="G378" s="31"/>
      <c r="H378" s="31"/>
      <c r="I378" s="31"/>
      <c r="J378" s="31"/>
      <c r="K378" s="31"/>
      <c r="L378" s="31"/>
      <c r="M378" s="31"/>
      <c r="N378" s="31"/>
      <c r="O378" s="31"/>
      <c r="P378" s="31"/>
      <c r="Q378" s="31"/>
      <c r="R378" s="31"/>
      <c r="S378" s="31"/>
      <c r="T378" s="31"/>
      <c r="U378" s="31"/>
      <c r="V378" s="31"/>
      <c r="W378" s="31" t="str">
        <f t="shared" si="11"/>
        <v>V_REVEIGEN</v>
      </c>
      <c r="X378" s="31"/>
      <c r="Y378" s="31"/>
      <c r="Z378" s="31"/>
      <c r="AA378" s="31"/>
      <c r="AB378" s="31"/>
      <c r="AC378" s="31"/>
      <c r="AD378" s="31"/>
      <c r="AE378" s="31"/>
      <c r="AF378" s="31"/>
      <c r="AG378" s="31"/>
      <c r="AH378" s="31"/>
    </row>
    <row r="379" spans="1:34" x14ac:dyDescent="0.4">
      <c r="A379" s="31">
        <f>IFERROR(IF(AND(A357=A358,A358=A359,A359=A360,A360=A361,A361=A362,A362=A363,A363=A364,A364=A365,A365=A366,A366=A367,A367=A368,A368=A369,A369=A370,A370=A371,A371=A372,A372=A373,A373=A374,A374=A375,A375=A376,A376=A377,A377=A378),IF(A378+1&gt;MATCH(0,Input_Lieferant!$B$9:$B$158,-1),"",A378+1),A378),"")</f>
        <v>18</v>
      </c>
      <c r="B379" s="31"/>
      <c r="C379" s="25" t="str">
        <f t="shared" si="10"/>
        <v>001</v>
      </c>
      <c r="D379" s="31"/>
      <c r="E379" s="31"/>
      <c r="F379" s="31" t="str">
        <f>IF(A379&lt;&gt;"", _xlfn.IFNA(INDEX('Systemmanager - Datenassistent'!$A$9:$AE$159,MATCH(A379,Input_Lieferant!$B$9:$B$158,0),MATCH(W379,'Systemmanager - Datenassistent'!$A$8:$AE$8,0)),""), "")&amp;""</f>
        <v/>
      </c>
      <c r="G379" s="31"/>
      <c r="H379" s="31"/>
      <c r="I379" s="31"/>
      <c r="J379" s="31"/>
      <c r="K379" s="31"/>
      <c r="L379" s="31"/>
      <c r="M379" s="31"/>
      <c r="N379" s="31"/>
      <c r="O379" s="31"/>
      <c r="P379" s="31"/>
      <c r="Q379" s="31"/>
      <c r="R379" s="31"/>
      <c r="S379" s="31"/>
      <c r="T379" s="31"/>
      <c r="U379" s="31"/>
      <c r="V379" s="31"/>
      <c r="W379" s="31" t="str">
        <f t="shared" si="11"/>
        <v>V_SYSTEMMANAGER</v>
      </c>
      <c r="X379" s="31"/>
      <c r="Y379" s="31"/>
      <c r="Z379" s="31"/>
      <c r="AA379" s="31"/>
      <c r="AB379" s="31"/>
      <c r="AC379" s="31"/>
      <c r="AD379" s="31"/>
      <c r="AE379" s="31"/>
      <c r="AF379" s="31"/>
      <c r="AG379" s="31"/>
      <c r="AH379" s="31"/>
    </row>
    <row r="380" spans="1:34" x14ac:dyDescent="0.4">
      <c r="A380" s="31">
        <f>IFERROR(IF(AND(A358=A359,A359=A360,A360=A361,A361=A362,A362=A363,A363=A364,A364=A365,A365=A366,A366=A367,A367=A368,A368=A369,A369=A370,A370=A371,A371=A372,A372=A373,A373=A374,A374=A375,A375=A376,A376=A377,A377=A378,A378=A379),IF(A379+1&gt;MATCH(0,Input_Lieferant!$B$9:$B$158,-1),"",A379+1),A379),"")</f>
        <v>18</v>
      </c>
      <c r="B380" s="31"/>
      <c r="C380" s="25" t="str">
        <f t="shared" si="10"/>
        <v>001</v>
      </c>
      <c r="D380" s="31"/>
      <c r="E380" s="31"/>
      <c r="F380" s="31" t="str">
        <f>IF(A380&lt;&gt;"", _xlfn.IFNA(INDEX(Grunddaten!$A$9:$S$159,MATCH(A380,Input_Lieferant!$B$9:$B$158,0),MATCH(W380,Grunddaten!$A$8:$M$8,0)),""), "")&amp;""</f>
        <v>N</v>
      </c>
      <c r="G380" s="31"/>
      <c r="H380" s="31"/>
      <c r="I380" s="31"/>
      <c r="J380" s="31"/>
      <c r="K380" s="31"/>
      <c r="L380" s="31"/>
      <c r="M380" s="31"/>
      <c r="N380" s="31"/>
      <c r="O380" s="31"/>
      <c r="P380" s="31"/>
      <c r="Q380" s="31"/>
      <c r="R380" s="31"/>
      <c r="S380" s="31"/>
      <c r="T380" s="31"/>
      <c r="U380" s="31"/>
      <c r="V380" s="31"/>
      <c r="W380" s="31" t="str">
        <f t="shared" si="11"/>
        <v>V_UEBERSETZUNG</v>
      </c>
      <c r="X380" s="31"/>
      <c r="Y380" s="31"/>
      <c r="Z380" s="31"/>
      <c r="AA380" s="31"/>
      <c r="AB380" s="31"/>
      <c r="AC380" s="31"/>
      <c r="AD380" s="31"/>
      <c r="AE380" s="31"/>
      <c r="AF380" s="31"/>
      <c r="AG380" s="31"/>
      <c r="AH380" s="31"/>
    </row>
    <row r="381" spans="1:34" x14ac:dyDescent="0.4">
      <c r="A381" s="31">
        <f>IFERROR(IF(AND(A359=A360,A360=A361,A361=A362,A362=A363,A363=A364,A364=A365,A365=A366,A366=A367,A367=A368,A368=A369,A369=A370,A370=A371,A371=A372,A372=A373,A373=A374,A374=A375,A375=A376,A376=A377,A377=A378,A378=A379,A379=A380),IF(A380+1&gt;MATCH(0,Input_Lieferant!$B$9:$B$158,-1),"",A380+1),A380),"")</f>
        <v>18</v>
      </c>
      <c r="B381" s="31"/>
      <c r="C381" s="25" t="str">
        <f t="shared" si="10"/>
        <v>001</v>
      </c>
      <c r="D381" s="31"/>
      <c r="E381" s="31"/>
      <c r="F381" s="31" t="str">
        <f>IF(A381&lt;&gt;"", _xlfn.IFNA(INDEX('Systemmanager - Datenassistent'!$A$9:$AE$159,MATCH(A381,Input_Lieferant!$B$9:$B$158,0),MATCH(W381,'Systemmanager - Datenassistent'!$A$8:$AE$8,0)),""), "")&amp;""</f>
        <v/>
      </c>
      <c r="G381" s="31"/>
      <c r="H381" s="31"/>
      <c r="I381" s="31"/>
      <c r="J381" s="31"/>
      <c r="K381" s="31"/>
      <c r="L381" s="31"/>
      <c r="M381" s="31"/>
      <c r="N381" s="31"/>
      <c r="O381" s="31"/>
      <c r="P381" s="31"/>
      <c r="Q381" s="31"/>
      <c r="R381" s="31"/>
      <c r="S381" s="31"/>
      <c r="T381" s="31"/>
      <c r="U381" s="31"/>
      <c r="V381" s="31"/>
      <c r="W381" s="31" t="str">
        <f t="shared" si="11"/>
        <v>V_KENNZIFFER</v>
      </c>
      <c r="X381" s="31"/>
      <c r="Y381" s="31"/>
      <c r="Z381" s="31"/>
      <c r="AA381" s="31"/>
      <c r="AB381" s="31"/>
      <c r="AC381" s="31"/>
      <c r="AD381" s="31"/>
      <c r="AE381" s="31"/>
      <c r="AF381" s="31"/>
      <c r="AG381" s="31"/>
      <c r="AH381" s="31"/>
    </row>
    <row r="382" spans="1:34" x14ac:dyDescent="0.4">
      <c r="A382" s="31">
        <f>IFERROR(IF(AND(A360=A361,A361=A362,A362=A363,A363=A364,A364=A365,A365=A366,A366=A367,A367=A368,A368=A369,A369=A370,A370=A371,A371=A372,A372=A373,A373=A374,A374=A375,A375=A376,A376=A377,A377=A378,A378=A379,A379=A380,A380=A381),IF(A381+1&gt;MATCH(0,Input_Lieferant!$B$9:$B$158,-1),"",A381+1),A381),"")</f>
        <v>18</v>
      </c>
      <c r="B382" s="31"/>
      <c r="C382" s="25" t="str">
        <f t="shared" si="10"/>
        <v>001</v>
      </c>
      <c r="D382" s="31"/>
      <c r="E382" s="31"/>
      <c r="F382" s="31" t="str">
        <f>IF(A382&lt;&gt;"", _xlfn.IFNA(INDEX('Systemmanager - Datenassistent'!$A$9:$AE$159,MATCH(A382,Input_Lieferant!$B$9:$B$158,0),MATCH(W382,'Systemmanager - Datenassistent'!$A$8:$AE$8,0)),""), "")&amp;""</f>
        <v/>
      </c>
      <c r="G382" s="31"/>
      <c r="H382" s="31"/>
      <c r="I382" s="31"/>
      <c r="J382" s="31"/>
      <c r="K382" s="31"/>
      <c r="L382" s="31"/>
      <c r="M382" s="31"/>
      <c r="N382" s="31"/>
      <c r="O382" s="31"/>
      <c r="P382" s="31"/>
      <c r="Q382" s="31"/>
      <c r="R382" s="31"/>
      <c r="S382" s="31"/>
      <c r="T382" s="31"/>
      <c r="U382" s="31"/>
      <c r="V382" s="31"/>
      <c r="W382" s="31" t="str">
        <f t="shared" si="11"/>
        <v>V_NEXT_HIGHER</v>
      </c>
      <c r="X382" s="31"/>
      <c r="Y382" s="31"/>
      <c r="Z382" s="31"/>
      <c r="AA382" s="31"/>
      <c r="AB382" s="31"/>
      <c r="AC382" s="31"/>
      <c r="AD382" s="31"/>
      <c r="AE382" s="31"/>
      <c r="AF382" s="31"/>
      <c r="AG382" s="31"/>
      <c r="AH382" s="31"/>
    </row>
    <row r="383" spans="1:34" x14ac:dyDescent="0.4">
      <c r="A383" s="31">
        <f>IFERROR(IF(AND(A361=A362,A362=A363,A363=A364,A364=A365,A365=A366,A366=A367,A367=A368,A368=A369,A369=A370,A370=A371,A371=A372,A372=A373,A373=A374,A374=A375,A375=A376,A376=A377,A377=A378,A378=A379,A379=A380,A380=A381,A381=A382),IF(A382+1&gt;MATCH(0,Input_Lieferant!$B$9:$B$158,-1),"",A382+1),A382),"")</f>
        <v>18</v>
      </c>
      <c r="B383" s="31"/>
      <c r="C383" s="25" t="str">
        <f t="shared" si="10"/>
        <v>001</v>
      </c>
      <c r="D383" s="31"/>
      <c r="E383" s="31"/>
      <c r="F383" s="31" t="str">
        <f>IF(A383&lt;&gt;"", _xlfn.IFNA(INDEX(Grunddaten!$A$9:$S$159,MATCH(A383,Input_Lieferant!$B$9:$B$158,0),MATCH(W383,Grunddaten!$A$8:$M$8,0)),""), "")&amp;""</f>
        <v/>
      </c>
      <c r="G383" s="31"/>
      <c r="H383" s="31"/>
      <c r="I383" s="31"/>
      <c r="J383" s="31"/>
      <c r="K383" s="31"/>
      <c r="L383" s="31"/>
      <c r="M383" s="31"/>
      <c r="N383" s="31"/>
      <c r="O383" s="31"/>
      <c r="P383" s="31"/>
      <c r="Q383" s="31"/>
      <c r="R383" s="31"/>
      <c r="S383" s="31"/>
      <c r="T383" s="31"/>
      <c r="U383" s="31"/>
      <c r="V383" s="31"/>
      <c r="W383" s="31" t="str">
        <f t="shared" si="11"/>
        <v>V_ZERTFLUG</v>
      </c>
      <c r="X383" s="31"/>
      <c r="Y383" s="31"/>
      <c r="Z383" s="31"/>
      <c r="AA383" s="31"/>
      <c r="AB383" s="31"/>
      <c r="AC383" s="31"/>
      <c r="AD383" s="31"/>
      <c r="AE383" s="31"/>
      <c r="AF383" s="31"/>
      <c r="AG383" s="31"/>
      <c r="AH383" s="31"/>
    </row>
    <row r="384" spans="1:34" x14ac:dyDescent="0.4">
      <c r="A384" s="31">
        <f>IFERROR(IF(AND(A362=A363,A363=A364,A364=A365,A365=A366,A366=A367,A367=A368,A368=A369,A369=A370,A370=A371,A371=A372,A372=A373,A373=A374,A374=A375,A375=A376,A376=A377,A377=A378,A378=A379,A379=A380,A380=A381,A381=A382,A382=A383),IF(A383+1&gt;MATCH(0,Input_Lieferant!$B$9:$B$158,-1),"",A383+1),A383),"")</f>
        <v>18</v>
      </c>
      <c r="B384" s="31"/>
      <c r="C384" s="25" t="str">
        <f t="shared" si="10"/>
        <v>001</v>
      </c>
      <c r="D384" s="31"/>
      <c r="E384" s="31"/>
      <c r="F384" s="31" t="str">
        <f>IF(A384&lt;&gt;"", _xlfn.IFNA(INDEX('Systemmanager - Datenassistent'!$A$9:$AE$159,MATCH(A384,Input_Lieferant!$B$9:$B$158,0),MATCH(W384,'Systemmanager - Datenassistent'!$A$8:$AE$8,0)),""), "")&amp;""</f>
        <v>X</v>
      </c>
      <c r="G384" s="31"/>
      <c r="H384" s="31"/>
      <c r="I384" s="31"/>
      <c r="J384" s="31"/>
      <c r="K384" s="31"/>
      <c r="L384" s="31"/>
      <c r="M384" s="31"/>
      <c r="N384" s="31"/>
      <c r="O384" s="31"/>
      <c r="P384" s="31"/>
      <c r="Q384" s="31"/>
      <c r="R384" s="31"/>
      <c r="S384" s="31"/>
      <c r="T384" s="31"/>
      <c r="U384" s="31"/>
      <c r="V384" s="31"/>
      <c r="W384" s="31" t="str">
        <f t="shared" si="11"/>
        <v>V_APM</v>
      </c>
      <c r="X384" s="31"/>
      <c r="Y384" s="31"/>
      <c r="Z384" s="31"/>
      <c r="AA384" s="31"/>
      <c r="AB384" s="31"/>
      <c r="AC384" s="31"/>
      <c r="AD384" s="31"/>
      <c r="AE384" s="31"/>
      <c r="AF384" s="31"/>
      <c r="AG384" s="31"/>
      <c r="AH384" s="31"/>
    </row>
    <row r="385" spans="1:34" x14ac:dyDescent="0.4">
      <c r="A385" s="31">
        <f>IFERROR(IF(AND(A363=A364,A364=A365,A365=A366,A366=A367,A367=A368,A368=A369,A369=A370,A370=A371,A371=A372,A372=A373,A373=A374,A374=A375,A375=A376,A376=A377,A377=A378,A378=A379,A379=A380,A380=A381,A381=A382,A382=A383,A383=A384),IF(A384+1&gt;MATCH(0,Input_Lieferant!$B$9:$B$158,-1),"",A384+1),A384),"")</f>
        <v>18</v>
      </c>
      <c r="B385" s="31"/>
      <c r="C385" s="25" t="str">
        <f t="shared" si="10"/>
        <v>001</v>
      </c>
      <c r="D385" s="31"/>
      <c r="E385" s="31"/>
      <c r="F385" s="31"/>
      <c r="G385" s="31"/>
      <c r="H385" s="31"/>
      <c r="I385" s="31"/>
      <c r="J385" s="31"/>
      <c r="K385" s="31"/>
      <c r="L385" s="31"/>
      <c r="M385" s="31"/>
      <c r="N385" s="31"/>
      <c r="O385" s="31"/>
      <c r="P385" s="31"/>
      <c r="Q385" s="31"/>
      <c r="R385" s="31"/>
      <c r="S385" s="31"/>
      <c r="T385" s="31"/>
      <c r="U385" s="31"/>
      <c r="V385" s="31"/>
      <c r="W385" s="31" t="str">
        <f t="shared" si="11"/>
        <v>V_CHEOPS</v>
      </c>
      <c r="X385" s="31"/>
      <c r="Y385" s="31"/>
      <c r="Z385" s="31"/>
      <c r="AA385" s="31"/>
      <c r="AB385" s="31"/>
      <c r="AC385" s="31"/>
      <c r="AD385" s="31"/>
      <c r="AE385" s="31"/>
      <c r="AF385" s="31"/>
      <c r="AG385" s="31"/>
      <c r="AH385" s="31"/>
    </row>
    <row r="386" spans="1:34" x14ac:dyDescent="0.4">
      <c r="A386" s="31">
        <f>IFERROR(IF(AND(A364=A365,A365=A366,A366=A367,A367=A368,A368=A369,A369=A370,A370=A371,A371=A372,A372=A373,A373=A374,A374=A375,A375=A376,A376=A377,A377=A378,A378=A379,A379=A380,A380=A381,A381=A382,A382=A383,A383=A384,A384=A385),IF(A385+1&gt;MATCH(0,Input_Lieferant!$B$9:$B$158,-1),"",A385+1),A385),"")</f>
        <v>18</v>
      </c>
      <c r="B386" s="31"/>
      <c r="C386" s="25" t="str">
        <f t="shared" ref="C386:C449" si="12">IF(A386="","","001")</f>
        <v>001</v>
      </c>
      <c r="D386" s="31"/>
      <c r="E386" s="31"/>
      <c r="F386" s="31" t="str">
        <f>IF(A386&lt;&gt;"", _xlfn.IFNA(INDEX('Systemmanager - Datenassistent'!$A$9:$AE$159,MATCH(A386,Input_Lieferant!$B$9:$B$158,0),MATCH(W386,'Systemmanager - Datenassistent'!$A$8:$AE$8,0)),""), "")&amp;""</f>
        <v>X</v>
      </c>
      <c r="G386" s="31"/>
      <c r="H386" s="31"/>
      <c r="I386" s="31"/>
      <c r="J386" s="31"/>
      <c r="K386" s="31"/>
      <c r="L386" s="31"/>
      <c r="M386" s="31"/>
      <c r="N386" s="31"/>
      <c r="O386" s="31"/>
      <c r="P386" s="31"/>
      <c r="Q386" s="31"/>
      <c r="R386" s="31"/>
      <c r="S386" s="31"/>
      <c r="T386" s="31"/>
      <c r="U386" s="31"/>
      <c r="V386" s="31"/>
      <c r="W386" s="31" t="str">
        <f t="shared" si="11"/>
        <v>V_SVSAA</v>
      </c>
      <c r="X386" s="31"/>
      <c r="Y386" s="31"/>
      <c r="Z386" s="31"/>
      <c r="AA386" s="31"/>
      <c r="AB386" s="31"/>
      <c r="AC386" s="31"/>
      <c r="AD386" s="31"/>
      <c r="AE386" s="31"/>
      <c r="AF386" s="31"/>
      <c r="AG386" s="31"/>
      <c r="AH386" s="31"/>
    </row>
    <row r="387" spans="1:34" x14ac:dyDescent="0.4">
      <c r="A387" s="31">
        <f>IFERROR(IF(AND(A365=A366,A366=A367,A367=A368,A368=A369,A369=A370,A370=A371,A371=A372,A372=A373,A373=A374,A374=A375,A375=A376,A376=A377,A377=A378,A378=A379,A379=A380,A380=A381,A381=A382,A382=A383,A383=A384,A384=A385,A385=A386),IF(A386+1&gt;MATCH(0,Input_Lieferant!$B$9:$B$158,-1),"",A386+1),A386),"")</f>
        <v>18</v>
      </c>
      <c r="B387" s="31"/>
      <c r="C387" s="25" t="str">
        <f t="shared" si="12"/>
        <v>001</v>
      </c>
      <c r="D387" s="31"/>
      <c r="E387" s="31"/>
      <c r="F387" s="31" t="str">
        <f>IF(A387&lt;&gt;"", IFERROR(ROUND(INDEX(Input_Lieferant!$A$9:$AS$159,MATCH(A387,Input_Lieferant!$B$9:$B$158,0),MATCH(W387,Input_Lieferant!$A$8:$AS$8,0)),2),""), "")&amp;""</f>
        <v>5.22</v>
      </c>
      <c r="G387" s="31"/>
      <c r="H387" s="31"/>
      <c r="I387" s="31"/>
      <c r="J387" s="31"/>
      <c r="K387" s="31"/>
      <c r="L387" s="31"/>
      <c r="M387" s="31"/>
      <c r="N387" s="31"/>
      <c r="O387" s="31"/>
      <c r="P387" s="31"/>
      <c r="Q387" s="31"/>
      <c r="R387" s="31"/>
      <c r="S387" s="31"/>
      <c r="T387" s="31"/>
      <c r="U387" s="31"/>
      <c r="V387" s="31"/>
      <c r="W387" s="31" t="str">
        <f t="shared" si="11"/>
        <v>V_BEWERTUNGSPREIS</v>
      </c>
      <c r="X387" s="31"/>
      <c r="Y387" s="31"/>
      <c r="Z387" s="31"/>
      <c r="AA387" s="31"/>
      <c r="AB387" s="31"/>
      <c r="AC387" s="31"/>
      <c r="AD387" s="31"/>
      <c r="AE387" s="31"/>
      <c r="AF387" s="31"/>
      <c r="AG387" s="31"/>
      <c r="AH387" s="31"/>
    </row>
    <row r="388" spans="1:34" x14ac:dyDescent="0.4">
      <c r="A388" s="31">
        <f>IFERROR(IF(AND(A366=A367,A367=A368,A368=A369,A369=A370,A370=A371,A371=A372,A372=A373,A373=A374,A374=A375,A375=A376,A376=A377,A377=A378,A378=A379,A379=A380,A380=A381,A381=A382,A382=A383,A383=A384,A384=A385,A385=A386,A386=A387),IF(A387+1&gt;MATCH(0,Input_Lieferant!$B$9:$B$158,-1),"",A387+1),A387),"")</f>
        <v>18</v>
      </c>
      <c r="B388" s="31"/>
      <c r="C388" s="25" t="str">
        <f t="shared" si="12"/>
        <v>001</v>
      </c>
      <c r="D388" s="31"/>
      <c r="E388" s="31"/>
      <c r="F388" s="31" t="str">
        <f>IF(A388&lt;&gt;"", _xlfn.IFNA(INDEX(Input_Lieferant!$A$9:$AS$159,MATCH(A388,Input_Lieferant!$B$9:$B$158,0),MATCH(W388,Input_Lieferant!$A$8:$AS$8,0)),""), "")&amp;""</f>
        <v>CHF</v>
      </c>
      <c r="G388" s="31"/>
      <c r="H388" s="31"/>
      <c r="I388" s="31"/>
      <c r="J388" s="31"/>
      <c r="K388" s="31"/>
      <c r="L388" s="31"/>
      <c r="M388" s="31"/>
      <c r="N388" s="31"/>
      <c r="O388" s="31"/>
      <c r="P388" s="31"/>
      <c r="Q388" s="31"/>
      <c r="R388" s="31"/>
      <c r="S388" s="31"/>
      <c r="T388" s="31"/>
      <c r="U388" s="31"/>
      <c r="V388" s="31"/>
      <c r="W388" s="31" t="str">
        <f t="shared" si="11"/>
        <v>V_WAEHRUNG</v>
      </c>
      <c r="X388" s="31"/>
      <c r="Y388" s="31"/>
      <c r="Z388" s="31"/>
      <c r="AA388" s="31"/>
      <c r="AB388" s="31"/>
      <c r="AC388" s="31"/>
      <c r="AD388" s="31"/>
      <c r="AE388" s="31"/>
      <c r="AF388" s="31"/>
      <c r="AG388" s="31"/>
      <c r="AH388" s="31"/>
    </row>
    <row r="389" spans="1:34" x14ac:dyDescent="0.4">
      <c r="A389" s="31">
        <f>IFERROR(IF(AND(A367=A368,A368=A369,A369=A370,A370=A371,A371=A372,A372=A373,A373=A374,A374=A375,A375=A376,A376=A377,A377=A378,A378=A379,A379=A380,A380=A381,A381=A382,A382=A383,A383=A384,A384=A385,A385=A386,A386=A387,A387=A388),IF(A388+1&gt;MATCH(0,Input_Lieferant!$B$9:$B$158,-1),"",A388+1),A388),"")</f>
        <v>18</v>
      </c>
      <c r="B389" s="31"/>
      <c r="C389" s="25" t="str">
        <f t="shared" si="12"/>
        <v>001</v>
      </c>
      <c r="D389" s="31"/>
      <c r="E389" s="31"/>
      <c r="F389" s="31" t="str">
        <f>IF(A389&lt;&gt;"", _xlfn.IFNA(INDEX(Input_Lieferant!$A$9:$AS$159,MATCH(A389,Input_Lieferant!$B$9:$B$158,0),MATCH(W389,Input_Lieferant!$A$8:$AS$8,0)),""), "")&amp;""</f>
        <v>14</v>
      </c>
      <c r="G389" s="31"/>
      <c r="H389" s="31"/>
      <c r="I389" s="31"/>
      <c r="J389" s="31"/>
      <c r="K389" s="31"/>
      <c r="L389" s="31"/>
      <c r="M389" s="31"/>
      <c r="N389" s="31"/>
      <c r="O389" s="31"/>
      <c r="P389" s="31"/>
      <c r="Q389" s="31"/>
      <c r="R389" s="31"/>
      <c r="S389" s="31"/>
      <c r="T389" s="31"/>
      <c r="U389" s="31"/>
      <c r="V389" s="31"/>
      <c r="W389" s="31" t="str">
        <f t="shared" si="11"/>
        <v>V_PREISEINHEIT</v>
      </c>
      <c r="X389" s="31"/>
      <c r="Y389" s="31"/>
      <c r="Z389" s="31"/>
      <c r="AA389" s="31"/>
      <c r="AB389" s="31"/>
      <c r="AC389" s="31"/>
      <c r="AD389" s="31"/>
      <c r="AE389" s="31"/>
      <c r="AF389" s="31"/>
      <c r="AG389" s="31"/>
      <c r="AH389" s="31"/>
    </row>
    <row r="390" spans="1:34" x14ac:dyDescent="0.4">
      <c r="A390" s="31">
        <f>IFERROR(IF(AND(A368=A369,A369=A370,A370=A371,A371=A372,A372=A373,A373=A374,A374=A375,A375=A376,A376=A377,A377=A378,A378=A379,A379=A380,A380=A381,A381=A382,A382=A383,A383=A384,A384=A385,A385=A386,A386=A387,A387=A388,A388=A389),IF(A389+1&gt;MATCH(0,Input_Lieferant!$B$9:$B$158,-1),"",A389+1),A389),"")</f>
        <v>18</v>
      </c>
      <c r="B390" s="31"/>
      <c r="C390" s="25" t="str">
        <f t="shared" si="12"/>
        <v>001</v>
      </c>
      <c r="D390" s="31"/>
      <c r="E390" s="31"/>
      <c r="F390" s="31">
        <f ca="1">IF(A390&lt;&gt;"",NOW(),"")</f>
        <v>45755.458305555556</v>
      </c>
      <c r="G390" s="31"/>
      <c r="H390" s="31"/>
      <c r="I390" s="31"/>
      <c r="J390" s="31"/>
      <c r="K390" s="31"/>
      <c r="L390" s="31"/>
      <c r="M390" s="31"/>
      <c r="N390" s="31"/>
      <c r="O390" s="31"/>
      <c r="P390" s="31"/>
      <c r="Q390" s="31"/>
      <c r="R390" s="31"/>
      <c r="S390" s="31"/>
      <c r="T390" s="31"/>
      <c r="U390" s="31"/>
      <c r="V390" s="31"/>
      <c r="W390" s="31" t="str">
        <f t="shared" si="11"/>
        <v>V_GUELTIGAB</v>
      </c>
      <c r="X390" s="31"/>
      <c r="Y390" s="31"/>
      <c r="Z390" s="31"/>
      <c r="AA390" s="31"/>
      <c r="AB390" s="31"/>
      <c r="AC390" s="31"/>
      <c r="AD390" s="31"/>
      <c r="AE390" s="31"/>
      <c r="AF390" s="31"/>
      <c r="AG390" s="31"/>
      <c r="AH390" s="31"/>
    </row>
    <row r="391" spans="1:34" x14ac:dyDescent="0.4">
      <c r="A391" s="31">
        <f>IFERROR(IF(AND(A369=A370,A370=A371,A371=A372,A372=A373,A373=A374,A374=A375,A375=A376,A376=A377,A377=A378,A378=A379,A379=A380,A380=A381,A381=A382,A382=A383,A383=A384,A384=A385,A385=A386,A386=A387,A387=A388,A388=A389,A389=A390),IF(A390+1&gt;MATCH(0,Input_Lieferant!$B$9:$B$158,-1),"",A390+1),A390),"")</f>
        <v>18</v>
      </c>
      <c r="B391" s="31"/>
      <c r="C391" s="25" t="str">
        <f t="shared" si="12"/>
        <v>001</v>
      </c>
      <c r="D391" s="31"/>
      <c r="E391" s="31"/>
      <c r="F391" s="31" t="str">
        <f>IF(A391&lt;&gt;"", _xlfn.IFNA(INDEX('Systemmanager - Datenassistent'!$A$9:$AE$159,MATCH(A391,Input_Lieferant!$B$9:$B$158,0),MATCH(W391,'Systemmanager - Datenassistent'!$A$8:$AE$8,0)),""), "")&amp;""</f>
        <v>X</v>
      </c>
      <c r="G391" s="31"/>
      <c r="H391" s="31"/>
      <c r="I391" s="31"/>
      <c r="J391" s="31"/>
      <c r="K391" s="31"/>
      <c r="L391" s="31"/>
      <c r="M391" s="31"/>
      <c r="N391" s="31"/>
      <c r="O391" s="31"/>
      <c r="P391" s="31"/>
      <c r="Q391" s="31"/>
      <c r="R391" s="31"/>
      <c r="S391" s="31"/>
      <c r="T391" s="31"/>
      <c r="U391" s="31"/>
      <c r="V391" s="31"/>
      <c r="W391" s="31" t="str">
        <f t="shared" si="11"/>
        <v>V_MIET_RELEVANZ</v>
      </c>
      <c r="X391" s="31"/>
      <c r="Y391" s="31"/>
      <c r="Z391" s="31"/>
      <c r="AA391" s="31"/>
      <c r="AB391" s="31"/>
      <c r="AC391" s="31"/>
      <c r="AD391" s="31"/>
      <c r="AE391" s="31"/>
      <c r="AF391" s="31"/>
      <c r="AG391" s="31"/>
      <c r="AH391" s="31"/>
    </row>
    <row r="392" spans="1:34" x14ac:dyDescent="0.4">
      <c r="A392" s="31">
        <f>IFERROR(IF(AND(A370=A371,A371=A372,A372=A373,A373=A374,A374=A375,A375=A376,A376=A377,A377=A378,A378=A379,A379=A380,A380=A381,A381=A382,A382=A383,A383=A384,A384=A385,A385=A386,A386=A387,A387=A388,A388=A389,A389=A390,A390=A391),IF(A391+1&gt;MATCH(0,Input_Lieferant!$B$9:$B$158,-1),"",A391+1),A391),"")</f>
        <v>18</v>
      </c>
      <c r="B392" s="31"/>
      <c r="C392" s="25" t="str">
        <f t="shared" si="12"/>
        <v>001</v>
      </c>
      <c r="D392" s="31"/>
      <c r="E392" s="31"/>
      <c r="F392" s="31" t="str">
        <f>IF(A392&lt;&gt;"", _xlfn.IFNA(INDEX('Systemmanager - Datenassistent'!$A$9:$AE$159,MATCH(A392,Input_Lieferant!$B$9:$B$158,0),MATCH(W392,'Systemmanager - Datenassistent'!$A$8:$AE$8,0)),""), "")&amp;""</f>
        <v>7</v>
      </c>
      <c r="G392" s="31"/>
      <c r="H392" s="31"/>
      <c r="I392" s="31"/>
      <c r="J392" s="31"/>
      <c r="K392" s="31"/>
      <c r="L392" s="31"/>
      <c r="M392" s="31"/>
      <c r="N392" s="31"/>
      <c r="O392" s="31"/>
      <c r="P392" s="31"/>
      <c r="Q392" s="31"/>
      <c r="R392" s="31"/>
      <c r="S392" s="31"/>
      <c r="T392" s="31"/>
      <c r="U392" s="31"/>
      <c r="V392" s="31"/>
      <c r="W392" s="31" t="str">
        <f t="shared" si="11"/>
        <v>V_NACHSCHUBKLASSE</v>
      </c>
      <c r="X392" s="31"/>
      <c r="Y392" s="31"/>
      <c r="Z392" s="31"/>
      <c r="AA392" s="31"/>
      <c r="AB392" s="31"/>
      <c r="AC392" s="31"/>
      <c r="AD392" s="31"/>
      <c r="AE392" s="31"/>
      <c r="AF392" s="31"/>
      <c r="AG392" s="31"/>
      <c r="AH392" s="31"/>
    </row>
    <row r="393" spans="1:34" x14ac:dyDescent="0.4">
      <c r="A393" s="31">
        <f>IFERROR(IF(AND(A371=A372,A372=A373,A373=A374,A374=A375,A375=A376,A376=A377,A377=A378,A378=A379,A379=A380,A380=A381,A381=A382,A382=A383,A383=A384,A384=A385,A385=A386,A386=A387,A387=A388,A388=A389,A389=A390,A390=A391,A391=A392),IF(A392+1&gt;MATCH(0,Input_Lieferant!$B$9:$B$158,-1),"",A392+1),A392),"")</f>
        <v>18</v>
      </c>
      <c r="B393" s="31"/>
      <c r="C393" s="25" t="str">
        <f t="shared" si="12"/>
        <v>001</v>
      </c>
      <c r="D393" s="31"/>
      <c r="E393" s="31"/>
      <c r="F393" s="31" t="str">
        <f>IF(A393&lt;&gt;"", _xlfn.IFNA(INDEX(Input_Lieferant!$A$9:$AS$159,MATCH(A393,Input_Lieferant!$B$9:$B$158,0),MATCH(W393,Input_Lieferant!$A$8:$AS$8,0)),""), "")&amp;""</f>
        <v>52</v>
      </c>
      <c r="G393" s="31"/>
      <c r="H393" s="31"/>
      <c r="I393" s="31"/>
      <c r="J393" s="31"/>
      <c r="K393" s="31"/>
      <c r="L393" s="31"/>
      <c r="M393" s="31"/>
      <c r="N393" s="31"/>
      <c r="O393" s="31"/>
      <c r="P393" s="31"/>
      <c r="Q393" s="31"/>
      <c r="R393" s="31"/>
      <c r="S393" s="31"/>
      <c r="T393" s="31"/>
      <c r="U393" s="31"/>
      <c r="V393" s="31"/>
      <c r="W393" s="31" t="str">
        <f t="shared" si="11"/>
        <v>V_LAGERFAEHIGKEIT</v>
      </c>
      <c r="X393" s="31"/>
      <c r="Y393" s="31"/>
      <c r="Z393" s="31"/>
      <c r="AA393" s="31"/>
      <c r="AB393" s="31"/>
      <c r="AC393" s="31"/>
      <c r="AD393" s="31"/>
      <c r="AE393" s="31"/>
      <c r="AF393" s="31"/>
      <c r="AG393" s="31"/>
      <c r="AH393" s="31"/>
    </row>
    <row r="394" spans="1:34" x14ac:dyDescent="0.4">
      <c r="A394" s="31">
        <f>IFERROR(IF(AND(A372=A373,A373=A374,A374=A375,A375=A376,A376=A377,A377=A378,A378=A379,A379=A380,A380=A381,A381=A382,A382=A383,A383=A384,A384=A385,A385=A386,A386=A387,A387=A388,A388=A389,A389=A390,A390=A391,A391=A392,A392=A393),IF(A393+1&gt;MATCH(0,Input_Lieferant!$B$9:$B$158,-1),"",A393+1),A393),"")</f>
        <v>18</v>
      </c>
      <c r="B394" s="31"/>
      <c r="C394" s="25" t="str">
        <f t="shared" si="12"/>
        <v>001</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V_BETRIEBSMITTEL</v>
      </c>
      <c r="X394" s="31"/>
      <c r="Y394" s="31"/>
      <c r="Z394" s="31"/>
      <c r="AA394" s="31"/>
      <c r="AB394" s="31"/>
      <c r="AC394" s="31"/>
      <c r="AD394" s="31"/>
      <c r="AE394" s="31"/>
      <c r="AF394" s="31"/>
      <c r="AG394" s="31"/>
      <c r="AH394" s="31"/>
    </row>
    <row r="395" spans="1:34" x14ac:dyDescent="0.4">
      <c r="A395" s="31">
        <f>IFERROR(IF(AND(A373=A374,A374=A375,A375=A376,A376=A377,A377=A378,A378=A379,A379=A380,A380=A381,A381=A382,A382=A383,A383=A384,A384=A385,A385=A386,A386=A387,A387=A388,A388=A389,A389=A390,A390=A391,A391=A392,A392=A393,A393=A394),IF(A394+1&gt;MATCH(0,Input_Lieferant!$B$9:$B$158,-1),"",A394+1),A394),"")</f>
        <v>18</v>
      </c>
      <c r="B395" s="31"/>
      <c r="C395" s="25" t="str">
        <f t="shared" si="12"/>
        <v>001</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V_SONDERBETRIEBSMITTEL_MKZ</v>
      </c>
      <c r="X395" s="31"/>
      <c r="Y395" s="31"/>
      <c r="Z395" s="31"/>
      <c r="AA395" s="31"/>
      <c r="AB395" s="31"/>
      <c r="AC395" s="31"/>
      <c r="AD395" s="31"/>
      <c r="AE395" s="31"/>
      <c r="AF395" s="31"/>
      <c r="AG395" s="31"/>
      <c r="AH395" s="31"/>
    </row>
    <row r="396" spans="1:34" x14ac:dyDescent="0.4">
      <c r="A396" s="31">
        <f>IFERROR(IF(AND(A374=A375,A375=A376,A376=A377,A377=A378,A378=A379,A379=A380,A380=A381,A381=A382,A382=A383,A383=A384,A384=A385,A385=A386,A386=A387,A387=A388,A388=A389,A389=A390,A390=A391,A391=A392,A392=A393,A393=A394,A394=A395),IF(A395+1&gt;MATCH(0,Input_Lieferant!$B$9:$B$158,-1),"",A395+1),A395),"")</f>
        <v>18</v>
      </c>
      <c r="B396" s="31"/>
      <c r="C396" s="25" t="str">
        <f t="shared" si="12"/>
        <v>001</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31"/>
      <c r="H396" s="31"/>
      <c r="I396" s="31"/>
      <c r="J396" s="31"/>
      <c r="K396" s="31"/>
      <c r="L396" s="31"/>
      <c r="M396" s="31"/>
      <c r="N396" s="31"/>
      <c r="O396" s="31"/>
      <c r="P396" s="31"/>
      <c r="Q396" s="31"/>
      <c r="R396" s="31"/>
      <c r="S396" s="31"/>
      <c r="T396" s="31"/>
      <c r="U396" s="31"/>
      <c r="V396" s="31"/>
      <c r="W396" s="31" t="str">
        <f t="shared" si="11"/>
        <v>V_SONDERBETRIEBSMITTEL_PRD</v>
      </c>
      <c r="X396" s="31"/>
      <c r="Y396" s="31"/>
      <c r="Z396" s="31"/>
      <c r="AA396" s="31"/>
      <c r="AB396" s="31"/>
      <c r="AC396" s="31"/>
      <c r="AD396" s="31"/>
      <c r="AE396" s="31"/>
      <c r="AF396" s="31"/>
      <c r="AG396" s="31"/>
      <c r="AH396" s="31"/>
    </row>
    <row r="397" spans="1:34" x14ac:dyDescent="0.4">
      <c r="A397" s="31">
        <f>IFERROR(IF(AND(A375=A376,A376=A377,A377=A378,A378=A379,A379=A380,A380=A381,A381=A382,A382=A383,A383=A384,A384=A385,A385=A386,A386=A387,A387=A388,A388=A389,A389=A390,A390=A391,A391=A392,A392=A393,A393=A394,A394=A395,A395=A396),IF(A396+1&gt;MATCH(0,Input_Lieferant!$B$9:$B$158,-1),"",A396+1),A396),"")</f>
        <v>18</v>
      </c>
      <c r="B397" s="31"/>
      <c r="C397" s="25" t="str">
        <f t="shared" si="12"/>
        <v>001</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V_SONDERBETRIEBSMITTEL_TRP</v>
      </c>
      <c r="X397" s="31"/>
      <c r="Y397" s="31"/>
      <c r="Z397" s="31"/>
      <c r="AA397" s="31"/>
      <c r="AB397" s="31"/>
      <c r="AC397" s="31"/>
      <c r="AD397" s="31"/>
      <c r="AE397" s="31"/>
      <c r="AF397" s="31"/>
      <c r="AG397" s="31"/>
      <c r="AH397" s="31"/>
    </row>
    <row r="398" spans="1:34" x14ac:dyDescent="0.4">
      <c r="A398" s="31">
        <f>IFERROR(IF(AND(A376=A377,A377=A378,A378=A379,A379=A380,A380=A381,A381=A382,A382=A383,A383=A384,A384=A385,A385=A386,A386=A387,A387=A388,A388=A389,A389=A390,A390=A391,A391=A392,A392=A393,A393=A394,A394=A395,A395=A396,A396=A397),IF(A397+1&gt;MATCH(0,Input_Lieferant!$B$9:$B$158,-1),"",A397+1),A397),"")</f>
        <v>19</v>
      </c>
      <c r="B398" s="31"/>
      <c r="C398" s="25" t="str">
        <f t="shared" si="12"/>
        <v>001</v>
      </c>
      <c r="D398" s="31"/>
      <c r="E398" s="31"/>
      <c r="F398" s="31" t="str">
        <f>IF(A398&lt;&gt;"", _xlfn.IFNA(INDEX(Grunddaten!$A$9:$S$159,MATCH(A398,Input_Lieferant!$B$9:$B$158,0),MATCH(W398,Grunddaten!$A$8:$M$8,0)),""), "")&amp;""</f>
        <v>gIppHEaKULhuSQcRnrTtptLoafWoov</v>
      </c>
      <c r="G398" s="31"/>
      <c r="H398" s="31"/>
      <c r="I398" s="31"/>
      <c r="J398" s="31"/>
      <c r="K398" s="31"/>
      <c r="L398" s="31"/>
      <c r="M398" s="31"/>
      <c r="N398" s="31"/>
      <c r="O398" s="31"/>
      <c r="P398" s="31"/>
      <c r="Q398" s="31"/>
      <c r="R398" s="31"/>
      <c r="S398" s="31"/>
      <c r="T398" s="31"/>
      <c r="U398" s="31"/>
      <c r="V398" s="31"/>
      <c r="W398" s="31" t="str">
        <f t="shared" si="11"/>
        <v>V_A_NUMMER</v>
      </c>
      <c r="X398" s="31"/>
      <c r="Y398" s="31"/>
      <c r="Z398" s="31"/>
      <c r="AA398" s="31"/>
      <c r="AB398" s="31"/>
      <c r="AC398" s="31"/>
      <c r="AD398" s="31"/>
      <c r="AE398" s="31"/>
      <c r="AF398" s="31"/>
      <c r="AG398" s="31"/>
      <c r="AH398" s="31"/>
    </row>
    <row r="399" spans="1:34" x14ac:dyDescent="0.4">
      <c r="A399" s="31">
        <f>IFERROR(IF(AND(A377=A378,A378=A379,A379=A380,A380=A381,A381=A382,A382=A383,A383=A384,A384=A385,A385=A386,A386=A387,A387=A388,A388=A389,A389=A390,A390=A391,A391=A392,A392=A393,A393=A394,A394=A395,A395=A396,A396=A397,A397=A398),IF(A398+1&gt;MATCH(0,Input_Lieferant!$B$9:$B$158,-1),"",A398+1),A398),"")</f>
        <v>19</v>
      </c>
      <c r="B399" s="31"/>
      <c r="C399" s="25" t="str">
        <f t="shared" si="12"/>
        <v>001</v>
      </c>
      <c r="D399" s="31"/>
      <c r="E399" s="31"/>
      <c r="F399" s="31" t="str">
        <f>IF(A399&lt;&gt;"", _xlfn.IFNA(INDEX(Grunddaten!$A$9:$S$159,MATCH(A399,Input_Lieferant!$B$9:$B$158,0),MATCH(W399,Grunddaten!$A$8:$M$8,0)),""), "")&amp;""</f>
        <v>8.22</v>
      </c>
      <c r="G399" s="31"/>
      <c r="H399" s="31"/>
      <c r="I399" s="31"/>
      <c r="J399" s="31"/>
      <c r="K399" s="31"/>
      <c r="L399" s="31"/>
      <c r="M399" s="31"/>
      <c r="N399" s="31"/>
      <c r="O399" s="31"/>
      <c r="P399" s="31"/>
      <c r="Q399" s="31"/>
      <c r="R399" s="31"/>
      <c r="S399" s="31"/>
      <c r="T399" s="31"/>
      <c r="U399" s="31"/>
      <c r="V399" s="31"/>
      <c r="W399" s="31" t="str">
        <f t="shared" si="11"/>
        <v>V_REVFREMD</v>
      </c>
      <c r="X399" s="31"/>
      <c r="Y399" s="31"/>
      <c r="Z399" s="31"/>
      <c r="AA399" s="31"/>
      <c r="AB399" s="31"/>
      <c r="AC399" s="31"/>
      <c r="AD399" s="31"/>
      <c r="AE399" s="31"/>
      <c r="AF399" s="31"/>
      <c r="AG399" s="31"/>
      <c r="AH399" s="31"/>
    </row>
    <row r="400" spans="1:34" x14ac:dyDescent="0.4">
      <c r="A400" s="31">
        <f>IFERROR(IF(AND(A378=A379,A379=A380,A380=A381,A381=A382,A382=A383,A383=A384,A384=A385,A385=A386,A386=A387,A387=A388,A388=A389,A389=A390,A390=A391,A391=A392,A392=A393,A393=A394,A394=A395,A395=A396,A396=A397,A397=A398,A398=A399),IF(A399+1&gt;MATCH(0,Input_Lieferant!$B$9:$B$158,-1),"",A399+1),A399),"")</f>
        <v>19</v>
      </c>
      <c r="B400" s="31"/>
      <c r="C400" s="25" t="str">
        <f t="shared" si="12"/>
        <v>001</v>
      </c>
      <c r="D400" s="31"/>
      <c r="E400" s="31"/>
      <c r="F400" s="31" t="str">
        <f>IF(A400&lt;&gt;"", _xlfn.IFNA(INDEX(Grunddaten!$A$9:$S$159,MATCH(A400,Input_Lieferant!$B$9:$B$158,0),MATCH(W400,Grunddaten!$A$8:$M$8,0)),""), "")&amp;""</f>
        <v>6.65</v>
      </c>
      <c r="G400" s="31"/>
      <c r="H400" s="31"/>
      <c r="I400" s="31"/>
      <c r="J400" s="31"/>
      <c r="K400" s="31"/>
      <c r="L400" s="31"/>
      <c r="M400" s="31"/>
      <c r="N400" s="31"/>
      <c r="O400" s="31"/>
      <c r="P400" s="31"/>
      <c r="Q400" s="31"/>
      <c r="R400" s="31"/>
      <c r="S400" s="31"/>
      <c r="T400" s="31"/>
      <c r="U400" s="31"/>
      <c r="V400" s="31"/>
      <c r="W400" s="31" t="str">
        <f t="shared" si="11"/>
        <v>V_REVEIGEN</v>
      </c>
      <c r="X400" s="31"/>
      <c r="Y400" s="31"/>
      <c r="Z400" s="31"/>
      <c r="AA400" s="31"/>
      <c r="AB400" s="31"/>
      <c r="AC400" s="31"/>
      <c r="AD400" s="31"/>
      <c r="AE400" s="31"/>
      <c r="AF400" s="31"/>
      <c r="AG400" s="31"/>
      <c r="AH400" s="31"/>
    </row>
    <row r="401" spans="1:34" x14ac:dyDescent="0.4">
      <c r="A401" s="31">
        <f>IFERROR(IF(AND(A379=A380,A380=A381,A381=A382,A382=A383,A383=A384,A384=A385,A385=A386,A386=A387,A387=A388,A388=A389,A389=A390,A390=A391,A391=A392,A392=A393,A393=A394,A394=A395,A395=A396,A396=A397,A397=A398,A398=A399,A399=A400),IF(A400+1&gt;MATCH(0,Input_Lieferant!$B$9:$B$158,-1),"",A400+1),A400),"")</f>
        <v>19</v>
      </c>
      <c r="B401" s="31"/>
      <c r="C401" s="25" t="str">
        <f t="shared" si="12"/>
        <v>001</v>
      </c>
      <c r="D401" s="31"/>
      <c r="E401" s="31"/>
      <c r="F401" s="31" t="str">
        <f>IF(A401&lt;&gt;"", _xlfn.IFNA(INDEX('Systemmanager - Datenassistent'!$A$9:$AE$159,MATCH(A401,Input_Lieferant!$B$9:$B$158,0),MATCH(W401,'Systemmanager - Datenassistent'!$A$8:$AE$8,0)),""), "")&amp;""</f>
        <v/>
      </c>
      <c r="G401" s="31"/>
      <c r="H401" s="31"/>
      <c r="I401" s="31"/>
      <c r="J401" s="31"/>
      <c r="K401" s="31"/>
      <c r="L401" s="31"/>
      <c r="M401" s="31"/>
      <c r="N401" s="31"/>
      <c r="O401" s="31"/>
      <c r="P401" s="31"/>
      <c r="Q401" s="31"/>
      <c r="R401" s="31"/>
      <c r="S401" s="31"/>
      <c r="T401" s="31"/>
      <c r="U401" s="31"/>
      <c r="V401" s="31"/>
      <c r="W401" s="31" t="str">
        <f t="shared" si="11"/>
        <v>V_SYSTEMMANAGER</v>
      </c>
      <c r="X401" s="31"/>
      <c r="Y401" s="31"/>
      <c r="Z401" s="31"/>
      <c r="AA401" s="31"/>
      <c r="AB401" s="31"/>
      <c r="AC401" s="31"/>
      <c r="AD401" s="31"/>
      <c r="AE401" s="31"/>
      <c r="AF401" s="31"/>
      <c r="AG401" s="31"/>
      <c r="AH401" s="31"/>
    </row>
    <row r="402" spans="1:34" x14ac:dyDescent="0.4">
      <c r="A402" s="31">
        <f>IFERROR(IF(AND(A380=A381,A381=A382,A382=A383,A383=A384,A384=A385,A385=A386,A386=A387,A387=A388,A388=A389,A389=A390,A390=A391,A391=A392,A392=A393,A393=A394,A394=A395,A395=A396,A396=A397,A397=A398,A398=A399,A399=A400,A400=A401),IF(A401+1&gt;MATCH(0,Input_Lieferant!$B$9:$B$158,-1),"",A401+1),A401),"")</f>
        <v>19</v>
      </c>
      <c r="B402" s="31"/>
      <c r="C402" s="25" t="str">
        <f t="shared" si="12"/>
        <v>001</v>
      </c>
      <c r="D402" s="31"/>
      <c r="E402" s="31"/>
      <c r="F402" s="31" t="str">
        <f>IF(A402&lt;&gt;"", _xlfn.IFNA(INDEX(Grunddaten!$A$9:$S$159,MATCH(A402,Input_Lieferant!$B$9:$B$158,0),MATCH(W402,Grunddaten!$A$8:$M$8,0)),""), "")&amp;""</f>
        <v>N</v>
      </c>
      <c r="G402" s="31"/>
      <c r="H402" s="31"/>
      <c r="I402" s="31"/>
      <c r="J402" s="31"/>
      <c r="K402" s="31"/>
      <c r="L402" s="31"/>
      <c r="M402" s="31"/>
      <c r="N402" s="31"/>
      <c r="O402" s="31"/>
      <c r="P402" s="31"/>
      <c r="Q402" s="31"/>
      <c r="R402" s="31"/>
      <c r="S402" s="31"/>
      <c r="T402" s="31"/>
      <c r="U402" s="31"/>
      <c r="V402" s="31"/>
      <c r="W402" s="31" t="str">
        <f t="shared" si="11"/>
        <v>V_UEBERSETZUNG</v>
      </c>
      <c r="X402" s="31"/>
      <c r="Y402" s="31"/>
      <c r="Z402" s="31"/>
      <c r="AA402" s="31"/>
      <c r="AB402" s="31"/>
      <c r="AC402" s="31"/>
      <c r="AD402" s="31"/>
      <c r="AE402" s="31"/>
      <c r="AF402" s="31"/>
      <c r="AG402" s="31"/>
      <c r="AH402" s="31"/>
    </row>
    <row r="403" spans="1:34" x14ac:dyDescent="0.4">
      <c r="A403" s="31">
        <f>IFERROR(IF(AND(A381=A382,A382=A383,A383=A384,A384=A385,A385=A386,A386=A387,A387=A388,A388=A389,A389=A390,A390=A391,A391=A392,A392=A393,A393=A394,A394=A395,A395=A396,A396=A397,A397=A398,A398=A399,A399=A400,A400=A401,A401=A402),IF(A402+1&gt;MATCH(0,Input_Lieferant!$B$9:$B$158,-1),"",A402+1),A402),"")</f>
        <v>19</v>
      </c>
      <c r="B403" s="31"/>
      <c r="C403" s="25" t="str">
        <f t="shared" si="12"/>
        <v>001</v>
      </c>
      <c r="D403" s="31"/>
      <c r="E403" s="31"/>
      <c r="F403" s="31" t="str">
        <f>IF(A403&lt;&gt;"", _xlfn.IFNA(INDEX('Systemmanager - Datenassistent'!$A$9:$AE$159,MATCH(A403,Input_Lieferant!$B$9:$B$158,0),MATCH(W403,'Systemmanager - Datenassistent'!$A$8:$AE$8,0)),""), "")&amp;""</f>
        <v/>
      </c>
      <c r="G403" s="31"/>
      <c r="H403" s="31"/>
      <c r="I403" s="31"/>
      <c r="J403" s="31"/>
      <c r="K403" s="31"/>
      <c r="L403" s="31"/>
      <c r="M403" s="31"/>
      <c r="N403" s="31"/>
      <c r="O403" s="31"/>
      <c r="P403" s="31"/>
      <c r="Q403" s="31"/>
      <c r="R403" s="31"/>
      <c r="S403" s="31"/>
      <c r="T403" s="31"/>
      <c r="U403" s="31"/>
      <c r="V403" s="31"/>
      <c r="W403" s="31" t="str">
        <f t="shared" si="11"/>
        <v>V_KENNZIFFER</v>
      </c>
      <c r="X403" s="31"/>
      <c r="Y403" s="31"/>
      <c r="Z403" s="31"/>
      <c r="AA403" s="31"/>
      <c r="AB403" s="31"/>
      <c r="AC403" s="31"/>
      <c r="AD403" s="31"/>
      <c r="AE403" s="31"/>
      <c r="AF403" s="31"/>
      <c r="AG403" s="31"/>
      <c r="AH403" s="31"/>
    </row>
    <row r="404" spans="1:34" x14ac:dyDescent="0.4">
      <c r="A404" s="31">
        <f>IFERROR(IF(AND(A382=A383,A383=A384,A384=A385,A385=A386,A386=A387,A387=A388,A388=A389,A389=A390,A390=A391,A391=A392,A392=A393,A393=A394,A394=A395,A395=A396,A396=A397,A397=A398,A398=A399,A399=A400,A400=A401,A401=A402,A402=A403),IF(A403+1&gt;MATCH(0,Input_Lieferant!$B$9:$B$158,-1),"",A403+1),A403),"")</f>
        <v>19</v>
      </c>
      <c r="B404" s="31"/>
      <c r="C404" s="25" t="str">
        <f t="shared" si="12"/>
        <v>001</v>
      </c>
      <c r="D404" s="31"/>
      <c r="E404" s="31"/>
      <c r="F404" s="31" t="str">
        <f>IF(A404&lt;&gt;"", _xlfn.IFNA(INDEX('Systemmanager - Datenassistent'!$A$9:$AE$159,MATCH(A404,Input_Lieferant!$B$9:$B$158,0),MATCH(W404,'Systemmanager - Datenassistent'!$A$8:$AE$8,0)),""), "")&amp;""</f>
        <v/>
      </c>
      <c r="G404" s="31"/>
      <c r="H404" s="31"/>
      <c r="I404" s="31"/>
      <c r="J404" s="31"/>
      <c r="K404" s="31"/>
      <c r="L404" s="31"/>
      <c r="M404" s="31"/>
      <c r="N404" s="31"/>
      <c r="O404" s="31"/>
      <c r="P404" s="31"/>
      <c r="Q404" s="31"/>
      <c r="R404" s="31"/>
      <c r="S404" s="31"/>
      <c r="T404" s="31"/>
      <c r="U404" s="31"/>
      <c r="V404" s="31"/>
      <c r="W404" s="31" t="str">
        <f t="shared" si="11"/>
        <v>V_NEXT_HIGHER</v>
      </c>
      <c r="X404" s="31"/>
      <c r="Y404" s="31"/>
      <c r="Z404" s="31"/>
      <c r="AA404" s="31"/>
      <c r="AB404" s="31"/>
      <c r="AC404" s="31"/>
      <c r="AD404" s="31"/>
      <c r="AE404" s="31"/>
      <c r="AF404" s="31"/>
      <c r="AG404" s="31"/>
      <c r="AH404" s="31"/>
    </row>
    <row r="405" spans="1:34" x14ac:dyDescent="0.4">
      <c r="A405" s="31">
        <f>IFERROR(IF(AND(A383=A384,A384=A385,A385=A386,A386=A387,A387=A388,A388=A389,A389=A390,A390=A391,A391=A392,A392=A393,A393=A394,A394=A395,A395=A396,A396=A397,A397=A398,A398=A399,A399=A400,A400=A401,A401=A402,A402=A403,A403=A404),IF(A404+1&gt;MATCH(0,Input_Lieferant!$B$9:$B$158,-1),"",A404+1),A404),"")</f>
        <v>19</v>
      </c>
      <c r="B405" s="31"/>
      <c r="C405" s="25" t="str">
        <f t="shared" si="12"/>
        <v>001</v>
      </c>
      <c r="D405" s="31"/>
      <c r="E405" s="31"/>
      <c r="F405" s="31" t="str">
        <f>IF(A405&lt;&gt;"", _xlfn.IFNA(INDEX(Grunddaten!$A$9:$S$159,MATCH(A405,Input_Lieferant!$B$9:$B$158,0),MATCH(W405,Grunddaten!$A$8:$M$8,0)),""), "")&amp;""</f>
        <v/>
      </c>
      <c r="G405" s="31"/>
      <c r="H405" s="31"/>
      <c r="I405" s="31"/>
      <c r="J405" s="31"/>
      <c r="K405" s="31"/>
      <c r="L405" s="31"/>
      <c r="M405" s="31"/>
      <c r="N405" s="31"/>
      <c r="O405" s="31"/>
      <c r="P405" s="31"/>
      <c r="Q405" s="31"/>
      <c r="R405" s="31"/>
      <c r="S405" s="31"/>
      <c r="T405" s="31"/>
      <c r="U405" s="31"/>
      <c r="V405" s="31"/>
      <c r="W405" s="31" t="str">
        <f t="shared" si="11"/>
        <v>V_ZERTFLUG</v>
      </c>
      <c r="X405" s="31"/>
      <c r="Y405" s="31"/>
      <c r="Z405" s="31"/>
      <c r="AA405" s="31"/>
      <c r="AB405" s="31"/>
      <c r="AC405" s="31"/>
      <c r="AD405" s="31"/>
      <c r="AE405" s="31"/>
      <c r="AF405" s="31"/>
      <c r="AG405" s="31"/>
      <c r="AH405" s="31"/>
    </row>
    <row r="406" spans="1:34" x14ac:dyDescent="0.4">
      <c r="A406" s="31">
        <f>IFERROR(IF(AND(A384=A385,A385=A386,A386=A387,A387=A388,A388=A389,A389=A390,A390=A391,A391=A392,A392=A393,A393=A394,A394=A395,A395=A396,A396=A397,A397=A398,A398=A399,A399=A400,A400=A401,A401=A402,A402=A403,A403=A404,A404=A405),IF(A405+1&gt;MATCH(0,Input_Lieferant!$B$9:$B$158,-1),"",A405+1),A405),"")</f>
        <v>19</v>
      </c>
      <c r="B406" s="31"/>
      <c r="C406" s="25" t="str">
        <f t="shared" si="12"/>
        <v>001</v>
      </c>
      <c r="D406" s="31"/>
      <c r="E406" s="31"/>
      <c r="F406" s="31" t="str">
        <f>IF(A406&lt;&gt;"", _xlfn.IFNA(INDEX('Systemmanager - Datenassistent'!$A$9:$AE$159,MATCH(A406,Input_Lieferant!$B$9:$B$158,0),MATCH(W406,'Systemmanager - Datenassistent'!$A$8:$AE$8,0)),""), "")&amp;""</f>
        <v/>
      </c>
      <c r="G406" s="31"/>
      <c r="H406" s="31"/>
      <c r="I406" s="31"/>
      <c r="J406" s="31"/>
      <c r="K406" s="31"/>
      <c r="L406" s="31"/>
      <c r="M406" s="31"/>
      <c r="N406" s="31"/>
      <c r="O406" s="31"/>
      <c r="P406" s="31"/>
      <c r="Q406" s="31"/>
      <c r="R406" s="31"/>
      <c r="S406" s="31"/>
      <c r="T406" s="31"/>
      <c r="U406" s="31"/>
      <c r="V406" s="31"/>
      <c r="W406" s="31" t="str">
        <f t="shared" si="11"/>
        <v>V_APM</v>
      </c>
      <c r="X406" s="31"/>
      <c r="Y406" s="31"/>
      <c r="Z406" s="31"/>
      <c r="AA406" s="31"/>
      <c r="AB406" s="31"/>
      <c r="AC406" s="31"/>
      <c r="AD406" s="31"/>
      <c r="AE406" s="31"/>
      <c r="AF406" s="31"/>
      <c r="AG406" s="31"/>
      <c r="AH406" s="31"/>
    </row>
    <row r="407" spans="1:34" x14ac:dyDescent="0.4">
      <c r="A407" s="31">
        <f>IFERROR(IF(AND(A385=A386,A386=A387,A387=A388,A388=A389,A389=A390,A390=A391,A391=A392,A392=A393,A393=A394,A394=A395,A395=A396,A396=A397,A397=A398,A398=A399,A399=A400,A400=A401,A401=A402,A402=A403,A403=A404,A404=A405,A405=A406),IF(A406+1&gt;MATCH(0,Input_Lieferant!$B$9:$B$158,-1),"",A406+1),A406),"")</f>
        <v>19</v>
      </c>
      <c r="B407" s="31"/>
      <c r="C407" s="25" t="str">
        <f t="shared" si="12"/>
        <v>001</v>
      </c>
      <c r="D407" s="31"/>
      <c r="E407" s="31"/>
      <c r="F407" s="31"/>
      <c r="G407" s="31"/>
      <c r="H407" s="31"/>
      <c r="I407" s="31"/>
      <c r="J407" s="31"/>
      <c r="K407" s="31"/>
      <c r="L407" s="31"/>
      <c r="M407" s="31"/>
      <c r="N407" s="31"/>
      <c r="O407" s="31"/>
      <c r="P407" s="31"/>
      <c r="Q407" s="31"/>
      <c r="R407" s="31"/>
      <c r="S407" s="31"/>
      <c r="T407" s="31"/>
      <c r="U407" s="31"/>
      <c r="V407" s="31"/>
      <c r="W407" s="31" t="str">
        <f t="shared" si="11"/>
        <v>V_CHEOPS</v>
      </c>
      <c r="X407" s="31"/>
      <c r="Y407" s="31"/>
      <c r="Z407" s="31"/>
      <c r="AA407" s="31"/>
      <c r="AB407" s="31"/>
      <c r="AC407" s="31"/>
      <c r="AD407" s="31"/>
      <c r="AE407" s="31"/>
      <c r="AF407" s="31"/>
      <c r="AG407" s="31"/>
      <c r="AH407" s="31"/>
    </row>
    <row r="408" spans="1:34" x14ac:dyDescent="0.4">
      <c r="A408" s="31">
        <f>IFERROR(IF(AND(A386=A387,A387=A388,A388=A389,A389=A390,A390=A391,A391=A392,A392=A393,A393=A394,A394=A395,A395=A396,A396=A397,A397=A398,A398=A399,A399=A400,A400=A401,A401=A402,A402=A403,A403=A404,A404=A405,A405=A406,A406=A407),IF(A407+1&gt;MATCH(0,Input_Lieferant!$B$9:$B$158,-1),"",A407+1),A407),"")</f>
        <v>19</v>
      </c>
      <c r="B408" s="31"/>
      <c r="C408" s="25" t="str">
        <f t="shared" si="12"/>
        <v>001</v>
      </c>
      <c r="D408" s="31"/>
      <c r="E408" s="31"/>
      <c r="F408" s="31" t="str">
        <f>IF(A408&lt;&gt;"", _xlfn.IFNA(INDEX('Systemmanager - Datenassistent'!$A$9:$AE$159,MATCH(A408,Input_Lieferant!$B$9:$B$158,0),MATCH(W408,'Systemmanager - Datenassistent'!$A$8:$AE$8,0)),""), "")&amp;""</f>
        <v>X</v>
      </c>
      <c r="G408" s="31"/>
      <c r="H408" s="31"/>
      <c r="I408" s="31"/>
      <c r="J408" s="31"/>
      <c r="K408" s="31"/>
      <c r="L408" s="31"/>
      <c r="M408" s="31"/>
      <c r="N408" s="31"/>
      <c r="O408" s="31"/>
      <c r="P408" s="31"/>
      <c r="Q408" s="31"/>
      <c r="R408" s="31"/>
      <c r="S408" s="31"/>
      <c r="T408" s="31"/>
      <c r="U408" s="31"/>
      <c r="V408" s="31"/>
      <c r="W408" s="31" t="str">
        <f t="shared" ref="W408:W471" si="13">IF(A408&lt;&gt;"", W386&amp;"","")</f>
        <v>V_SVSAA</v>
      </c>
      <c r="X408" s="31"/>
      <c r="Y408" s="31"/>
      <c r="Z408" s="31"/>
      <c r="AA408" s="31"/>
      <c r="AB408" s="31"/>
      <c r="AC408" s="31"/>
      <c r="AD408" s="31"/>
      <c r="AE408" s="31"/>
      <c r="AF408" s="31"/>
      <c r="AG408" s="31"/>
      <c r="AH408" s="31"/>
    </row>
    <row r="409" spans="1:34" x14ac:dyDescent="0.4">
      <c r="A409" s="31">
        <f>IFERROR(IF(AND(A387=A388,A388=A389,A389=A390,A390=A391,A391=A392,A392=A393,A393=A394,A394=A395,A395=A396,A396=A397,A397=A398,A398=A399,A399=A400,A400=A401,A401=A402,A402=A403,A403=A404,A404=A405,A405=A406,A406=A407,A407=A408),IF(A408+1&gt;MATCH(0,Input_Lieferant!$B$9:$B$158,-1),"",A408+1),A408),"")</f>
        <v>19</v>
      </c>
      <c r="B409" s="31"/>
      <c r="C409" s="25" t="str">
        <f t="shared" si="12"/>
        <v>001</v>
      </c>
      <c r="D409" s="31"/>
      <c r="E409" s="31"/>
      <c r="F409" s="31" t="str">
        <f>IF(A409&lt;&gt;"", IFERROR(ROUND(INDEX(Input_Lieferant!$A$9:$AS$159,MATCH(A409,Input_Lieferant!$B$9:$B$158,0),MATCH(W409,Input_Lieferant!$A$8:$AS$8,0)),2),""), "")&amp;""</f>
        <v>5.92</v>
      </c>
      <c r="G409" s="31"/>
      <c r="H409" s="31"/>
      <c r="I409" s="31"/>
      <c r="J409" s="31"/>
      <c r="K409" s="31"/>
      <c r="L409" s="31"/>
      <c r="M409" s="31"/>
      <c r="N409" s="31"/>
      <c r="O409" s="31"/>
      <c r="P409" s="31"/>
      <c r="Q409" s="31"/>
      <c r="R409" s="31"/>
      <c r="S409" s="31"/>
      <c r="T409" s="31"/>
      <c r="U409" s="31"/>
      <c r="V409" s="31"/>
      <c r="W409" s="31" t="str">
        <f t="shared" si="13"/>
        <v>V_BEWERTUNGSPREIS</v>
      </c>
      <c r="X409" s="31"/>
      <c r="Y409" s="31"/>
      <c r="Z409" s="31"/>
      <c r="AA409" s="31"/>
      <c r="AB409" s="31"/>
      <c r="AC409" s="31"/>
      <c r="AD409" s="31"/>
      <c r="AE409" s="31"/>
      <c r="AF409" s="31"/>
      <c r="AG409" s="31"/>
      <c r="AH409" s="31"/>
    </row>
    <row r="410" spans="1:34" x14ac:dyDescent="0.4">
      <c r="A410" s="31">
        <f>IFERROR(IF(AND(A388=A389,A389=A390,A390=A391,A391=A392,A392=A393,A393=A394,A394=A395,A395=A396,A396=A397,A397=A398,A398=A399,A399=A400,A400=A401,A401=A402,A402=A403,A403=A404,A404=A405,A405=A406,A406=A407,A407=A408,A408=A409),IF(A409+1&gt;MATCH(0,Input_Lieferant!$B$9:$B$158,-1),"",A409+1),A409),"")</f>
        <v>19</v>
      </c>
      <c r="B410" s="31"/>
      <c r="C410" s="25" t="str">
        <f t="shared" si="12"/>
        <v>001</v>
      </c>
      <c r="D410" s="31"/>
      <c r="E410" s="31"/>
      <c r="F410" s="31" t="str">
        <f>IF(A410&lt;&gt;"", _xlfn.IFNA(INDEX(Input_Lieferant!$A$9:$AS$159,MATCH(A410,Input_Lieferant!$B$9:$B$158,0),MATCH(W410,Input_Lieferant!$A$8:$AS$8,0)),""), "")&amp;""</f>
        <v>CHF</v>
      </c>
      <c r="G410" s="31"/>
      <c r="H410" s="31"/>
      <c r="I410" s="31"/>
      <c r="J410" s="31"/>
      <c r="K410" s="31"/>
      <c r="L410" s="31"/>
      <c r="M410" s="31"/>
      <c r="N410" s="31"/>
      <c r="O410" s="31"/>
      <c r="P410" s="31"/>
      <c r="Q410" s="31"/>
      <c r="R410" s="31"/>
      <c r="S410" s="31"/>
      <c r="T410" s="31"/>
      <c r="U410" s="31"/>
      <c r="V410" s="31"/>
      <c r="W410" s="31" t="str">
        <f t="shared" si="13"/>
        <v>V_WAEHRUNG</v>
      </c>
      <c r="X410" s="31"/>
      <c r="Y410" s="31"/>
      <c r="Z410" s="31"/>
      <c r="AA410" s="31"/>
      <c r="AB410" s="31"/>
      <c r="AC410" s="31"/>
      <c r="AD410" s="31"/>
      <c r="AE410" s="31"/>
      <c r="AF410" s="31"/>
      <c r="AG410" s="31"/>
      <c r="AH410" s="31"/>
    </row>
    <row r="411" spans="1:34" x14ac:dyDescent="0.4">
      <c r="A411" s="31">
        <f>IFERROR(IF(AND(A389=A390,A390=A391,A391=A392,A392=A393,A393=A394,A394=A395,A395=A396,A396=A397,A397=A398,A398=A399,A399=A400,A400=A401,A401=A402,A402=A403,A403=A404,A404=A405,A405=A406,A406=A407,A407=A408,A408=A409,A409=A410),IF(A410+1&gt;MATCH(0,Input_Lieferant!$B$9:$B$158,-1),"",A410+1),A410),"")</f>
        <v>19</v>
      </c>
      <c r="B411" s="31"/>
      <c r="C411" s="25" t="str">
        <f t="shared" si="12"/>
        <v>001</v>
      </c>
      <c r="D411" s="31"/>
      <c r="E411" s="31"/>
      <c r="F411" s="31" t="str">
        <f>IF(A411&lt;&gt;"", _xlfn.IFNA(INDEX(Input_Lieferant!$A$9:$AS$159,MATCH(A411,Input_Lieferant!$B$9:$B$158,0),MATCH(W411,Input_Lieferant!$A$8:$AS$8,0)),""), "")&amp;""</f>
        <v>63</v>
      </c>
      <c r="G411" s="31"/>
      <c r="H411" s="31"/>
      <c r="I411" s="31"/>
      <c r="J411" s="31"/>
      <c r="K411" s="31"/>
      <c r="L411" s="31"/>
      <c r="M411" s="31"/>
      <c r="N411" s="31"/>
      <c r="O411" s="31"/>
      <c r="P411" s="31"/>
      <c r="Q411" s="31"/>
      <c r="R411" s="31"/>
      <c r="S411" s="31"/>
      <c r="T411" s="31"/>
      <c r="U411" s="31"/>
      <c r="V411" s="31"/>
      <c r="W411" s="31" t="str">
        <f t="shared" si="13"/>
        <v>V_PREISEINHEIT</v>
      </c>
      <c r="X411" s="31"/>
      <c r="Y411" s="31"/>
      <c r="Z411" s="31"/>
      <c r="AA411" s="31"/>
      <c r="AB411" s="31"/>
      <c r="AC411" s="31"/>
      <c r="AD411" s="31"/>
      <c r="AE411" s="31"/>
      <c r="AF411" s="31"/>
      <c r="AG411" s="31"/>
      <c r="AH411" s="31"/>
    </row>
    <row r="412" spans="1:34" x14ac:dyDescent="0.4">
      <c r="A412" s="31">
        <f>IFERROR(IF(AND(A390=A391,A391=A392,A392=A393,A393=A394,A394=A395,A395=A396,A396=A397,A397=A398,A398=A399,A399=A400,A400=A401,A401=A402,A402=A403,A403=A404,A404=A405,A405=A406,A406=A407,A407=A408,A408=A409,A409=A410,A410=A411),IF(A411+1&gt;MATCH(0,Input_Lieferant!$B$9:$B$158,-1),"",A411+1),A411),"")</f>
        <v>19</v>
      </c>
      <c r="B412" s="31"/>
      <c r="C412" s="25" t="str">
        <f t="shared" si="12"/>
        <v>001</v>
      </c>
      <c r="D412" s="31"/>
      <c r="E412" s="31"/>
      <c r="F412" s="31">
        <f ca="1">IF(A412&lt;&gt;"",NOW(),"")</f>
        <v>45755.458305671295</v>
      </c>
      <c r="G412" s="31"/>
      <c r="H412" s="31"/>
      <c r="I412" s="31"/>
      <c r="J412" s="31"/>
      <c r="K412" s="31"/>
      <c r="L412" s="31"/>
      <c r="M412" s="31"/>
      <c r="N412" s="31"/>
      <c r="O412" s="31"/>
      <c r="P412" s="31"/>
      <c r="Q412" s="31"/>
      <c r="R412" s="31"/>
      <c r="S412" s="31"/>
      <c r="T412" s="31"/>
      <c r="U412" s="31"/>
      <c r="V412" s="31"/>
      <c r="W412" s="31" t="str">
        <f t="shared" si="13"/>
        <v>V_GUELTIGAB</v>
      </c>
      <c r="X412" s="31"/>
      <c r="Y412" s="31"/>
      <c r="Z412" s="31"/>
      <c r="AA412" s="31"/>
      <c r="AB412" s="31"/>
      <c r="AC412" s="31"/>
      <c r="AD412" s="31"/>
      <c r="AE412" s="31"/>
      <c r="AF412" s="31"/>
      <c r="AG412" s="31"/>
      <c r="AH412" s="31"/>
    </row>
    <row r="413" spans="1:34" x14ac:dyDescent="0.4">
      <c r="A413" s="31">
        <f>IFERROR(IF(AND(A391=A392,A392=A393,A393=A394,A394=A395,A395=A396,A396=A397,A397=A398,A398=A399,A399=A400,A400=A401,A401=A402,A402=A403,A403=A404,A404=A405,A405=A406,A406=A407,A407=A408,A408=A409,A409=A410,A410=A411,A411=A412),IF(A412+1&gt;MATCH(0,Input_Lieferant!$B$9:$B$158,-1),"",A412+1),A412),"")</f>
        <v>19</v>
      </c>
      <c r="B413" s="31"/>
      <c r="C413" s="25" t="str">
        <f t="shared" si="12"/>
        <v>001</v>
      </c>
      <c r="D413" s="31"/>
      <c r="E413" s="31"/>
      <c r="F413" s="31" t="str">
        <f>IF(A413&lt;&gt;"", _xlfn.IFNA(INDEX('Systemmanager - Datenassistent'!$A$9:$AE$159,MATCH(A413,Input_Lieferant!$B$9:$B$158,0),MATCH(W413,'Systemmanager - Datenassistent'!$A$8:$AE$8,0)),""), "")&amp;""</f>
        <v>X</v>
      </c>
      <c r="G413" s="31"/>
      <c r="H413" s="31"/>
      <c r="I413" s="31"/>
      <c r="J413" s="31"/>
      <c r="K413" s="31"/>
      <c r="L413" s="31"/>
      <c r="M413" s="31"/>
      <c r="N413" s="31"/>
      <c r="O413" s="31"/>
      <c r="P413" s="31"/>
      <c r="Q413" s="31"/>
      <c r="R413" s="31"/>
      <c r="S413" s="31"/>
      <c r="T413" s="31"/>
      <c r="U413" s="31"/>
      <c r="V413" s="31"/>
      <c r="W413" s="31" t="str">
        <f t="shared" si="13"/>
        <v>V_MIET_RELEVANZ</v>
      </c>
      <c r="X413" s="31"/>
      <c r="Y413" s="31"/>
      <c r="Z413" s="31"/>
      <c r="AA413" s="31"/>
      <c r="AB413" s="31"/>
      <c r="AC413" s="31"/>
      <c r="AD413" s="31"/>
      <c r="AE413" s="31"/>
      <c r="AF413" s="31"/>
      <c r="AG413" s="31"/>
      <c r="AH413" s="31"/>
    </row>
    <row r="414" spans="1:34" x14ac:dyDescent="0.4">
      <c r="A414" s="31">
        <f>IFERROR(IF(AND(A392=A393,A393=A394,A394=A395,A395=A396,A396=A397,A397=A398,A398=A399,A399=A400,A400=A401,A401=A402,A402=A403,A403=A404,A404=A405,A405=A406,A406=A407,A407=A408,A408=A409,A409=A410,A410=A411,A411=A412,A412=A413),IF(A413+1&gt;MATCH(0,Input_Lieferant!$B$9:$B$158,-1),"",A413+1),A413),"")</f>
        <v>19</v>
      </c>
      <c r="B414" s="31"/>
      <c r="C414" s="25" t="str">
        <f t="shared" si="12"/>
        <v>001</v>
      </c>
      <c r="D414" s="31"/>
      <c r="E414" s="31"/>
      <c r="F414" s="31" t="str">
        <f>IF(A414&lt;&gt;"", _xlfn.IFNA(INDEX('Systemmanager - Datenassistent'!$A$9:$AE$159,MATCH(A414,Input_Lieferant!$B$9:$B$158,0),MATCH(W414,'Systemmanager - Datenassistent'!$A$8:$AE$8,0)),""), "")&amp;""</f>
        <v>5</v>
      </c>
      <c r="G414" s="31"/>
      <c r="H414" s="31"/>
      <c r="I414" s="31"/>
      <c r="J414" s="31"/>
      <c r="K414" s="31"/>
      <c r="L414" s="31"/>
      <c r="M414" s="31"/>
      <c r="N414" s="31"/>
      <c r="O414" s="31"/>
      <c r="P414" s="31"/>
      <c r="Q414" s="31"/>
      <c r="R414" s="31"/>
      <c r="S414" s="31"/>
      <c r="T414" s="31"/>
      <c r="U414" s="31"/>
      <c r="V414" s="31"/>
      <c r="W414" s="31" t="str">
        <f t="shared" si="13"/>
        <v>V_NACHSCHUBKLASSE</v>
      </c>
      <c r="X414" s="31"/>
      <c r="Y414" s="31"/>
      <c r="Z414" s="31"/>
      <c r="AA414" s="31"/>
      <c r="AB414" s="31"/>
      <c r="AC414" s="31"/>
      <c r="AD414" s="31"/>
      <c r="AE414" s="31"/>
      <c r="AF414" s="31"/>
      <c r="AG414" s="31"/>
      <c r="AH414" s="31"/>
    </row>
    <row r="415" spans="1:34" x14ac:dyDescent="0.4">
      <c r="A415" s="31">
        <f>IFERROR(IF(AND(A393=A394,A394=A395,A395=A396,A396=A397,A397=A398,A398=A399,A399=A400,A400=A401,A401=A402,A402=A403,A403=A404,A404=A405,A405=A406,A406=A407,A407=A408,A408=A409,A409=A410,A410=A411,A411=A412,A412=A413,A413=A414),IF(A414+1&gt;MATCH(0,Input_Lieferant!$B$9:$B$158,-1),"",A414+1),A414),"")</f>
        <v>19</v>
      </c>
      <c r="B415" s="31"/>
      <c r="C415" s="25" t="str">
        <f t="shared" si="12"/>
        <v>001</v>
      </c>
      <c r="D415" s="31"/>
      <c r="E415" s="31"/>
      <c r="F415" s="31" t="str">
        <f>IF(A415&lt;&gt;"", _xlfn.IFNA(INDEX(Input_Lieferant!$A$9:$AS$159,MATCH(A415,Input_Lieferant!$B$9:$B$158,0),MATCH(W415,Input_Lieferant!$A$8:$AS$8,0)),""), "")&amp;""</f>
        <v>7</v>
      </c>
      <c r="G415" s="31"/>
      <c r="H415" s="31"/>
      <c r="I415" s="31"/>
      <c r="J415" s="31"/>
      <c r="K415" s="31"/>
      <c r="L415" s="31"/>
      <c r="M415" s="31"/>
      <c r="N415" s="31"/>
      <c r="O415" s="31"/>
      <c r="P415" s="31"/>
      <c r="Q415" s="31"/>
      <c r="R415" s="31"/>
      <c r="S415" s="31"/>
      <c r="T415" s="31"/>
      <c r="U415" s="31"/>
      <c r="V415" s="31"/>
      <c r="W415" s="31" t="str">
        <f t="shared" si="13"/>
        <v>V_LAGERFAEHIGKEIT</v>
      </c>
      <c r="X415" s="31"/>
      <c r="Y415" s="31"/>
      <c r="Z415" s="31"/>
      <c r="AA415" s="31"/>
      <c r="AB415" s="31"/>
      <c r="AC415" s="31"/>
      <c r="AD415" s="31"/>
      <c r="AE415" s="31"/>
      <c r="AF415" s="31"/>
      <c r="AG415" s="31"/>
      <c r="AH415" s="31"/>
    </row>
    <row r="416" spans="1:34" x14ac:dyDescent="0.4">
      <c r="A416" s="31">
        <f>IFERROR(IF(AND(A394=A395,A395=A396,A396=A397,A397=A398,A398=A399,A399=A400,A400=A401,A401=A402,A402=A403,A403=A404,A404=A405,A405=A406,A406=A407,A407=A408,A408=A409,A409=A410,A410=A411,A411=A412,A412=A413,A413=A414,A414=A415),IF(A415+1&gt;MATCH(0,Input_Lieferant!$B$9:$B$158,-1),"",A415+1),A415),"")</f>
        <v>19</v>
      </c>
      <c r="B416" s="31"/>
      <c r="C416" s="25" t="str">
        <f t="shared" si="12"/>
        <v>001</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V_BETRIEBSMITTEL</v>
      </c>
      <c r="X416" s="31"/>
      <c r="Y416" s="31"/>
      <c r="Z416" s="31"/>
      <c r="AA416" s="31"/>
      <c r="AB416" s="31"/>
      <c r="AC416" s="31"/>
      <c r="AD416" s="31"/>
      <c r="AE416" s="31"/>
      <c r="AF416" s="31"/>
      <c r="AG416" s="31"/>
      <c r="AH416" s="31"/>
    </row>
    <row r="417" spans="1:34" x14ac:dyDescent="0.4">
      <c r="A417" s="31">
        <f>IFERROR(IF(AND(A395=A396,A396=A397,A397=A398,A398=A399,A399=A400,A400=A401,A401=A402,A402=A403,A403=A404,A404=A405,A405=A406,A406=A407,A407=A408,A408=A409,A409=A410,A410=A411,A411=A412,A412=A413,A413=A414,A414=A415,A415=A416),IF(A416+1&gt;MATCH(0,Input_Lieferant!$B$9:$B$158,-1),"",A416+1),A416),"")</f>
        <v>19</v>
      </c>
      <c r="B417" s="31"/>
      <c r="C417" s="25" t="str">
        <f t="shared" si="12"/>
        <v>001</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V_SONDERBETRIEBSMITTEL_MKZ</v>
      </c>
      <c r="X417" s="31"/>
      <c r="Y417" s="31"/>
      <c r="Z417" s="31"/>
      <c r="AA417" s="31"/>
      <c r="AB417" s="31"/>
      <c r="AC417" s="31"/>
      <c r="AD417" s="31"/>
      <c r="AE417" s="31"/>
      <c r="AF417" s="31"/>
      <c r="AG417" s="31"/>
      <c r="AH417" s="31"/>
    </row>
    <row r="418" spans="1:34" x14ac:dyDescent="0.4">
      <c r="A418" s="31">
        <f>IFERROR(IF(AND(A396=A397,A397=A398,A398=A399,A399=A400,A400=A401,A401=A402,A402=A403,A403=A404,A404=A405,A405=A406,A406=A407,A407=A408,A408=A409,A409=A410,A410=A411,A411=A412,A412=A413,A413=A414,A414=A415,A415=A416,A416=A417),IF(A417+1&gt;MATCH(0,Input_Lieferant!$B$9:$B$158,-1),"",A417+1),A417),"")</f>
        <v>19</v>
      </c>
      <c r="B418" s="31"/>
      <c r="C418" s="25" t="str">
        <f t="shared" si="12"/>
        <v>001</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V_SONDERBETRIEBSMITTEL_PRD</v>
      </c>
      <c r="X418" s="31"/>
      <c r="Y418" s="31"/>
      <c r="Z418" s="31"/>
      <c r="AA418" s="31"/>
      <c r="AB418" s="31"/>
      <c r="AC418" s="31"/>
      <c r="AD418" s="31"/>
      <c r="AE418" s="31"/>
      <c r="AF418" s="31"/>
      <c r="AG418" s="31"/>
      <c r="AH418" s="31"/>
    </row>
    <row r="419" spans="1:34" x14ac:dyDescent="0.4">
      <c r="A419" s="31">
        <f>IFERROR(IF(AND(A397=A398,A398=A399,A399=A400,A400=A401,A401=A402,A402=A403,A403=A404,A404=A405,A405=A406,A406=A407,A407=A408,A408=A409,A409=A410,A410=A411,A411=A412,A412=A413,A413=A414,A414=A415,A415=A416,A416=A417,A417=A418),IF(A418+1&gt;MATCH(0,Input_Lieferant!$B$9:$B$158,-1),"",A418+1),A418),"")</f>
        <v>19</v>
      </c>
      <c r="B419" s="31"/>
      <c r="C419" s="25" t="str">
        <f t="shared" si="12"/>
        <v>001</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31"/>
      <c r="H419" s="31"/>
      <c r="I419" s="31"/>
      <c r="J419" s="31"/>
      <c r="K419" s="31"/>
      <c r="L419" s="31"/>
      <c r="M419" s="31"/>
      <c r="N419" s="31"/>
      <c r="O419" s="31"/>
      <c r="P419" s="31"/>
      <c r="Q419" s="31"/>
      <c r="R419" s="31"/>
      <c r="S419" s="31"/>
      <c r="T419" s="31"/>
      <c r="U419" s="31"/>
      <c r="V419" s="31"/>
      <c r="W419" s="31" t="str">
        <f t="shared" si="13"/>
        <v>V_SONDERBETRIEBSMITTEL_TRP</v>
      </c>
      <c r="X419" s="31"/>
      <c r="Y419" s="31"/>
      <c r="Z419" s="31"/>
      <c r="AA419" s="31"/>
      <c r="AB419" s="31"/>
      <c r="AC419" s="31"/>
      <c r="AD419" s="31"/>
      <c r="AE419" s="31"/>
      <c r="AF419" s="31"/>
      <c r="AG419" s="31"/>
      <c r="AH419" s="31"/>
    </row>
    <row r="420" spans="1:34" x14ac:dyDescent="0.4">
      <c r="A420" s="31">
        <f>IFERROR(IF(AND(A398=A399,A399=A400,A400=A401,A401=A402,A402=A403,A403=A404,A404=A405,A405=A406,A406=A407,A407=A408,A408=A409,A409=A410,A410=A411,A411=A412,A412=A413,A413=A414,A414=A415,A415=A416,A416=A417,A417=A418,A418=A419),IF(A419+1&gt;MATCH(0,Input_Lieferant!$B$9:$B$158,-1),"",A419+1),A419),"")</f>
        <v>20</v>
      </c>
      <c r="B420" s="31"/>
      <c r="C420" s="25" t="str">
        <f t="shared" si="12"/>
        <v>001</v>
      </c>
      <c r="D420" s="31"/>
      <c r="E420" s="31"/>
      <c r="F420" s="31" t="str">
        <f>IF(A420&lt;&gt;"", _xlfn.IFNA(INDEX(Grunddaten!$A$9:$S$159,MATCH(A420,Input_Lieferant!$B$9:$B$158,0),MATCH(W420,Grunddaten!$A$8:$M$8,0)),""), "")&amp;""</f>
        <v>JCLaAmMSgEPiSjheUkkqaweUpLumGp</v>
      </c>
      <c r="G420" s="31"/>
      <c r="H420" s="31"/>
      <c r="I420" s="31"/>
      <c r="J420" s="31"/>
      <c r="K420" s="31"/>
      <c r="L420" s="31"/>
      <c r="M420" s="31"/>
      <c r="N420" s="31"/>
      <c r="O420" s="31"/>
      <c r="P420" s="31"/>
      <c r="Q420" s="31"/>
      <c r="R420" s="31"/>
      <c r="S420" s="31"/>
      <c r="T420" s="31"/>
      <c r="U420" s="31"/>
      <c r="V420" s="31"/>
      <c r="W420" s="31" t="str">
        <f t="shared" si="13"/>
        <v>V_A_NUMMER</v>
      </c>
      <c r="X420" s="31"/>
      <c r="Y420" s="31"/>
      <c r="Z420" s="31"/>
      <c r="AA420" s="31"/>
      <c r="AB420" s="31"/>
      <c r="AC420" s="31"/>
      <c r="AD420" s="31"/>
      <c r="AE420" s="31"/>
      <c r="AF420" s="31"/>
      <c r="AG420" s="31"/>
      <c r="AH420" s="31"/>
    </row>
    <row r="421" spans="1:34" x14ac:dyDescent="0.4">
      <c r="A421" s="31">
        <f>IFERROR(IF(AND(A399=A400,A400=A401,A401=A402,A402=A403,A403=A404,A404=A405,A405=A406,A406=A407,A407=A408,A408=A409,A409=A410,A410=A411,A411=A412,A412=A413,A413=A414,A414=A415,A415=A416,A416=A417,A417=A418,A418=A419,A419=A420),IF(A420+1&gt;MATCH(0,Input_Lieferant!$B$9:$B$158,-1),"",A420+1),A420),"")</f>
        <v>20</v>
      </c>
      <c r="B421" s="31"/>
      <c r="C421" s="25" t="str">
        <f t="shared" si="12"/>
        <v>001</v>
      </c>
      <c r="D421" s="31"/>
      <c r="E421" s="31"/>
      <c r="F421" s="31" t="str">
        <f>IF(A421&lt;&gt;"", _xlfn.IFNA(INDEX(Grunddaten!$A$9:$S$159,MATCH(A421,Input_Lieferant!$B$9:$B$158,0),MATCH(W421,Grunddaten!$A$8:$M$8,0)),""), "")&amp;""</f>
        <v>8.06</v>
      </c>
      <c r="G421" s="31"/>
      <c r="H421" s="31"/>
      <c r="I421" s="31"/>
      <c r="J421" s="31"/>
      <c r="K421" s="31"/>
      <c r="L421" s="31"/>
      <c r="M421" s="31"/>
      <c r="N421" s="31"/>
      <c r="O421" s="31"/>
      <c r="P421" s="31"/>
      <c r="Q421" s="31"/>
      <c r="R421" s="31"/>
      <c r="S421" s="31"/>
      <c r="T421" s="31"/>
      <c r="U421" s="31"/>
      <c r="V421" s="31"/>
      <c r="W421" s="31" t="str">
        <f t="shared" si="13"/>
        <v>V_REVFREMD</v>
      </c>
      <c r="X421" s="31"/>
      <c r="Y421" s="31"/>
      <c r="Z421" s="31"/>
      <c r="AA421" s="31"/>
      <c r="AB421" s="31"/>
      <c r="AC421" s="31"/>
      <c r="AD421" s="31"/>
      <c r="AE421" s="31"/>
      <c r="AF421" s="31"/>
      <c r="AG421" s="31"/>
      <c r="AH421" s="31"/>
    </row>
    <row r="422" spans="1:34" x14ac:dyDescent="0.4">
      <c r="A422" s="31">
        <f>IFERROR(IF(AND(A400=A401,A401=A402,A402=A403,A403=A404,A404=A405,A405=A406,A406=A407,A407=A408,A408=A409,A409=A410,A410=A411,A411=A412,A412=A413,A413=A414,A414=A415,A415=A416,A416=A417,A417=A418,A418=A419,A419=A420,A420=A421),IF(A421+1&gt;MATCH(0,Input_Lieferant!$B$9:$B$158,-1),"",A421+1),A421),"")</f>
        <v>20</v>
      </c>
      <c r="B422" s="31"/>
      <c r="C422" s="25" t="str">
        <f t="shared" si="12"/>
        <v>001</v>
      </c>
      <c r="D422" s="31"/>
      <c r="E422" s="31"/>
      <c r="F422" s="31" t="str">
        <f>IF(A422&lt;&gt;"", _xlfn.IFNA(INDEX(Grunddaten!$A$9:$S$159,MATCH(A422,Input_Lieferant!$B$9:$B$158,0),MATCH(W422,Grunddaten!$A$8:$M$8,0)),""), "")&amp;""</f>
        <v>8.23</v>
      </c>
      <c r="G422" s="31"/>
      <c r="H422" s="31"/>
      <c r="I422" s="31"/>
      <c r="J422" s="31"/>
      <c r="K422" s="31"/>
      <c r="L422" s="31"/>
      <c r="M422" s="31"/>
      <c r="N422" s="31"/>
      <c r="O422" s="31"/>
      <c r="P422" s="31"/>
      <c r="Q422" s="31"/>
      <c r="R422" s="31"/>
      <c r="S422" s="31"/>
      <c r="T422" s="31"/>
      <c r="U422" s="31"/>
      <c r="V422" s="31"/>
      <c r="W422" s="31" t="str">
        <f t="shared" si="13"/>
        <v>V_REVEIGEN</v>
      </c>
      <c r="X422" s="31"/>
      <c r="Y422" s="31"/>
      <c r="Z422" s="31"/>
      <c r="AA422" s="31"/>
      <c r="AB422" s="31"/>
      <c r="AC422" s="31"/>
      <c r="AD422" s="31"/>
      <c r="AE422" s="31"/>
      <c r="AF422" s="31"/>
      <c r="AG422" s="31"/>
      <c r="AH422" s="31"/>
    </row>
    <row r="423" spans="1:34" x14ac:dyDescent="0.4">
      <c r="A423" s="31">
        <f>IFERROR(IF(AND(A401=A402,A402=A403,A403=A404,A404=A405,A405=A406,A406=A407,A407=A408,A408=A409,A409=A410,A410=A411,A411=A412,A412=A413,A413=A414,A414=A415,A415=A416,A416=A417,A417=A418,A418=A419,A419=A420,A420=A421,A421=A422),IF(A422+1&gt;MATCH(0,Input_Lieferant!$B$9:$B$158,-1),"",A422+1),A422),"")</f>
        <v>20</v>
      </c>
      <c r="B423" s="31"/>
      <c r="C423" s="25" t="str">
        <f t="shared" si="12"/>
        <v>001</v>
      </c>
      <c r="D423" s="31"/>
      <c r="E423" s="31"/>
      <c r="F423" s="31" t="str">
        <f>IF(A423&lt;&gt;"", _xlfn.IFNA(INDEX('Systemmanager - Datenassistent'!$A$9:$AE$159,MATCH(A423,Input_Lieferant!$B$9:$B$158,0),MATCH(W423,'Systemmanager - Datenassistent'!$A$8:$AE$8,0)),""), "")&amp;""</f>
        <v/>
      </c>
      <c r="G423" s="31"/>
      <c r="H423" s="31"/>
      <c r="I423" s="31"/>
      <c r="J423" s="31"/>
      <c r="K423" s="31"/>
      <c r="L423" s="31"/>
      <c r="M423" s="31"/>
      <c r="N423" s="31"/>
      <c r="O423" s="31"/>
      <c r="P423" s="31"/>
      <c r="Q423" s="31"/>
      <c r="R423" s="31"/>
      <c r="S423" s="31"/>
      <c r="T423" s="31"/>
      <c r="U423" s="31"/>
      <c r="V423" s="31"/>
      <c r="W423" s="31" t="str">
        <f t="shared" si="13"/>
        <v>V_SYSTEMMANAGER</v>
      </c>
      <c r="X423" s="31"/>
      <c r="Y423" s="31"/>
      <c r="Z423" s="31"/>
      <c r="AA423" s="31"/>
      <c r="AB423" s="31"/>
      <c r="AC423" s="31"/>
      <c r="AD423" s="31"/>
      <c r="AE423" s="31"/>
      <c r="AF423" s="31"/>
      <c r="AG423" s="31"/>
      <c r="AH423" s="31"/>
    </row>
    <row r="424" spans="1:34" x14ac:dyDescent="0.4">
      <c r="A424" s="31">
        <f>IFERROR(IF(AND(A402=A403,A403=A404,A404=A405,A405=A406,A406=A407,A407=A408,A408=A409,A409=A410,A410=A411,A411=A412,A412=A413,A413=A414,A414=A415,A415=A416,A416=A417,A417=A418,A418=A419,A419=A420,A420=A421,A421=A422,A422=A423),IF(A423+1&gt;MATCH(0,Input_Lieferant!$B$9:$B$158,-1),"",A423+1),A423),"")</f>
        <v>20</v>
      </c>
      <c r="B424" s="31"/>
      <c r="C424" s="25" t="str">
        <f t="shared" si="12"/>
        <v>001</v>
      </c>
      <c r="D424" s="31"/>
      <c r="E424" s="31"/>
      <c r="F424" s="31" t="str">
        <f>IF(A424&lt;&gt;"", _xlfn.IFNA(INDEX(Grunddaten!$A$9:$S$159,MATCH(A424,Input_Lieferant!$B$9:$B$158,0),MATCH(W424,Grunddaten!$A$8:$M$8,0)),""), "")&amp;""</f>
        <v>N</v>
      </c>
      <c r="G424" s="31"/>
      <c r="H424" s="31"/>
      <c r="I424" s="31"/>
      <c r="J424" s="31"/>
      <c r="K424" s="31"/>
      <c r="L424" s="31"/>
      <c r="M424" s="31"/>
      <c r="N424" s="31"/>
      <c r="O424" s="31"/>
      <c r="P424" s="31"/>
      <c r="Q424" s="31"/>
      <c r="R424" s="31"/>
      <c r="S424" s="31"/>
      <c r="T424" s="31"/>
      <c r="U424" s="31"/>
      <c r="V424" s="31"/>
      <c r="W424" s="31" t="str">
        <f t="shared" si="13"/>
        <v>V_UEBERSETZUNG</v>
      </c>
      <c r="X424" s="31"/>
      <c r="Y424" s="31"/>
      <c r="Z424" s="31"/>
      <c r="AA424" s="31"/>
      <c r="AB424" s="31"/>
      <c r="AC424" s="31"/>
      <c r="AD424" s="31"/>
      <c r="AE424" s="31"/>
      <c r="AF424" s="31"/>
      <c r="AG424" s="31"/>
      <c r="AH424" s="31"/>
    </row>
    <row r="425" spans="1:34" x14ac:dyDescent="0.4">
      <c r="A425" s="31">
        <f>IFERROR(IF(AND(A403=A404,A404=A405,A405=A406,A406=A407,A407=A408,A408=A409,A409=A410,A410=A411,A411=A412,A412=A413,A413=A414,A414=A415,A415=A416,A416=A417,A417=A418,A418=A419,A419=A420,A420=A421,A421=A422,A422=A423,A423=A424),IF(A424+1&gt;MATCH(0,Input_Lieferant!$B$9:$B$158,-1),"",A424+1),A424),"")</f>
        <v>20</v>
      </c>
      <c r="B425" s="31"/>
      <c r="C425" s="25" t="str">
        <f t="shared" si="12"/>
        <v>001</v>
      </c>
      <c r="D425" s="31"/>
      <c r="E425" s="31"/>
      <c r="F425" s="31" t="str">
        <f>IF(A425&lt;&gt;"", _xlfn.IFNA(INDEX('Systemmanager - Datenassistent'!$A$9:$AE$159,MATCH(A425,Input_Lieferant!$B$9:$B$158,0),MATCH(W425,'Systemmanager - Datenassistent'!$A$8:$AE$8,0)),""), "")&amp;""</f>
        <v>WRJKBMQffLAyvrrsygPmFwusQWmHfs</v>
      </c>
      <c r="G425" s="31"/>
      <c r="H425" s="31"/>
      <c r="I425" s="31"/>
      <c r="J425" s="31"/>
      <c r="K425" s="31"/>
      <c r="L425" s="31"/>
      <c r="M425" s="31"/>
      <c r="N425" s="31"/>
      <c r="O425" s="31"/>
      <c r="P425" s="31"/>
      <c r="Q425" s="31"/>
      <c r="R425" s="31"/>
      <c r="S425" s="31"/>
      <c r="T425" s="31"/>
      <c r="U425" s="31"/>
      <c r="V425" s="31"/>
      <c r="W425" s="31" t="str">
        <f t="shared" si="13"/>
        <v>V_KENNZIFFER</v>
      </c>
      <c r="X425" s="31"/>
      <c r="Y425" s="31"/>
      <c r="Z425" s="31"/>
      <c r="AA425" s="31"/>
      <c r="AB425" s="31"/>
      <c r="AC425" s="31"/>
      <c r="AD425" s="31"/>
      <c r="AE425" s="31"/>
      <c r="AF425" s="31"/>
      <c r="AG425" s="31"/>
      <c r="AH425" s="31"/>
    </row>
    <row r="426" spans="1:34" x14ac:dyDescent="0.4">
      <c r="A426" s="31">
        <f>IFERROR(IF(AND(A404=A405,A405=A406,A406=A407,A407=A408,A408=A409,A409=A410,A410=A411,A411=A412,A412=A413,A413=A414,A414=A415,A415=A416,A416=A417,A417=A418,A418=A419,A419=A420,A420=A421,A421=A422,A422=A423,A423=A424,A424=A425),IF(A425+1&gt;MATCH(0,Input_Lieferant!$B$9:$B$158,-1),"",A425+1),A425),"")</f>
        <v>20</v>
      </c>
      <c r="B426" s="31"/>
      <c r="C426" s="25" t="str">
        <f t="shared" si="12"/>
        <v>001</v>
      </c>
      <c r="D426" s="31"/>
      <c r="E426" s="31"/>
      <c r="F426" s="31" t="str">
        <f>IF(A426&lt;&gt;"", _xlfn.IFNA(INDEX('Systemmanager - Datenassistent'!$A$9:$AE$159,MATCH(A426,Input_Lieferant!$B$9:$B$158,0),MATCH(W426,'Systemmanager - Datenassistent'!$A$8:$AE$8,0)),""), "")&amp;""</f>
        <v/>
      </c>
      <c r="G426" s="31"/>
      <c r="H426" s="31"/>
      <c r="I426" s="31"/>
      <c r="J426" s="31"/>
      <c r="K426" s="31"/>
      <c r="L426" s="31"/>
      <c r="M426" s="31"/>
      <c r="N426" s="31"/>
      <c r="O426" s="31"/>
      <c r="P426" s="31"/>
      <c r="Q426" s="31"/>
      <c r="R426" s="31"/>
      <c r="S426" s="31"/>
      <c r="T426" s="31"/>
      <c r="U426" s="31"/>
      <c r="V426" s="31"/>
      <c r="W426" s="31" t="str">
        <f t="shared" si="13"/>
        <v>V_NEXT_HIGHER</v>
      </c>
      <c r="X426" s="31"/>
      <c r="Y426" s="31"/>
      <c r="Z426" s="31"/>
      <c r="AA426" s="31"/>
      <c r="AB426" s="31"/>
      <c r="AC426" s="31"/>
      <c r="AD426" s="31"/>
      <c r="AE426" s="31"/>
      <c r="AF426" s="31"/>
      <c r="AG426" s="31"/>
      <c r="AH426" s="31"/>
    </row>
    <row r="427" spans="1:34" x14ac:dyDescent="0.4">
      <c r="A427" s="31">
        <f>IFERROR(IF(AND(A405=A406,A406=A407,A407=A408,A408=A409,A409=A410,A410=A411,A411=A412,A412=A413,A413=A414,A414=A415,A415=A416,A416=A417,A417=A418,A418=A419,A419=A420,A420=A421,A421=A422,A422=A423,A423=A424,A424=A425,A425=A426),IF(A426+1&gt;MATCH(0,Input_Lieferant!$B$9:$B$158,-1),"",A426+1),A426),"")</f>
        <v>20</v>
      </c>
      <c r="B427" s="31"/>
      <c r="C427" s="25" t="str">
        <f t="shared" si="12"/>
        <v>001</v>
      </c>
      <c r="D427" s="31"/>
      <c r="E427" s="31"/>
      <c r="F427" s="31" t="str">
        <f>IF(A427&lt;&gt;"", _xlfn.IFNA(INDEX(Grunddaten!$A$9:$S$159,MATCH(A427,Input_Lieferant!$B$9:$B$158,0),MATCH(W427,Grunddaten!$A$8:$M$8,0)),""), "")&amp;""</f>
        <v/>
      </c>
      <c r="G427" s="31"/>
      <c r="H427" s="31"/>
      <c r="I427" s="31"/>
      <c r="J427" s="31"/>
      <c r="K427" s="31"/>
      <c r="L427" s="31"/>
      <c r="M427" s="31"/>
      <c r="N427" s="31"/>
      <c r="O427" s="31"/>
      <c r="P427" s="31"/>
      <c r="Q427" s="31"/>
      <c r="R427" s="31"/>
      <c r="S427" s="31"/>
      <c r="T427" s="31"/>
      <c r="U427" s="31"/>
      <c r="V427" s="31"/>
      <c r="W427" s="31" t="str">
        <f t="shared" si="13"/>
        <v>V_ZERTFLUG</v>
      </c>
      <c r="X427" s="31"/>
      <c r="Y427" s="31"/>
      <c r="Z427" s="31"/>
      <c r="AA427" s="31"/>
      <c r="AB427" s="31"/>
      <c r="AC427" s="31"/>
      <c r="AD427" s="31"/>
      <c r="AE427" s="31"/>
      <c r="AF427" s="31"/>
      <c r="AG427" s="31"/>
      <c r="AH427" s="31"/>
    </row>
    <row r="428" spans="1:34" x14ac:dyDescent="0.4">
      <c r="A428" s="31">
        <f>IFERROR(IF(AND(A406=A407,A407=A408,A408=A409,A409=A410,A410=A411,A411=A412,A412=A413,A413=A414,A414=A415,A415=A416,A416=A417,A417=A418,A418=A419,A419=A420,A420=A421,A421=A422,A422=A423,A423=A424,A424=A425,A425=A426,A426=A427),IF(A427+1&gt;MATCH(0,Input_Lieferant!$B$9:$B$158,-1),"",A427+1),A427),"")</f>
        <v>20</v>
      </c>
      <c r="B428" s="31"/>
      <c r="C428" s="25" t="str">
        <f t="shared" si="12"/>
        <v>001</v>
      </c>
      <c r="D428" s="31"/>
      <c r="E428" s="31"/>
      <c r="F428" s="31" t="str">
        <f>IF(A428&lt;&gt;"", _xlfn.IFNA(INDEX('Systemmanager - Datenassistent'!$A$9:$AE$159,MATCH(A428,Input_Lieferant!$B$9:$B$158,0),MATCH(W428,'Systemmanager - Datenassistent'!$A$8:$AE$8,0)),""), "")&amp;""</f>
        <v>X</v>
      </c>
      <c r="G428" s="31"/>
      <c r="H428" s="31"/>
      <c r="I428" s="31"/>
      <c r="J428" s="31"/>
      <c r="K428" s="31"/>
      <c r="L428" s="31"/>
      <c r="M428" s="31"/>
      <c r="N428" s="31"/>
      <c r="O428" s="31"/>
      <c r="P428" s="31"/>
      <c r="Q428" s="31"/>
      <c r="R428" s="31"/>
      <c r="S428" s="31"/>
      <c r="T428" s="31"/>
      <c r="U428" s="31"/>
      <c r="V428" s="31"/>
      <c r="W428" s="31" t="str">
        <f t="shared" si="13"/>
        <v>V_APM</v>
      </c>
      <c r="X428" s="31"/>
      <c r="Y428" s="31"/>
      <c r="Z428" s="31"/>
      <c r="AA428" s="31"/>
      <c r="AB428" s="31"/>
      <c r="AC428" s="31"/>
      <c r="AD428" s="31"/>
      <c r="AE428" s="31"/>
      <c r="AF428" s="31"/>
      <c r="AG428" s="31"/>
      <c r="AH428" s="31"/>
    </row>
    <row r="429" spans="1:34" x14ac:dyDescent="0.4">
      <c r="A429" s="31">
        <f>IFERROR(IF(AND(A407=A408,A408=A409,A409=A410,A410=A411,A411=A412,A412=A413,A413=A414,A414=A415,A415=A416,A416=A417,A417=A418,A418=A419,A419=A420,A420=A421,A421=A422,A422=A423,A423=A424,A424=A425,A425=A426,A426=A427,A427=A428),IF(A428+1&gt;MATCH(0,Input_Lieferant!$B$9:$B$158,-1),"",A428+1),A428),"")</f>
        <v>20</v>
      </c>
      <c r="B429" s="31"/>
      <c r="C429" s="25" t="str">
        <f t="shared" si="12"/>
        <v>001</v>
      </c>
      <c r="D429" s="31"/>
      <c r="E429" s="31"/>
      <c r="F429" s="31"/>
      <c r="G429" s="31"/>
      <c r="H429" s="31"/>
      <c r="I429" s="31"/>
      <c r="J429" s="31"/>
      <c r="K429" s="31"/>
      <c r="L429" s="31"/>
      <c r="M429" s="31"/>
      <c r="N429" s="31"/>
      <c r="O429" s="31"/>
      <c r="P429" s="31"/>
      <c r="Q429" s="31"/>
      <c r="R429" s="31"/>
      <c r="S429" s="31"/>
      <c r="T429" s="31"/>
      <c r="U429" s="31"/>
      <c r="V429" s="31"/>
      <c r="W429" s="31" t="str">
        <f t="shared" si="13"/>
        <v>V_CHEOPS</v>
      </c>
      <c r="X429" s="31"/>
      <c r="Y429" s="31"/>
      <c r="Z429" s="31"/>
      <c r="AA429" s="31"/>
      <c r="AB429" s="31"/>
      <c r="AC429" s="31"/>
      <c r="AD429" s="31"/>
      <c r="AE429" s="31"/>
      <c r="AF429" s="31"/>
      <c r="AG429" s="31"/>
      <c r="AH429" s="31"/>
    </row>
    <row r="430" spans="1:34" x14ac:dyDescent="0.4">
      <c r="A430" s="31">
        <f>IFERROR(IF(AND(A408=A409,A409=A410,A410=A411,A411=A412,A412=A413,A413=A414,A414=A415,A415=A416,A416=A417,A417=A418,A418=A419,A419=A420,A420=A421,A421=A422,A422=A423,A423=A424,A424=A425,A425=A426,A426=A427,A427=A428,A428=A429),IF(A429+1&gt;MATCH(0,Input_Lieferant!$B$9:$B$158,-1),"",A429+1),A429),"")</f>
        <v>20</v>
      </c>
      <c r="B430" s="31"/>
      <c r="C430" s="25" t="str">
        <f t="shared" si="12"/>
        <v>001</v>
      </c>
      <c r="D430" s="31"/>
      <c r="E430" s="31"/>
      <c r="F430" s="31" t="str">
        <f>IF(A430&lt;&gt;"", _xlfn.IFNA(INDEX('Systemmanager - Datenassistent'!$A$9:$AE$159,MATCH(A430,Input_Lieferant!$B$9:$B$158,0),MATCH(W430,'Systemmanager - Datenassistent'!$A$8:$AE$8,0)),""), "")&amp;""</f>
        <v/>
      </c>
      <c r="G430" s="31"/>
      <c r="H430" s="31"/>
      <c r="I430" s="31"/>
      <c r="J430" s="31"/>
      <c r="K430" s="31"/>
      <c r="L430" s="31"/>
      <c r="M430" s="31"/>
      <c r="N430" s="31"/>
      <c r="O430" s="31"/>
      <c r="P430" s="31"/>
      <c r="Q430" s="31"/>
      <c r="R430" s="31"/>
      <c r="S430" s="31"/>
      <c r="T430" s="31"/>
      <c r="U430" s="31"/>
      <c r="V430" s="31"/>
      <c r="W430" s="31" t="str">
        <f t="shared" si="13"/>
        <v>V_SVSAA</v>
      </c>
      <c r="X430" s="31"/>
      <c r="Y430" s="31"/>
      <c r="Z430" s="31"/>
      <c r="AA430" s="31"/>
      <c r="AB430" s="31"/>
      <c r="AC430" s="31"/>
      <c r="AD430" s="31"/>
      <c r="AE430" s="31"/>
      <c r="AF430" s="31"/>
      <c r="AG430" s="31"/>
      <c r="AH430" s="31"/>
    </row>
    <row r="431" spans="1:34" x14ac:dyDescent="0.4">
      <c r="A431" s="31">
        <f>IFERROR(IF(AND(A409=A410,A410=A411,A411=A412,A412=A413,A413=A414,A414=A415,A415=A416,A416=A417,A417=A418,A418=A419,A419=A420,A420=A421,A421=A422,A422=A423,A423=A424,A424=A425,A425=A426,A426=A427,A427=A428,A428=A429,A429=A430),IF(A430+1&gt;MATCH(0,Input_Lieferant!$B$9:$B$158,-1),"",A430+1),A430),"")</f>
        <v>20</v>
      </c>
      <c r="B431" s="31"/>
      <c r="C431" s="25" t="str">
        <f t="shared" si="12"/>
        <v>001</v>
      </c>
      <c r="D431" s="31"/>
      <c r="E431" s="31"/>
      <c r="F431" s="31" t="str">
        <f>IF(A431&lt;&gt;"", IFERROR(ROUND(INDEX(Input_Lieferant!$A$9:$AS$159,MATCH(A431,Input_Lieferant!$B$9:$B$158,0),MATCH(W431,Input_Lieferant!$A$8:$AS$8,0)),2),""), "")&amp;""</f>
        <v>8.98</v>
      </c>
      <c r="G431" s="31"/>
      <c r="H431" s="31"/>
      <c r="I431" s="31"/>
      <c r="J431" s="31"/>
      <c r="K431" s="31"/>
      <c r="L431" s="31"/>
      <c r="M431" s="31"/>
      <c r="N431" s="31"/>
      <c r="O431" s="31"/>
      <c r="P431" s="31"/>
      <c r="Q431" s="31"/>
      <c r="R431" s="31"/>
      <c r="S431" s="31"/>
      <c r="T431" s="31"/>
      <c r="U431" s="31"/>
      <c r="V431" s="31"/>
      <c r="W431" s="31" t="str">
        <f t="shared" si="13"/>
        <v>V_BEWERTUNGSPREIS</v>
      </c>
      <c r="X431" s="31"/>
      <c r="Y431" s="31"/>
      <c r="Z431" s="31"/>
      <c r="AA431" s="31"/>
      <c r="AB431" s="31"/>
      <c r="AC431" s="31"/>
      <c r="AD431" s="31"/>
      <c r="AE431" s="31"/>
      <c r="AF431" s="31"/>
      <c r="AG431" s="31"/>
      <c r="AH431" s="31"/>
    </row>
    <row r="432" spans="1:34" x14ac:dyDescent="0.4">
      <c r="A432" s="31">
        <f>IFERROR(IF(AND(A410=A411,A411=A412,A412=A413,A413=A414,A414=A415,A415=A416,A416=A417,A417=A418,A418=A419,A419=A420,A420=A421,A421=A422,A422=A423,A423=A424,A424=A425,A425=A426,A426=A427,A427=A428,A428=A429,A429=A430,A430=A431),IF(A431+1&gt;MATCH(0,Input_Lieferant!$B$9:$B$158,-1),"",A431+1),A431),"")</f>
        <v>20</v>
      </c>
      <c r="B432" s="31"/>
      <c r="C432" s="25" t="str">
        <f t="shared" si="12"/>
        <v>001</v>
      </c>
      <c r="D432" s="31"/>
      <c r="E432" s="31"/>
      <c r="F432" s="31" t="str">
        <f>IF(A432&lt;&gt;"", _xlfn.IFNA(INDEX(Input_Lieferant!$A$9:$AS$159,MATCH(A432,Input_Lieferant!$B$9:$B$158,0),MATCH(W432,Input_Lieferant!$A$8:$AS$8,0)),""), "")&amp;""</f>
        <v>CHF</v>
      </c>
      <c r="G432" s="31"/>
      <c r="H432" s="31"/>
      <c r="I432" s="31"/>
      <c r="J432" s="31"/>
      <c r="K432" s="31"/>
      <c r="L432" s="31"/>
      <c r="M432" s="31"/>
      <c r="N432" s="31"/>
      <c r="O432" s="31"/>
      <c r="P432" s="31"/>
      <c r="Q432" s="31"/>
      <c r="R432" s="31"/>
      <c r="S432" s="31"/>
      <c r="T432" s="31"/>
      <c r="U432" s="31"/>
      <c r="V432" s="31"/>
      <c r="W432" s="31" t="str">
        <f t="shared" si="13"/>
        <v>V_WAEHRUNG</v>
      </c>
      <c r="X432" s="31"/>
      <c r="Y432" s="31"/>
      <c r="Z432" s="31"/>
      <c r="AA432" s="31"/>
      <c r="AB432" s="31"/>
      <c r="AC432" s="31"/>
      <c r="AD432" s="31"/>
      <c r="AE432" s="31"/>
      <c r="AF432" s="31"/>
      <c r="AG432" s="31"/>
      <c r="AH432" s="31"/>
    </row>
    <row r="433" spans="1:34" x14ac:dyDescent="0.4">
      <c r="A433" s="31">
        <f>IFERROR(IF(AND(A411=A412,A412=A413,A413=A414,A414=A415,A415=A416,A416=A417,A417=A418,A418=A419,A419=A420,A420=A421,A421=A422,A422=A423,A423=A424,A424=A425,A425=A426,A426=A427,A427=A428,A428=A429,A429=A430,A430=A431,A431=A432),IF(A432+1&gt;MATCH(0,Input_Lieferant!$B$9:$B$158,-1),"",A432+1),A432),"")</f>
        <v>20</v>
      </c>
      <c r="B433" s="31"/>
      <c r="C433" s="25" t="str">
        <f t="shared" si="12"/>
        <v>001</v>
      </c>
      <c r="D433" s="31"/>
      <c r="E433" s="31"/>
      <c r="F433" s="31" t="str">
        <f>IF(A433&lt;&gt;"", _xlfn.IFNA(INDEX(Input_Lieferant!$A$9:$AS$159,MATCH(A433,Input_Lieferant!$B$9:$B$158,0),MATCH(W433,Input_Lieferant!$A$8:$AS$8,0)),""), "")&amp;""</f>
        <v>81</v>
      </c>
      <c r="G433" s="31"/>
      <c r="H433" s="31"/>
      <c r="I433" s="31"/>
      <c r="J433" s="31"/>
      <c r="K433" s="31"/>
      <c r="L433" s="31"/>
      <c r="M433" s="31"/>
      <c r="N433" s="31"/>
      <c r="O433" s="31"/>
      <c r="P433" s="31"/>
      <c r="Q433" s="31"/>
      <c r="R433" s="31"/>
      <c r="S433" s="31"/>
      <c r="T433" s="31"/>
      <c r="U433" s="31"/>
      <c r="V433" s="31"/>
      <c r="W433" s="31" t="str">
        <f t="shared" si="13"/>
        <v>V_PREISEINHEIT</v>
      </c>
      <c r="X433" s="31"/>
      <c r="Y433" s="31"/>
      <c r="Z433" s="31"/>
      <c r="AA433" s="31"/>
      <c r="AB433" s="31"/>
      <c r="AC433" s="31"/>
      <c r="AD433" s="31"/>
      <c r="AE433" s="31"/>
      <c r="AF433" s="31"/>
      <c r="AG433" s="31"/>
      <c r="AH433" s="31"/>
    </row>
    <row r="434" spans="1:34" x14ac:dyDescent="0.4">
      <c r="A434" s="31">
        <f>IFERROR(IF(AND(A412=A413,A413=A414,A414=A415,A415=A416,A416=A417,A417=A418,A418=A419,A419=A420,A420=A421,A421=A422,A422=A423,A423=A424,A424=A425,A425=A426,A426=A427,A427=A428,A428=A429,A429=A430,A430=A431,A431=A432,A432=A433),IF(A433+1&gt;MATCH(0,Input_Lieferant!$B$9:$B$158,-1),"",A433+1),A433),"")</f>
        <v>20</v>
      </c>
      <c r="B434" s="31"/>
      <c r="C434" s="25" t="str">
        <f t="shared" si="12"/>
        <v>001</v>
      </c>
      <c r="D434" s="31"/>
      <c r="E434" s="31"/>
      <c r="F434" s="31">
        <f ca="1">IF(A434&lt;&gt;"",NOW(),"")</f>
        <v>45755.458305671295</v>
      </c>
      <c r="G434" s="31"/>
      <c r="H434" s="31"/>
      <c r="I434" s="31"/>
      <c r="J434" s="31"/>
      <c r="K434" s="31"/>
      <c r="L434" s="31"/>
      <c r="M434" s="31"/>
      <c r="N434" s="31"/>
      <c r="O434" s="31"/>
      <c r="P434" s="31"/>
      <c r="Q434" s="31"/>
      <c r="R434" s="31"/>
      <c r="S434" s="31"/>
      <c r="T434" s="31"/>
      <c r="U434" s="31"/>
      <c r="V434" s="31"/>
      <c r="W434" s="31" t="str">
        <f t="shared" si="13"/>
        <v>V_GUELTIGAB</v>
      </c>
      <c r="X434" s="31"/>
      <c r="Y434" s="31"/>
      <c r="Z434" s="31"/>
      <c r="AA434" s="31"/>
      <c r="AB434" s="31"/>
      <c r="AC434" s="31"/>
      <c r="AD434" s="31"/>
      <c r="AE434" s="31"/>
      <c r="AF434" s="31"/>
      <c r="AG434" s="31"/>
      <c r="AH434" s="31"/>
    </row>
    <row r="435" spans="1:34" x14ac:dyDescent="0.4">
      <c r="A435" s="31">
        <f>IFERROR(IF(AND(A413=A414,A414=A415,A415=A416,A416=A417,A417=A418,A418=A419,A419=A420,A420=A421,A421=A422,A422=A423,A423=A424,A424=A425,A425=A426,A426=A427,A427=A428,A428=A429,A429=A430,A430=A431,A431=A432,A432=A433,A433=A434),IF(A434+1&gt;MATCH(0,Input_Lieferant!$B$9:$B$158,-1),"",A434+1),A434),"")</f>
        <v>20</v>
      </c>
      <c r="B435" s="31"/>
      <c r="C435" s="25" t="str">
        <f t="shared" si="12"/>
        <v>001</v>
      </c>
      <c r="D435" s="31"/>
      <c r="E435" s="31"/>
      <c r="F435" s="31" t="str">
        <f>IF(A435&lt;&gt;"", _xlfn.IFNA(INDEX('Systemmanager - Datenassistent'!$A$9:$AE$159,MATCH(A435,Input_Lieferant!$B$9:$B$158,0),MATCH(W435,'Systemmanager - Datenassistent'!$A$8:$AE$8,0)),""), "")&amp;""</f>
        <v>X</v>
      </c>
      <c r="G435" s="31"/>
      <c r="H435" s="31"/>
      <c r="I435" s="31"/>
      <c r="J435" s="31"/>
      <c r="K435" s="31"/>
      <c r="L435" s="31"/>
      <c r="M435" s="31"/>
      <c r="N435" s="31"/>
      <c r="O435" s="31"/>
      <c r="P435" s="31"/>
      <c r="Q435" s="31"/>
      <c r="R435" s="31"/>
      <c r="S435" s="31"/>
      <c r="T435" s="31"/>
      <c r="U435" s="31"/>
      <c r="V435" s="31"/>
      <c r="W435" s="31" t="str">
        <f t="shared" si="13"/>
        <v>V_MIET_RELEVANZ</v>
      </c>
      <c r="X435" s="31"/>
      <c r="Y435" s="31"/>
      <c r="Z435" s="31"/>
      <c r="AA435" s="31"/>
      <c r="AB435" s="31"/>
      <c r="AC435" s="31"/>
      <c r="AD435" s="31"/>
      <c r="AE435" s="31"/>
      <c r="AF435" s="31"/>
      <c r="AG435" s="31"/>
      <c r="AH435" s="31"/>
    </row>
    <row r="436" spans="1:34" x14ac:dyDescent="0.4">
      <c r="A436" s="31">
        <f>IFERROR(IF(AND(A414=A415,A415=A416,A416=A417,A417=A418,A418=A419,A419=A420,A420=A421,A421=A422,A422=A423,A423=A424,A424=A425,A425=A426,A426=A427,A427=A428,A428=A429,A429=A430,A430=A431,A431=A432,A432=A433,A433=A434,A434=A435),IF(A435+1&gt;MATCH(0,Input_Lieferant!$B$9:$B$158,-1),"",A435+1),A435),"")</f>
        <v>20</v>
      </c>
      <c r="B436" s="31"/>
      <c r="C436" s="25" t="str">
        <f t="shared" si="12"/>
        <v>001</v>
      </c>
      <c r="D436" s="31"/>
      <c r="E436" s="31"/>
      <c r="F436" s="31" t="str">
        <f>IF(A436&lt;&gt;"", _xlfn.IFNA(INDEX('Systemmanager - Datenassistent'!$A$9:$AE$159,MATCH(A436,Input_Lieferant!$B$9:$B$158,0),MATCH(W436,'Systemmanager - Datenassistent'!$A$8:$AE$8,0)),""), "")&amp;""</f>
        <v>2</v>
      </c>
      <c r="G436" s="31"/>
      <c r="H436" s="31"/>
      <c r="I436" s="31"/>
      <c r="J436" s="31"/>
      <c r="K436" s="31"/>
      <c r="L436" s="31"/>
      <c r="M436" s="31"/>
      <c r="N436" s="31"/>
      <c r="O436" s="31"/>
      <c r="P436" s="31"/>
      <c r="Q436" s="31"/>
      <c r="R436" s="31"/>
      <c r="S436" s="31"/>
      <c r="T436" s="31"/>
      <c r="U436" s="31"/>
      <c r="V436" s="31"/>
      <c r="W436" s="31" t="str">
        <f t="shared" si="13"/>
        <v>V_NACHSCHUBKLASSE</v>
      </c>
      <c r="X436" s="31"/>
      <c r="Y436" s="31"/>
      <c r="Z436" s="31"/>
      <c r="AA436" s="31"/>
      <c r="AB436" s="31"/>
      <c r="AC436" s="31"/>
      <c r="AD436" s="31"/>
      <c r="AE436" s="31"/>
      <c r="AF436" s="31"/>
      <c r="AG436" s="31"/>
      <c r="AH436" s="31"/>
    </row>
    <row r="437" spans="1:34" x14ac:dyDescent="0.4">
      <c r="A437" s="31">
        <f>IFERROR(IF(AND(A415=A416,A416=A417,A417=A418,A418=A419,A419=A420,A420=A421,A421=A422,A422=A423,A423=A424,A424=A425,A425=A426,A426=A427,A427=A428,A428=A429,A429=A430,A430=A431,A431=A432,A432=A433,A433=A434,A434=A435,A435=A436),IF(A436+1&gt;MATCH(0,Input_Lieferant!$B$9:$B$158,-1),"",A436+1),A436),"")</f>
        <v>20</v>
      </c>
      <c r="B437" s="31"/>
      <c r="C437" s="25" t="str">
        <f t="shared" si="12"/>
        <v>001</v>
      </c>
      <c r="D437" s="31"/>
      <c r="E437" s="31"/>
      <c r="F437" s="31" t="str">
        <f>IF(A437&lt;&gt;"", _xlfn.IFNA(INDEX(Input_Lieferant!$A$9:$AS$159,MATCH(A437,Input_Lieferant!$B$9:$B$158,0),MATCH(W437,Input_Lieferant!$A$8:$AS$8,0)),""), "")&amp;""</f>
        <v>3</v>
      </c>
      <c r="G437" s="31"/>
      <c r="H437" s="31"/>
      <c r="I437" s="31"/>
      <c r="J437" s="31"/>
      <c r="K437" s="31"/>
      <c r="L437" s="31"/>
      <c r="M437" s="31"/>
      <c r="N437" s="31"/>
      <c r="O437" s="31"/>
      <c r="P437" s="31"/>
      <c r="Q437" s="31"/>
      <c r="R437" s="31"/>
      <c r="S437" s="31"/>
      <c r="T437" s="31"/>
      <c r="U437" s="31"/>
      <c r="V437" s="31"/>
      <c r="W437" s="31" t="str">
        <f t="shared" si="13"/>
        <v>V_LAGERFAEHIGKEIT</v>
      </c>
      <c r="X437" s="31"/>
      <c r="Y437" s="31"/>
      <c r="Z437" s="31"/>
      <c r="AA437" s="31"/>
      <c r="AB437" s="31"/>
      <c r="AC437" s="31"/>
      <c r="AD437" s="31"/>
      <c r="AE437" s="31"/>
      <c r="AF437" s="31"/>
      <c r="AG437" s="31"/>
      <c r="AH437" s="31"/>
    </row>
    <row r="438" spans="1:34" x14ac:dyDescent="0.4">
      <c r="A438" s="31">
        <f>IFERROR(IF(AND(A416=A417,A417=A418,A418=A419,A419=A420,A420=A421,A421=A422,A422=A423,A423=A424,A424=A425,A425=A426,A426=A427,A427=A428,A428=A429,A429=A430,A430=A431,A431=A432,A432=A433,A433=A434,A434=A435,A435=A436,A436=A437),IF(A437+1&gt;MATCH(0,Input_Lieferant!$B$9:$B$158,-1),"",A437+1),A437),"")</f>
        <v>20</v>
      </c>
      <c r="B438" s="31"/>
      <c r="C438" s="25" t="str">
        <f t="shared" si="12"/>
        <v>001</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V_BETRIEBSMITTEL</v>
      </c>
      <c r="X438" s="31"/>
      <c r="Y438" s="31"/>
      <c r="Z438" s="31"/>
      <c r="AA438" s="31"/>
      <c r="AB438" s="31"/>
      <c r="AC438" s="31"/>
      <c r="AD438" s="31"/>
      <c r="AE438" s="31"/>
      <c r="AF438" s="31"/>
      <c r="AG438" s="31"/>
      <c r="AH438" s="31"/>
    </row>
    <row r="439" spans="1:34" x14ac:dyDescent="0.4">
      <c r="A439" s="31">
        <f>IFERROR(IF(AND(A417=A418,A418=A419,A419=A420,A420=A421,A421=A422,A422=A423,A423=A424,A424=A425,A425=A426,A426=A427,A427=A428,A428=A429,A429=A430,A430=A431,A431=A432,A432=A433,A433=A434,A434=A435,A435=A436,A436=A437,A437=A438),IF(A438+1&gt;MATCH(0,Input_Lieferant!$B$9:$B$158,-1),"",A438+1),A438),"")</f>
        <v>20</v>
      </c>
      <c r="B439" s="31"/>
      <c r="C439" s="25" t="str">
        <f t="shared" si="12"/>
        <v>001</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31"/>
      <c r="H439" s="31"/>
      <c r="I439" s="31"/>
      <c r="J439" s="31"/>
      <c r="K439" s="31"/>
      <c r="L439" s="31"/>
      <c r="M439" s="31"/>
      <c r="N439" s="31"/>
      <c r="O439" s="31"/>
      <c r="P439" s="31"/>
      <c r="Q439" s="31"/>
      <c r="R439" s="31"/>
      <c r="S439" s="31"/>
      <c r="T439" s="31"/>
      <c r="U439" s="31"/>
      <c r="V439" s="31"/>
      <c r="W439" s="31" t="str">
        <f t="shared" si="13"/>
        <v>V_SONDERBETRIEBSMITTEL_MKZ</v>
      </c>
      <c r="X439" s="31"/>
      <c r="Y439" s="31"/>
      <c r="Z439" s="31"/>
      <c r="AA439" s="31"/>
      <c r="AB439" s="31"/>
      <c r="AC439" s="31"/>
      <c r="AD439" s="31"/>
      <c r="AE439" s="31"/>
      <c r="AF439" s="31"/>
      <c r="AG439" s="31"/>
      <c r="AH439" s="31"/>
    </row>
    <row r="440" spans="1:34" x14ac:dyDescent="0.4">
      <c r="A440" s="31">
        <f>IFERROR(IF(AND(A418=A419,A419=A420,A420=A421,A421=A422,A422=A423,A423=A424,A424=A425,A425=A426,A426=A427,A427=A428,A428=A429,A429=A430,A430=A431,A431=A432,A432=A433,A433=A434,A434=A435,A435=A436,A436=A437,A437=A438,A438=A439),IF(A439+1&gt;MATCH(0,Input_Lieferant!$B$9:$B$158,-1),"",A439+1),A439),"")</f>
        <v>20</v>
      </c>
      <c r="B440" s="31"/>
      <c r="C440" s="25" t="str">
        <f t="shared" si="12"/>
        <v>001</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V_SONDERBETRIEBSMITTEL_PRD</v>
      </c>
      <c r="X440" s="31"/>
      <c r="Y440" s="31"/>
      <c r="Z440" s="31"/>
      <c r="AA440" s="31"/>
      <c r="AB440" s="31"/>
      <c r="AC440" s="31"/>
      <c r="AD440" s="31"/>
      <c r="AE440" s="31"/>
      <c r="AF440" s="31"/>
      <c r="AG440" s="31"/>
      <c r="AH440" s="31"/>
    </row>
    <row r="441" spans="1:34" x14ac:dyDescent="0.4">
      <c r="A441" s="31">
        <f>IFERROR(IF(AND(A419=A420,A420=A421,A421=A422,A422=A423,A423=A424,A424=A425,A425=A426,A426=A427,A427=A428,A428=A429,A429=A430,A430=A431,A431=A432,A432=A433,A433=A434,A434=A435,A435=A436,A436=A437,A437=A438,A438=A439,A439=A440),IF(A440+1&gt;MATCH(0,Input_Lieferant!$B$9:$B$158,-1),"",A440+1),A440),"")</f>
        <v>20</v>
      </c>
      <c r="B441" s="31"/>
      <c r="C441" s="25" t="str">
        <f t="shared" si="12"/>
        <v>001</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V_SONDERBETRIEBSMITTEL_TRP</v>
      </c>
      <c r="X441" s="31"/>
      <c r="Y441" s="31"/>
      <c r="Z441" s="31"/>
      <c r="AA441" s="31"/>
      <c r="AB441" s="31"/>
      <c r="AC441" s="31"/>
      <c r="AD441" s="31"/>
      <c r="AE441" s="31"/>
      <c r="AF441" s="31"/>
      <c r="AG441" s="31"/>
      <c r="AH441" s="31"/>
    </row>
    <row r="442" spans="1:34" x14ac:dyDescent="0.4">
      <c r="A442" s="31">
        <f>IFERROR(IF(AND(A420=A421,A421=A422,A422=A423,A423=A424,A424=A425,A425=A426,A426=A427,A427=A428,A428=A429,A429=A430,A430=A431,A431=A432,A432=A433,A433=A434,A434=A435,A435=A436,A436=A437,A437=A438,A438=A439,A439=A440,A440=A441),IF(A441+1&gt;MATCH(0,Input_Lieferant!$B$9:$B$158,-1),"",A441+1),A441),"")</f>
        <v>21</v>
      </c>
      <c r="B442" s="31"/>
      <c r="C442" s="25" t="str">
        <f t="shared" si="12"/>
        <v>001</v>
      </c>
      <c r="D442" s="31"/>
      <c r="E442" s="31"/>
      <c r="F442" s="31" t="str">
        <f>IF(A442&lt;&gt;"", _xlfn.IFNA(INDEX(Grunddaten!$A$9:$S$159,MATCH(A442,Input_Lieferant!$B$9:$B$158,0),MATCH(W442,Grunddaten!$A$8:$M$8,0)),""), "")&amp;""</f>
        <v>ieTiUFJMmzJMrzcJFqTTzpOqyweDex</v>
      </c>
      <c r="G442" s="31"/>
      <c r="H442" s="31"/>
      <c r="I442" s="31"/>
      <c r="J442" s="31"/>
      <c r="K442" s="31"/>
      <c r="L442" s="31"/>
      <c r="M442" s="31"/>
      <c r="N442" s="31"/>
      <c r="O442" s="31"/>
      <c r="P442" s="31"/>
      <c r="Q442" s="31"/>
      <c r="R442" s="31"/>
      <c r="S442" s="31"/>
      <c r="T442" s="31"/>
      <c r="U442" s="31"/>
      <c r="V442" s="31"/>
      <c r="W442" s="31" t="str">
        <f t="shared" si="13"/>
        <v>V_A_NUMMER</v>
      </c>
      <c r="X442" s="31"/>
      <c r="Y442" s="31"/>
      <c r="Z442" s="31"/>
      <c r="AA442" s="31"/>
      <c r="AB442" s="31"/>
      <c r="AC442" s="31"/>
      <c r="AD442" s="31"/>
      <c r="AE442" s="31"/>
      <c r="AF442" s="31"/>
      <c r="AG442" s="31"/>
      <c r="AH442" s="31"/>
    </row>
    <row r="443" spans="1:34" x14ac:dyDescent="0.4">
      <c r="A443" s="31">
        <f>IFERROR(IF(AND(A421=A422,A422=A423,A423=A424,A424=A425,A425=A426,A426=A427,A427=A428,A428=A429,A429=A430,A430=A431,A431=A432,A432=A433,A433=A434,A434=A435,A435=A436,A436=A437,A437=A438,A438=A439,A439=A440,A440=A441,A441=A442),IF(A442+1&gt;MATCH(0,Input_Lieferant!$B$9:$B$158,-1),"",A442+1),A442),"")</f>
        <v>21</v>
      </c>
      <c r="B443" s="31"/>
      <c r="C443" s="25" t="str">
        <f t="shared" si="12"/>
        <v>001</v>
      </c>
      <c r="D443" s="31"/>
      <c r="E443" s="31"/>
      <c r="F443" s="31" t="str">
        <f>IF(A443&lt;&gt;"", _xlfn.IFNA(INDEX(Grunddaten!$A$9:$S$159,MATCH(A443,Input_Lieferant!$B$9:$B$158,0),MATCH(W443,Grunddaten!$A$8:$M$8,0)),""), "")&amp;""</f>
        <v>2.38</v>
      </c>
      <c r="G443" s="31"/>
      <c r="H443" s="31"/>
      <c r="I443" s="31"/>
      <c r="J443" s="31"/>
      <c r="K443" s="31"/>
      <c r="L443" s="31"/>
      <c r="M443" s="31"/>
      <c r="N443" s="31"/>
      <c r="O443" s="31"/>
      <c r="P443" s="31"/>
      <c r="Q443" s="31"/>
      <c r="R443" s="31"/>
      <c r="S443" s="31"/>
      <c r="T443" s="31"/>
      <c r="U443" s="31"/>
      <c r="V443" s="31"/>
      <c r="W443" s="31" t="str">
        <f t="shared" si="13"/>
        <v>V_REVFREMD</v>
      </c>
      <c r="X443" s="31"/>
      <c r="Y443" s="31"/>
      <c r="Z443" s="31"/>
      <c r="AA443" s="31"/>
      <c r="AB443" s="31"/>
      <c r="AC443" s="31"/>
      <c r="AD443" s="31"/>
      <c r="AE443" s="31"/>
      <c r="AF443" s="31"/>
      <c r="AG443" s="31"/>
      <c r="AH443" s="31"/>
    </row>
    <row r="444" spans="1:34" x14ac:dyDescent="0.4">
      <c r="A444" s="31">
        <f>IFERROR(IF(AND(A422=A423,A423=A424,A424=A425,A425=A426,A426=A427,A427=A428,A428=A429,A429=A430,A430=A431,A431=A432,A432=A433,A433=A434,A434=A435,A435=A436,A436=A437,A437=A438,A438=A439,A439=A440,A440=A441,A441=A442,A442=A443),IF(A443+1&gt;MATCH(0,Input_Lieferant!$B$9:$B$158,-1),"",A443+1),A443),"")</f>
        <v>21</v>
      </c>
      <c r="B444" s="31"/>
      <c r="C444" s="25" t="str">
        <f t="shared" si="12"/>
        <v>001</v>
      </c>
      <c r="D444" s="31"/>
      <c r="E444" s="31"/>
      <c r="F444" s="31" t="str">
        <f>IF(A444&lt;&gt;"", _xlfn.IFNA(INDEX(Grunddaten!$A$9:$S$159,MATCH(A444,Input_Lieferant!$B$9:$B$158,0),MATCH(W444,Grunddaten!$A$8:$M$8,0)),""), "")&amp;""</f>
        <v>2.97</v>
      </c>
      <c r="G444" s="31"/>
      <c r="H444" s="31"/>
      <c r="I444" s="31"/>
      <c r="J444" s="31"/>
      <c r="K444" s="31"/>
      <c r="L444" s="31"/>
      <c r="M444" s="31"/>
      <c r="N444" s="31"/>
      <c r="O444" s="31"/>
      <c r="P444" s="31"/>
      <c r="Q444" s="31"/>
      <c r="R444" s="31"/>
      <c r="S444" s="31"/>
      <c r="T444" s="31"/>
      <c r="U444" s="31"/>
      <c r="V444" s="31"/>
      <c r="W444" s="31" t="str">
        <f t="shared" si="13"/>
        <v>V_REVEIGEN</v>
      </c>
      <c r="X444" s="31"/>
      <c r="Y444" s="31"/>
      <c r="Z444" s="31"/>
      <c r="AA444" s="31"/>
      <c r="AB444" s="31"/>
      <c r="AC444" s="31"/>
      <c r="AD444" s="31"/>
      <c r="AE444" s="31"/>
      <c r="AF444" s="31"/>
      <c r="AG444" s="31"/>
      <c r="AH444" s="31"/>
    </row>
    <row r="445" spans="1:34" x14ac:dyDescent="0.4">
      <c r="A445" s="31">
        <f>IFERROR(IF(AND(A423=A424,A424=A425,A425=A426,A426=A427,A427=A428,A428=A429,A429=A430,A430=A431,A431=A432,A432=A433,A433=A434,A434=A435,A435=A436,A436=A437,A437=A438,A438=A439,A439=A440,A440=A441,A441=A442,A442=A443,A443=A444),IF(A444+1&gt;MATCH(0,Input_Lieferant!$B$9:$B$158,-1),"",A444+1),A444),"")</f>
        <v>21</v>
      </c>
      <c r="B445" s="31"/>
      <c r="C445" s="25" t="str">
        <f t="shared" si="12"/>
        <v>001</v>
      </c>
      <c r="D445" s="31"/>
      <c r="E445" s="31"/>
      <c r="F445" s="31" t="str">
        <f>IF(A445&lt;&gt;"", _xlfn.IFNA(INDEX('Systemmanager - Datenassistent'!$A$9:$AE$159,MATCH(A445,Input_Lieferant!$B$9:$B$158,0),MATCH(W445,'Systemmanager - Datenassistent'!$A$8:$AE$8,0)),""), "")&amp;""</f>
        <v/>
      </c>
      <c r="G445" s="31"/>
      <c r="H445" s="31"/>
      <c r="I445" s="31"/>
      <c r="J445" s="31"/>
      <c r="K445" s="31"/>
      <c r="L445" s="31"/>
      <c r="M445" s="31"/>
      <c r="N445" s="31"/>
      <c r="O445" s="31"/>
      <c r="P445" s="31"/>
      <c r="Q445" s="31"/>
      <c r="R445" s="31"/>
      <c r="S445" s="31"/>
      <c r="T445" s="31"/>
      <c r="U445" s="31"/>
      <c r="V445" s="31"/>
      <c r="W445" s="31" t="str">
        <f t="shared" si="13"/>
        <v>V_SYSTEMMANAGER</v>
      </c>
      <c r="X445" s="31"/>
      <c r="Y445" s="31"/>
      <c r="Z445" s="31"/>
      <c r="AA445" s="31"/>
      <c r="AB445" s="31"/>
      <c r="AC445" s="31"/>
      <c r="AD445" s="31"/>
      <c r="AE445" s="31"/>
      <c r="AF445" s="31"/>
      <c r="AG445" s="31"/>
      <c r="AH445" s="31"/>
    </row>
    <row r="446" spans="1:34" x14ac:dyDescent="0.4">
      <c r="A446" s="31">
        <f>IFERROR(IF(AND(A424=A425,A425=A426,A426=A427,A427=A428,A428=A429,A429=A430,A430=A431,A431=A432,A432=A433,A433=A434,A434=A435,A435=A436,A436=A437,A437=A438,A438=A439,A439=A440,A440=A441,A441=A442,A442=A443,A443=A444,A444=A445),IF(A445+1&gt;MATCH(0,Input_Lieferant!$B$9:$B$158,-1),"",A445+1),A445),"")</f>
        <v>21</v>
      </c>
      <c r="B446" s="31"/>
      <c r="C446" s="25" t="str">
        <f t="shared" si="12"/>
        <v>001</v>
      </c>
      <c r="D446" s="31"/>
      <c r="E446" s="31"/>
      <c r="F446" s="31" t="str">
        <f>IF(A446&lt;&gt;"", _xlfn.IFNA(INDEX(Grunddaten!$A$9:$S$159,MATCH(A446,Input_Lieferant!$B$9:$B$158,0),MATCH(W446,Grunddaten!$A$8:$M$8,0)),""), "")&amp;""</f>
        <v>U</v>
      </c>
      <c r="G446" s="31"/>
      <c r="H446" s="31"/>
      <c r="I446" s="31"/>
      <c r="J446" s="31"/>
      <c r="K446" s="31"/>
      <c r="L446" s="31"/>
      <c r="M446" s="31"/>
      <c r="N446" s="31"/>
      <c r="O446" s="31"/>
      <c r="P446" s="31"/>
      <c r="Q446" s="31"/>
      <c r="R446" s="31"/>
      <c r="S446" s="31"/>
      <c r="T446" s="31"/>
      <c r="U446" s="31"/>
      <c r="V446" s="31"/>
      <c r="W446" s="31" t="str">
        <f t="shared" si="13"/>
        <v>V_UEBERSETZUNG</v>
      </c>
      <c r="X446" s="31"/>
      <c r="Y446" s="31"/>
      <c r="Z446" s="31"/>
      <c r="AA446" s="31"/>
      <c r="AB446" s="31"/>
      <c r="AC446" s="31"/>
      <c r="AD446" s="31"/>
      <c r="AE446" s="31"/>
      <c r="AF446" s="31"/>
      <c r="AG446" s="31"/>
      <c r="AH446" s="31"/>
    </row>
    <row r="447" spans="1:34" x14ac:dyDescent="0.4">
      <c r="A447" s="31">
        <f>IFERROR(IF(AND(A425=A426,A426=A427,A427=A428,A428=A429,A429=A430,A430=A431,A431=A432,A432=A433,A433=A434,A434=A435,A435=A436,A436=A437,A437=A438,A438=A439,A439=A440,A440=A441,A441=A442,A442=A443,A443=A444,A444=A445,A445=A446),IF(A446+1&gt;MATCH(0,Input_Lieferant!$B$9:$B$158,-1),"",A446+1),A446),"")</f>
        <v>21</v>
      </c>
      <c r="B447" s="31"/>
      <c r="C447" s="25" t="str">
        <f t="shared" si="12"/>
        <v>001</v>
      </c>
      <c r="D447" s="31"/>
      <c r="E447" s="31"/>
      <c r="F447" s="31" t="str">
        <f>IF(A447&lt;&gt;"", _xlfn.IFNA(INDEX('Systemmanager - Datenassistent'!$A$9:$AE$159,MATCH(A447,Input_Lieferant!$B$9:$B$158,0),MATCH(W447,'Systemmanager - Datenassistent'!$A$8:$AE$8,0)),""), "")&amp;""</f>
        <v>BBHAVNToBlhjQlWUobQGmpsUhwEBqR</v>
      </c>
      <c r="G447" s="31"/>
      <c r="H447" s="31"/>
      <c r="I447" s="31"/>
      <c r="J447" s="31"/>
      <c r="K447" s="31"/>
      <c r="L447" s="31"/>
      <c r="M447" s="31"/>
      <c r="N447" s="31"/>
      <c r="O447" s="31"/>
      <c r="P447" s="31"/>
      <c r="Q447" s="31"/>
      <c r="R447" s="31"/>
      <c r="S447" s="31"/>
      <c r="T447" s="31"/>
      <c r="U447" s="31"/>
      <c r="V447" s="31"/>
      <c r="W447" s="31" t="str">
        <f t="shared" si="13"/>
        <v>V_KENNZIFFER</v>
      </c>
      <c r="X447" s="31"/>
      <c r="Y447" s="31"/>
      <c r="Z447" s="31"/>
      <c r="AA447" s="31"/>
      <c r="AB447" s="31"/>
      <c r="AC447" s="31"/>
      <c r="AD447" s="31"/>
      <c r="AE447" s="31"/>
      <c r="AF447" s="31"/>
      <c r="AG447" s="31"/>
      <c r="AH447" s="31"/>
    </row>
    <row r="448" spans="1:34" x14ac:dyDescent="0.4">
      <c r="A448" s="31">
        <f>IFERROR(IF(AND(A426=A427,A427=A428,A428=A429,A429=A430,A430=A431,A431=A432,A432=A433,A433=A434,A434=A435,A435=A436,A436=A437,A437=A438,A438=A439,A439=A440,A440=A441,A441=A442,A442=A443,A443=A444,A444=A445,A445=A446,A446=A447),IF(A447+1&gt;MATCH(0,Input_Lieferant!$B$9:$B$158,-1),"",A447+1),A447),"")</f>
        <v>21</v>
      </c>
      <c r="B448" s="31"/>
      <c r="C448" s="25" t="str">
        <f t="shared" si="12"/>
        <v>001</v>
      </c>
      <c r="D448" s="31"/>
      <c r="E448" s="31"/>
      <c r="F448" s="31" t="str">
        <f>IF(A448&lt;&gt;"", _xlfn.IFNA(INDEX('Systemmanager - Datenassistent'!$A$9:$AE$159,MATCH(A448,Input_Lieferant!$B$9:$B$158,0),MATCH(W448,'Systemmanager - Datenassistent'!$A$8:$AE$8,0)),""), "")&amp;""</f>
        <v/>
      </c>
      <c r="G448" s="31"/>
      <c r="H448" s="31"/>
      <c r="I448" s="31"/>
      <c r="J448" s="31"/>
      <c r="K448" s="31"/>
      <c r="L448" s="31"/>
      <c r="M448" s="31"/>
      <c r="N448" s="31"/>
      <c r="O448" s="31"/>
      <c r="P448" s="31"/>
      <c r="Q448" s="31"/>
      <c r="R448" s="31"/>
      <c r="S448" s="31"/>
      <c r="T448" s="31"/>
      <c r="U448" s="31"/>
      <c r="V448" s="31"/>
      <c r="W448" s="31" t="str">
        <f t="shared" si="13"/>
        <v>V_NEXT_HIGHER</v>
      </c>
      <c r="X448" s="31"/>
      <c r="Y448" s="31"/>
      <c r="Z448" s="31"/>
      <c r="AA448" s="31"/>
      <c r="AB448" s="31"/>
      <c r="AC448" s="31"/>
      <c r="AD448" s="31"/>
      <c r="AE448" s="31"/>
      <c r="AF448" s="31"/>
      <c r="AG448" s="31"/>
      <c r="AH448" s="31"/>
    </row>
    <row r="449" spans="1:34" x14ac:dyDescent="0.4">
      <c r="A449" s="31">
        <f>IFERROR(IF(AND(A427=A428,A428=A429,A429=A430,A430=A431,A431=A432,A432=A433,A433=A434,A434=A435,A435=A436,A436=A437,A437=A438,A438=A439,A439=A440,A440=A441,A441=A442,A442=A443,A443=A444,A444=A445,A445=A446,A446=A447,A447=A448),IF(A448+1&gt;MATCH(0,Input_Lieferant!$B$9:$B$158,-1),"",A448+1),A448),"")</f>
        <v>21</v>
      </c>
      <c r="B449" s="31"/>
      <c r="C449" s="25" t="str">
        <f t="shared" si="12"/>
        <v>001</v>
      </c>
      <c r="D449" s="31"/>
      <c r="E449" s="31"/>
      <c r="F449" s="31" t="str">
        <f>IF(A449&lt;&gt;"", _xlfn.IFNA(INDEX(Grunddaten!$A$9:$S$159,MATCH(A449,Input_Lieferant!$B$9:$B$158,0),MATCH(W449,Grunddaten!$A$8:$M$8,0)),""), "")&amp;""</f>
        <v>J</v>
      </c>
      <c r="G449" s="31"/>
      <c r="H449" s="31"/>
      <c r="I449" s="31"/>
      <c r="J449" s="31"/>
      <c r="K449" s="31"/>
      <c r="L449" s="31"/>
      <c r="M449" s="31"/>
      <c r="N449" s="31"/>
      <c r="O449" s="31"/>
      <c r="P449" s="31"/>
      <c r="Q449" s="31"/>
      <c r="R449" s="31"/>
      <c r="S449" s="31"/>
      <c r="T449" s="31"/>
      <c r="U449" s="31"/>
      <c r="V449" s="31"/>
      <c r="W449" s="31" t="str">
        <f t="shared" si="13"/>
        <v>V_ZERTFLUG</v>
      </c>
      <c r="X449" s="31"/>
      <c r="Y449" s="31"/>
      <c r="Z449" s="31"/>
      <c r="AA449" s="31"/>
      <c r="AB449" s="31"/>
      <c r="AC449" s="31"/>
      <c r="AD449" s="31"/>
      <c r="AE449" s="31"/>
      <c r="AF449" s="31"/>
      <c r="AG449" s="31"/>
      <c r="AH449" s="31"/>
    </row>
    <row r="450" spans="1:34" x14ac:dyDescent="0.4">
      <c r="A450" s="31">
        <f>IFERROR(IF(AND(A428=A429,A429=A430,A430=A431,A431=A432,A432=A433,A433=A434,A434=A435,A435=A436,A436=A437,A437=A438,A438=A439,A439=A440,A440=A441,A441=A442,A442=A443,A443=A444,A444=A445,A445=A446,A446=A447,A447=A448,A448=A449),IF(A449+1&gt;MATCH(0,Input_Lieferant!$B$9:$B$158,-1),"",A449+1),A449),"")</f>
        <v>21</v>
      </c>
      <c r="B450" s="31"/>
      <c r="C450" s="25" t="str">
        <f t="shared" ref="C450:C513" si="14">IF(A450="","","001")</f>
        <v>001</v>
      </c>
      <c r="D450" s="31"/>
      <c r="E450" s="31"/>
      <c r="F450" s="31" t="str">
        <f>IF(A450&lt;&gt;"", _xlfn.IFNA(INDEX('Systemmanager - Datenassistent'!$A$9:$AE$159,MATCH(A450,Input_Lieferant!$B$9:$B$158,0),MATCH(W450,'Systemmanager - Datenassistent'!$A$8:$AE$8,0)),""), "")&amp;""</f>
        <v>X</v>
      </c>
      <c r="G450" s="31"/>
      <c r="H450" s="31"/>
      <c r="I450" s="31"/>
      <c r="J450" s="31"/>
      <c r="K450" s="31"/>
      <c r="L450" s="31"/>
      <c r="M450" s="31"/>
      <c r="N450" s="31"/>
      <c r="O450" s="31"/>
      <c r="P450" s="31"/>
      <c r="Q450" s="31"/>
      <c r="R450" s="31"/>
      <c r="S450" s="31"/>
      <c r="T450" s="31"/>
      <c r="U450" s="31"/>
      <c r="V450" s="31"/>
      <c r="W450" s="31" t="str">
        <f t="shared" si="13"/>
        <v>V_APM</v>
      </c>
      <c r="X450" s="31"/>
      <c r="Y450" s="31"/>
      <c r="Z450" s="31"/>
      <c r="AA450" s="31"/>
      <c r="AB450" s="31"/>
      <c r="AC450" s="31"/>
      <c r="AD450" s="31"/>
      <c r="AE450" s="31"/>
      <c r="AF450" s="31"/>
      <c r="AG450" s="31"/>
      <c r="AH450" s="31"/>
    </row>
    <row r="451" spans="1:34" x14ac:dyDescent="0.4">
      <c r="A451" s="31">
        <f>IFERROR(IF(AND(A429=A430,A430=A431,A431=A432,A432=A433,A433=A434,A434=A435,A435=A436,A436=A437,A437=A438,A438=A439,A439=A440,A440=A441,A441=A442,A442=A443,A443=A444,A444=A445,A445=A446,A446=A447,A447=A448,A448=A449,A449=A450),IF(A450+1&gt;MATCH(0,Input_Lieferant!$B$9:$B$158,-1),"",A450+1),A450),"")</f>
        <v>21</v>
      </c>
      <c r="B451" s="31"/>
      <c r="C451" s="25" t="str">
        <f t="shared" si="14"/>
        <v>001</v>
      </c>
      <c r="D451" s="31"/>
      <c r="E451" s="31"/>
      <c r="F451" s="31"/>
      <c r="G451" s="31"/>
      <c r="H451" s="31"/>
      <c r="I451" s="31"/>
      <c r="J451" s="31"/>
      <c r="K451" s="31"/>
      <c r="L451" s="31"/>
      <c r="M451" s="31"/>
      <c r="N451" s="31"/>
      <c r="O451" s="31"/>
      <c r="P451" s="31"/>
      <c r="Q451" s="31"/>
      <c r="R451" s="31"/>
      <c r="S451" s="31"/>
      <c r="T451" s="31"/>
      <c r="U451" s="31"/>
      <c r="V451" s="31"/>
      <c r="W451" s="31" t="str">
        <f t="shared" si="13"/>
        <v>V_CHEOPS</v>
      </c>
      <c r="X451" s="31"/>
      <c r="Y451" s="31"/>
      <c r="Z451" s="31"/>
      <c r="AA451" s="31"/>
      <c r="AB451" s="31"/>
      <c r="AC451" s="31"/>
      <c r="AD451" s="31"/>
      <c r="AE451" s="31"/>
      <c r="AF451" s="31"/>
      <c r="AG451" s="31"/>
      <c r="AH451" s="31"/>
    </row>
    <row r="452" spans="1:34" x14ac:dyDescent="0.4">
      <c r="A452" s="31">
        <f>IFERROR(IF(AND(A430=A431,A431=A432,A432=A433,A433=A434,A434=A435,A435=A436,A436=A437,A437=A438,A438=A439,A439=A440,A440=A441,A441=A442,A442=A443,A443=A444,A444=A445,A445=A446,A446=A447,A447=A448,A448=A449,A449=A450,A450=A451),IF(A451+1&gt;MATCH(0,Input_Lieferant!$B$9:$B$158,-1),"",A451+1),A451),"")</f>
        <v>21</v>
      </c>
      <c r="B452" s="31"/>
      <c r="C452" s="25" t="str">
        <f t="shared" si="14"/>
        <v>001</v>
      </c>
      <c r="D452" s="31"/>
      <c r="E452" s="31"/>
      <c r="F452" s="31" t="str">
        <f>IF(A452&lt;&gt;"", _xlfn.IFNA(INDEX('Systemmanager - Datenassistent'!$A$9:$AE$159,MATCH(A452,Input_Lieferant!$B$9:$B$158,0),MATCH(W452,'Systemmanager - Datenassistent'!$A$8:$AE$8,0)),""), "")&amp;""</f>
        <v>X</v>
      </c>
      <c r="G452" s="31"/>
      <c r="H452" s="31"/>
      <c r="I452" s="31"/>
      <c r="J452" s="31"/>
      <c r="K452" s="31"/>
      <c r="L452" s="31"/>
      <c r="M452" s="31"/>
      <c r="N452" s="31"/>
      <c r="O452" s="31"/>
      <c r="P452" s="31"/>
      <c r="Q452" s="31"/>
      <c r="R452" s="31"/>
      <c r="S452" s="31"/>
      <c r="T452" s="31"/>
      <c r="U452" s="31"/>
      <c r="V452" s="31"/>
      <c r="W452" s="31" t="str">
        <f t="shared" si="13"/>
        <v>V_SVSAA</v>
      </c>
      <c r="X452" s="31"/>
      <c r="Y452" s="31"/>
      <c r="Z452" s="31"/>
      <c r="AA452" s="31"/>
      <c r="AB452" s="31"/>
      <c r="AC452" s="31"/>
      <c r="AD452" s="31"/>
      <c r="AE452" s="31"/>
      <c r="AF452" s="31"/>
      <c r="AG452" s="31"/>
      <c r="AH452" s="31"/>
    </row>
    <row r="453" spans="1:34" x14ac:dyDescent="0.4">
      <c r="A453" s="31">
        <f>IFERROR(IF(AND(A431=A432,A432=A433,A433=A434,A434=A435,A435=A436,A436=A437,A437=A438,A438=A439,A439=A440,A440=A441,A441=A442,A442=A443,A443=A444,A444=A445,A445=A446,A446=A447,A447=A448,A448=A449,A449=A450,A450=A451,A451=A452),IF(A452+1&gt;MATCH(0,Input_Lieferant!$B$9:$B$158,-1),"",A452+1),A452),"")</f>
        <v>21</v>
      </c>
      <c r="B453" s="31"/>
      <c r="C453" s="25" t="str">
        <f t="shared" si="14"/>
        <v>001</v>
      </c>
      <c r="D453" s="31"/>
      <c r="E453" s="31"/>
      <c r="F453" s="31" t="str">
        <f>IF(A453&lt;&gt;"", IFERROR(ROUND(INDEX(Input_Lieferant!$A$9:$AS$159,MATCH(A453,Input_Lieferant!$B$9:$B$158,0),MATCH(W453,Input_Lieferant!$A$8:$AS$8,0)),2),""), "")&amp;""</f>
        <v>9.69</v>
      </c>
      <c r="G453" s="31"/>
      <c r="H453" s="31"/>
      <c r="I453" s="31"/>
      <c r="J453" s="31"/>
      <c r="K453" s="31"/>
      <c r="L453" s="31"/>
      <c r="M453" s="31"/>
      <c r="N453" s="31"/>
      <c r="O453" s="31"/>
      <c r="P453" s="31"/>
      <c r="Q453" s="31"/>
      <c r="R453" s="31"/>
      <c r="S453" s="31"/>
      <c r="T453" s="31"/>
      <c r="U453" s="31"/>
      <c r="V453" s="31"/>
      <c r="W453" s="31" t="str">
        <f t="shared" si="13"/>
        <v>V_BEWERTUNGSPREIS</v>
      </c>
      <c r="X453" s="31"/>
      <c r="Y453" s="31"/>
      <c r="Z453" s="31"/>
      <c r="AA453" s="31"/>
      <c r="AB453" s="31"/>
      <c r="AC453" s="31"/>
      <c r="AD453" s="31"/>
      <c r="AE453" s="31"/>
      <c r="AF453" s="31"/>
      <c r="AG453" s="31"/>
      <c r="AH453" s="31"/>
    </row>
    <row r="454" spans="1:34" x14ac:dyDescent="0.4">
      <c r="A454" s="31">
        <f>IFERROR(IF(AND(A432=A433,A433=A434,A434=A435,A435=A436,A436=A437,A437=A438,A438=A439,A439=A440,A440=A441,A441=A442,A442=A443,A443=A444,A444=A445,A445=A446,A446=A447,A447=A448,A448=A449,A449=A450,A450=A451,A451=A452,A452=A453),IF(A453+1&gt;MATCH(0,Input_Lieferant!$B$9:$B$158,-1),"",A453+1),A453),"")</f>
        <v>21</v>
      </c>
      <c r="B454" s="31"/>
      <c r="C454" s="25" t="str">
        <f t="shared" si="14"/>
        <v>001</v>
      </c>
      <c r="D454" s="31"/>
      <c r="E454" s="31"/>
      <c r="F454" s="31" t="str">
        <f>IF(A454&lt;&gt;"", _xlfn.IFNA(INDEX(Input_Lieferant!$A$9:$AS$159,MATCH(A454,Input_Lieferant!$B$9:$B$158,0),MATCH(W454,Input_Lieferant!$A$8:$AS$8,0)),""), "")&amp;""</f>
        <v>CHF</v>
      </c>
      <c r="G454" s="31"/>
      <c r="H454" s="31"/>
      <c r="I454" s="31"/>
      <c r="J454" s="31"/>
      <c r="K454" s="31"/>
      <c r="L454" s="31"/>
      <c r="M454" s="31"/>
      <c r="N454" s="31"/>
      <c r="O454" s="31"/>
      <c r="P454" s="31"/>
      <c r="Q454" s="31"/>
      <c r="R454" s="31"/>
      <c r="S454" s="31"/>
      <c r="T454" s="31"/>
      <c r="U454" s="31"/>
      <c r="V454" s="31"/>
      <c r="W454" s="31" t="str">
        <f t="shared" si="13"/>
        <v>V_WAEHRUNG</v>
      </c>
      <c r="X454" s="31"/>
      <c r="Y454" s="31"/>
      <c r="Z454" s="31"/>
      <c r="AA454" s="31"/>
      <c r="AB454" s="31"/>
      <c r="AC454" s="31"/>
      <c r="AD454" s="31"/>
      <c r="AE454" s="31"/>
      <c r="AF454" s="31"/>
      <c r="AG454" s="31"/>
      <c r="AH454" s="31"/>
    </row>
    <row r="455" spans="1:34" x14ac:dyDescent="0.4">
      <c r="A455" s="31">
        <f>IFERROR(IF(AND(A433=A434,A434=A435,A435=A436,A436=A437,A437=A438,A438=A439,A439=A440,A440=A441,A441=A442,A442=A443,A443=A444,A444=A445,A445=A446,A446=A447,A447=A448,A448=A449,A449=A450,A450=A451,A451=A452,A452=A453,A453=A454),IF(A454+1&gt;MATCH(0,Input_Lieferant!$B$9:$B$158,-1),"",A454+1),A454),"")</f>
        <v>21</v>
      </c>
      <c r="B455" s="31"/>
      <c r="C455" s="25" t="str">
        <f t="shared" si="14"/>
        <v>001</v>
      </c>
      <c r="D455" s="31"/>
      <c r="E455" s="31"/>
      <c r="F455" s="31" t="str">
        <f>IF(A455&lt;&gt;"", _xlfn.IFNA(INDEX(Input_Lieferant!$A$9:$AS$159,MATCH(A455,Input_Lieferant!$B$9:$B$158,0),MATCH(W455,Input_Lieferant!$A$8:$AS$8,0)),""), "")&amp;""</f>
        <v>7</v>
      </c>
      <c r="G455" s="31"/>
      <c r="H455" s="31"/>
      <c r="I455" s="31"/>
      <c r="J455" s="31"/>
      <c r="K455" s="31"/>
      <c r="L455" s="31"/>
      <c r="M455" s="31"/>
      <c r="N455" s="31"/>
      <c r="O455" s="31"/>
      <c r="P455" s="31"/>
      <c r="Q455" s="31"/>
      <c r="R455" s="31"/>
      <c r="S455" s="31"/>
      <c r="T455" s="31"/>
      <c r="U455" s="31"/>
      <c r="V455" s="31"/>
      <c r="W455" s="31" t="str">
        <f t="shared" si="13"/>
        <v>V_PREISEINHEIT</v>
      </c>
      <c r="X455" s="31"/>
      <c r="Y455" s="31"/>
      <c r="Z455" s="31"/>
      <c r="AA455" s="31"/>
      <c r="AB455" s="31"/>
      <c r="AC455" s="31"/>
      <c r="AD455" s="31"/>
      <c r="AE455" s="31"/>
      <c r="AF455" s="31"/>
      <c r="AG455" s="31"/>
      <c r="AH455" s="31"/>
    </row>
    <row r="456" spans="1:34" x14ac:dyDescent="0.4">
      <c r="A456" s="31">
        <f>IFERROR(IF(AND(A434=A435,A435=A436,A436=A437,A437=A438,A438=A439,A439=A440,A440=A441,A441=A442,A442=A443,A443=A444,A444=A445,A445=A446,A446=A447,A447=A448,A448=A449,A449=A450,A450=A451,A451=A452,A452=A453,A453=A454,A454=A455),IF(A455+1&gt;MATCH(0,Input_Lieferant!$B$9:$B$158,-1),"",A455+1),A455),"")</f>
        <v>21</v>
      </c>
      <c r="B456" s="31"/>
      <c r="C456" s="25" t="str">
        <f t="shared" si="14"/>
        <v>001</v>
      </c>
      <c r="D456" s="31"/>
      <c r="E456" s="31"/>
      <c r="F456" s="31">
        <f ca="1">IF(A456&lt;&gt;"",NOW(),"")</f>
        <v>45755.458305671295</v>
      </c>
      <c r="G456" s="31"/>
      <c r="H456" s="31"/>
      <c r="I456" s="31"/>
      <c r="J456" s="31"/>
      <c r="K456" s="31"/>
      <c r="L456" s="31"/>
      <c r="M456" s="31"/>
      <c r="N456" s="31"/>
      <c r="O456" s="31"/>
      <c r="P456" s="31"/>
      <c r="Q456" s="31"/>
      <c r="R456" s="31"/>
      <c r="S456" s="31"/>
      <c r="T456" s="31"/>
      <c r="U456" s="31"/>
      <c r="V456" s="31"/>
      <c r="W456" s="31" t="str">
        <f t="shared" si="13"/>
        <v>V_GUELTIGAB</v>
      </c>
      <c r="X456" s="31"/>
      <c r="Y456" s="31"/>
      <c r="Z456" s="31"/>
      <c r="AA456" s="31"/>
      <c r="AB456" s="31"/>
      <c r="AC456" s="31"/>
      <c r="AD456" s="31"/>
      <c r="AE456" s="31"/>
      <c r="AF456" s="31"/>
      <c r="AG456" s="31"/>
      <c r="AH456" s="31"/>
    </row>
    <row r="457" spans="1:34" x14ac:dyDescent="0.4">
      <c r="A457" s="31">
        <f>IFERROR(IF(AND(A435=A436,A436=A437,A437=A438,A438=A439,A439=A440,A440=A441,A441=A442,A442=A443,A443=A444,A444=A445,A445=A446,A446=A447,A447=A448,A448=A449,A449=A450,A450=A451,A451=A452,A452=A453,A453=A454,A454=A455,A455=A456),IF(A456+1&gt;MATCH(0,Input_Lieferant!$B$9:$B$158,-1),"",A456+1),A456),"")</f>
        <v>21</v>
      </c>
      <c r="B457" s="31"/>
      <c r="C457" s="25" t="str">
        <f t="shared" si="14"/>
        <v>001</v>
      </c>
      <c r="D457" s="31"/>
      <c r="E457" s="31"/>
      <c r="F457" s="31" t="str">
        <f>IF(A457&lt;&gt;"", _xlfn.IFNA(INDEX('Systemmanager - Datenassistent'!$A$9:$AE$159,MATCH(A457,Input_Lieferant!$B$9:$B$158,0),MATCH(W457,'Systemmanager - Datenassistent'!$A$8:$AE$8,0)),""), "")&amp;""</f>
        <v/>
      </c>
      <c r="G457" s="31"/>
      <c r="H457" s="31"/>
      <c r="I457" s="31"/>
      <c r="J457" s="31"/>
      <c r="K457" s="31"/>
      <c r="L457" s="31"/>
      <c r="M457" s="31"/>
      <c r="N457" s="31"/>
      <c r="O457" s="31"/>
      <c r="P457" s="31"/>
      <c r="Q457" s="31"/>
      <c r="R457" s="31"/>
      <c r="S457" s="31"/>
      <c r="T457" s="31"/>
      <c r="U457" s="31"/>
      <c r="V457" s="31"/>
      <c r="W457" s="31" t="str">
        <f t="shared" si="13"/>
        <v>V_MIET_RELEVANZ</v>
      </c>
      <c r="X457" s="31"/>
      <c r="Y457" s="31"/>
      <c r="Z457" s="31"/>
      <c r="AA457" s="31"/>
      <c r="AB457" s="31"/>
      <c r="AC457" s="31"/>
      <c r="AD457" s="31"/>
      <c r="AE457" s="31"/>
      <c r="AF457" s="31"/>
      <c r="AG457" s="31"/>
      <c r="AH457" s="31"/>
    </row>
    <row r="458" spans="1:34" x14ac:dyDescent="0.4">
      <c r="A458" s="31">
        <f>IFERROR(IF(AND(A436=A437,A437=A438,A438=A439,A439=A440,A440=A441,A441=A442,A442=A443,A443=A444,A444=A445,A445=A446,A446=A447,A447=A448,A448=A449,A449=A450,A450=A451,A451=A452,A452=A453,A453=A454,A454=A455,A455=A456,A456=A457),IF(A457+1&gt;MATCH(0,Input_Lieferant!$B$9:$B$158,-1),"",A457+1),A457),"")</f>
        <v>21</v>
      </c>
      <c r="B458" s="31"/>
      <c r="C458" s="25" t="str">
        <f t="shared" si="14"/>
        <v>001</v>
      </c>
      <c r="D458" s="31"/>
      <c r="E458" s="31"/>
      <c r="F458" s="31" t="str">
        <f>IF(A458&lt;&gt;"", _xlfn.IFNA(INDEX('Systemmanager - Datenassistent'!$A$9:$AE$159,MATCH(A458,Input_Lieferant!$B$9:$B$158,0),MATCH(W458,'Systemmanager - Datenassistent'!$A$8:$AE$8,0)),""), "")&amp;""</f>
        <v>6</v>
      </c>
      <c r="G458" s="31"/>
      <c r="H458" s="31"/>
      <c r="I458" s="31"/>
      <c r="J458" s="31"/>
      <c r="K458" s="31"/>
      <c r="L458" s="31"/>
      <c r="M458" s="31"/>
      <c r="N458" s="31"/>
      <c r="O458" s="31"/>
      <c r="P458" s="31"/>
      <c r="Q458" s="31"/>
      <c r="R458" s="31"/>
      <c r="S458" s="31"/>
      <c r="T458" s="31"/>
      <c r="U458" s="31"/>
      <c r="V458" s="31"/>
      <c r="W458" s="31" t="str">
        <f t="shared" si="13"/>
        <v>V_NACHSCHUBKLASSE</v>
      </c>
      <c r="X458" s="31"/>
      <c r="Y458" s="31"/>
      <c r="Z458" s="31"/>
      <c r="AA458" s="31"/>
      <c r="AB458" s="31"/>
      <c r="AC458" s="31"/>
      <c r="AD458" s="31"/>
      <c r="AE458" s="31"/>
      <c r="AF458" s="31"/>
      <c r="AG458" s="31"/>
      <c r="AH458" s="31"/>
    </row>
    <row r="459" spans="1:34" x14ac:dyDescent="0.4">
      <c r="A459" s="31">
        <f>IFERROR(IF(AND(A437=A438,A438=A439,A439=A440,A440=A441,A441=A442,A442=A443,A443=A444,A444=A445,A445=A446,A446=A447,A447=A448,A448=A449,A449=A450,A450=A451,A451=A452,A452=A453,A453=A454,A454=A455,A455=A456,A456=A457,A457=A458),IF(A458+1&gt;MATCH(0,Input_Lieferant!$B$9:$B$158,-1),"",A458+1),A458),"")</f>
        <v>21</v>
      </c>
      <c r="B459" s="31"/>
      <c r="C459" s="25" t="str">
        <f t="shared" si="14"/>
        <v>001</v>
      </c>
      <c r="D459" s="31"/>
      <c r="E459" s="31"/>
      <c r="F459" s="31" t="str">
        <f>IF(A459&lt;&gt;"", _xlfn.IFNA(INDEX(Input_Lieferant!$A$9:$AS$159,MATCH(A459,Input_Lieferant!$B$9:$B$158,0),MATCH(W459,Input_Lieferant!$A$8:$AS$8,0)),""), "")&amp;""</f>
        <v>66</v>
      </c>
      <c r="G459" s="31"/>
      <c r="H459" s="31"/>
      <c r="I459" s="31"/>
      <c r="J459" s="31"/>
      <c r="K459" s="31"/>
      <c r="L459" s="31"/>
      <c r="M459" s="31"/>
      <c r="N459" s="31"/>
      <c r="O459" s="31"/>
      <c r="P459" s="31"/>
      <c r="Q459" s="31"/>
      <c r="R459" s="31"/>
      <c r="S459" s="31"/>
      <c r="T459" s="31"/>
      <c r="U459" s="31"/>
      <c r="V459" s="31"/>
      <c r="W459" s="31" t="str">
        <f t="shared" si="13"/>
        <v>V_LAGERFAEHIGKEIT</v>
      </c>
      <c r="X459" s="31"/>
      <c r="Y459" s="31"/>
      <c r="Z459" s="31"/>
      <c r="AA459" s="31"/>
      <c r="AB459" s="31"/>
      <c r="AC459" s="31"/>
      <c r="AD459" s="31"/>
      <c r="AE459" s="31"/>
      <c r="AF459" s="31"/>
      <c r="AG459" s="31"/>
      <c r="AH459" s="31"/>
    </row>
    <row r="460" spans="1:34" x14ac:dyDescent="0.4">
      <c r="A460" s="31">
        <f>IFERROR(IF(AND(A438=A439,A439=A440,A440=A441,A441=A442,A442=A443,A443=A444,A444=A445,A445=A446,A446=A447,A447=A448,A448=A449,A449=A450,A450=A451,A451=A452,A452=A453,A453=A454,A454=A455,A455=A456,A456=A457,A457=A458,A458=A459),IF(A459+1&gt;MATCH(0,Input_Lieferant!$B$9:$B$158,-1),"",A459+1),A459),"")</f>
        <v>21</v>
      </c>
      <c r="B460" s="31"/>
      <c r="C460" s="25" t="str">
        <f t="shared" si="14"/>
        <v>001</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V_BETRIEBSMITTEL</v>
      </c>
      <c r="X460" s="31"/>
      <c r="Y460" s="31"/>
      <c r="Z460" s="31"/>
      <c r="AA460" s="31"/>
      <c r="AB460" s="31"/>
      <c r="AC460" s="31"/>
      <c r="AD460" s="31"/>
      <c r="AE460" s="31"/>
      <c r="AF460" s="31"/>
      <c r="AG460" s="31"/>
      <c r="AH460" s="31"/>
    </row>
    <row r="461" spans="1:34" x14ac:dyDescent="0.4">
      <c r="A461" s="31">
        <f>IFERROR(IF(AND(A439=A440,A440=A441,A441=A442,A442=A443,A443=A444,A444=A445,A445=A446,A446=A447,A447=A448,A448=A449,A449=A450,A450=A451,A451=A452,A452=A453,A453=A454,A454=A455,A455=A456,A456=A457,A457=A458,A458=A459,A459=A460),IF(A460+1&gt;MATCH(0,Input_Lieferant!$B$9:$B$158,-1),"",A460+1),A460),"")</f>
        <v>21</v>
      </c>
      <c r="B461" s="31"/>
      <c r="C461" s="25" t="str">
        <f t="shared" si="14"/>
        <v>001</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V_SONDERBETRIEBSMITTEL_MKZ</v>
      </c>
      <c r="X461" s="31"/>
      <c r="Y461" s="31"/>
      <c r="Z461" s="31"/>
      <c r="AA461" s="31"/>
      <c r="AB461" s="31"/>
      <c r="AC461" s="31"/>
      <c r="AD461" s="31"/>
      <c r="AE461" s="31"/>
      <c r="AF461" s="31"/>
      <c r="AG461" s="31"/>
      <c r="AH461" s="31"/>
    </row>
    <row r="462" spans="1:34" x14ac:dyDescent="0.4">
      <c r="A462" s="31">
        <f>IFERROR(IF(AND(A440=A441,A441=A442,A442=A443,A443=A444,A444=A445,A445=A446,A446=A447,A447=A448,A448=A449,A449=A450,A450=A451,A451=A452,A452=A453,A453=A454,A454=A455,A455=A456,A456=A457,A457=A458,A458=A459,A459=A460,A460=A461),IF(A461+1&gt;MATCH(0,Input_Lieferant!$B$9:$B$158,-1),"",A461+1),A461),"")</f>
        <v>21</v>
      </c>
      <c r="B462" s="31"/>
      <c r="C462" s="25" t="str">
        <f t="shared" si="14"/>
        <v>001</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31"/>
      <c r="H462" s="31"/>
      <c r="I462" s="31"/>
      <c r="J462" s="31"/>
      <c r="K462" s="31"/>
      <c r="L462" s="31"/>
      <c r="M462" s="31"/>
      <c r="N462" s="31"/>
      <c r="O462" s="31"/>
      <c r="P462" s="31"/>
      <c r="Q462" s="31"/>
      <c r="R462" s="31"/>
      <c r="S462" s="31"/>
      <c r="T462" s="31"/>
      <c r="U462" s="31"/>
      <c r="V462" s="31"/>
      <c r="W462" s="31" t="str">
        <f t="shared" si="13"/>
        <v>V_SONDERBETRIEBSMITTEL_PRD</v>
      </c>
      <c r="X462" s="31"/>
      <c r="Y462" s="31"/>
      <c r="Z462" s="31"/>
      <c r="AA462" s="31"/>
      <c r="AB462" s="31"/>
      <c r="AC462" s="31"/>
      <c r="AD462" s="31"/>
      <c r="AE462" s="31"/>
      <c r="AF462" s="31"/>
      <c r="AG462" s="31"/>
      <c r="AH462" s="31"/>
    </row>
    <row r="463" spans="1:34" x14ac:dyDescent="0.4">
      <c r="A463" s="31">
        <f>IFERROR(IF(AND(A441=A442,A442=A443,A443=A444,A444=A445,A445=A446,A446=A447,A447=A448,A448=A449,A449=A450,A450=A451,A451=A452,A452=A453,A453=A454,A454=A455,A455=A456,A456=A457,A457=A458,A458=A459,A459=A460,A460=A461,A461=A462),IF(A462+1&gt;MATCH(0,Input_Lieferant!$B$9:$B$158,-1),"",A462+1),A462),"")</f>
        <v>21</v>
      </c>
      <c r="B463" s="31"/>
      <c r="C463" s="25" t="str">
        <f t="shared" si="14"/>
        <v>001</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V_SONDERBETRIEBSMITTEL_TRP</v>
      </c>
      <c r="X463" s="31"/>
      <c r="Y463" s="31"/>
      <c r="Z463" s="31"/>
      <c r="AA463" s="31"/>
      <c r="AB463" s="31"/>
      <c r="AC463" s="31"/>
      <c r="AD463" s="31"/>
      <c r="AE463" s="31"/>
      <c r="AF463" s="31"/>
      <c r="AG463" s="31"/>
      <c r="AH463" s="31"/>
    </row>
    <row r="464" spans="1:34" x14ac:dyDescent="0.4">
      <c r="A464" s="31">
        <f>IFERROR(IF(AND(A442=A443,A443=A444,A444=A445,A445=A446,A446=A447,A447=A448,A448=A449,A449=A450,A450=A451,A451=A452,A452=A453,A453=A454,A454=A455,A455=A456,A456=A457,A457=A458,A458=A459,A459=A460,A460=A461,A461=A462,A462=A463),IF(A463+1&gt;MATCH(0,Input_Lieferant!$B$9:$B$158,-1),"",A463+1),A463),"")</f>
        <v>22</v>
      </c>
      <c r="B464" s="31"/>
      <c r="C464" s="25" t="str">
        <f t="shared" si="14"/>
        <v>001</v>
      </c>
      <c r="D464" s="31"/>
      <c r="E464" s="31"/>
      <c r="F464" s="31" t="str">
        <f>IF(A464&lt;&gt;"", _xlfn.IFNA(INDEX(Grunddaten!$A$9:$S$159,MATCH(A464,Input_Lieferant!$B$9:$B$158,0),MATCH(W464,Grunddaten!$A$8:$M$8,0)),""), "")&amp;""</f>
        <v>RWPBoCASDSinFbbidbUXQrFmAvQRGE</v>
      </c>
      <c r="G464" s="31"/>
      <c r="H464" s="31"/>
      <c r="I464" s="31"/>
      <c r="J464" s="31"/>
      <c r="K464" s="31"/>
      <c r="L464" s="31"/>
      <c r="M464" s="31"/>
      <c r="N464" s="31"/>
      <c r="O464" s="31"/>
      <c r="P464" s="31"/>
      <c r="Q464" s="31"/>
      <c r="R464" s="31"/>
      <c r="S464" s="31"/>
      <c r="T464" s="31"/>
      <c r="U464" s="31"/>
      <c r="V464" s="31"/>
      <c r="W464" s="31" t="str">
        <f t="shared" si="13"/>
        <v>V_A_NUMMER</v>
      </c>
      <c r="X464" s="31"/>
      <c r="Y464" s="31"/>
      <c r="Z464" s="31"/>
      <c r="AA464" s="31"/>
      <c r="AB464" s="31"/>
      <c r="AC464" s="31"/>
      <c r="AD464" s="31"/>
      <c r="AE464" s="31"/>
      <c r="AF464" s="31"/>
      <c r="AG464" s="31"/>
      <c r="AH464" s="31"/>
    </row>
    <row r="465" spans="1:34" x14ac:dyDescent="0.4">
      <c r="A465" s="31">
        <f>IFERROR(IF(AND(A443=A444,A444=A445,A445=A446,A446=A447,A447=A448,A448=A449,A449=A450,A450=A451,A451=A452,A452=A453,A453=A454,A454=A455,A455=A456,A456=A457,A457=A458,A458=A459,A459=A460,A460=A461,A461=A462,A462=A463,A463=A464),IF(A464+1&gt;MATCH(0,Input_Lieferant!$B$9:$B$158,-1),"",A464+1),A464),"")</f>
        <v>22</v>
      </c>
      <c r="B465" s="31"/>
      <c r="C465" s="25" t="str">
        <f t="shared" si="14"/>
        <v>001</v>
      </c>
      <c r="D465" s="31"/>
      <c r="E465" s="31"/>
      <c r="F465" s="31" t="str">
        <f>IF(A465&lt;&gt;"", _xlfn.IFNA(INDEX(Grunddaten!$A$9:$S$159,MATCH(A465,Input_Lieferant!$B$9:$B$158,0),MATCH(W465,Grunddaten!$A$8:$M$8,0)),""), "")&amp;""</f>
        <v>5.62</v>
      </c>
      <c r="G465" s="31"/>
      <c r="H465" s="31"/>
      <c r="I465" s="31"/>
      <c r="J465" s="31"/>
      <c r="K465" s="31"/>
      <c r="L465" s="31"/>
      <c r="M465" s="31"/>
      <c r="N465" s="31"/>
      <c r="O465" s="31"/>
      <c r="P465" s="31"/>
      <c r="Q465" s="31"/>
      <c r="R465" s="31"/>
      <c r="S465" s="31"/>
      <c r="T465" s="31"/>
      <c r="U465" s="31"/>
      <c r="V465" s="31"/>
      <c r="W465" s="31" t="str">
        <f t="shared" si="13"/>
        <v>V_REVFREMD</v>
      </c>
      <c r="X465" s="31"/>
      <c r="Y465" s="31"/>
      <c r="Z465" s="31"/>
      <c r="AA465" s="31"/>
      <c r="AB465" s="31"/>
      <c r="AC465" s="31"/>
      <c r="AD465" s="31"/>
      <c r="AE465" s="31"/>
      <c r="AF465" s="31"/>
      <c r="AG465" s="31"/>
      <c r="AH465" s="31"/>
    </row>
    <row r="466" spans="1:34" x14ac:dyDescent="0.4">
      <c r="A466" s="31">
        <f>IFERROR(IF(AND(A444=A445,A445=A446,A446=A447,A447=A448,A448=A449,A449=A450,A450=A451,A451=A452,A452=A453,A453=A454,A454=A455,A455=A456,A456=A457,A457=A458,A458=A459,A459=A460,A460=A461,A461=A462,A462=A463,A463=A464,A464=A465),IF(A465+1&gt;MATCH(0,Input_Lieferant!$B$9:$B$158,-1),"",A465+1),A465),"")</f>
        <v>22</v>
      </c>
      <c r="B466" s="31"/>
      <c r="C466" s="25" t="str">
        <f t="shared" si="14"/>
        <v>001</v>
      </c>
      <c r="D466" s="31"/>
      <c r="E466" s="31"/>
      <c r="F466" s="31" t="str">
        <f>IF(A466&lt;&gt;"", _xlfn.IFNA(INDEX(Grunddaten!$A$9:$S$159,MATCH(A466,Input_Lieferant!$B$9:$B$158,0),MATCH(W466,Grunddaten!$A$8:$M$8,0)),""), "")&amp;""</f>
        <v>1.03</v>
      </c>
      <c r="G466" s="31"/>
      <c r="H466" s="31"/>
      <c r="I466" s="31"/>
      <c r="J466" s="31"/>
      <c r="K466" s="31"/>
      <c r="L466" s="31"/>
      <c r="M466" s="31"/>
      <c r="N466" s="31"/>
      <c r="O466" s="31"/>
      <c r="P466" s="31"/>
      <c r="Q466" s="31"/>
      <c r="R466" s="31"/>
      <c r="S466" s="31"/>
      <c r="T466" s="31"/>
      <c r="U466" s="31"/>
      <c r="V466" s="31"/>
      <c r="W466" s="31" t="str">
        <f t="shared" si="13"/>
        <v>V_REVEIGEN</v>
      </c>
      <c r="X466" s="31"/>
      <c r="Y466" s="31"/>
      <c r="Z466" s="31"/>
      <c r="AA466" s="31"/>
      <c r="AB466" s="31"/>
      <c r="AC466" s="31"/>
      <c r="AD466" s="31"/>
      <c r="AE466" s="31"/>
      <c r="AF466" s="31"/>
      <c r="AG466" s="31"/>
      <c r="AH466" s="31"/>
    </row>
    <row r="467" spans="1:34" x14ac:dyDescent="0.4">
      <c r="A467" s="31">
        <f>IFERROR(IF(AND(A445=A446,A446=A447,A447=A448,A448=A449,A449=A450,A450=A451,A451=A452,A452=A453,A453=A454,A454=A455,A455=A456,A456=A457,A457=A458,A458=A459,A459=A460,A460=A461,A461=A462,A462=A463,A463=A464,A464=A465,A465=A466),IF(A466+1&gt;MATCH(0,Input_Lieferant!$B$9:$B$158,-1),"",A466+1),A466),"")</f>
        <v>22</v>
      </c>
      <c r="B467" s="31"/>
      <c r="C467" s="25" t="str">
        <f t="shared" si="14"/>
        <v>001</v>
      </c>
      <c r="D467" s="31"/>
      <c r="E467" s="31"/>
      <c r="F467" s="31" t="str">
        <f>IF(A467&lt;&gt;"", _xlfn.IFNA(INDEX('Systemmanager - Datenassistent'!$A$9:$AE$159,MATCH(A467,Input_Lieferant!$B$9:$B$158,0),MATCH(W467,'Systemmanager - Datenassistent'!$A$8:$AE$8,0)),""), "")&amp;""</f>
        <v/>
      </c>
      <c r="G467" s="31"/>
      <c r="H467" s="31"/>
      <c r="I467" s="31"/>
      <c r="J467" s="31"/>
      <c r="K467" s="31"/>
      <c r="L467" s="31"/>
      <c r="M467" s="31"/>
      <c r="N467" s="31"/>
      <c r="O467" s="31"/>
      <c r="P467" s="31"/>
      <c r="Q467" s="31"/>
      <c r="R467" s="31"/>
      <c r="S467" s="31"/>
      <c r="T467" s="31"/>
      <c r="U467" s="31"/>
      <c r="V467" s="31"/>
      <c r="W467" s="31" t="str">
        <f t="shared" si="13"/>
        <v>V_SYSTEMMANAGER</v>
      </c>
      <c r="X467" s="31"/>
      <c r="Y467" s="31"/>
      <c r="Z467" s="31"/>
      <c r="AA467" s="31"/>
      <c r="AB467" s="31"/>
      <c r="AC467" s="31"/>
      <c r="AD467" s="31"/>
      <c r="AE467" s="31"/>
      <c r="AF467" s="31"/>
      <c r="AG467" s="31"/>
      <c r="AH467" s="31"/>
    </row>
    <row r="468" spans="1:34" x14ac:dyDescent="0.4">
      <c r="A468" s="31">
        <f>IFERROR(IF(AND(A446=A447,A447=A448,A448=A449,A449=A450,A450=A451,A451=A452,A452=A453,A453=A454,A454=A455,A455=A456,A456=A457,A457=A458,A458=A459,A459=A460,A460=A461,A461=A462,A462=A463,A463=A464,A464=A465,A465=A466,A466=A467),IF(A467+1&gt;MATCH(0,Input_Lieferant!$B$9:$B$158,-1),"",A467+1),A467),"")</f>
        <v>22</v>
      </c>
      <c r="B468" s="31"/>
      <c r="C468" s="25" t="str">
        <f t="shared" si="14"/>
        <v>001</v>
      </c>
      <c r="D468" s="31"/>
      <c r="E468" s="31"/>
      <c r="F468" s="31" t="str">
        <f>IF(A468&lt;&gt;"", _xlfn.IFNA(INDEX(Grunddaten!$A$9:$S$159,MATCH(A468,Input_Lieferant!$B$9:$B$158,0),MATCH(W468,Grunddaten!$A$8:$M$8,0)),""), "")&amp;""</f>
        <v>U</v>
      </c>
      <c r="G468" s="31"/>
      <c r="H468" s="31"/>
      <c r="I468" s="31"/>
      <c r="J468" s="31"/>
      <c r="K468" s="31"/>
      <c r="L468" s="31"/>
      <c r="M468" s="31"/>
      <c r="N468" s="31"/>
      <c r="O468" s="31"/>
      <c r="P468" s="31"/>
      <c r="Q468" s="31"/>
      <c r="R468" s="31"/>
      <c r="S468" s="31"/>
      <c r="T468" s="31"/>
      <c r="U468" s="31"/>
      <c r="V468" s="31"/>
      <c r="W468" s="31" t="str">
        <f t="shared" si="13"/>
        <v>V_UEBERSETZUNG</v>
      </c>
      <c r="X468" s="31"/>
      <c r="Y468" s="31"/>
      <c r="Z468" s="31"/>
      <c r="AA468" s="31"/>
      <c r="AB468" s="31"/>
      <c r="AC468" s="31"/>
      <c r="AD468" s="31"/>
      <c r="AE468" s="31"/>
      <c r="AF468" s="31"/>
      <c r="AG468" s="31"/>
      <c r="AH468" s="31"/>
    </row>
    <row r="469" spans="1:34" x14ac:dyDescent="0.4">
      <c r="A469" s="31">
        <f>IFERROR(IF(AND(A447=A448,A448=A449,A449=A450,A450=A451,A451=A452,A452=A453,A453=A454,A454=A455,A455=A456,A456=A457,A457=A458,A458=A459,A459=A460,A460=A461,A461=A462,A462=A463,A463=A464,A464=A465,A465=A466,A466=A467,A467=A468),IF(A468+1&gt;MATCH(0,Input_Lieferant!$B$9:$B$158,-1),"",A468+1),A468),"")</f>
        <v>22</v>
      </c>
      <c r="B469" s="31"/>
      <c r="C469" s="25" t="str">
        <f t="shared" si="14"/>
        <v>001</v>
      </c>
      <c r="D469" s="31"/>
      <c r="E469" s="31"/>
      <c r="F469" s="31" t="str">
        <f>IF(A469&lt;&gt;"", _xlfn.IFNA(INDEX('Systemmanager - Datenassistent'!$A$9:$AE$159,MATCH(A469,Input_Lieferant!$B$9:$B$158,0),MATCH(W469,'Systemmanager - Datenassistent'!$A$8:$AE$8,0)),""), "")&amp;""</f>
        <v>UgLvpfAhLHAMuVqjUqoTCGNlbbkkcu</v>
      </c>
      <c r="G469" s="31"/>
      <c r="H469" s="31"/>
      <c r="I469" s="31"/>
      <c r="J469" s="31"/>
      <c r="K469" s="31"/>
      <c r="L469" s="31"/>
      <c r="M469" s="31"/>
      <c r="N469" s="31"/>
      <c r="O469" s="31"/>
      <c r="P469" s="31"/>
      <c r="Q469" s="31"/>
      <c r="R469" s="31"/>
      <c r="S469" s="31"/>
      <c r="T469" s="31"/>
      <c r="U469" s="31"/>
      <c r="V469" s="31"/>
      <c r="W469" s="31" t="str">
        <f t="shared" si="13"/>
        <v>V_KENNZIFFER</v>
      </c>
      <c r="X469" s="31"/>
      <c r="Y469" s="31"/>
      <c r="Z469" s="31"/>
      <c r="AA469" s="31"/>
      <c r="AB469" s="31"/>
      <c r="AC469" s="31"/>
      <c r="AD469" s="31"/>
      <c r="AE469" s="31"/>
      <c r="AF469" s="31"/>
      <c r="AG469" s="31"/>
      <c r="AH469" s="31"/>
    </row>
    <row r="470" spans="1:34" x14ac:dyDescent="0.4">
      <c r="A470" s="31">
        <f>IFERROR(IF(AND(A448=A449,A449=A450,A450=A451,A451=A452,A452=A453,A453=A454,A454=A455,A455=A456,A456=A457,A457=A458,A458=A459,A459=A460,A460=A461,A461=A462,A462=A463,A463=A464,A464=A465,A465=A466,A466=A467,A467=A468,A468=A469),IF(A469+1&gt;MATCH(0,Input_Lieferant!$B$9:$B$158,-1),"",A469+1),A469),"")</f>
        <v>22</v>
      </c>
      <c r="B470" s="31"/>
      <c r="C470" s="25" t="str">
        <f t="shared" si="14"/>
        <v>001</v>
      </c>
      <c r="D470" s="31"/>
      <c r="E470" s="31"/>
      <c r="F470" s="31" t="str">
        <f>IF(A470&lt;&gt;"", _xlfn.IFNA(INDEX('Systemmanager - Datenassistent'!$A$9:$AE$159,MATCH(A470,Input_Lieferant!$B$9:$B$158,0),MATCH(W470,'Systemmanager - Datenassistent'!$A$8:$AE$8,0)),""), "")&amp;""</f>
        <v/>
      </c>
      <c r="G470" s="31"/>
      <c r="H470" s="31"/>
      <c r="I470" s="31"/>
      <c r="J470" s="31"/>
      <c r="K470" s="31"/>
      <c r="L470" s="31"/>
      <c r="M470" s="31"/>
      <c r="N470" s="31"/>
      <c r="O470" s="31"/>
      <c r="P470" s="31"/>
      <c r="Q470" s="31"/>
      <c r="R470" s="31"/>
      <c r="S470" s="31"/>
      <c r="T470" s="31"/>
      <c r="U470" s="31"/>
      <c r="V470" s="31"/>
      <c r="W470" s="31" t="str">
        <f t="shared" si="13"/>
        <v>V_NEXT_HIGHER</v>
      </c>
      <c r="X470" s="31"/>
      <c r="Y470" s="31"/>
      <c r="Z470" s="31"/>
      <c r="AA470" s="31"/>
      <c r="AB470" s="31"/>
      <c r="AC470" s="31"/>
      <c r="AD470" s="31"/>
      <c r="AE470" s="31"/>
      <c r="AF470" s="31"/>
      <c r="AG470" s="31"/>
      <c r="AH470" s="31"/>
    </row>
    <row r="471" spans="1:34" x14ac:dyDescent="0.4">
      <c r="A471" s="31">
        <f>IFERROR(IF(AND(A449=A450,A450=A451,A451=A452,A452=A453,A453=A454,A454=A455,A455=A456,A456=A457,A457=A458,A458=A459,A459=A460,A460=A461,A461=A462,A462=A463,A463=A464,A464=A465,A465=A466,A466=A467,A467=A468,A468=A469,A469=A470),IF(A470+1&gt;MATCH(0,Input_Lieferant!$B$9:$B$158,-1),"",A470+1),A470),"")</f>
        <v>22</v>
      </c>
      <c r="B471" s="31"/>
      <c r="C471" s="25" t="str">
        <f t="shared" si="14"/>
        <v>001</v>
      </c>
      <c r="D471" s="31"/>
      <c r="E471" s="31"/>
      <c r="F471" s="31" t="str">
        <f>IF(A471&lt;&gt;"", _xlfn.IFNA(INDEX(Grunddaten!$A$9:$S$159,MATCH(A471,Input_Lieferant!$B$9:$B$158,0),MATCH(W471,Grunddaten!$A$8:$M$8,0)),""), "")&amp;""</f>
        <v>J</v>
      </c>
      <c r="G471" s="31"/>
      <c r="H471" s="31"/>
      <c r="I471" s="31"/>
      <c r="J471" s="31"/>
      <c r="K471" s="31"/>
      <c r="L471" s="31"/>
      <c r="M471" s="31"/>
      <c r="N471" s="31"/>
      <c r="O471" s="31"/>
      <c r="P471" s="31"/>
      <c r="Q471" s="31"/>
      <c r="R471" s="31"/>
      <c r="S471" s="31"/>
      <c r="T471" s="31"/>
      <c r="U471" s="31"/>
      <c r="V471" s="31"/>
      <c r="W471" s="31" t="str">
        <f t="shared" si="13"/>
        <v>V_ZERTFLUG</v>
      </c>
      <c r="X471" s="31"/>
      <c r="Y471" s="31"/>
      <c r="Z471" s="31"/>
      <c r="AA471" s="31"/>
      <c r="AB471" s="31"/>
      <c r="AC471" s="31"/>
      <c r="AD471" s="31"/>
      <c r="AE471" s="31"/>
      <c r="AF471" s="31"/>
      <c r="AG471" s="31"/>
      <c r="AH471" s="31"/>
    </row>
    <row r="472" spans="1:34" x14ac:dyDescent="0.4">
      <c r="A472" s="31">
        <f>IFERROR(IF(AND(A450=A451,A451=A452,A452=A453,A453=A454,A454=A455,A455=A456,A456=A457,A457=A458,A458=A459,A459=A460,A460=A461,A461=A462,A462=A463,A463=A464,A464=A465,A465=A466,A466=A467,A467=A468,A468=A469,A469=A470,A470=A471),IF(A471+1&gt;MATCH(0,Input_Lieferant!$B$9:$B$158,-1),"",A471+1),A471),"")</f>
        <v>22</v>
      </c>
      <c r="B472" s="31"/>
      <c r="C472" s="25" t="str">
        <f t="shared" si="14"/>
        <v>001</v>
      </c>
      <c r="D472" s="31"/>
      <c r="E472" s="31"/>
      <c r="F472" s="31" t="str">
        <f>IF(A472&lt;&gt;"", _xlfn.IFNA(INDEX('Systemmanager - Datenassistent'!$A$9:$AE$159,MATCH(A472,Input_Lieferant!$B$9:$B$158,0),MATCH(W472,'Systemmanager - Datenassistent'!$A$8:$AE$8,0)),""), "")&amp;""</f>
        <v>X</v>
      </c>
      <c r="G472" s="31"/>
      <c r="H472" s="31"/>
      <c r="I472" s="31"/>
      <c r="J472" s="31"/>
      <c r="K472" s="31"/>
      <c r="L472" s="31"/>
      <c r="M472" s="31"/>
      <c r="N472" s="31"/>
      <c r="O472" s="31"/>
      <c r="P472" s="31"/>
      <c r="Q472" s="31"/>
      <c r="R472" s="31"/>
      <c r="S472" s="31"/>
      <c r="T472" s="31"/>
      <c r="U472" s="31"/>
      <c r="V472" s="31"/>
      <c r="W472" s="31" t="str">
        <f t="shared" ref="W472:W535" si="15">IF(A472&lt;&gt;"", W450&amp;"","")</f>
        <v>V_APM</v>
      </c>
      <c r="X472" s="31"/>
      <c r="Y472" s="31"/>
      <c r="Z472" s="31"/>
      <c r="AA472" s="31"/>
      <c r="AB472" s="31"/>
      <c r="AC472" s="31"/>
      <c r="AD472" s="31"/>
      <c r="AE472" s="31"/>
      <c r="AF472" s="31"/>
      <c r="AG472" s="31"/>
      <c r="AH472" s="31"/>
    </row>
    <row r="473" spans="1:34" x14ac:dyDescent="0.4">
      <c r="A473" s="31">
        <f>IFERROR(IF(AND(A451=A452,A452=A453,A453=A454,A454=A455,A455=A456,A456=A457,A457=A458,A458=A459,A459=A460,A460=A461,A461=A462,A462=A463,A463=A464,A464=A465,A465=A466,A466=A467,A467=A468,A468=A469,A469=A470,A470=A471,A471=A472),IF(A472+1&gt;MATCH(0,Input_Lieferant!$B$9:$B$158,-1),"",A472+1),A472),"")</f>
        <v>22</v>
      </c>
      <c r="B473" s="31"/>
      <c r="C473" s="25" t="str">
        <f t="shared" si="14"/>
        <v>001</v>
      </c>
      <c r="D473" s="31"/>
      <c r="E473" s="31"/>
      <c r="F473" s="31"/>
      <c r="G473" s="31"/>
      <c r="H473" s="31"/>
      <c r="I473" s="31"/>
      <c r="J473" s="31"/>
      <c r="K473" s="31"/>
      <c r="L473" s="31"/>
      <c r="M473" s="31"/>
      <c r="N473" s="31"/>
      <c r="O473" s="31"/>
      <c r="P473" s="31"/>
      <c r="Q473" s="31"/>
      <c r="R473" s="31"/>
      <c r="S473" s="31"/>
      <c r="T473" s="31"/>
      <c r="U473" s="31"/>
      <c r="V473" s="31"/>
      <c r="W473" s="31" t="str">
        <f t="shared" si="15"/>
        <v>V_CHEOPS</v>
      </c>
      <c r="X473" s="31"/>
      <c r="Y473" s="31"/>
      <c r="Z473" s="31"/>
      <c r="AA473" s="31"/>
      <c r="AB473" s="31"/>
      <c r="AC473" s="31"/>
      <c r="AD473" s="31"/>
      <c r="AE473" s="31"/>
      <c r="AF473" s="31"/>
      <c r="AG473" s="31"/>
      <c r="AH473" s="31"/>
    </row>
    <row r="474" spans="1:34" x14ac:dyDescent="0.4">
      <c r="A474" s="31">
        <f>IFERROR(IF(AND(A452=A453,A453=A454,A454=A455,A455=A456,A456=A457,A457=A458,A458=A459,A459=A460,A460=A461,A461=A462,A462=A463,A463=A464,A464=A465,A465=A466,A466=A467,A467=A468,A468=A469,A469=A470,A470=A471,A471=A472,A472=A473),IF(A473+1&gt;MATCH(0,Input_Lieferant!$B$9:$B$158,-1),"",A473+1),A473),"")</f>
        <v>22</v>
      </c>
      <c r="B474" s="31"/>
      <c r="C474" s="25" t="str">
        <f t="shared" si="14"/>
        <v>001</v>
      </c>
      <c r="D474" s="31"/>
      <c r="E474" s="31"/>
      <c r="F474" s="31" t="str">
        <f>IF(A474&lt;&gt;"", _xlfn.IFNA(INDEX('Systemmanager - Datenassistent'!$A$9:$AE$159,MATCH(A474,Input_Lieferant!$B$9:$B$158,0),MATCH(W474,'Systemmanager - Datenassistent'!$A$8:$AE$8,0)),""), "")&amp;""</f>
        <v/>
      </c>
      <c r="G474" s="31"/>
      <c r="H474" s="31"/>
      <c r="I474" s="31"/>
      <c r="J474" s="31"/>
      <c r="K474" s="31"/>
      <c r="L474" s="31"/>
      <c r="M474" s="31"/>
      <c r="N474" s="31"/>
      <c r="O474" s="31"/>
      <c r="P474" s="31"/>
      <c r="Q474" s="31"/>
      <c r="R474" s="31"/>
      <c r="S474" s="31"/>
      <c r="T474" s="31"/>
      <c r="U474" s="31"/>
      <c r="V474" s="31"/>
      <c r="W474" s="31" t="str">
        <f t="shared" si="15"/>
        <v>V_SVSAA</v>
      </c>
      <c r="X474" s="31"/>
      <c r="Y474" s="31"/>
      <c r="Z474" s="31"/>
      <c r="AA474" s="31"/>
      <c r="AB474" s="31"/>
      <c r="AC474" s="31"/>
      <c r="AD474" s="31"/>
      <c r="AE474" s="31"/>
      <c r="AF474" s="31"/>
      <c r="AG474" s="31"/>
      <c r="AH474" s="31"/>
    </row>
    <row r="475" spans="1:34" x14ac:dyDescent="0.4">
      <c r="A475" s="31">
        <f>IFERROR(IF(AND(A453=A454,A454=A455,A455=A456,A456=A457,A457=A458,A458=A459,A459=A460,A460=A461,A461=A462,A462=A463,A463=A464,A464=A465,A465=A466,A466=A467,A467=A468,A468=A469,A469=A470,A470=A471,A471=A472,A472=A473,A473=A474),IF(A474+1&gt;MATCH(0,Input_Lieferant!$B$9:$B$158,-1),"",A474+1),A474),"")</f>
        <v>22</v>
      </c>
      <c r="B475" s="31"/>
      <c r="C475" s="25" t="str">
        <f t="shared" si="14"/>
        <v>001</v>
      </c>
      <c r="D475" s="31"/>
      <c r="E475" s="31"/>
      <c r="F475" s="31" t="str">
        <f>IF(A475&lt;&gt;"", IFERROR(ROUND(INDEX(Input_Lieferant!$A$9:$AS$159,MATCH(A475,Input_Lieferant!$B$9:$B$158,0),MATCH(W475,Input_Lieferant!$A$8:$AS$8,0)),2),""), "")&amp;""</f>
        <v>3.59</v>
      </c>
      <c r="G475" s="31"/>
      <c r="H475" s="31"/>
      <c r="I475" s="31"/>
      <c r="J475" s="31"/>
      <c r="K475" s="31"/>
      <c r="L475" s="31"/>
      <c r="M475" s="31"/>
      <c r="N475" s="31"/>
      <c r="O475" s="31"/>
      <c r="P475" s="31"/>
      <c r="Q475" s="31"/>
      <c r="R475" s="31"/>
      <c r="S475" s="31"/>
      <c r="T475" s="31"/>
      <c r="U475" s="31"/>
      <c r="V475" s="31"/>
      <c r="W475" s="31" t="str">
        <f t="shared" si="15"/>
        <v>V_BEWERTUNGSPREIS</v>
      </c>
      <c r="X475" s="31"/>
      <c r="Y475" s="31"/>
      <c r="Z475" s="31"/>
      <c r="AA475" s="31"/>
      <c r="AB475" s="31"/>
      <c r="AC475" s="31"/>
      <c r="AD475" s="31"/>
      <c r="AE475" s="31"/>
      <c r="AF475" s="31"/>
      <c r="AG475" s="31"/>
      <c r="AH475" s="31"/>
    </row>
    <row r="476" spans="1:34" x14ac:dyDescent="0.4">
      <c r="A476" s="31">
        <f>IFERROR(IF(AND(A454=A455,A455=A456,A456=A457,A457=A458,A458=A459,A459=A460,A460=A461,A461=A462,A462=A463,A463=A464,A464=A465,A465=A466,A466=A467,A467=A468,A468=A469,A469=A470,A470=A471,A471=A472,A472=A473,A473=A474,A474=A475),IF(A475+1&gt;MATCH(0,Input_Lieferant!$B$9:$B$158,-1),"",A475+1),A475),"")</f>
        <v>22</v>
      </c>
      <c r="B476" s="31"/>
      <c r="C476" s="25" t="str">
        <f t="shared" si="14"/>
        <v>001</v>
      </c>
      <c r="D476" s="31"/>
      <c r="E476" s="31"/>
      <c r="F476" s="31" t="str">
        <f>IF(A476&lt;&gt;"", _xlfn.IFNA(INDEX(Input_Lieferant!$A$9:$AS$159,MATCH(A476,Input_Lieferant!$B$9:$B$158,0),MATCH(W476,Input_Lieferant!$A$8:$AS$8,0)),""), "")&amp;""</f>
        <v>CHF</v>
      </c>
      <c r="G476" s="31"/>
      <c r="H476" s="31"/>
      <c r="I476" s="31"/>
      <c r="J476" s="31"/>
      <c r="K476" s="31"/>
      <c r="L476" s="31"/>
      <c r="M476" s="31"/>
      <c r="N476" s="31"/>
      <c r="O476" s="31"/>
      <c r="P476" s="31"/>
      <c r="Q476" s="31"/>
      <c r="R476" s="31"/>
      <c r="S476" s="31"/>
      <c r="T476" s="31"/>
      <c r="U476" s="31"/>
      <c r="V476" s="31"/>
      <c r="W476" s="31" t="str">
        <f t="shared" si="15"/>
        <v>V_WAEHRUNG</v>
      </c>
      <c r="X476" s="31"/>
      <c r="Y476" s="31"/>
      <c r="Z476" s="31"/>
      <c r="AA476" s="31"/>
      <c r="AB476" s="31"/>
      <c r="AC476" s="31"/>
      <c r="AD476" s="31"/>
      <c r="AE476" s="31"/>
      <c r="AF476" s="31"/>
      <c r="AG476" s="31"/>
      <c r="AH476" s="31"/>
    </row>
    <row r="477" spans="1:34" x14ac:dyDescent="0.4">
      <c r="A477" s="31">
        <f>IFERROR(IF(AND(A455=A456,A456=A457,A457=A458,A458=A459,A459=A460,A460=A461,A461=A462,A462=A463,A463=A464,A464=A465,A465=A466,A466=A467,A467=A468,A468=A469,A469=A470,A470=A471,A471=A472,A472=A473,A473=A474,A474=A475,A475=A476),IF(A476+1&gt;MATCH(0,Input_Lieferant!$B$9:$B$158,-1),"",A476+1),A476),"")</f>
        <v>22</v>
      </c>
      <c r="B477" s="31"/>
      <c r="C477" s="25" t="str">
        <f t="shared" si="14"/>
        <v>001</v>
      </c>
      <c r="D477" s="31"/>
      <c r="E477" s="31"/>
      <c r="F477" s="31" t="str">
        <f>IF(A477&lt;&gt;"", _xlfn.IFNA(INDEX(Input_Lieferant!$A$9:$AS$159,MATCH(A477,Input_Lieferant!$B$9:$B$158,0),MATCH(W477,Input_Lieferant!$A$8:$AS$8,0)),""), "")&amp;""</f>
        <v>22</v>
      </c>
      <c r="G477" s="31"/>
      <c r="H477" s="31"/>
      <c r="I477" s="31"/>
      <c r="J477" s="31"/>
      <c r="K477" s="31"/>
      <c r="L477" s="31"/>
      <c r="M477" s="31"/>
      <c r="N477" s="31"/>
      <c r="O477" s="31"/>
      <c r="P477" s="31"/>
      <c r="Q477" s="31"/>
      <c r="R477" s="31"/>
      <c r="S477" s="31"/>
      <c r="T477" s="31"/>
      <c r="U477" s="31"/>
      <c r="V477" s="31"/>
      <c r="W477" s="31" t="str">
        <f t="shared" si="15"/>
        <v>V_PREISEINHEIT</v>
      </c>
      <c r="X477" s="31"/>
      <c r="Y477" s="31"/>
      <c r="Z477" s="31"/>
      <c r="AA477" s="31"/>
      <c r="AB477" s="31"/>
      <c r="AC477" s="31"/>
      <c r="AD477" s="31"/>
      <c r="AE477" s="31"/>
      <c r="AF477" s="31"/>
      <c r="AG477" s="31"/>
      <c r="AH477" s="31"/>
    </row>
    <row r="478" spans="1:34" x14ac:dyDescent="0.4">
      <c r="A478" s="31">
        <f>IFERROR(IF(AND(A456=A457,A457=A458,A458=A459,A459=A460,A460=A461,A461=A462,A462=A463,A463=A464,A464=A465,A465=A466,A466=A467,A467=A468,A468=A469,A469=A470,A470=A471,A471=A472,A472=A473,A473=A474,A474=A475,A475=A476,A476=A477),IF(A477+1&gt;MATCH(0,Input_Lieferant!$B$9:$B$158,-1),"",A477+1),A477),"")</f>
        <v>22</v>
      </c>
      <c r="B478" s="31"/>
      <c r="C478" s="25" t="str">
        <f t="shared" si="14"/>
        <v>001</v>
      </c>
      <c r="D478" s="31"/>
      <c r="E478" s="31"/>
      <c r="F478" s="31">
        <f ca="1">IF(A478&lt;&gt;"",NOW(),"")</f>
        <v>45755.458305671295</v>
      </c>
      <c r="G478" s="31"/>
      <c r="H478" s="31"/>
      <c r="I478" s="31"/>
      <c r="J478" s="31"/>
      <c r="K478" s="31"/>
      <c r="L478" s="31"/>
      <c r="M478" s="31"/>
      <c r="N478" s="31"/>
      <c r="O478" s="31"/>
      <c r="P478" s="31"/>
      <c r="Q478" s="31"/>
      <c r="R478" s="31"/>
      <c r="S478" s="31"/>
      <c r="T478" s="31"/>
      <c r="U478" s="31"/>
      <c r="V478" s="31"/>
      <c r="W478" s="31" t="str">
        <f t="shared" si="15"/>
        <v>V_GUELTIGAB</v>
      </c>
      <c r="X478" s="31"/>
      <c r="Y478" s="31"/>
      <c r="Z478" s="31"/>
      <c r="AA478" s="31"/>
      <c r="AB478" s="31"/>
      <c r="AC478" s="31"/>
      <c r="AD478" s="31"/>
      <c r="AE478" s="31"/>
      <c r="AF478" s="31"/>
      <c r="AG478" s="31"/>
      <c r="AH478" s="31"/>
    </row>
    <row r="479" spans="1:34" x14ac:dyDescent="0.4">
      <c r="A479" s="31">
        <f>IFERROR(IF(AND(A457=A458,A458=A459,A459=A460,A460=A461,A461=A462,A462=A463,A463=A464,A464=A465,A465=A466,A466=A467,A467=A468,A468=A469,A469=A470,A470=A471,A471=A472,A472=A473,A473=A474,A474=A475,A475=A476,A476=A477,A477=A478),IF(A478+1&gt;MATCH(0,Input_Lieferant!$B$9:$B$158,-1),"",A478+1),A478),"")</f>
        <v>22</v>
      </c>
      <c r="B479" s="31"/>
      <c r="C479" s="25" t="str">
        <f t="shared" si="14"/>
        <v>001</v>
      </c>
      <c r="D479" s="31"/>
      <c r="E479" s="31"/>
      <c r="F479" s="31" t="str">
        <f>IF(A479&lt;&gt;"", _xlfn.IFNA(INDEX('Systemmanager - Datenassistent'!$A$9:$AE$159,MATCH(A479,Input_Lieferant!$B$9:$B$158,0),MATCH(W479,'Systemmanager - Datenassistent'!$A$8:$AE$8,0)),""), "")&amp;""</f>
        <v>X</v>
      </c>
      <c r="G479" s="31"/>
      <c r="H479" s="31"/>
      <c r="I479" s="31"/>
      <c r="J479" s="31"/>
      <c r="K479" s="31"/>
      <c r="L479" s="31"/>
      <c r="M479" s="31"/>
      <c r="N479" s="31"/>
      <c r="O479" s="31"/>
      <c r="P479" s="31"/>
      <c r="Q479" s="31"/>
      <c r="R479" s="31"/>
      <c r="S479" s="31"/>
      <c r="T479" s="31"/>
      <c r="U479" s="31"/>
      <c r="V479" s="31"/>
      <c r="W479" s="31" t="str">
        <f t="shared" si="15"/>
        <v>V_MIET_RELEVANZ</v>
      </c>
      <c r="X479" s="31"/>
      <c r="Y479" s="31"/>
      <c r="Z479" s="31"/>
      <c r="AA479" s="31"/>
      <c r="AB479" s="31"/>
      <c r="AC479" s="31"/>
      <c r="AD479" s="31"/>
      <c r="AE479" s="31"/>
      <c r="AF479" s="31"/>
      <c r="AG479" s="31"/>
      <c r="AH479" s="31"/>
    </row>
    <row r="480" spans="1:34" x14ac:dyDescent="0.4">
      <c r="A480" s="31">
        <f>IFERROR(IF(AND(A458=A459,A459=A460,A460=A461,A461=A462,A462=A463,A463=A464,A464=A465,A465=A466,A466=A467,A467=A468,A468=A469,A469=A470,A470=A471,A471=A472,A472=A473,A473=A474,A474=A475,A475=A476,A476=A477,A477=A478,A478=A479),IF(A479+1&gt;MATCH(0,Input_Lieferant!$B$9:$B$158,-1),"",A479+1),A479),"")</f>
        <v>22</v>
      </c>
      <c r="B480" s="31"/>
      <c r="C480" s="25" t="str">
        <f t="shared" si="14"/>
        <v>001</v>
      </c>
      <c r="D480" s="31"/>
      <c r="E480" s="31"/>
      <c r="F480" s="31" t="str">
        <f>IF(A480&lt;&gt;"", _xlfn.IFNA(INDEX('Systemmanager - Datenassistent'!$A$9:$AE$159,MATCH(A480,Input_Lieferant!$B$9:$B$158,0),MATCH(W480,'Systemmanager - Datenassistent'!$A$8:$AE$8,0)),""), "")&amp;""</f>
        <v>1</v>
      </c>
      <c r="G480" s="31"/>
      <c r="H480" s="31"/>
      <c r="I480" s="31"/>
      <c r="J480" s="31"/>
      <c r="K480" s="31"/>
      <c r="L480" s="31"/>
      <c r="M480" s="31"/>
      <c r="N480" s="31"/>
      <c r="O480" s="31"/>
      <c r="P480" s="31"/>
      <c r="Q480" s="31"/>
      <c r="R480" s="31"/>
      <c r="S480" s="31"/>
      <c r="T480" s="31"/>
      <c r="U480" s="31"/>
      <c r="V480" s="31"/>
      <c r="W480" s="31" t="str">
        <f t="shared" si="15"/>
        <v>V_NACHSCHUBKLASSE</v>
      </c>
      <c r="X480" s="31"/>
      <c r="Y480" s="31"/>
      <c r="Z480" s="31"/>
      <c r="AA480" s="31"/>
      <c r="AB480" s="31"/>
      <c r="AC480" s="31"/>
      <c r="AD480" s="31"/>
      <c r="AE480" s="31"/>
      <c r="AF480" s="31"/>
      <c r="AG480" s="31"/>
      <c r="AH480" s="31"/>
    </row>
    <row r="481" spans="1:34" x14ac:dyDescent="0.4">
      <c r="A481" s="31">
        <f>IFERROR(IF(AND(A459=A460,A460=A461,A461=A462,A462=A463,A463=A464,A464=A465,A465=A466,A466=A467,A467=A468,A468=A469,A469=A470,A470=A471,A471=A472,A472=A473,A473=A474,A474=A475,A475=A476,A476=A477,A477=A478,A478=A479,A479=A480),IF(A480+1&gt;MATCH(0,Input_Lieferant!$B$9:$B$158,-1),"",A480+1),A480),"")</f>
        <v>22</v>
      </c>
      <c r="B481" s="31"/>
      <c r="C481" s="25" t="str">
        <f t="shared" si="14"/>
        <v>001</v>
      </c>
      <c r="D481" s="31"/>
      <c r="E481" s="31"/>
      <c r="F481" s="31" t="str">
        <f>IF(A481&lt;&gt;"", _xlfn.IFNA(INDEX(Input_Lieferant!$A$9:$AS$159,MATCH(A481,Input_Lieferant!$B$9:$B$158,0),MATCH(W481,Input_Lieferant!$A$8:$AS$8,0)),""), "")&amp;""</f>
        <v>96</v>
      </c>
      <c r="G481" s="31"/>
      <c r="H481" s="31"/>
      <c r="I481" s="31"/>
      <c r="J481" s="31"/>
      <c r="K481" s="31"/>
      <c r="L481" s="31"/>
      <c r="M481" s="31"/>
      <c r="N481" s="31"/>
      <c r="O481" s="31"/>
      <c r="P481" s="31"/>
      <c r="Q481" s="31"/>
      <c r="R481" s="31"/>
      <c r="S481" s="31"/>
      <c r="T481" s="31"/>
      <c r="U481" s="31"/>
      <c r="V481" s="31"/>
      <c r="W481" s="31" t="str">
        <f t="shared" si="15"/>
        <v>V_LAGERFAEHIGKEIT</v>
      </c>
      <c r="X481" s="31"/>
      <c r="Y481" s="31"/>
      <c r="Z481" s="31"/>
      <c r="AA481" s="31"/>
      <c r="AB481" s="31"/>
      <c r="AC481" s="31"/>
      <c r="AD481" s="31"/>
      <c r="AE481" s="31"/>
      <c r="AF481" s="31"/>
      <c r="AG481" s="31"/>
      <c r="AH481" s="31"/>
    </row>
    <row r="482" spans="1:34" x14ac:dyDescent="0.4">
      <c r="A482" s="31">
        <f>IFERROR(IF(AND(A460=A461,A461=A462,A462=A463,A463=A464,A464=A465,A465=A466,A466=A467,A467=A468,A468=A469,A469=A470,A470=A471,A471=A472,A472=A473,A473=A474,A474=A475,A475=A476,A476=A477,A477=A478,A478=A479,A479=A480,A480=A481),IF(A481+1&gt;MATCH(0,Input_Lieferant!$B$9:$B$158,-1),"",A481+1),A481),"")</f>
        <v>22</v>
      </c>
      <c r="B482" s="31"/>
      <c r="C482" s="25" t="str">
        <f t="shared" si="14"/>
        <v>001</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V_BETRIEBSMITTEL</v>
      </c>
      <c r="X482" s="31"/>
      <c r="Y482" s="31"/>
      <c r="Z482" s="31"/>
      <c r="AA482" s="31"/>
      <c r="AB482" s="31"/>
      <c r="AC482" s="31"/>
      <c r="AD482" s="31"/>
      <c r="AE482" s="31"/>
      <c r="AF482" s="31"/>
      <c r="AG482" s="31"/>
      <c r="AH482" s="31"/>
    </row>
    <row r="483" spans="1:34" x14ac:dyDescent="0.4">
      <c r="A483" s="31">
        <f>IFERROR(IF(AND(A461=A462,A462=A463,A463=A464,A464=A465,A465=A466,A466=A467,A467=A468,A468=A469,A469=A470,A470=A471,A471=A472,A472=A473,A473=A474,A474=A475,A475=A476,A476=A477,A477=A478,A478=A479,A479=A480,A480=A481,A481=A482),IF(A482+1&gt;MATCH(0,Input_Lieferant!$B$9:$B$158,-1),"",A482+1),A482),"")</f>
        <v>22</v>
      </c>
      <c r="B483" s="31"/>
      <c r="C483" s="25" t="str">
        <f t="shared" si="14"/>
        <v>001</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31"/>
      <c r="H483" s="31"/>
      <c r="I483" s="31"/>
      <c r="J483" s="31"/>
      <c r="K483" s="31"/>
      <c r="L483" s="31"/>
      <c r="M483" s="31"/>
      <c r="N483" s="31"/>
      <c r="O483" s="31"/>
      <c r="P483" s="31"/>
      <c r="Q483" s="31"/>
      <c r="R483" s="31"/>
      <c r="S483" s="31"/>
      <c r="T483" s="31"/>
      <c r="U483" s="31"/>
      <c r="V483" s="31"/>
      <c r="W483" s="31" t="str">
        <f t="shared" si="15"/>
        <v>V_SONDERBETRIEBSMITTEL_MKZ</v>
      </c>
      <c r="X483" s="31"/>
      <c r="Y483" s="31"/>
      <c r="Z483" s="31"/>
      <c r="AA483" s="31"/>
      <c r="AB483" s="31"/>
      <c r="AC483" s="31"/>
      <c r="AD483" s="31"/>
      <c r="AE483" s="31"/>
      <c r="AF483" s="31"/>
      <c r="AG483" s="31"/>
      <c r="AH483" s="31"/>
    </row>
    <row r="484" spans="1:34" x14ac:dyDescent="0.4">
      <c r="A484" s="31">
        <f>IFERROR(IF(AND(A462=A463,A463=A464,A464=A465,A465=A466,A466=A467,A467=A468,A468=A469,A469=A470,A470=A471,A471=A472,A472=A473,A473=A474,A474=A475,A475=A476,A476=A477,A477=A478,A478=A479,A479=A480,A480=A481,A481=A482,A482=A483),IF(A483+1&gt;MATCH(0,Input_Lieferant!$B$9:$B$158,-1),"",A483+1),A483),"")</f>
        <v>22</v>
      </c>
      <c r="B484" s="31"/>
      <c r="C484" s="25" t="str">
        <f t="shared" si="14"/>
        <v>001</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V_SONDERBETRIEBSMITTEL_PRD</v>
      </c>
      <c r="X484" s="31"/>
      <c r="Y484" s="31"/>
      <c r="Z484" s="31"/>
      <c r="AA484" s="31"/>
      <c r="AB484" s="31"/>
      <c r="AC484" s="31"/>
      <c r="AD484" s="31"/>
      <c r="AE484" s="31"/>
      <c r="AF484" s="31"/>
      <c r="AG484" s="31"/>
      <c r="AH484" s="31"/>
    </row>
    <row r="485" spans="1:34" x14ac:dyDescent="0.4">
      <c r="A485" s="31">
        <f>IFERROR(IF(AND(A463=A464,A464=A465,A465=A466,A466=A467,A467=A468,A468=A469,A469=A470,A470=A471,A471=A472,A472=A473,A473=A474,A474=A475,A475=A476,A476=A477,A477=A478,A478=A479,A479=A480,A480=A481,A481=A482,A482=A483,A483=A484),IF(A484+1&gt;MATCH(0,Input_Lieferant!$B$9:$B$158,-1),"",A484+1),A484),"")</f>
        <v>22</v>
      </c>
      <c r="B485" s="31"/>
      <c r="C485" s="25" t="str">
        <f t="shared" si="14"/>
        <v>001</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V_SONDERBETRIEBSMITTEL_TRP</v>
      </c>
      <c r="X485" s="31"/>
      <c r="Y485" s="31"/>
      <c r="Z485" s="31"/>
      <c r="AA485" s="31"/>
      <c r="AB485" s="31"/>
      <c r="AC485" s="31"/>
      <c r="AD485" s="31"/>
      <c r="AE485" s="31"/>
      <c r="AF485" s="31"/>
      <c r="AG485" s="31"/>
      <c r="AH485" s="31"/>
    </row>
    <row r="486" spans="1:34" x14ac:dyDescent="0.4">
      <c r="A486" s="31">
        <f>IFERROR(IF(AND(A464=A465,A465=A466,A466=A467,A467=A468,A468=A469,A469=A470,A470=A471,A471=A472,A472=A473,A473=A474,A474=A475,A475=A476,A476=A477,A477=A478,A478=A479,A479=A480,A480=A481,A481=A482,A482=A483,A483=A484,A484=A485),IF(A485+1&gt;MATCH(0,Input_Lieferant!$B$9:$B$158,-1),"",A485+1),A485),"")</f>
        <v>23</v>
      </c>
      <c r="B486" s="31"/>
      <c r="C486" s="25" t="str">
        <f t="shared" si="14"/>
        <v>001</v>
      </c>
      <c r="D486" s="31"/>
      <c r="E486" s="31"/>
      <c r="F486" s="31" t="str">
        <f>IF(A486&lt;&gt;"", _xlfn.IFNA(INDEX(Grunddaten!$A$9:$S$159,MATCH(A486,Input_Lieferant!$B$9:$B$158,0),MATCH(W486,Grunddaten!$A$8:$M$8,0)),""), "")&amp;""</f>
        <v>khVfkPAPGjvkeTDUsdQljmEgIvgOME</v>
      </c>
      <c r="G486" s="31"/>
      <c r="H486" s="31"/>
      <c r="I486" s="31"/>
      <c r="J486" s="31"/>
      <c r="K486" s="31"/>
      <c r="L486" s="31"/>
      <c r="M486" s="31"/>
      <c r="N486" s="31"/>
      <c r="O486" s="31"/>
      <c r="P486" s="31"/>
      <c r="Q486" s="31"/>
      <c r="R486" s="31"/>
      <c r="S486" s="31"/>
      <c r="T486" s="31"/>
      <c r="U486" s="31"/>
      <c r="V486" s="31"/>
      <c r="W486" s="31" t="str">
        <f t="shared" si="15"/>
        <v>V_A_NUMMER</v>
      </c>
      <c r="X486" s="31"/>
      <c r="Y486" s="31"/>
      <c r="Z486" s="31"/>
      <c r="AA486" s="31"/>
      <c r="AB486" s="31"/>
      <c r="AC486" s="31"/>
      <c r="AD486" s="31"/>
      <c r="AE486" s="31"/>
      <c r="AF486" s="31"/>
      <c r="AG486" s="31"/>
      <c r="AH486" s="31"/>
    </row>
    <row r="487" spans="1:34" x14ac:dyDescent="0.4">
      <c r="A487" s="31">
        <f>IFERROR(IF(AND(A465=A466,A466=A467,A467=A468,A468=A469,A469=A470,A470=A471,A471=A472,A472=A473,A473=A474,A474=A475,A475=A476,A476=A477,A477=A478,A478=A479,A479=A480,A480=A481,A481=A482,A482=A483,A483=A484,A484=A485,A485=A486),IF(A486+1&gt;MATCH(0,Input_Lieferant!$B$9:$B$158,-1),"",A486+1),A486),"")</f>
        <v>23</v>
      </c>
      <c r="B487" s="31"/>
      <c r="C487" s="25" t="str">
        <f t="shared" si="14"/>
        <v>001</v>
      </c>
      <c r="D487" s="31"/>
      <c r="E487" s="31"/>
      <c r="F487" s="31" t="str">
        <f>IF(A487&lt;&gt;"", _xlfn.IFNA(INDEX(Grunddaten!$A$9:$S$159,MATCH(A487,Input_Lieferant!$B$9:$B$158,0),MATCH(W487,Grunddaten!$A$8:$M$8,0)),""), "")&amp;""</f>
        <v>1.19</v>
      </c>
      <c r="G487" s="31"/>
      <c r="H487" s="31"/>
      <c r="I487" s="31"/>
      <c r="J487" s="31"/>
      <c r="K487" s="31"/>
      <c r="L487" s="31"/>
      <c r="M487" s="31"/>
      <c r="N487" s="31"/>
      <c r="O487" s="31"/>
      <c r="P487" s="31"/>
      <c r="Q487" s="31"/>
      <c r="R487" s="31"/>
      <c r="S487" s="31"/>
      <c r="T487" s="31"/>
      <c r="U487" s="31"/>
      <c r="V487" s="31"/>
      <c r="W487" s="31" t="str">
        <f t="shared" si="15"/>
        <v>V_REVFREMD</v>
      </c>
      <c r="X487" s="31"/>
      <c r="Y487" s="31"/>
      <c r="Z487" s="31"/>
      <c r="AA487" s="31"/>
      <c r="AB487" s="31"/>
      <c r="AC487" s="31"/>
      <c r="AD487" s="31"/>
      <c r="AE487" s="31"/>
      <c r="AF487" s="31"/>
      <c r="AG487" s="31"/>
      <c r="AH487" s="31"/>
    </row>
    <row r="488" spans="1:34" x14ac:dyDescent="0.4">
      <c r="A488" s="31">
        <f>IFERROR(IF(AND(A466=A467,A467=A468,A468=A469,A469=A470,A470=A471,A471=A472,A472=A473,A473=A474,A474=A475,A475=A476,A476=A477,A477=A478,A478=A479,A479=A480,A480=A481,A481=A482,A482=A483,A483=A484,A484=A485,A485=A486,A486=A487),IF(A487+1&gt;MATCH(0,Input_Lieferant!$B$9:$B$158,-1),"",A487+1),A487),"")</f>
        <v>23</v>
      </c>
      <c r="B488" s="31"/>
      <c r="C488" s="25" t="str">
        <f t="shared" si="14"/>
        <v>001</v>
      </c>
      <c r="D488" s="31"/>
      <c r="E488" s="31"/>
      <c r="F488" s="31" t="str">
        <f>IF(A488&lt;&gt;"", _xlfn.IFNA(INDEX(Grunddaten!$A$9:$S$159,MATCH(A488,Input_Lieferant!$B$9:$B$158,0),MATCH(W488,Grunddaten!$A$8:$M$8,0)),""), "")&amp;""</f>
        <v>5.93</v>
      </c>
      <c r="G488" s="31"/>
      <c r="H488" s="31"/>
      <c r="I488" s="31"/>
      <c r="J488" s="31"/>
      <c r="K488" s="31"/>
      <c r="L488" s="31"/>
      <c r="M488" s="31"/>
      <c r="N488" s="31"/>
      <c r="O488" s="31"/>
      <c r="P488" s="31"/>
      <c r="Q488" s="31"/>
      <c r="R488" s="31"/>
      <c r="S488" s="31"/>
      <c r="T488" s="31"/>
      <c r="U488" s="31"/>
      <c r="V488" s="31"/>
      <c r="W488" s="31" t="str">
        <f t="shared" si="15"/>
        <v>V_REVEIGEN</v>
      </c>
      <c r="X488" s="31"/>
      <c r="Y488" s="31"/>
      <c r="Z488" s="31"/>
      <c r="AA488" s="31"/>
      <c r="AB488" s="31"/>
      <c r="AC488" s="31"/>
      <c r="AD488" s="31"/>
      <c r="AE488" s="31"/>
      <c r="AF488" s="31"/>
      <c r="AG488" s="31"/>
      <c r="AH488" s="31"/>
    </row>
    <row r="489" spans="1:34" x14ac:dyDescent="0.4">
      <c r="A489" s="31">
        <f>IFERROR(IF(AND(A467=A468,A468=A469,A469=A470,A470=A471,A471=A472,A472=A473,A473=A474,A474=A475,A475=A476,A476=A477,A477=A478,A478=A479,A479=A480,A480=A481,A481=A482,A482=A483,A483=A484,A484=A485,A485=A486,A486=A487,A487=A488),IF(A488+1&gt;MATCH(0,Input_Lieferant!$B$9:$B$158,-1),"",A488+1),A488),"")</f>
        <v>23</v>
      </c>
      <c r="B489" s="31"/>
      <c r="C489" s="25" t="str">
        <f t="shared" si="14"/>
        <v>001</v>
      </c>
      <c r="D489" s="31"/>
      <c r="E489" s="31"/>
      <c r="F489" s="31" t="str">
        <f>IF(A489&lt;&gt;"", _xlfn.IFNA(INDEX('Systemmanager - Datenassistent'!$A$9:$AE$159,MATCH(A489,Input_Lieferant!$B$9:$B$158,0),MATCH(W489,'Systemmanager - Datenassistent'!$A$8:$AE$8,0)),""), "")&amp;""</f>
        <v/>
      </c>
      <c r="G489" s="31"/>
      <c r="H489" s="31"/>
      <c r="I489" s="31"/>
      <c r="J489" s="31"/>
      <c r="K489" s="31"/>
      <c r="L489" s="31"/>
      <c r="M489" s="31"/>
      <c r="N489" s="31"/>
      <c r="O489" s="31"/>
      <c r="P489" s="31"/>
      <c r="Q489" s="31"/>
      <c r="R489" s="31"/>
      <c r="S489" s="31"/>
      <c r="T489" s="31"/>
      <c r="U489" s="31"/>
      <c r="V489" s="31"/>
      <c r="W489" s="31" t="str">
        <f t="shared" si="15"/>
        <v>V_SYSTEMMANAGER</v>
      </c>
      <c r="X489" s="31"/>
      <c r="Y489" s="31"/>
      <c r="Z489" s="31"/>
      <c r="AA489" s="31"/>
      <c r="AB489" s="31"/>
      <c r="AC489" s="31"/>
      <c r="AD489" s="31"/>
      <c r="AE489" s="31"/>
      <c r="AF489" s="31"/>
      <c r="AG489" s="31"/>
      <c r="AH489" s="31"/>
    </row>
    <row r="490" spans="1:34" x14ac:dyDescent="0.4">
      <c r="A490" s="31">
        <f>IFERROR(IF(AND(A468=A469,A469=A470,A470=A471,A471=A472,A472=A473,A473=A474,A474=A475,A475=A476,A476=A477,A477=A478,A478=A479,A479=A480,A480=A481,A481=A482,A482=A483,A483=A484,A484=A485,A485=A486,A486=A487,A487=A488,A488=A489),IF(A489+1&gt;MATCH(0,Input_Lieferant!$B$9:$B$158,-1),"",A489+1),A489),"")</f>
        <v>23</v>
      </c>
      <c r="B490" s="31"/>
      <c r="C490" s="25" t="str">
        <f t="shared" si="14"/>
        <v>001</v>
      </c>
      <c r="D490" s="31"/>
      <c r="E490" s="31"/>
      <c r="F490" s="31" t="str">
        <f>IF(A490&lt;&gt;"", _xlfn.IFNA(INDEX(Grunddaten!$A$9:$S$159,MATCH(A490,Input_Lieferant!$B$9:$B$158,0),MATCH(W490,Grunddaten!$A$8:$M$8,0)),""), "")&amp;""</f>
        <v>U</v>
      </c>
      <c r="G490" s="31"/>
      <c r="H490" s="31"/>
      <c r="I490" s="31"/>
      <c r="J490" s="31"/>
      <c r="K490" s="31"/>
      <c r="L490" s="31"/>
      <c r="M490" s="31"/>
      <c r="N490" s="31"/>
      <c r="O490" s="31"/>
      <c r="P490" s="31"/>
      <c r="Q490" s="31"/>
      <c r="R490" s="31"/>
      <c r="S490" s="31"/>
      <c r="T490" s="31"/>
      <c r="U490" s="31"/>
      <c r="V490" s="31"/>
      <c r="W490" s="31" t="str">
        <f t="shared" si="15"/>
        <v>V_UEBERSETZUNG</v>
      </c>
      <c r="X490" s="31"/>
      <c r="Y490" s="31"/>
      <c r="Z490" s="31"/>
      <c r="AA490" s="31"/>
      <c r="AB490" s="31"/>
      <c r="AC490" s="31"/>
      <c r="AD490" s="31"/>
      <c r="AE490" s="31"/>
      <c r="AF490" s="31"/>
      <c r="AG490" s="31"/>
      <c r="AH490" s="31"/>
    </row>
    <row r="491" spans="1:34" x14ac:dyDescent="0.4">
      <c r="A491" s="31">
        <f>IFERROR(IF(AND(A469=A470,A470=A471,A471=A472,A472=A473,A473=A474,A474=A475,A475=A476,A476=A477,A477=A478,A478=A479,A479=A480,A480=A481,A481=A482,A482=A483,A483=A484,A484=A485,A485=A486,A486=A487,A487=A488,A488=A489,A489=A490),IF(A490+1&gt;MATCH(0,Input_Lieferant!$B$9:$B$158,-1),"",A490+1),A490),"")</f>
        <v>23</v>
      </c>
      <c r="B491" s="31"/>
      <c r="C491" s="25" t="str">
        <f t="shared" si="14"/>
        <v>001</v>
      </c>
      <c r="D491" s="31"/>
      <c r="E491" s="31"/>
      <c r="F491" s="31" t="str">
        <f>IF(A491&lt;&gt;"", _xlfn.IFNA(INDEX('Systemmanager - Datenassistent'!$A$9:$AE$159,MATCH(A491,Input_Lieferant!$B$9:$B$158,0),MATCH(W491,'Systemmanager - Datenassistent'!$A$8:$AE$8,0)),""), "")&amp;""</f>
        <v>upWITUGqDvOjSilCPDPNNjmaxRPkoU</v>
      </c>
      <c r="G491" s="31"/>
      <c r="H491" s="31"/>
      <c r="I491" s="31"/>
      <c r="J491" s="31"/>
      <c r="K491" s="31"/>
      <c r="L491" s="31"/>
      <c r="M491" s="31"/>
      <c r="N491" s="31"/>
      <c r="O491" s="31"/>
      <c r="P491" s="31"/>
      <c r="Q491" s="31"/>
      <c r="R491" s="31"/>
      <c r="S491" s="31"/>
      <c r="T491" s="31"/>
      <c r="U491" s="31"/>
      <c r="V491" s="31"/>
      <c r="W491" s="31" t="str">
        <f t="shared" si="15"/>
        <v>V_KENNZIFFER</v>
      </c>
      <c r="X491" s="31"/>
      <c r="Y491" s="31"/>
      <c r="Z491" s="31"/>
      <c r="AA491" s="31"/>
      <c r="AB491" s="31"/>
      <c r="AC491" s="31"/>
      <c r="AD491" s="31"/>
      <c r="AE491" s="31"/>
      <c r="AF491" s="31"/>
      <c r="AG491" s="31"/>
      <c r="AH491" s="31"/>
    </row>
    <row r="492" spans="1:34" x14ac:dyDescent="0.4">
      <c r="A492" s="31">
        <f>IFERROR(IF(AND(A470=A471,A471=A472,A472=A473,A473=A474,A474=A475,A475=A476,A476=A477,A477=A478,A478=A479,A479=A480,A480=A481,A481=A482,A482=A483,A483=A484,A484=A485,A485=A486,A486=A487,A487=A488,A488=A489,A489=A490,A490=A491),IF(A491+1&gt;MATCH(0,Input_Lieferant!$B$9:$B$158,-1),"",A491+1),A491),"")</f>
        <v>23</v>
      </c>
      <c r="B492" s="31"/>
      <c r="C492" s="25" t="str">
        <f t="shared" si="14"/>
        <v>001</v>
      </c>
      <c r="D492" s="31"/>
      <c r="E492" s="31"/>
      <c r="F492" s="31" t="str">
        <f>IF(A492&lt;&gt;"", _xlfn.IFNA(INDEX('Systemmanager - Datenassistent'!$A$9:$AE$159,MATCH(A492,Input_Lieferant!$B$9:$B$158,0),MATCH(W492,'Systemmanager - Datenassistent'!$A$8:$AE$8,0)),""), "")&amp;""</f>
        <v>aOtgEIaRFxonRCtwLmErPQgwmTSaoC</v>
      </c>
      <c r="G492" s="31"/>
      <c r="H492" s="31"/>
      <c r="I492" s="31"/>
      <c r="J492" s="31"/>
      <c r="K492" s="31"/>
      <c r="L492" s="31"/>
      <c r="M492" s="31"/>
      <c r="N492" s="31"/>
      <c r="O492" s="31"/>
      <c r="P492" s="31"/>
      <c r="Q492" s="31"/>
      <c r="R492" s="31"/>
      <c r="S492" s="31"/>
      <c r="T492" s="31"/>
      <c r="U492" s="31"/>
      <c r="V492" s="31"/>
      <c r="W492" s="31" t="str">
        <f t="shared" si="15"/>
        <v>V_NEXT_HIGHER</v>
      </c>
      <c r="X492" s="31"/>
      <c r="Y492" s="31"/>
      <c r="Z492" s="31"/>
      <c r="AA492" s="31"/>
      <c r="AB492" s="31"/>
      <c r="AC492" s="31"/>
      <c r="AD492" s="31"/>
      <c r="AE492" s="31"/>
      <c r="AF492" s="31"/>
      <c r="AG492" s="31"/>
      <c r="AH492" s="31"/>
    </row>
    <row r="493" spans="1:34" x14ac:dyDescent="0.4">
      <c r="A493" s="31">
        <f>IFERROR(IF(AND(A471=A472,A472=A473,A473=A474,A474=A475,A475=A476,A476=A477,A477=A478,A478=A479,A479=A480,A480=A481,A481=A482,A482=A483,A483=A484,A484=A485,A485=A486,A486=A487,A487=A488,A488=A489,A489=A490,A490=A491,A491=A492),IF(A492+1&gt;MATCH(0,Input_Lieferant!$B$9:$B$158,-1),"",A492+1),A492),"")</f>
        <v>23</v>
      </c>
      <c r="B493" s="31"/>
      <c r="C493" s="25" t="str">
        <f t="shared" si="14"/>
        <v>001</v>
      </c>
      <c r="D493" s="31"/>
      <c r="E493" s="31"/>
      <c r="F493" s="31" t="str">
        <f>IF(A493&lt;&gt;"", _xlfn.IFNA(INDEX(Grunddaten!$A$9:$S$159,MATCH(A493,Input_Lieferant!$B$9:$B$158,0),MATCH(W493,Grunddaten!$A$8:$M$8,0)),""), "")&amp;""</f>
        <v>J</v>
      </c>
      <c r="G493" s="31"/>
      <c r="H493" s="31"/>
      <c r="I493" s="31"/>
      <c r="J493" s="31"/>
      <c r="K493" s="31"/>
      <c r="L493" s="31"/>
      <c r="M493" s="31"/>
      <c r="N493" s="31"/>
      <c r="O493" s="31"/>
      <c r="P493" s="31"/>
      <c r="Q493" s="31"/>
      <c r="R493" s="31"/>
      <c r="S493" s="31"/>
      <c r="T493" s="31"/>
      <c r="U493" s="31"/>
      <c r="V493" s="31"/>
      <c r="W493" s="31" t="str">
        <f t="shared" si="15"/>
        <v>V_ZERTFLUG</v>
      </c>
      <c r="X493" s="31"/>
      <c r="Y493" s="31"/>
      <c r="Z493" s="31"/>
      <c r="AA493" s="31"/>
      <c r="AB493" s="31"/>
      <c r="AC493" s="31"/>
      <c r="AD493" s="31"/>
      <c r="AE493" s="31"/>
      <c r="AF493" s="31"/>
      <c r="AG493" s="31"/>
      <c r="AH493" s="31"/>
    </row>
    <row r="494" spans="1:34" x14ac:dyDescent="0.4">
      <c r="A494" s="31">
        <f>IFERROR(IF(AND(A472=A473,A473=A474,A474=A475,A475=A476,A476=A477,A477=A478,A478=A479,A479=A480,A480=A481,A481=A482,A482=A483,A483=A484,A484=A485,A485=A486,A486=A487,A487=A488,A488=A489,A489=A490,A490=A491,A491=A492,A492=A493),IF(A493+1&gt;MATCH(0,Input_Lieferant!$B$9:$B$158,-1),"",A493+1),A493),"")</f>
        <v>23</v>
      </c>
      <c r="B494" s="31"/>
      <c r="C494" s="25" t="str">
        <f t="shared" si="14"/>
        <v>001</v>
      </c>
      <c r="D494" s="31"/>
      <c r="E494" s="31"/>
      <c r="F494" s="31" t="str">
        <f>IF(A494&lt;&gt;"", _xlfn.IFNA(INDEX('Systemmanager - Datenassistent'!$A$9:$AE$159,MATCH(A494,Input_Lieferant!$B$9:$B$158,0),MATCH(W494,'Systemmanager - Datenassistent'!$A$8:$AE$8,0)),""), "")&amp;""</f>
        <v/>
      </c>
      <c r="G494" s="31"/>
      <c r="H494" s="31"/>
      <c r="I494" s="31"/>
      <c r="J494" s="31"/>
      <c r="K494" s="31"/>
      <c r="L494" s="31"/>
      <c r="M494" s="31"/>
      <c r="N494" s="31"/>
      <c r="O494" s="31"/>
      <c r="P494" s="31"/>
      <c r="Q494" s="31"/>
      <c r="R494" s="31"/>
      <c r="S494" s="31"/>
      <c r="T494" s="31"/>
      <c r="U494" s="31"/>
      <c r="V494" s="31"/>
      <c r="W494" s="31" t="str">
        <f t="shared" si="15"/>
        <v>V_APM</v>
      </c>
      <c r="X494" s="31"/>
      <c r="Y494" s="31"/>
      <c r="Z494" s="31"/>
      <c r="AA494" s="31"/>
      <c r="AB494" s="31"/>
      <c r="AC494" s="31"/>
      <c r="AD494" s="31"/>
      <c r="AE494" s="31"/>
      <c r="AF494" s="31"/>
      <c r="AG494" s="31"/>
      <c r="AH494" s="31"/>
    </row>
    <row r="495" spans="1:34" x14ac:dyDescent="0.4">
      <c r="A495" s="31">
        <f>IFERROR(IF(AND(A473=A474,A474=A475,A475=A476,A476=A477,A477=A478,A478=A479,A479=A480,A480=A481,A481=A482,A482=A483,A483=A484,A484=A485,A485=A486,A486=A487,A487=A488,A488=A489,A489=A490,A490=A491,A491=A492,A492=A493,A493=A494),IF(A494+1&gt;MATCH(0,Input_Lieferant!$B$9:$B$158,-1),"",A494+1),A494),"")</f>
        <v>23</v>
      </c>
      <c r="B495" s="31"/>
      <c r="C495" s="25" t="str">
        <f t="shared" si="14"/>
        <v>001</v>
      </c>
      <c r="D495" s="31"/>
      <c r="E495" s="31"/>
      <c r="F495" s="31"/>
      <c r="G495" s="31"/>
      <c r="H495" s="31"/>
      <c r="I495" s="31"/>
      <c r="J495" s="31"/>
      <c r="K495" s="31"/>
      <c r="L495" s="31"/>
      <c r="M495" s="31"/>
      <c r="N495" s="31"/>
      <c r="O495" s="31"/>
      <c r="P495" s="31"/>
      <c r="Q495" s="31"/>
      <c r="R495" s="31"/>
      <c r="S495" s="31"/>
      <c r="T495" s="31"/>
      <c r="U495" s="31"/>
      <c r="V495" s="31"/>
      <c r="W495" s="31" t="str">
        <f t="shared" si="15"/>
        <v>V_CHEOPS</v>
      </c>
      <c r="X495" s="31"/>
      <c r="Y495" s="31"/>
      <c r="Z495" s="31"/>
      <c r="AA495" s="31"/>
      <c r="AB495" s="31"/>
      <c r="AC495" s="31"/>
      <c r="AD495" s="31"/>
      <c r="AE495" s="31"/>
      <c r="AF495" s="31"/>
      <c r="AG495" s="31"/>
      <c r="AH495" s="31"/>
    </row>
    <row r="496" spans="1:34" x14ac:dyDescent="0.4">
      <c r="A496" s="31">
        <f>IFERROR(IF(AND(A474=A475,A475=A476,A476=A477,A477=A478,A478=A479,A479=A480,A480=A481,A481=A482,A482=A483,A483=A484,A484=A485,A485=A486,A486=A487,A487=A488,A488=A489,A489=A490,A490=A491,A491=A492,A492=A493,A493=A494,A494=A495),IF(A495+1&gt;MATCH(0,Input_Lieferant!$B$9:$B$158,-1),"",A495+1),A495),"")</f>
        <v>23</v>
      </c>
      <c r="B496" s="31"/>
      <c r="C496" s="25" t="str">
        <f t="shared" si="14"/>
        <v>001</v>
      </c>
      <c r="D496" s="31"/>
      <c r="E496" s="31"/>
      <c r="F496" s="31" t="str">
        <f>IF(A496&lt;&gt;"", _xlfn.IFNA(INDEX('Systemmanager - Datenassistent'!$A$9:$AE$159,MATCH(A496,Input_Lieferant!$B$9:$B$158,0),MATCH(W496,'Systemmanager - Datenassistent'!$A$8:$AE$8,0)),""), "")&amp;""</f>
        <v/>
      </c>
      <c r="G496" s="31"/>
      <c r="H496" s="31"/>
      <c r="I496" s="31"/>
      <c r="J496" s="31"/>
      <c r="K496" s="31"/>
      <c r="L496" s="31"/>
      <c r="M496" s="31"/>
      <c r="N496" s="31"/>
      <c r="O496" s="31"/>
      <c r="P496" s="31"/>
      <c r="Q496" s="31"/>
      <c r="R496" s="31"/>
      <c r="S496" s="31"/>
      <c r="T496" s="31"/>
      <c r="U496" s="31"/>
      <c r="V496" s="31"/>
      <c r="W496" s="31" t="str">
        <f t="shared" si="15"/>
        <v>V_SVSAA</v>
      </c>
      <c r="X496" s="31"/>
      <c r="Y496" s="31"/>
      <c r="Z496" s="31"/>
      <c r="AA496" s="31"/>
      <c r="AB496" s="31"/>
      <c r="AC496" s="31"/>
      <c r="AD496" s="31"/>
      <c r="AE496" s="31"/>
      <c r="AF496" s="31"/>
      <c r="AG496" s="31"/>
      <c r="AH496" s="31"/>
    </row>
    <row r="497" spans="1:34" x14ac:dyDescent="0.4">
      <c r="A497" s="31">
        <f>IFERROR(IF(AND(A475=A476,A476=A477,A477=A478,A478=A479,A479=A480,A480=A481,A481=A482,A482=A483,A483=A484,A484=A485,A485=A486,A486=A487,A487=A488,A488=A489,A489=A490,A490=A491,A491=A492,A492=A493,A493=A494,A494=A495,A495=A496),IF(A496+1&gt;MATCH(0,Input_Lieferant!$B$9:$B$158,-1),"",A496+1),A496),"")</f>
        <v>23</v>
      </c>
      <c r="B497" s="31"/>
      <c r="C497" s="25" t="str">
        <f t="shared" si="14"/>
        <v>001</v>
      </c>
      <c r="D497" s="31"/>
      <c r="E497" s="31"/>
      <c r="F497" s="31" t="str">
        <f>IF(A497&lt;&gt;"", IFERROR(ROUND(INDEX(Input_Lieferant!$A$9:$AS$159,MATCH(A497,Input_Lieferant!$B$9:$B$158,0),MATCH(W497,Input_Lieferant!$A$8:$AS$8,0)),2),""), "")&amp;""</f>
        <v>4.31</v>
      </c>
      <c r="G497" s="31"/>
      <c r="H497" s="31"/>
      <c r="I497" s="31"/>
      <c r="J497" s="31"/>
      <c r="K497" s="31"/>
      <c r="L497" s="31"/>
      <c r="M497" s="31"/>
      <c r="N497" s="31"/>
      <c r="O497" s="31"/>
      <c r="P497" s="31"/>
      <c r="Q497" s="31"/>
      <c r="R497" s="31"/>
      <c r="S497" s="31"/>
      <c r="T497" s="31"/>
      <c r="U497" s="31"/>
      <c r="V497" s="31"/>
      <c r="W497" s="31" t="str">
        <f t="shared" si="15"/>
        <v>V_BEWERTUNGSPREIS</v>
      </c>
      <c r="X497" s="31"/>
      <c r="Y497" s="31"/>
      <c r="Z497" s="31"/>
      <c r="AA497" s="31"/>
      <c r="AB497" s="31"/>
      <c r="AC497" s="31"/>
      <c r="AD497" s="31"/>
      <c r="AE497" s="31"/>
      <c r="AF497" s="31"/>
      <c r="AG497" s="31"/>
      <c r="AH497" s="31"/>
    </row>
    <row r="498" spans="1:34" x14ac:dyDescent="0.4">
      <c r="A498" s="31">
        <f>IFERROR(IF(AND(A476=A477,A477=A478,A478=A479,A479=A480,A480=A481,A481=A482,A482=A483,A483=A484,A484=A485,A485=A486,A486=A487,A487=A488,A488=A489,A489=A490,A490=A491,A491=A492,A492=A493,A493=A494,A494=A495,A495=A496,A496=A497),IF(A497+1&gt;MATCH(0,Input_Lieferant!$B$9:$B$158,-1),"",A497+1),A497),"")</f>
        <v>23</v>
      </c>
      <c r="B498" s="31"/>
      <c r="C498" s="25" t="str">
        <f t="shared" si="14"/>
        <v>001</v>
      </c>
      <c r="D498" s="31"/>
      <c r="E498" s="31"/>
      <c r="F498" s="31" t="str">
        <f>IF(A498&lt;&gt;"", _xlfn.IFNA(INDEX(Input_Lieferant!$A$9:$AS$159,MATCH(A498,Input_Lieferant!$B$9:$B$158,0),MATCH(W498,Input_Lieferant!$A$8:$AS$8,0)),""), "")&amp;""</f>
        <v>CHF</v>
      </c>
      <c r="G498" s="31"/>
      <c r="H498" s="31"/>
      <c r="I498" s="31"/>
      <c r="J498" s="31"/>
      <c r="K498" s="31"/>
      <c r="L498" s="31"/>
      <c r="M498" s="31"/>
      <c r="N498" s="31"/>
      <c r="O498" s="31"/>
      <c r="P498" s="31"/>
      <c r="Q498" s="31"/>
      <c r="R498" s="31"/>
      <c r="S498" s="31"/>
      <c r="T498" s="31"/>
      <c r="U498" s="31"/>
      <c r="V498" s="31"/>
      <c r="W498" s="31" t="str">
        <f t="shared" si="15"/>
        <v>V_WAEHRUNG</v>
      </c>
      <c r="X498" s="31"/>
      <c r="Y498" s="31"/>
      <c r="Z498" s="31"/>
      <c r="AA498" s="31"/>
      <c r="AB498" s="31"/>
      <c r="AC498" s="31"/>
      <c r="AD498" s="31"/>
      <c r="AE498" s="31"/>
      <c r="AF498" s="31"/>
      <c r="AG498" s="31"/>
      <c r="AH498" s="31"/>
    </row>
    <row r="499" spans="1:34" x14ac:dyDescent="0.4">
      <c r="A499" s="31">
        <f>IFERROR(IF(AND(A477=A478,A478=A479,A479=A480,A480=A481,A481=A482,A482=A483,A483=A484,A484=A485,A485=A486,A486=A487,A487=A488,A488=A489,A489=A490,A490=A491,A491=A492,A492=A493,A493=A494,A494=A495,A495=A496,A496=A497,A497=A498),IF(A498+1&gt;MATCH(0,Input_Lieferant!$B$9:$B$158,-1),"",A498+1),A498),"")</f>
        <v>23</v>
      </c>
      <c r="B499" s="31"/>
      <c r="C499" s="25" t="str">
        <f t="shared" si="14"/>
        <v>001</v>
      </c>
      <c r="D499" s="31"/>
      <c r="E499" s="31"/>
      <c r="F499" s="31" t="str">
        <f>IF(A499&lt;&gt;"", _xlfn.IFNA(INDEX(Input_Lieferant!$A$9:$AS$159,MATCH(A499,Input_Lieferant!$B$9:$B$158,0),MATCH(W499,Input_Lieferant!$A$8:$AS$8,0)),""), "")&amp;""</f>
        <v>98</v>
      </c>
      <c r="G499" s="31"/>
      <c r="H499" s="31"/>
      <c r="I499" s="31"/>
      <c r="J499" s="31"/>
      <c r="K499" s="31"/>
      <c r="L499" s="31"/>
      <c r="M499" s="31"/>
      <c r="N499" s="31"/>
      <c r="O499" s="31"/>
      <c r="P499" s="31"/>
      <c r="Q499" s="31"/>
      <c r="R499" s="31"/>
      <c r="S499" s="31"/>
      <c r="T499" s="31"/>
      <c r="U499" s="31"/>
      <c r="V499" s="31"/>
      <c r="W499" s="31" t="str">
        <f t="shared" si="15"/>
        <v>V_PREISEINHEIT</v>
      </c>
      <c r="X499" s="31"/>
      <c r="Y499" s="31"/>
      <c r="Z499" s="31"/>
      <c r="AA499" s="31"/>
      <c r="AB499" s="31"/>
      <c r="AC499" s="31"/>
      <c r="AD499" s="31"/>
      <c r="AE499" s="31"/>
      <c r="AF499" s="31"/>
      <c r="AG499" s="31"/>
      <c r="AH499" s="31"/>
    </row>
    <row r="500" spans="1:34" x14ac:dyDescent="0.4">
      <c r="A500" s="31">
        <f>IFERROR(IF(AND(A478=A479,A479=A480,A480=A481,A481=A482,A482=A483,A483=A484,A484=A485,A485=A486,A486=A487,A487=A488,A488=A489,A489=A490,A490=A491,A491=A492,A492=A493,A493=A494,A494=A495,A495=A496,A496=A497,A497=A498,A498=A499),IF(A499+1&gt;MATCH(0,Input_Lieferant!$B$9:$B$158,-1),"",A499+1),A499),"")</f>
        <v>23</v>
      </c>
      <c r="B500" s="31"/>
      <c r="C500" s="25" t="str">
        <f t="shared" si="14"/>
        <v>001</v>
      </c>
      <c r="D500" s="31"/>
      <c r="E500" s="31"/>
      <c r="F500" s="31">
        <f ca="1">IF(A500&lt;&gt;"",NOW(),"")</f>
        <v>45755.458305671295</v>
      </c>
      <c r="G500" s="31"/>
      <c r="H500" s="31"/>
      <c r="I500" s="31"/>
      <c r="J500" s="31"/>
      <c r="K500" s="31"/>
      <c r="L500" s="31"/>
      <c r="M500" s="31"/>
      <c r="N500" s="31"/>
      <c r="O500" s="31"/>
      <c r="P500" s="31"/>
      <c r="Q500" s="31"/>
      <c r="R500" s="31"/>
      <c r="S500" s="31"/>
      <c r="T500" s="31"/>
      <c r="U500" s="31"/>
      <c r="V500" s="31"/>
      <c r="W500" s="31" t="str">
        <f t="shared" si="15"/>
        <v>V_GUELTIGAB</v>
      </c>
      <c r="X500" s="31"/>
      <c r="Y500" s="31"/>
      <c r="Z500" s="31"/>
      <c r="AA500" s="31"/>
      <c r="AB500" s="31"/>
      <c r="AC500" s="31"/>
      <c r="AD500" s="31"/>
      <c r="AE500" s="31"/>
      <c r="AF500" s="31"/>
      <c r="AG500" s="31"/>
      <c r="AH500" s="31"/>
    </row>
    <row r="501" spans="1:34" x14ac:dyDescent="0.4">
      <c r="A501" s="31">
        <f>IFERROR(IF(AND(A479=A480,A480=A481,A481=A482,A482=A483,A483=A484,A484=A485,A485=A486,A486=A487,A487=A488,A488=A489,A489=A490,A490=A491,A491=A492,A492=A493,A493=A494,A494=A495,A495=A496,A496=A497,A497=A498,A498=A499,A499=A500),IF(A500+1&gt;MATCH(0,Input_Lieferant!$B$9:$B$158,-1),"",A500+1),A500),"")</f>
        <v>23</v>
      </c>
      <c r="B501" s="31"/>
      <c r="C501" s="25" t="str">
        <f t="shared" si="14"/>
        <v>001</v>
      </c>
      <c r="D501" s="31"/>
      <c r="E501" s="31"/>
      <c r="F501" s="31" t="str">
        <f>IF(A501&lt;&gt;"", _xlfn.IFNA(INDEX('Systemmanager - Datenassistent'!$A$9:$AE$159,MATCH(A501,Input_Lieferant!$B$9:$B$158,0),MATCH(W501,'Systemmanager - Datenassistent'!$A$8:$AE$8,0)),""), "")&amp;""</f>
        <v>X</v>
      </c>
      <c r="G501" s="31"/>
      <c r="H501" s="31"/>
      <c r="I501" s="31"/>
      <c r="J501" s="31"/>
      <c r="K501" s="31"/>
      <c r="L501" s="31"/>
      <c r="M501" s="31"/>
      <c r="N501" s="31"/>
      <c r="O501" s="31"/>
      <c r="P501" s="31"/>
      <c r="Q501" s="31"/>
      <c r="R501" s="31"/>
      <c r="S501" s="31"/>
      <c r="T501" s="31"/>
      <c r="U501" s="31"/>
      <c r="V501" s="31"/>
      <c r="W501" s="31" t="str">
        <f t="shared" si="15"/>
        <v>V_MIET_RELEVANZ</v>
      </c>
      <c r="X501" s="31"/>
      <c r="Y501" s="31"/>
      <c r="Z501" s="31"/>
      <c r="AA501" s="31"/>
      <c r="AB501" s="31"/>
      <c r="AC501" s="31"/>
      <c r="AD501" s="31"/>
      <c r="AE501" s="31"/>
      <c r="AF501" s="31"/>
      <c r="AG501" s="31"/>
      <c r="AH501" s="31"/>
    </row>
    <row r="502" spans="1:34" x14ac:dyDescent="0.4">
      <c r="A502" s="31">
        <f>IFERROR(IF(AND(A480=A481,A481=A482,A482=A483,A483=A484,A484=A485,A485=A486,A486=A487,A487=A488,A488=A489,A489=A490,A490=A491,A491=A492,A492=A493,A493=A494,A494=A495,A495=A496,A496=A497,A497=A498,A498=A499,A499=A500,A500=A501),IF(A501+1&gt;MATCH(0,Input_Lieferant!$B$9:$B$158,-1),"",A501+1),A501),"")</f>
        <v>23</v>
      </c>
      <c r="B502" s="31"/>
      <c r="C502" s="25" t="str">
        <f t="shared" si="14"/>
        <v>001</v>
      </c>
      <c r="D502" s="31"/>
      <c r="E502" s="31"/>
      <c r="F502" s="31" t="str">
        <f>IF(A502&lt;&gt;"", _xlfn.IFNA(INDEX('Systemmanager - Datenassistent'!$A$9:$AE$159,MATCH(A502,Input_Lieferant!$B$9:$B$158,0),MATCH(W502,'Systemmanager - Datenassistent'!$A$8:$AE$8,0)),""), "")&amp;""</f>
        <v>10</v>
      </c>
      <c r="G502" s="31"/>
      <c r="H502" s="31"/>
      <c r="I502" s="31"/>
      <c r="J502" s="31"/>
      <c r="K502" s="31"/>
      <c r="L502" s="31"/>
      <c r="M502" s="31"/>
      <c r="N502" s="31"/>
      <c r="O502" s="31"/>
      <c r="P502" s="31"/>
      <c r="Q502" s="31"/>
      <c r="R502" s="31"/>
      <c r="S502" s="31"/>
      <c r="T502" s="31"/>
      <c r="U502" s="31"/>
      <c r="V502" s="31"/>
      <c r="W502" s="31" t="str">
        <f t="shared" si="15"/>
        <v>V_NACHSCHUBKLASSE</v>
      </c>
      <c r="X502" s="31"/>
      <c r="Y502" s="31"/>
      <c r="Z502" s="31"/>
      <c r="AA502" s="31"/>
      <c r="AB502" s="31"/>
      <c r="AC502" s="31"/>
      <c r="AD502" s="31"/>
      <c r="AE502" s="31"/>
      <c r="AF502" s="31"/>
      <c r="AG502" s="31"/>
      <c r="AH502" s="31"/>
    </row>
    <row r="503" spans="1:34" x14ac:dyDescent="0.4">
      <c r="A503" s="31">
        <f>IFERROR(IF(AND(A481=A482,A482=A483,A483=A484,A484=A485,A485=A486,A486=A487,A487=A488,A488=A489,A489=A490,A490=A491,A491=A492,A492=A493,A493=A494,A494=A495,A495=A496,A496=A497,A497=A498,A498=A499,A499=A500,A500=A501,A501=A502),IF(A502+1&gt;MATCH(0,Input_Lieferant!$B$9:$B$158,-1),"",A502+1),A502),"")</f>
        <v>23</v>
      </c>
      <c r="B503" s="31"/>
      <c r="C503" s="25" t="str">
        <f t="shared" si="14"/>
        <v>001</v>
      </c>
      <c r="D503" s="31"/>
      <c r="E503" s="31"/>
      <c r="F503" s="31" t="str">
        <f>IF(A503&lt;&gt;"", _xlfn.IFNA(INDEX(Input_Lieferant!$A$9:$AS$159,MATCH(A503,Input_Lieferant!$B$9:$B$158,0),MATCH(W503,Input_Lieferant!$A$8:$AS$8,0)),""), "")&amp;""</f>
        <v>65</v>
      </c>
      <c r="G503" s="31"/>
      <c r="H503" s="31"/>
      <c r="I503" s="31"/>
      <c r="J503" s="31"/>
      <c r="K503" s="31"/>
      <c r="L503" s="31"/>
      <c r="M503" s="31"/>
      <c r="N503" s="31"/>
      <c r="O503" s="31"/>
      <c r="P503" s="31"/>
      <c r="Q503" s="31"/>
      <c r="R503" s="31"/>
      <c r="S503" s="31"/>
      <c r="T503" s="31"/>
      <c r="U503" s="31"/>
      <c r="V503" s="31"/>
      <c r="W503" s="31" t="str">
        <f t="shared" si="15"/>
        <v>V_LAGERFAEHIGKEIT</v>
      </c>
      <c r="X503" s="31"/>
      <c r="Y503" s="31"/>
      <c r="Z503" s="31"/>
      <c r="AA503" s="31"/>
      <c r="AB503" s="31"/>
      <c r="AC503" s="31"/>
      <c r="AD503" s="31"/>
      <c r="AE503" s="31"/>
      <c r="AF503" s="31"/>
      <c r="AG503" s="31"/>
      <c r="AH503" s="31"/>
    </row>
    <row r="504" spans="1:34" x14ac:dyDescent="0.4">
      <c r="A504" s="31">
        <f>IFERROR(IF(AND(A482=A483,A483=A484,A484=A485,A485=A486,A486=A487,A487=A488,A488=A489,A489=A490,A490=A491,A491=A492,A492=A493,A493=A494,A494=A495,A495=A496,A496=A497,A497=A498,A498=A499,A499=A500,A500=A501,A501=A502,A502=A503),IF(A503+1&gt;MATCH(0,Input_Lieferant!$B$9:$B$158,-1),"",A503+1),A503),"")</f>
        <v>23</v>
      </c>
      <c r="B504" s="31"/>
      <c r="C504" s="25" t="str">
        <f t="shared" si="14"/>
        <v>001</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V_BETRIEBSMITTEL</v>
      </c>
      <c r="X504" s="31"/>
      <c r="Y504" s="31"/>
      <c r="Z504" s="31"/>
      <c r="AA504" s="31"/>
      <c r="AB504" s="31"/>
      <c r="AC504" s="31"/>
      <c r="AD504" s="31"/>
      <c r="AE504" s="31"/>
      <c r="AF504" s="31"/>
      <c r="AG504" s="31"/>
      <c r="AH504" s="31"/>
    </row>
    <row r="505" spans="1:34" x14ac:dyDescent="0.4">
      <c r="A505" s="31">
        <f>IFERROR(IF(AND(A483=A484,A484=A485,A485=A486,A486=A487,A487=A488,A488=A489,A489=A490,A490=A491,A491=A492,A492=A493,A493=A494,A494=A495,A495=A496,A496=A497,A497=A498,A498=A499,A499=A500,A500=A501,A501=A502,A502=A503,A503=A504),IF(A504+1&gt;MATCH(0,Input_Lieferant!$B$9:$B$158,-1),"",A504+1),A504),"")</f>
        <v>23</v>
      </c>
      <c r="B505" s="31"/>
      <c r="C505" s="25" t="str">
        <f t="shared" si="14"/>
        <v>001</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V_SONDERBETRIEBSMITTEL_MKZ</v>
      </c>
      <c r="X505" s="31"/>
      <c r="Y505" s="31"/>
      <c r="Z505" s="31"/>
      <c r="AA505" s="31"/>
      <c r="AB505" s="31"/>
      <c r="AC505" s="31"/>
      <c r="AD505" s="31"/>
      <c r="AE505" s="31"/>
      <c r="AF505" s="31"/>
      <c r="AG505" s="31"/>
      <c r="AH505" s="31"/>
    </row>
    <row r="506" spans="1:34" x14ac:dyDescent="0.4">
      <c r="A506" s="31">
        <f>IFERROR(IF(AND(A484=A485,A485=A486,A486=A487,A487=A488,A488=A489,A489=A490,A490=A491,A491=A492,A492=A493,A493=A494,A494=A495,A495=A496,A496=A497,A497=A498,A498=A499,A499=A500,A500=A501,A501=A502,A502=A503,A503=A504,A504=A505),IF(A505+1&gt;MATCH(0,Input_Lieferant!$B$9:$B$158,-1),"",A505+1),A505),"")</f>
        <v>23</v>
      </c>
      <c r="B506" s="31"/>
      <c r="C506" s="25" t="str">
        <f t="shared" si="14"/>
        <v>001</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V_SONDERBETRIEBSMITTEL_PRD</v>
      </c>
      <c r="X506" s="31"/>
      <c r="Y506" s="31"/>
      <c r="Z506" s="31"/>
      <c r="AA506" s="31"/>
      <c r="AB506" s="31"/>
      <c r="AC506" s="31"/>
      <c r="AD506" s="31"/>
      <c r="AE506" s="31"/>
      <c r="AF506" s="31"/>
      <c r="AG506" s="31"/>
      <c r="AH506" s="31"/>
    </row>
    <row r="507" spans="1:34" x14ac:dyDescent="0.4">
      <c r="A507" s="31">
        <f>IFERROR(IF(AND(A485=A486,A486=A487,A487=A488,A488=A489,A489=A490,A490=A491,A491=A492,A492=A493,A493=A494,A494=A495,A495=A496,A496=A497,A497=A498,A498=A499,A499=A500,A500=A501,A501=A502,A502=A503,A503=A504,A504=A505,A505=A506),IF(A506+1&gt;MATCH(0,Input_Lieferant!$B$9:$B$158,-1),"",A506+1),A506),"")</f>
        <v>23</v>
      </c>
      <c r="B507" s="31"/>
      <c r="C507" s="25" t="str">
        <f t="shared" si="14"/>
        <v>001</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31"/>
      <c r="H507" s="31"/>
      <c r="I507" s="31"/>
      <c r="J507" s="31"/>
      <c r="K507" s="31"/>
      <c r="L507" s="31"/>
      <c r="M507" s="31"/>
      <c r="N507" s="31"/>
      <c r="O507" s="31"/>
      <c r="P507" s="31"/>
      <c r="Q507" s="31"/>
      <c r="R507" s="31"/>
      <c r="S507" s="31"/>
      <c r="T507" s="31"/>
      <c r="U507" s="31"/>
      <c r="V507" s="31"/>
      <c r="W507" s="31" t="str">
        <f t="shared" si="15"/>
        <v>V_SONDERBETRIEBSMITTEL_TRP</v>
      </c>
      <c r="X507" s="31"/>
      <c r="Y507" s="31"/>
      <c r="Z507" s="31"/>
      <c r="AA507" s="31"/>
      <c r="AB507" s="31"/>
      <c r="AC507" s="31"/>
      <c r="AD507" s="31"/>
      <c r="AE507" s="31"/>
      <c r="AF507" s="31"/>
      <c r="AG507" s="31"/>
      <c r="AH507" s="31"/>
    </row>
    <row r="508" spans="1:34" x14ac:dyDescent="0.4">
      <c r="A508" s="31">
        <f>IFERROR(IF(AND(A486=A487,A487=A488,A488=A489,A489=A490,A490=A491,A491=A492,A492=A493,A493=A494,A494=A495,A495=A496,A496=A497,A497=A498,A498=A499,A499=A500,A500=A501,A501=A502,A502=A503,A503=A504,A504=A505,A505=A506,A506=A507),IF(A507+1&gt;MATCH(0,Input_Lieferant!$B$9:$B$158,-1),"",A507+1),A507),"")</f>
        <v>24</v>
      </c>
      <c r="B508" s="31"/>
      <c r="C508" s="25" t="str">
        <f t="shared" si="14"/>
        <v>001</v>
      </c>
      <c r="D508" s="31"/>
      <c r="E508" s="31"/>
      <c r="F508" s="31" t="str">
        <f>IF(A508&lt;&gt;"", _xlfn.IFNA(INDEX(Grunddaten!$A$9:$S$159,MATCH(A508,Input_Lieferant!$B$9:$B$158,0),MATCH(W508,Grunddaten!$A$8:$M$8,0)),""), "")&amp;""</f>
        <v>ydGbMqlqiTWhxVcnFdoatSyXnptRKt</v>
      </c>
      <c r="G508" s="31"/>
      <c r="H508" s="31"/>
      <c r="I508" s="31"/>
      <c r="J508" s="31"/>
      <c r="K508" s="31"/>
      <c r="L508" s="31"/>
      <c r="M508" s="31"/>
      <c r="N508" s="31"/>
      <c r="O508" s="31"/>
      <c r="P508" s="31"/>
      <c r="Q508" s="31"/>
      <c r="R508" s="31"/>
      <c r="S508" s="31"/>
      <c r="T508" s="31"/>
      <c r="U508" s="31"/>
      <c r="V508" s="31"/>
      <c r="W508" s="31" t="str">
        <f t="shared" si="15"/>
        <v>V_A_NUMMER</v>
      </c>
      <c r="X508" s="31"/>
      <c r="Y508" s="31"/>
      <c r="Z508" s="31"/>
      <c r="AA508" s="31"/>
      <c r="AB508" s="31"/>
      <c r="AC508" s="31"/>
      <c r="AD508" s="31"/>
      <c r="AE508" s="31"/>
      <c r="AF508" s="31"/>
      <c r="AG508" s="31"/>
      <c r="AH508" s="31"/>
    </row>
    <row r="509" spans="1:34" x14ac:dyDescent="0.4">
      <c r="A509" s="31">
        <f>IFERROR(IF(AND(A487=A488,A488=A489,A489=A490,A490=A491,A491=A492,A492=A493,A493=A494,A494=A495,A495=A496,A496=A497,A497=A498,A498=A499,A499=A500,A500=A501,A501=A502,A502=A503,A503=A504,A504=A505,A505=A506,A506=A507,A507=A508),IF(A508+1&gt;MATCH(0,Input_Lieferant!$B$9:$B$158,-1),"",A508+1),A508),"")</f>
        <v>24</v>
      </c>
      <c r="B509" s="31"/>
      <c r="C509" s="25" t="str">
        <f t="shared" si="14"/>
        <v>001</v>
      </c>
      <c r="D509" s="31"/>
      <c r="E509" s="31"/>
      <c r="F509" s="31" t="str">
        <f>IF(A509&lt;&gt;"", _xlfn.IFNA(INDEX(Grunddaten!$A$9:$S$159,MATCH(A509,Input_Lieferant!$B$9:$B$158,0),MATCH(W509,Grunddaten!$A$8:$M$8,0)),""), "")&amp;""</f>
        <v>5.79</v>
      </c>
      <c r="G509" s="31"/>
      <c r="H509" s="31"/>
      <c r="I509" s="31"/>
      <c r="J509" s="31"/>
      <c r="K509" s="31"/>
      <c r="L509" s="31"/>
      <c r="M509" s="31"/>
      <c r="N509" s="31"/>
      <c r="O509" s="31"/>
      <c r="P509" s="31"/>
      <c r="Q509" s="31"/>
      <c r="R509" s="31"/>
      <c r="S509" s="31"/>
      <c r="T509" s="31"/>
      <c r="U509" s="31"/>
      <c r="V509" s="31"/>
      <c r="W509" s="31" t="str">
        <f t="shared" si="15"/>
        <v>V_REVFREMD</v>
      </c>
      <c r="X509" s="31"/>
      <c r="Y509" s="31"/>
      <c r="Z509" s="31"/>
      <c r="AA509" s="31"/>
      <c r="AB509" s="31"/>
      <c r="AC509" s="31"/>
      <c r="AD509" s="31"/>
      <c r="AE509" s="31"/>
      <c r="AF509" s="31"/>
      <c r="AG509" s="31"/>
      <c r="AH509" s="31"/>
    </row>
    <row r="510" spans="1:34" x14ac:dyDescent="0.4">
      <c r="A510" s="31">
        <f>IFERROR(IF(AND(A488=A489,A489=A490,A490=A491,A491=A492,A492=A493,A493=A494,A494=A495,A495=A496,A496=A497,A497=A498,A498=A499,A499=A500,A500=A501,A501=A502,A502=A503,A503=A504,A504=A505,A505=A506,A506=A507,A507=A508,A508=A509),IF(A509+1&gt;MATCH(0,Input_Lieferant!$B$9:$B$158,-1),"",A509+1),A509),"")</f>
        <v>24</v>
      </c>
      <c r="B510" s="31"/>
      <c r="C510" s="25" t="str">
        <f t="shared" si="14"/>
        <v>001</v>
      </c>
      <c r="D510" s="31"/>
      <c r="E510" s="31"/>
      <c r="F510" s="31" t="str">
        <f>IF(A510&lt;&gt;"", _xlfn.IFNA(INDEX(Grunddaten!$A$9:$S$159,MATCH(A510,Input_Lieferant!$B$9:$B$158,0),MATCH(W510,Grunddaten!$A$8:$M$8,0)),""), "")&amp;""</f>
        <v>7.07</v>
      </c>
      <c r="G510" s="31"/>
      <c r="H510" s="31"/>
      <c r="I510" s="31"/>
      <c r="J510" s="31"/>
      <c r="K510" s="31"/>
      <c r="L510" s="31"/>
      <c r="M510" s="31"/>
      <c r="N510" s="31"/>
      <c r="O510" s="31"/>
      <c r="P510" s="31"/>
      <c r="Q510" s="31"/>
      <c r="R510" s="31"/>
      <c r="S510" s="31"/>
      <c r="T510" s="31"/>
      <c r="U510" s="31"/>
      <c r="V510" s="31"/>
      <c r="W510" s="31" t="str">
        <f t="shared" si="15"/>
        <v>V_REVEIGEN</v>
      </c>
      <c r="X510" s="31"/>
      <c r="Y510" s="31"/>
      <c r="Z510" s="31"/>
      <c r="AA510" s="31"/>
      <c r="AB510" s="31"/>
      <c r="AC510" s="31"/>
      <c r="AD510" s="31"/>
      <c r="AE510" s="31"/>
      <c r="AF510" s="31"/>
      <c r="AG510" s="31"/>
      <c r="AH510" s="31"/>
    </row>
    <row r="511" spans="1:34" x14ac:dyDescent="0.4">
      <c r="A511" s="31">
        <f>IFERROR(IF(AND(A489=A490,A490=A491,A491=A492,A492=A493,A493=A494,A494=A495,A495=A496,A496=A497,A497=A498,A498=A499,A499=A500,A500=A501,A501=A502,A502=A503,A503=A504,A504=A505,A505=A506,A506=A507,A507=A508,A508=A509,A509=A510),IF(A510+1&gt;MATCH(0,Input_Lieferant!$B$9:$B$158,-1),"",A510+1),A510),"")</f>
        <v>24</v>
      </c>
      <c r="B511" s="31"/>
      <c r="C511" s="25" t="str">
        <f t="shared" si="14"/>
        <v>001</v>
      </c>
      <c r="D511" s="31"/>
      <c r="E511" s="31"/>
      <c r="F511" s="31" t="str">
        <f>IF(A511&lt;&gt;"", _xlfn.IFNA(INDEX('Systemmanager - Datenassistent'!$A$9:$AE$159,MATCH(A511,Input_Lieferant!$B$9:$B$158,0),MATCH(W511,'Systemmanager - Datenassistent'!$A$8:$AE$8,0)),""), "")&amp;""</f>
        <v/>
      </c>
      <c r="G511" s="31"/>
      <c r="H511" s="31"/>
      <c r="I511" s="31"/>
      <c r="J511" s="31"/>
      <c r="K511" s="31"/>
      <c r="L511" s="31"/>
      <c r="M511" s="31"/>
      <c r="N511" s="31"/>
      <c r="O511" s="31"/>
      <c r="P511" s="31"/>
      <c r="Q511" s="31"/>
      <c r="R511" s="31"/>
      <c r="S511" s="31"/>
      <c r="T511" s="31"/>
      <c r="U511" s="31"/>
      <c r="V511" s="31"/>
      <c r="W511" s="31" t="str">
        <f t="shared" si="15"/>
        <v>V_SYSTEMMANAGER</v>
      </c>
      <c r="X511" s="31"/>
      <c r="Y511" s="31"/>
      <c r="Z511" s="31"/>
      <c r="AA511" s="31"/>
      <c r="AB511" s="31"/>
      <c r="AC511" s="31"/>
      <c r="AD511" s="31"/>
      <c r="AE511" s="31"/>
      <c r="AF511" s="31"/>
      <c r="AG511" s="31"/>
      <c r="AH511" s="31"/>
    </row>
    <row r="512" spans="1:34" x14ac:dyDescent="0.4">
      <c r="A512" s="31">
        <f>IFERROR(IF(AND(A490=A491,A491=A492,A492=A493,A493=A494,A494=A495,A495=A496,A496=A497,A497=A498,A498=A499,A499=A500,A500=A501,A501=A502,A502=A503,A503=A504,A504=A505,A505=A506,A506=A507,A507=A508,A508=A509,A509=A510,A510=A511),IF(A511+1&gt;MATCH(0,Input_Lieferant!$B$9:$B$158,-1),"",A511+1),A511),"")</f>
        <v>24</v>
      </c>
      <c r="B512" s="31"/>
      <c r="C512" s="25" t="str">
        <f t="shared" si="14"/>
        <v>001</v>
      </c>
      <c r="D512" s="31"/>
      <c r="E512" s="31"/>
      <c r="F512" s="31" t="str">
        <f>IF(A512&lt;&gt;"", _xlfn.IFNA(INDEX(Grunddaten!$A$9:$S$159,MATCH(A512,Input_Lieferant!$B$9:$B$158,0),MATCH(W512,Grunddaten!$A$8:$M$8,0)),""), "")&amp;""</f>
        <v>P</v>
      </c>
      <c r="G512" s="31"/>
      <c r="H512" s="31"/>
      <c r="I512" s="31"/>
      <c r="J512" s="31"/>
      <c r="K512" s="31"/>
      <c r="L512" s="31"/>
      <c r="M512" s="31"/>
      <c r="N512" s="31"/>
      <c r="O512" s="31"/>
      <c r="P512" s="31"/>
      <c r="Q512" s="31"/>
      <c r="R512" s="31"/>
      <c r="S512" s="31"/>
      <c r="T512" s="31"/>
      <c r="U512" s="31"/>
      <c r="V512" s="31"/>
      <c r="W512" s="31" t="str">
        <f t="shared" si="15"/>
        <v>V_UEBERSETZUNG</v>
      </c>
      <c r="X512" s="31"/>
      <c r="Y512" s="31"/>
      <c r="Z512" s="31"/>
      <c r="AA512" s="31"/>
      <c r="AB512" s="31"/>
      <c r="AC512" s="31"/>
      <c r="AD512" s="31"/>
      <c r="AE512" s="31"/>
      <c r="AF512" s="31"/>
      <c r="AG512" s="31"/>
      <c r="AH512" s="31"/>
    </row>
    <row r="513" spans="1:34" x14ac:dyDescent="0.4">
      <c r="A513" s="31">
        <f>IFERROR(IF(AND(A491=A492,A492=A493,A493=A494,A494=A495,A495=A496,A496=A497,A497=A498,A498=A499,A499=A500,A500=A501,A501=A502,A502=A503,A503=A504,A504=A505,A505=A506,A506=A507,A507=A508,A508=A509,A509=A510,A510=A511,A511=A512),IF(A512+1&gt;MATCH(0,Input_Lieferant!$B$9:$B$158,-1),"",A512+1),A512),"")</f>
        <v>24</v>
      </c>
      <c r="B513" s="31"/>
      <c r="C513" s="25" t="str">
        <f t="shared" si="14"/>
        <v>001</v>
      </c>
      <c r="D513" s="31"/>
      <c r="E513" s="31"/>
      <c r="F513" s="31" t="str">
        <f>IF(A513&lt;&gt;"", _xlfn.IFNA(INDEX('Systemmanager - Datenassistent'!$A$9:$AE$159,MATCH(A513,Input_Lieferant!$B$9:$B$158,0),MATCH(W513,'Systemmanager - Datenassistent'!$A$8:$AE$8,0)),""), "")&amp;""</f>
        <v>UDIRSPguMBSydBUAicXgQxprDjeozo</v>
      </c>
      <c r="G513" s="31"/>
      <c r="H513" s="31"/>
      <c r="I513" s="31"/>
      <c r="J513" s="31"/>
      <c r="K513" s="31"/>
      <c r="L513" s="31"/>
      <c r="M513" s="31"/>
      <c r="N513" s="31"/>
      <c r="O513" s="31"/>
      <c r="P513" s="31"/>
      <c r="Q513" s="31"/>
      <c r="R513" s="31"/>
      <c r="S513" s="31"/>
      <c r="T513" s="31"/>
      <c r="U513" s="31"/>
      <c r="V513" s="31"/>
      <c r="W513" s="31" t="str">
        <f t="shared" si="15"/>
        <v>V_KENNZIFFER</v>
      </c>
      <c r="X513" s="31"/>
      <c r="Y513" s="31"/>
      <c r="Z513" s="31"/>
      <c r="AA513" s="31"/>
      <c r="AB513" s="31"/>
      <c r="AC513" s="31"/>
      <c r="AD513" s="31"/>
      <c r="AE513" s="31"/>
      <c r="AF513" s="31"/>
      <c r="AG513" s="31"/>
      <c r="AH513" s="31"/>
    </row>
    <row r="514" spans="1:34" x14ac:dyDescent="0.4">
      <c r="A514" s="31">
        <f>IFERROR(IF(AND(A492=A493,A493=A494,A494=A495,A495=A496,A496=A497,A497=A498,A498=A499,A499=A500,A500=A501,A501=A502,A502=A503,A503=A504,A504=A505,A505=A506,A506=A507,A507=A508,A508=A509,A509=A510,A510=A511,A511=A512,A512=A513),IF(A513+1&gt;MATCH(0,Input_Lieferant!$B$9:$B$158,-1),"",A513+1),A513),"")</f>
        <v>24</v>
      </c>
      <c r="B514" s="31"/>
      <c r="C514" s="25" t="str">
        <f t="shared" ref="C514:C577" si="16">IF(A514="","","001")</f>
        <v>001</v>
      </c>
      <c r="D514" s="31"/>
      <c r="E514" s="31"/>
      <c r="F514" s="31" t="str">
        <f>IF(A514&lt;&gt;"", _xlfn.IFNA(INDEX('Systemmanager - Datenassistent'!$A$9:$AE$159,MATCH(A514,Input_Lieferant!$B$9:$B$158,0),MATCH(W514,'Systemmanager - Datenassistent'!$A$8:$AE$8,0)),""), "")&amp;""</f>
        <v>ArxwtPtAHtSxUbkFyTodaBTqOVNVzh</v>
      </c>
      <c r="G514" s="31"/>
      <c r="H514" s="31"/>
      <c r="I514" s="31"/>
      <c r="J514" s="31"/>
      <c r="K514" s="31"/>
      <c r="L514" s="31"/>
      <c r="M514" s="31"/>
      <c r="N514" s="31"/>
      <c r="O514" s="31"/>
      <c r="P514" s="31"/>
      <c r="Q514" s="31"/>
      <c r="R514" s="31"/>
      <c r="S514" s="31"/>
      <c r="T514" s="31"/>
      <c r="U514" s="31"/>
      <c r="V514" s="31"/>
      <c r="W514" s="31" t="str">
        <f t="shared" si="15"/>
        <v>V_NEXT_HIGHER</v>
      </c>
      <c r="X514" s="31"/>
      <c r="Y514" s="31"/>
      <c r="Z514" s="31"/>
      <c r="AA514" s="31"/>
      <c r="AB514" s="31"/>
      <c r="AC514" s="31"/>
      <c r="AD514" s="31"/>
      <c r="AE514" s="31"/>
      <c r="AF514" s="31"/>
      <c r="AG514" s="31"/>
      <c r="AH514" s="31"/>
    </row>
    <row r="515" spans="1:34" x14ac:dyDescent="0.4">
      <c r="A515" s="31">
        <f>IFERROR(IF(AND(A493=A494,A494=A495,A495=A496,A496=A497,A497=A498,A498=A499,A499=A500,A500=A501,A501=A502,A502=A503,A503=A504,A504=A505,A505=A506,A506=A507,A507=A508,A508=A509,A509=A510,A510=A511,A511=A512,A512=A513,A513=A514),IF(A514+1&gt;MATCH(0,Input_Lieferant!$B$9:$B$158,-1),"",A514+1),A514),"")</f>
        <v>24</v>
      </c>
      <c r="B515" s="31"/>
      <c r="C515" s="25" t="str">
        <f t="shared" si="16"/>
        <v>001</v>
      </c>
      <c r="D515" s="31"/>
      <c r="E515" s="31"/>
      <c r="F515" s="31" t="str">
        <f>IF(A515&lt;&gt;"", _xlfn.IFNA(INDEX(Grunddaten!$A$9:$S$159,MATCH(A515,Input_Lieferant!$B$9:$B$158,0),MATCH(W515,Grunddaten!$A$8:$M$8,0)),""), "")&amp;""</f>
        <v>J</v>
      </c>
      <c r="G515" s="31"/>
      <c r="H515" s="31"/>
      <c r="I515" s="31"/>
      <c r="J515" s="31"/>
      <c r="K515" s="31"/>
      <c r="L515" s="31"/>
      <c r="M515" s="31"/>
      <c r="N515" s="31"/>
      <c r="O515" s="31"/>
      <c r="P515" s="31"/>
      <c r="Q515" s="31"/>
      <c r="R515" s="31"/>
      <c r="S515" s="31"/>
      <c r="T515" s="31"/>
      <c r="U515" s="31"/>
      <c r="V515" s="31"/>
      <c r="W515" s="31" t="str">
        <f t="shared" si="15"/>
        <v>V_ZERTFLUG</v>
      </c>
      <c r="X515" s="31"/>
      <c r="Y515" s="31"/>
      <c r="Z515" s="31"/>
      <c r="AA515" s="31"/>
      <c r="AB515" s="31"/>
      <c r="AC515" s="31"/>
      <c r="AD515" s="31"/>
      <c r="AE515" s="31"/>
      <c r="AF515" s="31"/>
      <c r="AG515" s="31"/>
      <c r="AH515" s="31"/>
    </row>
    <row r="516" spans="1:34" x14ac:dyDescent="0.4">
      <c r="A516" s="31">
        <f>IFERROR(IF(AND(A494=A495,A495=A496,A496=A497,A497=A498,A498=A499,A499=A500,A500=A501,A501=A502,A502=A503,A503=A504,A504=A505,A505=A506,A506=A507,A507=A508,A508=A509,A509=A510,A510=A511,A511=A512,A512=A513,A513=A514,A514=A515),IF(A515+1&gt;MATCH(0,Input_Lieferant!$B$9:$B$158,-1),"",A515+1),A515),"")</f>
        <v>24</v>
      </c>
      <c r="B516" s="31"/>
      <c r="C516" s="25" t="str">
        <f t="shared" si="16"/>
        <v>001</v>
      </c>
      <c r="D516" s="31"/>
      <c r="E516" s="31"/>
      <c r="F516" s="31" t="str">
        <f>IF(A516&lt;&gt;"", _xlfn.IFNA(INDEX('Systemmanager - Datenassistent'!$A$9:$AE$159,MATCH(A516,Input_Lieferant!$B$9:$B$158,0),MATCH(W516,'Systemmanager - Datenassistent'!$A$8:$AE$8,0)),""), "")&amp;""</f>
        <v>X</v>
      </c>
      <c r="G516" s="31"/>
      <c r="H516" s="31"/>
      <c r="I516" s="31"/>
      <c r="J516" s="31"/>
      <c r="K516" s="31"/>
      <c r="L516" s="31"/>
      <c r="M516" s="31"/>
      <c r="N516" s="31"/>
      <c r="O516" s="31"/>
      <c r="P516" s="31"/>
      <c r="Q516" s="31"/>
      <c r="R516" s="31"/>
      <c r="S516" s="31"/>
      <c r="T516" s="31"/>
      <c r="U516" s="31"/>
      <c r="V516" s="31"/>
      <c r="W516" s="31" t="str">
        <f t="shared" si="15"/>
        <v>V_APM</v>
      </c>
      <c r="X516" s="31"/>
      <c r="Y516" s="31"/>
      <c r="Z516" s="31"/>
      <c r="AA516" s="31"/>
      <c r="AB516" s="31"/>
      <c r="AC516" s="31"/>
      <c r="AD516" s="31"/>
      <c r="AE516" s="31"/>
      <c r="AF516" s="31"/>
      <c r="AG516" s="31"/>
      <c r="AH516" s="31"/>
    </row>
    <row r="517" spans="1:34" x14ac:dyDescent="0.4">
      <c r="A517" s="31">
        <f>IFERROR(IF(AND(A495=A496,A496=A497,A497=A498,A498=A499,A499=A500,A500=A501,A501=A502,A502=A503,A503=A504,A504=A505,A505=A506,A506=A507,A507=A508,A508=A509,A509=A510,A510=A511,A511=A512,A512=A513,A513=A514,A514=A515,A515=A516),IF(A516+1&gt;MATCH(0,Input_Lieferant!$B$9:$B$158,-1),"",A516+1),A516),"")</f>
        <v>24</v>
      </c>
      <c r="B517" s="31"/>
      <c r="C517" s="25" t="str">
        <f t="shared" si="16"/>
        <v>001</v>
      </c>
      <c r="D517" s="31"/>
      <c r="E517" s="31"/>
      <c r="F517" s="31"/>
      <c r="G517" s="31"/>
      <c r="H517" s="31"/>
      <c r="I517" s="31"/>
      <c r="J517" s="31"/>
      <c r="K517" s="31"/>
      <c r="L517" s="31"/>
      <c r="M517" s="31"/>
      <c r="N517" s="31"/>
      <c r="O517" s="31"/>
      <c r="P517" s="31"/>
      <c r="Q517" s="31"/>
      <c r="R517" s="31"/>
      <c r="S517" s="31"/>
      <c r="T517" s="31"/>
      <c r="U517" s="31"/>
      <c r="V517" s="31"/>
      <c r="W517" s="31" t="str">
        <f t="shared" si="15"/>
        <v>V_CHEOPS</v>
      </c>
      <c r="X517" s="31"/>
      <c r="Y517" s="31"/>
      <c r="Z517" s="31"/>
      <c r="AA517" s="31"/>
      <c r="AB517" s="31"/>
      <c r="AC517" s="31"/>
      <c r="AD517" s="31"/>
      <c r="AE517" s="31"/>
      <c r="AF517" s="31"/>
      <c r="AG517" s="31"/>
      <c r="AH517" s="31"/>
    </row>
    <row r="518" spans="1:34" x14ac:dyDescent="0.4">
      <c r="A518" s="31">
        <f>IFERROR(IF(AND(A496=A497,A497=A498,A498=A499,A499=A500,A500=A501,A501=A502,A502=A503,A503=A504,A504=A505,A505=A506,A506=A507,A507=A508,A508=A509,A509=A510,A510=A511,A511=A512,A512=A513,A513=A514,A514=A515,A515=A516,A516=A517),IF(A517+1&gt;MATCH(0,Input_Lieferant!$B$9:$B$158,-1),"",A517+1),A517),"")</f>
        <v>24</v>
      </c>
      <c r="B518" s="31"/>
      <c r="C518" s="25" t="str">
        <f t="shared" si="16"/>
        <v>001</v>
      </c>
      <c r="D518" s="31"/>
      <c r="E518" s="31"/>
      <c r="F518" s="31" t="str">
        <f>IF(A518&lt;&gt;"", _xlfn.IFNA(INDEX('Systemmanager - Datenassistent'!$A$9:$AE$159,MATCH(A518,Input_Lieferant!$B$9:$B$158,0),MATCH(W518,'Systemmanager - Datenassistent'!$A$8:$AE$8,0)),""), "")&amp;""</f>
        <v>X</v>
      </c>
      <c r="G518" s="31"/>
      <c r="H518" s="31"/>
      <c r="I518" s="31"/>
      <c r="J518" s="31"/>
      <c r="K518" s="31"/>
      <c r="L518" s="31"/>
      <c r="M518" s="31"/>
      <c r="N518" s="31"/>
      <c r="O518" s="31"/>
      <c r="P518" s="31"/>
      <c r="Q518" s="31"/>
      <c r="R518" s="31"/>
      <c r="S518" s="31"/>
      <c r="T518" s="31"/>
      <c r="U518" s="31"/>
      <c r="V518" s="31"/>
      <c r="W518" s="31" t="str">
        <f t="shared" si="15"/>
        <v>V_SVSAA</v>
      </c>
      <c r="X518" s="31"/>
      <c r="Y518" s="31"/>
      <c r="Z518" s="31"/>
      <c r="AA518" s="31"/>
      <c r="AB518" s="31"/>
      <c r="AC518" s="31"/>
      <c r="AD518" s="31"/>
      <c r="AE518" s="31"/>
      <c r="AF518" s="31"/>
      <c r="AG518" s="31"/>
      <c r="AH518" s="31"/>
    </row>
    <row r="519" spans="1:34" x14ac:dyDescent="0.4">
      <c r="A519" s="31">
        <f>IFERROR(IF(AND(A497=A498,A498=A499,A499=A500,A500=A501,A501=A502,A502=A503,A503=A504,A504=A505,A505=A506,A506=A507,A507=A508,A508=A509,A509=A510,A510=A511,A511=A512,A512=A513,A513=A514,A514=A515,A515=A516,A516=A517,A517=A518),IF(A518+1&gt;MATCH(0,Input_Lieferant!$B$9:$B$158,-1),"",A518+1),A518),"")</f>
        <v>24</v>
      </c>
      <c r="B519" s="31"/>
      <c r="C519" s="25" t="str">
        <f t="shared" si="16"/>
        <v>001</v>
      </c>
      <c r="D519" s="31"/>
      <c r="E519" s="31"/>
      <c r="F519" s="31" t="str">
        <f>IF(A519&lt;&gt;"", IFERROR(ROUND(INDEX(Input_Lieferant!$A$9:$AS$159,MATCH(A519,Input_Lieferant!$B$9:$B$158,0),MATCH(W519,Input_Lieferant!$A$8:$AS$8,0)),2),""), "")&amp;""</f>
        <v>6.48</v>
      </c>
      <c r="G519" s="31"/>
      <c r="H519" s="31"/>
      <c r="I519" s="31"/>
      <c r="J519" s="31"/>
      <c r="K519" s="31"/>
      <c r="L519" s="31"/>
      <c r="M519" s="31"/>
      <c r="N519" s="31"/>
      <c r="O519" s="31"/>
      <c r="P519" s="31"/>
      <c r="Q519" s="31"/>
      <c r="R519" s="31"/>
      <c r="S519" s="31"/>
      <c r="T519" s="31"/>
      <c r="U519" s="31"/>
      <c r="V519" s="31"/>
      <c r="W519" s="31" t="str">
        <f t="shared" si="15"/>
        <v>V_BEWERTUNGSPREIS</v>
      </c>
      <c r="X519" s="31"/>
      <c r="Y519" s="31"/>
      <c r="Z519" s="31"/>
      <c r="AA519" s="31"/>
      <c r="AB519" s="31"/>
      <c r="AC519" s="31"/>
      <c r="AD519" s="31"/>
      <c r="AE519" s="31"/>
      <c r="AF519" s="31"/>
      <c r="AG519" s="31"/>
      <c r="AH519" s="31"/>
    </row>
    <row r="520" spans="1:34" x14ac:dyDescent="0.4">
      <c r="A520" s="31">
        <f>IFERROR(IF(AND(A498=A499,A499=A500,A500=A501,A501=A502,A502=A503,A503=A504,A504=A505,A505=A506,A506=A507,A507=A508,A508=A509,A509=A510,A510=A511,A511=A512,A512=A513,A513=A514,A514=A515,A515=A516,A516=A517,A517=A518,A518=A519),IF(A519+1&gt;MATCH(0,Input_Lieferant!$B$9:$B$158,-1),"",A519+1),A519),"")</f>
        <v>24</v>
      </c>
      <c r="B520" s="31"/>
      <c r="C520" s="25" t="str">
        <f t="shared" si="16"/>
        <v>001</v>
      </c>
      <c r="D520" s="31"/>
      <c r="E520" s="31"/>
      <c r="F520" s="31" t="str">
        <f>IF(A520&lt;&gt;"", _xlfn.IFNA(INDEX(Input_Lieferant!$A$9:$AS$159,MATCH(A520,Input_Lieferant!$B$9:$B$158,0),MATCH(W520,Input_Lieferant!$A$8:$AS$8,0)),""), "")&amp;""</f>
        <v>CHF</v>
      </c>
      <c r="G520" s="31"/>
      <c r="H520" s="31"/>
      <c r="I520" s="31"/>
      <c r="J520" s="31"/>
      <c r="K520" s="31"/>
      <c r="L520" s="31"/>
      <c r="M520" s="31"/>
      <c r="N520" s="31"/>
      <c r="O520" s="31"/>
      <c r="P520" s="31"/>
      <c r="Q520" s="31"/>
      <c r="R520" s="31"/>
      <c r="S520" s="31"/>
      <c r="T520" s="31"/>
      <c r="U520" s="31"/>
      <c r="V520" s="31"/>
      <c r="W520" s="31" t="str">
        <f t="shared" si="15"/>
        <v>V_WAEHRUNG</v>
      </c>
      <c r="X520" s="31"/>
      <c r="Y520" s="31"/>
      <c r="Z520" s="31"/>
      <c r="AA520" s="31"/>
      <c r="AB520" s="31"/>
      <c r="AC520" s="31"/>
      <c r="AD520" s="31"/>
      <c r="AE520" s="31"/>
      <c r="AF520" s="31"/>
      <c r="AG520" s="31"/>
      <c r="AH520" s="31"/>
    </row>
    <row r="521" spans="1:34" x14ac:dyDescent="0.4">
      <c r="A521" s="31">
        <f>IFERROR(IF(AND(A499=A500,A500=A501,A501=A502,A502=A503,A503=A504,A504=A505,A505=A506,A506=A507,A507=A508,A508=A509,A509=A510,A510=A511,A511=A512,A512=A513,A513=A514,A514=A515,A515=A516,A516=A517,A517=A518,A518=A519,A519=A520),IF(A520+1&gt;MATCH(0,Input_Lieferant!$B$9:$B$158,-1),"",A520+1),A520),"")</f>
        <v>24</v>
      </c>
      <c r="B521" s="31"/>
      <c r="C521" s="25" t="str">
        <f t="shared" si="16"/>
        <v>001</v>
      </c>
      <c r="D521" s="31"/>
      <c r="E521" s="31"/>
      <c r="F521" s="31" t="str">
        <f>IF(A521&lt;&gt;"", _xlfn.IFNA(INDEX(Input_Lieferant!$A$9:$AS$159,MATCH(A521,Input_Lieferant!$B$9:$B$158,0),MATCH(W521,Input_Lieferant!$A$8:$AS$8,0)),""), "")&amp;""</f>
        <v>10</v>
      </c>
      <c r="G521" s="31"/>
      <c r="H521" s="31"/>
      <c r="I521" s="31"/>
      <c r="J521" s="31"/>
      <c r="K521" s="31"/>
      <c r="L521" s="31"/>
      <c r="M521" s="31"/>
      <c r="N521" s="31"/>
      <c r="O521" s="31"/>
      <c r="P521" s="31"/>
      <c r="Q521" s="31"/>
      <c r="R521" s="31"/>
      <c r="S521" s="31"/>
      <c r="T521" s="31"/>
      <c r="U521" s="31"/>
      <c r="V521" s="31"/>
      <c r="W521" s="31" t="str">
        <f t="shared" si="15"/>
        <v>V_PREISEINHEIT</v>
      </c>
      <c r="X521" s="31"/>
      <c r="Y521" s="31"/>
      <c r="Z521" s="31"/>
      <c r="AA521" s="31"/>
      <c r="AB521" s="31"/>
      <c r="AC521" s="31"/>
      <c r="AD521" s="31"/>
      <c r="AE521" s="31"/>
      <c r="AF521" s="31"/>
      <c r="AG521" s="31"/>
      <c r="AH521" s="31"/>
    </row>
    <row r="522" spans="1:34" x14ac:dyDescent="0.4">
      <c r="A522" s="31">
        <f>IFERROR(IF(AND(A500=A501,A501=A502,A502=A503,A503=A504,A504=A505,A505=A506,A506=A507,A507=A508,A508=A509,A509=A510,A510=A511,A511=A512,A512=A513,A513=A514,A514=A515,A515=A516,A516=A517,A517=A518,A518=A519,A519=A520,A520=A521),IF(A521+1&gt;MATCH(0,Input_Lieferant!$B$9:$B$158,-1),"",A521+1),A521),"")</f>
        <v>24</v>
      </c>
      <c r="B522" s="31"/>
      <c r="C522" s="25" t="str">
        <f t="shared" si="16"/>
        <v>001</v>
      </c>
      <c r="D522" s="31"/>
      <c r="E522" s="31"/>
      <c r="F522" s="31">
        <f ca="1">IF(A522&lt;&gt;"",NOW(),"")</f>
        <v>45755.458305671295</v>
      </c>
      <c r="G522" s="31"/>
      <c r="H522" s="31"/>
      <c r="I522" s="31"/>
      <c r="J522" s="31"/>
      <c r="K522" s="31"/>
      <c r="L522" s="31"/>
      <c r="M522" s="31"/>
      <c r="N522" s="31"/>
      <c r="O522" s="31"/>
      <c r="P522" s="31"/>
      <c r="Q522" s="31"/>
      <c r="R522" s="31"/>
      <c r="S522" s="31"/>
      <c r="T522" s="31"/>
      <c r="U522" s="31"/>
      <c r="V522" s="31"/>
      <c r="W522" s="31" t="str">
        <f t="shared" si="15"/>
        <v>V_GUELTIGAB</v>
      </c>
      <c r="X522" s="31"/>
      <c r="Y522" s="31"/>
      <c r="Z522" s="31"/>
      <c r="AA522" s="31"/>
      <c r="AB522" s="31"/>
      <c r="AC522" s="31"/>
      <c r="AD522" s="31"/>
      <c r="AE522" s="31"/>
      <c r="AF522" s="31"/>
      <c r="AG522" s="31"/>
      <c r="AH522" s="31"/>
    </row>
    <row r="523" spans="1:34" x14ac:dyDescent="0.4">
      <c r="A523" s="31">
        <f>IFERROR(IF(AND(A501=A502,A502=A503,A503=A504,A504=A505,A505=A506,A506=A507,A507=A508,A508=A509,A509=A510,A510=A511,A511=A512,A512=A513,A513=A514,A514=A515,A515=A516,A516=A517,A517=A518,A518=A519,A519=A520,A520=A521,A521=A522),IF(A522+1&gt;MATCH(0,Input_Lieferant!$B$9:$B$158,-1),"",A522+1),A522),"")</f>
        <v>24</v>
      </c>
      <c r="B523" s="31"/>
      <c r="C523" s="25" t="str">
        <f t="shared" si="16"/>
        <v>001</v>
      </c>
      <c r="D523" s="31"/>
      <c r="E523" s="31"/>
      <c r="F523" s="31" t="str">
        <f>IF(A523&lt;&gt;"", _xlfn.IFNA(INDEX('Systemmanager - Datenassistent'!$A$9:$AE$159,MATCH(A523,Input_Lieferant!$B$9:$B$158,0),MATCH(W523,'Systemmanager - Datenassistent'!$A$8:$AE$8,0)),""), "")&amp;""</f>
        <v/>
      </c>
      <c r="G523" s="31"/>
      <c r="H523" s="31"/>
      <c r="I523" s="31"/>
      <c r="J523" s="31"/>
      <c r="K523" s="31"/>
      <c r="L523" s="31"/>
      <c r="M523" s="31"/>
      <c r="N523" s="31"/>
      <c r="O523" s="31"/>
      <c r="P523" s="31"/>
      <c r="Q523" s="31"/>
      <c r="R523" s="31"/>
      <c r="S523" s="31"/>
      <c r="T523" s="31"/>
      <c r="U523" s="31"/>
      <c r="V523" s="31"/>
      <c r="W523" s="31" t="str">
        <f t="shared" si="15"/>
        <v>V_MIET_RELEVANZ</v>
      </c>
      <c r="X523" s="31"/>
      <c r="Y523" s="31"/>
      <c r="Z523" s="31"/>
      <c r="AA523" s="31"/>
      <c r="AB523" s="31"/>
      <c r="AC523" s="31"/>
      <c r="AD523" s="31"/>
      <c r="AE523" s="31"/>
      <c r="AF523" s="31"/>
      <c r="AG523" s="31"/>
      <c r="AH523" s="31"/>
    </row>
    <row r="524" spans="1:34" x14ac:dyDescent="0.4">
      <c r="A524" s="31">
        <f>IFERROR(IF(AND(A502=A503,A503=A504,A504=A505,A505=A506,A506=A507,A507=A508,A508=A509,A509=A510,A510=A511,A511=A512,A512=A513,A513=A514,A514=A515,A515=A516,A516=A517,A517=A518,A518=A519,A519=A520,A520=A521,A521=A522,A522=A523),IF(A523+1&gt;MATCH(0,Input_Lieferant!$B$9:$B$158,-1),"",A523+1),A523),"")</f>
        <v>24</v>
      </c>
      <c r="B524" s="31"/>
      <c r="C524" s="25" t="str">
        <f t="shared" si="16"/>
        <v>001</v>
      </c>
      <c r="D524" s="31"/>
      <c r="E524" s="31"/>
      <c r="F524" s="31" t="str">
        <f>IF(A524&lt;&gt;"", _xlfn.IFNA(INDEX('Systemmanager - Datenassistent'!$A$9:$AE$159,MATCH(A524,Input_Lieferant!$B$9:$B$158,0),MATCH(W524,'Systemmanager - Datenassistent'!$A$8:$AE$8,0)),""), "")&amp;""</f>
        <v>9</v>
      </c>
      <c r="G524" s="31"/>
      <c r="H524" s="31"/>
      <c r="I524" s="31"/>
      <c r="J524" s="31"/>
      <c r="K524" s="31"/>
      <c r="L524" s="31"/>
      <c r="M524" s="31"/>
      <c r="N524" s="31"/>
      <c r="O524" s="31"/>
      <c r="P524" s="31"/>
      <c r="Q524" s="31"/>
      <c r="R524" s="31"/>
      <c r="S524" s="31"/>
      <c r="T524" s="31"/>
      <c r="U524" s="31"/>
      <c r="V524" s="31"/>
      <c r="W524" s="31" t="str">
        <f t="shared" si="15"/>
        <v>V_NACHSCHUBKLASSE</v>
      </c>
      <c r="X524" s="31"/>
      <c r="Y524" s="31"/>
      <c r="Z524" s="31"/>
      <c r="AA524" s="31"/>
      <c r="AB524" s="31"/>
      <c r="AC524" s="31"/>
      <c r="AD524" s="31"/>
      <c r="AE524" s="31"/>
      <c r="AF524" s="31"/>
      <c r="AG524" s="31"/>
      <c r="AH524" s="31"/>
    </row>
    <row r="525" spans="1:34" x14ac:dyDescent="0.4">
      <c r="A525" s="31">
        <f>IFERROR(IF(AND(A503=A504,A504=A505,A505=A506,A506=A507,A507=A508,A508=A509,A509=A510,A510=A511,A511=A512,A512=A513,A513=A514,A514=A515,A515=A516,A516=A517,A517=A518,A518=A519,A519=A520,A520=A521,A521=A522,A522=A523,A523=A524),IF(A524+1&gt;MATCH(0,Input_Lieferant!$B$9:$B$158,-1),"",A524+1),A524),"")</f>
        <v>24</v>
      </c>
      <c r="B525" s="31"/>
      <c r="C525" s="25" t="str">
        <f t="shared" si="16"/>
        <v>001</v>
      </c>
      <c r="D525" s="31"/>
      <c r="E525" s="31"/>
      <c r="F525" s="31" t="str">
        <f>IF(A525&lt;&gt;"", _xlfn.IFNA(INDEX(Input_Lieferant!$A$9:$AS$159,MATCH(A525,Input_Lieferant!$B$9:$B$158,0),MATCH(W525,Input_Lieferant!$A$8:$AS$8,0)),""), "")&amp;""</f>
        <v>71</v>
      </c>
      <c r="G525" s="31"/>
      <c r="H525" s="31"/>
      <c r="I525" s="31"/>
      <c r="J525" s="31"/>
      <c r="K525" s="31"/>
      <c r="L525" s="31"/>
      <c r="M525" s="31"/>
      <c r="N525" s="31"/>
      <c r="O525" s="31"/>
      <c r="P525" s="31"/>
      <c r="Q525" s="31"/>
      <c r="R525" s="31"/>
      <c r="S525" s="31"/>
      <c r="T525" s="31"/>
      <c r="U525" s="31"/>
      <c r="V525" s="31"/>
      <c r="W525" s="31" t="str">
        <f t="shared" si="15"/>
        <v>V_LAGERFAEHIGKEIT</v>
      </c>
      <c r="X525" s="31"/>
      <c r="Y525" s="31"/>
      <c r="Z525" s="31"/>
      <c r="AA525" s="31"/>
      <c r="AB525" s="31"/>
      <c r="AC525" s="31"/>
      <c r="AD525" s="31"/>
      <c r="AE525" s="31"/>
      <c r="AF525" s="31"/>
      <c r="AG525" s="31"/>
      <c r="AH525" s="31"/>
    </row>
    <row r="526" spans="1:34" x14ac:dyDescent="0.4">
      <c r="A526" s="31">
        <f>IFERROR(IF(AND(A504=A505,A505=A506,A506=A507,A507=A508,A508=A509,A509=A510,A510=A511,A511=A512,A512=A513,A513=A514,A514=A515,A515=A516,A516=A517,A517=A518,A518=A519,A519=A520,A520=A521,A521=A522,A522=A523,A523=A524,A524=A525),IF(A525+1&gt;MATCH(0,Input_Lieferant!$B$9:$B$158,-1),"",A525+1),A525),"")</f>
        <v>24</v>
      </c>
      <c r="B526" s="31"/>
      <c r="C526" s="25" t="str">
        <f t="shared" si="16"/>
        <v>001</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V_BETRIEBSMITTEL</v>
      </c>
      <c r="X526" s="31"/>
      <c r="Y526" s="31"/>
      <c r="Z526" s="31"/>
      <c r="AA526" s="31"/>
      <c r="AB526" s="31"/>
      <c r="AC526" s="31"/>
      <c r="AD526" s="31"/>
      <c r="AE526" s="31"/>
      <c r="AF526" s="31"/>
      <c r="AG526" s="31"/>
      <c r="AH526" s="31"/>
    </row>
    <row r="527" spans="1:34" x14ac:dyDescent="0.4">
      <c r="A527" s="31">
        <f>IFERROR(IF(AND(A505=A506,A506=A507,A507=A508,A508=A509,A509=A510,A510=A511,A511=A512,A512=A513,A513=A514,A514=A515,A515=A516,A516=A517,A517=A518,A518=A519,A519=A520,A520=A521,A521=A522,A522=A523,A523=A524,A524=A525,A525=A526),IF(A526+1&gt;MATCH(0,Input_Lieferant!$B$9:$B$158,-1),"",A526+1),A526),"")</f>
        <v>24</v>
      </c>
      <c r="B527" s="31"/>
      <c r="C527" s="25" t="str">
        <f t="shared" si="16"/>
        <v>001</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V_SONDERBETRIEBSMITTEL_MKZ</v>
      </c>
      <c r="X527" s="31"/>
      <c r="Y527" s="31"/>
      <c r="Z527" s="31"/>
      <c r="AA527" s="31"/>
      <c r="AB527" s="31"/>
      <c r="AC527" s="31"/>
      <c r="AD527" s="31"/>
      <c r="AE527" s="31"/>
      <c r="AF527" s="31"/>
      <c r="AG527" s="31"/>
      <c r="AH527" s="31"/>
    </row>
    <row r="528" spans="1:34" x14ac:dyDescent="0.4">
      <c r="A528" s="31">
        <f>IFERROR(IF(AND(A506=A507,A507=A508,A508=A509,A509=A510,A510=A511,A511=A512,A512=A513,A513=A514,A514=A515,A515=A516,A516=A517,A517=A518,A518=A519,A519=A520,A520=A521,A521=A522,A522=A523,A523=A524,A524=A525,A525=A526,A526=A527),IF(A527+1&gt;MATCH(0,Input_Lieferant!$B$9:$B$158,-1),"",A527+1),A527),"")</f>
        <v>24</v>
      </c>
      <c r="B528" s="31"/>
      <c r="C528" s="25" t="str">
        <f t="shared" si="16"/>
        <v>001</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31"/>
      <c r="H528" s="31"/>
      <c r="I528" s="31"/>
      <c r="J528" s="31"/>
      <c r="K528" s="31"/>
      <c r="L528" s="31"/>
      <c r="M528" s="31"/>
      <c r="N528" s="31"/>
      <c r="O528" s="31"/>
      <c r="P528" s="31"/>
      <c r="Q528" s="31"/>
      <c r="R528" s="31"/>
      <c r="S528" s="31"/>
      <c r="T528" s="31"/>
      <c r="U528" s="31"/>
      <c r="V528" s="31"/>
      <c r="W528" s="31" t="str">
        <f t="shared" si="15"/>
        <v>V_SONDERBETRIEBSMITTEL_PRD</v>
      </c>
      <c r="X528" s="31"/>
      <c r="Y528" s="31"/>
      <c r="Z528" s="31"/>
      <c r="AA528" s="31"/>
      <c r="AB528" s="31"/>
      <c r="AC528" s="31"/>
      <c r="AD528" s="31"/>
      <c r="AE528" s="31"/>
      <c r="AF528" s="31"/>
      <c r="AG528" s="31"/>
      <c r="AH528" s="31"/>
    </row>
    <row r="529" spans="1:34" x14ac:dyDescent="0.4">
      <c r="A529" s="31">
        <f>IFERROR(IF(AND(A507=A508,A508=A509,A509=A510,A510=A511,A511=A512,A512=A513,A513=A514,A514=A515,A515=A516,A516=A517,A517=A518,A518=A519,A519=A520,A520=A521,A521=A522,A522=A523,A523=A524,A524=A525,A525=A526,A526=A527,A527=A528),IF(A528+1&gt;MATCH(0,Input_Lieferant!$B$9:$B$158,-1),"",A528+1),A528),"")</f>
        <v>24</v>
      </c>
      <c r="B529" s="31"/>
      <c r="C529" s="25" t="str">
        <f t="shared" si="16"/>
        <v>001</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V_SONDERBETRIEBSMITTEL_TRP</v>
      </c>
      <c r="X529" s="31"/>
      <c r="Y529" s="31"/>
      <c r="Z529" s="31"/>
      <c r="AA529" s="31"/>
      <c r="AB529" s="31"/>
      <c r="AC529" s="31"/>
      <c r="AD529" s="31"/>
      <c r="AE529" s="31"/>
      <c r="AF529" s="31"/>
      <c r="AG529" s="31"/>
      <c r="AH529" s="31"/>
    </row>
    <row r="530" spans="1:34" x14ac:dyDescent="0.4">
      <c r="A530" s="31">
        <f>IFERROR(IF(AND(A508=A509,A509=A510,A510=A511,A511=A512,A512=A513,A513=A514,A514=A515,A515=A516,A516=A517,A517=A518,A518=A519,A519=A520,A520=A521,A521=A522,A522=A523,A523=A524,A524=A525,A525=A526,A526=A527,A527=A528,A528=A529),IF(A529+1&gt;MATCH(0,Input_Lieferant!$B$9:$B$158,-1),"",A529+1),A529),"")</f>
        <v>25</v>
      </c>
      <c r="B530" s="31"/>
      <c r="C530" s="25" t="str">
        <f t="shared" si="16"/>
        <v>001</v>
      </c>
      <c r="D530" s="31"/>
      <c r="E530" s="31"/>
      <c r="F530" s="31" t="str">
        <f>IF(A530&lt;&gt;"", _xlfn.IFNA(INDEX(Grunddaten!$A$9:$S$159,MATCH(A530,Input_Lieferant!$B$9:$B$158,0),MATCH(W530,Grunddaten!$A$8:$M$8,0)),""), "")&amp;""</f>
        <v>xVsilDAymRmctmJhlUBinBUipeirRR</v>
      </c>
      <c r="G530" s="31"/>
      <c r="H530" s="31"/>
      <c r="I530" s="31"/>
      <c r="J530" s="31"/>
      <c r="K530" s="31"/>
      <c r="L530" s="31"/>
      <c r="M530" s="31"/>
      <c r="N530" s="31"/>
      <c r="O530" s="31"/>
      <c r="P530" s="31"/>
      <c r="Q530" s="31"/>
      <c r="R530" s="31"/>
      <c r="S530" s="31"/>
      <c r="T530" s="31"/>
      <c r="U530" s="31"/>
      <c r="V530" s="31"/>
      <c r="W530" s="31" t="str">
        <f t="shared" si="15"/>
        <v>V_A_NUMMER</v>
      </c>
      <c r="X530" s="31"/>
      <c r="Y530" s="31"/>
      <c r="Z530" s="31"/>
      <c r="AA530" s="31"/>
      <c r="AB530" s="31"/>
      <c r="AC530" s="31"/>
      <c r="AD530" s="31"/>
      <c r="AE530" s="31"/>
      <c r="AF530" s="31"/>
      <c r="AG530" s="31"/>
      <c r="AH530" s="31"/>
    </row>
    <row r="531" spans="1:34" x14ac:dyDescent="0.4">
      <c r="A531" s="31">
        <f>IFERROR(IF(AND(A509=A510,A510=A511,A511=A512,A512=A513,A513=A514,A514=A515,A515=A516,A516=A517,A517=A518,A518=A519,A519=A520,A520=A521,A521=A522,A522=A523,A523=A524,A524=A525,A525=A526,A526=A527,A527=A528,A528=A529,A529=A530),IF(A530+1&gt;MATCH(0,Input_Lieferant!$B$9:$B$158,-1),"",A530+1),A530),"")</f>
        <v>25</v>
      </c>
      <c r="B531" s="31"/>
      <c r="C531" s="25" t="str">
        <f t="shared" si="16"/>
        <v>001</v>
      </c>
      <c r="D531" s="31"/>
      <c r="E531" s="31"/>
      <c r="F531" s="31" t="str">
        <f>IF(A531&lt;&gt;"", _xlfn.IFNA(INDEX(Grunddaten!$A$9:$S$159,MATCH(A531,Input_Lieferant!$B$9:$B$158,0),MATCH(W531,Grunddaten!$A$8:$M$8,0)),""), "")&amp;""</f>
        <v>8.23</v>
      </c>
      <c r="G531" s="31"/>
      <c r="H531" s="31"/>
      <c r="I531" s="31"/>
      <c r="J531" s="31"/>
      <c r="K531" s="31"/>
      <c r="L531" s="31"/>
      <c r="M531" s="31"/>
      <c r="N531" s="31"/>
      <c r="O531" s="31"/>
      <c r="P531" s="31"/>
      <c r="Q531" s="31"/>
      <c r="R531" s="31"/>
      <c r="S531" s="31"/>
      <c r="T531" s="31"/>
      <c r="U531" s="31"/>
      <c r="V531" s="31"/>
      <c r="W531" s="31" t="str">
        <f t="shared" si="15"/>
        <v>V_REVFREMD</v>
      </c>
      <c r="X531" s="31"/>
      <c r="Y531" s="31"/>
      <c r="Z531" s="31"/>
      <c r="AA531" s="31"/>
      <c r="AB531" s="31"/>
      <c r="AC531" s="31"/>
      <c r="AD531" s="31"/>
      <c r="AE531" s="31"/>
      <c r="AF531" s="31"/>
      <c r="AG531" s="31"/>
      <c r="AH531" s="31"/>
    </row>
    <row r="532" spans="1:34" x14ac:dyDescent="0.4">
      <c r="A532" s="31">
        <f>IFERROR(IF(AND(A510=A511,A511=A512,A512=A513,A513=A514,A514=A515,A515=A516,A516=A517,A517=A518,A518=A519,A519=A520,A520=A521,A521=A522,A522=A523,A523=A524,A524=A525,A525=A526,A526=A527,A527=A528,A528=A529,A529=A530,A530=A531),IF(A531+1&gt;MATCH(0,Input_Lieferant!$B$9:$B$158,-1),"",A531+1),A531),"")</f>
        <v>25</v>
      </c>
      <c r="B532" s="31"/>
      <c r="C532" s="25" t="str">
        <f t="shared" si="16"/>
        <v>001</v>
      </c>
      <c r="D532" s="31"/>
      <c r="E532" s="31"/>
      <c r="F532" s="31" t="str">
        <f>IF(A532&lt;&gt;"", _xlfn.IFNA(INDEX(Grunddaten!$A$9:$S$159,MATCH(A532,Input_Lieferant!$B$9:$B$158,0),MATCH(W532,Grunddaten!$A$8:$M$8,0)),""), "")&amp;""</f>
        <v>5.31</v>
      </c>
      <c r="G532" s="31"/>
      <c r="H532" s="31"/>
      <c r="I532" s="31"/>
      <c r="J532" s="31"/>
      <c r="K532" s="31"/>
      <c r="L532" s="31"/>
      <c r="M532" s="31"/>
      <c r="N532" s="31"/>
      <c r="O532" s="31"/>
      <c r="P532" s="31"/>
      <c r="Q532" s="31"/>
      <c r="R532" s="31"/>
      <c r="S532" s="31"/>
      <c r="T532" s="31"/>
      <c r="U532" s="31"/>
      <c r="V532" s="31"/>
      <c r="W532" s="31" t="str">
        <f t="shared" si="15"/>
        <v>V_REVEIGEN</v>
      </c>
      <c r="X532" s="31"/>
      <c r="Y532" s="31"/>
      <c r="Z532" s="31"/>
      <c r="AA532" s="31"/>
      <c r="AB532" s="31"/>
      <c r="AC532" s="31"/>
      <c r="AD532" s="31"/>
      <c r="AE532" s="31"/>
      <c r="AF532" s="31"/>
      <c r="AG532" s="31"/>
      <c r="AH532" s="31"/>
    </row>
    <row r="533" spans="1:34" x14ac:dyDescent="0.4">
      <c r="A533" s="31">
        <f>IFERROR(IF(AND(A511=A512,A512=A513,A513=A514,A514=A515,A515=A516,A516=A517,A517=A518,A518=A519,A519=A520,A520=A521,A521=A522,A522=A523,A523=A524,A524=A525,A525=A526,A526=A527,A527=A528,A528=A529,A529=A530,A530=A531,A531=A532),IF(A532+1&gt;MATCH(0,Input_Lieferant!$B$9:$B$158,-1),"",A532+1),A532),"")</f>
        <v>25</v>
      </c>
      <c r="B533" s="31"/>
      <c r="C533" s="25" t="str">
        <f t="shared" si="16"/>
        <v>001</v>
      </c>
      <c r="D533" s="31"/>
      <c r="E533" s="31"/>
      <c r="F533" s="31" t="str">
        <f>IF(A533&lt;&gt;"", _xlfn.IFNA(INDEX('Systemmanager - Datenassistent'!$A$9:$AE$159,MATCH(A533,Input_Lieferant!$B$9:$B$158,0),MATCH(W533,'Systemmanager - Datenassistent'!$A$8:$AE$8,0)),""), "")&amp;""</f>
        <v/>
      </c>
      <c r="G533" s="31"/>
      <c r="H533" s="31"/>
      <c r="I533" s="31"/>
      <c r="J533" s="31"/>
      <c r="K533" s="31"/>
      <c r="L533" s="31"/>
      <c r="M533" s="31"/>
      <c r="N533" s="31"/>
      <c r="O533" s="31"/>
      <c r="P533" s="31"/>
      <c r="Q533" s="31"/>
      <c r="R533" s="31"/>
      <c r="S533" s="31"/>
      <c r="T533" s="31"/>
      <c r="U533" s="31"/>
      <c r="V533" s="31"/>
      <c r="W533" s="31" t="str">
        <f t="shared" si="15"/>
        <v>V_SYSTEMMANAGER</v>
      </c>
      <c r="X533" s="31"/>
      <c r="Y533" s="31"/>
      <c r="Z533" s="31"/>
      <c r="AA533" s="31"/>
      <c r="AB533" s="31"/>
      <c r="AC533" s="31"/>
      <c r="AD533" s="31"/>
      <c r="AE533" s="31"/>
      <c r="AF533" s="31"/>
      <c r="AG533" s="31"/>
      <c r="AH533" s="31"/>
    </row>
    <row r="534" spans="1:34" x14ac:dyDescent="0.4">
      <c r="A534" s="31">
        <f>IFERROR(IF(AND(A512=A513,A513=A514,A514=A515,A515=A516,A516=A517,A517=A518,A518=A519,A519=A520,A520=A521,A521=A522,A522=A523,A523=A524,A524=A525,A525=A526,A526=A527,A527=A528,A528=A529,A529=A530,A530=A531,A531=A532,A532=A533),IF(A533+1&gt;MATCH(0,Input_Lieferant!$B$9:$B$158,-1),"",A533+1),A533),"")</f>
        <v>25</v>
      </c>
      <c r="B534" s="31"/>
      <c r="C534" s="25" t="str">
        <f t="shared" si="16"/>
        <v>001</v>
      </c>
      <c r="D534" s="31"/>
      <c r="E534" s="31"/>
      <c r="F534" s="31" t="str">
        <f>IF(A534&lt;&gt;"", _xlfn.IFNA(INDEX(Grunddaten!$A$9:$S$159,MATCH(A534,Input_Lieferant!$B$9:$B$158,0),MATCH(W534,Grunddaten!$A$8:$M$8,0)),""), "")&amp;""</f>
        <v>U</v>
      </c>
      <c r="G534" s="31"/>
      <c r="H534" s="31"/>
      <c r="I534" s="31"/>
      <c r="J534" s="31"/>
      <c r="K534" s="31"/>
      <c r="L534" s="31"/>
      <c r="M534" s="31"/>
      <c r="N534" s="31"/>
      <c r="O534" s="31"/>
      <c r="P534" s="31"/>
      <c r="Q534" s="31"/>
      <c r="R534" s="31"/>
      <c r="S534" s="31"/>
      <c r="T534" s="31"/>
      <c r="U534" s="31"/>
      <c r="V534" s="31"/>
      <c r="W534" s="31" t="str">
        <f t="shared" si="15"/>
        <v>V_UEBERSETZUNG</v>
      </c>
      <c r="X534" s="31"/>
      <c r="Y534" s="31"/>
      <c r="Z534" s="31"/>
      <c r="AA534" s="31"/>
      <c r="AB534" s="31"/>
      <c r="AC534" s="31"/>
      <c r="AD534" s="31"/>
      <c r="AE534" s="31"/>
      <c r="AF534" s="31"/>
      <c r="AG534" s="31"/>
      <c r="AH534" s="31"/>
    </row>
    <row r="535" spans="1:34" x14ac:dyDescent="0.4">
      <c r="A535" s="31">
        <f>IFERROR(IF(AND(A513=A514,A514=A515,A515=A516,A516=A517,A517=A518,A518=A519,A519=A520,A520=A521,A521=A522,A522=A523,A523=A524,A524=A525,A525=A526,A526=A527,A527=A528,A528=A529,A529=A530,A530=A531,A531=A532,A532=A533,A533=A534),IF(A534+1&gt;MATCH(0,Input_Lieferant!$B$9:$B$158,-1),"",A534+1),A534),"")</f>
        <v>25</v>
      </c>
      <c r="B535" s="31"/>
      <c r="C535" s="25" t="str">
        <f t="shared" si="16"/>
        <v>001</v>
      </c>
      <c r="D535" s="31"/>
      <c r="E535" s="31"/>
      <c r="F535" s="31" t="str">
        <f>IF(A535&lt;&gt;"", _xlfn.IFNA(INDEX('Systemmanager - Datenassistent'!$A$9:$AE$159,MATCH(A535,Input_Lieferant!$B$9:$B$158,0),MATCH(W535,'Systemmanager - Datenassistent'!$A$8:$AE$8,0)),""), "")&amp;""</f>
        <v>XsGCqMeWTeipJtGPQkeQpEkkLvvHom</v>
      </c>
      <c r="G535" s="31"/>
      <c r="H535" s="31"/>
      <c r="I535" s="31"/>
      <c r="J535" s="31"/>
      <c r="K535" s="31"/>
      <c r="L535" s="31"/>
      <c r="M535" s="31"/>
      <c r="N535" s="31"/>
      <c r="O535" s="31"/>
      <c r="P535" s="31"/>
      <c r="Q535" s="31"/>
      <c r="R535" s="31"/>
      <c r="S535" s="31"/>
      <c r="T535" s="31"/>
      <c r="U535" s="31"/>
      <c r="V535" s="31"/>
      <c r="W535" s="31" t="str">
        <f t="shared" si="15"/>
        <v>V_KENNZIFFER</v>
      </c>
      <c r="X535" s="31"/>
      <c r="Y535" s="31"/>
      <c r="Z535" s="31"/>
      <c r="AA535" s="31"/>
      <c r="AB535" s="31"/>
      <c r="AC535" s="31"/>
      <c r="AD535" s="31"/>
      <c r="AE535" s="31"/>
      <c r="AF535" s="31"/>
      <c r="AG535" s="31"/>
      <c r="AH535" s="31"/>
    </row>
    <row r="536" spans="1:34" x14ac:dyDescent="0.4">
      <c r="A536" s="31">
        <f>IFERROR(IF(AND(A514=A515,A515=A516,A516=A517,A517=A518,A518=A519,A519=A520,A520=A521,A521=A522,A522=A523,A523=A524,A524=A525,A525=A526,A526=A527,A527=A528,A528=A529,A529=A530,A530=A531,A531=A532,A532=A533,A533=A534,A534=A535),IF(A535+1&gt;MATCH(0,Input_Lieferant!$B$9:$B$158,-1),"",A535+1),A535),"")</f>
        <v>25</v>
      </c>
      <c r="B536" s="31"/>
      <c r="C536" s="25" t="str">
        <f t="shared" si="16"/>
        <v>001</v>
      </c>
      <c r="D536" s="31"/>
      <c r="E536" s="31"/>
      <c r="F536" s="31" t="str">
        <f>IF(A536&lt;&gt;"", _xlfn.IFNA(INDEX('Systemmanager - Datenassistent'!$A$9:$AE$159,MATCH(A536,Input_Lieferant!$B$9:$B$158,0),MATCH(W536,'Systemmanager - Datenassistent'!$A$8:$AE$8,0)),""), "")&amp;""</f>
        <v>miDtxJekmUcPqiGpNBcRKaIdwlAfCI</v>
      </c>
      <c r="G536" s="31"/>
      <c r="H536" s="31"/>
      <c r="I536" s="31"/>
      <c r="J536" s="31"/>
      <c r="K536" s="31"/>
      <c r="L536" s="31"/>
      <c r="M536" s="31"/>
      <c r="N536" s="31"/>
      <c r="O536" s="31"/>
      <c r="P536" s="31"/>
      <c r="Q536" s="31"/>
      <c r="R536" s="31"/>
      <c r="S536" s="31"/>
      <c r="T536" s="31"/>
      <c r="U536" s="31"/>
      <c r="V536" s="31"/>
      <c r="W536" s="31" t="str">
        <f t="shared" ref="W536:W599" si="17">IF(A536&lt;&gt;"", W514&amp;"","")</f>
        <v>V_NEXT_HIGHER</v>
      </c>
      <c r="X536" s="31"/>
      <c r="Y536" s="31"/>
      <c r="Z536" s="31"/>
      <c r="AA536" s="31"/>
      <c r="AB536" s="31"/>
      <c r="AC536" s="31"/>
      <c r="AD536" s="31"/>
      <c r="AE536" s="31"/>
      <c r="AF536" s="31"/>
      <c r="AG536" s="31"/>
      <c r="AH536" s="31"/>
    </row>
    <row r="537" spans="1:34" x14ac:dyDescent="0.4">
      <c r="A537" s="31">
        <f>IFERROR(IF(AND(A515=A516,A516=A517,A517=A518,A518=A519,A519=A520,A520=A521,A521=A522,A522=A523,A523=A524,A524=A525,A525=A526,A526=A527,A527=A528,A528=A529,A529=A530,A530=A531,A531=A532,A532=A533,A533=A534,A534=A535,A535=A536),IF(A536+1&gt;MATCH(0,Input_Lieferant!$B$9:$B$158,-1),"",A536+1),A536),"")</f>
        <v>25</v>
      </c>
      <c r="B537" s="31"/>
      <c r="C537" s="25" t="str">
        <f t="shared" si="16"/>
        <v>001</v>
      </c>
      <c r="D537" s="31"/>
      <c r="E537" s="31"/>
      <c r="F537" s="31" t="str">
        <f>IF(A537&lt;&gt;"", _xlfn.IFNA(INDEX(Grunddaten!$A$9:$S$159,MATCH(A537,Input_Lieferant!$B$9:$B$158,0),MATCH(W537,Grunddaten!$A$8:$M$8,0)),""), "")&amp;""</f>
        <v/>
      </c>
      <c r="G537" s="31"/>
      <c r="H537" s="31"/>
      <c r="I537" s="31"/>
      <c r="J537" s="31"/>
      <c r="K537" s="31"/>
      <c r="L537" s="31"/>
      <c r="M537" s="31"/>
      <c r="N537" s="31"/>
      <c r="O537" s="31"/>
      <c r="P537" s="31"/>
      <c r="Q537" s="31"/>
      <c r="R537" s="31"/>
      <c r="S537" s="31"/>
      <c r="T537" s="31"/>
      <c r="U537" s="31"/>
      <c r="V537" s="31"/>
      <c r="W537" s="31" t="str">
        <f t="shared" si="17"/>
        <v>V_ZERTFLUG</v>
      </c>
      <c r="X537" s="31"/>
      <c r="Y537" s="31"/>
      <c r="Z537" s="31"/>
      <c r="AA537" s="31"/>
      <c r="AB537" s="31"/>
      <c r="AC537" s="31"/>
      <c r="AD537" s="31"/>
      <c r="AE537" s="31"/>
      <c r="AF537" s="31"/>
      <c r="AG537" s="31"/>
      <c r="AH537" s="31"/>
    </row>
    <row r="538" spans="1:34" x14ac:dyDescent="0.4">
      <c r="A538" s="31">
        <f>IFERROR(IF(AND(A516=A517,A517=A518,A518=A519,A519=A520,A520=A521,A521=A522,A522=A523,A523=A524,A524=A525,A525=A526,A526=A527,A527=A528,A528=A529,A529=A530,A530=A531,A531=A532,A532=A533,A533=A534,A534=A535,A535=A536,A536=A537),IF(A537+1&gt;MATCH(0,Input_Lieferant!$B$9:$B$158,-1),"",A537+1),A537),"")</f>
        <v>25</v>
      </c>
      <c r="B538" s="31"/>
      <c r="C538" s="25" t="str">
        <f t="shared" si="16"/>
        <v>001</v>
      </c>
      <c r="D538" s="31"/>
      <c r="E538" s="31"/>
      <c r="F538" s="31" t="str">
        <f>IF(A538&lt;&gt;"", _xlfn.IFNA(INDEX('Systemmanager - Datenassistent'!$A$9:$AE$159,MATCH(A538,Input_Lieferant!$B$9:$B$158,0),MATCH(W538,'Systemmanager - Datenassistent'!$A$8:$AE$8,0)),""), "")&amp;""</f>
        <v/>
      </c>
      <c r="G538" s="31"/>
      <c r="H538" s="31"/>
      <c r="I538" s="31"/>
      <c r="J538" s="31"/>
      <c r="K538" s="31"/>
      <c r="L538" s="31"/>
      <c r="M538" s="31"/>
      <c r="N538" s="31"/>
      <c r="O538" s="31"/>
      <c r="P538" s="31"/>
      <c r="Q538" s="31"/>
      <c r="R538" s="31"/>
      <c r="S538" s="31"/>
      <c r="T538" s="31"/>
      <c r="U538" s="31"/>
      <c r="V538" s="31"/>
      <c r="W538" s="31" t="str">
        <f t="shared" si="17"/>
        <v>V_APM</v>
      </c>
      <c r="X538" s="31"/>
      <c r="Y538" s="31"/>
      <c r="Z538" s="31"/>
      <c r="AA538" s="31"/>
      <c r="AB538" s="31"/>
      <c r="AC538" s="31"/>
      <c r="AD538" s="31"/>
      <c r="AE538" s="31"/>
      <c r="AF538" s="31"/>
      <c r="AG538" s="31"/>
      <c r="AH538" s="31"/>
    </row>
    <row r="539" spans="1:34" x14ac:dyDescent="0.4">
      <c r="A539" s="31">
        <f>IFERROR(IF(AND(A517=A518,A518=A519,A519=A520,A520=A521,A521=A522,A522=A523,A523=A524,A524=A525,A525=A526,A526=A527,A527=A528,A528=A529,A529=A530,A530=A531,A531=A532,A532=A533,A533=A534,A534=A535,A535=A536,A536=A537,A537=A538),IF(A538+1&gt;MATCH(0,Input_Lieferant!$B$9:$B$158,-1),"",A538+1),A538),"")</f>
        <v>25</v>
      </c>
      <c r="B539" s="31"/>
      <c r="C539" s="25" t="str">
        <f t="shared" si="16"/>
        <v>001</v>
      </c>
      <c r="D539" s="31"/>
      <c r="E539" s="31"/>
      <c r="F539" s="31"/>
      <c r="G539" s="31"/>
      <c r="H539" s="31"/>
      <c r="I539" s="31"/>
      <c r="J539" s="31"/>
      <c r="K539" s="31"/>
      <c r="L539" s="31"/>
      <c r="M539" s="31"/>
      <c r="N539" s="31"/>
      <c r="O539" s="31"/>
      <c r="P539" s="31"/>
      <c r="Q539" s="31"/>
      <c r="R539" s="31"/>
      <c r="S539" s="31"/>
      <c r="T539" s="31"/>
      <c r="U539" s="31"/>
      <c r="V539" s="31"/>
      <c r="W539" s="31" t="str">
        <f t="shared" si="17"/>
        <v>V_CHEOPS</v>
      </c>
      <c r="X539" s="31"/>
      <c r="Y539" s="31"/>
      <c r="Z539" s="31"/>
      <c r="AA539" s="31"/>
      <c r="AB539" s="31"/>
      <c r="AC539" s="31"/>
      <c r="AD539" s="31"/>
      <c r="AE539" s="31"/>
      <c r="AF539" s="31"/>
      <c r="AG539" s="31"/>
      <c r="AH539" s="31"/>
    </row>
    <row r="540" spans="1:34" x14ac:dyDescent="0.4">
      <c r="A540" s="31">
        <f>IFERROR(IF(AND(A518=A519,A519=A520,A520=A521,A521=A522,A522=A523,A523=A524,A524=A525,A525=A526,A526=A527,A527=A528,A528=A529,A529=A530,A530=A531,A531=A532,A532=A533,A533=A534,A534=A535,A535=A536,A536=A537,A537=A538,A538=A539),IF(A539+1&gt;MATCH(0,Input_Lieferant!$B$9:$B$158,-1),"",A539+1),A539),"")</f>
        <v>25</v>
      </c>
      <c r="B540" s="31"/>
      <c r="C540" s="25" t="str">
        <f t="shared" si="16"/>
        <v>001</v>
      </c>
      <c r="D540" s="31"/>
      <c r="E540" s="31"/>
      <c r="F540" s="31" t="str">
        <f>IF(A540&lt;&gt;"", _xlfn.IFNA(INDEX('Systemmanager - Datenassistent'!$A$9:$AE$159,MATCH(A540,Input_Lieferant!$B$9:$B$158,0),MATCH(W540,'Systemmanager - Datenassistent'!$A$8:$AE$8,0)),""), "")&amp;""</f>
        <v/>
      </c>
      <c r="G540" s="31"/>
      <c r="H540" s="31"/>
      <c r="I540" s="31"/>
      <c r="J540" s="31"/>
      <c r="K540" s="31"/>
      <c r="L540" s="31"/>
      <c r="M540" s="31"/>
      <c r="N540" s="31"/>
      <c r="O540" s="31"/>
      <c r="P540" s="31"/>
      <c r="Q540" s="31"/>
      <c r="R540" s="31"/>
      <c r="S540" s="31"/>
      <c r="T540" s="31"/>
      <c r="U540" s="31"/>
      <c r="V540" s="31"/>
      <c r="W540" s="31" t="str">
        <f t="shared" si="17"/>
        <v>V_SVSAA</v>
      </c>
      <c r="X540" s="31"/>
      <c r="Y540" s="31"/>
      <c r="Z540" s="31"/>
      <c r="AA540" s="31"/>
      <c r="AB540" s="31"/>
      <c r="AC540" s="31"/>
      <c r="AD540" s="31"/>
      <c r="AE540" s="31"/>
      <c r="AF540" s="31"/>
      <c r="AG540" s="31"/>
      <c r="AH540" s="31"/>
    </row>
    <row r="541" spans="1:34" x14ac:dyDescent="0.4">
      <c r="A541" s="31">
        <f>IFERROR(IF(AND(A519=A520,A520=A521,A521=A522,A522=A523,A523=A524,A524=A525,A525=A526,A526=A527,A527=A528,A528=A529,A529=A530,A530=A531,A531=A532,A532=A533,A533=A534,A534=A535,A535=A536,A536=A537,A537=A538,A538=A539,A539=A540),IF(A540+1&gt;MATCH(0,Input_Lieferant!$B$9:$B$158,-1),"",A540+1),A540),"")</f>
        <v>25</v>
      </c>
      <c r="B541" s="31"/>
      <c r="C541" s="25" t="str">
        <f t="shared" si="16"/>
        <v>001</v>
      </c>
      <c r="D541" s="31"/>
      <c r="E541" s="31"/>
      <c r="F541" s="31" t="str">
        <f>IF(A541&lt;&gt;"", IFERROR(ROUND(INDEX(Input_Lieferant!$A$9:$AS$159,MATCH(A541,Input_Lieferant!$B$9:$B$158,0),MATCH(W541,Input_Lieferant!$A$8:$AS$8,0)),2),""), "")&amp;""</f>
        <v>7.15</v>
      </c>
      <c r="G541" s="31"/>
      <c r="H541" s="31"/>
      <c r="I541" s="31"/>
      <c r="J541" s="31"/>
      <c r="K541" s="31"/>
      <c r="L541" s="31"/>
      <c r="M541" s="31"/>
      <c r="N541" s="31"/>
      <c r="O541" s="31"/>
      <c r="P541" s="31"/>
      <c r="Q541" s="31"/>
      <c r="R541" s="31"/>
      <c r="S541" s="31"/>
      <c r="T541" s="31"/>
      <c r="U541" s="31"/>
      <c r="V541" s="31"/>
      <c r="W541" s="31" t="str">
        <f t="shared" si="17"/>
        <v>V_BEWERTUNGSPREIS</v>
      </c>
      <c r="X541" s="31"/>
      <c r="Y541" s="31"/>
      <c r="Z541" s="31"/>
      <c r="AA541" s="31"/>
      <c r="AB541" s="31"/>
      <c r="AC541" s="31"/>
      <c r="AD541" s="31"/>
      <c r="AE541" s="31"/>
      <c r="AF541" s="31"/>
      <c r="AG541" s="31"/>
      <c r="AH541" s="31"/>
    </row>
    <row r="542" spans="1:34" x14ac:dyDescent="0.4">
      <c r="A542" s="31">
        <f>IFERROR(IF(AND(A520=A521,A521=A522,A522=A523,A523=A524,A524=A525,A525=A526,A526=A527,A527=A528,A528=A529,A529=A530,A530=A531,A531=A532,A532=A533,A533=A534,A534=A535,A535=A536,A536=A537,A537=A538,A538=A539,A539=A540,A540=A541),IF(A541+1&gt;MATCH(0,Input_Lieferant!$B$9:$B$158,-1),"",A541+1),A541),"")</f>
        <v>25</v>
      </c>
      <c r="B542" s="31"/>
      <c r="C542" s="25" t="str">
        <f t="shared" si="16"/>
        <v>001</v>
      </c>
      <c r="D542" s="31"/>
      <c r="E542" s="31"/>
      <c r="F542" s="31" t="str">
        <f>IF(A542&lt;&gt;"", _xlfn.IFNA(INDEX(Input_Lieferant!$A$9:$AS$159,MATCH(A542,Input_Lieferant!$B$9:$B$158,0),MATCH(W542,Input_Lieferant!$A$8:$AS$8,0)),""), "")&amp;""</f>
        <v>CHF</v>
      </c>
      <c r="G542" s="31"/>
      <c r="H542" s="31"/>
      <c r="I542" s="31"/>
      <c r="J542" s="31"/>
      <c r="K542" s="31"/>
      <c r="L542" s="31"/>
      <c r="M542" s="31"/>
      <c r="N542" s="31"/>
      <c r="O542" s="31"/>
      <c r="P542" s="31"/>
      <c r="Q542" s="31"/>
      <c r="R542" s="31"/>
      <c r="S542" s="31"/>
      <c r="T542" s="31"/>
      <c r="U542" s="31"/>
      <c r="V542" s="31"/>
      <c r="W542" s="31" t="str">
        <f t="shared" si="17"/>
        <v>V_WAEHRUNG</v>
      </c>
      <c r="X542" s="31"/>
      <c r="Y542" s="31"/>
      <c r="Z542" s="31"/>
      <c r="AA542" s="31"/>
      <c r="AB542" s="31"/>
      <c r="AC542" s="31"/>
      <c r="AD542" s="31"/>
      <c r="AE542" s="31"/>
      <c r="AF542" s="31"/>
      <c r="AG542" s="31"/>
      <c r="AH542" s="31"/>
    </row>
    <row r="543" spans="1:34" x14ac:dyDescent="0.4">
      <c r="A543" s="31">
        <f>IFERROR(IF(AND(A521=A522,A522=A523,A523=A524,A524=A525,A525=A526,A526=A527,A527=A528,A528=A529,A529=A530,A530=A531,A531=A532,A532=A533,A533=A534,A534=A535,A535=A536,A536=A537,A537=A538,A538=A539,A539=A540,A540=A541,A541=A542),IF(A542+1&gt;MATCH(0,Input_Lieferant!$B$9:$B$158,-1),"",A542+1),A542),"")</f>
        <v>25</v>
      </c>
      <c r="B543" s="31"/>
      <c r="C543" s="25" t="str">
        <f t="shared" si="16"/>
        <v>001</v>
      </c>
      <c r="D543" s="31"/>
      <c r="E543" s="31"/>
      <c r="F543" s="31" t="str">
        <f>IF(A543&lt;&gt;"", _xlfn.IFNA(INDEX(Input_Lieferant!$A$9:$AS$159,MATCH(A543,Input_Lieferant!$B$9:$B$158,0),MATCH(W543,Input_Lieferant!$A$8:$AS$8,0)),""), "")&amp;""</f>
        <v>81</v>
      </c>
      <c r="G543" s="31"/>
      <c r="H543" s="31"/>
      <c r="I543" s="31"/>
      <c r="J543" s="31"/>
      <c r="K543" s="31"/>
      <c r="L543" s="31"/>
      <c r="M543" s="31"/>
      <c r="N543" s="31"/>
      <c r="O543" s="31"/>
      <c r="P543" s="31"/>
      <c r="Q543" s="31"/>
      <c r="R543" s="31"/>
      <c r="S543" s="31"/>
      <c r="T543" s="31"/>
      <c r="U543" s="31"/>
      <c r="V543" s="31"/>
      <c r="W543" s="31" t="str">
        <f t="shared" si="17"/>
        <v>V_PREISEINHEIT</v>
      </c>
      <c r="X543" s="31"/>
      <c r="Y543" s="31"/>
      <c r="Z543" s="31"/>
      <c r="AA543" s="31"/>
      <c r="AB543" s="31"/>
      <c r="AC543" s="31"/>
      <c r="AD543" s="31"/>
      <c r="AE543" s="31"/>
      <c r="AF543" s="31"/>
      <c r="AG543" s="31"/>
      <c r="AH543" s="31"/>
    </row>
    <row r="544" spans="1:34" x14ac:dyDescent="0.4">
      <c r="A544" s="31">
        <f>IFERROR(IF(AND(A522=A523,A523=A524,A524=A525,A525=A526,A526=A527,A527=A528,A528=A529,A529=A530,A530=A531,A531=A532,A532=A533,A533=A534,A534=A535,A535=A536,A536=A537,A537=A538,A538=A539,A539=A540,A540=A541,A541=A542,A542=A543),IF(A543+1&gt;MATCH(0,Input_Lieferant!$B$9:$B$158,-1),"",A543+1),A543),"")</f>
        <v>25</v>
      </c>
      <c r="B544" s="31"/>
      <c r="C544" s="25" t="str">
        <f t="shared" si="16"/>
        <v>001</v>
      </c>
      <c r="D544" s="31"/>
      <c r="E544" s="31"/>
      <c r="F544" s="31">
        <f ca="1">IF(A544&lt;&gt;"",NOW(),"")</f>
        <v>45755.458305671295</v>
      </c>
      <c r="G544" s="31"/>
      <c r="H544" s="31"/>
      <c r="I544" s="31"/>
      <c r="J544" s="31"/>
      <c r="K544" s="31"/>
      <c r="L544" s="31"/>
      <c r="M544" s="31"/>
      <c r="N544" s="31"/>
      <c r="O544" s="31"/>
      <c r="P544" s="31"/>
      <c r="Q544" s="31"/>
      <c r="R544" s="31"/>
      <c r="S544" s="31"/>
      <c r="T544" s="31"/>
      <c r="U544" s="31"/>
      <c r="V544" s="31"/>
      <c r="W544" s="31" t="str">
        <f t="shared" si="17"/>
        <v>V_GUELTIGAB</v>
      </c>
      <c r="X544" s="31"/>
      <c r="Y544" s="31"/>
      <c r="Z544" s="31"/>
      <c r="AA544" s="31"/>
      <c r="AB544" s="31"/>
      <c r="AC544" s="31"/>
      <c r="AD544" s="31"/>
      <c r="AE544" s="31"/>
      <c r="AF544" s="31"/>
      <c r="AG544" s="31"/>
      <c r="AH544" s="31"/>
    </row>
    <row r="545" spans="1:34" x14ac:dyDescent="0.4">
      <c r="A545" s="31">
        <f>IFERROR(IF(AND(A523=A524,A524=A525,A525=A526,A526=A527,A527=A528,A528=A529,A529=A530,A530=A531,A531=A532,A532=A533,A533=A534,A534=A535,A535=A536,A536=A537,A537=A538,A538=A539,A539=A540,A540=A541,A541=A542,A542=A543,A543=A544),IF(A544+1&gt;MATCH(0,Input_Lieferant!$B$9:$B$158,-1),"",A544+1),A544),"")</f>
        <v>25</v>
      </c>
      <c r="B545" s="31"/>
      <c r="C545" s="25" t="str">
        <f t="shared" si="16"/>
        <v>001</v>
      </c>
      <c r="D545" s="31"/>
      <c r="E545" s="31"/>
      <c r="F545" s="31" t="str">
        <f>IF(A545&lt;&gt;"", _xlfn.IFNA(INDEX('Systemmanager - Datenassistent'!$A$9:$AE$159,MATCH(A545,Input_Lieferant!$B$9:$B$158,0),MATCH(W545,'Systemmanager - Datenassistent'!$A$8:$AE$8,0)),""), "")&amp;""</f>
        <v/>
      </c>
      <c r="G545" s="31"/>
      <c r="H545" s="31"/>
      <c r="I545" s="31"/>
      <c r="J545" s="31"/>
      <c r="K545" s="31"/>
      <c r="L545" s="31"/>
      <c r="M545" s="31"/>
      <c r="N545" s="31"/>
      <c r="O545" s="31"/>
      <c r="P545" s="31"/>
      <c r="Q545" s="31"/>
      <c r="R545" s="31"/>
      <c r="S545" s="31"/>
      <c r="T545" s="31"/>
      <c r="U545" s="31"/>
      <c r="V545" s="31"/>
      <c r="W545" s="31" t="str">
        <f t="shared" si="17"/>
        <v>V_MIET_RELEVANZ</v>
      </c>
      <c r="X545" s="31"/>
      <c r="Y545" s="31"/>
      <c r="Z545" s="31"/>
      <c r="AA545" s="31"/>
      <c r="AB545" s="31"/>
      <c r="AC545" s="31"/>
      <c r="AD545" s="31"/>
      <c r="AE545" s="31"/>
      <c r="AF545" s="31"/>
      <c r="AG545" s="31"/>
      <c r="AH545" s="31"/>
    </row>
    <row r="546" spans="1:34" x14ac:dyDescent="0.4">
      <c r="A546" s="31">
        <f>IFERROR(IF(AND(A524=A525,A525=A526,A526=A527,A527=A528,A528=A529,A529=A530,A530=A531,A531=A532,A532=A533,A533=A534,A534=A535,A535=A536,A536=A537,A537=A538,A538=A539,A539=A540,A540=A541,A541=A542,A542=A543,A543=A544,A544=A545),IF(A545+1&gt;MATCH(0,Input_Lieferant!$B$9:$B$158,-1),"",A545+1),A545),"")</f>
        <v>25</v>
      </c>
      <c r="B546" s="31"/>
      <c r="C546" s="25" t="str">
        <f t="shared" si="16"/>
        <v>001</v>
      </c>
      <c r="D546" s="31"/>
      <c r="E546" s="31"/>
      <c r="F546" s="31" t="str">
        <f>IF(A546&lt;&gt;"", _xlfn.IFNA(INDEX('Systemmanager - Datenassistent'!$A$9:$AE$159,MATCH(A546,Input_Lieferant!$B$9:$B$158,0),MATCH(W546,'Systemmanager - Datenassistent'!$A$8:$AE$8,0)),""), "")&amp;""</f>
        <v>1</v>
      </c>
      <c r="G546" s="31"/>
      <c r="H546" s="31"/>
      <c r="I546" s="31"/>
      <c r="J546" s="31"/>
      <c r="K546" s="31"/>
      <c r="L546" s="31"/>
      <c r="M546" s="31"/>
      <c r="N546" s="31"/>
      <c r="O546" s="31"/>
      <c r="P546" s="31"/>
      <c r="Q546" s="31"/>
      <c r="R546" s="31"/>
      <c r="S546" s="31"/>
      <c r="T546" s="31"/>
      <c r="U546" s="31"/>
      <c r="V546" s="31"/>
      <c r="W546" s="31" t="str">
        <f t="shared" si="17"/>
        <v>V_NACHSCHUBKLASSE</v>
      </c>
      <c r="X546" s="31"/>
      <c r="Y546" s="31"/>
      <c r="Z546" s="31"/>
      <c r="AA546" s="31"/>
      <c r="AB546" s="31"/>
      <c r="AC546" s="31"/>
      <c r="AD546" s="31"/>
      <c r="AE546" s="31"/>
      <c r="AF546" s="31"/>
      <c r="AG546" s="31"/>
      <c r="AH546" s="31"/>
    </row>
    <row r="547" spans="1:34" x14ac:dyDescent="0.4">
      <c r="A547" s="31">
        <f>IFERROR(IF(AND(A525=A526,A526=A527,A527=A528,A528=A529,A529=A530,A530=A531,A531=A532,A532=A533,A533=A534,A534=A535,A535=A536,A536=A537,A537=A538,A538=A539,A539=A540,A540=A541,A541=A542,A542=A543,A543=A544,A544=A545,A545=A546),IF(A546+1&gt;MATCH(0,Input_Lieferant!$B$9:$B$158,-1),"",A546+1),A546),"")</f>
        <v>25</v>
      </c>
      <c r="B547" s="31"/>
      <c r="C547" s="25" t="str">
        <f t="shared" si="16"/>
        <v>001</v>
      </c>
      <c r="D547" s="31"/>
      <c r="E547" s="31"/>
      <c r="F547" s="31" t="str">
        <f>IF(A547&lt;&gt;"", _xlfn.IFNA(INDEX(Input_Lieferant!$A$9:$AS$159,MATCH(A547,Input_Lieferant!$B$9:$B$158,0),MATCH(W547,Input_Lieferant!$A$8:$AS$8,0)),""), "")&amp;""</f>
        <v>23</v>
      </c>
      <c r="G547" s="31"/>
      <c r="H547" s="31"/>
      <c r="I547" s="31"/>
      <c r="J547" s="31"/>
      <c r="K547" s="31"/>
      <c r="L547" s="31"/>
      <c r="M547" s="31"/>
      <c r="N547" s="31"/>
      <c r="O547" s="31"/>
      <c r="P547" s="31"/>
      <c r="Q547" s="31"/>
      <c r="R547" s="31"/>
      <c r="S547" s="31"/>
      <c r="T547" s="31"/>
      <c r="U547" s="31"/>
      <c r="V547" s="31"/>
      <c r="W547" s="31" t="str">
        <f t="shared" si="17"/>
        <v>V_LAGERFAEHIGKEIT</v>
      </c>
      <c r="X547" s="31"/>
      <c r="Y547" s="31"/>
      <c r="Z547" s="31"/>
      <c r="AA547" s="31"/>
      <c r="AB547" s="31"/>
      <c r="AC547" s="31"/>
      <c r="AD547" s="31"/>
      <c r="AE547" s="31"/>
      <c r="AF547" s="31"/>
      <c r="AG547" s="31"/>
      <c r="AH547" s="31"/>
    </row>
    <row r="548" spans="1:34" x14ac:dyDescent="0.4">
      <c r="A548" s="31">
        <f>IFERROR(IF(AND(A526=A527,A527=A528,A528=A529,A529=A530,A530=A531,A531=A532,A532=A533,A533=A534,A534=A535,A535=A536,A536=A537,A537=A538,A538=A539,A539=A540,A540=A541,A541=A542,A542=A543,A543=A544,A544=A545,A545=A546,A546=A547),IF(A547+1&gt;MATCH(0,Input_Lieferant!$B$9:$B$158,-1),"",A547+1),A547),"")</f>
        <v>25</v>
      </c>
      <c r="B548" s="31"/>
      <c r="C548" s="25" t="str">
        <f t="shared" si="16"/>
        <v>001</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V_BETRIEBSMITTEL</v>
      </c>
      <c r="X548" s="31"/>
      <c r="Y548" s="31"/>
      <c r="Z548" s="31"/>
      <c r="AA548" s="31"/>
      <c r="AB548" s="31"/>
      <c r="AC548" s="31"/>
      <c r="AD548" s="31"/>
      <c r="AE548" s="31"/>
      <c r="AF548" s="31"/>
      <c r="AG548" s="31"/>
      <c r="AH548" s="31"/>
    </row>
    <row r="549" spans="1:34" x14ac:dyDescent="0.4">
      <c r="A549" s="31">
        <f>IFERROR(IF(AND(A527=A528,A528=A529,A529=A530,A530=A531,A531=A532,A532=A533,A533=A534,A534=A535,A535=A536,A536=A537,A537=A538,A538=A539,A539=A540,A540=A541,A541=A542,A542=A543,A543=A544,A544=A545,A545=A546,A546=A547,A547=A548),IF(A548+1&gt;MATCH(0,Input_Lieferant!$B$9:$B$158,-1),"",A548+1),A548),"")</f>
        <v>25</v>
      </c>
      <c r="B549" s="31"/>
      <c r="C549" s="25" t="str">
        <f t="shared" si="16"/>
        <v>001</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V_SONDERBETRIEBSMITTEL_MKZ</v>
      </c>
      <c r="X549" s="31"/>
      <c r="Y549" s="31"/>
      <c r="Z549" s="31"/>
      <c r="AA549" s="31"/>
      <c r="AB549" s="31"/>
      <c r="AC549" s="31"/>
      <c r="AD549" s="31"/>
      <c r="AE549" s="31"/>
      <c r="AF549" s="31"/>
      <c r="AG549" s="31"/>
      <c r="AH549" s="31"/>
    </row>
    <row r="550" spans="1:34" x14ac:dyDescent="0.4">
      <c r="A550" s="31">
        <f>IFERROR(IF(AND(A528=A529,A529=A530,A530=A531,A531=A532,A532=A533,A533=A534,A534=A535,A535=A536,A536=A537,A537=A538,A538=A539,A539=A540,A540=A541,A541=A542,A542=A543,A543=A544,A544=A545,A545=A546,A546=A547,A547=A548,A548=A549),IF(A549+1&gt;MATCH(0,Input_Lieferant!$B$9:$B$158,-1),"",A549+1),A549),"")</f>
        <v>25</v>
      </c>
      <c r="B550" s="31"/>
      <c r="C550" s="25" t="str">
        <f t="shared" si="16"/>
        <v>001</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V_SONDERBETRIEBSMITTEL_PRD</v>
      </c>
      <c r="X550" s="31"/>
      <c r="Y550" s="31"/>
      <c r="Z550" s="31"/>
      <c r="AA550" s="31"/>
      <c r="AB550" s="31"/>
      <c r="AC550" s="31"/>
      <c r="AD550" s="31"/>
      <c r="AE550" s="31"/>
      <c r="AF550" s="31"/>
      <c r="AG550" s="31"/>
      <c r="AH550" s="31"/>
    </row>
    <row r="551" spans="1:34" x14ac:dyDescent="0.4">
      <c r="A551" s="31">
        <f>IFERROR(IF(AND(A529=A530,A530=A531,A531=A532,A532=A533,A533=A534,A534=A535,A535=A536,A536=A537,A537=A538,A538=A539,A539=A540,A540=A541,A541=A542,A542=A543,A543=A544,A544=A545,A545=A546,A546=A547,A547=A548,A548=A549,A549=A550),IF(A550+1&gt;MATCH(0,Input_Lieferant!$B$9:$B$158,-1),"",A550+1),A550),"")</f>
        <v>25</v>
      </c>
      <c r="B551" s="31"/>
      <c r="C551" s="25" t="str">
        <f t="shared" si="16"/>
        <v>001</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31"/>
      <c r="H551" s="31"/>
      <c r="I551" s="31"/>
      <c r="J551" s="31"/>
      <c r="K551" s="31"/>
      <c r="L551" s="31"/>
      <c r="M551" s="31"/>
      <c r="N551" s="31"/>
      <c r="O551" s="31"/>
      <c r="P551" s="31"/>
      <c r="Q551" s="31"/>
      <c r="R551" s="31"/>
      <c r="S551" s="31"/>
      <c r="T551" s="31"/>
      <c r="U551" s="31"/>
      <c r="V551" s="31"/>
      <c r="W551" s="31" t="str">
        <f t="shared" si="17"/>
        <v>V_SONDERBETRIEBSMITTEL_TRP</v>
      </c>
      <c r="X551" s="31"/>
      <c r="Y551" s="31"/>
      <c r="Z551" s="31"/>
      <c r="AA551" s="31"/>
      <c r="AB551" s="31"/>
      <c r="AC551" s="31"/>
      <c r="AD551" s="31"/>
      <c r="AE551" s="31"/>
      <c r="AF551" s="31"/>
      <c r="AG551" s="31"/>
      <c r="AH551" s="31"/>
    </row>
    <row r="552" spans="1:34" x14ac:dyDescent="0.4">
      <c r="A552" s="31">
        <f>IFERROR(IF(AND(A530=A531,A531=A532,A532=A533,A533=A534,A534=A535,A535=A536,A536=A537,A537=A538,A538=A539,A539=A540,A540=A541,A541=A542,A542=A543,A543=A544,A544=A545,A545=A546,A546=A547,A547=A548,A548=A549,A549=A550,A550=A551),IF(A551+1&gt;MATCH(0,Input_Lieferant!$B$9:$B$158,-1),"",A551+1),A551),"")</f>
        <v>26</v>
      </c>
      <c r="B552" s="31"/>
      <c r="C552" s="25" t="str">
        <f t="shared" si="16"/>
        <v>001</v>
      </c>
      <c r="D552" s="31"/>
      <c r="E552" s="31"/>
      <c r="F552" s="31" t="str">
        <f>IF(A552&lt;&gt;"", _xlfn.IFNA(INDEX(Grunddaten!$A$9:$S$159,MATCH(A552,Input_Lieferant!$B$9:$B$158,0),MATCH(W552,Grunddaten!$A$8:$M$8,0)),""), "")&amp;""</f>
        <v>QdvcWKcAcFOucuTobDtFFWjOcamisD</v>
      </c>
      <c r="G552" s="31"/>
      <c r="H552" s="31"/>
      <c r="I552" s="31"/>
      <c r="J552" s="31"/>
      <c r="K552" s="31"/>
      <c r="L552" s="31"/>
      <c r="M552" s="31"/>
      <c r="N552" s="31"/>
      <c r="O552" s="31"/>
      <c r="P552" s="31"/>
      <c r="Q552" s="31"/>
      <c r="R552" s="31"/>
      <c r="S552" s="31"/>
      <c r="T552" s="31"/>
      <c r="U552" s="31"/>
      <c r="V552" s="31"/>
      <c r="W552" s="31" t="str">
        <f t="shared" si="17"/>
        <v>V_A_NUMMER</v>
      </c>
      <c r="X552" s="31"/>
      <c r="Y552" s="31"/>
      <c r="Z552" s="31"/>
      <c r="AA552" s="31"/>
      <c r="AB552" s="31"/>
      <c r="AC552" s="31"/>
      <c r="AD552" s="31"/>
      <c r="AE552" s="31"/>
      <c r="AF552" s="31"/>
      <c r="AG552" s="31"/>
      <c r="AH552" s="31"/>
    </row>
    <row r="553" spans="1:34" x14ac:dyDescent="0.4">
      <c r="A553" s="31">
        <f>IFERROR(IF(AND(A531=A532,A532=A533,A533=A534,A534=A535,A535=A536,A536=A537,A537=A538,A538=A539,A539=A540,A540=A541,A541=A542,A542=A543,A543=A544,A544=A545,A545=A546,A546=A547,A547=A548,A548=A549,A549=A550,A550=A551,A551=A552),IF(A552+1&gt;MATCH(0,Input_Lieferant!$B$9:$B$158,-1),"",A552+1),A552),"")</f>
        <v>26</v>
      </c>
      <c r="B553" s="31"/>
      <c r="C553" s="25" t="str">
        <f t="shared" si="16"/>
        <v>001</v>
      </c>
      <c r="D553" s="31"/>
      <c r="E553" s="31"/>
      <c r="F553" s="31" t="str">
        <f>IF(A553&lt;&gt;"", _xlfn.IFNA(INDEX(Grunddaten!$A$9:$S$159,MATCH(A553,Input_Lieferant!$B$9:$B$158,0),MATCH(W553,Grunddaten!$A$8:$M$8,0)),""), "")&amp;""</f>
        <v>5.91</v>
      </c>
      <c r="G553" s="31"/>
      <c r="H553" s="31"/>
      <c r="I553" s="31"/>
      <c r="J553" s="31"/>
      <c r="K553" s="31"/>
      <c r="L553" s="31"/>
      <c r="M553" s="31"/>
      <c r="N553" s="31"/>
      <c r="O553" s="31"/>
      <c r="P553" s="31"/>
      <c r="Q553" s="31"/>
      <c r="R553" s="31"/>
      <c r="S553" s="31"/>
      <c r="T553" s="31"/>
      <c r="U553" s="31"/>
      <c r="V553" s="31"/>
      <c r="W553" s="31" t="str">
        <f t="shared" si="17"/>
        <v>V_REVFREMD</v>
      </c>
      <c r="X553" s="31"/>
      <c r="Y553" s="31"/>
      <c r="Z553" s="31"/>
      <c r="AA553" s="31"/>
      <c r="AB553" s="31"/>
      <c r="AC553" s="31"/>
      <c r="AD553" s="31"/>
      <c r="AE553" s="31"/>
      <c r="AF553" s="31"/>
      <c r="AG553" s="31"/>
      <c r="AH553" s="31"/>
    </row>
    <row r="554" spans="1:34" x14ac:dyDescent="0.4">
      <c r="A554" s="31">
        <f>IFERROR(IF(AND(A532=A533,A533=A534,A534=A535,A535=A536,A536=A537,A537=A538,A538=A539,A539=A540,A540=A541,A541=A542,A542=A543,A543=A544,A544=A545,A545=A546,A546=A547,A547=A548,A548=A549,A549=A550,A550=A551,A551=A552,A552=A553),IF(A553+1&gt;MATCH(0,Input_Lieferant!$B$9:$B$158,-1),"",A553+1),A553),"")</f>
        <v>26</v>
      </c>
      <c r="B554" s="31"/>
      <c r="C554" s="25" t="str">
        <f t="shared" si="16"/>
        <v>001</v>
      </c>
      <c r="D554" s="31"/>
      <c r="E554" s="31"/>
      <c r="F554" s="31" t="str">
        <f>IF(A554&lt;&gt;"", _xlfn.IFNA(INDEX(Grunddaten!$A$9:$S$159,MATCH(A554,Input_Lieferant!$B$9:$B$158,0),MATCH(W554,Grunddaten!$A$8:$M$8,0)),""), "")&amp;""</f>
        <v>7.47</v>
      </c>
      <c r="G554" s="31"/>
      <c r="H554" s="31"/>
      <c r="I554" s="31"/>
      <c r="J554" s="31"/>
      <c r="K554" s="31"/>
      <c r="L554" s="31"/>
      <c r="M554" s="31"/>
      <c r="N554" s="31"/>
      <c r="O554" s="31"/>
      <c r="P554" s="31"/>
      <c r="Q554" s="31"/>
      <c r="R554" s="31"/>
      <c r="S554" s="31"/>
      <c r="T554" s="31"/>
      <c r="U554" s="31"/>
      <c r="V554" s="31"/>
      <c r="W554" s="31" t="str">
        <f t="shared" si="17"/>
        <v>V_REVEIGEN</v>
      </c>
      <c r="X554" s="31"/>
      <c r="Y554" s="31"/>
      <c r="Z554" s="31"/>
      <c r="AA554" s="31"/>
      <c r="AB554" s="31"/>
      <c r="AC554" s="31"/>
      <c r="AD554" s="31"/>
      <c r="AE554" s="31"/>
      <c r="AF554" s="31"/>
      <c r="AG554" s="31"/>
      <c r="AH554" s="31"/>
    </row>
    <row r="555" spans="1:34" x14ac:dyDescent="0.4">
      <c r="A555" s="31">
        <f>IFERROR(IF(AND(A533=A534,A534=A535,A535=A536,A536=A537,A537=A538,A538=A539,A539=A540,A540=A541,A541=A542,A542=A543,A543=A544,A544=A545,A545=A546,A546=A547,A547=A548,A548=A549,A549=A550,A550=A551,A551=A552,A552=A553,A553=A554),IF(A554+1&gt;MATCH(0,Input_Lieferant!$B$9:$B$158,-1),"",A554+1),A554),"")</f>
        <v>26</v>
      </c>
      <c r="B555" s="31"/>
      <c r="C555" s="25" t="str">
        <f t="shared" si="16"/>
        <v>001</v>
      </c>
      <c r="D555" s="31"/>
      <c r="E555" s="31"/>
      <c r="F555" s="31" t="str">
        <f>IF(A555&lt;&gt;"", _xlfn.IFNA(INDEX('Systemmanager - Datenassistent'!$A$9:$AE$159,MATCH(A555,Input_Lieferant!$B$9:$B$158,0),MATCH(W555,'Systemmanager - Datenassistent'!$A$8:$AE$8,0)),""), "")&amp;""</f>
        <v/>
      </c>
      <c r="G555" s="31"/>
      <c r="H555" s="31"/>
      <c r="I555" s="31"/>
      <c r="J555" s="31"/>
      <c r="K555" s="31"/>
      <c r="L555" s="31"/>
      <c r="M555" s="31"/>
      <c r="N555" s="31"/>
      <c r="O555" s="31"/>
      <c r="P555" s="31"/>
      <c r="Q555" s="31"/>
      <c r="R555" s="31"/>
      <c r="S555" s="31"/>
      <c r="T555" s="31"/>
      <c r="U555" s="31"/>
      <c r="V555" s="31"/>
      <c r="W555" s="31" t="str">
        <f t="shared" si="17"/>
        <v>V_SYSTEMMANAGER</v>
      </c>
      <c r="X555" s="31"/>
      <c r="Y555" s="31"/>
      <c r="Z555" s="31"/>
      <c r="AA555" s="31"/>
      <c r="AB555" s="31"/>
      <c r="AC555" s="31"/>
      <c r="AD555" s="31"/>
      <c r="AE555" s="31"/>
      <c r="AF555" s="31"/>
      <c r="AG555" s="31"/>
      <c r="AH555" s="31"/>
    </row>
    <row r="556" spans="1:34" x14ac:dyDescent="0.4">
      <c r="A556" s="31">
        <f>IFERROR(IF(AND(A534=A535,A535=A536,A536=A537,A537=A538,A538=A539,A539=A540,A540=A541,A541=A542,A542=A543,A543=A544,A544=A545,A545=A546,A546=A547,A547=A548,A548=A549,A549=A550,A550=A551,A551=A552,A552=A553,A553=A554,A554=A555),IF(A555+1&gt;MATCH(0,Input_Lieferant!$B$9:$B$158,-1),"",A555+1),A555),"")</f>
        <v>26</v>
      </c>
      <c r="B556" s="31"/>
      <c r="C556" s="25" t="str">
        <f t="shared" si="16"/>
        <v>001</v>
      </c>
      <c r="D556" s="31"/>
      <c r="E556" s="31"/>
      <c r="F556" s="31" t="str">
        <f>IF(A556&lt;&gt;"", _xlfn.IFNA(INDEX(Grunddaten!$A$9:$S$159,MATCH(A556,Input_Lieferant!$B$9:$B$158,0),MATCH(W556,Grunddaten!$A$8:$M$8,0)),""), "")&amp;""</f>
        <v>P</v>
      </c>
      <c r="G556" s="31"/>
      <c r="H556" s="31"/>
      <c r="I556" s="31"/>
      <c r="J556" s="31"/>
      <c r="K556" s="31"/>
      <c r="L556" s="31"/>
      <c r="M556" s="31"/>
      <c r="N556" s="31"/>
      <c r="O556" s="31"/>
      <c r="P556" s="31"/>
      <c r="Q556" s="31"/>
      <c r="R556" s="31"/>
      <c r="S556" s="31"/>
      <c r="T556" s="31"/>
      <c r="U556" s="31"/>
      <c r="V556" s="31"/>
      <c r="W556" s="31" t="str">
        <f t="shared" si="17"/>
        <v>V_UEBERSETZUNG</v>
      </c>
      <c r="X556" s="31"/>
      <c r="Y556" s="31"/>
      <c r="Z556" s="31"/>
      <c r="AA556" s="31"/>
      <c r="AB556" s="31"/>
      <c r="AC556" s="31"/>
      <c r="AD556" s="31"/>
      <c r="AE556" s="31"/>
      <c r="AF556" s="31"/>
      <c r="AG556" s="31"/>
      <c r="AH556" s="31"/>
    </row>
    <row r="557" spans="1:34" x14ac:dyDescent="0.4">
      <c r="A557" s="31">
        <f>IFERROR(IF(AND(A535=A536,A536=A537,A537=A538,A538=A539,A539=A540,A540=A541,A541=A542,A542=A543,A543=A544,A544=A545,A545=A546,A546=A547,A547=A548,A548=A549,A549=A550,A550=A551,A551=A552,A552=A553,A553=A554,A554=A555,A555=A556),IF(A556+1&gt;MATCH(0,Input_Lieferant!$B$9:$B$158,-1),"",A556+1),A556),"")</f>
        <v>26</v>
      </c>
      <c r="B557" s="31"/>
      <c r="C557" s="25" t="str">
        <f t="shared" si="16"/>
        <v>001</v>
      </c>
      <c r="D557" s="31"/>
      <c r="E557" s="31"/>
      <c r="F557" s="31" t="str">
        <f>IF(A557&lt;&gt;"", _xlfn.IFNA(INDEX('Systemmanager - Datenassistent'!$A$9:$AE$159,MATCH(A557,Input_Lieferant!$B$9:$B$158,0),MATCH(W557,'Systemmanager - Datenassistent'!$A$8:$AE$8,0)),""), "")&amp;""</f>
        <v>qfHCfQPBHRvCBPqaInlGlGFzUDRljm</v>
      </c>
      <c r="G557" s="31"/>
      <c r="H557" s="31"/>
      <c r="I557" s="31"/>
      <c r="J557" s="31"/>
      <c r="K557" s="31"/>
      <c r="L557" s="31"/>
      <c r="M557" s="31"/>
      <c r="N557" s="31"/>
      <c r="O557" s="31"/>
      <c r="P557" s="31"/>
      <c r="Q557" s="31"/>
      <c r="R557" s="31"/>
      <c r="S557" s="31"/>
      <c r="T557" s="31"/>
      <c r="U557" s="31"/>
      <c r="V557" s="31"/>
      <c r="W557" s="31" t="str">
        <f t="shared" si="17"/>
        <v>V_KENNZIFFER</v>
      </c>
      <c r="X557" s="31"/>
      <c r="Y557" s="31"/>
      <c r="Z557" s="31"/>
      <c r="AA557" s="31"/>
      <c r="AB557" s="31"/>
      <c r="AC557" s="31"/>
      <c r="AD557" s="31"/>
      <c r="AE557" s="31"/>
      <c r="AF557" s="31"/>
      <c r="AG557" s="31"/>
      <c r="AH557" s="31"/>
    </row>
    <row r="558" spans="1:34" x14ac:dyDescent="0.4">
      <c r="A558" s="31">
        <f>IFERROR(IF(AND(A536=A537,A537=A538,A538=A539,A539=A540,A540=A541,A541=A542,A542=A543,A543=A544,A544=A545,A545=A546,A546=A547,A547=A548,A548=A549,A549=A550,A550=A551,A551=A552,A552=A553,A553=A554,A554=A555,A555=A556,A556=A557),IF(A557+1&gt;MATCH(0,Input_Lieferant!$B$9:$B$158,-1),"",A557+1),A557),"")</f>
        <v>26</v>
      </c>
      <c r="B558" s="31"/>
      <c r="C558" s="25" t="str">
        <f t="shared" si="16"/>
        <v>001</v>
      </c>
      <c r="D558" s="31"/>
      <c r="E558" s="31"/>
      <c r="F558" s="31" t="str">
        <f>IF(A558&lt;&gt;"", _xlfn.IFNA(INDEX('Systemmanager - Datenassistent'!$A$9:$AE$159,MATCH(A558,Input_Lieferant!$B$9:$B$158,0),MATCH(W558,'Systemmanager - Datenassistent'!$A$8:$AE$8,0)),""), "")&amp;""</f>
        <v>LLuVwQNBLIGBorqxiVusfFySpDIPvF</v>
      </c>
      <c r="G558" s="31"/>
      <c r="H558" s="31"/>
      <c r="I558" s="31"/>
      <c r="J558" s="31"/>
      <c r="K558" s="31"/>
      <c r="L558" s="31"/>
      <c r="M558" s="31"/>
      <c r="N558" s="31"/>
      <c r="O558" s="31"/>
      <c r="P558" s="31"/>
      <c r="Q558" s="31"/>
      <c r="R558" s="31"/>
      <c r="S558" s="31"/>
      <c r="T558" s="31"/>
      <c r="U558" s="31"/>
      <c r="V558" s="31"/>
      <c r="W558" s="31" t="str">
        <f t="shared" si="17"/>
        <v>V_NEXT_HIGHER</v>
      </c>
      <c r="X558" s="31"/>
      <c r="Y558" s="31"/>
      <c r="Z558" s="31"/>
      <c r="AA558" s="31"/>
      <c r="AB558" s="31"/>
      <c r="AC558" s="31"/>
      <c r="AD558" s="31"/>
      <c r="AE558" s="31"/>
      <c r="AF558" s="31"/>
      <c r="AG558" s="31"/>
      <c r="AH558" s="31"/>
    </row>
    <row r="559" spans="1:34" x14ac:dyDescent="0.4">
      <c r="A559" s="31">
        <f>IFERROR(IF(AND(A537=A538,A538=A539,A539=A540,A540=A541,A541=A542,A542=A543,A543=A544,A544=A545,A545=A546,A546=A547,A547=A548,A548=A549,A549=A550,A550=A551,A551=A552,A552=A553,A553=A554,A554=A555,A555=A556,A556=A557,A557=A558),IF(A558+1&gt;MATCH(0,Input_Lieferant!$B$9:$B$158,-1),"",A558+1),A558),"")</f>
        <v>26</v>
      </c>
      <c r="B559" s="31"/>
      <c r="C559" s="25" t="str">
        <f t="shared" si="16"/>
        <v>001</v>
      </c>
      <c r="D559" s="31"/>
      <c r="E559" s="31"/>
      <c r="F559" s="31" t="str">
        <f>IF(A559&lt;&gt;"", _xlfn.IFNA(INDEX(Grunddaten!$A$9:$S$159,MATCH(A559,Input_Lieferant!$B$9:$B$158,0),MATCH(W559,Grunddaten!$A$8:$M$8,0)),""), "")&amp;""</f>
        <v/>
      </c>
      <c r="G559" s="31"/>
      <c r="H559" s="31"/>
      <c r="I559" s="31"/>
      <c r="J559" s="31"/>
      <c r="K559" s="31"/>
      <c r="L559" s="31"/>
      <c r="M559" s="31"/>
      <c r="N559" s="31"/>
      <c r="O559" s="31"/>
      <c r="P559" s="31"/>
      <c r="Q559" s="31"/>
      <c r="R559" s="31"/>
      <c r="S559" s="31"/>
      <c r="T559" s="31"/>
      <c r="U559" s="31"/>
      <c r="V559" s="31"/>
      <c r="W559" s="31" t="str">
        <f t="shared" si="17"/>
        <v>V_ZERTFLUG</v>
      </c>
      <c r="X559" s="31"/>
      <c r="Y559" s="31"/>
      <c r="Z559" s="31"/>
      <c r="AA559" s="31"/>
      <c r="AB559" s="31"/>
      <c r="AC559" s="31"/>
      <c r="AD559" s="31"/>
      <c r="AE559" s="31"/>
      <c r="AF559" s="31"/>
      <c r="AG559" s="31"/>
      <c r="AH559" s="31"/>
    </row>
    <row r="560" spans="1:34" x14ac:dyDescent="0.4">
      <c r="A560" s="31">
        <f>IFERROR(IF(AND(A538=A539,A539=A540,A540=A541,A541=A542,A542=A543,A543=A544,A544=A545,A545=A546,A546=A547,A547=A548,A548=A549,A549=A550,A550=A551,A551=A552,A552=A553,A553=A554,A554=A555,A555=A556,A556=A557,A557=A558,A558=A559),IF(A559+1&gt;MATCH(0,Input_Lieferant!$B$9:$B$158,-1),"",A559+1),A559),"")</f>
        <v>26</v>
      </c>
      <c r="B560" s="31"/>
      <c r="C560" s="25" t="str">
        <f t="shared" si="16"/>
        <v>001</v>
      </c>
      <c r="D560" s="31"/>
      <c r="E560" s="31"/>
      <c r="F560" s="31" t="str">
        <f>IF(A560&lt;&gt;"", _xlfn.IFNA(INDEX('Systemmanager - Datenassistent'!$A$9:$AE$159,MATCH(A560,Input_Lieferant!$B$9:$B$158,0),MATCH(W560,'Systemmanager - Datenassistent'!$A$8:$AE$8,0)),""), "")&amp;""</f>
        <v>X</v>
      </c>
      <c r="G560" s="31"/>
      <c r="H560" s="31"/>
      <c r="I560" s="31"/>
      <c r="J560" s="31"/>
      <c r="K560" s="31"/>
      <c r="L560" s="31"/>
      <c r="M560" s="31"/>
      <c r="N560" s="31"/>
      <c r="O560" s="31"/>
      <c r="P560" s="31"/>
      <c r="Q560" s="31"/>
      <c r="R560" s="31"/>
      <c r="S560" s="31"/>
      <c r="T560" s="31"/>
      <c r="U560" s="31"/>
      <c r="V560" s="31"/>
      <c r="W560" s="31" t="str">
        <f t="shared" si="17"/>
        <v>V_APM</v>
      </c>
      <c r="X560" s="31"/>
      <c r="Y560" s="31"/>
      <c r="Z560" s="31"/>
      <c r="AA560" s="31"/>
      <c r="AB560" s="31"/>
      <c r="AC560" s="31"/>
      <c r="AD560" s="31"/>
      <c r="AE560" s="31"/>
      <c r="AF560" s="31"/>
      <c r="AG560" s="31"/>
      <c r="AH560" s="31"/>
    </row>
    <row r="561" spans="1:34" x14ac:dyDescent="0.4">
      <c r="A561" s="31">
        <f>IFERROR(IF(AND(A539=A540,A540=A541,A541=A542,A542=A543,A543=A544,A544=A545,A545=A546,A546=A547,A547=A548,A548=A549,A549=A550,A550=A551,A551=A552,A552=A553,A553=A554,A554=A555,A555=A556,A556=A557,A557=A558,A558=A559,A559=A560),IF(A560+1&gt;MATCH(0,Input_Lieferant!$B$9:$B$158,-1),"",A560+1),A560),"")</f>
        <v>26</v>
      </c>
      <c r="B561" s="31"/>
      <c r="C561" s="25" t="str">
        <f t="shared" si="16"/>
        <v>001</v>
      </c>
      <c r="D561" s="31"/>
      <c r="E561" s="31"/>
      <c r="F561" s="31"/>
      <c r="G561" s="31"/>
      <c r="H561" s="31"/>
      <c r="I561" s="31"/>
      <c r="J561" s="31"/>
      <c r="K561" s="31"/>
      <c r="L561" s="31"/>
      <c r="M561" s="31"/>
      <c r="N561" s="31"/>
      <c r="O561" s="31"/>
      <c r="P561" s="31"/>
      <c r="Q561" s="31"/>
      <c r="R561" s="31"/>
      <c r="S561" s="31"/>
      <c r="T561" s="31"/>
      <c r="U561" s="31"/>
      <c r="V561" s="31"/>
      <c r="W561" s="31" t="str">
        <f t="shared" si="17"/>
        <v>V_CHEOPS</v>
      </c>
      <c r="X561" s="31"/>
      <c r="Y561" s="31"/>
      <c r="Z561" s="31"/>
      <c r="AA561" s="31"/>
      <c r="AB561" s="31"/>
      <c r="AC561" s="31"/>
      <c r="AD561" s="31"/>
      <c r="AE561" s="31"/>
      <c r="AF561" s="31"/>
      <c r="AG561" s="31"/>
      <c r="AH561" s="31"/>
    </row>
    <row r="562" spans="1:34" x14ac:dyDescent="0.4">
      <c r="A562" s="31">
        <f>IFERROR(IF(AND(A540=A541,A541=A542,A542=A543,A543=A544,A544=A545,A545=A546,A546=A547,A547=A548,A548=A549,A549=A550,A550=A551,A551=A552,A552=A553,A553=A554,A554=A555,A555=A556,A556=A557,A557=A558,A558=A559,A559=A560,A560=A561),IF(A561+1&gt;MATCH(0,Input_Lieferant!$B$9:$B$158,-1),"",A561+1),A561),"")</f>
        <v>26</v>
      </c>
      <c r="B562" s="31"/>
      <c r="C562" s="25" t="str">
        <f t="shared" si="16"/>
        <v>001</v>
      </c>
      <c r="D562" s="31"/>
      <c r="E562" s="31"/>
      <c r="F562" s="31" t="str">
        <f>IF(A562&lt;&gt;"", _xlfn.IFNA(INDEX('Systemmanager - Datenassistent'!$A$9:$AE$159,MATCH(A562,Input_Lieferant!$B$9:$B$158,0),MATCH(W562,'Systemmanager - Datenassistent'!$A$8:$AE$8,0)),""), "")&amp;""</f>
        <v>X</v>
      </c>
      <c r="G562" s="31"/>
      <c r="H562" s="31"/>
      <c r="I562" s="31"/>
      <c r="J562" s="31"/>
      <c r="K562" s="31"/>
      <c r="L562" s="31"/>
      <c r="M562" s="31"/>
      <c r="N562" s="31"/>
      <c r="O562" s="31"/>
      <c r="P562" s="31"/>
      <c r="Q562" s="31"/>
      <c r="R562" s="31"/>
      <c r="S562" s="31"/>
      <c r="T562" s="31"/>
      <c r="U562" s="31"/>
      <c r="V562" s="31"/>
      <c r="W562" s="31" t="str">
        <f t="shared" si="17"/>
        <v>V_SVSAA</v>
      </c>
      <c r="X562" s="31"/>
      <c r="Y562" s="31"/>
      <c r="Z562" s="31"/>
      <c r="AA562" s="31"/>
      <c r="AB562" s="31"/>
      <c r="AC562" s="31"/>
      <c r="AD562" s="31"/>
      <c r="AE562" s="31"/>
      <c r="AF562" s="31"/>
      <c r="AG562" s="31"/>
      <c r="AH562" s="31"/>
    </row>
    <row r="563" spans="1:34" x14ac:dyDescent="0.4">
      <c r="A563" s="31">
        <f>IFERROR(IF(AND(A541=A542,A542=A543,A543=A544,A544=A545,A545=A546,A546=A547,A547=A548,A548=A549,A549=A550,A550=A551,A551=A552,A552=A553,A553=A554,A554=A555,A555=A556,A556=A557,A557=A558,A558=A559,A559=A560,A560=A561,A561=A562),IF(A562+1&gt;MATCH(0,Input_Lieferant!$B$9:$B$158,-1),"",A562+1),A562),"")</f>
        <v>26</v>
      </c>
      <c r="B563" s="31"/>
      <c r="C563" s="25" t="str">
        <f t="shared" si="16"/>
        <v>001</v>
      </c>
      <c r="D563" s="31"/>
      <c r="E563" s="31"/>
      <c r="F563" s="31" t="str">
        <f>IF(A563&lt;&gt;"", IFERROR(ROUND(INDEX(Input_Lieferant!$A$9:$AS$159,MATCH(A563,Input_Lieferant!$B$9:$B$158,0),MATCH(W563,Input_Lieferant!$A$8:$AS$8,0)),2),""), "")&amp;""</f>
        <v>6.58</v>
      </c>
      <c r="G563" s="31"/>
      <c r="H563" s="31"/>
      <c r="I563" s="31"/>
      <c r="J563" s="31"/>
      <c r="K563" s="31"/>
      <c r="L563" s="31"/>
      <c r="M563" s="31"/>
      <c r="N563" s="31"/>
      <c r="O563" s="31"/>
      <c r="P563" s="31"/>
      <c r="Q563" s="31"/>
      <c r="R563" s="31"/>
      <c r="S563" s="31"/>
      <c r="T563" s="31"/>
      <c r="U563" s="31"/>
      <c r="V563" s="31"/>
      <c r="W563" s="31" t="str">
        <f t="shared" si="17"/>
        <v>V_BEWERTUNGSPREIS</v>
      </c>
      <c r="X563" s="31"/>
      <c r="Y563" s="31"/>
      <c r="Z563" s="31"/>
      <c r="AA563" s="31"/>
      <c r="AB563" s="31"/>
      <c r="AC563" s="31"/>
      <c r="AD563" s="31"/>
      <c r="AE563" s="31"/>
      <c r="AF563" s="31"/>
      <c r="AG563" s="31"/>
      <c r="AH563" s="31"/>
    </row>
    <row r="564" spans="1:34" x14ac:dyDescent="0.4">
      <c r="A564" s="31">
        <f>IFERROR(IF(AND(A542=A543,A543=A544,A544=A545,A545=A546,A546=A547,A547=A548,A548=A549,A549=A550,A550=A551,A551=A552,A552=A553,A553=A554,A554=A555,A555=A556,A556=A557,A557=A558,A558=A559,A559=A560,A560=A561,A561=A562,A562=A563),IF(A563+1&gt;MATCH(0,Input_Lieferant!$B$9:$B$158,-1),"",A563+1),A563),"")</f>
        <v>26</v>
      </c>
      <c r="B564" s="31"/>
      <c r="C564" s="25" t="str">
        <f t="shared" si="16"/>
        <v>001</v>
      </c>
      <c r="D564" s="31"/>
      <c r="E564" s="31"/>
      <c r="F564" s="31" t="str">
        <f>IF(A564&lt;&gt;"", _xlfn.IFNA(INDEX(Input_Lieferant!$A$9:$AS$159,MATCH(A564,Input_Lieferant!$B$9:$B$158,0),MATCH(W564,Input_Lieferant!$A$8:$AS$8,0)),""), "")&amp;""</f>
        <v>CHF</v>
      </c>
      <c r="G564" s="31"/>
      <c r="H564" s="31"/>
      <c r="I564" s="31"/>
      <c r="J564" s="31"/>
      <c r="K564" s="31"/>
      <c r="L564" s="31"/>
      <c r="M564" s="31"/>
      <c r="N564" s="31"/>
      <c r="O564" s="31"/>
      <c r="P564" s="31"/>
      <c r="Q564" s="31"/>
      <c r="R564" s="31"/>
      <c r="S564" s="31"/>
      <c r="T564" s="31"/>
      <c r="U564" s="31"/>
      <c r="V564" s="31"/>
      <c r="W564" s="31" t="str">
        <f t="shared" si="17"/>
        <v>V_WAEHRUNG</v>
      </c>
      <c r="X564" s="31"/>
      <c r="Y564" s="31"/>
      <c r="Z564" s="31"/>
      <c r="AA564" s="31"/>
      <c r="AB564" s="31"/>
      <c r="AC564" s="31"/>
      <c r="AD564" s="31"/>
      <c r="AE564" s="31"/>
      <c r="AF564" s="31"/>
      <c r="AG564" s="31"/>
      <c r="AH564" s="31"/>
    </row>
    <row r="565" spans="1:34" x14ac:dyDescent="0.4">
      <c r="A565" s="31">
        <f>IFERROR(IF(AND(A543=A544,A544=A545,A545=A546,A546=A547,A547=A548,A548=A549,A549=A550,A550=A551,A551=A552,A552=A553,A553=A554,A554=A555,A555=A556,A556=A557,A557=A558,A558=A559,A559=A560,A560=A561,A561=A562,A562=A563,A563=A564),IF(A564+1&gt;MATCH(0,Input_Lieferant!$B$9:$B$158,-1),"",A564+1),A564),"")</f>
        <v>26</v>
      </c>
      <c r="B565" s="31"/>
      <c r="C565" s="25" t="str">
        <f t="shared" si="16"/>
        <v>001</v>
      </c>
      <c r="D565" s="31"/>
      <c r="E565" s="31"/>
      <c r="F565" s="31" t="str">
        <f>IF(A565&lt;&gt;"", _xlfn.IFNA(INDEX(Input_Lieferant!$A$9:$AS$159,MATCH(A565,Input_Lieferant!$B$9:$B$158,0),MATCH(W565,Input_Lieferant!$A$8:$AS$8,0)),""), "")&amp;""</f>
        <v>29</v>
      </c>
      <c r="G565" s="31"/>
      <c r="H565" s="31"/>
      <c r="I565" s="31"/>
      <c r="J565" s="31"/>
      <c r="K565" s="31"/>
      <c r="L565" s="31"/>
      <c r="M565" s="31"/>
      <c r="N565" s="31"/>
      <c r="O565" s="31"/>
      <c r="P565" s="31"/>
      <c r="Q565" s="31"/>
      <c r="R565" s="31"/>
      <c r="S565" s="31"/>
      <c r="T565" s="31"/>
      <c r="U565" s="31"/>
      <c r="V565" s="31"/>
      <c r="W565" s="31" t="str">
        <f t="shared" si="17"/>
        <v>V_PREISEINHEIT</v>
      </c>
      <c r="X565" s="31"/>
      <c r="Y565" s="31"/>
      <c r="Z565" s="31"/>
      <c r="AA565" s="31"/>
      <c r="AB565" s="31"/>
      <c r="AC565" s="31"/>
      <c r="AD565" s="31"/>
      <c r="AE565" s="31"/>
      <c r="AF565" s="31"/>
      <c r="AG565" s="31"/>
      <c r="AH565" s="31"/>
    </row>
    <row r="566" spans="1:34" x14ac:dyDescent="0.4">
      <c r="A566" s="31">
        <f>IFERROR(IF(AND(A544=A545,A545=A546,A546=A547,A547=A548,A548=A549,A549=A550,A550=A551,A551=A552,A552=A553,A553=A554,A554=A555,A555=A556,A556=A557,A557=A558,A558=A559,A559=A560,A560=A561,A561=A562,A562=A563,A563=A564,A564=A565),IF(A565+1&gt;MATCH(0,Input_Lieferant!$B$9:$B$158,-1),"",A565+1),A565),"")</f>
        <v>26</v>
      </c>
      <c r="B566" s="31"/>
      <c r="C566" s="25" t="str">
        <f t="shared" si="16"/>
        <v>001</v>
      </c>
      <c r="D566" s="31"/>
      <c r="E566" s="31"/>
      <c r="F566" s="31">
        <f ca="1">IF(A566&lt;&gt;"",NOW(),"")</f>
        <v>45755.45830578704</v>
      </c>
      <c r="G566" s="31"/>
      <c r="H566" s="31"/>
      <c r="I566" s="31"/>
      <c r="J566" s="31"/>
      <c r="K566" s="31"/>
      <c r="L566" s="31"/>
      <c r="M566" s="31"/>
      <c r="N566" s="31"/>
      <c r="O566" s="31"/>
      <c r="P566" s="31"/>
      <c r="Q566" s="31"/>
      <c r="R566" s="31"/>
      <c r="S566" s="31"/>
      <c r="T566" s="31"/>
      <c r="U566" s="31"/>
      <c r="V566" s="31"/>
      <c r="W566" s="31" t="str">
        <f t="shared" si="17"/>
        <v>V_GUELTIGAB</v>
      </c>
      <c r="X566" s="31"/>
      <c r="Y566" s="31"/>
      <c r="Z566" s="31"/>
      <c r="AA566" s="31"/>
      <c r="AB566" s="31"/>
      <c r="AC566" s="31"/>
      <c r="AD566" s="31"/>
      <c r="AE566" s="31"/>
      <c r="AF566" s="31"/>
      <c r="AG566" s="31"/>
      <c r="AH566" s="31"/>
    </row>
    <row r="567" spans="1:34" x14ac:dyDescent="0.4">
      <c r="A567" s="31">
        <f>IFERROR(IF(AND(A545=A546,A546=A547,A547=A548,A548=A549,A549=A550,A550=A551,A551=A552,A552=A553,A553=A554,A554=A555,A555=A556,A556=A557,A557=A558,A558=A559,A559=A560,A560=A561,A561=A562,A562=A563,A563=A564,A564=A565,A565=A566),IF(A566+1&gt;MATCH(0,Input_Lieferant!$B$9:$B$158,-1),"",A566+1),A566),"")</f>
        <v>26</v>
      </c>
      <c r="B567" s="31"/>
      <c r="C567" s="25" t="str">
        <f t="shared" si="16"/>
        <v>001</v>
      </c>
      <c r="D567" s="31"/>
      <c r="E567" s="31"/>
      <c r="F567" s="31" t="str">
        <f>IF(A567&lt;&gt;"", _xlfn.IFNA(INDEX('Systemmanager - Datenassistent'!$A$9:$AE$159,MATCH(A567,Input_Lieferant!$B$9:$B$158,0),MATCH(W567,'Systemmanager - Datenassistent'!$A$8:$AE$8,0)),""), "")&amp;""</f>
        <v/>
      </c>
      <c r="G567" s="31"/>
      <c r="H567" s="31"/>
      <c r="I567" s="31"/>
      <c r="J567" s="31"/>
      <c r="K567" s="31"/>
      <c r="L567" s="31"/>
      <c r="M567" s="31"/>
      <c r="N567" s="31"/>
      <c r="O567" s="31"/>
      <c r="P567" s="31"/>
      <c r="Q567" s="31"/>
      <c r="R567" s="31"/>
      <c r="S567" s="31"/>
      <c r="T567" s="31"/>
      <c r="U567" s="31"/>
      <c r="V567" s="31"/>
      <c r="W567" s="31" t="str">
        <f t="shared" si="17"/>
        <v>V_MIET_RELEVANZ</v>
      </c>
      <c r="X567" s="31"/>
      <c r="Y567" s="31"/>
      <c r="Z567" s="31"/>
      <c r="AA567" s="31"/>
      <c r="AB567" s="31"/>
      <c r="AC567" s="31"/>
      <c r="AD567" s="31"/>
      <c r="AE567" s="31"/>
      <c r="AF567" s="31"/>
      <c r="AG567" s="31"/>
      <c r="AH567" s="31"/>
    </row>
    <row r="568" spans="1:34" x14ac:dyDescent="0.4">
      <c r="A568" s="31">
        <f>IFERROR(IF(AND(A546=A547,A547=A548,A548=A549,A549=A550,A550=A551,A551=A552,A552=A553,A553=A554,A554=A555,A555=A556,A556=A557,A557=A558,A558=A559,A559=A560,A560=A561,A561=A562,A562=A563,A563=A564,A564=A565,A565=A566,A566=A567),IF(A567+1&gt;MATCH(0,Input_Lieferant!$B$9:$B$158,-1),"",A567+1),A567),"")</f>
        <v>26</v>
      </c>
      <c r="B568" s="31"/>
      <c r="C568" s="25" t="str">
        <f t="shared" si="16"/>
        <v>001</v>
      </c>
      <c r="D568" s="31"/>
      <c r="E568" s="31"/>
      <c r="F568" s="31" t="str">
        <f>IF(A568&lt;&gt;"", _xlfn.IFNA(INDEX('Systemmanager - Datenassistent'!$A$9:$AE$159,MATCH(A568,Input_Lieferant!$B$9:$B$158,0),MATCH(W568,'Systemmanager - Datenassistent'!$A$8:$AE$8,0)),""), "")&amp;""</f>
        <v>1</v>
      </c>
      <c r="G568" s="31"/>
      <c r="H568" s="31"/>
      <c r="I568" s="31"/>
      <c r="J568" s="31"/>
      <c r="K568" s="31"/>
      <c r="L568" s="31"/>
      <c r="M568" s="31"/>
      <c r="N568" s="31"/>
      <c r="O568" s="31"/>
      <c r="P568" s="31"/>
      <c r="Q568" s="31"/>
      <c r="R568" s="31"/>
      <c r="S568" s="31"/>
      <c r="T568" s="31"/>
      <c r="U568" s="31"/>
      <c r="V568" s="31"/>
      <c r="W568" s="31" t="str">
        <f t="shared" si="17"/>
        <v>V_NACHSCHUBKLASSE</v>
      </c>
      <c r="X568" s="31"/>
      <c r="Y568" s="31"/>
      <c r="Z568" s="31"/>
      <c r="AA568" s="31"/>
      <c r="AB568" s="31"/>
      <c r="AC568" s="31"/>
      <c r="AD568" s="31"/>
      <c r="AE568" s="31"/>
      <c r="AF568" s="31"/>
      <c r="AG568" s="31"/>
      <c r="AH568" s="31"/>
    </row>
    <row r="569" spans="1:34" x14ac:dyDescent="0.4">
      <c r="A569" s="31">
        <f>IFERROR(IF(AND(A547=A548,A548=A549,A549=A550,A550=A551,A551=A552,A552=A553,A553=A554,A554=A555,A555=A556,A556=A557,A557=A558,A558=A559,A559=A560,A560=A561,A561=A562,A562=A563,A563=A564,A564=A565,A565=A566,A566=A567,A567=A568),IF(A568+1&gt;MATCH(0,Input_Lieferant!$B$9:$B$158,-1),"",A568+1),A568),"")</f>
        <v>26</v>
      </c>
      <c r="B569" s="31"/>
      <c r="C569" s="25" t="str">
        <f t="shared" si="16"/>
        <v>001</v>
      </c>
      <c r="D569" s="31"/>
      <c r="E569" s="31"/>
      <c r="F569" s="31" t="str">
        <f>IF(A569&lt;&gt;"", _xlfn.IFNA(INDEX(Input_Lieferant!$A$9:$AS$159,MATCH(A569,Input_Lieferant!$B$9:$B$158,0),MATCH(W569,Input_Lieferant!$A$8:$AS$8,0)),""), "")&amp;""</f>
        <v>39</v>
      </c>
      <c r="G569" s="31"/>
      <c r="H569" s="31"/>
      <c r="I569" s="31"/>
      <c r="J569" s="31"/>
      <c r="K569" s="31"/>
      <c r="L569" s="31"/>
      <c r="M569" s="31"/>
      <c r="N569" s="31"/>
      <c r="O569" s="31"/>
      <c r="P569" s="31"/>
      <c r="Q569" s="31"/>
      <c r="R569" s="31"/>
      <c r="S569" s="31"/>
      <c r="T569" s="31"/>
      <c r="U569" s="31"/>
      <c r="V569" s="31"/>
      <c r="W569" s="31" t="str">
        <f t="shared" si="17"/>
        <v>V_LAGERFAEHIGKEIT</v>
      </c>
      <c r="X569" s="31"/>
      <c r="Y569" s="31"/>
      <c r="Z569" s="31"/>
      <c r="AA569" s="31"/>
      <c r="AB569" s="31"/>
      <c r="AC569" s="31"/>
      <c r="AD569" s="31"/>
      <c r="AE569" s="31"/>
      <c r="AF569" s="31"/>
      <c r="AG569" s="31"/>
      <c r="AH569" s="31"/>
    </row>
    <row r="570" spans="1:34" x14ac:dyDescent="0.4">
      <c r="A570" s="31">
        <f>IFERROR(IF(AND(A548=A549,A549=A550,A550=A551,A551=A552,A552=A553,A553=A554,A554=A555,A555=A556,A556=A557,A557=A558,A558=A559,A559=A560,A560=A561,A561=A562,A562=A563,A563=A564,A564=A565,A565=A566,A566=A567,A567=A568,A568=A569),IF(A569+1&gt;MATCH(0,Input_Lieferant!$B$9:$B$158,-1),"",A569+1),A569),"")</f>
        <v>26</v>
      </c>
      <c r="B570" s="31"/>
      <c r="C570" s="25" t="str">
        <f t="shared" si="16"/>
        <v>001</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V_BETRIEBSMITTEL</v>
      </c>
      <c r="X570" s="31"/>
      <c r="Y570" s="31"/>
      <c r="Z570" s="31"/>
      <c r="AA570" s="31"/>
      <c r="AB570" s="31"/>
      <c r="AC570" s="31"/>
      <c r="AD570" s="31"/>
      <c r="AE570" s="31"/>
      <c r="AF570" s="31"/>
      <c r="AG570" s="31"/>
      <c r="AH570" s="31"/>
    </row>
    <row r="571" spans="1:34" x14ac:dyDescent="0.4">
      <c r="A571" s="31">
        <f>IFERROR(IF(AND(A549=A550,A550=A551,A551=A552,A552=A553,A553=A554,A554=A555,A555=A556,A556=A557,A557=A558,A558=A559,A559=A560,A560=A561,A561=A562,A562=A563,A563=A564,A564=A565,A565=A566,A566=A567,A567=A568,A568=A569,A569=A570),IF(A570+1&gt;MATCH(0,Input_Lieferant!$B$9:$B$158,-1),"",A570+1),A570),"")</f>
        <v>26</v>
      </c>
      <c r="B571" s="31"/>
      <c r="C571" s="25" t="str">
        <f t="shared" si="16"/>
        <v>001</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V_SONDERBETRIEBSMITTEL_MKZ</v>
      </c>
      <c r="X571" s="31"/>
      <c r="Y571" s="31"/>
      <c r="Z571" s="31"/>
      <c r="AA571" s="31"/>
      <c r="AB571" s="31"/>
      <c r="AC571" s="31"/>
      <c r="AD571" s="31"/>
      <c r="AE571" s="31"/>
      <c r="AF571" s="31"/>
      <c r="AG571" s="31"/>
      <c r="AH571" s="31"/>
    </row>
    <row r="572" spans="1:34" x14ac:dyDescent="0.4">
      <c r="A572" s="31">
        <f>IFERROR(IF(AND(A550=A551,A551=A552,A552=A553,A553=A554,A554=A555,A555=A556,A556=A557,A557=A558,A558=A559,A559=A560,A560=A561,A561=A562,A562=A563,A563=A564,A564=A565,A565=A566,A566=A567,A567=A568,A568=A569,A569=A570,A570=A571),IF(A571+1&gt;MATCH(0,Input_Lieferant!$B$9:$B$158,-1),"",A571+1),A571),"")</f>
        <v>26</v>
      </c>
      <c r="B572" s="31"/>
      <c r="C572" s="25" t="str">
        <f t="shared" si="16"/>
        <v>001</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V_SONDERBETRIEBSMITTEL_PRD</v>
      </c>
      <c r="X572" s="31"/>
      <c r="Y572" s="31"/>
      <c r="Z572" s="31"/>
      <c r="AA572" s="31"/>
      <c r="AB572" s="31"/>
      <c r="AC572" s="31"/>
      <c r="AD572" s="31"/>
      <c r="AE572" s="31"/>
      <c r="AF572" s="31"/>
      <c r="AG572" s="31"/>
      <c r="AH572" s="31"/>
    </row>
    <row r="573" spans="1:34" x14ac:dyDescent="0.4">
      <c r="A573" s="31">
        <f>IFERROR(IF(AND(A551=A552,A552=A553,A553=A554,A554=A555,A555=A556,A556=A557,A557=A558,A558=A559,A559=A560,A560=A561,A561=A562,A562=A563,A563=A564,A564=A565,A565=A566,A566=A567,A567=A568,A568=A569,A569=A570,A570=A571,A571=A572),IF(A572+1&gt;MATCH(0,Input_Lieferant!$B$9:$B$158,-1),"",A572+1),A572),"")</f>
        <v>26</v>
      </c>
      <c r="B573" s="31"/>
      <c r="C573" s="25" t="str">
        <f t="shared" si="16"/>
        <v>001</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31"/>
      <c r="H573" s="31"/>
      <c r="I573" s="31"/>
      <c r="J573" s="31"/>
      <c r="K573" s="31"/>
      <c r="L573" s="31"/>
      <c r="M573" s="31"/>
      <c r="N573" s="31"/>
      <c r="O573" s="31"/>
      <c r="P573" s="31"/>
      <c r="Q573" s="31"/>
      <c r="R573" s="31"/>
      <c r="S573" s="31"/>
      <c r="T573" s="31"/>
      <c r="U573" s="31"/>
      <c r="V573" s="31"/>
      <c r="W573" s="31" t="str">
        <f t="shared" si="17"/>
        <v>V_SONDERBETRIEBSMITTEL_TRP</v>
      </c>
      <c r="X573" s="31"/>
      <c r="Y573" s="31"/>
      <c r="Z573" s="31"/>
      <c r="AA573" s="31"/>
      <c r="AB573" s="31"/>
      <c r="AC573" s="31"/>
      <c r="AD573" s="31"/>
      <c r="AE573" s="31"/>
      <c r="AF573" s="31"/>
      <c r="AG573" s="31"/>
      <c r="AH573" s="31"/>
    </row>
    <row r="574" spans="1:34" x14ac:dyDescent="0.4">
      <c r="A574" s="31">
        <f>IFERROR(IF(AND(A552=A553,A553=A554,A554=A555,A555=A556,A556=A557,A557=A558,A558=A559,A559=A560,A560=A561,A561=A562,A562=A563,A563=A564,A564=A565,A565=A566,A566=A567,A567=A568,A568=A569,A569=A570,A570=A571,A571=A572,A572=A573),IF(A573+1&gt;MATCH(0,Input_Lieferant!$B$9:$B$158,-1),"",A573+1),A573),"")</f>
        <v>27</v>
      </c>
      <c r="B574" s="31"/>
      <c r="C574" s="25" t="str">
        <f t="shared" si="16"/>
        <v>001</v>
      </c>
      <c r="D574" s="31"/>
      <c r="E574" s="31"/>
      <c r="F574" s="31" t="str">
        <f>IF(A574&lt;&gt;"", _xlfn.IFNA(INDEX(Grunddaten!$A$9:$S$159,MATCH(A574,Input_Lieferant!$B$9:$B$158,0),MATCH(W574,Grunddaten!$A$8:$M$8,0)),""), "")&amp;""</f>
        <v>burPPxVJLloOTNbjarcpKwngsOxRJG</v>
      </c>
      <c r="G574" s="31"/>
      <c r="H574" s="31"/>
      <c r="I574" s="31"/>
      <c r="J574" s="31"/>
      <c r="K574" s="31"/>
      <c r="L574" s="31"/>
      <c r="M574" s="31"/>
      <c r="N574" s="31"/>
      <c r="O574" s="31"/>
      <c r="P574" s="31"/>
      <c r="Q574" s="31"/>
      <c r="R574" s="31"/>
      <c r="S574" s="31"/>
      <c r="T574" s="31"/>
      <c r="U574" s="31"/>
      <c r="V574" s="31"/>
      <c r="W574" s="31" t="str">
        <f t="shared" si="17"/>
        <v>V_A_NUMMER</v>
      </c>
      <c r="X574" s="31"/>
      <c r="Y574" s="31"/>
      <c r="Z574" s="31"/>
      <c r="AA574" s="31"/>
      <c r="AB574" s="31"/>
      <c r="AC574" s="31"/>
      <c r="AD574" s="31"/>
      <c r="AE574" s="31"/>
      <c r="AF574" s="31"/>
      <c r="AG574" s="31"/>
      <c r="AH574" s="31"/>
    </row>
    <row r="575" spans="1:34" x14ac:dyDescent="0.4">
      <c r="A575" s="31">
        <f>IFERROR(IF(AND(A553=A554,A554=A555,A555=A556,A556=A557,A557=A558,A558=A559,A559=A560,A560=A561,A561=A562,A562=A563,A563=A564,A564=A565,A565=A566,A566=A567,A567=A568,A568=A569,A569=A570,A570=A571,A571=A572,A572=A573,A573=A574),IF(A574+1&gt;MATCH(0,Input_Lieferant!$B$9:$B$158,-1),"",A574+1),A574),"")</f>
        <v>27</v>
      </c>
      <c r="B575" s="31"/>
      <c r="C575" s="25" t="str">
        <f t="shared" si="16"/>
        <v>001</v>
      </c>
      <c r="D575" s="31"/>
      <c r="E575" s="31"/>
      <c r="F575" s="31" t="str">
        <f>IF(A575&lt;&gt;"", _xlfn.IFNA(INDEX(Grunddaten!$A$9:$S$159,MATCH(A575,Input_Lieferant!$B$9:$B$158,0),MATCH(W575,Grunddaten!$A$8:$M$8,0)),""), "")&amp;""</f>
        <v>8.07</v>
      </c>
      <c r="G575" s="31"/>
      <c r="H575" s="31"/>
      <c r="I575" s="31"/>
      <c r="J575" s="31"/>
      <c r="K575" s="31"/>
      <c r="L575" s="31"/>
      <c r="M575" s="31"/>
      <c r="N575" s="31"/>
      <c r="O575" s="31"/>
      <c r="P575" s="31"/>
      <c r="Q575" s="31"/>
      <c r="R575" s="31"/>
      <c r="S575" s="31"/>
      <c r="T575" s="31"/>
      <c r="U575" s="31"/>
      <c r="V575" s="31"/>
      <c r="W575" s="31" t="str">
        <f t="shared" si="17"/>
        <v>V_REVFREMD</v>
      </c>
      <c r="X575" s="31"/>
      <c r="Y575" s="31"/>
      <c r="Z575" s="31"/>
      <c r="AA575" s="31"/>
      <c r="AB575" s="31"/>
      <c r="AC575" s="31"/>
      <c r="AD575" s="31"/>
      <c r="AE575" s="31"/>
      <c r="AF575" s="31"/>
      <c r="AG575" s="31"/>
      <c r="AH575" s="31"/>
    </row>
    <row r="576" spans="1:34" x14ac:dyDescent="0.4">
      <c r="A576" s="31">
        <f>IFERROR(IF(AND(A554=A555,A555=A556,A556=A557,A557=A558,A558=A559,A559=A560,A560=A561,A561=A562,A562=A563,A563=A564,A564=A565,A565=A566,A566=A567,A567=A568,A568=A569,A569=A570,A570=A571,A571=A572,A572=A573,A573=A574,A574=A575),IF(A575+1&gt;MATCH(0,Input_Lieferant!$B$9:$B$158,-1),"",A575+1),A575),"")</f>
        <v>27</v>
      </c>
      <c r="B576" s="31"/>
      <c r="C576" s="25" t="str">
        <f t="shared" si="16"/>
        <v>001</v>
      </c>
      <c r="D576" s="31"/>
      <c r="E576" s="31"/>
      <c r="F576" s="31" t="str">
        <f>IF(A576&lt;&gt;"", _xlfn.IFNA(INDEX(Grunddaten!$A$9:$S$159,MATCH(A576,Input_Lieferant!$B$9:$B$158,0),MATCH(W576,Grunddaten!$A$8:$M$8,0)),""), "")&amp;""</f>
        <v>2.39</v>
      </c>
      <c r="G576" s="31"/>
      <c r="H576" s="31"/>
      <c r="I576" s="31"/>
      <c r="J576" s="31"/>
      <c r="K576" s="31"/>
      <c r="L576" s="31"/>
      <c r="M576" s="31"/>
      <c r="N576" s="31"/>
      <c r="O576" s="31"/>
      <c r="P576" s="31"/>
      <c r="Q576" s="31"/>
      <c r="R576" s="31"/>
      <c r="S576" s="31"/>
      <c r="T576" s="31"/>
      <c r="U576" s="31"/>
      <c r="V576" s="31"/>
      <c r="W576" s="31" t="str">
        <f t="shared" si="17"/>
        <v>V_REVEIGEN</v>
      </c>
      <c r="X576" s="31"/>
      <c r="Y576" s="31"/>
      <c r="Z576" s="31"/>
      <c r="AA576" s="31"/>
      <c r="AB576" s="31"/>
      <c r="AC576" s="31"/>
      <c r="AD576" s="31"/>
      <c r="AE576" s="31"/>
      <c r="AF576" s="31"/>
      <c r="AG576" s="31"/>
      <c r="AH576" s="31"/>
    </row>
    <row r="577" spans="1:34" x14ac:dyDescent="0.4">
      <c r="A577" s="31">
        <f>IFERROR(IF(AND(A555=A556,A556=A557,A557=A558,A558=A559,A559=A560,A560=A561,A561=A562,A562=A563,A563=A564,A564=A565,A565=A566,A566=A567,A567=A568,A568=A569,A569=A570,A570=A571,A571=A572,A572=A573,A573=A574,A574=A575,A575=A576),IF(A576+1&gt;MATCH(0,Input_Lieferant!$B$9:$B$158,-1),"",A576+1),A576),"")</f>
        <v>27</v>
      </c>
      <c r="B577" s="31"/>
      <c r="C577" s="25" t="str">
        <f t="shared" si="16"/>
        <v>001</v>
      </c>
      <c r="D577" s="31"/>
      <c r="E577" s="31"/>
      <c r="F577" s="31" t="str">
        <f>IF(A577&lt;&gt;"", _xlfn.IFNA(INDEX('Systemmanager - Datenassistent'!$A$9:$AE$159,MATCH(A577,Input_Lieferant!$B$9:$B$158,0),MATCH(W577,'Systemmanager - Datenassistent'!$A$8:$AE$8,0)),""), "")&amp;""</f>
        <v/>
      </c>
      <c r="G577" s="31"/>
      <c r="H577" s="31"/>
      <c r="I577" s="31"/>
      <c r="J577" s="31"/>
      <c r="K577" s="31"/>
      <c r="L577" s="31"/>
      <c r="M577" s="31"/>
      <c r="N577" s="31"/>
      <c r="O577" s="31"/>
      <c r="P577" s="31"/>
      <c r="Q577" s="31"/>
      <c r="R577" s="31"/>
      <c r="S577" s="31"/>
      <c r="T577" s="31"/>
      <c r="U577" s="31"/>
      <c r="V577" s="31"/>
      <c r="W577" s="31" t="str">
        <f t="shared" si="17"/>
        <v>V_SYSTEMMANAGER</v>
      </c>
      <c r="X577" s="31"/>
      <c r="Y577" s="31"/>
      <c r="Z577" s="31"/>
      <c r="AA577" s="31"/>
      <c r="AB577" s="31"/>
      <c r="AC577" s="31"/>
      <c r="AD577" s="31"/>
      <c r="AE577" s="31"/>
      <c r="AF577" s="31"/>
      <c r="AG577" s="31"/>
      <c r="AH577" s="31"/>
    </row>
    <row r="578" spans="1:34" x14ac:dyDescent="0.4">
      <c r="A578" s="31">
        <f>IFERROR(IF(AND(A556=A557,A557=A558,A558=A559,A559=A560,A560=A561,A561=A562,A562=A563,A563=A564,A564=A565,A565=A566,A566=A567,A567=A568,A568=A569,A569=A570,A570=A571,A571=A572,A572=A573,A573=A574,A574=A575,A575=A576,A576=A577),IF(A577+1&gt;MATCH(0,Input_Lieferant!$B$9:$B$158,-1),"",A577+1),A577),"")</f>
        <v>27</v>
      </c>
      <c r="B578" s="31"/>
      <c r="C578" s="25" t="str">
        <f t="shared" ref="C578:C641" si="18">IF(A578="","","001")</f>
        <v>001</v>
      </c>
      <c r="D578" s="31"/>
      <c r="E578" s="31"/>
      <c r="F578" s="31" t="str">
        <f>IF(A578&lt;&gt;"", _xlfn.IFNA(INDEX(Grunddaten!$A$9:$S$159,MATCH(A578,Input_Lieferant!$B$9:$B$158,0),MATCH(W578,Grunddaten!$A$8:$M$8,0)),""), "")&amp;""</f>
        <v>N</v>
      </c>
      <c r="G578" s="31"/>
      <c r="H578" s="31"/>
      <c r="I578" s="31"/>
      <c r="J578" s="31"/>
      <c r="K578" s="31"/>
      <c r="L578" s="31"/>
      <c r="M578" s="31"/>
      <c r="N578" s="31"/>
      <c r="O578" s="31"/>
      <c r="P578" s="31"/>
      <c r="Q578" s="31"/>
      <c r="R578" s="31"/>
      <c r="S578" s="31"/>
      <c r="T578" s="31"/>
      <c r="U578" s="31"/>
      <c r="V578" s="31"/>
      <c r="W578" s="31" t="str">
        <f t="shared" si="17"/>
        <v>V_UEBERSETZUNG</v>
      </c>
      <c r="X578" s="31"/>
      <c r="Y578" s="31"/>
      <c r="Z578" s="31"/>
      <c r="AA578" s="31"/>
      <c r="AB578" s="31"/>
      <c r="AC578" s="31"/>
      <c r="AD578" s="31"/>
      <c r="AE578" s="31"/>
      <c r="AF578" s="31"/>
      <c r="AG578" s="31"/>
      <c r="AH578" s="31"/>
    </row>
    <row r="579" spans="1:34" x14ac:dyDescent="0.4">
      <c r="A579" s="31">
        <f>IFERROR(IF(AND(A557=A558,A558=A559,A559=A560,A560=A561,A561=A562,A562=A563,A563=A564,A564=A565,A565=A566,A566=A567,A567=A568,A568=A569,A569=A570,A570=A571,A571=A572,A572=A573,A573=A574,A574=A575,A575=A576,A576=A577,A577=A578),IF(A578+1&gt;MATCH(0,Input_Lieferant!$B$9:$B$158,-1),"",A578+1),A578),"")</f>
        <v>27</v>
      </c>
      <c r="B579" s="31"/>
      <c r="C579" s="25" t="str">
        <f t="shared" si="18"/>
        <v>001</v>
      </c>
      <c r="D579" s="31"/>
      <c r="E579" s="31"/>
      <c r="F579" s="31" t="str">
        <f>IF(A579&lt;&gt;"", _xlfn.IFNA(INDEX('Systemmanager - Datenassistent'!$A$9:$AE$159,MATCH(A579,Input_Lieferant!$B$9:$B$158,0),MATCH(W579,'Systemmanager - Datenassistent'!$A$8:$AE$8,0)),""), "")&amp;""</f>
        <v>lEiuqOTpEgbcUgJvvotXMPgDjqznFv</v>
      </c>
      <c r="G579" s="31"/>
      <c r="H579" s="31"/>
      <c r="I579" s="31"/>
      <c r="J579" s="31"/>
      <c r="K579" s="31"/>
      <c r="L579" s="31"/>
      <c r="M579" s="31"/>
      <c r="N579" s="31"/>
      <c r="O579" s="31"/>
      <c r="P579" s="31"/>
      <c r="Q579" s="31"/>
      <c r="R579" s="31"/>
      <c r="S579" s="31"/>
      <c r="T579" s="31"/>
      <c r="U579" s="31"/>
      <c r="V579" s="31"/>
      <c r="W579" s="31" t="str">
        <f t="shared" si="17"/>
        <v>V_KENNZIFFER</v>
      </c>
      <c r="X579" s="31"/>
      <c r="Y579" s="31"/>
      <c r="Z579" s="31"/>
      <c r="AA579" s="31"/>
      <c r="AB579" s="31"/>
      <c r="AC579" s="31"/>
      <c r="AD579" s="31"/>
      <c r="AE579" s="31"/>
      <c r="AF579" s="31"/>
      <c r="AG579" s="31"/>
      <c r="AH579" s="31"/>
    </row>
    <row r="580" spans="1:34" x14ac:dyDescent="0.4">
      <c r="A580" s="31">
        <f>IFERROR(IF(AND(A558=A559,A559=A560,A560=A561,A561=A562,A562=A563,A563=A564,A564=A565,A565=A566,A566=A567,A567=A568,A568=A569,A569=A570,A570=A571,A571=A572,A572=A573,A573=A574,A574=A575,A575=A576,A576=A577,A577=A578,A578=A579),IF(A579+1&gt;MATCH(0,Input_Lieferant!$B$9:$B$158,-1),"",A579+1),A579),"")</f>
        <v>27</v>
      </c>
      <c r="B580" s="31"/>
      <c r="C580" s="25" t="str">
        <f t="shared" si="18"/>
        <v>001</v>
      </c>
      <c r="D580" s="31"/>
      <c r="E580" s="31"/>
      <c r="F580" s="31" t="str">
        <f>IF(A580&lt;&gt;"", _xlfn.IFNA(INDEX('Systemmanager - Datenassistent'!$A$9:$AE$159,MATCH(A580,Input_Lieferant!$B$9:$B$158,0),MATCH(W580,'Systemmanager - Datenassistent'!$A$8:$AE$8,0)),""), "")&amp;""</f>
        <v>NbcMwMjyeAGnpFPRpSbbFMEOFNWwyT</v>
      </c>
      <c r="G580" s="31"/>
      <c r="H580" s="31"/>
      <c r="I580" s="31"/>
      <c r="J580" s="31"/>
      <c r="K580" s="31"/>
      <c r="L580" s="31"/>
      <c r="M580" s="31"/>
      <c r="N580" s="31"/>
      <c r="O580" s="31"/>
      <c r="P580" s="31"/>
      <c r="Q580" s="31"/>
      <c r="R580" s="31"/>
      <c r="S580" s="31"/>
      <c r="T580" s="31"/>
      <c r="U580" s="31"/>
      <c r="V580" s="31"/>
      <c r="W580" s="31" t="str">
        <f t="shared" si="17"/>
        <v>V_NEXT_HIGHER</v>
      </c>
      <c r="X580" s="31"/>
      <c r="Y580" s="31"/>
      <c r="Z580" s="31"/>
      <c r="AA580" s="31"/>
      <c r="AB580" s="31"/>
      <c r="AC580" s="31"/>
      <c r="AD580" s="31"/>
      <c r="AE580" s="31"/>
      <c r="AF580" s="31"/>
      <c r="AG580" s="31"/>
      <c r="AH580" s="31"/>
    </row>
    <row r="581" spans="1:34" x14ac:dyDescent="0.4">
      <c r="A581" s="31">
        <f>IFERROR(IF(AND(A559=A560,A560=A561,A561=A562,A562=A563,A563=A564,A564=A565,A565=A566,A566=A567,A567=A568,A568=A569,A569=A570,A570=A571,A571=A572,A572=A573,A573=A574,A574=A575,A575=A576,A576=A577,A577=A578,A578=A579,A579=A580),IF(A580+1&gt;MATCH(0,Input_Lieferant!$B$9:$B$158,-1),"",A580+1),A580),"")</f>
        <v>27</v>
      </c>
      <c r="B581" s="31"/>
      <c r="C581" s="25" t="str">
        <f t="shared" si="18"/>
        <v>001</v>
      </c>
      <c r="D581" s="31"/>
      <c r="E581" s="31"/>
      <c r="F581" s="31" t="str">
        <f>IF(A581&lt;&gt;"", _xlfn.IFNA(INDEX(Grunddaten!$A$9:$S$159,MATCH(A581,Input_Lieferant!$B$9:$B$158,0),MATCH(W581,Grunddaten!$A$8:$M$8,0)),""), "")&amp;""</f>
        <v>J</v>
      </c>
      <c r="G581" s="31"/>
      <c r="H581" s="31"/>
      <c r="I581" s="31"/>
      <c r="J581" s="31"/>
      <c r="K581" s="31"/>
      <c r="L581" s="31"/>
      <c r="M581" s="31"/>
      <c r="N581" s="31"/>
      <c r="O581" s="31"/>
      <c r="P581" s="31"/>
      <c r="Q581" s="31"/>
      <c r="R581" s="31"/>
      <c r="S581" s="31"/>
      <c r="T581" s="31"/>
      <c r="U581" s="31"/>
      <c r="V581" s="31"/>
      <c r="W581" s="31" t="str">
        <f t="shared" si="17"/>
        <v>V_ZERTFLUG</v>
      </c>
      <c r="X581" s="31"/>
      <c r="Y581" s="31"/>
      <c r="Z581" s="31"/>
      <c r="AA581" s="31"/>
      <c r="AB581" s="31"/>
      <c r="AC581" s="31"/>
      <c r="AD581" s="31"/>
      <c r="AE581" s="31"/>
      <c r="AF581" s="31"/>
      <c r="AG581" s="31"/>
      <c r="AH581" s="31"/>
    </row>
    <row r="582" spans="1:34" x14ac:dyDescent="0.4">
      <c r="A582" s="31">
        <f>IFERROR(IF(AND(A560=A561,A561=A562,A562=A563,A563=A564,A564=A565,A565=A566,A566=A567,A567=A568,A568=A569,A569=A570,A570=A571,A571=A572,A572=A573,A573=A574,A574=A575,A575=A576,A576=A577,A577=A578,A578=A579,A579=A580,A580=A581),IF(A581+1&gt;MATCH(0,Input_Lieferant!$B$9:$B$158,-1),"",A581+1),A581),"")</f>
        <v>27</v>
      </c>
      <c r="B582" s="31"/>
      <c r="C582" s="25" t="str">
        <f t="shared" si="18"/>
        <v>001</v>
      </c>
      <c r="D582" s="31"/>
      <c r="E582" s="31"/>
      <c r="F582" s="31" t="str">
        <f>IF(A582&lt;&gt;"", _xlfn.IFNA(INDEX('Systemmanager - Datenassistent'!$A$9:$AE$159,MATCH(A582,Input_Lieferant!$B$9:$B$158,0),MATCH(W582,'Systemmanager - Datenassistent'!$A$8:$AE$8,0)),""), "")&amp;""</f>
        <v>X</v>
      </c>
      <c r="G582" s="31"/>
      <c r="H582" s="31"/>
      <c r="I582" s="31"/>
      <c r="J582" s="31"/>
      <c r="K582" s="31"/>
      <c r="L582" s="31"/>
      <c r="M582" s="31"/>
      <c r="N582" s="31"/>
      <c r="O582" s="31"/>
      <c r="P582" s="31"/>
      <c r="Q582" s="31"/>
      <c r="R582" s="31"/>
      <c r="S582" s="31"/>
      <c r="T582" s="31"/>
      <c r="U582" s="31"/>
      <c r="V582" s="31"/>
      <c r="W582" s="31" t="str">
        <f t="shared" si="17"/>
        <v>V_APM</v>
      </c>
      <c r="X582" s="31"/>
      <c r="Y582" s="31"/>
      <c r="Z582" s="31"/>
      <c r="AA582" s="31"/>
      <c r="AB582" s="31"/>
      <c r="AC582" s="31"/>
      <c r="AD582" s="31"/>
      <c r="AE582" s="31"/>
      <c r="AF582" s="31"/>
      <c r="AG582" s="31"/>
      <c r="AH582" s="31"/>
    </row>
    <row r="583" spans="1:34" x14ac:dyDescent="0.4">
      <c r="A583" s="31">
        <f>IFERROR(IF(AND(A561=A562,A562=A563,A563=A564,A564=A565,A565=A566,A566=A567,A567=A568,A568=A569,A569=A570,A570=A571,A571=A572,A572=A573,A573=A574,A574=A575,A575=A576,A576=A577,A577=A578,A578=A579,A579=A580,A580=A581,A581=A582),IF(A582+1&gt;MATCH(0,Input_Lieferant!$B$9:$B$158,-1),"",A582+1),A582),"")</f>
        <v>27</v>
      </c>
      <c r="B583" s="31"/>
      <c r="C583" s="25" t="str">
        <f t="shared" si="18"/>
        <v>001</v>
      </c>
      <c r="D583" s="31"/>
      <c r="E583" s="31"/>
      <c r="F583" s="31"/>
      <c r="G583" s="31"/>
      <c r="H583" s="31"/>
      <c r="I583" s="31"/>
      <c r="J583" s="31"/>
      <c r="K583" s="31"/>
      <c r="L583" s="31"/>
      <c r="M583" s="31"/>
      <c r="N583" s="31"/>
      <c r="O583" s="31"/>
      <c r="P583" s="31"/>
      <c r="Q583" s="31"/>
      <c r="R583" s="31"/>
      <c r="S583" s="31"/>
      <c r="T583" s="31"/>
      <c r="U583" s="31"/>
      <c r="V583" s="31"/>
      <c r="W583" s="31" t="str">
        <f t="shared" si="17"/>
        <v>V_CHEOPS</v>
      </c>
      <c r="X583" s="31"/>
      <c r="Y583" s="31"/>
      <c r="Z583" s="31"/>
      <c r="AA583" s="31"/>
      <c r="AB583" s="31"/>
      <c r="AC583" s="31"/>
      <c r="AD583" s="31"/>
      <c r="AE583" s="31"/>
      <c r="AF583" s="31"/>
      <c r="AG583" s="31"/>
      <c r="AH583" s="31"/>
    </row>
    <row r="584" spans="1:34" x14ac:dyDescent="0.4">
      <c r="A584" s="31">
        <f>IFERROR(IF(AND(A562=A563,A563=A564,A564=A565,A565=A566,A566=A567,A567=A568,A568=A569,A569=A570,A570=A571,A571=A572,A572=A573,A573=A574,A574=A575,A575=A576,A576=A577,A577=A578,A578=A579,A579=A580,A580=A581,A581=A582,A582=A583),IF(A583+1&gt;MATCH(0,Input_Lieferant!$B$9:$B$158,-1),"",A583+1),A583),"")</f>
        <v>27</v>
      </c>
      <c r="B584" s="31"/>
      <c r="C584" s="25" t="str">
        <f t="shared" si="18"/>
        <v>001</v>
      </c>
      <c r="D584" s="31"/>
      <c r="E584" s="31"/>
      <c r="F584" s="31" t="str">
        <f>IF(A584&lt;&gt;"", _xlfn.IFNA(INDEX('Systemmanager - Datenassistent'!$A$9:$AE$159,MATCH(A584,Input_Lieferant!$B$9:$B$158,0),MATCH(W584,'Systemmanager - Datenassistent'!$A$8:$AE$8,0)),""), "")&amp;""</f>
        <v>X</v>
      </c>
      <c r="G584" s="31"/>
      <c r="H584" s="31"/>
      <c r="I584" s="31"/>
      <c r="J584" s="31"/>
      <c r="K584" s="31"/>
      <c r="L584" s="31"/>
      <c r="M584" s="31"/>
      <c r="N584" s="31"/>
      <c r="O584" s="31"/>
      <c r="P584" s="31"/>
      <c r="Q584" s="31"/>
      <c r="R584" s="31"/>
      <c r="S584" s="31"/>
      <c r="T584" s="31"/>
      <c r="U584" s="31"/>
      <c r="V584" s="31"/>
      <c r="W584" s="31" t="str">
        <f t="shared" si="17"/>
        <v>V_SVSAA</v>
      </c>
      <c r="X584" s="31"/>
      <c r="Y584" s="31"/>
      <c r="Z584" s="31"/>
      <c r="AA584" s="31"/>
      <c r="AB584" s="31"/>
      <c r="AC584" s="31"/>
      <c r="AD584" s="31"/>
      <c r="AE584" s="31"/>
      <c r="AF584" s="31"/>
      <c r="AG584" s="31"/>
      <c r="AH584" s="31"/>
    </row>
    <row r="585" spans="1:34" x14ac:dyDescent="0.4">
      <c r="A585" s="31">
        <f>IFERROR(IF(AND(A563=A564,A564=A565,A565=A566,A566=A567,A567=A568,A568=A569,A569=A570,A570=A571,A571=A572,A572=A573,A573=A574,A574=A575,A575=A576,A576=A577,A577=A578,A578=A579,A579=A580,A580=A581,A581=A582,A582=A583,A583=A584),IF(A584+1&gt;MATCH(0,Input_Lieferant!$B$9:$B$158,-1),"",A584+1),A584),"")</f>
        <v>27</v>
      </c>
      <c r="B585" s="31"/>
      <c r="C585" s="25" t="str">
        <f t="shared" si="18"/>
        <v>001</v>
      </c>
      <c r="D585" s="31"/>
      <c r="E585" s="31"/>
      <c r="F585" s="31" t="str">
        <f>IF(A585&lt;&gt;"", IFERROR(ROUND(INDEX(Input_Lieferant!$A$9:$AS$159,MATCH(A585,Input_Lieferant!$B$9:$B$158,0),MATCH(W585,Input_Lieferant!$A$8:$AS$8,0)),2),""), "")&amp;""</f>
        <v>1.43</v>
      </c>
      <c r="G585" s="31"/>
      <c r="H585" s="31"/>
      <c r="I585" s="31"/>
      <c r="J585" s="31"/>
      <c r="K585" s="31"/>
      <c r="L585" s="31"/>
      <c r="M585" s="31"/>
      <c r="N585" s="31"/>
      <c r="O585" s="31"/>
      <c r="P585" s="31"/>
      <c r="Q585" s="31"/>
      <c r="R585" s="31"/>
      <c r="S585" s="31"/>
      <c r="T585" s="31"/>
      <c r="U585" s="31"/>
      <c r="V585" s="31"/>
      <c r="W585" s="31" t="str">
        <f t="shared" si="17"/>
        <v>V_BEWERTUNGSPREIS</v>
      </c>
      <c r="X585" s="31"/>
      <c r="Y585" s="31"/>
      <c r="Z585" s="31"/>
      <c r="AA585" s="31"/>
      <c r="AB585" s="31"/>
      <c r="AC585" s="31"/>
      <c r="AD585" s="31"/>
      <c r="AE585" s="31"/>
      <c r="AF585" s="31"/>
      <c r="AG585" s="31"/>
      <c r="AH585" s="31"/>
    </row>
    <row r="586" spans="1:34" x14ac:dyDescent="0.4">
      <c r="A586" s="31">
        <f>IFERROR(IF(AND(A564=A565,A565=A566,A566=A567,A567=A568,A568=A569,A569=A570,A570=A571,A571=A572,A572=A573,A573=A574,A574=A575,A575=A576,A576=A577,A577=A578,A578=A579,A579=A580,A580=A581,A581=A582,A582=A583,A583=A584,A584=A585),IF(A585+1&gt;MATCH(0,Input_Lieferant!$B$9:$B$158,-1),"",A585+1),A585),"")</f>
        <v>27</v>
      </c>
      <c r="B586" s="31"/>
      <c r="C586" s="25" t="str">
        <f t="shared" si="18"/>
        <v>001</v>
      </c>
      <c r="D586" s="31"/>
      <c r="E586" s="31"/>
      <c r="F586" s="31" t="str">
        <f>IF(A586&lt;&gt;"", _xlfn.IFNA(INDEX(Input_Lieferant!$A$9:$AS$159,MATCH(A586,Input_Lieferant!$B$9:$B$158,0),MATCH(W586,Input_Lieferant!$A$8:$AS$8,0)),""), "")&amp;""</f>
        <v>CHF</v>
      </c>
      <c r="G586" s="31"/>
      <c r="H586" s="31"/>
      <c r="I586" s="31"/>
      <c r="J586" s="31"/>
      <c r="K586" s="31"/>
      <c r="L586" s="31"/>
      <c r="M586" s="31"/>
      <c r="N586" s="31"/>
      <c r="O586" s="31"/>
      <c r="P586" s="31"/>
      <c r="Q586" s="31"/>
      <c r="R586" s="31"/>
      <c r="S586" s="31"/>
      <c r="T586" s="31"/>
      <c r="U586" s="31"/>
      <c r="V586" s="31"/>
      <c r="W586" s="31" t="str">
        <f t="shared" si="17"/>
        <v>V_WAEHRUNG</v>
      </c>
      <c r="X586" s="31"/>
      <c r="Y586" s="31"/>
      <c r="Z586" s="31"/>
      <c r="AA586" s="31"/>
      <c r="AB586" s="31"/>
      <c r="AC586" s="31"/>
      <c r="AD586" s="31"/>
      <c r="AE586" s="31"/>
      <c r="AF586" s="31"/>
      <c r="AG586" s="31"/>
      <c r="AH586" s="31"/>
    </row>
    <row r="587" spans="1:34" x14ac:dyDescent="0.4">
      <c r="A587" s="31">
        <f>IFERROR(IF(AND(A565=A566,A566=A567,A567=A568,A568=A569,A569=A570,A570=A571,A571=A572,A572=A573,A573=A574,A574=A575,A575=A576,A576=A577,A577=A578,A578=A579,A579=A580,A580=A581,A581=A582,A582=A583,A583=A584,A584=A585,A585=A586),IF(A586+1&gt;MATCH(0,Input_Lieferant!$B$9:$B$158,-1),"",A586+1),A586),"")</f>
        <v>27</v>
      </c>
      <c r="B587" s="31"/>
      <c r="C587" s="25" t="str">
        <f t="shared" si="18"/>
        <v>001</v>
      </c>
      <c r="D587" s="31"/>
      <c r="E587" s="31"/>
      <c r="F587" s="31" t="str">
        <f>IF(A587&lt;&gt;"", _xlfn.IFNA(INDEX(Input_Lieferant!$A$9:$AS$159,MATCH(A587,Input_Lieferant!$B$9:$B$158,0),MATCH(W587,Input_Lieferant!$A$8:$AS$8,0)),""), "")&amp;""</f>
        <v>32</v>
      </c>
      <c r="G587" s="31"/>
      <c r="H587" s="31"/>
      <c r="I587" s="31"/>
      <c r="J587" s="31"/>
      <c r="K587" s="31"/>
      <c r="L587" s="31"/>
      <c r="M587" s="31"/>
      <c r="N587" s="31"/>
      <c r="O587" s="31"/>
      <c r="P587" s="31"/>
      <c r="Q587" s="31"/>
      <c r="R587" s="31"/>
      <c r="S587" s="31"/>
      <c r="T587" s="31"/>
      <c r="U587" s="31"/>
      <c r="V587" s="31"/>
      <c r="W587" s="31" t="str">
        <f t="shared" si="17"/>
        <v>V_PREISEINHEIT</v>
      </c>
      <c r="X587" s="31"/>
      <c r="Y587" s="31"/>
      <c r="Z587" s="31"/>
      <c r="AA587" s="31"/>
      <c r="AB587" s="31"/>
      <c r="AC587" s="31"/>
      <c r="AD587" s="31"/>
      <c r="AE587" s="31"/>
      <c r="AF587" s="31"/>
      <c r="AG587" s="31"/>
      <c r="AH587" s="31"/>
    </row>
    <row r="588" spans="1:34" x14ac:dyDescent="0.4">
      <c r="A588" s="31">
        <f>IFERROR(IF(AND(A566=A567,A567=A568,A568=A569,A569=A570,A570=A571,A571=A572,A572=A573,A573=A574,A574=A575,A575=A576,A576=A577,A577=A578,A578=A579,A579=A580,A580=A581,A581=A582,A582=A583,A583=A584,A584=A585,A585=A586,A586=A587),IF(A587+1&gt;MATCH(0,Input_Lieferant!$B$9:$B$158,-1),"",A587+1),A587),"")</f>
        <v>27</v>
      </c>
      <c r="B588" s="31"/>
      <c r="C588" s="25" t="str">
        <f t="shared" si="18"/>
        <v>001</v>
      </c>
      <c r="D588" s="31"/>
      <c r="E588" s="31"/>
      <c r="F588" s="31">
        <f ca="1">IF(A588&lt;&gt;"",NOW(),"")</f>
        <v>45755.45830578704</v>
      </c>
      <c r="G588" s="31"/>
      <c r="H588" s="31"/>
      <c r="I588" s="31"/>
      <c r="J588" s="31"/>
      <c r="K588" s="31"/>
      <c r="L588" s="31"/>
      <c r="M588" s="31"/>
      <c r="N588" s="31"/>
      <c r="O588" s="31"/>
      <c r="P588" s="31"/>
      <c r="Q588" s="31"/>
      <c r="R588" s="31"/>
      <c r="S588" s="31"/>
      <c r="T588" s="31"/>
      <c r="U588" s="31"/>
      <c r="V588" s="31"/>
      <c r="W588" s="31" t="str">
        <f t="shared" si="17"/>
        <v>V_GUELTIGAB</v>
      </c>
      <c r="X588" s="31"/>
      <c r="Y588" s="31"/>
      <c r="Z588" s="31"/>
      <c r="AA588" s="31"/>
      <c r="AB588" s="31"/>
      <c r="AC588" s="31"/>
      <c r="AD588" s="31"/>
      <c r="AE588" s="31"/>
      <c r="AF588" s="31"/>
      <c r="AG588" s="31"/>
      <c r="AH588" s="31"/>
    </row>
    <row r="589" spans="1:34" x14ac:dyDescent="0.4">
      <c r="A589" s="31">
        <f>IFERROR(IF(AND(A567=A568,A568=A569,A569=A570,A570=A571,A571=A572,A572=A573,A573=A574,A574=A575,A575=A576,A576=A577,A577=A578,A578=A579,A579=A580,A580=A581,A581=A582,A582=A583,A583=A584,A584=A585,A585=A586,A586=A587,A587=A588),IF(A588+1&gt;MATCH(0,Input_Lieferant!$B$9:$B$158,-1),"",A588+1),A588),"")</f>
        <v>27</v>
      </c>
      <c r="B589" s="31"/>
      <c r="C589" s="25" t="str">
        <f t="shared" si="18"/>
        <v>001</v>
      </c>
      <c r="D589" s="31"/>
      <c r="E589" s="31"/>
      <c r="F589" s="31" t="str">
        <f>IF(A589&lt;&gt;"", _xlfn.IFNA(INDEX('Systemmanager - Datenassistent'!$A$9:$AE$159,MATCH(A589,Input_Lieferant!$B$9:$B$158,0),MATCH(W589,'Systemmanager - Datenassistent'!$A$8:$AE$8,0)),""), "")&amp;""</f>
        <v/>
      </c>
      <c r="G589" s="31"/>
      <c r="H589" s="31"/>
      <c r="I589" s="31"/>
      <c r="J589" s="31"/>
      <c r="K589" s="31"/>
      <c r="L589" s="31"/>
      <c r="M589" s="31"/>
      <c r="N589" s="31"/>
      <c r="O589" s="31"/>
      <c r="P589" s="31"/>
      <c r="Q589" s="31"/>
      <c r="R589" s="31"/>
      <c r="S589" s="31"/>
      <c r="T589" s="31"/>
      <c r="U589" s="31"/>
      <c r="V589" s="31"/>
      <c r="W589" s="31" t="str">
        <f t="shared" si="17"/>
        <v>V_MIET_RELEVANZ</v>
      </c>
      <c r="X589" s="31"/>
      <c r="Y589" s="31"/>
      <c r="Z589" s="31"/>
      <c r="AA589" s="31"/>
      <c r="AB589" s="31"/>
      <c r="AC589" s="31"/>
      <c r="AD589" s="31"/>
      <c r="AE589" s="31"/>
      <c r="AF589" s="31"/>
      <c r="AG589" s="31"/>
      <c r="AH589" s="31"/>
    </row>
    <row r="590" spans="1:34" x14ac:dyDescent="0.4">
      <c r="A590" s="31">
        <f>IFERROR(IF(AND(A568=A569,A569=A570,A570=A571,A571=A572,A572=A573,A573=A574,A574=A575,A575=A576,A576=A577,A577=A578,A578=A579,A579=A580,A580=A581,A581=A582,A582=A583,A583=A584,A584=A585,A585=A586,A586=A587,A587=A588,A588=A589),IF(A589+1&gt;MATCH(0,Input_Lieferant!$B$9:$B$158,-1),"",A589+1),A589),"")</f>
        <v>27</v>
      </c>
      <c r="B590" s="31"/>
      <c r="C590" s="25" t="str">
        <f t="shared" si="18"/>
        <v>001</v>
      </c>
      <c r="D590" s="31"/>
      <c r="E590" s="31"/>
      <c r="F590" s="31" t="str">
        <f>IF(A590&lt;&gt;"", _xlfn.IFNA(INDEX('Systemmanager - Datenassistent'!$A$9:$AE$159,MATCH(A590,Input_Lieferant!$B$9:$B$158,0),MATCH(W590,'Systemmanager - Datenassistent'!$A$8:$AE$8,0)),""), "")&amp;""</f>
        <v>4</v>
      </c>
      <c r="G590" s="31"/>
      <c r="H590" s="31"/>
      <c r="I590" s="31"/>
      <c r="J590" s="31"/>
      <c r="K590" s="31"/>
      <c r="L590" s="31"/>
      <c r="M590" s="31"/>
      <c r="N590" s="31"/>
      <c r="O590" s="31"/>
      <c r="P590" s="31"/>
      <c r="Q590" s="31"/>
      <c r="R590" s="31"/>
      <c r="S590" s="31"/>
      <c r="T590" s="31"/>
      <c r="U590" s="31"/>
      <c r="V590" s="31"/>
      <c r="W590" s="31" t="str">
        <f t="shared" si="17"/>
        <v>V_NACHSCHUBKLASSE</v>
      </c>
      <c r="X590" s="31"/>
      <c r="Y590" s="31"/>
      <c r="Z590" s="31"/>
      <c r="AA590" s="31"/>
      <c r="AB590" s="31"/>
      <c r="AC590" s="31"/>
      <c r="AD590" s="31"/>
      <c r="AE590" s="31"/>
      <c r="AF590" s="31"/>
      <c r="AG590" s="31"/>
      <c r="AH590" s="31"/>
    </row>
    <row r="591" spans="1:34" x14ac:dyDescent="0.4">
      <c r="A591" s="31">
        <f>IFERROR(IF(AND(A569=A570,A570=A571,A571=A572,A572=A573,A573=A574,A574=A575,A575=A576,A576=A577,A577=A578,A578=A579,A579=A580,A580=A581,A581=A582,A582=A583,A583=A584,A584=A585,A585=A586,A586=A587,A587=A588,A588=A589,A589=A590),IF(A590+1&gt;MATCH(0,Input_Lieferant!$B$9:$B$158,-1),"",A590+1),A590),"")</f>
        <v>27</v>
      </c>
      <c r="B591" s="31"/>
      <c r="C591" s="25" t="str">
        <f t="shared" si="18"/>
        <v>001</v>
      </c>
      <c r="D591" s="31"/>
      <c r="E591" s="31"/>
      <c r="F591" s="31" t="str">
        <f>IF(A591&lt;&gt;"", _xlfn.IFNA(INDEX(Input_Lieferant!$A$9:$AS$159,MATCH(A591,Input_Lieferant!$B$9:$B$158,0),MATCH(W591,Input_Lieferant!$A$8:$AS$8,0)),""), "")&amp;""</f>
        <v>46</v>
      </c>
      <c r="G591" s="31"/>
      <c r="H591" s="31"/>
      <c r="I591" s="31"/>
      <c r="J591" s="31"/>
      <c r="K591" s="31"/>
      <c r="L591" s="31"/>
      <c r="M591" s="31"/>
      <c r="N591" s="31"/>
      <c r="O591" s="31"/>
      <c r="P591" s="31"/>
      <c r="Q591" s="31"/>
      <c r="R591" s="31"/>
      <c r="S591" s="31"/>
      <c r="T591" s="31"/>
      <c r="U591" s="31"/>
      <c r="V591" s="31"/>
      <c r="W591" s="31" t="str">
        <f t="shared" si="17"/>
        <v>V_LAGERFAEHIGKEIT</v>
      </c>
      <c r="X591" s="31"/>
      <c r="Y591" s="31"/>
      <c r="Z591" s="31"/>
      <c r="AA591" s="31"/>
      <c r="AB591" s="31"/>
      <c r="AC591" s="31"/>
      <c r="AD591" s="31"/>
      <c r="AE591" s="31"/>
      <c r="AF591" s="31"/>
      <c r="AG591" s="31"/>
      <c r="AH591" s="31"/>
    </row>
    <row r="592" spans="1:34" x14ac:dyDescent="0.4">
      <c r="A592" s="31">
        <f>IFERROR(IF(AND(A570=A571,A571=A572,A572=A573,A573=A574,A574=A575,A575=A576,A576=A577,A577=A578,A578=A579,A579=A580,A580=A581,A581=A582,A582=A583,A583=A584,A584=A585,A585=A586,A586=A587,A587=A588,A588=A589,A589=A590,A590=A591),IF(A591+1&gt;MATCH(0,Input_Lieferant!$B$9:$B$158,-1),"",A591+1),A591),"")</f>
        <v>27</v>
      </c>
      <c r="B592" s="31"/>
      <c r="C592" s="25" t="str">
        <f t="shared" si="18"/>
        <v>001</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V_BETRIEBSMITTEL</v>
      </c>
      <c r="X592" s="31"/>
      <c r="Y592" s="31"/>
      <c r="Z592" s="31"/>
      <c r="AA592" s="31"/>
      <c r="AB592" s="31"/>
      <c r="AC592" s="31"/>
      <c r="AD592" s="31"/>
      <c r="AE592" s="31"/>
      <c r="AF592" s="31"/>
      <c r="AG592" s="31"/>
      <c r="AH592" s="31"/>
    </row>
    <row r="593" spans="1:34" x14ac:dyDescent="0.4">
      <c r="A593" s="31">
        <f>IFERROR(IF(AND(A571=A572,A572=A573,A573=A574,A574=A575,A575=A576,A576=A577,A577=A578,A578=A579,A579=A580,A580=A581,A581=A582,A582=A583,A583=A584,A584=A585,A585=A586,A586=A587,A587=A588,A588=A589,A589=A590,A590=A591,A591=A592),IF(A592+1&gt;MATCH(0,Input_Lieferant!$B$9:$B$158,-1),"",A592+1),A592),"")</f>
        <v>27</v>
      </c>
      <c r="B593" s="31"/>
      <c r="C593" s="25" t="str">
        <f t="shared" si="18"/>
        <v>001</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V_SONDERBETRIEBSMITTEL_MKZ</v>
      </c>
      <c r="X593" s="31"/>
      <c r="Y593" s="31"/>
      <c r="Z593" s="31"/>
      <c r="AA593" s="31"/>
      <c r="AB593" s="31"/>
      <c r="AC593" s="31"/>
      <c r="AD593" s="31"/>
      <c r="AE593" s="31"/>
      <c r="AF593" s="31"/>
      <c r="AG593" s="31"/>
      <c r="AH593" s="31"/>
    </row>
    <row r="594" spans="1:34" x14ac:dyDescent="0.4">
      <c r="A594" s="31">
        <f>IFERROR(IF(AND(A572=A573,A573=A574,A574=A575,A575=A576,A576=A577,A577=A578,A578=A579,A579=A580,A580=A581,A581=A582,A582=A583,A583=A584,A584=A585,A585=A586,A586=A587,A587=A588,A588=A589,A589=A590,A590=A591,A591=A592,A592=A593),IF(A593+1&gt;MATCH(0,Input_Lieferant!$B$9:$B$158,-1),"",A593+1),A593),"")</f>
        <v>27</v>
      </c>
      <c r="B594" s="31"/>
      <c r="C594" s="25" t="str">
        <f t="shared" si="18"/>
        <v>001</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31"/>
      <c r="H594" s="31"/>
      <c r="I594" s="31"/>
      <c r="J594" s="31"/>
      <c r="K594" s="31"/>
      <c r="L594" s="31"/>
      <c r="M594" s="31"/>
      <c r="N594" s="31"/>
      <c r="O594" s="31"/>
      <c r="P594" s="31"/>
      <c r="Q594" s="31"/>
      <c r="R594" s="31"/>
      <c r="S594" s="31"/>
      <c r="T594" s="31"/>
      <c r="U594" s="31"/>
      <c r="V594" s="31"/>
      <c r="W594" s="31" t="str">
        <f t="shared" si="17"/>
        <v>V_SONDERBETRIEBSMITTEL_PRD</v>
      </c>
      <c r="X594" s="31"/>
      <c r="Y594" s="31"/>
      <c r="Z594" s="31"/>
      <c r="AA594" s="31"/>
      <c r="AB594" s="31"/>
      <c r="AC594" s="31"/>
      <c r="AD594" s="31"/>
      <c r="AE594" s="31"/>
      <c r="AF594" s="31"/>
      <c r="AG594" s="31"/>
      <c r="AH594" s="31"/>
    </row>
    <row r="595" spans="1:34" x14ac:dyDescent="0.4">
      <c r="A595" s="31">
        <f>IFERROR(IF(AND(A573=A574,A574=A575,A575=A576,A576=A577,A577=A578,A578=A579,A579=A580,A580=A581,A581=A582,A582=A583,A583=A584,A584=A585,A585=A586,A586=A587,A587=A588,A588=A589,A589=A590,A590=A591,A591=A592,A592=A593,A593=A594),IF(A594+1&gt;MATCH(0,Input_Lieferant!$B$9:$B$158,-1),"",A594+1),A594),"")</f>
        <v>27</v>
      </c>
      <c r="B595" s="31"/>
      <c r="C595" s="25" t="str">
        <f t="shared" si="18"/>
        <v>001</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V_SONDERBETRIEBSMITTEL_TRP</v>
      </c>
      <c r="X595" s="31"/>
      <c r="Y595" s="31"/>
      <c r="Z595" s="31"/>
      <c r="AA595" s="31"/>
      <c r="AB595" s="31"/>
      <c r="AC595" s="31"/>
      <c r="AD595" s="31"/>
      <c r="AE595" s="31"/>
      <c r="AF595" s="31"/>
      <c r="AG595" s="31"/>
      <c r="AH595" s="31"/>
    </row>
    <row r="596" spans="1:34" x14ac:dyDescent="0.4">
      <c r="A596" s="31">
        <f>IFERROR(IF(AND(A574=A575,A575=A576,A576=A577,A577=A578,A578=A579,A579=A580,A580=A581,A581=A582,A582=A583,A583=A584,A584=A585,A585=A586,A586=A587,A587=A588,A588=A589,A589=A590,A590=A591,A591=A592,A592=A593,A593=A594,A594=A595),IF(A595+1&gt;MATCH(0,Input_Lieferant!$B$9:$B$158,-1),"",A595+1),A595),"")</f>
        <v>28</v>
      </c>
      <c r="B596" s="31"/>
      <c r="C596" s="25" t="str">
        <f t="shared" si="18"/>
        <v>001</v>
      </c>
      <c r="D596" s="31"/>
      <c r="E596" s="31"/>
      <c r="F596" s="31" t="str">
        <f>IF(A596&lt;&gt;"", _xlfn.IFNA(INDEX(Grunddaten!$A$9:$S$159,MATCH(A596,Input_Lieferant!$B$9:$B$158,0),MATCH(W596,Grunddaten!$A$8:$M$8,0)),""), "")&amp;""</f>
        <v>NaFLdLeTSfhXKMIWVKgBntIKqSqDeQ</v>
      </c>
      <c r="G596" s="31"/>
      <c r="H596" s="31"/>
      <c r="I596" s="31"/>
      <c r="J596" s="31"/>
      <c r="K596" s="31"/>
      <c r="L596" s="31"/>
      <c r="M596" s="31"/>
      <c r="N596" s="31"/>
      <c r="O596" s="31"/>
      <c r="P596" s="31"/>
      <c r="Q596" s="31"/>
      <c r="R596" s="31"/>
      <c r="S596" s="31"/>
      <c r="T596" s="31"/>
      <c r="U596" s="31"/>
      <c r="V596" s="31"/>
      <c r="W596" s="31" t="str">
        <f t="shared" si="17"/>
        <v>V_A_NUMMER</v>
      </c>
      <c r="X596" s="31"/>
      <c r="Y596" s="31"/>
      <c r="Z596" s="31"/>
      <c r="AA596" s="31"/>
      <c r="AB596" s="31"/>
      <c r="AC596" s="31"/>
      <c r="AD596" s="31"/>
      <c r="AE596" s="31"/>
      <c r="AF596" s="31"/>
      <c r="AG596" s="31"/>
      <c r="AH596" s="31"/>
    </row>
    <row r="597" spans="1:34" x14ac:dyDescent="0.4">
      <c r="A597" s="31">
        <f>IFERROR(IF(AND(A575=A576,A576=A577,A577=A578,A578=A579,A579=A580,A580=A581,A581=A582,A582=A583,A583=A584,A584=A585,A585=A586,A586=A587,A587=A588,A588=A589,A589=A590,A590=A591,A591=A592,A592=A593,A593=A594,A594=A595,A595=A596),IF(A596+1&gt;MATCH(0,Input_Lieferant!$B$9:$B$158,-1),"",A596+1),A596),"")</f>
        <v>28</v>
      </c>
      <c r="B597" s="31"/>
      <c r="C597" s="25" t="str">
        <f t="shared" si="18"/>
        <v>001</v>
      </c>
      <c r="D597" s="31"/>
      <c r="E597" s="31"/>
      <c r="F597" s="31" t="str">
        <f>IF(A597&lt;&gt;"", _xlfn.IFNA(INDEX(Grunddaten!$A$9:$S$159,MATCH(A597,Input_Lieferant!$B$9:$B$158,0),MATCH(W597,Grunddaten!$A$8:$M$8,0)),""), "")&amp;""</f>
        <v>2.5</v>
      </c>
      <c r="G597" s="31"/>
      <c r="H597" s="31"/>
      <c r="I597" s="31"/>
      <c r="J597" s="31"/>
      <c r="K597" s="31"/>
      <c r="L597" s="31"/>
      <c r="M597" s="31"/>
      <c r="N597" s="31"/>
      <c r="O597" s="31"/>
      <c r="P597" s="31"/>
      <c r="Q597" s="31"/>
      <c r="R597" s="31"/>
      <c r="S597" s="31"/>
      <c r="T597" s="31"/>
      <c r="U597" s="31"/>
      <c r="V597" s="31"/>
      <c r="W597" s="31" t="str">
        <f t="shared" si="17"/>
        <v>V_REVFREMD</v>
      </c>
      <c r="X597" s="31"/>
      <c r="Y597" s="31"/>
      <c r="Z597" s="31"/>
      <c r="AA597" s="31"/>
      <c r="AB597" s="31"/>
      <c r="AC597" s="31"/>
      <c r="AD597" s="31"/>
      <c r="AE597" s="31"/>
      <c r="AF597" s="31"/>
      <c r="AG597" s="31"/>
      <c r="AH597" s="31"/>
    </row>
    <row r="598" spans="1:34" x14ac:dyDescent="0.4">
      <c r="A598" s="31">
        <f>IFERROR(IF(AND(A576=A577,A577=A578,A578=A579,A579=A580,A580=A581,A581=A582,A582=A583,A583=A584,A584=A585,A585=A586,A586=A587,A587=A588,A588=A589,A589=A590,A590=A591,A591=A592,A592=A593,A593=A594,A594=A595,A595=A596,A596=A597),IF(A597+1&gt;MATCH(0,Input_Lieferant!$B$9:$B$158,-1),"",A597+1),A597),"")</f>
        <v>28</v>
      </c>
      <c r="B598" s="31"/>
      <c r="C598" s="25" t="str">
        <f t="shared" si="18"/>
        <v>001</v>
      </c>
      <c r="D598" s="31"/>
      <c r="E598" s="31"/>
      <c r="F598" s="31" t="str">
        <f>IF(A598&lt;&gt;"", _xlfn.IFNA(INDEX(Grunddaten!$A$9:$S$159,MATCH(A598,Input_Lieferant!$B$9:$B$158,0),MATCH(W598,Grunddaten!$A$8:$M$8,0)),""), "")&amp;""</f>
        <v>1.65</v>
      </c>
      <c r="G598" s="31"/>
      <c r="H598" s="31"/>
      <c r="I598" s="31"/>
      <c r="J598" s="31"/>
      <c r="K598" s="31"/>
      <c r="L598" s="31"/>
      <c r="M598" s="31"/>
      <c r="N598" s="31"/>
      <c r="O598" s="31"/>
      <c r="P598" s="31"/>
      <c r="Q598" s="31"/>
      <c r="R598" s="31"/>
      <c r="S598" s="31"/>
      <c r="T598" s="31"/>
      <c r="U598" s="31"/>
      <c r="V598" s="31"/>
      <c r="W598" s="31" t="str">
        <f t="shared" si="17"/>
        <v>V_REVEIGEN</v>
      </c>
      <c r="X598" s="31"/>
      <c r="Y598" s="31"/>
      <c r="Z598" s="31"/>
      <c r="AA598" s="31"/>
      <c r="AB598" s="31"/>
      <c r="AC598" s="31"/>
      <c r="AD598" s="31"/>
      <c r="AE598" s="31"/>
      <c r="AF598" s="31"/>
      <c r="AG598" s="31"/>
      <c r="AH598" s="31"/>
    </row>
    <row r="599" spans="1:34" x14ac:dyDescent="0.4">
      <c r="A599" s="31">
        <f>IFERROR(IF(AND(A577=A578,A578=A579,A579=A580,A580=A581,A581=A582,A582=A583,A583=A584,A584=A585,A585=A586,A586=A587,A587=A588,A588=A589,A589=A590,A590=A591,A591=A592,A592=A593,A593=A594,A594=A595,A595=A596,A596=A597,A597=A598),IF(A598+1&gt;MATCH(0,Input_Lieferant!$B$9:$B$158,-1),"",A598+1),A598),"")</f>
        <v>28</v>
      </c>
      <c r="B599" s="31"/>
      <c r="C599" s="25" t="str">
        <f t="shared" si="18"/>
        <v>001</v>
      </c>
      <c r="D599" s="31"/>
      <c r="E599" s="31"/>
      <c r="F599" s="31" t="str">
        <f>IF(A599&lt;&gt;"", _xlfn.IFNA(INDEX('Systemmanager - Datenassistent'!$A$9:$AE$159,MATCH(A599,Input_Lieferant!$B$9:$B$158,0),MATCH(W599,'Systemmanager - Datenassistent'!$A$8:$AE$8,0)),""), "")&amp;""</f>
        <v/>
      </c>
      <c r="G599" s="31"/>
      <c r="H599" s="31"/>
      <c r="I599" s="31"/>
      <c r="J599" s="31"/>
      <c r="K599" s="31"/>
      <c r="L599" s="31"/>
      <c r="M599" s="31"/>
      <c r="N599" s="31"/>
      <c r="O599" s="31"/>
      <c r="P599" s="31"/>
      <c r="Q599" s="31"/>
      <c r="R599" s="31"/>
      <c r="S599" s="31"/>
      <c r="T599" s="31"/>
      <c r="U599" s="31"/>
      <c r="V599" s="31"/>
      <c r="W599" s="31" t="str">
        <f t="shared" si="17"/>
        <v>V_SYSTEMMANAGER</v>
      </c>
      <c r="X599" s="31"/>
      <c r="Y599" s="31"/>
      <c r="Z599" s="31"/>
      <c r="AA599" s="31"/>
      <c r="AB599" s="31"/>
      <c r="AC599" s="31"/>
      <c r="AD599" s="31"/>
      <c r="AE599" s="31"/>
      <c r="AF599" s="31"/>
      <c r="AG599" s="31"/>
      <c r="AH599" s="31"/>
    </row>
    <row r="600" spans="1:34" x14ac:dyDescent="0.4">
      <c r="A600" s="31">
        <f>IFERROR(IF(AND(A578=A579,A579=A580,A580=A581,A581=A582,A582=A583,A583=A584,A584=A585,A585=A586,A586=A587,A587=A588,A588=A589,A589=A590,A590=A591,A591=A592,A592=A593,A593=A594,A594=A595,A595=A596,A596=A597,A597=A598,A598=A599),IF(A599+1&gt;MATCH(0,Input_Lieferant!$B$9:$B$158,-1),"",A599+1),A599),"")</f>
        <v>28</v>
      </c>
      <c r="B600" s="31"/>
      <c r="C600" s="25" t="str">
        <f t="shared" si="18"/>
        <v>001</v>
      </c>
      <c r="D600" s="31"/>
      <c r="E600" s="31"/>
      <c r="F600" s="31" t="str">
        <f>IF(A600&lt;&gt;"", _xlfn.IFNA(INDEX(Grunddaten!$A$9:$S$159,MATCH(A600,Input_Lieferant!$B$9:$B$158,0),MATCH(W600,Grunddaten!$A$8:$M$8,0)),""), "")&amp;""</f>
        <v>N</v>
      </c>
      <c r="G600" s="31"/>
      <c r="H600" s="31"/>
      <c r="I600" s="31"/>
      <c r="J600" s="31"/>
      <c r="K600" s="31"/>
      <c r="L600" s="31"/>
      <c r="M600" s="31"/>
      <c r="N600" s="31"/>
      <c r="O600" s="31"/>
      <c r="P600" s="31"/>
      <c r="Q600" s="31"/>
      <c r="R600" s="31"/>
      <c r="S600" s="31"/>
      <c r="T600" s="31"/>
      <c r="U600" s="31"/>
      <c r="V600" s="31"/>
      <c r="W600" s="31" t="str">
        <f t="shared" ref="W600:W663" si="19">IF(A600&lt;&gt;"", W578&amp;"","")</f>
        <v>V_UEBERSETZUNG</v>
      </c>
      <c r="X600" s="31"/>
      <c r="Y600" s="31"/>
      <c r="Z600" s="31"/>
      <c r="AA600" s="31"/>
      <c r="AB600" s="31"/>
      <c r="AC600" s="31"/>
      <c r="AD600" s="31"/>
      <c r="AE600" s="31"/>
      <c r="AF600" s="31"/>
      <c r="AG600" s="31"/>
      <c r="AH600" s="31"/>
    </row>
    <row r="601" spans="1:34" x14ac:dyDescent="0.4">
      <c r="A601" s="31">
        <f>IFERROR(IF(AND(A579=A580,A580=A581,A581=A582,A582=A583,A583=A584,A584=A585,A585=A586,A586=A587,A587=A588,A588=A589,A589=A590,A590=A591,A591=A592,A592=A593,A593=A594,A594=A595,A595=A596,A596=A597,A597=A598,A598=A599,A599=A600),IF(A600+1&gt;MATCH(0,Input_Lieferant!$B$9:$B$158,-1),"",A600+1),A600),"")</f>
        <v>28</v>
      </c>
      <c r="B601" s="31"/>
      <c r="C601" s="25" t="str">
        <f t="shared" si="18"/>
        <v>001</v>
      </c>
      <c r="D601" s="31"/>
      <c r="E601" s="31"/>
      <c r="F601" s="31" t="str">
        <f>IF(A601&lt;&gt;"", _xlfn.IFNA(INDEX('Systemmanager - Datenassistent'!$A$9:$AE$159,MATCH(A601,Input_Lieferant!$B$9:$B$158,0),MATCH(W601,'Systemmanager - Datenassistent'!$A$8:$AE$8,0)),""), "")&amp;""</f>
        <v>OyrdjCGAkiqgpbVaAyuLsLzVUoSXzl</v>
      </c>
      <c r="G601" s="31"/>
      <c r="H601" s="31"/>
      <c r="I601" s="31"/>
      <c r="J601" s="31"/>
      <c r="K601" s="31"/>
      <c r="L601" s="31"/>
      <c r="M601" s="31"/>
      <c r="N601" s="31"/>
      <c r="O601" s="31"/>
      <c r="P601" s="31"/>
      <c r="Q601" s="31"/>
      <c r="R601" s="31"/>
      <c r="S601" s="31"/>
      <c r="T601" s="31"/>
      <c r="U601" s="31"/>
      <c r="V601" s="31"/>
      <c r="W601" s="31" t="str">
        <f t="shared" si="19"/>
        <v>V_KENNZIFFER</v>
      </c>
      <c r="X601" s="31"/>
      <c r="Y601" s="31"/>
      <c r="Z601" s="31"/>
      <c r="AA601" s="31"/>
      <c r="AB601" s="31"/>
      <c r="AC601" s="31"/>
      <c r="AD601" s="31"/>
      <c r="AE601" s="31"/>
      <c r="AF601" s="31"/>
      <c r="AG601" s="31"/>
      <c r="AH601" s="31"/>
    </row>
    <row r="602" spans="1:34" x14ac:dyDescent="0.4">
      <c r="A602" s="31">
        <f>IFERROR(IF(AND(A580=A581,A581=A582,A582=A583,A583=A584,A584=A585,A585=A586,A586=A587,A587=A588,A588=A589,A589=A590,A590=A591,A591=A592,A592=A593,A593=A594,A594=A595,A595=A596,A596=A597,A597=A598,A598=A599,A599=A600,A600=A601),IF(A601+1&gt;MATCH(0,Input_Lieferant!$B$9:$B$158,-1),"",A601+1),A601),"")</f>
        <v>28</v>
      </c>
      <c r="B602" s="31"/>
      <c r="C602" s="25" t="str">
        <f t="shared" si="18"/>
        <v>001</v>
      </c>
      <c r="D602" s="31"/>
      <c r="E602" s="31"/>
      <c r="F602" s="31" t="str">
        <f>IF(A602&lt;&gt;"", _xlfn.IFNA(INDEX('Systemmanager - Datenassistent'!$A$9:$AE$159,MATCH(A602,Input_Lieferant!$B$9:$B$158,0),MATCH(W602,'Systemmanager - Datenassistent'!$A$8:$AE$8,0)),""), "")&amp;""</f>
        <v>SQRckGIBurwJkGofPQAcdxfyceXCFa</v>
      </c>
      <c r="G602" s="31"/>
      <c r="H602" s="31"/>
      <c r="I602" s="31"/>
      <c r="J602" s="31"/>
      <c r="K602" s="31"/>
      <c r="L602" s="31"/>
      <c r="M602" s="31"/>
      <c r="N602" s="31"/>
      <c r="O602" s="31"/>
      <c r="P602" s="31"/>
      <c r="Q602" s="31"/>
      <c r="R602" s="31"/>
      <c r="S602" s="31"/>
      <c r="T602" s="31"/>
      <c r="U602" s="31"/>
      <c r="V602" s="31"/>
      <c r="W602" s="31" t="str">
        <f t="shared" si="19"/>
        <v>V_NEXT_HIGHER</v>
      </c>
      <c r="X602" s="31"/>
      <c r="Y602" s="31"/>
      <c r="Z602" s="31"/>
      <c r="AA602" s="31"/>
      <c r="AB602" s="31"/>
      <c r="AC602" s="31"/>
      <c r="AD602" s="31"/>
      <c r="AE602" s="31"/>
      <c r="AF602" s="31"/>
      <c r="AG602" s="31"/>
      <c r="AH602" s="31"/>
    </row>
    <row r="603" spans="1:34" x14ac:dyDescent="0.4">
      <c r="A603" s="31">
        <f>IFERROR(IF(AND(A581=A582,A582=A583,A583=A584,A584=A585,A585=A586,A586=A587,A587=A588,A588=A589,A589=A590,A590=A591,A591=A592,A592=A593,A593=A594,A594=A595,A595=A596,A596=A597,A597=A598,A598=A599,A599=A600,A600=A601,A601=A602),IF(A602+1&gt;MATCH(0,Input_Lieferant!$B$9:$B$158,-1),"",A602+1),A602),"")</f>
        <v>28</v>
      </c>
      <c r="B603" s="31"/>
      <c r="C603" s="25" t="str">
        <f t="shared" si="18"/>
        <v>001</v>
      </c>
      <c r="D603" s="31"/>
      <c r="E603" s="31"/>
      <c r="F603" s="31" t="str">
        <f>IF(A603&lt;&gt;"", _xlfn.IFNA(INDEX(Grunddaten!$A$9:$S$159,MATCH(A603,Input_Lieferant!$B$9:$B$158,0),MATCH(W603,Grunddaten!$A$8:$M$8,0)),""), "")&amp;""</f>
        <v/>
      </c>
      <c r="G603" s="31"/>
      <c r="H603" s="31"/>
      <c r="I603" s="31"/>
      <c r="J603" s="31"/>
      <c r="K603" s="31"/>
      <c r="L603" s="31"/>
      <c r="M603" s="31"/>
      <c r="N603" s="31"/>
      <c r="O603" s="31"/>
      <c r="P603" s="31"/>
      <c r="Q603" s="31"/>
      <c r="R603" s="31"/>
      <c r="S603" s="31"/>
      <c r="T603" s="31"/>
      <c r="U603" s="31"/>
      <c r="V603" s="31"/>
      <c r="W603" s="31" t="str">
        <f t="shared" si="19"/>
        <v>V_ZERTFLUG</v>
      </c>
      <c r="X603" s="31"/>
      <c r="Y603" s="31"/>
      <c r="Z603" s="31"/>
      <c r="AA603" s="31"/>
      <c r="AB603" s="31"/>
      <c r="AC603" s="31"/>
      <c r="AD603" s="31"/>
      <c r="AE603" s="31"/>
      <c r="AF603" s="31"/>
      <c r="AG603" s="31"/>
      <c r="AH603" s="31"/>
    </row>
    <row r="604" spans="1:34" x14ac:dyDescent="0.4">
      <c r="A604" s="31">
        <f>IFERROR(IF(AND(A582=A583,A583=A584,A584=A585,A585=A586,A586=A587,A587=A588,A588=A589,A589=A590,A590=A591,A591=A592,A592=A593,A593=A594,A594=A595,A595=A596,A596=A597,A597=A598,A598=A599,A599=A600,A600=A601,A601=A602,A602=A603),IF(A603+1&gt;MATCH(0,Input_Lieferant!$B$9:$B$158,-1),"",A603+1),A603),"")</f>
        <v>28</v>
      </c>
      <c r="B604" s="31"/>
      <c r="C604" s="25" t="str">
        <f t="shared" si="18"/>
        <v>001</v>
      </c>
      <c r="D604" s="31"/>
      <c r="E604" s="31"/>
      <c r="F604" s="31" t="str">
        <f>IF(A604&lt;&gt;"", _xlfn.IFNA(INDEX('Systemmanager - Datenassistent'!$A$9:$AE$159,MATCH(A604,Input_Lieferant!$B$9:$B$158,0),MATCH(W604,'Systemmanager - Datenassistent'!$A$8:$AE$8,0)),""), "")&amp;""</f>
        <v/>
      </c>
      <c r="G604" s="31"/>
      <c r="H604" s="31"/>
      <c r="I604" s="31"/>
      <c r="J604" s="31"/>
      <c r="K604" s="31"/>
      <c r="L604" s="31"/>
      <c r="M604" s="31"/>
      <c r="N604" s="31"/>
      <c r="O604" s="31"/>
      <c r="P604" s="31"/>
      <c r="Q604" s="31"/>
      <c r="R604" s="31"/>
      <c r="S604" s="31"/>
      <c r="T604" s="31"/>
      <c r="U604" s="31"/>
      <c r="V604" s="31"/>
      <c r="W604" s="31" t="str">
        <f t="shared" si="19"/>
        <v>V_APM</v>
      </c>
      <c r="X604" s="31"/>
      <c r="Y604" s="31"/>
      <c r="Z604" s="31"/>
      <c r="AA604" s="31"/>
      <c r="AB604" s="31"/>
      <c r="AC604" s="31"/>
      <c r="AD604" s="31"/>
      <c r="AE604" s="31"/>
      <c r="AF604" s="31"/>
      <c r="AG604" s="31"/>
      <c r="AH604" s="31"/>
    </row>
    <row r="605" spans="1:34" x14ac:dyDescent="0.4">
      <c r="A605" s="31">
        <f>IFERROR(IF(AND(A583=A584,A584=A585,A585=A586,A586=A587,A587=A588,A588=A589,A589=A590,A590=A591,A591=A592,A592=A593,A593=A594,A594=A595,A595=A596,A596=A597,A597=A598,A598=A599,A599=A600,A600=A601,A601=A602,A602=A603,A603=A604),IF(A604+1&gt;MATCH(0,Input_Lieferant!$B$9:$B$158,-1),"",A604+1),A604),"")</f>
        <v>28</v>
      </c>
      <c r="B605" s="31"/>
      <c r="C605" s="25" t="str">
        <f t="shared" si="18"/>
        <v>001</v>
      </c>
      <c r="D605" s="31"/>
      <c r="E605" s="31"/>
      <c r="F605" s="31"/>
      <c r="G605" s="31"/>
      <c r="H605" s="31"/>
      <c r="I605" s="31"/>
      <c r="J605" s="31"/>
      <c r="K605" s="31"/>
      <c r="L605" s="31"/>
      <c r="M605" s="31"/>
      <c r="N605" s="31"/>
      <c r="O605" s="31"/>
      <c r="P605" s="31"/>
      <c r="Q605" s="31"/>
      <c r="R605" s="31"/>
      <c r="S605" s="31"/>
      <c r="T605" s="31"/>
      <c r="U605" s="31"/>
      <c r="V605" s="31"/>
      <c r="W605" s="31" t="str">
        <f t="shared" si="19"/>
        <v>V_CHEOPS</v>
      </c>
      <c r="X605" s="31"/>
      <c r="Y605" s="31"/>
      <c r="Z605" s="31"/>
      <c r="AA605" s="31"/>
      <c r="AB605" s="31"/>
      <c r="AC605" s="31"/>
      <c r="AD605" s="31"/>
      <c r="AE605" s="31"/>
      <c r="AF605" s="31"/>
      <c r="AG605" s="31"/>
      <c r="AH605" s="31"/>
    </row>
    <row r="606" spans="1:34" x14ac:dyDescent="0.4">
      <c r="A606" s="31">
        <f>IFERROR(IF(AND(A584=A585,A585=A586,A586=A587,A587=A588,A588=A589,A589=A590,A590=A591,A591=A592,A592=A593,A593=A594,A594=A595,A595=A596,A596=A597,A597=A598,A598=A599,A599=A600,A600=A601,A601=A602,A602=A603,A603=A604,A604=A605),IF(A605+1&gt;MATCH(0,Input_Lieferant!$B$9:$B$158,-1),"",A605+1),A605),"")</f>
        <v>28</v>
      </c>
      <c r="B606" s="31"/>
      <c r="C606" s="25" t="str">
        <f t="shared" si="18"/>
        <v>001</v>
      </c>
      <c r="D606" s="31"/>
      <c r="E606" s="31"/>
      <c r="F606" s="31" t="str">
        <f>IF(A606&lt;&gt;"", _xlfn.IFNA(INDEX('Systemmanager - Datenassistent'!$A$9:$AE$159,MATCH(A606,Input_Lieferant!$B$9:$B$158,0),MATCH(W606,'Systemmanager - Datenassistent'!$A$8:$AE$8,0)),""), "")&amp;""</f>
        <v/>
      </c>
      <c r="G606" s="31"/>
      <c r="H606" s="31"/>
      <c r="I606" s="31"/>
      <c r="J606" s="31"/>
      <c r="K606" s="31"/>
      <c r="L606" s="31"/>
      <c r="M606" s="31"/>
      <c r="N606" s="31"/>
      <c r="O606" s="31"/>
      <c r="P606" s="31"/>
      <c r="Q606" s="31"/>
      <c r="R606" s="31"/>
      <c r="S606" s="31"/>
      <c r="T606" s="31"/>
      <c r="U606" s="31"/>
      <c r="V606" s="31"/>
      <c r="W606" s="31" t="str">
        <f t="shared" si="19"/>
        <v>V_SVSAA</v>
      </c>
      <c r="X606" s="31"/>
      <c r="Y606" s="31"/>
      <c r="Z606" s="31"/>
      <c r="AA606" s="31"/>
      <c r="AB606" s="31"/>
      <c r="AC606" s="31"/>
      <c r="AD606" s="31"/>
      <c r="AE606" s="31"/>
      <c r="AF606" s="31"/>
      <c r="AG606" s="31"/>
      <c r="AH606" s="31"/>
    </row>
    <row r="607" spans="1:34" x14ac:dyDescent="0.4">
      <c r="A607" s="31">
        <f>IFERROR(IF(AND(A585=A586,A586=A587,A587=A588,A588=A589,A589=A590,A590=A591,A591=A592,A592=A593,A593=A594,A594=A595,A595=A596,A596=A597,A597=A598,A598=A599,A599=A600,A600=A601,A601=A602,A602=A603,A603=A604,A604=A605,A605=A606),IF(A606+1&gt;MATCH(0,Input_Lieferant!$B$9:$B$158,-1),"",A606+1),A606),"")</f>
        <v>28</v>
      </c>
      <c r="B607" s="31"/>
      <c r="C607" s="25" t="str">
        <f t="shared" si="18"/>
        <v>001</v>
      </c>
      <c r="D607" s="31"/>
      <c r="E607" s="31"/>
      <c r="F607" s="31" t="str">
        <f>IF(A607&lt;&gt;"", IFERROR(ROUND(INDEX(Input_Lieferant!$A$9:$AS$159,MATCH(A607,Input_Lieferant!$B$9:$B$158,0),MATCH(W607,Input_Lieferant!$A$8:$AS$8,0)),2),""), "")&amp;""</f>
        <v>4.59</v>
      </c>
      <c r="G607" s="31"/>
      <c r="H607" s="31"/>
      <c r="I607" s="31"/>
      <c r="J607" s="31"/>
      <c r="K607" s="31"/>
      <c r="L607" s="31"/>
      <c r="M607" s="31"/>
      <c r="N607" s="31"/>
      <c r="O607" s="31"/>
      <c r="P607" s="31"/>
      <c r="Q607" s="31"/>
      <c r="R607" s="31"/>
      <c r="S607" s="31"/>
      <c r="T607" s="31"/>
      <c r="U607" s="31"/>
      <c r="V607" s="31"/>
      <c r="W607" s="31" t="str">
        <f t="shared" si="19"/>
        <v>V_BEWERTUNGSPREIS</v>
      </c>
      <c r="X607" s="31"/>
      <c r="Y607" s="31"/>
      <c r="Z607" s="31"/>
      <c r="AA607" s="31"/>
      <c r="AB607" s="31"/>
      <c r="AC607" s="31"/>
      <c r="AD607" s="31"/>
      <c r="AE607" s="31"/>
      <c r="AF607" s="31"/>
      <c r="AG607" s="31"/>
      <c r="AH607" s="31"/>
    </row>
    <row r="608" spans="1:34" x14ac:dyDescent="0.4">
      <c r="A608" s="31">
        <f>IFERROR(IF(AND(A586=A587,A587=A588,A588=A589,A589=A590,A590=A591,A591=A592,A592=A593,A593=A594,A594=A595,A595=A596,A596=A597,A597=A598,A598=A599,A599=A600,A600=A601,A601=A602,A602=A603,A603=A604,A604=A605,A605=A606,A606=A607),IF(A607+1&gt;MATCH(0,Input_Lieferant!$B$9:$B$158,-1),"",A607+1),A607),"")</f>
        <v>28</v>
      </c>
      <c r="B608" s="31"/>
      <c r="C608" s="25" t="str">
        <f t="shared" si="18"/>
        <v>001</v>
      </c>
      <c r="D608" s="31"/>
      <c r="E608" s="31"/>
      <c r="F608" s="31" t="str">
        <f>IF(A608&lt;&gt;"", _xlfn.IFNA(INDEX(Input_Lieferant!$A$9:$AS$159,MATCH(A608,Input_Lieferant!$B$9:$B$158,0),MATCH(W608,Input_Lieferant!$A$8:$AS$8,0)),""), "")&amp;""</f>
        <v>CHF</v>
      </c>
      <c r="G608" s="31"/>
      <c r="H608" s="31"/>
      <c r="I608" s="31"/>
      <c r="J608" s="31"/>
      <c r="K608" s="31"/>
      <c r="L608" s="31"/>
      <c r="M608" s="31"/>
      <c r="N608" s="31"/>
      <c r="O608" s="31"/>
      <c r="P608" s="31"/>
      <c r="Q608" s="31"/>
      <c r="R608" s="31"/>
      <c r="S608" s="31"/>
      <c r="T608" s="31"/>
      <c r="U608" s="31"/>
      <c r="V608" s="31"/>
      <c r="W608" s="31" t="str">
        <f t="shared" si="19"/>
        <v>V_WAEHRUNG</v>
      </c>
      <c r="X608" s="31"/>
      <c r="Y608" s="31"/>
      <c r="Z608" s="31"/>
      <c r="AA608" s="31"/>
      <c r="AB608" s="31"/>
      <c r="AC608" s="31"/>
      <c r="AD608" s="31"/>
      <c r="AE608" s="31"/>
      <c r="AF608" s="31"/>
      <c r="AG608" s="31"/>
      <c r="AH608" s="31"/>
    </row>
    <row r="609" spans="1:34" x14ac:dyDescent="0.4">
      <c r="A609" s="31">
        <f>IFERROR(IF(AND(A587=A588,A588=A589,A589=A590,A590=A591,A591=A592,A592=A593,A593=A594,A594=A595,A595=A596,A596=A597,A597=A598,A598=A599,A599=A600,A600=A601,A601=A602,A602=A603,A603=A604,A604=A605,A605=A606,A606=A607,A607=A608),IF(A608+1&gt;MATCH(0,Input_Lieferant!$B$9:$B$158,-1),"",A608+1),A608),"")</f>
        <v>28</v>
      </c>
      <c r="B609" s="31"/>
      <c r="C609" s="25" t="str">
        <f t="shared" si="18"/>
        <v>001</v>
      </c>
      <c r="D609" s="31"/>
      <c r="E609" s="31"/>
      <c r="F609" s="31" t="str">
        <f>IF(A609&lt;&gt;"", _xlfn.IFNA(INDEX(Input_Lieferant!$A$9:$AS$159,MATCH(A609,Input_Lieferant!$B$9:$B$158,0),MATCH(W609,Input_Lieferant!$A$8:$AS$8,0)),""), "")&amp;""</f>
        <v>55</v>
      </c>
      <c r="G609" s="31"/>
      <c r="H609" s="31"/>
      <c r="I609" s="31"/>
      <c r="J609" s="31"/>
      <c r="K609" s="31"/>
      <c r="L609" s="31"/>
      <c r="M609" s="31"/>
      <c r="N609" s="31"/>
      <c r="O609" s="31"/>
      <c r="P609" s="31"/>
      <c r="Q609" s="31"/>
      <c r="R609" s="31"/>
      <c r="S609" s="31"/>
      <c r="T609" s="31"/>
      <c r="U609" s="31"/>
      <c r="V609" s="31"/>
      <c r="W609" s="31" t="str">
        <f t="shared" si="19"/>
        <v>V_PREISEINHEIT</v>
      </c>
      <c r="X609" s="31"/>
      <c r="Y609" s="31"/>
      <c r="Z609" s="31"/>
      <c r="AA609" s="31"/>
      <c r="AB609" s="31"/>
      <c r="AC609" s="31"/>
      <c r="AD609" s="31"/>
      <c r="AE609" s="31"/>
      <c r="AF609" s="31"/>
      <c r="AG609" s="31"/>
      <c r="AH609" s="31"/>
    </row>
    <row r="610" spans="1:34" x14ac:dyDescent="0.4">
      <c r="A610" s="31">
        <f>IFERROR(IF(AND(A588=A589,A589=A590,A590=A591,A591=A592,A592=A593,A593=A594,A594=A595,A595=A596,A596=A597,A597=A598,A598=A599,A599=A600,A600=A601,A601=A602,A602=A603,A603=A604,A604=A605,A605=A606,A606=A607,A607=A608,A608=A609),IF(A609+1&gt;MATCH(0,Input_Lieferant!$B$9:$B$158,-1),"",A609+1),A609),"")</f>
        <v>28</v>
      </c>
      <c r="B610" s="31"/>
      <c r="C610" s="25" t="str">
        <f t="shared" si="18"/>
        <v>001</v>
      </c>
      <c r="D610" s="31"/>
      <c r="E610" s="31"/>
      <c r="F610" s="31">
        <f ca="1">IF(A610&lt;&gt;"",NOW(),"")</f>
        <v>45755.45830578704</v>
      </c>
      <c r="G610" s="31"/>
      <c r="H610" s="31"/>
      <c r="I610" s="31"/>
      <c r="J610" s="31"/>
      <c r="K610" s="31"/>
      <c r="L610" s="31"/>
      <c r="M610" s="31"/>
      <c r="N610" s="31"/>
      <c r="O610" s="31"/>
      <c r="P610" s="31"/>
      <c r="Q610" s="31"/>
      <c r="R610" s="31"/>
      <c r="S610" s="31"/>
      <c r="T610" s="31"/>
      <c r="U610" s="31"/>
      <c r="V610" s="31"/>
      <c r="W610" s="31" t="str">
        <f t="shared" si="19"/>
        <v>V_GUELTIGAB</v>
      </c>
      <c r="X610" s="31"/>
      <c r="Y610" s="31"/>
      <c r="Z610" s="31"/>
      <c r="AA610" s="31"/>
      <c r="AB610" s="31"/>
      <c r="AC610" s="31"/>
      <c r="AD610" s="31"/>
      <c r="AE610" s="31"/>
      <c r="AF610" s="31"/>
      <c r="AG610" s="31"/>
      <c r="AH610" s="31"/>
    </row>
    <row r="611" spans="1:34" x14ac:dyDescent="0.4">
      <c r="A611" s="31">
        <f>IFERROR(IF(AND(A589=A590,A590=A591,A591=A592,A592=A593,A593=A594,A594=A595,A595=A596,A596=A597,A597=A598,A598=A599,A599=A600,A600=A601,A601=A602,A602=A603,A603=A604,A604=A605,A605=A606,A606=A607,A607=A608,A608=A609,A609=A610),IF(A610+1&gt;MATCH(0,Input_Lieferant!$B$9:$B$158,-1),"",A610+1),A610),"")</f>
        <v>28</v>
      </c>
      <c r="B611" s="31"/>
      <c r="C611" s="25" t="str">
        <f t="shared" si="18"/>
        <v>001</v>
      </c>
      <c r="D611" s="31"/>
      <c r="E611" s="31"/>
      <c r="F611" s="31" t="str">
        <f>IF(A611&lt;&gt;"", _xlfn.IFNA(INDEX('Systemmanager - Datenassistent'!$A$9:$AE$159,MATCH(A611,Input_Lieferant!$B$9:$B$158,0),MATCH(W611,'Systemmanager - Datenassistent'!$A$8:$AE$8,0)),""), "")&amp;""</f>
        <v/>
      </c>
      <c r="G611" s="31"/>
      <c r="H611" s="31"/>
      <c r="I611" s="31"/>
      <c r="J611" s="31"/>
      <c r="K611" s="31"/>
      <c r="L611" s="31"/>
      <c r="M611" s="31"/>
      <c r="N611" s="31"/>
      <c r="O611" s="31"/>
      <c r="P611" s="31"/>
      <c r="Q611" s="31"/>
      <c r="R611" s="31"/>
      <c r="S611" s="31"/>
      <c r="T611" s="31"/>
      <c r="U611" s="31"/>
      <c r="V611" s="31"/>
      <c r="W611" s="31" t="str">
        <f t="shared" si="19"/>
        <v>V_MIET_RELEVANZ</v>
      </c>
      <c r="X611" s="31"/>
      <c r="Y611" s="31"/>
      <c r="Z611" s="31"/>
      <c r="AA611" s="31"/>
      <c r="AB611" s="31"/>
      <c r="AC611" s="31"/>
      <c r="AD611" s="31"/>
      <c r="AE611" s="31"/>
      <c r="AF611" s="31"/>
      <c r="AG611" s="31"/>
      <c r="AH611" s="31"/>
    </row>
    <row r="612" spans="1:34" x14ac:dyDescent="0.4">
      <c r="A612" s="31">
        <f>IFERROR(IF(AND(A590=A591,A591=A592,A592=A593,A593=A594,A594=A595,A595=A596,A596=A597,A597=A598,A598=A599,A599=A600,A600=A601,A601=A602,A602=A603,A603=A604,A604=A605,A605=A606,A606=A607,A607=A608,A608=A609,A609=A610,A610=A611),IF(A611+1&gt;MATCH(0,Input_Lieferant!$B$9:$B$158,-1),"",A611+1),A611),"")</f>
        <v>28</v>
      </c>
      <c r="B612" s="31"/>
      <c r="C612" s="25" t="str">
        <f t="shared" si="18"/>
        <v>001</v>
      </c>
      <c r="D612" s="31"/>
      <c r="E612" s="31"/>
      <c r="F612" s="31" t="str">
        <f>IF(A612&lt;&gt;"", _xlfn.IFNA(INDEX('Systemmanager - Datenassistent'!$A$9:$AE$159,MATCH(A612,Input_Lieferant!$B$9:$B$158,0),MATCH(W612,'Systemmanager - Datenassistent'!$A$8:$AE$8,0)),""), "")&amp;""</f>
        <v>7</v>
      </c>
      <c r="G612" s="31"/>
      <c r="H612" s="31"/>
      <c r="I612" s="31"/>
      <c r="J612" s="31"/>
      <c r="K612" s="31"/>
      <c r="L612" s="31"/>
      <c r="M612" s="31"/>
      <c r="N612" s="31"/>
      <c r="O612" s="31"/>
      <c r="P612" s="31"/>
      <c r="Q612" s="31"/>
      <c r="R612" s="31"/>
      <c r="S612" s="31"/>
      <c r="T612" s="31"/>
      <c r="U612" s="31"/>
      <c r="V612" s="31"/>
      <c r="W612" s="31" t="str">
        <f t="shared" si="19"/>
        <v>V_NACHSCHUBKLASSE</v>
      </c>
      <c r="X612" s="31"/>
      <c r="Y612" s="31"/>
      <c r="Z612" s="31"/>
      <c r="AA612" s="31"/>
      <c r="AB612" s="31"/>
      <c r="AC612" s="31"/>
      <c r="AD612" s="31"/>
      <c r="AE612" s="31"/>
      <c r="AF612" s="31"/>
      <c r="AG612" s="31"/>
      <c r="AH612" s="31"/>
    </row>
    <row r="613" spans="1:34" x14ac:dyDescent="0.4">
      <c r="A613" s="31">
        <f>IFERROR(IF(AND(A591=A592,A592=A593,A593=A594,A594=A595,A595=A596,A596=A597,A597=A598,A598=A599,A599=A600,A600=A601,A601=A602,A602=A603,A603=A604,A604=A605,A605=A606,A606=A607,A607=A608,A608=A609,A609=A610,A610=A611,A611=A612),IF(A612+1&gt;MATCH(0,Input_Lieferant!$B$9:$B$158,-1),"",A612+1),A612),"")</f>
        <v>28</v>
      </c>
      <c r="B613" s="31"/>
      <c r="C613" s="25" t="str">
        <f t="shared" si="18"/>
        <v>001</v>
      </c>
      <c r="D613" s="31"/>
      <c r="E613" s="31"/>
      <c r="F613" s="31" t="str">
        <f>IF(A613&lt;&gt;"", _xlfn.IFNA(INDEX(Input_Lieferant!$A$9:$AS$159,MATCH(A613,Input_Lieferant!$B$9:$B$158,0),MATCH(W613,Input_Lieferant!$A$8:$AS$8,0)),""), "")&amp;""</f>
        <v>47</v>
      </c>
      <c r="G613" s="31"/>
      <c r="H613" s="31"/>
      <c r="I613" s="31"/>
      <c r="J613" s="31"/>
      <c r="K613" s="31"/>
      <c r="L613" s="31"/>
      <c r="M613" s="31"/>
      <c r="N613" s="31"/>
      <c r="O613" s="31"/>
      <c r="P613" s="31"/>
      <c r="Q613" s="31"/>
      <c r="R613" s="31"/>
      <c r="S613" s="31"/>
      <c r="T613" s="31"/>
      <c r="U613" s="31"/>
      <c r="V613" s="31"/>
      <c r="W613" s="31" t="str">
        <f t="shared" si="19"/>
        <v>V_LAGERFAEHIGKEIT</v>
      </c>
      <c r="X613" s="31"/>
      <c r="Y613" s="31"/>
      <c r="Z613" s="31"/>
      <c r="AA613" s="31"/>
      <c r="AB613" s="31"/>
      <c r="AC613" s="31"/>
      <c r="AD613" s="31"/>
      <c r="AE613" s="31"/>
      <c r="AF613" s="31"/>
      <c r="AG613" s="31"/>
      <c r="AH613" s="31"/>
    </row>
    <row r="614" spans="1:34" x14ac:dyDescent="0.4">
      <c r="A614" s="31">
        <f>IFERROR(IF(AND(A592=A593,A593=A594,A594=A595,A595=A596,A596=A597,A597=A598,A598=A599,A599=A600,A600=A601,A601=A602,A602=A603,A603=A604,A604=A605,A605=A606,A606=A607,A607=A608,A608=A609,A609=A610,A610=A611,A611=A612,A612=A613),IF(A613+1&gt;MATCH(0,Input_Lieferant!$B$9:$B$158,-1),"",A613+1),A613),"")</f>
        <v>28</v>
      </c>
      <c r="B614" s="31"/>
      <c r="C614" s="25" t="str">
        <f t="shared" si="18"/>
        <v>001</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V_BETRIEBSMITTEL</v>
      </c>
      <c r="X614" s="31"/>
      <c r="Y614" s="31"/>
      <c r="Z614" s="31"/>
      <c r="AA614" s="31"/>
      <c r="AB614" s="31"/>
      <c r="AC614" s="31"/>
      <c r="AD614" s="31"/>
      <c r="AE614" s="31"/>
      <c r="AF614" s="31"/>
      <c r="AG614" s="31"/>
      <c r="AH614" s="31"/>
    </row>
    <row r="615" spans="1:34" x14ac:dyDescent="0.4">
      <c r="A615" s="31">
        <f>IFERROR(IF(AND(A593=A594,A594=A595,A595=A596,A596=A597,A597=A598,A598=A599,A599=A600,A600=A601,A601=A602,A602=A603,A603=A604,A604=A605,A605=A606,A606=A607,A607=A608,A608=A609,A609=A610,A610=A611,A611=A612,A612=A613,A613=A614),IF(A614+1&gt;MATCH(0,Input_Lieferant!$B$9:$B$158,-1),"",A614+1),A614),"")</f>
        <v>28</v>
      </c>
      <c r="B615" s="31"/>
      <c r="C615" s="25" t="str">
        <f t="shared" si="18"/>
        <v>001</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31"/>
      <c r="H615" s="31"/>
      <c r="I615" s="31"/>
      <c r="J615" s="31"/>
      <c r="K615" s="31"/>
      <c r="L615" s="31"/>
      <c r="M615" s="31"/>
      <c r="N615" s="31"/>
      <c r="O615" s="31"/>
      <c r="P615" s="31"/>
      <c r="Q615" s="31"/>
      <c r="R615" s="31"/>
      <c r="S615" s="31"/>
      <c r="T615" s="31"/>
      <c r="U615" s="31"/>
      <c r="V615" s="31"/>
      <c r="W615" s="31" t="str">
        <f t="shared" si="19"/>
        <v>V_SONDERBETRIEBSMITTEL_MKZ</v>
      </c>
      <c r="X615" s="31"/>
      <c r="Y615" s="31"/>
      <c r="Z615" s="31"/>
      <c r="AA615" s="31"/>
      <c r="AB615" s="31"/>
      <c r="AC615" s="31"/>
      <c r="AD615" s="31"/>
      <c r="AE615" s="31"/>
      <c r="AF615" s="31"/>
      <c r="AG615" s="31"/>
      <c r="AH615" s="31"/>
    </row>
    <row r="616" spans="1:34" x14ac:dyDescent="0.4">
      <c r="A616" s="31">
        <f>IFERROR(IF(AND(A594=A595,A595=A596,A596=A597,A597=A598,A598=A599,A599=A600,A600=A601,A601=A602,A602=A603,A603=A604,A604=A605,A605=A606,A606=A607,A607=A608,A608=A609,A609=A610,A610=A611,A611=A612,A612=A613,A613=A614,A614=A615),IF(A615+1&gt;MATCH(0,Input_Lieferant!$B$9:$B$158,-1),"",A615+1),A615),"")</f>
        <v>28</v>
      </c>
      <c r="B616" s="31"/>
      <c r="C616" s="25" t="str">
        <f t="shared" si="18"/>
        <v>001</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V_SONDERBETRIEBSMITTEL_PRD</v>
      </c>
      <c r="X616" s="31"/>
      <c r="Y616" s="31"/>
      <c r="Z616" s="31"/>
      <c r="AA616" s="31"/>
      <c r="AB616" s="31"/>
      <c r="AC616" s="31"/>
      <c r="AD616" s="31"/>
      <c r="AE616" s="31"/>
      <c r="AF616" s="31"/>
      <c r="AG616" s="31"/>
      <c r="AH616" s="31"/>
    </row>
    <row r="617" spans="1:34" x14ac:dyDescent="0.4">
      <c r="A617" s="31">
        <f>IFERROR(IF(AND(A595=A596,A596=A597,A597=A598,A598=A599,A599=A600,A600=A601,A601=A602,A602=A603,A603=A604,A604=A605,A605=A606,A606=A607,A607=A608,A608=A609,A609=A610,A610=A611,A611=A612,A612=A613,A613=A614,A614=A615,A615=A616),IF(A616+1&gt;MATCH(0,Input_Lieferant!$B$9:$B$158,-1),"",A616+1),A616),"")</f>
        <v>28</v>
      </c>
      <c r="B617" s="31"/>
      <c r="C617" s="25" t="str">
        <f t="shared" si="18"/>
        <v>001</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V_SONDERBETRIEBSMITTEL_TRP</v>
      </c>
      <c r="X617" s="31"/>
      <c r="Y617" s="31"/>
      <c r="Z617" s="31"/>
      <c r="AA617" s="31"/>
      <c r="AB617" s="31"/>
      <c r="AC617" s="31"/>
      <c r="AD617" s="31"/>
      <c r="AE617" s="31"/>
      <c r="AF617" s="31"/>
      <c r="AG617" s="31"/>
      <c r="AH617" s="31"/>
    </row>
    <row r="618" spans="1:34" x14ac:dyDescent="0.4">
      <c r="A618" s="31">
        <f>IFERROR(IF(AND(A596=A597,A597=A598,A598=A599,A599=A600,A600=A601,A601=A602,A602=A603,A603=A604,A604=A605,A605=A606,A606=A607,A607=A608,A608=A609,A609=A610,A610=A611,A611=A612,A612=A613,A613=A614,A614=A615,A615=A616,A616=A617),IF(A617+1&gt;MATCH(0,Input_Lieferant!$B$9:$B$158,-1),"",A617+1),A617),"")</f>
        <v>29</v>
      </c>
      <c r="B618" s="31"/>
      <c r="C618" s="25" t="str">
        <f t="shared" si="18"/>
        <v>001</v>
      </c>
      <c r="D618" s="31"/>
      <c r="E618" s="31"/>
      <c r="F618" s="31" t="str">
        <f>IF(A618&lt;&gt;"", _xlfn.IFNA(INDEX(Grunddaten!$A$9:$S$159,MATCH(A618,Input_Lieferant!$B$9:$B$158,0),MATCH(W618,Grunddaten!$A$8:$M$8,0)),""), "")&amp;""</f>
        <v>faPMMblJcFAXqiJNNFMxAyewRzzRFI</v>
      </c>
      <c r="G618" s="31"/>
      <c r="H618" s="31"/>
      <c r="I618" s="31"/>
      <c r="J618" s="31"/>
      <c r="K618" s="31"/>
      <c r="L618" s="31"/>
      <c r="M618" s="31"/>
      <c r="N618" s="31"/>
      <c r="O618" s="31"/>
      <c r="P618" s="31"/>
      <c r="Q618" s="31"/>
      <c r="R618" s="31"/>
      <c r="S618" s="31"/>
      <c r="T618" s="31"/>
      <c r="U618" s="31"/>
      <c r="V618" s="31"/>
      <c r="W618" s="31" t="str">
        <f t="shared" si="19"/>
        <v>V_A_NUMMER</v>
      </c>
      <c r="X618" s="31"/>
      <c r="Y618" s="31"/>
      <c r="Z618" s="31"/>
      <c r="AA618" s="31"/>
      <c r="AB618" s="31"/>
      <c r="AC618" s="31"/>
      <c r="AD618" s="31"/>
      <c r="AE618" s="31"/>
      <c r="AF618" s="31"/>
      <c r="AG618" s="31"/>
      <c r="AH618" s="31"/>
    </row>
    <row r="619" spans="1:34" x14ac:dyDescent="0.4">
      <c r="A619" s="31">
        <f>IFERROR(IF(AND(A597=A598,A598=A599,A599=A600,A600=A601,A601=A602,A602=A603,A603=A604,A604=A605,A605=A606,A606=A607,A607=A608,A608=A609,A609=A610,A610=A611,A611=A612,A612=A613,A613=A614,A614=A615,A615=A616,A616=A617,A617=A618),IF(A618+1&gt;MATCH(0,Input_Lieferant!$B$9:$B$158,-1),"",A618+1),A618),"")</f>
        <v>29</v>
      </c>
      <c r="B619" s="31"/>
      <c r="C619" s="25" t="str">
        <f t="shared" si="18"/>
        <v>001</v>
      </c>
      <c r="D619" s="31"/>
      <c r="E619" s="31"/>
      <c r="F619" s="31" t="str">
        <f>IF(A619&lt;&gt;"", _xlfn.IFNA(INDEX(Grunddaten!$A$9:$S$159,MATCH(A619,Input_Lieferant!$B$9:$B$158,0),MATCH(W619,Grunddaten!$A$8:$M$8,0)),""), "")&amp;""</f>
        <v>1.57</v>
      </c>
      <c r="G619" s="31"/>
      <c r="H619" s="31"/>
      <c r="I619" s="31"/>
      <c r="J619" s="31"/>
      <c r="K619" s="31"/>
      <c r="L619" s="31"/>
      <c r="M619" s="31"/>
      <c r="N619" s="31"/>
      <c r="O619" s="31"/>
      <c r="P619" s="31"/>
      <c r="Q619" s="31"/>
      <c r="R619" s="31"/>
      <c r="S619" s="31"/>
      <c r="T619" s="31"/>
      <c r="U619" s="31"/>
      <c r="V619" s="31"/>
      <c r="W619" s="31" t="str">
        <f t="shared" si="19"/>
        <v>V_REVFREMD</v>
      </c>
      <c r="X619" s="31"/>
      <c r="Y619" s="31"/>
      <c r="Z619" s="31"/>
      <c r="AA619" s="31"/>
      <c r="AB619" s="31"/>
      <c r="AC619" s="31"/>
      <c r="AD619" s="31"/>
      <c r="AE619" s="31"/>
      <c r="AF619" s="31"/>
      <c r="AG619" s="31"/>
      <c r="AH619" s="31"/>
    </row>
    <row r="620" spans="1:34" x14ac:dyDescent="0.4">
      <c r="A620" s="31">
        <f>IFERROR(IF(AND(A598=A599,A599=A600,A600=A601,A601=A602,A602=A603,A603=A604,A604=A605,A605=A606,A606=A607,A607=A608,A608=A609,A609=A610,A610=A611,A611=A612,A612=A613,A613=A614,A614=A615,A615=A616,A616=A617,A617=A618,A618=A619),IF(A619+1&gt;MATCH(0,Input_Lieferant!$B$9:$B$158,-1),"",A619+1),A619),"")</f>
        <v>29</v>
      </c>
      <c r="B620" s="31"/>
      <c r="C620" s="25" t="str">
        <f t="shared" si="18"/>
        <v>001</v>
      </c>
      <c r="D620" s="31"/>
      <c r="E620" s="31"/>
      <c r="F620" s="31" t="str">
        <f>IF(A620&lt;&gt;"", _xlfn.IFNA(INDEX(Grunddaten!$A$9:$S$159,MATCH(A620,Input_Lieferant!$B$9:$B$158,0),MATCH(W620,Grunddaten!$A$8:$M$8,0)),""), "")&amp;""</f>
        <v>5.5</v>
      </c>
      <c r="G620" s="31"/>
      <c r="H620" s="31"/>
      <c r="I620" s="31"/>
      <c r="J620" s="31"/>
      <c r="K620" s="31"/>
      <c r="L620" s="31"/>
      <c r="M620" s="31"/>
      <c r="N620" s="31"/>
      <c r="O620" s="31"/>
      <c r="P620" s="31"/>
      <c r="Q620" s="31"/>
      <c r="R620" s="31"/>
      <c r="S620" s="31"/>
      <c r="T620" s="31"/>
      <c r="U620" s="31"/>
      <c r="V620" s="31"/>
      <c r="W620" s="31" t="str">
        <f t="shared" si="19"/>
        <v>V_REVEIGEN</v>
      </c>
      <c r="X620" s="31"/>
      <c r="Y620" s="31"/>
      <c r="Z620" s="31"/>
      <c r="AA620" s="31"/>
      <c r="AB620" s="31"/>
      <c r="AC620" s="31"/>
      <c r="AD620" s="31"/>
      <c r="AE620" s="31"/>
      <c r="AF620" s="31"/>
      <c r="AG620" s="31"/>
      <c r="AH620" s="31"/>
    </row>
    <row r="621" spans="1:34" x14ac:dyDescent="0.4">
      <c r="A621" s="31">
        <f>IFERROR(IF(AND(A599=A600,A600=A601,A601=A602,A602=A603,A603=A604,A604=A605,A605=A606,A606=A607,A607=A608,A608=A609,A609=A610,A610=A611,A611=A612,A612=A613,A613=A614,A614=A615,A615=A616,A616=A617,A617=A618,A618=A619,A619=A620),IF(A620+1&gt;MATCH(0,Input_Lieferant!$B$9:$B$158,-1),"",A620+1),A620),"")</f>
        <v>29</v>
      </c>
      <c r="B621" s="31"/>
      <c r="C621" s="25" t="str">
        <f t="shared" si="18"/>
        <v>001</v>
      </c>
      <c r="D621" s="31"/>
      <c r="E621" s="31"/>
      <c r="F621" s="31" t="str">
        <f>IF(A621&lt;&gt;"", _xlfn.IFNA(INDEX('Systemmanager - Datenassistent'!$A$9:$AE$159,MATCH(A621,Input_Lieferant!$B$9:$B$158,0),MATCH(W621,'Systemmanager - Datenassistent'!$A$8:$AE$8,0)),""), "")&amp;""</f>
        <v/>
      </c>
      <c r="G621" s="31"/>
      <c r="H621" s="31"/>
      <c r="I621" s="31"/>
      <c r="J621" s="31"/>
      <c r="K621" s="31"/>
      <c r="L621" s="31"/>
      <c r="M621" s="31"/>
      <c r="N621" s="31"/>
      <c r="O621" s="31"/>
      <c r="P621" s="31"/>
      <c r="Q621" s="31"/>
      <c r="R621" s="31"/>
      <c r="S621" s="31"/>
      <c r="T621" s="31"/>
      <c r="U621" s="31"/>
      <c r="V621" s="31"/>
      <c r="W621" s="31" t="str">
        <f t="shared" si="19"/>
        <v>V_SYSTEMMANAGER</v>
      </c>
      <c r="X621" s="31"/>
      <c r="Y621" s="31"/>
      <c r="Z621" s="31"/>
      <c r="AA621" s="31"/>
      <c r="AB621" s="31"/>
      <c r="AC621" s="31"/>
      <c r="AD621" s="31"/>
      <c r="AE621" s="31"/>
      <c r="AF621" s="31"/>
      <c r="AG621" s="31"/>
      <c r="AH621" s="31"/>
    </row>
    <row r="622" spans="1:34" x14ac:dyDescent="0.4">
      <c r="A622" s="31">
        <f>IFERROR(IF(AND(A600=A601,A601=A602,A602=A603,A603=A604,A604=A605,A605=A606,A606=A607,A607=A608,A608=A609,A609=A610,A610=A611,A611=A612,A612=A613,A613=A614,A614=A615,A615=A616,A616=A617,A617=A618,A618=A619,A619=A620,A620=A621),IF(A621+1&gt;MATCH(0,Input_Lieferant!$B$9:$B$158,-1),"",A621+1),A621),"")</f>
        <v>29</v>
      </c>
      <c r="B622" s="31"/>
      <c r="C622" s="25" t="str">
        <f t="shared" si="18"/>
        <v>001</v>
      </c>
      <c r="D622" s="31"/>
      <c r="E622" s="31"/>
      <c r="F622" s="31" t="str">
        <f>IF(A622&lt;&gt;"", _xlfn.IFNA(INDEX(Grunddaten!$A$9:$S$159,MATCH(A622,Input_Lieferant!$B$9:$B$158,0),MATCH(W622,Grunddaten!$A$8:$M$8,0)),""), "")&amp;""</f>
        <v>N</v>
      </c>
      <c r="G622" s="31"/>
      <c r="H622" s="31"/>
      <c r="I622" s="31"/>
      <c r="J622" s="31"/>
      <c r="K622" s="31"/>
      <c r="L622" s="31"/>
      <c r="M622" s="31"/>
      <c r="N622" s="31"/>
      <c r="O622" s="31"/>
      <c r="P622" s="31"/>
      <c r="Q622" s="31"/>
      <c r="R622" s="31"/>
      <c r="S622" s="31"/>
      <c r="T622" s="31"/>
      <c r="U622" s="31"/>
      <c r="V622" s="31"/>
      <c r="W622" s="31" t="str">
        <f t="shared" si="19"/>
        <v>V_UEBERSETZUNG</v>
      </c>
      <c r="X622" s="31"/>
      <c r="Y622" s="31"/>
      <c r="Z622" s="31"/>
      <c r="AA622" s="31"/>
      <c r="AB622" s="31"/>
      <c r="AC622" s="31"/>
      <c r="AD622" s="31"/>
      <c r="AE622" s="31"/>
      <c r="AF622" s="31"/>
      <c r="AG622" s="31"/>
      <c r="AH622" s="31"/>
    </row>
    <row r="623" spans="1:34" x14ac:dyDescent="0.4">
      <c r="A623" s="31">
        <f>IFERROR(IF(AND(A601=A602,A602=A603,A603=A604,A604=A605,A605=A606,A606=A607,A607=A608,A608=A609,A609=A610,A610=A611,A611=A612,A612=A613,A613=A614,A614=A615,A615=A616,A616=A617,A617=A618,A618=A619,A619=A620,A620=A621,A621=A622),IF(A622+1&gt;MATCH(0,Input_Lieferant!$B$9:$B$158,-1),"",A622+1),A622),"")</f>
        <v>29</v>
      </c>
      <c r="B623" s="31"/>
      <c r="C623" s="25" t="str">
        <f t="shared" si="18"/>
        <v>001</v>
      </c>
      <c r="D623" s="31"/>
      <c r="E623" s="31"/>
      <c r="F623" s="31" t="str">
        <f>IF(A623&lt;&gt;"", _xlfn.IFNA(INDEX('Systemmanager - Datenassistent'!$A$9:$AE$159,MATCH(A623,Input_Lieferant!$B$9:$B$158,0),MATCH(W623,'Systemmanager - Datenassistent'!$A$8:$AE$8,0)),""), "")&amp;""</f>
        <v>fcaokhPtXTDJRihawHEkUHCzggnrND</v>
      </c>
      <c r="G623" s="31"/>
      <c r="H623" s="31"/>
      <c r="I623" s="31"/>
      <c r="J623" s="31"/>
      <c r="K623" s="31"/>
      <c r="L623" s="31"/>
      <c r="M623" s="31"/>
      <c r="N623" s="31"/>
      <c r="O623" s="31"/>
      <c r="P623" s="31"/>
      <c r="Q623" s="31"/>
      <c r="R623" s="31"/>
      <c r="S623" s="31"/>
      <c r="T623" s="31"/>
      <c r="U623" s="31"/>
      <c r="V623" s="31"/>
      <c r="W623" s="31" t="str">
        <f t="shared" si="19"/>
        <v>V_KENNZIFFER</v>
      </c>
      <c r="X623" s="31"/>
      <c r="Y623" s="31"/>
      <c r="Z623" s="31"/>
      <c r="AA623" s="31"/>
      <c r="AB623" s="31"/>
      <c r="AC623" s="31"/>
      <c r="AD623" s="31"/>
      <c r="AE623" s="31"/>
      <c r="AF623" s="31"/>
      <c r="AG623" s="31"/>
      <c r="AH623" s="31"/>
    </row>
    <row r="624" spans="1:34" x14ac:dyDescent="0.4">
      <c r="A624" s="31">
        <f>IFERROR(IF(AND(A602=A603,A603=A604,A604=A605,A605=A606,A606=A607,A607=A608,A608=A609,A609=A610,A610=A611,A611=A612,A612=A613,A613=A614,A614=A615,A615=A616,A616=A617,A617=A618,A618=A619,A619=A620,A620=A621,A621=A622,A622=A623),IF(A623+1&gt;MATCH(0,Input_Lieferant!$B$9:$B$158,-1),"",A623+1),A623),"")</f>
        <v>29</v>
      </c>
      <c r="B624" s="31"/>
      <c r="C624" s="25" t="str">
        <f t="shared" si="18"/>
        <v>001</v>
      </c>
      <c r="D624" s="31"/>
      <c r="E624" s="31"/>
      <c r="F624" s="31" t="str">
        <f>IF(A624&lt;&gt;"", _xlfn.IFNA(INDEX('Systemmanager - Datenassistent'!$A$9:$AE$159,MATCH(A624,Input_Lieferant!$B$9:$B$158,0),MATCH(W624,'Systemmanager - Datenassistent'!$A$8:$AE$8,0)),""), "")&amp;""</f>
        <v>jxADvQEcWRvqqstzAMrsuokafIvQri</v>
      </c>
      <c r="G624" s="31"/>
      <c r="H624" s="31"/>
      <c r="I624" s="31"/>
      <c r="J624" s="31"/>
      <c r="K624" s="31"/>
      <c r="L624" s="31"/>
      <c r="M624" s="31"/>
      <c r="N624" s="31"/>
      <c r="O624" s="31"/>
      <c r="P624" s="31"/>
      <c r="Q624" s="31"/>
      <c r="R624" s="31"/>
      <c r="S624" s="31"/>
      <c r="T624" s="31"/>
      <c r="U624" s="31"/>
      <c r="V624" s="31"/>
      <c r="W624" s="31" t="str">
        <f t="shared" si="19"/>
        <v>V_NEXT_HIGHER</v>
      </c>
      <c r="X624" s="31"/>
      <c r="Y624" s="31"/>
      <c r="Z624" s="31"/>
      <c r="AA624" s="31"/>
      <c r="AB624" s="31"/>
      <c r="AC624" s="31"/>
      <c r="AD624" s="31"/>
      <c r="AE624" s="31"/>
      <c r="AF624" s="31"/>
      <c r="AG624" s="31"/>
      <c r="AH624" s="31"/>
    </row>
    <row r="625" spans="1:34" x14ac:dyDescent="0.4">
      <c r="A625" s="31">
        <f>IFERROR(IF(AND(A603=A604,A604=A605,A605=A606,A606=A607,A607=A608,A608=A609,A609=A610,A610=A611,A611=A612,A612=A613,A613=A614,A614=A615,A615=A616,A616=A617,A617=A618,A618=A619,A619=A620,A620=A621,A621=A622,A622=A623,A623=A624),IF(A624+1&gt;MATCH(0,Input_Lieferant!$B$9:$B$158,-1),"",A624+1),A624),"")</f>
        <v>29</v>
      </c>
      <c r="B625" s="31"/>
      <c r="C625" s="25" t="str">
        <f t="shared" si="18"/>
        <v>001</v>
      </c>
      <c r="D625" s="31"/>
      <c r="E625" s="31"/>
      <c r="F625" s="31" t="str">
        <f>IF(A625&lt;&gt;"", _xlfn.IFNA(INDEX(Grunddaten!$A$9:$S$159,MATCH(A625,Input_Lieferant!$B$9:$B$158,0),MATCH(W625,Grunddaten!$A$8:$M$8,0)),""), "")&amp;""</f>
        <v/>
      </c>
      <c r="G625" s="31"/>
      <c r="H625" s="31"/>
      <c r="I625" s="31"/>
      <c r="J625" s="31"/>
      <c r="K625" s="31"/>
      <c r="L625" s="31"/>
      <c r="M625" s="31"/>
      <c r="N625" s="31"/>
      <c r="O625" s="31"/>
      <c r="P625" s="31"/>
      <c r="Q625" s="31"/>
      <c r="R625" s="31"/>
      <c r="S625" s="31"/>
      <c r="T625" s="31"/>
      <c r="U625" s="31"/>
      <c r="V625" s="31"/>
      <c r="W625" s="31" t="str">
        <f t="shared" si="19"/>
        <v>V_ZERTFLUG</v>
      </c>
      <c r="X625" s="31"/>
      <c r="Y625" s="31"/>
      <c r="Z625" s="31"/>
      <c r="AA625" s="31"/>
      <c r="AB625" s="31"/>
      <c r="AC625" s="31"/>
      <c r="AD625" s="31"/>
      <c r="AE625" s="31"/>
      <c r="AF625" s="31"/>
      <c r="AG625" s="31"/>
      <c r="AH625" s="31"/>
    </row>
    <row r="626" spans="1:34" x14ac:dyDescent="0.4">
      <c r="A626" s="31">
        <f>IFERROR(IF(AND(A604=A605,A605=A606,A606=A607,A607=A608,A608=A609,A609=A610,A610=A611,A611=A612,A612=A613,A613=A614,A614=A615,A615=A616,A616=A617,A617=A618,A618=A619,A619=A620,A620=A621,A621=A622,A622=A623,A623=A624,A624=A625),IF(A625+1&gt;MATCH(0,Input_Lieferant!$B$9:$B$158,-1),"",A625+1),A625),"")</f>
        <v>29</v>
      </c>
      <c r="B626" s="31"/>
      <c r="C626" s="25" t="str">
        <f t="shared" si="18"/>
        <v>001</v>
      </c>
      <c r="D626" s="31"/>
      <c r="E626" s="31"/>
      <c r="F626" s="31" t="str">
        <f>IF(A626&lt;&gt;"", _xlfn.IFNA(INDEX('Systemmanager - Datenassistent'!$A$9:$AE$159,MATCH(A626,Input_Lieferant!$B$9:$B$158,0),MATCH(W626,'Systemmanager - Datenassistent'!$A$8:$AE$8,0)),""), "")&amp;""</f>
        <v>X</v>
      </c>
      <c r="G626" s="31"/>
      <c r="H626" s="31"/>
      <c r="I626" s="31"/>
      <c r="J626" s="31"/>
      <c r="K626" s="31"/>
      <c r="L626" s="31"/>
      <c r="M626" s="31"/>
      <c r="N626" s="31"/>
      <c r="O626" s="31"/>
      <c r="P626" s="31"/>
      <c r="Q626" s="31"/>
      <c r="R626" s="31"/>
      <c r="S626" s="31"/>
      <c r="T626" s="31"/>
      <c r="U626" s="31"/>
      <c r="V626" s="31"/>
      <c r="W626" s="31" t="str">
        <f t="shared" si="19"/>
        <v>V_APM</v>
      </c>
      <c r="X626" s="31"/>
      <c r="Y626" s="31"/>
      <c r="Z626" s="31"/>
      <c r="AA626" s="31"/>
      <c r="AB626" s="31"/>
      <c r="AC626" s="31"/>
      <c r="AD626" s="31"/>
      <c r="AE626" s="31"/>
      <c r="AF626" s="31"/>
      <c r="AG626" s="31"/>
      <c r="AH626" s="31"/>
    </row>
    <row r="627" spans="1:34" x14ac:dyDescent="0.4">
      <c r="A627" s="31">
        <f>IFERROR(IF(AND(A605=A606,A606=A607,A607=A608,A608=A609,A609=A610,A610=A611,A611=A612,A612=A613,A613=A614,A614=A615,A615=A616,A616=A617,A617=A618,A618=A619,A619=A620,A620=A621,A621=A622,A622=A623,A623=A624,A624=A625,A625=A626),IF(A626+1&gt;MATCH(0,Input_Lieferant!$B$9:$B$158,-1),"",A626+1),A626),"")</f>
        <v>29</v>
      </c>
      <c r="B627" s="31"/>
      <c r="C627" s="25" t="str">
        <f t="shared" si="18"/>
        <v>001</v>
      </c>
      <c r="D627" s="31"/>
      <c r="E627" s="31"/>
      <c r="F627" s="31"/>
      <c r="G627" s="31"/>
      <c r="H627" s="31"/>
      <c r="I627" s="31"/>
      <c r="J627" s="31"/>
      <c r="K627" s="31"/>
      <c r="L627" s="31"/>
      <c r="M627" s="31"/>
      <c r="N627" s="31"/>
      <c r="O627" s="31"/>
      <c r="P627" s="31"/>
      <c r="Q627" s="31"/>
      <c r="R627" s="31"/>
      <c r="S627" s="31"/>
      <c r="T627" s="31"/>
      <c r="U627" s="31"/>
      <c r="V627" s="31"/>
      <c r="W627" s="31" t="str">
        <f t="shared" si="19"/>
        <v>V_CHEOPS</v>
      </c>
      <c r="X627" s="31"/>
      <c r="Y627" s="31"/>
      <c r="Z627" s="31"/>
      <c r="AA627" s="31"/>
      <c r="AB627" s="31"/>
      <c r="AC627" s="31"/>
      <c r="AD627" s="31"/>
      <c r="AE627" s="31"/>
      <c r="AF627" s="31"/>
      <c r="AG627" s="31"/>
      <c r="AH627" s="31"/>
    </row>
    <row r="628" spans="1:34" x14ac:dyDescent="0.4">
      <c r="A628" s="31">
        <f>IFERROR(IF(AND(A606=A607,A607=A608,A608=A609,A609=A610,A610=A611,A611=A612,A612=A613,A613=A614,A614=A615,A615=A616,A616=A617,A617=A618,A618=A619,A619=A620,A620=A621,A621=A622,A622=A623,A623=A624,A624=A625,A625=A626,A626=A627),IF(A627+1&gt;MATCH(0,Input_Lieferant!$B$9:$B$158,-1),"",A627+1),A627),"")</f>
        <v>29</v>
      </c>
      <c r="B628" s="31"/>
      <c r="C628" s="25" t="str">
        <f t="shared" si="18"/>
        <v>001</v>
      </c>
      <c r="D628" s="31"/>
      <c r="E628" s="31"/>
      <c r="F628" s="31" t="str">
        <f>IF(A628&lt;&gt;"", _xlfn.IFNA(INDEX('Systemmanager - Datenassistent'!$A$9:$AE$159,MATCH(A628,Input_Lieferant!$B$9:$B$158,0),MATCH(W628,'Systemmanager - Datenassistent'!$A$8:$AE$8,0)),""), "")&amp;""</f>
        <v>X</v>
      </c>
      <c r="G628" s="31"/>
      <c r="H628" s="31"/>
      <c r="I628" s="31"/>
      <c r="J628" s="31"/>
      <c r="K628" s="31"/>
      <c r="L628" s="31"/>
      <c r="M628" s="31"/>
      <c r="N628" s="31"/>
      <c r="O628" s="31"/>
      <c r="P628" s="31"/>
      <c r="Q628" s="31"/>
      <c r="R628" s="31"/>
      <c r="S628" s="31"/>
      <c r="T628" s="31"/>
      <c r="U628" s="31"/>
      <c r="V628" s="31"/>
      <c r="W628" s="31" t="str">
        <f t="shared" si="19"/>
        <v>V_SVSAA</v>
      </c>
      <c r="X628" s="31"/>
      <c r="Y628" s="31"/>
      <c r="Z628" s="31"/>
      <c r="AA628" s="31"/>
      <c r="AB628" s="31"/>
      <c r="AC628" s="31"/>
      <c r="AD628" s="31"/>
      <c r="AE628" s="31"/>
      <c r="AF628" s="31"/>
      <c r="AG628" s="31"/>
      <c r="AH628" s="31"/>
    </row>
    <row r="629" spans="1:34" x14ac:dyDescent="0.4">
      <c r="A629" s="31">
        <f>IFERROR(IF(AND(A607=A608,A608=A609,A609=A610,A610=A611,A611=A612,A612=A613,A613=A614,A614=A615,A615=A616,A616=A617,A617=A618,A618=A619,A619=A620,A620=A621,A621=A622,A622=A623,A623=A624,A624=A625,A625=A626,A626=A627,A627=A628),IF(A628+1&gt;MATCH(0,Input_Lieferant!$B$9:$B$158,-1),"",A628+1),A628),"")</f>
        <v>29</v>
      </c>
      <c r="B629" s="31"/>
      <c r="C629" s="25" t="str">
        <f t="shared" si="18"/>
        <v>001</v>
      </c>
      <c r="D629" s="31"/>
      <c r="E629" s="31"/>
      <c r="F629" s="31" t="str">
        <f>IF(A629&lt;&gt;"", IFERROR(ROUND(INDEX(Input_Lieferant!$A$9:$AS$159,MATCH(A629,Input_Lieferant!$B$9:$B$158,0),MATCH(W629,Input_Lieferant!$A$8:$AS$8,0)),2),""), "")&amp;""</f>
        <v>5.79</v>
      </c>
      <c r="G629" s="31"/>
      <c r="H629" s="31"/>
      <c r="I629" s="31"/>
      <c r="J629" s="31"/>
      <c r="K629" s="31"/>
      <c r="L629" s="31"/>
      <c r="M629" s="31"/>
      <c r="N629" s="31"/>
      <c r="O629" s="31"/>
      <c r="P629" s="31"/>
      <c r="Q629" s="31"/>
      <c r="R629" s="31"/>
      <c r="S629" s="31"/>
      <c r="T629" s="31"/>
      <c r="U629" s="31"/>
      <c r="V629" s="31"/>
      <c r="W629" s="31" t="str">
        <f t="shared" si="19"/>
        <v>V_BEWERTUNGSPREIS</v>
      </c>
      <c r="X629" s="31"/>
      <c r="Y629" s="31"/>
      <c r="Z629" s="31"/>
      <c r="AA629" s="31"/>
      <c r="AB629" s="31"/>
      <c r="AC629" s="31"/>
      <c r="AD629" s="31"/>
      <c r="AE629" s="31"/>
      <c r="AF629" s="31"/>
      <c r="AG629" s="31"/>
      <c r="AH629" s="31"/>
    </row>
    <row r="630" spans="1:34" x14ac:dyDescent="0.4">
      <c r="A630" s="31">
        <f>IFERROR(IF(AND(A608=A609,A609=A610,A610=A611,A611=A612,A612=A613,A613=A614,A614=A615,A615=A616,A616=A617,A617=A618,A618=A619,A619=A620,A620=A621,A621=A622,A622=A623,A623=A624,A624=A625,A625=A626,A626=A627,A627=A628,A628=A629),IF(A629+1&gt;MATCH(0,Input_Lieferant!$B$9:$B$158,-1),"",A629+1),A629),"")</f>
        <v>29</v>
      </c>
      <c r="B630" s="31"/>
      <c r="C630" s="25" t="str">
        <f t="shared" si="18"/>
        <v>001</v>
      </c>
      <c r="D630" s="31"/>
      <c r="E630" s="31"/>
      <c r="F630" s="31" t="str">
        <f>IF(A630&lt;&gt;"", _xlfn.IFNA(INDEX(Input_Lieferant!$A$9:$AS$159,MATCH(A630,Input_Lieferant!$B$9:$B$158,0),MATCH(W630,Input_Lieferant!$A$8:$AS$8,0)),""), "")&amp;""</f>
        <v>CHF</v>
      </c>
      <c r="G630" s="31"/>
      <c r="H630" s="31"/>
      <c r="I630" s="31"/>
      <c r="J630" s="31"/>
      <c r="K630" s="31"/>
      <c r="L630" s="31"/>
      <c r="M630" s="31"/>
      <c r="N630" s="31"/>
      <c r="O630" s="31"/>
      <c r="P630" s="31"/>
      <c r="Q630" s="31"/>
      <c r="R630" s="31"/>
      <c r="S630" s="31"/>
      <c r="T630" s="31"/>
      <c r="U630" s="31"/>
      <c r="V630" s="31"/>
      <c r="W630" s="31" t="str">
        <f t="shared" si="19"/>
        <v>V_WAEHRUNG</v>
      </c>
      <c r="X630" s="31"/>
      <c r="Y630" s="31"/>
      <c r="Z630" s="31"/>
      <c r="AA630" s="31"/>
      <c r="AB630" s="31"/>
      <c r="AC630" s="31"/>
      <c r="AD630" s="31"/>
      <c r="AE630" s="31"/>
      <c r="AF630" s="31"/>
      <c r="AG630" s="31"/>
      <c r="AH630" s="31"/>
    </row>
    <row r="631" spans="1:34" x14ac:dyDescent="0.4">
      <c r="A631" s="31">
        <f>IFERROR(IF(AND(A609=A610,A610=A611,A611=A612,A612=A613,A613=A614,A614=A615,A615=A616,A616=A617,A617=A618,A618=A619,A619=A620,A620=A621,A621=A622,A622=A623,A623=A624,A624=A625,A625=A626,A626=A627,A627=A628,A628=A629,A629=A630),IF(A630+1&gt;MATCH(0,Input_Lieferant!$B$9:$B$158,-1),"",A630+1),A630),"")</f>
        <v>29</v>
      </c>
      <c r="B631" s="31"/>
      <c r="C631" s="25" t="str">
        <f t="shared" si="18"/>
        <v>001</v>
      </c>
      <c r="D631" s="31"/>
      <c r="E631" s="31"/>
      <c r="F631" s="31" t="str">
        <f>IF(A631&lt;&gt;"", _xlfn.IFNA(INDEX(Input_Lieferant!$A$9:$AS$159,MATCH(A631,Input_Lieferant!$B$9:$B$158,0),MATCH(W631,Input_Lieferant!$A$8:$AS$8,0)),""), "")&amp;""</f>
        <v>65</v>
      </c>
      <c r="G631" s="31"/>
      <c r="H631" s="31"/>
      <c r="I631" s="31"/>
      <c r="J631" s="31"/>
      <c r="K631" s="31"/>
      <c r="L631" s="31"/>
      <c r="M631" s="31"/>
      <c r="N631" s="31"/>
      <c r="O631" s="31"/>
      <c r="P631" s="31"/>
      <c r="Q631" s="31"/>
      <c r="R631" s="31"/>
      <c r="S631" s="31"/>
      <c r="T631" s="31"/>
      <c r="U631" s="31"/>
      <c r="V631" s="31"/>
      <c r="W631" s="31" t="str">
        <f t="shared" si="19"/>
        <v>V_PREISEINHEIT</v>
      </c>
      <c r="X631" s="31"/>
      <c r="Y631" s="31"/>
      <c r="Z631" s="31"/>
      <c r="AA631" s="31"/>
      <c r="AB631" s="31"/>
      <c r="AC631" s="31"/>
      <c r="AD631" s="31"/>
      <c r="AE631" s="31"/>
      <c r="AF631" s="31"/>
      <c r="AG631" s="31"/>
      <c r="AH631" s="31"/>
    </row>
    <row r="632" spans="1:34" x14ac:dyDescent="0.4">
      <c r="A632" s="31">
        <f>IFERROR(IF(AND(A610=A611,A611=A612,A612=A613,A613=A614,A614=A615,A615=A616,A616=A617,A617=A618,A618=A619,A619=A620,A620=A621,A621=A622,A622=A623,A623=A624,A624=A625,A625=A626,A626=A627,A627=A628,A628=A629,A629=A630,A630=A631),IF(A631+1&gt;MATCH(0,Input_Lieferant!$B$9:$B$158,-1),"",A631+1),A631),"")</f>
        <v>29</v>
      </c>
      <c r="B632" s="31"/>
      <c r="C632" s="25" t="str">
        <f t="shared" si="18"/>
        <v>001</v>
      </c>
      <c r="D632" s="31"/>
      <c r="E632" s="31"/>
      <c r="F632" s="31">
        <f ca="1">IF(A632&lt;&gt;"",NOW(),"")</f>
        <v>45755.45830578704</v>
      </c>
      <c r="G632" s="31"/>
      <c r="H632" s="31"/>
      <c r="I632" s="31"/>
      <c r="J632" s="31"/>
      <c r="K632" s="31"/>
      <c r="L632" s="31"/>
      <c r="M632" s="31"/>
      <c r="N632" s="31"/>
      <c r="O632" s="31"/>
      <c r="P632" s="31"/>
      <c r="Q632" s="31"/>
      <c r="R632" s="31"/>
      <c r="S632" s="31"/>
      <c r="T632" s="31"/>
      <c r="U632" s="31"/>
      <c r="V632" s="31"/>
      <c r="W632" s="31" t="str">
        <f t="shared" si="19"/>
        <v>V_GUELTIGAB</v>
      </c>
      <c r="X632" s="31"/>
      <c r="Y632" s="31"/>
      <c r="Z632" s="31"/>
      <c r="AA632" s="31"/>
      <c r="AB632" s="31"/>
      <c r="AC632" s="31"/>
      <c r="AD632" s="31"/>
      <c r="AE632" s="31"/>
      <c r="AF632" s="31"/>
      <c r="AG632" s="31"/>
      <c r="AH632" s="31"/>
    </row>
    <row r="633" spans="1:34" x14ac:dyDescent="0.4">
      <c r="A633" s="31">
        <f>IFERROR(IF(AND(A611=A612,A612=A613,A613=A614,A614=A615,A615=A616,A616=A617,A617=A618,A618=A619,A619=A620,A620=A621,A621=A622,A622=A623,A623=A624,A624=A625,A625=A626,A626=A627,A627=A628,A628=A629,A629=A630,A630=A631,A631=A632),IF(A632+1&gt;MATCH(0,Input_Lieferant!$B$9:$B$158,-1),"",A632+1),A632),"")</f>
        <v>29</v>
      </c>
      <c r="B633" s="31"/>
      <c r="C633" s="25" t="str">
        <f t="shared" si="18"/>
        <v>001</v>
      </c>
      <c r="D633" s="31"/>
      <c r="E633" s="31"/>
      <c r="F633" s="31" t="str">
        <f>IF(A633&lt;&gt;"", _xlfn.IFNA(INDEX('Systemmanager - Datenassistent'!$A$9:$AE$159,MATCH(A633,Input_Lieferant!$B$9:$B$158,0),MATCH(W633,'Systemmanager - Datenassistent'!$A$8:$AE$8,0)),""), "")&amp;""</f>
        <v>X</v>
      </c>
      <c r="G633" s="31"/>
      <c r="H633" s="31"/>
      <c r="I633" s="31"/>
      <c r="J633" s="31"/>
      <c r="K633" s="31"/>
      <c r="L633" s="31"/>
      <c r="M633" s="31"/>
      <c r="N633" s="31"/>
      <c r="O633" s="31"/>
      <c r="P633" s="31"/>
      <c r="Q633" s="31"/>
      <c r="R633" s="31"/>
      <c r="S633" s="31"/>
      <c r="T633" s="31"/>
      <c r="U633" s="31"/>
      <c r="V633" s="31"/>
      <c r="W633" s="31" t="str">
        <f t="shared" si="19"/>
        <v>V_MIET_RELEVANZ</v>
      </c>
      <c r="X633" s="31"/>
      <c r="Y633" s="31"/>
      <c r="Z633" s="31"/>
      <c r="AA633" s="31"/>
      <c r="AB633" s="31"/>
      <c r="AC633" s="31"/>
      <c r="AD633" s="31"/>
      <c r="AE633" s="31"/>
      <c r="AF633" s="31"/>
      <c r="AG633" s="31"/>
      <c r="AH633" s="31"/>
    </row>
    <row r="634" spans="1:34" x14ac:dyDescent="0.4">
      <c r="A634" s="31">
        <f>IFERROR(IF(AND(A612=A613,A613=A614,A614=A615,A615=A616,A616=A617,A617=A618,A618=A619,A619=A620,A620=A621,A621=A622,A622=A623,A623=A624,A624=A625,A625=A626,A626=A627,A627=A628,A628=A629,A629=A630,A630=A631,A631=A632,A632=A633),IF(A633+1&gt;MATCH(0,Input_Lieferant!$B$9:$B$158,-1),"",A633+1),A633),"")</f>
        <v>29</v>
      </c>
      <c r="B634" s="31"/>
      <c r="C634" s="25" t="str">
        <f t="shared" si="18"/>
        <v>001</v>
      </c>
      <c r="D634" s="31"/>
      <c r="E634" s="31"/>
      <c r="F634" s="31" t="str">
        <f>IF(A634&lt;&gt;"", _xlfn.IFNA(INDEX('Systemmanager - Datenassistent'!$A$9:$AE$159,MATCH(A634,Input_Lieferant!$B$9:$B$158,0),MATCH(W634,'Systemmanager - Datenassistent'!$A$8:$AE$8,0)),""), "")&amp;""</f>
        <v>5</v>
      </c>
      <c r="G634" s="31"/>
      <c r="H634" s="31"/>
      <c r="I634" s="31"/>
      <c r="J634" s="31"/>
      <c r="K634" s="31"/>
      <c r="L634" s="31"/>
      <c r="M634" s="31"/>
      <c r="N634" s="31"/>
      <c r="O634" s="31"/>
      <c r="P634" s="31"/>
      <c r="Q634" s="31"/>
      <c r="R634" s="31"/>
      <c r="S634" s="31"/>
      <c r="T634" s="31"/>
      <c r="U634" s="31"/>
      <c r="V634" s="31"/>
      <c r="W634" s="31" t="str">
        <f t="shared" si="19"/>
        <v>V_NACHSCHUBKLASSE</v>
      </c>
      <c r="X634" s="31"/>
      <c r="Y634" s="31"/>
      <c r="Z634" s="31"/>
      <c r="AA634" s="31"/>
      <c r="AB634" s="31"/>
      <c r="AC634" s="31"/>
      <c r="AD634" s="31"/>
      <c r="AE634" s="31"/>
      <c r="AF634" s="31"/>
      <c r="AG634" s="31"/>
      <c r="AH634" s="31"/>
    </row>
    <row r="635" spans="1:34" x14ac:dyDescent="0.4">
      <c r="A635" s="31">
        <f>IFERROR(IF(AND(A613=A614,A614=A615,A615=A616,A616=A617,A617=A618,A618=A619,A619=A620,A620=A621,A621=A622,A622=A623,A623=A624,A624=A625,A625=A626,A626=A627,A627=A628,A628=A629,A629=A630,A630=A631,A631=A632,A632=A633,A633=A634),IF(A634+1&gt;MATCH(0,Input_Lieferant!$B$9:$B$158,-1),"",A634+1),A634),"")</f>
        <v>29</v>
      </c>
      <c r="B635" s="31"/>
      <c r="C635" s="25" t="str">
        <f t="shared" si="18"/>
        <v>001</v>
      </c>
      <c r="D635" s="31"/>
      <c r="E635" s="31"/>
      <c r="F635" s="31" t="str">
        <f>IF(A635&lt;&gt;"", _xlfn.IFNA(INDEX(Input_Lieferant!$A$9:$AS$159,MATCH(A635,Input_Lieferant!$B$9:$B$158,0),MATCH(W635,Input_Lieferant!$A$8:$AS$8,0)),""), "")&amp;""</f>
        <v>29</v>
      </c>
      <c r="G635" s="31"/>
      <c r="H635" s="31"/>
      <c r="I635" s="31"/>
      <c r="J635" s="31"/>
      <c r="K635" s="31"/>
      <c r="L635" s="31"/>
      <c r="M635" s="31"/>
      <c r="N635" s="31"/>
      <c r="O635" s="31"/>
      <c r="P635" s="31"/>
      <c r="Q635" s="31"/>
      <c r="R635" s="31"/>
      <c r="S635" s="31"/>
      <c r="T635" s="31"/>
      <c r="U635" s="31"/>
      <c r="V635" s="31"/>
      <c r="W635" s="31" t="str">
        <f t="shared" si="19"/>
        <v>V_LAGERFAEHIGKEIT</v>
      </c>
      <c r="X635" s="31"/>
      <c r="Y635" s="31"/>
      <c r="Z635" s="31"/>
      <c r="AA635" s="31"/>
      <c r="AB635" s="31"/>
      <c r="AC635" s="31"/>
      <c r="AD635" s="31"/>
      <c r="AE635" s="31"/>
      <c r="AF635" s="31"/>
      <c r="AG635" s="31"/>
      <c r="AH635" s="31"/>
    </row>
    <row r="636" spans="1:34" x14ac:dyDescent="0.4">
      <c r="A636" s="31">
        <f>IFERROR(IF(AND(A614=A615,A615=A616,A616=A617,A617=A618,A618=A619,A619=A620,A620=A621,A621=A622,A622=A623,A623=A624,A624=A625,A625=A626,A626=A627,A627=A628,A628=A629,A629=A630,A630=A631,A631=A632,A632=A633,A633=A634,A634=A635),IF(A635+1&gt;MATCH(0,Input_Lieferant!$B$9:$B$158,-1),"",A635+1),A635),"")</f>
        <v>29</v>
      </c>
      <c r="B636" s="31"/>
      <c r="C636" s="25" t="str">
        <f t="shared" si="18"/>
        <v>001</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V_BETRIEBSMITTEL</v>
      </c>
      <c r="X636" s="31"/>
      <c r="Y636" s="31"/>
      <c r="Z636" s="31"/>
      <c r="AA636" s="31"/>
      <c r="AB636" s="31"/>
      <c r="AC636" s="31"/>
      <c r="AD636" s="31"/>
      <c r="AE636" s="31"/>
      <c r="AF636" s="31"/>
      <c r="AG636" s="31"/>
      <c r="AH636" s="31"/>
    </row>
    <row r="637" spans="1:34" x14ac:dyDescent="0.4">
      <c r="A637" s="31">
        <f>IFERROR(IF(AND(A615=A616,A616=A617,A617=A618,A618=A619,A619=A620,A620=A621,A621=A622,A622=A623,A623=A624,A624=A625,A625=A626,A626=A627,A627=A628,A628=A629,A629=A630,A630=A631,A631=A632,A632=A633,A633=A634,A634=A635,A635=A636),IF(A636+1&gt;MATCH(0,Input_Lieferant!$B$9:$B$158,-1),"",A636+1),A636),"")</f>
        <v>29</v>
      </c>
      <c r="B637" s="31"/>
      <c r="C637" s="25" t="str">
        <f t="shared" si="18"/>
        <v>001</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V_SONDERBETRIEBSMITTEL_MKZ</v>
      </c>
      <c r="X637" s="31"/>
      <c r="Y637" s="31"/>
      <c r="Z637" s="31"/>
      <c r="AA637" s="31"/>
      <c r="AB637" s="31"/>
      <c r="AC637" s="31"/>
      <c r="AD637" s="31"/>
      <c r="AE637" s="31"/>
      <c r="AF637" s="31"/>
      <c r="AG637" s="31"/>
      <c r="AH637" s="31"/>
    </row>
    <row r="638" spans="1:34" x14ac:dyDescent="0.4">
      <c r="A638" s="31">
        <f>IFERROR(IF(AND(A616=A617,A617=A618,A618=A619,A619=A620,A620=A621,A621=A622,A622=A623,A623=A624,A624=A625,A625=A626,A626=A627,A627=A628,A628=A629,A629=A630,A630=A631,A631=A632,A632=A633,A633=A634,A634=A635,A635=A636,A636=A637),IF(A637+1&gt;MATCH(0,Input_Lieferant!$B$9:$B$158,-1),"",A637+1),A637),"")</f>
        <v>29</v>
      </c>
      <c r="B638" s="31"/>
      <c r="C638" s="25" t="str">
        <f t="shared" si="18"/>
        <v>001</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31"/>
      <c r="H638" s="31"/>
      <c r="I638" s="31"/>
      <c r="J638" s="31"/>
      <c r="K638" s="31"/>
      <c r="L638" s="31"/>
      <c r="M638" s="31"/>
      <c r="N638" s="31"/>
      <c r="O638" s="31"/>
      <c r="P638" s="31"/>
      <c r="Q638" s="31"/>
      <c r="R638" s="31"/>
      <c r="S638" s="31"/>
      <c r="T638" s="31"/>
      <c r="U638" s="31"/>
      <c r="V638" s="31"/>
      <c r="W638" s="31" t="str">
        <f t="shared" si="19"/>
        <v>V_SONDERBETRIEBSMITTEL_PRD</v>
      </c>
      <c r="X638" s="31"/>
      <c r="Y638" s="31"/>
      <c r="Z638" s="31"/>
      <c r="AA638" s="31"/>
      <c r="AB638" s="31"/>
      <c r="AC638" s="31"/>
      <c r="AD638" s="31"/>
      <c r="AE638" s="31"/>
      <c r="AF638" s="31"/>
      <c r="AG638" s="31"/>
      <c r="AH638" s="31"/>
    </row>
    <row r="639" spans="1:34" x14ac:dyDescent="0.4">
      <c r="A639" s="31">
        <f>IFERROR(IF(AND(A617=A618,A618=A619,A619=A620,A620=A621,A621=A622,A622=A623,A623=A624,A624=A625,A625=A626,A626=A627,A627=A628,A628=A629,A629=A630,A630=A631,A631=A632,A632=A633,A633=A634,A634=A635,A635=A636,A636=A637,A637=A638),IF(A638+1&gt;MATCH(0,Input_Lieferant!$B$9:$B$158,-1),"",A638+1),A638),"")</f>
        <v>29</v>
      </c>
      <c r="B639" s="31"/>
      <c r="C639" s="25" t="str">
        <f t="shared" si="18"/>
        <v>001</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V_SONDERBETRIEBSMITTEL_TRP</v>
      </c>
      <c r="X639" s="31"/>
      <c r="Y639" s="31"/>
      <c r="Z639" s="31"/>
      <c r="AA639" s="31"/>
      <c r="AB639" s="31"/>
      <c r="AC639" s="31"/>
      <c r="AD639" s="31"/>
      <c r="AE639" s="31"/>
      <c r="AF639" s="31"/>
      <c r="AG639" s="31"/>
      <c r="AH639" s="31"/>
    </row>
    <row r="640" spans="1:34" x14ac:dyDescent="0.4">
      <c r="A640" s="31">
        <f>IFERROR(IF(AND(A618=A619,A619=A620,A620=A621,A621=A622,A622=A623,A623=A624,A624=A625,A625=A626,A626=A627,A627=A628,A628=A629,A629=A630,A630=A631,A631=A632,A632=A633,A633=A634,A634=A635,A635=A636,A636=A637,A637=A638,A638=A639),IF(A639+1&gt;MATCH(0,Input_Lieferant!$B$9:$B$158,-1),"",A639+1),A639),"")</f>
        <v>30</v>
      </c>
      <c r="B640" s="31"/>
      <c r="C640" s="25" t="str">
        <f t="shared" si="18"/>
        <v>001</v>
      </c>
      <c r="D640" s="31"/>
      <c r="E640" s="31"/>
      <c r="F640" s="31" t="str">
        <f>IF(A640&lt;&gt;"", _xlfn.IFNA(INDEX(Grunddaten!$A$9:$S$159,MATCH(A640,Input_Lieferant!$B$9:$B$158,0),MATCH(W640,Grunddaten!$A$8:$M$8,0)),""), "")&amp;""</f>
        <v>SjopCShHBLQckDaWiDaoyILBkVGGci</v>
      </c>
      <c r="G640" s="31"/>
      <c r="H640" s="31"/>
      <c r="I640" s="31"/>
      <c r="J640" s="31"/>
      <c r="K640" s="31"/>
      <c r="L640" s="31"/>
      <c r="M640" s="31"/>
      <c r="N640" s="31"/>
      <c r="O640" s="31"/>
      <c r="P640" s="31"/>
      <c r="Q640" s="31"/>
      <c r="R640" s="31"/>
      <c r="S640" s="31"/>
      <c r="T640" s="31"/>
      <c r="U640" s="31"/>
      <c r="V640" s="31"/>
      <c r="W640" s="31" t="str">
        <f t="shared" si="19"/>
        <v>V_A_NUMMER</v>
      </c>
      <c r="X640" s="31"/>
      <c r="Y640" s="31"/>
      <c r="Z640" s="31"/>
      <c r="AA640" s="31"/>
      <c r="AB640" s="31"/>
      <c r="AC640" s="31"/>
      <c r="AD640" s="31"/>
      <c r="AE640" s="31"/>
      <c r="AF640" s="31"/>
      <c r="AG640" s="31"/>
      <c r="AH640" s="31"/>
    </row>
    <row r="641" spans="1:34" x14ac:dyDescent="0.4">
      <c r="A641" s="31">
        <f>IFERROR(IF(AND(A619=A620,A620=A621,A621=A622,A622=A623,A623=A624,A624=A625,A625=A626,A626=A627,A627=A628,A628=A629,A629=A630,A630=A631,A631=A632,A632=A633,A633=A634,A634=A635,A635=A636,A636=A637,A637=A638,A638=A639,A639=A640),IF(A640+1&gt;MATCH(0,Input_Lieferant!$B$9:$B$158,-1),"",A640+1),A640),"")</f>
        <v>30</v>
      </c>
      <c r="B641" s="31"/>
      <c r="C641" s="25" t="str">
        <f t="shared" si="18"/>
        <v>001</v>
      </c>
      <c r="D641" s="31"/>
      <c r="E641" s="31"/>
      <c r="F641" s="31" t="str">
        <f>IF(A641&lt;&gt;"", _xlfn.IFNA(INDEX(Grunddaten!$A$9:$S$159,MATCH(A641,Input_Lieferant!$B$9:$B$158,0),MATCH(W641,Grunddaten!$A$8:$M$8,0)),""), "")&amp;""</f>
        <v>8.16</v>
      </c>
      <c r="G641" s="31"/>
      <c r="H641" s="31"/>
      <c r="I641" s="31"/>
      <c r="J641" s="31"/>
      <c r="K641" s="31"/>
      <c r="L641" s="31"/>
      <c r="M641" s="31"/>
      <c r="N641" s="31"/>
      <c r="O641" s="31"/>
      <c r="P641" s="31"/>
      <c r="Q641" s="31"/>
      <c r="R641" s="31"/>
      <c r="S641" s="31"/>
      <c r="T641" s="31"/>
      <c r="U641" s="31"/>
      <c r="V641" s="31"/>
      <c r="W641" s="31" t="str">
        <f t="shared" si="19"/>
        <v>V_REVFREMD</v>
      </c>
      <c r="X641" s="31"/>
      <c r="Y641" s="31"/>
      <c r="Z641" s="31"/>
      <c r="AA641" s="31"/>
      <c r="AB641" s="31"/>
      <c r="AC641" s="31"/>
      <c r="AD641" s="31"/>
      <c r="AE641" s="31"/>
      <c r="AF641" s="31"/>
      <c r="AG641" s="31"/>
      <c r="AH641" s="31"/>
    </row>
    <row r="642" spans="1:34" x14ac:dyDescent="0.4">
      <c r="A642" s="31">
        <f>IFERROR(IF(AND(A620=A621,A621=A622,A622=A623,A623=A624,A624=A625,A625=A626,A626=A627,A627=A628,A628=A629,A629=A630,A630=A631,A631=A632,A632=A633,A633=A634,A634=A635,A635=A636,A636=A637,A637=A638,A638=A639,A639=A640,A640=A641),IF(A641+1&gt;MATCH(0,Input_Lieferant!$B$9:$B$158,-1),"",A641+1),A641),"")</f>
        <v>30</v>
      </c>
      <c r="B642" s="31"/>
      <c r="C642" s="25" t="str">
        <f t="shared" ref="C642:C705" si="20">IF(A642="","","001")</f>
        <v>001</v>
      </c>
      <c r="D642" s="31"/>
      <c r="E642" s="31"/>
      <c r="F642" s="31" t="str">
        <f>IF(A642&lt;&gt;"", _xlfn.IFNA(INDEX(Grunddaten!$A$9:$S$159,MATCH(A642,Input_Lieferant!$B$9:$B$158,0),MATCH(W642,Grunddaten!$A$8:$M$8,0)),""), "")&amp;""</f>
        <v>2.98</v>
      </c>
      <c r="G642" s="31"/>
      <c r="H642" s="31"/>
      <c r="I642" s="31"/>
      <c r="J642" s="31"/>
      <c r="K642" s="31"/>
      <c r="L642" s="31"/>
      <c r="M642" s="31"/>
      <c r="N642" s="31"/>
      <c r="O642" s="31"/>
      <c r="P642" s="31"/>
      <c r="Q642" s="31"/>
      <c r="R642" s="31"/>
      <c r="S642" s="31"/>
      <c r="T642" s="31"/>
      <c r="U642" s="31"/>
      <c r="V642" s="31"/>
      <c r="W642" s="31" t="str">
        <f t="shared" si="19"/>
        <v>V_REVEIGEN</v>
      </c>
      <c r="X642" s="31"/>
      <c r="Y642" s="31"/>
      <c r="Z642" s="31"/>
      <c r="AA642" s="31"/>
      <c r="AB642" s="31"/>
      <c r="AC642" s="31"/>
      <c r="AD642" s="31"/>
      <c r="AE642" s="31"/>
      <c r="AF642" s="31"/>
      <c r="AG642" s="31"/>
      <c r="AH642" s="31"/>
    </row>
    <row r="643" spans="1:34" x14ac:dyDescent="0.4">
      <c r="A643" s="31">
        <f>IFERROR(IF(AND(A621=A622,A622=A623,A623=A624,A624=A625,A625=A626,A626=A627,A627=A628,A628=A629,A629=A630,A630=A631,A631=A632,A632=A633,A633=A634,A634=A635,A635=A636,A636=A637,A637=A638,A638=A639,A639=A640,A640=A641,A641=A642),IF(A642+1&gt;MATCH(0,Input_Lieferant!$B$9:$B$158,-1),"",A642+1),A642),"")</f>
        <v>30</v>
      </c>
      <c r="B643" s="31"/>
      <c r="C643" s="25" t="str">
        <f t="shared" si="20"/>
        <v>001</v>
      </c>
      <c r="D643" s="31"/>
      <c r="E643" s="31"/>
      <c r="F643" s="31" t="str">
        <f>IF(A643&lt;&gt;"", _xlfn.IFNA(INDEX('Systemmanager - Datenassistent'!$A$9:$AE$159,MATCH(A643,Input_Lieferant!$B$9:$B$158,0),MATCH(W643,'Systemmanager - Datenassistent'!$A$8:$AE$8,0)),""), "")&amp;""</f>
        <v/>
      </c>
      <c r="G643" s="31"/>
      <c r="H643" s="31"/>
      <c r="I643" s="31"/>
      <c r="J643" s="31"/>
      <c r="K643" s="31"/>
      <c r="L643" s="31"/>
      <c r="M643" s="31"/>
      <c r="N643" s="31"/>
      <c r="O643" s="31"/>
      <c r="P643" s="31"/>
      <c r="Q643" s="31"/>
      <c r="R643" s="31"/>
      <c r="S643" s="31"/>
      <c r="T643" s="31"/>
      <c r="U643" s="31"/>
      <c r="V643" s="31"/>
      <c r="W643" s="31" t="str">
        <f t="shared" si="19"/>
        <v>V_SYSTEMMANAGER</v>
      </c>
      <c r="X643" s="31"/>
      <c r="Y643" s="31"/>
      <c r="Z643" s="31"/>
      <c r="AA643" s="31"/>
      <c r="AB643" s="31"/>
      <c r="AC643" s="31"/>
      <c r="AD643" s="31"/>
      <c r="AE643" s="31"/>
      <c r="AF643" s="31"/>
      <c r="AG643" s="31"/>
      <c r="AH643" s="31"/>
    </row>
    <row r="644" spans="1:34" x14ac:dyDescent="0.4">
      <c r="A644" s="31">
        <f>IFERROR(IF(AND(A622=A623,A623=A624,A624=A625,A625=A626,A626=A627,A627=A628,A628=A629,A629=A630,A630=A631,A631=A632,A632=A633,A633=A634,A634=A635,A635=A636,A636=A637,A637=A638,A638=A639,A639=A640,A640=A641,A641=A642,A642=A643),IF(A643+1&gt;MATCH(0,Input_Lieferant!$B$9:$B$158,-1),"",A643+1),A643),"")</f>
        <v>30</v>
      </c>
      <c r="B644" s="31"/>
      <c r="C644" s="25" t="str">
        <f t="shared" si="20"/>
        <v>001</v>
      </c>
      <c r="D644" s="31"/>
      <c r="E644" s="31"/>
      <c r="F644" s="31" t="str">
        <f>IF(A644&lt;&gt;"", _xlfn.IFNA(INDEX(Grunddaten!$A$9:$S$159,MATCH(A644,Input_Lieferant!$B$9:$B$158,0),MATCH(W644,Grunddaten!$A$8:$M$8,0)),""), "")&amp;""</f>
        <v>P</v>
      </c>
      <c r="G644" s="31"/>
      <c r="H644" s="31"/>
      <c r="I644" s="31"/>
      <c r="J644" s="31"/>
      <c r="K644" s="31"/>
      <c r="L644" s="31"/>
      <c r="M644" s="31"/>
      <c r="N644" s="31"/>
      <c r="O644" s="31"/>
      <c r="P644" s="31"/>
      <c r="Q644" s="31"/>
      <c r="R644" s="31"/>
      <c r="S644" s="31"/>
      <c r="T644" s="31"/>
      <c r="U644" s="31"/>
      <c r="V644" s="31"/>
      <c r="W644" s="31" t="str">
        <f t="shared" si="19"/>
        <v>V_UEBERSETZUNG</v>
      </c>
      <c r="X644" s="31"/>
      <c r="Y644" s="31"/>
      <c r="Z644" s="31"/>
      <c r="AA644" s="31"/>
      <c r="AB644" s="31"/>
      <c r="AC644" s="31"/>
      <c r="AD644" s="31"/>
      <c r="AE644" s="31"/>
      <c r="AF644" s="31"/>
      <c r="AG644" s="31"/>
      <c r="AH644" s="31"/>
    </row>
    <row r="645" spans="1:34" x14ac:dyDescent="0.4">
      <c r="A645" s="31">
        <f>IFERROR(IF(AND(A623=A624,A624=A625,A625=A626,A626=A627,A627=A628,A628=A629,A629=A630,A630=A631,A631=A632,A632=A633,A633=A634,A634=A635,A635=A636,A636=A637,A637=A638,A638=A639,A639=A640,A640=A641,A641=A642,A642=A643,A643=A644),IF(A644+1&gt;MATCH(0,Input_Lieferant!$B$9:$B$158,-1),"",A644+1),A644),"")</f>
        <v>30</v>
      </c>
      <c r="B645" s="31"/>
      <c r="C645" s="25" t="str">
        <f t="shared" si="20"/>
        <v>001</v>
      </c>
      <c r="D645" s="31"/>
      <c r="E645" s="31"/>
      <c r="F645" s="31" t="str">
        <f>IF(A645&lt;&gt;"", _xlfn.IFNA(INDEX('Systemmanager - Datenassistent'!$A$9:$AE$159,MATCH(A645,Input_Lieferant!$B$9:$B$158,0),MATCH(W645,'Systemmanager - Datenassistent'!$A$8:$AE$8,0)),""), "")&amp;""</f>
        <v>fOVKvzcXxBWdvvFRJROzOtXwovgcaR</v>
      </c>
      <c r="G645" s="31"/>
      <c r="H645" s="31"/>
      <c r="I645" s="31"/>
      <c r="J645" s="31"/>
      <c r="K645" s="31"/>
      <c r="L645" s="31"/>
      <c r="M645" s="31"/>
      <c r="N645" s="31"/>
      <c r="O645" s="31"/>
      <c r="P645" s="31"/>
      <c r="Q645" s="31"/>
      <c r="R645" s="31"/>
      <c r="S645" s="31"/>
      <c r="T645" s="31"/>
      <c r="U645" s="31"/>
      <c r="V645" s="31"/>
      <c r="W645" s="31" t="str">
        <f t="shared" si="19"/>
        <v>V_KENNZIFFER</v>
      </c>
      <c r="X645" s="31"/>
      <c r="Y645" s="31"/>
      <c r="Z645" s="31"/>
      <c r="AA645" s="31"/>
      <c r="AB645" s="31"/>
      <c r="AC645" s="31"/>
      <c r="AD645" s="31"/>
      <c r="AE645" s="31"/>
      <c r="AF645" s="31"/>
      <c r="AG645" s="31"/>
      <c r="AH645" s="31"/>
    </row>
    <row r="646" spans="1:34" x14ac:dyDescent="0.4">
      <c r="A646" s="31">
        <f>IFERROR(IF(AND(A624=A625,A625=A626,A626=A627,A627=A628,A628=A629,A629=A630,A630=A631,A631=A632,A632=A633,A633=A634,A634=A635,A635=A636,A636=A637,A637=A638,A638=A639,A639=A640,A640=A641,A641=A642,A642=A643,A643=A644,A644=A645),IF(A645+1&gt;MATCH(0,Input_Lieferant!$B$9:$B$158,-1),"",A645+1),A645),"")</f>
        <v>30</v>
      </c>
      <c r="B646" s="31"/>
      <c r="C646" s="25" t="str">
        <f t="shared" si="20"/>
        <v>001</v>
      </c>
      <c r="D646" s="31"/>
      <c r="E646" s="31"/>
      <c r="F646" s="31" t="str">
        <f>IF(A646&lt;&gt;"", _xlfn.IFNA(INDEX('Systemmanager - Datenassistent'!$A$9:$AE$159,MATCH(A646,Input_Lieferant!$B$9:$B$158,0),MATCH(W646,'Systemmanager - Datenassistent'!$A$8:$AE$8,0)),""), "")&amp;""</f>
        <v>cBOBJcbshHEQMMUlRyaJTyHMeHEcUE</v>
      </c>
      <c r="G646" s="31"/>
      <c r="H646" s="31"/>
      <c r="I646" s="31"/>
      <c r="J646" s="31"/>
      <c r="K646" s="31"/>
      <c r="L646" s="31"/>
      <c r="M646" s="31"/>
      <c r="N646" s="31"/>
      <c r="O646" s="31"/>
      <c r="P646" s="31"/>
      <c r="Q646" s="31"/>
      <c r="R646" s="31"/>
      <c r="S646" s="31"/>
      <c r="T646" s="31"/>
      <c r="U646" s="31"/>
      <c r="V646" s="31"/>
      <c r="W646" s="31" t="str">
        <f t="shared" si="19"/>
        <v>V_NEXT_HIGHER</v>
      </c>
      <c r="X646" s="31"/>
      <c r="Y646" s="31"/>
      <c r="Z646" s="31"/>
      <c r="AA646" s="31"/>
      <c r="AB646" s="31"/>
      <c r="AC646" s="31"/>
      <c r="AD646" s="31"/>
      <c r="AE646" s="31"/>
      <c r="AF646" s="31"/>
      <c r="AG646" s="31"/>
      <c r="AH646" s="31"/>
    </row>
    <row r="647" spans="1:34" x14ac:dyDescent="0.4">
      <c r="A647" s="31">
        <f>IFERROR(IF(AND(A625=A626,A626=A627,A627=A628,A628=A629,A629=A630,A630=A631,A631=A632,A632=A633,A633=A634,A634=A635,A635=A636,A636=A637,A637=A638,A638=A639,A639=A640,A640=A641,A641=A642,A642=A643,A643=A644,A644=A645,A645=A646),IF(A646+1&gt;MATCH(0,Input_Lieferant!$B$9:$B$158,-1),"",A646+1),A646),"")</f>
        <v>30</v>
      </c>
      <c r="B647" s="31"/>
      <c r="C647" s="25" t="str">
        <f t="shared" si="20"/>
        <v>001</v>
      </c>
      <c r="D647" s="31"/>
      <c r="E647" s="31"/>
      <c r="F647" s="31" t="str">
        <f>IF(A647&lt;&gt;"", _xlfn.IFNA(INDEX(Grunddaten!$A$9:$S$159,MATCH(A647,Input_Lieferant!$B$9:$B$158,0),MATCH(W647,Grunddaten!$A$8:$M$8,0)),""), "")&amp;""</f>
        <v>J</v>
      </c>
      <c r="G647" s="31"/>
      <c r="H647" s="31"/>
      <c r="I647" s="31"/>
      <c r="J647" s="31"/>
      <c r="K647" s="31"/>
      <c r="L647" s="31"/>
      <c r="M647" s="31"/>
      <c r="N647" s="31"/>
      <c r="O647" s="31"/>
      <c r="P647" s="31"/>
      <c r="Q647" s="31"/>
      <c r="R647" s="31"/>
      <c r="S647" s="31"/>
      <c r="T647" s="31"/>
      <c r="U647" s="31"/>
      <c r="V647" s="31"/>
      <c r="W647" s="31" t="str">
        <f t="shared" si="19"/>
        <v>V_ZERTFLUG</v>
      </c>
      <c r="X647" s="31"/>
      <c r="Y647" s="31"/>
      <c r="Z647" s="31"/>
      <c r="AA647" s="31"/>
      <c r="AB647" s="31"/>
      <c r="AC647" s="31"/>
      <c r="AD647" s="31"/>
      <c r="AE647" s="31"/>
      <c r="AF647" s="31"/>
      <c r="AG647" s="31"/>
      <c r="AH647" s="31"/>
    </row>
    <row r="648" spans="1:34" x14ac:dyDescent="0.4">
      <c r="A648" s="31">
        <f>IFERROR(IF(AND(A626=A627,A627=A628,A628=A629,A629=A630,A630=A631,A631=A632,A632=A633,A633=A634,A634=A635,A635=A636,A636=A637,A637=A638,A638=A639,A639=A640,A640=A641,A641=A642,A642=A643,A643=A644,A644=A645,A645=A646,A646=A647),IF(A647+1&gt;MATCH(0,Input_Lieferant!$B$9:$B$158,-1),"",A647+1),A647),"")</f>
        <v>30</v>
      </c>
      <c r="B648" s="31"/>
      <c r="C648" s="25" t="str">
        <f t="shared" si="20"/>
        <v>001</v>
      </c>
      <c r="D648" s="31"/>
      <c r="E648" s="31"/>
      <c r="F648" s="31" t="str">
        <f>IF(A648&lt;&gt;"", _xlfn.IFNA(INDEX('Systemmanager - Datenassistent'!$A$9:$AE$159,MATCH(A648,Input_Lieferant!$B$9:$B$158,0),MATCH(W648,'Systemmanager - Datenassistent'!$A$8:$AE$8,0)),""), "")&amp;""</f>
        <v/>
      </c>
      <c r="G648" s="31"/>
      <c r="H648" s="31"/>
      <c r="I648" s="31"/>
      <c r="J648" s="31"/>
      <c r="K648" s="31"/>
      <c r="L648" s="31"/>
      <c r="M648" s="31"/>
      <c r="N648" s="31"/>
      <c r="O648" s="31"/>
      <c r="P648" s="31"/>
      <c r="Q648" s="31"/>
      <c r="R648" s="31"/>
      <c r="S648" s="31"/>
      <c r="T648" s="31"/>
      <c r="U648" s="31"/>
      <c r="V648" s="31"/>
      <c r="W648" s="31" t="str">
        <f t="shared" si="19"/>
        <v>V_APM</v>
      </c>
      <c r="X648" s="31"/>
      <c r="Y648" s="31"/>
      <c r="Z648" s="31"/>
      <c r="AA648" s="31"/>
      <c r="AB648" s="31"/>
      <c r="AC648" s="31"/>
      <c r="AD648" s="31"/>
      <c r="AE648" s="31"/>
      <c r="AF648" s="31"/>
      <c r="AG648" s="31"/>
      <c r="AH648" s="31"/>
    </row>
    <row r="649" spans="1:34" x14ac:dyDescent="0.4">
      <c r="A649" s="31">
        <f>IFERROR(IF(AND(A627=A628,A628=A629,A629=A630,A630=A631,A631=A632,A632=A633,A633=A634,A634=A635,A635=A636,A636=A637,A637=A638,A638=A639,A639=A640,A640=A641,A641=A642,A642=A643,A643=A644,A644=A645,A645=A646,A646=A647,A647=A648),IF(A648+1&gt;MATCH(0,Input_Lieferant!$B$9:$B$158,-1),"",A648+1),A648),"")</f>
        <v>30</v>
      </c>
      <c r="B649" s="31"/>
      <c r="C649" s="25" t="str">
        <f t="shared" si="20"/>
        <v>001</v>
      </c>
      <c r="D649" s="31"/>
      <c r="E649" s="31"/>
      <c r="F649" s="31"/>
      <c r="G649" s="31"/>
      <c r="H649" s="31"/>
      <c r="I649" s="31"/>
      <c r="J649" s="31"/>
      <c r="K649" s="31"/>
      <c r="L649" s="31"/>
      <c r="M649" s="31"/>
      <c r="N649" s="31"/>
      <c r="O649" s="31"/>
      <c r="P649" s="31"/>
      <c r="Q649" s="31"/>
      <c r="R649" s="31"/>
      <c r="S649" s="31"/>
      <c r="T649" s="31"/>
      <c r="U649" s="31"/>
      <c r="V649" s="31"/>
      <c r="W649" s="31" t="str">
        <f t="shared" si="19"/>
        <v>V_CHEOPS</v>
      </c>
      <c r="X649" s="31"/>
      <c r="Y649" s="31"/>
      <c r="Z649" s="31"/>
      <c r="AA649" s="31"/>
      <c r="AB649" s="31"/>
      <c r="AC649" s="31"/>
      <c r="AD649" s="31"/>
      <c r="AE649" s="31"/>
      <c r="AF649" s="31"/>
      <c r="AG649" s="31"/>
      <c r="AH649" s="31"/>
    </row>
    <row r="650" spans="1:34" x14ac:dyDescent="0.4">
      <c r="A650" s="31">
        <f>IFERROR(IF(AND(A628=A629,A629=A630,A630=A631,A631=A632,A632=A633,A633=A634,A634=A635,A635=A636,A636=A637,A637=A638,A638=A639,A639=A640,A640=A641,A641=A642,A642=A643,A643=A644,A644=A645,A645=A646,A646=A647,A647=A648,A648=A649),IF(A649+1&gt;MATCH(0,Input_Lieferant!$B$9:$B$158,-1),"",A649+1),A649),"")</f>
        <v>30</v>
      </c>
      <c r="B650" s="31"/>
      <c r="C650" s="25" t="str">
        <f t="shared" si="20"/>
        <v>001</v>
      </c>
      <c r="D650" s="31"/>
      <c r="E650" s="31"/>
      <c r="F650" s="31" t="str">
        <f>IF(A650&lt;&gt;"", _xlfn.IFNA(INDEX('Systemmanager - Datenassistent'!$A$9:$AE$159,MATCH(A650,Input_Lieferant!$B$9:$B$158,0),MATCH(W650,'Systemmanager - Datenassistent'!$A$8:$AE$8,0)),""), "")&amp;""</f>
        <v/>
      </c>
      <c r="G650" s="31"/>
      <c r="H650" s="31"/>
      <c r="I650" s="31"/>
      <c r="J650" s="31"/>
      <c r="K650" s="31"/>
      <c r="L650" s="31"/>
      <c r="M650" s="31"/>
      <c r="N650" s="31"/>
      <c r="O650" s="31"/>
      <c r="P650" s="31"/>
      <c r="Q650" s="31"/>
      <c r="R650" s="31"/>
      <c r="S650" s="31"/>
      <c r="T650" s="31"/>
      <c r="U650" s="31"/>
      <c r="V650" s="31"/>
      <c r="W650" s="31" t="str">
        <f t="shared" si="19"/>
        <v>V_SVSAA</v>
      </c>
      <c r="X650" s="31"/>
      <c r="Y650" s="31"/>
      <c r="Z650" s="31"/>
      <c r="AA650" s="31"/>
      <c r="AB650" s="31"/>
      <c r="AC650" s="31"/>
      <c r="AD650" s="31"/>
      <c r="AE650" s="31"/>
      <c r="AF650" s="31"/>
      <c r="AG650" s="31"/>
      <c r="AH650" s="31"/>
    </row>
    <row r="651" spans="1:34" x14ac:dyDescent="0.4">
      <c r="A651" s="31">
        <f>IFERROR(IF(AND(A629=A630,A630=A631,A631=A632,A632=A633,A633=A634,A634=A635,A635=A636,A636=A637,A637=A638,A638=A639,A639=A640,A640=A641,A641=A642,A642=A643,A643=A644,A644=A645,A645=A646,A646=A647,A647=A648,A648=A649,A649=A650),IF(A650+1&gt;MATCH(0,Input_Lieferant!$B$9:$B$158,-1),"",A650+1),A650),"")</f>
        <v>30</v>
      </c>
      <c r="B651" s="31"/>
      <c r="C651" s="25" t="str">
        <f t="shared" si="20"/>
        <v>001</v>
      </c>
      <c r="D651" s="31"/>
      <c r="E651" s="31"/>
      <c r="F651" s="31" t="str">
        <f>IF(A651&lt;&gt;"", IFERROR(ROUND(INDEX(Input_Lieferant!$A$9:$AS$159,MATCH(A651,Input_Lieferant!$B$9:$B$158,0),MATCH(W651,Input_Lieferant!$A$8:$AS$8,0)),2),""), "")&amp;""</f>
        <v>9.12</v>
      </c>
      <c r="G651" s="31"/>
      <c r="H651" s="31"/>
      <c r="I651" s="31"/>
      <c r="J651" s="31"/>
      <c r="K651" s="31"/>
      <c r="L651" s="31"/>
      <c r="M651" s="31"/>
      <c r="N651" s="31"/>
      <c r="O651" s="31"/>
      <c r="P651" s="31"/>
      <c r="Q651" s="31"/>
      <c r="R651" s="31"/>
      <c r="S651" s="31"/>
      <c r="T651" s="31"/>
      <c r="U651" s="31"/>
      <c r="V651" s="31"/>
      <c r="W651" s="31" t="str">
        <f t="shared" si="19"/>
        <v>V_BEWERTUNGSPREIS</v>
      </c>
      <c r="X651" s="31"/>
      <c r="Y651" s="31"/>
      <c r="Z651" s="31"/>
      <c r="AA651" s="31"/>
      <c r="AB651" s="31"/>
      <c r="AC651" s="31"/>
      <c r="AD651" s="31"/>
      <c r="AE651" s="31"/>
      <c r="AF651" s="31"/>
      <c r="AG651" s="31"/>
      <c r="AH651" s="31"/>
    </row>
    <row r="652" spans="1:34" x14ac:dyDescent="0.4">
      <c r="A652" s="31">
        <f>IFERROR(IF(AND(A630=A631,A631=A632,A632=A633,A633=A634,A634=A635,A635=A636,A636=A637,A637=A638,A638=A639,A639=A640,A640=A641,A641=A642,A642=A643,A643=A644,A644=A645,A645=A646,A646=A647,A647=A648,A648=A649,A649=A650,A650=A651),IF(A651+1&gt;MATCH(0,Input_Lieferant!$B$9:$B$158,-1),"",A651+1),A651),"")</f>
        <v>30</v>
      </c>
      <c r="B652" s="31"/>
      <c r="C652" s="25" t="str">
        <f t="shared" si="20"/>
        <v>001</v>
      </c>
      <c r="D652" s="31"/>
      <c r="E652" s="31"/>
      <c r="F652" s="31" t="str">
        <f>IF(A652&lt;&gt;"", _xlfn.IFNA(INDEX(Input_Lieferant!$A$9:$AS$159,MATCH(A652,Input_Lieferant!$B$9:$B$158,0),MATCH(W652,Input_Lieferant!$A$8:$AS$8,0)),""), "")&amp;""</f>
        <v>CHF</v>
      </c>
      <c r="G652" s="31"/>
      <c r="H652" s="31"/>
      <c r="I652" s="31"/>
      <c r="J652" s="31"/>
      <c r="K652" s="31"/>
      <c r="L652" s="31"/>
      <c r="M652" s="31"/>
      <c r="N652" s="31"/>
      <c r="O652" s="31"/>
      <c r="P652" s="31"/>
      <c r="Q652" s="31"/>
      <c r="R652" s="31"/>
      <c r="S652" s="31"/>
      <c r="T652" s="31"/>
      <c r="U652" s="31"/>
      <c r="V652" s="31"/>
      <c r="W652" s="31" t="str">
        <f t="shared" si="19"/>
        <v>V_WAEHRUNG</v>
      </c>
      <c r="X652" s="31"/>
      <c r="Y652" s="31"/>
      <c r="Z652" s="31"/>
      <c r="AA652" s="31"/>
      <c r="AB652" s="31"/>
      <c r="AC652" s="31"/>
      <c r="AD652" s="31"/>
      <c r="AE652" s="31"/>
      <c r="AF652" s="31"/>
      <c r="AG652" s="31"/>
      <c r="AH652" s="31"/>
    </row>
    <row r="653" spans="1:34" x14ac:dyDescent="0.4">
      <c r="A653" s="31">
        <f>IFERROR(IF(AND(A631=A632,A632=A633,A633=A634,A634=A635,A635=A636,A636=A637,A637=A638,A638=A639,A639=A640,A640=A641,A641=A642,A642=A643,A643=A644,A644=A645,A645=A646,A646=A647,A647=A648,A648=A649,A649=A650,A650=A651,A651=A652),IF(A652+1&gt;MATCH(0,Input_Lieferant!$B$9:$B$158,-1),"",A652+1),A652),"")</f>
        <v>30</v>
      </c>
      <c r="B653" s="31"/>
      <c r="C653" s="25" t="str">
        <f t="shared" si="20"/>
        <v>001</v>
      </c>
      <c r="D653" s="31"/>
      <c r="E653" s="31"/>
      <c r="F653" s="31" t="str">
        <f>IF(A653&lt;&gt;"", _xlfn.IFNA(INDEX(Input_Lieferant!$A$9:$AS$159,MATCH(A653,Input_Lieferant!$B$9:$B$158,0),MATCH(W653,Input_Lieferant!$A$8:$AS$8,0)),""), "")&amp;""</f>
        <v>77</v>
      </c>
      <c r="G653" s="31"/>
      <c r="H653" s="31"/>
      <c r="I653" s="31"/>
      <c r="J653" s="31"/>
      <c r="K653" s="31"/>
      <c r="L653" s="31"/>
      <c r="M653" s="31"/>
      <c r="N653" s="31"/>
      <c r="O653" s="31"/>
      <c r="P653" s="31"/>
      <c r="Q653" s="31"/>
      <c r="R653" s="31"/>
      <c r="S653" s="31"/>
      <c r="T653" s="31"/>
      <c r="U653" s="31"/>
      <c r="V653" s="31"/>
      <c r="W653" s="31" t="str">
        <f t="shared" si="19"/>
        <v>V_PREISEINHEIT</v>
      </c>
      <c r="X653" s="31"/>
      <c r="Y653" s="31"/>
      <c r="Z653" s="31"/>
      <c r="AA653" s="31"/>
      <c r="AB653" s="31"/>
      <c r="AC653" s="31"/>
      <c r="AD653" s="31"/>
      <c r="AE653" s="31"/>
      <c r="AF653" s="31"/>
      <c r="AG653" s="31"/>
      <c r="AH653" s="31"/>
    </row>
    <row r="654" spans="1:34" x14ac:dyDescent="0.4">
      <c r="A654" s="31">
        <f>IFERROR(IF(AND(A632=A633,A633=A634,A634=A635,A635=A636,A636=A637,A637=A638,A638=A639,A639=A640,A640=A641,A641=A642,A642=A643,A643=A644,A644=A645,A645=A646,A646=A647,A647=A648,A648=A649,A649=A650,A650=A651,A651=A652,A652=A653),IF(A653+1&gt;MATCH(0,Input_Lieferant!$B$9:$B$158,-1),"",A653+1),A653),"")</f>
        <v>30</v>
      </c>
      <c r="B654" s="31"/>
      <c r="C654" s="25" t="str">
        <f t="shared" si="20"/>
        <v>001</v>
      </c>
      <c r="D654" s="31"/>
      <c r="E654" s="31"/>
      <c r="F654" s="31">
        <f ca="1">IF(A654&lt;&gt;"",NOW(),"")</f>
        <v>45755.45830578704</v>
      </c>
      <c r="G654" s="31"/>
      <c r="H654" s="31"/>
      <c r="I654" s="31"/>
      <c r="J654" s="31"/>
      <c r="K654" s="31"/>
      <c r="L654" s="31"/>
      <c r="M654" s="31"/>
      <c r="N654" s="31"/>
      <c r="O654" s="31"/>
      <c r="P654" s="31"/>
      <c r="Q654" s="31"/>
      <c r="R654" s="31"/>
      <c r="S654" s="31"/>
      <c r="T654" s="31"/>
      <c r="U654" s="31"/>
      <c r="V654" s="31"/>
      <c r="W654" s="31" t="str">
        <f t="shared" si="19"/>
        <v>V_GUELTIGAB</v>
      </c>
      <c r="X654" s="31"/>
      <c r="Y654" s="31"/>
      <c r="Z654" s="31"/>
      <c r="AA654" s="31"/>
      <c r="AB654" s="31"/>
      <c r="AC654" s="31"/>
      <c r="AD654" s="31"/>
      <c r="AE654" s="31"/>
      <c r="AF654" s="31"/>
      <c r="AG654" s="31"/>
      <c r="AH654" s="31"/>
    </row>
    <row r="655" spans="1:34" x14ac:dyDescent="0.4">
      <c r="A655" s="31">
        <f>IFERROR(IF(AND(A633=A634,A634=A635,A635=A636,A636=A637,A637=A638,A638=A639,A639=A640,A640=A641,A641=A642,A642=A643,A643=A644,A644=A645,A645=A646,A646=A647,A647=A648,A648=A649,A649=A650,A650=A651,A651=A652,A652=A653,A653=A654),IF(A654+1&gt;MATCH(0,Input_Lieferant!$B$9:$B$158,-1),"",A654+1),A654),"")</f>
        <v>30</v>
      </c>
      <c r="B655" s="31"/>
      <c r="C655" s="25" t="str">
        <f t="shared" si="20"/>
        <v>001</v>
      </c>
      <c r="D655" s="31"/>
      <c r="E655" s="31"/>
      <c r="F655" s="31" t="str">
        <f>IF(A655&lt;&gt;"", _xlfn.IFNA(INDEX('Systemmanager - Datenassistent'!$A$9:$AE$159,MATCH(A655,Input_Lieferant!$B$9:$B$158,0),MATCH(W655,'Systemmanager - Datenassistent'!$A$8:$AE$8,0)),""), "")&amp;""</f>
        <v>X</v>
      </c>
      <c r="G655" s="31"/>
      <c r="H655" s="31"/>
      <c r="I655" s="31"/>
      <c r="J655" s="31"/>
      <c r="K655" s="31"/>
      <c r="L655" s="31"/>
      <c r="M655" s="31"/>
      <c r="N655" s="31"/>
      <c r="O655" s="31"/>
      <c r="P655" s="31"/>
      <c r="Q655" s="31"/>
      <c r="R655" s="31"/>
      <c r="S655" s="31"/>
      <c r="T655" s="31"/>
      <c r="U655" s="31"/>
      <c r="V655" s="31"/>
      <c r="W655" s="31" t="str">
        <f t="shared" si="19"/>
        <v>V_MIET_RELEVANZ</v>
      </c>
      <c r="X655" s="31"/>
      <c r="Y655" s="31"/>
      <c r="Z655" s="31"/>
      <c r="AA655" s="31"/>
      <c r="AB655" s="31"/>
      <c r="AC655" s="31"/>
      <c r="AD655" s="31"/>
      <c r="AE655" s="31"/>
      <c r="AF655" s="31"/>
      <c r="AG655" s="31"/>
      <c r="AH655" s="31"/>
    </row>
    <row r="656" spans="1:34" x14ac:dyDescent="0.4">
      <c r="A656" s="31">
        <f>IFERROR(IF(AND(A634=A635,A635=A636,A636=A637,A637=A638,A638=A639,A639=A640,A640=A641,A641=A642,A642=A643,A643=A644,A644=A645,A645=A646,A646=A647,A647=A648,A648=A649,A649=A650,A650=A651,A651=A652,A652=A653,A653=A654,A654=A655),IF(A655+1&gt;MATCH(0,Input_Lieferant!$B$9:$B$158,-1),"",A655+1),A655),"")</f>
        <v>30</v>
      </c>
      <c r="B656" s="31"/>
      <c r="C656" s="25" t="str">
        <f t="shared" si="20"/>
        <v>001</v>
      </c>
      <c r="D656" s="31"/>
      <c r="E656" s="31"/>
      <c r="F656" s="31" t="str">
        <f>IF(A656&lt;&gt;"", _xlfn.IFNA(INDEX('Systemmanager - Datenassistent'!$A$9:$AE$159,MATCH(A656,Input_Lieferant!$B$9:$B$158,0),MATCH(W656,'Systemmanager - Datenassistent'!$A$8:$AE$8,0)),""), "")&amp;""</f>
        <v>3</v>
      </c>
      <c r="G656" s="31"/>
      <c r="H656" s="31"/>
      <c r="I656" s="31"/>
      <c r="J656" s="31"/>
      <c r="K656" s="31"/>
      <c r="L656" s="31"/>
      <c r="M656" s="31"/>
      <c r="N656" s="31"/>
      <c r="O656" s="31"/>
      <c r="P656" s="31"/>
      <c r="Q656" s="31"/>
      <c r="R656" s="31"/>
      <c r="S656" s="31"/>
      <c r="T656" s="31"/>
      <c r="U656" s="31"/>
      <c r="V656" s="31"/>
      <c r="W656" s="31" t="str">
        <f t="shared" si="19"/>
        <v>V_NACHSCHUBKLASSE</v>
      </c>
      <c r="X656" s="31"/>
      <c r="Y656" s="31"/>
      <c r="Z656" s="31"/>
      <c r="AA656" s="31"/>
      <c r="AB656" s="31"/>
      <c r="AC656" s="31"/>
      <c r="AD656" s="31"/>
      <c r="AE656" s="31"/>
      <c r="AF656" s="31"/>
      <c r="AG656" s="31"/>
      <c r="AH656" s="31"/>
    </row>
    <row r="657" spans="1:34" x14ac:dyDescent="0.4">
      <c r="A657" s="31">
        <f>IFERROR(IF(AND(A635=A636,A636=A637,A637=A638,A638=A639,A639=A640,A640=A641,A641=A642,A642=A643,A643=A644,A644=A645,A645=A646,A646=A647,A647=A648,A648=A649,A649=A650,A650=A651,A651=A652,A652=A653,A653=A654,A654=A655,A655=A656),IF(A656+1&gt;MATCH(0,Input_Lieferant!$B$9:$B$158,-1),"",A656+1),A656),"")</f>
        <v>30</v>
      </c>
      <c r="B657" s="31"/>
      <c r="C657" s="25" t="str">
        <f t="shared" si="20"/>
        <v>001</v>
      </c>
      <c r="D657" s="31"/>
      <c r="E657" s="31"/>
      <c r="F657" s="31" t="str">
        <f>IF(A657&lt;&gt;"", _xlfn.IFNA(INDEX(Input_Lieferant!$A$9:$AS$159,MATCH(A657,Input_Lieferant!$B$9:$B$158,0),MATCH(W657,Input_Lieferant!$A$8:$AS$8,0)),""), "")&amp;""</f>
        <v>73</v>
      </c>
      <c r="G657" s="31"/>
      <c r="H657" s="31"/>
      <c r="I657" s="31"/>
      <c r="J657" s="31"/>
      <c r="K657" s="31"/>
      <c r="L657" s="31"/>
      <c r="M657" s="31"/>
      <c r="N657" s="31"/>
      <c r="O657" s="31"/>
      <c r="P657" s="31"/>
      <c r="Q657" s="31"/>
      <c r="R657" s="31"/>
      <c r="S657" s="31"/>
      <c r="T657" s="31"/>
      <c r="U657" s="31"/>
      <c r="V657" s="31"/>
      <c r="W657" s="31" t="str">
        <f t="shared" si="19"/>
        <v>V_LAGERFAEHIGKEIT</v>
      </c>
      <c r="X657" s="31"/>
      <c r="Y657" s="31"/>
      <c r="Z657" s="31"/>
      <c r="AA657" s="31"/>
      <c r="AB657" s="31"/>
      <c r="AC657" s="31"/>
      <c r="AD657" s="31"/>
      <c r="AE657" s="31"/>
      <c r="AF657" s="31"/>
      <c r="AG657" s="31"/>
      <c r="AH657" s="31"/>
    </row>
    <row r="658" spans="1:34" x14ac:dyDescent="0.4">
      <c r="A658" s="31">
        <f>IFERROR(IF(AND(A636=A637,A637=A638,A638=A639,A639=A640,A640=A641,A641=A642,A642=A643,A643=A644,A644=A645,A645=A646,A646=A647,A647=A648,A648=A649,A649=A650,A650=A651,A651=A652,A652=A653,A653=A654,A654=A655,A655=A656,A656=A657),IF(A657+1&gt;MATCH(0,Input_Lieferant!$B$9:$B$158,-1),"",A657+1),A657),"")</f>
        <v>30</v>
      </c>
      <c r="B658" s="31"/>
      <c r="C658" s="25" t="str">
        <f t="shared" si="20"/>
        <v>001</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31"/>
      <c r="H658" s="31"/>
      <c r="I658" s="31"/>
      <c r="J658" s="31"/>
      <c r="K658" s="31"/>
      <c r="L658" s="31"/>
      <c r="M658" s="31"/>
      <c r="N658" s="31"/>
      <c r="O658" s="31"/>
      <c r="P658" s="31"/>
      <c r="Q658" s="31"/>
      <c r="R658" s="31"/>
      <c r="S658" s="31"/>
      <c r="T658" s="31"/>
      <c r="U658" s="31"/>
      <c r="V658" s="31"/>
      <c r="W658" s="31" t="str">
        <f t="shared" si="19"/>
        <v>V_BETRIEBSMITTEL</v>
      </c>
      <c r="X658" s="31"/>
      <c r="Y658" s="31"/>
      <c r="Z658" s="31"/>
      <c r="AA658" s="31"/>
      <c r="AB658" s="31"/>
      <c r="AC658" s="31"/>
      <c r="AD658" s="31"/>
      <c r="AE658" s="31"/>
      <c r="AF658" s="31"/>
      <c r="AG658" s="31"/>
      <c r="AH658" s="31"/>
    </row>
    <row r="659" spans="1:34" x14ac:dyDescent="0.4">
      <c r="A659" s="31">
        <f>IFERROR(IF(AND(A637=A638,A638=A639,A639=A640,A640=A641,A641=A642,A642=A643,A643=A644,A644=A645,A645=A646,A646=A647,A647=A648,A648=A649,A649=A650,A650=A651,A651=A652,A652=A653,A653=A654,A654=A655,A655=A656,A656=A657,A657=A658),IF(A658+1&gt;MATCH(0,Input_Lieferant!$B$9:$B$158,-1),"",A658+1),A658),"")</f>
        <v>30</v>
      </c>
      <c r="B659" s="31"/>
      <c r="C659" s="25" t="str">
        <f t="shared" si="20"/>
        <v>001</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V_SONDERBETRIEBSMITTEL_MKZ</v>
      </c>
      <c r="X659" s="31"/>
      <c r="Y659" s="31"/>
      <c r="Z659" s="31"/>
      <c r="AA659" s="31"/>
      <c r="AB659" s="31"/>
      <c r="AC659" s="31"/>
      <c r="AD659" s="31"/>
      <c r="AE659" s="31"/>
      <c r="AF659" s="31"/>
      <c r="AG659" s="31"/>
      <c r="AH659" s="31"/>
    </row>
    <row r="660" spans="1:34" x14ac:dyDescent="0.4">
      <c r="A660" s="31">
        <f>IFERROR(IF(AND(A638=A639,A639=A640,A640=A641,A641=A642,A642=A643,A643=A644,A644=A645,A645=A646,A646=A647,A647=A648,A648=A649,A649=A650,A650=A651,A651=A652,A652=A653,A653=A654,A654=A655,A655=A656,A656=A657,A657=A658,A658=A659),IF(A659+1&gt;MATCH(0,Input_Lieferant!$B$9:$B$158,-1),"",A659+1),A659),"")</f>
        <v>30</v>
      </c>
      <c r="B660" s="31"/>
      <c r="C660" s="25" t="str">
        <f t="shared" si="20"/>
        <v>001</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V_SONDERBETRIEBSMITTEL_PRD</v>
      </c>
      <c r="X660" s="31"/>
      <c r="Y660" s="31"/>
      <c r="Z660" s="31"/>
      <c r="AA660" s="31"/>
      <c r="AB660" s="31"/>
      <c r="AC660" s="31"/>
      <c r="AD660" s="31"/>
      <c r="AE660" s="31"/>
      <c r="AF660" s="31"/>
      <c r="AG660" s="31"/>
      <c r="AH660" s="31"/>
    </row>
    <row r="661" spans="1:34" x14ac:dyDescent="0.4">
      <c r="A661" s="31">
        <f>IFERROR(IF(AND(A639=A640,A640=A641,A641=A642,A642=A643,A643=A644,A644=A645,A645=A646,A646=A647,A647=A648,A648=A649,A649=A650,A650=A651,A651=A652,A652=A653,A653=A654,A654=A655,A655=A656,A656=A657,A657=A658,A658=A659,A659=A660),IF(A660+1&gt;MATCH(0,Input_Lieferant!$B$9:$B$158,-1),"",A660+1),A660),"")</f>
        <v>30</v>
      </c>
      <c r="B661" s="31"/>
      <c r="C661" s="25" t="str">
        <f t="shared" si="20"/>
        <v>001</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V_SONDERBETRIEBSMITTEL_TRP</v>
      </c>
      <c r="X661" s="31"/>
      <c r="Y661" s="31"/>
      <c r="Z661" s="31"/>
      <c r="AA661" s="31"/>
      <c r="AB661" s="31"/>
      <c r="AC661" s="31"/>
      <c r="AD661" s="31"/>
      <c r="AE661" s="31"/>
      <c r="AF661" s="31"/>
      <c r="AG661" s="31"/>
      <c r="AH661" s="31"/>
    </row>
    <row r="662" spans="1:34" x14ac:dyDescent="0.4">
      <c r="A662" s="31">
        <f>IFERROR(IF(AND(A640=A641,A641=A642,A642=A643,A643=A644,A644=A645,A645=A646,A646=A647,A647=A648,A648=A649,A649=A650,A650=A651,A651=A652,A652=A653,A653=A654,A654=A655,A655=A656,A656=A657,A657=A658,A658=A659,A659=A660,A660=A661),IF(A661+1&gt;MATCH(0,Input_Lieferant!$B$9:$B$158,-1),"",A661+1),A661),"")</f>
        <v>31</v>
      </c>
      <c r="B662" s="31"/>
      <c r="C662" s="25" t="str">
        <f t="shared" si="20"/>
        <v>001</v>
      </c>
      <c r="D662" s="31"/>
      <c r="E662" s="31"/>
      <c r="F662" s="31" t="str">
        <f>IF(A662&lt;&gt;"", _xlfn.IFNA(INDEX(Grunddaten!$A$9:$S$159,MATCH(A662,Input_Lieferant!$B$9:$B$158,0),MATCH(W662,Grunddaten!$A$8:$M$8,0)),""), "")&amp;""</f>
        <v>cImhsqppqyVdWOROyFQHDyVUtRLXKF</v>
      </c>
      <c r="G662" s="31"/>
      <c r="H662" s="31"/>
      <c r="I662" s="31"/>
      <c r="J662" s="31"/>
      <c r="K662" s="31"/>
      <c r="L662" s="31"/>
      <c r="M662" s="31"/>
      <c r="N662" s="31"/>
      <c r="O662" s="31"/>
      <c r="P662" s="31"/>
      <c r="Q662" s="31"/>
      <c r="R662" s="31"/>
      <c r="S662" s="31"/>
      <c r="T662" s="31"/>
      <c r="U662" s="31"/>
      <c r="V662" s="31"/>
      <c r="W662" s="31" t="str">
        <f t="shared" si="19"/>
        <v>V_A_NUMMER</v>
      </c>
      <c r="X662" s="31"/>
      <c r="Y662" s="31"/>
      <c r="Z662" s="31"/>
      <c r="AA662" s="31"/>
      <c r="AB662" s="31"/>
      <c r="AC662" s="31"/>
      <c r="AD662" s="31"/>
      <c r="AE662" s="31"/>
      <c r="AF662" s="31"/>
      <c r="AG662" s="31"/>
      <c r="AH662" s="31"/>
    </row>
    <row r="663" spans="1:34" x14ac:dyDescent="0.4">
      <c r="A663" s="31">
        <f>IFERROR(IF(AND(A641=A642,A642=A643,A643=A644,A644=A645,A645=A646,A646=A647,A647=A648,A648=A649,A649=A650,A650=A651,A651=A652,A652=A653,A653=A654,A654=A655,A655=A656,A656=A657,A657=A658,A658=A659,A659=A660,A660=A661,A661=A662),IF(A662+1&gt;MATCH(0,Input_Lieferant!$B$9:$B$158,-1),"",A662+1),A662),"")</f>
        <v>31</v>
      </c>
      <c r="B663" s="31"/>
      <c r="C663" s="25" t="str">
        <f t="shared" si="20"/>
        <v>001</v>
      </c>
      <c r="D663" s="31"/>
      <c r="E663" s="31"/>
      <c r="F663" s="31" t="str">
        <f>IF(A663&lt;&gt;"", _xlfn.IFNA(INDEX(Grunddaten!$A$9:$S$159,MATCH(A663,Input_Lieferant!$B$9:$B$158,0),MATCH(W663,Grunddaten!$A$8:$M$8,0)),""), "")&amp;""</f>
        <v>7.77</v>
      </c>
      <c r="G663" s="31"/>
      <c r="H663" s="31"/>
      <c r="I663" s="31"/>
      <c r="J663" s="31"/>
      <c r="K663" s="31"/>
      <c r="L663" s="31"/>
      <c r="M663" s="31"/>
      <c r="N663" s="31"/>
      <c r="O663" s="31"/>
      <c r="P663" s="31"/>
      <c r="Q663" s="31"/>
      <c r="R663" s="31"/>
      <c r="S663" s="31"/>
      <c r="T663" s="31"/>
      <c r="U663" s="31"/>
      <c r="V663" s="31"/>
      <c r="W663" s="31" t="str">
        <f t="shared" si="19"/>
        <v>V_REVFREMD</v>
      </c>
      <c r="X663" s="31"/>
      <c r="Y663" s="31"/>
      <c r="Z663" s="31"/>
      <c r="AA663" s="31"/>
      <c r="AB663" s="31"/>
      <c r="AC663" s="31"/>
      <c r="AD663" s="31"/>
      <c r="AE663" s="31"/>
      <c r="AF663" s="31"/>
      <c r="AG663" s="31"/>
      <c r="AH663" s="31"/>
    </row>
    <row r="664" spans="1:34" x14ac:dyDescent="0.4">
      <c r="A664" s="31">
        <f>IFERROR(IF(AND(A642=A643,A643=A644,A644=A645,A645=A646,A646=A647,A647=A648,A648=A649,A649=A650,A650=A651,A651=A652,A652=A653,A653=A654,A654=A655,A655=A656,A656=A657,A657=A658,A658=A659,A659=A660,A660=A661,A661=A662,A662=A663),IF(A663+1&gt;MATCH(0,Input_Lieferant!$B$9:$B$158,-1),"",A663+1),A663),"")</f>
        <v>31</v>
      </c>
      <c r="B664" s="31"/>
      <c r="C664" s="25" t="str">
        <f t="shared" si="20"/>
        <v>001</v>
      </c>
      <c r="D664" s="31"/>
      <c r="E664" s="31"/>
      <c r="F664" s="31" t="str">
        <f>IF(A664&lt;&gt;"", _xlfn.IFNA(INDEX(Grunddaten!$A$9:$S$159,MATCH(A664,Input_Lieferant!$B$9:$B$158,0),MATCH(W664,Grunddaten!$A$8:$M$8,0)),""), "")&amp;""</f>
        <v>2.28</v>
      </c>
      <c r="G664" s="31"/>
      <c r="H664" s="31"/>
      <c r="I664" s="31"/>
      <c r="J664" s="31"/>
      <c r="K664" s="31"/>
      <c r="L664" s="31"/>
      <c r="M664" s="31"/>
      <c r="N664" s="31"/>
      <c r="O664" s="31"/>
      <c r="P664" s="31"/>
      <c r="Q664" s="31"/>
      <c r="R664" s="31"/>
      <c r="S664" s="31"/>
      <c r="T664" s="31"/>
      <c r="U664" s="31"/>
      <c r="V664" s="31"/>
      <c r="W664" s="31" t="str">
        <f t="shared" ref="W664:W727" si="21">IF(A664&lt;&gt;"", W642&amp;"","")</f>
        <v>V_REVEIGEN</v>
      </c>
      <c r="X664" s="31"/>
      <c r="Y664" s="31"/>
      <c r="Z664" s="31"/>
      <c r="AA664" s="31"/>
      <c r="AB664" s="31"/>
      <c r="AC664" s="31"/>
      <c r="AD664" s="31"/>
      <c r="AE664" s="31"/>
      <c r="AF664" s="31"/>
      <c r="AG664" s="31"/>
      <c r="AH664" s="31"/>
    </row>
    <row r="665" spans="1:34" x14ac:dyDescent="0.4">
      <c r="A665" s="31">
        <f>IFERROR(IF(AND(A643=A644,A644=A645,A645=A646,A646=A647,A647=A648,A648=A649,A649=A650,A650=A651,A651=A652,A652=A653,A653=A654,A654=A655,A655=A656,A656=A657,A657=A658,A658=A659,A659=A660,A660=A661,A661=A662,A662=A663,A663=A664),IF(A664+1&gt;MATCH(0,Input_Lieferant!$B$9:$B$158,-1),"",A664+1),A664),"")</f>
        <v>31</v>
      </c>
      <c r="B665" s="31"/>
      <c r="C665" s="25" t="str">
        <f t="shared" si="20"/>
        <v>001</v>
      </c>
      <c r="D665" s="31"/>
      <c r="E665" s="31"/>
      <c r="F665" s="31" t="str">
        <f>IF(A665&lt;&gt;"", _xlfn.IFNA(INDEX('Systemmanager - Datenassistent'!$A$9:$AE$159,MATCH(A665,Input_Lieferant!$B$9:$B$158,0),MATCH(W665,'Systemmanager - Datenassistent'!$A$8:$AE$8,0)),""), "")&amp;""</f>
        <v/>
      </c>
      <c r="G665" s="31"/>
      <c r="H665" s="31"/>
      <c r="I665" s="31"/>
      <c r="J665" s="31"/>
      <c r="K665" s="31"/>
      <c r="L665" s="31"/>
      <c r="M665" s="31"/>
      <c r="N665" s="31"/>
      <c r="O665" s="31"/>
      <c r="P665" s="31"/>
      <c r="Q665" s="31"/>
      <c r="R665" s="31"/>
      <c r="S665" s="31"/>
      <c r="T665" s="31"/>
      <c r="U665" s="31"/>
      <c r="V665" s="31"/>
      <c r="W665" s="31" t="str">
        <f t="shared" si="21"/>
        <v>V_SYSTEMMANAGER</v>
      </c>
      <c r="X665" s="31"/>
      <c r="Y665" s="31"/>
      <c r="Z665" s="31"/>
      <c r="AA665" s="31"/>
      <c r="AB665" s="31"/>
      <c r="AC665" s="31"/>
      <c r="AD665" s="31"/>
      <c r="AE665" s="31"/>
      <c r="AF665" s="31"/>
      <c r="AG665" s="31"/>
      <c r="AH665" s="31"/>
    </row>
    <row r="666" spans="1:34" x14ac:dyDescent="0.4">
      <c r="A666" s="31">
        <f>IFERROR(IF(AND(A644=A645,A645=A646,A646=A647,A647=A648,A648=A649,A649=A650,A650=A651,A651=A652,A652=A653,A653=A654,A654=A655,A655=A656,A656=A657,A657=A658,A658=A659,A659=A660,A660=A661,A661=A662,A662=A663,A663=A664,A664=A665),IF(A665+1&gt;MATCH(0,Input_Lieferant!$B$9:$B$158,-1),"",A665+1),A665),"")</f>
        <v>31</v>
      </c>
      <c r="B666" s="31"/>
      <c r="C666" s="25" t="str">
        <f t="shared" si="20"/>
        <v>001</v>
      </c>
      <c r="D666" s="31"/>
      <c r="E666" s="31"/>
      <c r="F666" s="31" t="str">
        <f>IF(A666&lt;&gt;"", _xlfn.IFNA(INDEX(Grunddaten!$A$9:$S$159,MATCH(A666,Input_Lieferant!$B$9:$B$158,0),MATCH(W666,Grunddaten!$A$8:$M$8,0)),""), "")&amp;""</f>
        <v>P</v>
      </c>
      <c r="G666" s="31"/>
      <c r="H666" s="31"/>
      <c r="I666" s="31"/>
      <c r="J666" s="31"/>
      <c r="K666" s="31"/>
      <c r="L666" s="31"/>
      <c r="M666" s="31"/>
      <c r="N666" s="31"/>
      <c r="O666" s="31"/>
      <c r="P666" s="31"/>
      <c r="Q666" s="31"/>
      <c r="R666" s="31"/>
      <c r="S666" s="31"/>
      <c r="T666" s="31"/>
      <c r="U666" s="31"/>
      <c r="V666" s="31"/>
      <c r="W666" s="31" t="str">
        <f t="shared" si="21"/>
        <v>V_UEBERSETZUNG</v>
      </c>
      <c r="X666" s="31"/>
      <c r="Y666" s="31"/>
      <c r="Z666" s="31"/>
      <c r="AA666" s="31"/>
      <c r="AB666" s="31"/>
      <c r="AC666" s="31"/>
      <c r="AD666" s="31"/>
      <c r="AE666" s="31"/>
      <c r="AF666" s="31"/>
      <c r="AG666" s="31"/>
      <c r="AH666" s="31"/>
    </row>
    <row r="667" spans="1:34" x14ac:dyDescent="0.4">
      <c r="A667" s="31">
        <f>IFERROR(IF(AND(A645=A646,A646=A647,A647=A648,A648=A649,A649=A650,A650=A651,A651=A652,A652=A653,A653=A654,A654=A655,A655=A656,A656=A657,A657=A658,A658=A659,A659=A660,A660=A661,A661=A662,A662=A663,A663=A664,A664=A665,A665=A666),IF(A666+1&gt;MATCH(0,Input_Lieferant!$B$9:$B$158,-1),"",A666+1),A666),"")</f>
        <v>31</v>
      </c>
      <c r="B667" s="31"/>
      <c r="C667" s="25" t="str">
        <f t="shared" si="20"/>
        <v>001</v>
      </c>
      <c r="D667" s="31"/>
      <c r="E667" s="31"/>
      <c r="F667" s="31" t="str">
        <f>IF(A667&lt;&gt;"", _xlfn.IFNA(INDEX('Systemmanager - Datenassistent'!$A$9:$AE$159,MATCH(A667,Input_Lieferant!$B$9:$B$158,0),MATCH(W667,'Systemmanager - Datenassistent'!$A$8:$AE$8,0)),""), "")&amp;""</f>
        <v>HBASGJKhGeVHpFHTAsTUABojkplChJ</v>
      </c>
      <c r="G667" s="31"/>
      <c r="H667" s="31"/>
      <c r="I667" s="31"/>
      <c r="J667" s="31"/>
      <c r="K667" s="31"/>
      <c r="L667" s="31"/>
      <c r="M667" s="31"/>
      <c r="N667" s="31"/>
      <c r="O667" s="31"/>
      <c r="P667" s="31"/>
      <c r="Q667" s="31"/>
      <c r="R667" s="31"/>
      <c r="S667" s="31"/>
      <c r="T667" s="31"/>
      <c r="U667" s="31"/>
      <c r="V667" s="31"/>
      <c r="W667" s="31" t="str">
        <f t="shared" si="21"/>
        <v>V_KENNZIFFER</v>
      </c>
      <c r="X667" s="31"/>
      <c r="Y667" s="31"/>
      <c r="Z667" s="31"/>
      <c r="AA667" s="31"/>
      <c r="AB667" s="31"/>
      <c r="AC667" s="31"/>
      <c r="AD667" s="31"/>
      <c r="AE667" s="31"/>
      <c r="AF667" s="31"/>
      <c r="AG667" s="31"/>
      <c r="AH667" s="31"/>
    </row>
    <row r="668" spans="1:34" x14ac:dyDescent="0.4">
      <c r="A668" s="31">
        <f>IFERROR(IF(AND(A646=A647,A647=A648,A648=A649,A649=A650,A650=A651,A651=A652,A652=A653,A653=A654,A654=A655,A655=A656,A656=A657,A657=A658,A658=A659,A659=A660,A660=A661,A661=A662,A662=A663,A663=A664,A664=A665,A665=A666,A666=A667),IF(A667+1&gt;MATCH(0,Input_Lieferant!$B$9:$B$158,-1),"",A667+1),A667),"")</f>
        <v>31</v>
      </c>
      <c r="B668" s="31"/>
      <c r="C668" s="25" t="str">
        <f t="shared" si="20"/>
        <v>001</v>
      </c>
      <c r="D668" s="31"/>
      <c r="E668" s="31"/>
      <c r="F668" s="31" t="str">
        <f>IF(A668&lt;&gt;"", _xlfn.IFNA(INDEX('Systemmanager - Datenassistent'!$A$9:$AE$159,MATCH(A668,Input_Lieferant!$B$9:$B$158,0),MATCH(W668,'Systemmanager - Datenassistent'!$A$8:$AE$8,0)),""), "")&amp;""</f>
        <v>GNATrjUhfGWdhRgWIatDmBxdCAEddS</v>
      </c>
      <c r="G668" s="31"/>
      <c r="H668" s="31"/>
      <c r="I668" s="31"/>
      <c r="J668" s="31"/>
      <c r="K668" s="31"/>
      <c r="L668" s="31"/>
      <c r="M668" s="31"/>
      <c r="N668" s="31"/>
      <c r="O668" s="31"/>
      <c r="P668" s="31"/>
      <c r="Q668" s="31"/>
      <c r="R668" s="31"/>
      <c r="S668" s="31"/>
      <c r="T668" s="31"/>
      <c r="U668" s="31"/>
      <c r="V668" s="31"/>
      <c r="W668" s="31" t="str">
        <f t="shared" si="21"/>
        <v>V_NEXT_HIGHER</v>
      </c>
      <c r="X668" s="31"/>
      <c r="Y668" s="31"/>
      <c r="Z668" s="31"/>
      <c r="AA668" s="31"/>
      <c r="AB668" s="31"/>
      <c r="AC668" s="31"/>
      <c r="AD668" s="31"/>
      <c r="AE668" s="31"/>
      <c r="AF668" s="31"/>
      <c r="AG668" s="31"/>
      <c r="AH668" s="31"/>
    </row>
    <row r="669" spans="1:34" x14ac:dyDescent="0.4">
      <c r="A669" s="31">
        <f>IFERROR(IF(AND(A647=A648,A648=A649,A649=A650,A650=A651,A651=A652,A652=A653,A653=A654,A654=A655,A655=A656,A656=A657,A657=A658,A658=A659,A659=A660,A660=A661,A661=A662,A662=A663,A663=A664,A664=A665,A665=A666,A666=A667,A667=A668),IF(A668+1&gt;MATCH(0,Input_Lieferant!$B$9:$B$158,-1),"",A668+1),A668),"")</f>
        <v>31</v>
      </c>
      <c r="B669" s="31"/>
      <c r="C669" s="25" t="str">
        <f t="shared" si="20"/>
        <v>001</v>
      </c>
      <c r="D669" s="31"/>
      <c r="E669" s="31"/>
      <c r="F669" s="31" t="str">
        <f>IF(A669&lt;&gt;"", _xlfn.IFNA(INDEX(Grunddaten!$A$9:$S$159,MATCH(A669,Input_Lieferant!$B$9:$B$158,0),MATCH(W669,Grunddaten!$A$8:$M$8,0)),""), "")&amp;""</f>
        <v/>
      </c>
      <c r="G669" s="31"/>
      <c r="H669" s="31"/>
      <c r="I669" s="31"/>
      <c r="J669" s="31"/>
      <c r="K669" s="31"/>
      <c r="L669" s="31"/>
      <c r="M669" s="31"/>
      <c r="N669" s="31"/>
      <c r="O669" s="31"/>
      <c r="P669" s="31"/>
      <c r="Q669" s="31"/>
      <c r="R669" s="31"/>
      <c r="S669" s="31"/>
      <c r="T669" s="31"/>
      <c r="U669" s="31"/>
      <c r="V669" s="31"/>
      <c r="W669" s="31" t="str">
        <f t="shared" si="21"/>
        <v>V_ZERTFLUG</v>
      </c>
      <c r="X669" s="31"/>
      <c r="Y669" s="31"/>
      <c r="Z669" s="31"/>
      <c r="AA669" s="31"/>
      <c r="AB669" s="31"/>
      <c r="AC669" s="31"/>
      <c r="AD669" s="31"/>
      <c r="AE669" s="31"/>
      <c r="AF669" s="31"/>
      <c r="AG669" s="31"/>
      <c r="AH669" s="31"/>
    </row>
    <row r="670" spans="1:34" x14ac:dyDescent="0.4">
      <c r="A670" s="31">
        <f>IFERROR(IF(AND(A648=A649,A649=A650,A650=A651,A651=A652,A652=A653,A653=A654,A654=A655,A655=A656,A656=A657,A657=A658,A658=A659,A659=A660,A660=A661,A661=A662,A662=A663,A663=A664,A664=A665,A665=A666,A666=A667,A667=A668,A668=A669),IF(A669+1&gt;MATCH(0,Input_Lieferant!$B$9:$B$158,-1),"",A669+1),A669),"")</f>
        <v>31</v>
      </c>
      <c r="B670" s="31"/>
      <c r="C670" s="25" t="str">
        <f t="shared" si="20"/>
        <v>001</v>
      </c>
      <c r="D670" s="31"/>
      <c r="E670" s="31"/>
      <c r="F670" s="31" t="str">
        <f>IF(A670&lt;&gt;"", _xlfn.IFNA(INDEX('Systemmanager - Datenassistent'!$A$9:$AE$159,MATCH(A670,Input_Lieferant!$B$9:$B$158,0),MATCH(W670,'Systemmanager - Datenassistent'!$A$8:$AE$8,0)),""), "")&amp;""</f>
        <v>X</v>
      </c>
      <c r="G670" s="31"/>
      <c r="H670" s="31"/>
      <c r="I670" s="31"/>
      <c r="J670" s="31"/>
      <c r="K670" s="31"/>
      <c r="L670" s="31"/>
      <c r="M670" s="31"/>
      <c r="N670" s="31"/>
      <c r="O670" s="31"/>
      <c r="P670" s="31"/>
      <c r="Q670" s="31"/>
      <c r="R670" s="31"/>
      <c r="S670" s="31"/>
      <c r="T670" s="31"/>
      <c r="U670" s="31"/>
      <c r="V670" s="31"/>
      <c r="W670" s="31" t="str">
        <f t="shared" si="21"/>
        <v>V_APM</v>
      </c>
      <c r="X670" s="31"/>
      <c r="Y670" s="31"/>
      <c r="Z670" s="31"/>
      <c r="AA670" s="31"/>
      <c r="AB670" s="31"/>
      <c r="AC670" s="31"/>
      <c r="AD670" s="31"/>
      <c r="AE670" s="31"/>
      <c r="AF670" s="31"/>
      <c r="AG670" s="31"/>
      <c r="AH670" s="31"/>
    </row>
    <row r="671" spans="1:34" x14ac:dyDescent="0.4">
      <c r="A671" s="31">
        <f>IFERROR(IF(AND(A649=A650,A650=A651,A651=A652,A652=A653,A653=A654,A654=A655,A655=A656,A656=A657,A657=A658,A658=A659,A659=A660,A660=A661,A661=A662,A662=A663,A663=A664,A664=A665,A665=A666,A666=A667,A667=A668,A668=A669,A669=A670),IF(A670+1&gt;MATCH(0,Input_Lieferant!$B$9:$B$158,-1),"",A670+1),A670),"")</f>
        <v>31</v>
      </c>
      <c r="B671" s="31"/>
      <c r="C671" s="25" t="str">
        <f t="shared" si="20"/>
        <v>001</v>
      </c>
      <c r="D671" s="31"/>
      <c r="E671" s="31"/>
      <c r="F671" s="31"/>
      <c r="G671" s="31"/>
      <c r="H671" s="31"/>
      <c r="I671" s="31"/>
      <c r="J671" s="31"/>
      <c r="K671" s="31"/>
      <c r="L671" s="31"/>
      <c r="M671" s="31"/>
      <c r="N671" s="31"/>
      <c r="O671" s="31"/>
      <c r="P671" s="31"/>
      <c r="Q671" s="31"/>
      <c r="R671" s="31"/>
      <c r="S671" s="31"/>
      <c r="T671" s="31"/>
      <c r="U671" s="31"/>
      <c r="V671" s="31"/>
      <c r="W671" s="31" t="str">
        <f t="shared" si="21"/>
        <v>V_CHEOPS</v>
      </c>
      <c r="X671" s="31"/>
      <c r="Y671" s="31"/>
      <c r="Z671" s="31"/>
      <c r="AA671" s="31"/>
      <c r="AB671" s="31"/>
      <c r="AC671" s="31"/>
      <c r="AD671" s="31"/>
      <c r="AE671" s="31"/>
      <c r="AF671" s="31"/>
      <c r="AG671" s="31"/>
      <c r="AH671" s="31"/>
    </row>
    <row r="672" spans="1:34" x14ac:dyDescent="0.4">
      <c r="A672" s="31">
        <f>IFERROR(IF(AND(A650=A651,A651=A652,A652=A653,A653=A654,A654=A655,A655=A656,A656=A657,A657=A658,A658=A659,A659=A660,A660=A661,A661=A662,A662=A663,A663=A664,A664=A665,A665=A666,A666=A667,A667=A668,A668=A669,A669=A670,A670=A671),IF(A671+1&gt;MATCH(0,Input_Lieferant!$B$9:$B$158,-1),"",A671+1),A671),"")</f>
        <v>31</v>
      </c>
      <c r="B672" s="31"/>
      <c r="C672" s="25" t="str">
        <f t="shared" si="20"/>
        <v>001</v>
      </c>
      <c r="D672" s="31"/>
      <c r="E672" s="31"/>
      <c r="F672" s="31" t="str">
        <f>IF(A672&lt;&gt;"", _xlfn.IFNA(INDEX('Systemmanager - Datenassistent'!$A$9:$AE$159,MATCH(A672,Input_Lieferant!$B$9:$B$158,0),MATCH(W672,'Systemmanager - Datenassistent'!$A$8:$AE$8,0)),""), "")&amp;""</f>
        <v/>
      </c>
      <c r="G672" s="31"/>
      <c r="H672" s="31"/>
      <c r="I672" s="31"/>
      <c r="J672" s="31"/>
      <c r="K672" s="31"/>
      <c r="L672" s="31"/>
      <c r="M672" s="31"/>
      <c r="N672" s="31"/>
      <c r="O672" s="31"/>
      <c r="P672" s="31"/>
      <c r="Q672" s="31"/>
      <c r="R672" s="31"/>
      <c r="S672" s="31"/>
      <c r="T672" s="31"/>
      <c r="U672" s="31"/>
      <c r="V672" s="31"/>
      <c r="W672" s="31" t="str">
        <f t="shared" si="21"/>
        <v>V_SVSAA</v>
      </c>
      <c r="X672" s="31"/>
      <c r="Y672" s="31"/>
      <c r="Z672" s="31"/>
      <c r="AA672" s="31"/>
      <c r="AB672" s="31"/>
      <c r="AC672" s="31"/>
      <c r="AD672" s="31"/>
      <c r="AE672" s="31"/>
      <c r="AF672" s="31"/>
      <c r="AG672" s="31"/>
      <c r="AH672" s="31"/>
    </row>
    <row r="673" spans="1:34" x14ac:dyDescent="0.4">
      <c r="A673" s="31">
        <f>IFERROR(IF(AND(A651=A652,A652=A653,A653=A654,A654=A655,A655=A656,A656=A657,A657=A658,A658=A659,A659=A660,A660=A661,A661=A662,A662=A663,A663=A664,A664=A665,A665=A666,A666=A667,A667=A668,A668=A669,A669=A670,A670=A671,A671=A672),IF(A672+1&gt;MATCH(0,Input_Lieferant!$B$9:$B$158,-1),"",A672+1),A672),"")</f>
        <v>31</v>
      </c>
      <c r="B673" s="31"/>
      <c r="C673" s="25" t="str">
        <f t="shared" si="20"/>
        <v>001</v>
      </c>
      <c r="D673" s="31"/>
      <c r="E673" s="31"/>
      <c r="F673" s="31" t="str">
        <f>IF(A673&lt;&gt;"", IFERROR(ROUND(INDEX(Input_Lieferant!$A$9:$AS$159,MATCH(A673,Input_Lieferant!$B$9:$B$158,0),MATCH(W673,Input_Lieferant!$A$8:$AS$8,0)),2),""), "")&amp;""</f>
        <v>2.44</v>
      </c>
      <c r="G673" s="31"/>
      <c r="H673" s="31"/>
      <c r="I673" s="31"/>
      <c r="J673" s="31"/>
      <c r="K673" s="31"/>
      <c r="L673" s="31"/>
      <c r="M673" s="31"/>
      <c r="N673" s="31"/>
      <c r="O673" s="31"/>
      <c r="P673" s="31"/>
      <c r="Q673" s="31"/>
      <c r="R673" s="31"/>
      <c r="S673" s="31"/>
      <c r="T673" s="31"/>
      <c r="U673" s="31"/>
      <c r="V673" s="31"/>
      <c r="W673" s="31" t="str">
        <f t="shared" si="21"/>
        <v>V_BEWERTUNGSPREIS</v>
      </c>
      <c r="X673" s="31"/>
      <c r="Y673" s="31"/>
      <c r="Z673" s="31"/>
      <c r="AA673" s="31"/>
      <c r="AB673" s="31"/>
      <c r="AC673" s="31"/>
      <c r="AD673" s="31"/>
      <c r="AE673" s="31"/>
      <c r="AF673" s="31"/>
      <c r="AG673" s="31"/>
      <c r="AH673" s="31"/>
    </row>
    <row r="674" spans="1:34" x14ac:dyDescent="0.4">
      <c r="A674" s="31">
        <f>IFERROR(IF(AND(A652=A653,A653=A654,A654=A655,A655=A656,A656=A657,A657=A658,A658=A659,A659=A660,A660=A661,A661=A662,A662=A663,A663=A664,A664=A665,A665=A666,A666=A667,A667=A668,A668=A669,A669=A670,A670=A671,A671=A672,A672=A673),IF(A673+1&gt;MATCH(0,Input_Lieferant!$B$9:$B$158,-1),"",A673+1),A673),"")</f>
        <v>31</v>
      </c>
      <c r="B674" s="31"/>
      <c r="C674" s="25" t="str">
        <f t="shared" si="20"/>
        <v>001</v>
      </c>
      <c r="D674" s="31"/>
      <c r="E674" s="31"/>
      <c r="F674" s="31" t="str">
        <f>IF(A674&lt;&gt;"", _xlfn.IFNA(INDEX(Input_Lieferant!$A$9:$AS$159,MATCH(A674,Input_Lieferant!$B$9:$B$158,0),MATCH(W674,Input_Lieferant!$A$8:$AS$8,0)),""), "")&amp;""</f>
        <v>CHF</v>
      </c>
      <c r="G674" s="31"/>
      <c r="H674" s="31"/>
      <c r="I674" s="31"/>
      <c r="J674" s="31"/>
      <c r="K674" s="31"/>
      <c r="L674" s="31"/>
      <c r="M674" s="31"/>
      <c r="N674" s="31"/>
      <c r="O674" s="31"/>
      <c r="P674" s="31"/>
      <c r="Q674" s="31"/>
      <c r="R674" s="31"/>
      <c r="S674" s="31"/>
      <c r="T674" s="31"/>
      <c r="U674" s="31"/>
      <c r="V674" s="31"/>
      <c r="W674" s="31" t="str">
        <f t="shared" si="21"/>
        <v>V_WAEHRUNG</v>
      </c>
      <c r="X674" s="31"/>
      <c r="Y674" s="31"/>
      <c r="Z674" s="31"/>
      <c r="AA674" s="31"/>
      <c r="AB674" s="31"/>
      <c r="AC674" s="31"/>
      <c r="AD674" s="31"/>
      <c r="AE674" s="31"/>
      <c r="AF674" s="31"/>
      <c r="AG674" s="31"/>
      <c r="AH674" s="31"/>
    </row>
    <row r="675" spans="1:34" x14ac:dyDescent="0.4">
      <c r="A675" s="31">
        <f>IFERROR(IF(AND(A653=A654,A654=A655,A655=A656,A656=A657,A657=A658,A658=A659,A659=A660,A660=A661,A661=A662,A662=A663,A663=A664,A664=A665,A665=A666,A666=A667,A667=A668,A668=A669,A669=A670,A670=A671,A671=A672,A672=A673,A673=A674),IF(A674+1&gt;MATCH(0,Input_Lieferant!$B$9:$B$158,-1),"",A674+1),A674),"")</f>
        <v>31</v>
      </c>
      <c r="B675" s="31"/>
      <c r="C675" s="25" t="str">
        <f t="shared" si="20"/>
        <v>001</v>
      </c>
      <c r="D675" s="31"/>
      <c r="E675" s="31"/>
      <c r="F675" s="31" t="str">
        <f>IF(A675&lt;&gt;"", _xlfn.IFNA(INDEX(Input_Lieferant!$A$9:$AS$159,MATCH(A675,Input_Lieferant!$B$9:$B$158,0),MATCH(W675,Input_Lieferant!$A$8:$AS$8,0)),""), "")&amp;""</f>
        <v>48</v>
      </c>
      <c r="G675" s="31"/>
      <c r="H675" s="31"/>
      <c r="I675" s="31"/>
      <c r="J675" s="31"/>
      <c r="K675" s="31"/>
      <c r="L675" s="31"/>
      <c r="M675" s="31"/>
      <c r="N675" s="31"/>
      <c r="O675" s="31"/>
      <c r="P675" s="31"/>
      <c r="Q675" s="31"/>
      <c r="R675" s="31"/>
      <c r="S675" s="31"/>
      <c r="T675" s="31"/>
      <c r="U675" s="31"/>
      <c r="V675" s="31"/>
      <c r="W675" s="31" t="str">
        <f t="shared" si="21"/>
        <v>V_PREISEINHEIT</v>
      </c>
      <c r="X675" s="31"/>
      <c r="Y675" s="31"/>
      <c r="Z675" s="31"/>
      <c r="AA675" s="31"/>
      <c r="AB675" s="31"/>
      <c r="AC675" s="31"/>
      <c r="AD675" s="31"/>
      <c r="AE675" s="31"/>
      <c r="AF675" s="31"/>
      <c r="AG675" s="31"/>
      <c r="AH675" s="31"/>
    </row>
    <row r="676" spans="1:34" x14ac:dyDescent="0.4">
      <c r="A676" s="31">
        <f>IFERROR(IF(AND(A654=A655,A655=A656,A656=A657,A657=A658,A658=A659,A659=A660,A660=A661,A661=A662,A662=A663,A663=A664,A664=A665,A665=A666,A666=A667,A667=A668,A668=A669,A669=A670,A670=A671,A671=A672,A672=A673,A673=A674,A674=A675),IF(A675+1&gt;MATCH(0,Input_Lieferant!$B$9:$B$158,-1),"",A675+1),A675),"")</f>
        <v>31</v>
      </c>
      <c r="B676" s="31"/>
      <c r="C676" s="25" t="str">
        <f t="shared" si="20"/>
        <v>001</v>
      </c>
      <c r="D676" s="31"/>
      <c r="E676" s="31"/>
      <c r="F676" s="31">
        <f ca="1">IF(A676&lt;&gt;"",NOW(),"")</f>
        <v>45755.45830578704</v>
      </c>
      <c r="G676" s="31"/>
      <c r="H676" s="31"/>
      <c r="I676" s="31"/>
      <c r="J676" s="31"/>
      <c r="K676" s="31"/>
      <c r="L676" s="31"/>
      <c r="M676" s="31"/>
      <c r="N676" s="31"/>
      <c r="O676" s="31"/>
      <c r="P676" s="31"/>
      <c r="Q676" s="31"/>
      <c r="R676" s="31"/>
      <c r="S676" s="31"/>
      <c r="T676" s="31"/>
      <c r="U676" s="31"/>
      <c r="V676" s="31"/>
      <c r="W676" s="31" t="str">
        <f t="shared" si="21"/>
        <v>V_GUELTIGAB</v>
      </c>
      <c r="X676" s="31"/>
      <c r="Y676" s="31"/>
      <c r="Z676" s="31"/>
      <c r="AA676" s="31"/>
      <c r="AB676" s="31"/>
      <c r="AC676" s="31"/>
      <c r="AD676" s="31"/>
      <c r="AE676" s="31"/>
      <c r="AF676" s="31"/>
      <c r="AG676" s="31"/>
      <c r="AH676" s="31"/>
    </row>
    <row r="677" spans="1:34" x14ac:dyDescent="0.4">
      <c r="A677" s="31">
        <f>IFERROR(IF(AND(A655=A656,A656=A657,A657=A658,A658=A659,A659=A660,A660=A661,A661=A662,A662=A663,A663=A664,A664=A665,A665=A666,A666=A667,A667=A668,A668=A669,A669=A670,A670=A671,A671=A672,A672=A673,A673=A674,A674=A675,A675=A676),IF(A676+1&gt;MATCH(0,Input_Lieferant!$B$9:$B$158,-1),"",A676+1),A676),"")</f>
        <v>31</v>
      </c>
      <c r="B677" s="31"/>
      <c r="C677" s="25" t="str">
        <f t="shared" si="20"/>
        <v>001</v>
      </c>
      <c r="D677" s="31"/>
      <c r="E677" s="31"/>
      <c r="F677" s="31" t="str">
        <f>IF(A677&lt;&gt;"", _xlfn.IFNA(INDEX('Systemmanager - Datenassistent'!$A$9:$AE$159,MATCH(A677,Input_Lieferant!$B$9:$B$158,0),MATCH(W677,'Systemmanager - Datenassistent'!$A$8:$AE$8,0)),""), "")&amp;""</f>
        <v>X</v>
      </c>
      <c r="G677" s="31"/>
      <c r="H677" s="31"/>
      <c r="I677" s="31"/>
      <c r="J677" s="31"/>
      <c r="K677" s="31"/>
      <c r="L677" s="31"/>
      <c r="M677" s="31"/>
      <c r="N677" s="31"/>
      <c r="O677" s="31"/>
      <c r="P677" s="31"/>
      <c r="Q677" s="31"/>
      <c r="R677" s="31"/>
      <c r="S677" s="31"/>
      <c r="T677" s="31"/>
      <c r="U677" s="31"/>
      <c r="V677" s="31"/>
      <c r="W677" s="31" t="str">
        <f t="shared" si="21"/>
        <v>V_MIET_RELEVANZ</v>
      </c>
      <c r="X677" s="31"/>
      <c r="Y677" s="31"/>
      <c r="Z677" s="31"/>
      <c r="AA677" s="31"/>
      <c r="AB677" s="31"/>
      <c r="AC677" s="31"/>
      <c r="AD677" s="31"/>
      <c r="AE677" s="31"/>
      <c r="AF677" s="31"/>
      <c r="AG677" s="31"/>
      <c r="AH677" s="31"/>
    </row>
    <row r="678" spans="1:34" x14ac:dyDescent="0.4">
      <c r="A678" s="31">
        <f>IFERROR(IF(AND(A656=A657,A657=A658,A658=A659,A659=A660,A660=A661,A661=A662,A662=A663,A663=A664,A664=A665,A665=A666,A666=A667,A667=A668,A668=A669,A669=A670,A670=A671,A671=A672,A672=A673,A673=A674,A674=A675,A675=A676,A676=A677),IF(A677+1&gt;MATCH(0,Input_Lieferant!$B$9:$B$158,-1),"",A677+1),A677),"")</f>
        <v>31</v>
      </c>
      <c r="B678" s="31"/>
      <c r="C678" s="25" t="str">
        <f t="shared" si="20"/>
        <v>001</v>
      </c>
      <c r="D678" s="31"/>
      <c r="E678" s="31"/>
      <c r="F678" s="31" t="str">
        <f>IF(A678&lt;&gt;"", _xlfn.IFNA(INDEX('Systemmanager - Datenassistent'!$A$9:$AE$159,MATCH(A678,Input_Lieferant!$B$9:$B$158,0),MATCH(W678,'Systemmanager - Datenassistent'!$A$8:$AE$8,0)),""), "")&amp;""</f>
        <v>1</v>
      </c>
      <c r="G678" s="31"/>
      <c r="H678" s="31"/>
      <c r="I678" s="31"/>
      <c r="J678" s="31"/>
      <c r="K678" s="31"/>
      <c r="L678" s="31"/>
      <c r="M678" s="31"/>
      <c r="N678" s="31"/>
      <c r="O678" s="31"/>
      <c r="P678" s="31"/>
      <c r="Q678" s="31"/>
      <c r="R678" s="31"/>
      <c r="S678" s="31"/>
      <c r="T678" s="31"/>
      <c r="U678" s="31"/>
      <c r="V678" s="31"/>
      <c r="W678" s="31" t="str">
        <f t="shared" si="21"/>
        <v>V_NACHSCHUBKLASSE</v>
      </c>
      <c r="X678" s="31"/>
      <c r="Y678" s="31"/>
      <c r="Z678" s="31"/>
      <c r="AA678" s="31"/>
      <c r="AB678" s="31"/>
      <c r="AC678" s="31"/>
      <c r="AD678" s="31"/>
      <c r="AE678" s="31"/>
      <c r="AF678" s="31"/>
      <c r="AG678" s="31"/>
      <c r="AH678" s="31"/>
    </row>
    <row r="679" spans="1:34" x14ac:dyDescent="0.4">
      <c r="A679" s="31">
        <f>IFERROR(IF(AND(A657=A658,A658=A659,A659=A660,A660=A661,A661=A662,A662=A663,A663=A664,A664=A665,A665=A666,A666=A667,A667=A668,A668=A669,A669=A670,A670=A671,A671=A672,A672=A673,A673=A674,A674=A675,A675=A676,A676=A677,A677=A678),IF(A678+1&gt;MATCH(0,Input_Lieferant!$B$9:$B$158,-1),"",A678+1),A678),"")</f>
        <v>31</v>
      </c>
      <c r="B679" s="31"/>
      <c r="C679" s="25" t="str">
        <f t="shared" si="20"/>
        <v>001</v>
      </c>
      <c r="D679" s="31"/>
      <c r="E679" s="31"/>
      <c r="F679" s="31" t="str">
        <f>IF(A679&lt;&gt;"", _xlfn.IFNA(INDEX(Input_Lieferant!$A$9:$AS$159,MATCH(A679,Input_Lieferant!$B$9:$B$158,0),MATCH(W679,Input_Lieferant!$A$8:$AS$8,0)),""), "")&amp;""</f>
        <v>29</v>
      </c>
      <c r="G679" s="31"/>
      <c r="H679" s="31"/>
      <c r="I679" s="31"/>
      <c r="J679" s="31"/>
      <c r="K679" s="31"/>
      <c r="L679" s="31"/>
      <c r="M679" s="31"/>
      <c r="N679" s="31"/>
      <c r="O679" s="31"/>
      <c r="P679" s="31"/>
      <c r="Q679" s="31"/>
      <c r="R679" s="31"/>
      <c r="S679" s="31"/>
      <c r="T679" s="31"/>
      <c r="U679" s="31"/>
      <c r="V679" s="31"/>
      <c r="W679" s="31" t="str">
        <f t="shared" si="21"/>
        <v>V_LAGERFAEHIGKEIT</v>
      </c>
      <c r="X679" s="31"/>
      <c r="Y679" s="31"/>
      <c r="Z679" s="31"/>
      <c r="AA679" s="31"/>
      <c r="AB679" s="31"/>
      <c r="AC679" s="31"/>
      <c r="AD679" s="31"/>
      <c r="AE679" s="31"/>
      <c r="AF679" s="31"/>
      <c r="AG679" s="31"/>
      <c r="AH679" s="31"/>
    </row>
    <row r="680" spans="1:34" x14ac:dyDescent="0.4">
      <c r="A680" s="31">
        <f>IFERROR(IF(AND(A658=A659,A659=A660,A660=A661,A661=A662,A662=A663,A663=A664,A664=A665,A665=A666,A666=A667,A667=A668,A668=A669,A669=A670,A670=A671,A671=A672,A672=A673,A673=A674,A674=A675,A675=A676,A676=A677,A677=A678,A678=A679),IF(A679+1&gt;MATCH(0,Input_Lieferant!$B$9:$B$158,-1),"",A679+1),A679),"")</f>
        <v>31</v>
      </c>
      <c r="B680" s="31"/>
      <c r="C680" s="25" t="str">
        <f t="shared" si="20"/>
        <v>001</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31"/>
      <c r="H680" s="31"/>
      <c r="I680" s="31"/>
      <c r="J680" s="31"/>
      <c r="K680" s="31"/>
      <c r="L680" s="31"/>
      <c r="M680" s="31"/>
      <c r="N680" s="31"/>
      <c r="O680" s="31"/>
      <c r="P680" s="31"/>
      <c r="Q680" s="31"/>
      <c r="R680" s="31"/>
      <c r="S680" s="31"/>
      <c r="T680" s="31"/>
      <c r="U680" s="31"/>
      <c r="V680" s="31"/>
      <c r="W680" s="31" t="str">
        <f t="shared" si="21"/>
        <v>V_BETRIEBSMITTEL</v>
      </c>
      <c r="X680" s="31"/>
      <c r="Y680" s="31"/>
      <c r="Z680" s="31"/>
      <c r="AA680" s="31"/>
      <c r="AB680" s="31"/>
      <c r="AC680" s="31"/>
      <c r="AD680" s="31"/>
      <c r="AE680" s="31"/>
      <c r="AF680" s="31"/>
      <c r="AG680" s="31"/>
      <c r="AH680" s="31"/>
    </row>
    <row r="681" spans="1:34" x14ac:dyDescent="0.4">
      <c r="A681" s="31">
        <f>IFERROR(IF(AND(A659=A660,A660=A661,A661=A662,A662=A663,A663=A664,A664=A665,A665=A666,A666=A667,A667=A668,A668=A669,A669=A670,A670=A671,A671=A672,A672=A673,A673=A674,A674=A675,A675=A676,A676=A677,A677=A678,A678=A679,A679=A680),IF(A680+1&gt;MATCH(0,Input_Lieferant!$B$9:$B$158,-1),"",A680+1),A680),"")</f>
        <v>31</v>
      </c>
      <c r="B681" s="31"/>
      <c r="C681" s="25" t="str">
        <f t="shared" si="20"/>
        <v>001</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V_SONDERBETRIEBSMITTEL_MKZ</v>
      </c>
      <c r="X681" s="31"/>
      <c r="Y681" s="31"/>
      <c r="Z681" s="31"/>
      <c r="AA681" s="31"/>
      <c r="AB681" s="31"/>
      <c r="AC681" s="31"/>
      <c r="AD681" s="31"/>
      <c r="AE681" s="31"/>
      <c r="AF681" s="31"/>
      <c r="AG681" s="31"/>
      <c r="AH681" s="31"/>
    </row>
    <row r="682" spans="1:34" x14ac:dyDescent="0.4">
      <c r="A682" s="31">
        <f>IFERROR(IF(AND(A660=A661,A661=A662,A662=A663,A663=A664,A664=A665,A665=A666,A666=A667,A667=A668,A668=A669,A669=A670,A670=A671,A671=A672,A672=A673,A673=A674,A674=A675,A675=A676,A676=A677,A677=A678,A678=A679,A679=A680,A680=A681),IF(A681+1&gt;MATCH(0,Input_Lieferant!$B$9:$B$158,-1),"",A681+1),A681),"")</f>
        <v>31</v>
      </c>
      <c r="B682" s="31"/>
      <c r="C682" s="25" t="str">
        <f t="shared" si="20"/>
        <v>001</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V_SONDERBETRIEBSMITTEL_PRD</v>
      </c>
      <c r="X682" s="31"/>
      <c r="Y682" s="31"/>
      <c r="Z682" s="31"/>
      <c r="AA682" s="31"/>
      <c r="AB682" s="31"/>
      <c r="AC682" s="31"/>
      <c r="AD682" s="31"/>
      <c r="AE682" s="31"/>
      <c r="AF682" s="31"/>
      <c r="AG682" s="31"/>
      <c r="AH682" s="31"/>
    </row>
    <row r="683" spans="1:34" x14ac:dyDescent="0.4">
      <c r="A683" s="31">
        <f>IFERROR(IF(AND(A661=A662,A662=A663,A663=A664,A664=A665,A665=A666,A666=A667,A667=A668,A668=A669,A669=A670,A670=A671,A671=A672,A672=A673,A673=A674,A674=A675,A675=A676,A676=A677,A677=A678,A678=A679,A679=A680,A680=A681,A681=A682),IF(A682+1&gt;MATCH(0,Input_Lieferant!$B$9:$B$158,-1),"",A682+1),A682),"")</f>
        <v>31</v>
      </c>
      <c r="B683" s="31"/>
      <c r="C683" s="25" t="str">
        <f t="shared" si="20"/>
        <v>001</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V_SONDERBETRIEBSMITTEL_TRP</v>
      </c>
      <c r="X683" s="31"/>
      <c r="Y683" s="31"/>
      <c r="Z683" s="31"/>
      <c r="AA683" s="31"/>
      <c r="AB683" s="31"/>
      <c r="AC683" s="31"/>
      <c r="AD683" s="31"/>
      <c r="AE683" s="31"/>
      <c r="AF683" s="31"/>
      <c r="AG683" s="31"/>
      <c r="AH683" s="31"/>
    </row>
    <row r="684" spans="1:34" x14ac:dyDescent="0.4">
      <c r="A684" s="31">
        <f>IFERROR(IF(AND(A662=A663,A663=A664,A664=A665,A665=A666,A666=A667,A667=A668,A668=A669,A669=A670,A670=A671,A671=A672,A672=A673,A673=A674,A674=A675,A675=A676,A676=A677,A677=A678,A678=A679,A679=A680,A680=A681,A681=A682,A682=A683),IF(A683+1&gt;MATCH(0,Input_Lieferant!$B$9:$B$158,-1),"",A683+1),A683),"")</f>
        <v>32</v>
      </c>
      <c r="B684" s="31"/>
      <c r="C684" s="25" t="str">
        <f t="shared" si="20"/>
        <v>001</v>
      </c>
      <c r="D684" s="31"/>
      <c r="E684" s="31"/>
      <c r="F684" s="31" t="str">
        <f>IF(A684&lt;&gt;"", _xlfn.IFNA(INDEX(Grunddaten!$A$9:$S$159,MATCH(A684,Input_Lieferant!$B$9:$B$158,0),MATCH(W684,Grunddaten!$A$8:$M$8,0)),""), "")&amp;""</f>
        <v>CCGzwuexxfoGjMzsJiDogXaQdKPMgs</v>
      </c>
      <c r="G684" s="31"/>
      <c r="H684" s="31"/>
      <c r="I684" s="31"/>
      <c r="J684" s="31"/>
      <c r="K684" s="31"/>
      <c r="L684" s="31"/>
      <c r="M684" s="31"/>
      <c r="N684" s="31"/>
      <c r="O684" s="31"/>
      <c r="P684" s="31"/>
      <c r="Q684" s="31"/>
      <c r="R684" s="31"/>
      <c r="S684" s="31"/>
      <c r="T684" s="31"/>
      <c r="U684" s="31"/>
      <c r="V684" s="31"/>
      <c r="W684" s="31" t="str">
        <f t="shared" si="21"/>
        <v>V_A_NUMMER</v>
      </c>
      <c r="X684" s="31"/>
      <c r="Y684" s="31"/>
      <c r="Z684" s="31"/>
      <c r="AA684" s="31"/>
      <c r="AB684" s="31"/>
      <c r="AC684" s="31"/>
      <c r="AD684" s="31"/>
      <c r="AE684" s="31"/>
      <c r="AF684" s="31"/>
      <c r="AG684" s="31"/>
      <c r="AH684" s="31"/>
    </row>
    <row r="685" spans="1:34" x14ac:dyDescent="0.4">
      <c r="A685" s="31">
        <f>IFERROR(IF(AND(A663=A664,A664=A665,A665=A666,A666=A667,A667=A668,A668=A669,A669=A670,A670=A671,A671=A672,A672=A673,A673=A674,A674=A675,A675=A676,A676=A677,A677=A678,A678=A679,A679=A680,A680=A681,A681=A682,A682=A683,A683=A684),IF(A684+1&gt;MATCH(0,Input_Lieferant!$B$9:$B$158,-1),"",A684+1),A684),"")</f>
        <v>32</v>
      </c>
      <c r="B685" s="31"/>
      <c r="C685" s="25" t="str">
        <f t="shared" si="20"/>
        <v>001</v>
      </c>
      <c r="D685" s="31"/>
      <c r="E685" s="31"/>
      <c r="F685" s="31" t="str">
        <f>IF(A685&lt;&gt;"", _xlfn.IFNA(INDEX(Grunddaten!$A$9:$S$159,MATCH(A685,Input_Lieferant!$B$9:$B$158,0),MATCH(W685,Grunddaten!$A$8:$M$8,0)),""), "")&amp;""</f>
        <v>3.72</v>
      </c>
      <c r="G685" s="31"/>
      <c r="H685" s="31"/>
      <c r="I685" s="31"/>
      <c r="J685" s="31"/>
      <c r="K685" s="31"/>
      <c r="L685" s="31"/>
      <c r="M685" s="31"/>
      <c r="N685" s="31"/>
      <c r="O685" s="31"/>
      <c r="P685" s="31"/>
      <c r="Q685" s="31"/>
      <c r="R685" s="31"/>
      <c r="S685" s="31"/>
      <c r="T685" s="31"/>
      <c r="U685" s="31"/>
      <c r="V685" s="31"/>
      <c r="W685" s="31" t="str">
        <f t="shared" si="21"/>
        <v>V_REVFREMD</v>
      </c>
      <c r="X685" s="31"/>
      <c r="Y685" s="31"/>
      <c r="Z685" s="31"/>
      <c r="AA685" s="31"/>
      <c r="AB685" s="31"/>
      <c r="AC685" s="31"/>
      <c r="AD685" s="31"/>
      <c r="AE685" s="31"/>
      <c r="AF685" s="31"/>
      <c r="AG685" s="31"/>
      <c r="AH685" s="31"/>
    </row>
    <row r="686" spans="1:34" x14ac:dyDescent="0.4">
      <c r="A686" s="31">
        <f>IFERROR(IF(AND(A664=A665,A665=A666,A666=A667,A667=A668,A668=A669,A669=A670,A670=A671,A671=A672,A672=A673,A673=A674,A674=A675,A675=A676,A676=A677,A677=A678,A678=A679,A679=A680,A680=A681,A681=A682,A682=A683,A683=A684,A684=A685),IF(A685+1&gt;MATCH(0,Input_Lieferant!$B$9:$B$158,-1),"",A685+1),A685),"")</f>
        <v>32</v>
      </c>
      <c r="B686" s="31"/>
      <c r="C686" s="25" t="str">
        <f t="shared" si="20"/>
        <v>001</v>
      </c>
      <c r="D686" s="31"/>
      <c r="E686" s="31"/>
      <c r="F686" s="31" t="str">
        <f>IF(A686&lt;&gt;"", _xlfn.IFNA(INDEX(Grunddaten!$A$9:$S$159,MATCH(A686,Input_Lieferant!$B$9:$B$158,0),MATCH(W686,Grunddaten!$A$8:$M$8,0)),""), "")&amp;""</f>
        <v>4.51</v>
      </c>
      <c r="G686" s="31"/>
      <c r="H686" s="31"/>
      <c r="I686" s="31"/>
      <c r="J686" s="31"/>
      <c r="K686" s="31"/>
      <c r="L686" s="31"/>
      <c r="M686" s="31"/>
      <c r="N686" s="31"/>
      <c r="O686" s="31"/>
      <c r="P686" s="31"/>
      <c r="Q686" s="31"/>
      <c r="R686" s="31"/>
      <c r="S686" s="31"/>
      <c r="T686" s="31"/>
      <c r="U686" s="31"/>
      <c r="V686" s="31"/>
      <c r="W686" s="31" t="str">
        <f t="shared" si="21"/>
        <v>V_REVEIGEN</v>
      </c>
      <c r="X686" s="31"/>
      <c r="Y686" s="31"/>
      <c r="Z686" s="31"/>
      <c r="AA686" s="31"/>
      <c r="AB686" s="31"/>
      <c r="AC686" s="31"/>
      <c r="AD686" s="31"/>
      <c r="AE686" s="31"/>
      <c r="AF686" s="31"/>
      <c r="AG686" s="31"/>
      <c r="AH686" s="31"/>
    </row>
    <row r="687" spans="1:34" x14ac:dyDescent="0.4">
      <c r="A687" s="31">
        <f>IFERROR(IF(AND(A665=A666,A666=A667,A667=A668,A668=A669,A669=A670,A670=A671,A671=A672,A672=A673,A673=A674,A674=A675,A675=A676,A676=A677,A677=A678,A678=A679,A679=A680,A680=A681,A681=A682,A682=A683,A683=A684,A684=A685,A685=A686),IF(A686+1&gt;MATCH(0,Input_Lieferant!$B$9:$B$158,-1),"",A686+1),A686),"")</f>
        <v>32</v>
      </c>
      <c r="B687" s="31"/>
      <c r="C687" s="25" t="str">
        <f t="shared" si="20"/>
        <v>001</v>
      </c>
      <c r="D687" s="31"/>
      <c r="E687" s="31"/>
      <c r="F687" s="31" t="str">
        <f>IF(A687&lt;&gt;"", _xlfn.IFNA(INDEX('Systemmanager - Datenassistent'!$A$9:$AE$159,MATCH(A687,Input_Lieferant!$B$9:$B$158,0),MATCH(W687,'Systemmanager - Datenassistent'!$A$8:$AE$8,0)),""), "")&amp;""</f>
        <v/>
      </c>
      <c r="G687" s="31"/>
      <c r="H687" s="31"/>
      <c r="I687" s="31"/>
      <c r="J687" s="31"/>
      <c r="K687" s="31"/>
      <c r="L687" s="31"/>
      <c r="M687" s="31"/>
      <c r="N687" s="31"/>
      <c r="O687" s="31"/>
      <c r="P687" s="31"/>
      <c r="Q687" s="31"/>
      <c r="R687" s="31"/>
      <c r="S687" s="31"/>
      <c r="T687" s="31"/>
      <c r="U687" s="31"/>
      <c r="V687" s="31"/>
      <c r="W687" s="31" t="str">
        <f t="shared" si="21"/>
        <v>V_SYSTEMMANAGER</v>
      </c>
      <c r="X687" s="31"/>
      <c r="Y687" s="31"/>
      <c r="Z687" s="31"/>
      <c r="AA687" s="31"/>
      <c r="AB687" s="31"/>
      <c r="AC687" s="31"/>
      <c r="AD687" s="31"/>
      <c r="AE687" s="31"/>
      <c r="AF687" s="31"/>
      <c r="AG687" s="31"/>
      <c r="AH687" s="31"/>
    </row>
    <row r="688" spans="1:34" x14ac:dyDescent="0.4">
      <c r="A688" s="31">
        <f>IFERROR(IF(AND(A666=A667,A667=A668,A668=A669,A669=A670,A670=A671,A671=A672,A672=A673,A673=A674,A674=A675,A675=A676,A676=A677,A677=A678,A678=A679,A679=A680,A680=A681,A681=A682,A682=A683,A683=A684,A684=A685,A685=A686,A686=A687),IF(A687+1&gt;MATCH(0,Input_Lieferant!$B$9:$B$158,-1),"",A687+1),A687),"")</f>
        <v>32</v>
      </c>
      <c r="B688" s="31"/>
      <c r="C688" s="25" t="str">
        <f t="shared" si="20"/>
        <v>001</v>
      </c>
      <c r="D688" s="31"/>
      <c r="E688" s="31"/>
      <c r="F688" s="31" t="str">
        <f>IF(A688&lt;&gt;"", _xlfn.IFNA(INDEX(Grunddaten!$A$9:$S$159,MATCH(A688,Input_Lieferant!$B$9:$B$158,0),MATCH(W688,Grunddaten!$A$8:$M$8,0)),""), "")&amp;""</f>
        <v>N</v>
      </c>
      <c r="G688" s="31"/>
      <c r="H688" s="31"/>
      <c r="I688" s="31"/>
      <c r="J688" s="31"/>
      <c r="K688" s="31"/>
      <c r="L688" s="31"/>
      <c r="M688" s="31"/>
      <c r="N688" s="31"/>
      <c r="O688" s="31"/>
      <c r="P688" s="31"/>
      <c r="Q688" s="31"/>
      <c r="R688" s="31"/>
      <c r="S688" s="31"/>
      <c r="T688" s="31"/>
      <c r="U688" s="31"/>
      <c r="V688" s="31"/>
      <c r="W688" s="31" t="str">
        <f t="shared" si="21"/>
        <v>V_UEBERSETZUNG</v>
      </c>
      <c r="X688" s="31"/>
      <c r="Y688" s="31"/>
      <c r="Z688" s="31"/>
      <c r="AA688" s="31"/>
      <c r="AB688" s="31"/>
      <c r="AC688" s="31"/>
      <c r="AD688" s="31"/>
      <c r="AE688" s="31"/>
      <c r="AF688" s="31"/>
      <c r="AG688" s="31"/>
      <c r="AH688" s="31"/>
    </row>
    <row r="689" spans="1:34" x14ac:dyDescent="0.4">
      <c r="A689" s="31">
        <f>IFERROR(IF(AND(A667=A668,A668=A669,A669=A670,A670=A671,A671=A672,A672=A673,A673=A674,A674=A675,A675=A676,A676=A677,A677=A678,A678=A679,A679=A680,A680=A681,A681=A682,A682=A683,A683=A684,A684=A685,A685=A686,A686=A687,A687=A688),IF(A688+1&gt;MATCH(0,Input_Lieferant!$B$9:$B$158,-1),"",A688+1),A688),"")</f>
        <v>32</v>
      </c>
      <c r="B689" s="31"/>
      <c r="C689" s="25" t="str">
        <f t="shared" si="20"/>
        <v>001</v>
      </c>
      <c r="D689" s="31"/>
      <c r="E689" s="31"/>
      <c r="F689" s="31" t="str">
        <f>IF(A689&lt;&gt;"", _xlfn.IFNA(INDEX('Systemmanager - Datenassistent'!$A$9:$AE$159,MATCH(A689,Input_Lieferant!$B$9:$B$158,0),MATCH(W689,'Systemmanager - Datenassistent'!$A$8:$AE$8,0)),""), "")&amp;""</f>
        <v>XpkhkEhAIThyHXmXVmEGmKRFCbMmcv</v>
      </c>
      <c r="G689" s="31"/>
      <c r="H689" s="31"/>
      <c r="I689" s="31"/>
      <c r="J689" s="31"/>
      <c r="K689" s="31"/>
      <c r="L689" s="31"/>
      <c r="M689" s="31"/>
      <c r="N689" s="31"/>
      <c r="O689" s="31"/>
      <c r="P689" s="31"/>
      <c r="Q689" s="31"/>
      <c r="R689" s="31"/>
      <c r="S689" s="31"/>
      <c r="T689" s="31"/>
      <c r="U689" s="31"/>
      <c r="V689" s="31"/>
      <c r="W689" s="31" t="str">
        <f t="shared" si="21"/>
        <v>V_KENNZIFFER</v>
      </c>
      <c r="X689" s="31"/>
      <c r="Y689" s="31"/>
      <c r="Z689" s="31"/>
      <c r="AA689" s="31"/>
      <c r="AB689" s="31"/>
      <c r="AC689" s="31"/>
      <c r="AD689" s="31"/>
      <c r="AE689" s="31"/>
      <c r="AF689" s="31"/>
      <c r="AG689" s="31"/>
      <c r="AH689" s="31"/>
    </row>
    <row r="690" spans="1:34" x14ac:dyDescent="0.4">
      <c r="A690" s="31">
        <f>IFERROR(IF(AND(A668=A669,A669=A670,A670=A671,A671=A672,A672=A673,A673=A674,A674=A675,A675=A676,A676=A677,A677=A678,A678=A679,A679=A680,A680=A681,A681=A682,A682=A683,A683=A684,A684=A685,A685=A686,A686=A687,A687=A688,A688=A689),IF(A689+1&gt;MATCH(0,Input_Lieferant!$B$9:$B$158,-1),"",A689+1),A689),"")</f>
        <v>32</v>
      </c>
      <c r="B690" s="31"/>
      <c r="C690" s="25" t="str">
        <f t="shared" si="20"/>
        <v>001</v>
      </c>
      <c r="D690" s="31"/>
      <c r="E690" s="31"/>
      <c r="F690" s="31" t="str">
        <f>IF(A690&lt;&gt;"", _xlfn.IFNA(INDEX('Systemmanager - Datenassistent'!$A$9:$AE$159,MATCH(A690,Input_Lieferant!$B$9:$B$158,0),MATCH(W690,'Systemmanager - Datenassistent'!$A$8:$AE$8,0)),""), "")&amp;""</f>
        <v>vznGmBKkrQfHPTWyDmUadqcxUcuWpy</v>
      </c>
      <c r="G690" s="31"/>
      <c r="H690" s="31"/>
      <c r="I690" s="31"/>
      <c r="J690" s="31"/>
      <c r="K690" s="31"/>
      <c r="L690" s="31"/>
      <c r="M690" s="31"/>
      <c r="N690" s="31"/>
      <c r="O690" s="31"/>
      <c r="P690" s="31"/>
      <c r="Q690" s="31"/>
      <c r="R690" s="31"/>
      <c r="S690" s="31"/>
      <c r="T690" s="31"/>
      <c r="U690" s="31"/>
      <c r="V690" s="31"/>
      <c r="W690" s="31" t="str">
        <f t="shared" si="21"/>
        <v>V_NEXT_HIGHER</v>
      </c>
      <c r="X690" s="31"/>
      <c r="Y690" s="31"/>
      <c r="Z690" s="31"/>
      <c r="AA690" s="31"/>
      <c r="AB690" s="31"/>
      <c r="AC690" s="31"/>
      <c r="AD690" s="31"/>
      <c r="AE690" s="31"/>
      <c r="AF690" s="31"/>
      <c r="AG690" s="31"/>
      <c r="AH690" s="31"/>
    </row>
    <row r="691" spans="1:34" x14ac:dyDescent="0.4">
      <c r="A691" s="31">
        <f>IFERROR(IF(AND(A669=A670,A670=A671,A671=A672,A672=A673,A673=A674,A674=A675,A675=A676,A676=A677,A677=A678,A678=A679,A679=A680,A680=A681,A681=A682,A682=A683,A683=A684,A684=A685,A685=A686,A686=A687,A687=A688,A688=A689,A689=A690),IF(A690+1&gt;MATCH(0,Input_Lieferant!$B$9:$B$158,-1),"",A690+1),A690),"")</f>
        <v>32</v>
      </c>
      <c r="B691" s="31"/>
      <c r="C691" s="25" t="str">
        <f t="shared" si="20"/>
        <v>001</v>
      </c>
      <c r="D691" s="31"/>
      <c r="E691" s="31"/>
      <c r="F691" s="31" t="str">
        <f>IF(A691&lt;&gt;"", _xlfn.IFNA(INDEX(Grunddaten!$A$9:$S$159,MATCH(A691,Input_Lieferant!$B$9:$B$158,0),MATCH(W691,Grunddaten!$A$8:$M$8,0)),""), "")&amp;""</f>
        <v>J</v>
      </c>
      <c r="G691" s="31"/>
      <c r="H691" s="31"/>
      <c r="I691" s="31"/>
      <c r="J691" s="31"/>
      <c r="K691" s="31"/>
      <c r="L691" s="31"/>
      <c r="M691" s="31"/>
      <c r="N691" s="31"/>
      <c r="O691" s="31"/>
      <c r="P691" s="31"/>
      <c r="Q691" s="31"/>
      <c r="R691" s="31"/>
      <c r="S691" s="31"/>
      <c r="T691" s="31"/>
      <c r="U691" s="31"/>
      <c r="V691" s="31"/>
      <c r="W691" s="31" t="str">
        <f t="shared" si="21"/>
        <v>V_ZERTFLUG</v>
      </c>
      <c r="X691" s="31"/>
      <c r="Y691" s="31"/>
      <c r="Z691" s="31"/>
      <c r="AA691" s="31"/>
      <c r="AB691" s="31"/>
      <c r="AC691" s="31"/>
      <c r="AD691" s="31"/>
      <c r="AE691" s="31"/>
      <c r="AF691" s="31"/>
      <c r="AG691" s="31"/>
      <c r="AH691" s="31"/>
    </row>
    <row r="692" spans="1:34" x14ac:dyDescent="0.4">
      <c r="A692" s="31">
        <f>IFERROR(IF(AND(A670=A671,A671=A672,A672=A673,A673=A674,A674=A675,A675=A676,A676=A677,A677=A678,A678=A679,A679=A680,A680=A681,A681=A682,A682=A683,A683=A684,A684=A685,A685=A686,A686=A687,A687=A688,A688=A689,A689=A690,A690=A691),IF(A691+1&gt;MATCH(0,Input_Lieferant!$B$9:$B$158,-1),"",A691+1),A691),"")</f>
        <v>32</v>
      </c>
      <c r="B692" s="31"/>
      <c r="C692" s="25" t="str">
        <f t="shared" si="20"/>
        <v>001</v>
      </c>
      <c r="D692" s="31"/>
      <c r="E692" s="31"/>
      <c r="F692" s="31" t="str">
        <f>IF(A692&lt;&gt;"", _xlfn.IFNA(INDEX('Systemmanager - Datenassistent'!$A$9:$AE$159,MATCH(A692,Input_Lieferant!$B$9:$B$158,0),MATCH(W692,'Systemmanager - Datenassistent'!$A$8:$AE$8,0)),""), "")&amp;""</f>
        <v/>
      </c>
      <c r="G692" s="31"/>
      <c r="H692" s="31"/>
      <c r="I692" s="31"/>
      <c r="J692" s="31"/>
      <c r="K692" s="31"/>
      <c r="L692" s="31"/>
      <c r="M692" s="31"/>
      <c r="N692" s="31"/>
      <c r="O692" s="31"/>
      <c r="P692" s="31"/>
      <c r="Q692" s="31"/>
      <c r="R692" s="31"/>
      <c r="S692" s="31"/>
      <c r="T692" s="31"/>
      <c r="U692" s="31"/>
      <c r="V692" s="31"/>
      <c r="W692" s="31" t="str">
        <f t="shared" si="21"/>
        <v>V_APM</v>
      </c>
      <c r="X692" s="31"/>
      <c r="Y692" s="31"/>
      <c r="Z692" s="31"/>
      <c r="AA692" s="31"/>
      <c r="AB692" s="31"/>
      <c r="AC692" s="31"/>
      <c r="AD692" s="31"/>
      <c r="AE692" s="31"/>
      <c r="AF692" s="31"/>
      <c r="AG692" s="31"/>
      <c r="AH692" s="31"/>
    </row>
    <row r="693" spans="1:34" x14ac:dyDescent="0.4">
      <c r="A693" s="31">
        <f>IFERROR(IF(AND(A671=A672,A672=A673,A673=A674,A674=A675,A675=A676,A676=A677,A677=A678,A678=A679,A679=A680,A680=A681,A681=A682,A682=A683,A683=A684,A684=A685,A685=A686,A686=A687,A687=A688,A688=A689,A689=A690,A690=A691,A691=A692),IF(A692+1&gt;MATCH(0,Input_Lieferant!$B$9:$B$158,-1),"",A692+1),A692),"")</f>
        <v>32</v>
      </c>
      <c r="B693" s="31"/>
      <c r="C693" s="25" t="str">
        <f t="shared" si="20"/>
        <v>001</v>
      </c>
      <c r="D693" s="31"/>
      <c r="E693" s="31"/>
      <c r="F693" s="31"/>
      <c r="G693" s="31"/>
      <c r="H693" s="31"/>
      <c r="I693" s="31"/>
      <c r="J693" s="31"/>
      <c r="K693" s="31"/>
      <c r="L693" s="31"/>
      <c r="M693" s="31"/>
      <c r="N693" s="31"/>
      <c r="O693" s="31"/>
      <c r="P693" s="31"/>
      <c r="Q693" s="31"/>
      <c r="R693" s="31"/>
      <c r="S693" s="31"/>
      <c r="T693" s="31"/>
      <c r="U693" s="31"/>
      <c r="V693" s="31"/>
      <c r="W693" s="31" t="str">
        <f t="shared" si="21"/>
        <v>V_CHEOPS</v>
      </c>
      <c r="X693" s="31"/>
      <c r="Y693" s="31"/>
      <c r="Z693" s="31"/>
      <c r="AA693" s="31"/>
      <c r="AB693" s="31"/>
      <c r="AC693" s="31"/>
      <c r="AD693" s="31"/>
      <c r="AE693" s="31"/>
      <c r="AF693" s="31"/>
      <c r="AG693" s="31"/>
      <c r="AH693" s="31"/>
    </row>
    <row r="694" spans="1:34" x14ac:dyDescent="0.4">
      <c r="A694" s="31">
        <f>IFERROR(IF(AND(A672=A673,A673=A674,A674=A675,A675=A676,A676=A677,A677=A678,A678=A679,A679=A680,A680=A681,A681=A682,A682=A683,A683=A684,A684=A685,A685=A686,A686=A687,A687=A688,A688=A689,A689=A690,A690=A691,A691=A692,A692=A693),IF(A693+1&gt;MATCH(0,Input_Lieferant!$B$9:$B$158,-1),"",A693+1),A693),"")</f>
        <v>32</v>
      </c>
      <c r="B694" s="31"/>
      <c r="C694" s="25" t="str">
        <f t="shared" si="20"/>
        <v>001</v>
      </c>
      <c r="D694" s="31"/>
      <c r="E694" s="31"/>
      <c r="F694" s="31" t="str">
        <f>IF(A694&lt;&gt;"", _xlfn.IFNA(INDEX('Systemmanager - Datenassistent'!$A$9:$AE$159,MATCH(A694,Input_Lieferant!$B$9:$B$158,0),MATCH(W694,'Systemmanager - Datenassistent'!$A$8:$AE$8,0)),""), "")&amp;""</f>
        <v/>
      </c>
      <c r="G694" s="31"/>
      <c r="H694" s="31"/>
      <c r="I694" s="31"/>
      <c r="J694" s="31"/>
      <c r="K694" s="31"/>
      <c r="L694" s="31"/>
      <c r="M694" s="31"/>
      <c r="N694" s="31"/>
      <c r="O694" s="31"/>
      <c r="P694" s="31"/>
      <c r="Q694" s="31"/>
      <c r="R694" s="31"/>
      <c r="S694" s="31"/>
      <c r="T694" s="31"/>
      <c r="U694" s="31"/>
      <c r="V694" s="31"/>
      <c r="W694" s="31" t="str">
        <f t="shared" si="21"/>
        <v>V_SVSAA</v>
      </c>
      <c r="X694" s="31"/>
      <c r="Y694" s="31"/>
      <c r="Z694" s="31"/>
      <c r="AA694" s="31"/>
      <c r="AB694" s="31"/>
      <c r="AC694" s="31"/>
      <c r="AD694" s="31"/>
      <c r="AE694" s="31"/>
      <c r="AF694" s="31"/>
      <c r="AG694" s="31"/>
      <c r="AH694" s="31"/>
    </row>
    <row r="695" spans="1:34" x14ac:dyDescent="0.4">
      <c r="A695" s="31">
        <f>IFERROR(IF(AND(A673=A674,A674=A675,A675=A676,A676=A677,A677=A678,A678=A679,A679=A680,A680=A681,A681=A682,A682=A683,A683=A684,A684=A685,A685=A686,A686=A687,A687=A688,A688=A689,A689=A690,A690=A691,A691=A692,A692=A693,A693=A694),IF(A694+1&gt;MATCH(0,Input_Lieferant!$B$9:$B$158,-1),"",A694+1),A694),"")</f>
        <v>32</v>
      </c>
      <c r="B695" s="31"/>
      <c r="C695" s="25" t="str">
        <f t="shared" si="20"/>
        <v>001</v>
      </c>
      <c r="D695" s="31"/>
      <c r="E695" s="31"/>
      <c r="F695" s="31" t="str">
        <f>IF(A695&lt;&gt;"", IFERROR(ROUND(INDEX(Input_Lieferant!$A$9:$AS$159,MATCH(A695,Input_Lieferant!$B$9:$B$158,0),MATCH(W695,Input_Lieferant!$A$8:$AS$8,0)),2),""), "")&amp;""</f>
        <v>6.65</v>
      </c>
      <c r="G695" s="31"/>
      <c r="H695" s="31"/>
      <c r="I695" s="31"/>
      <c r="J695" s="31"/>
      <c r="K695" s="31"/>
      <c r="L695" s="31"/>
      <c r="M695" s="31"/>
      <c r="N695" s="31"/>
      <c r="O695" s="31"/>
      <c r="P695" s="31"/>
      <c r="Q695" s="31"/>
      <c r="R695" s="31"/>
      <c r="S695" s="31"/>
      <c r="T695" s="31"/>
      <c r="U695" s="31"/>
      <c r="V695" s="31"/>
      <c r="W695" s="31" t="str">
        <f t="shared" si="21"/>
        <v>V_BEWERTUNGSPREIS</v>
      </c>
      <c r="X695" s="31"/>
      <c r="Y695" s="31"/>
      <c r="Z695" s="31"/>
      <c r="AA695" s="31"/>
      <c r="AB695" s="31"/>
      <c r="AC695" s="31"/>
      <c r="AD695" s="31"/>
      <c r="AE695" s="31"/>
      <c r="AF695" s="31"/>
      <c r="AG695" s="31"/>
      <c r="AH695" s="31"/>
    </row>
    <row r="696" spans="1:34" x14ac:dyDescent="0.4">
      <c r="A696" s="31">
        <f>IFERROR(IF(AND(A674=A675,A675=A676,A676=A677,A677=A678,A678=A679,A679=A680,A680=A681,A681=A682,A682=A683,A683=A684,A684=A685,A685=A686,A686=A687,A687=A688,A688=A689,A689=A690,A690=A691,A691=A692,A692=A693,A693=A694,A694=A695),IF(A695+1&gt;MATCH(0,Input_Lieferant!$B$9:$B$158,-1),"",A695+1),A695),"")</f>
        <v>32</v>
      </c>
      <c r="B696" s="31"/>
      <c r="C696" s="25" t="str">
        <f t="shared" si="20"/>
        <v>001</v>
      </c>
      <c r="D696" s="31"/>
      <c r="E696" s="31"/>
      <c r="F696" s="31" t="str">
        <f>IF(A696&lt;&gt;"", _xlfn.IFNA(INDEX(Input_Lieferant!$A$9:$AS$159,MATCH(A696,Input_Lieferant!$B$9:$B$158,0),MATCH(W696,Input_Lieferant!$A$8:$AS$8,0)),""), "")&amp;""</f>
        <v>CHF</v>
      </c>
      <c r="G696" s="31"/>
      <c r="H696" s="31"/>
      <c r="I696" s="31"/>
      <c r="J696" s="31"/>
      <c r="K696" s="31"/>
      <c r="L696" s="31"/>
      <c r="M696" s="31"/>
      <c r="N696" s="31"/>
      <c r="O696" s="31"/>
      <c r="P696" s="31"/>
      <c r="Q696" s="31"/>
      <c r="R696" s="31"/>
      <c r="S696" s="31"/>
      <c r="T696" s="31"/>
      <c r="U696" s="31"/>
      <c r="V696" s="31"/>
      <c r="W696" s="31" t="str">
        <f t="shared" si="21"/>
        <v>V_WAEHRUNG</v>
      </c>
      <c r="X696" s="31"/>
      <c r="Y696" s="31"/>
      <c r="Z696" s="31"/>
      <c r="AA696" s="31"/>
      <c r="AB696" s="31"/>
      <c r="AC696" s="31"/>
      <c r="AD696" s="31"/>
      <c r="AE696" s="31"/>
      <c r="AF696" s="31"/>
      <c r="AG696" s="31"/>
      <c r="AH696" s="31"/>
    </row>
    <row r="697" spans="1:34" x14ac:dyDescent="0.4">
      <c r="A697" s="31">
        <f>IFERROR(IF(AND(A675=A676,A676=A677,A677=A678,A678=A679,A679=A680,A680=A681,A681=A682,A682=A683,A683=A684,A684=A685,A685=A686,A686=A687,A687=A688,A688=A689,A689=A690,A690=A691,A691=A692,A692=A693,A693=A694,A694=A695,A695=A696),IF(A696+1&gt;MATCH(0,Input_Lieferant!$B$9:$B$158,-1),"",A696+1),A696),"")</f>
        <v>32</v>
      </c>
      <c r="B697" s="31"/>
      <c r="C697" s="25" t="str">
        <f t="shared" si="20"/>
        <v>001</v>
      </c>
      <c r="D697" s="31"/>
      <c r="E697" s="31"/>
      <c r="F697" s="31" t="str">
        <f>IF(A697&lt;&gt;"", _xlfn.IFNA(INDEX(Input_Lieferant!$A$9:$AS$159,MATCH(A697,Input_Lieferant!$B$9:$B$158,0),MATCH(W697,Input_Lieferant!$A$8:$AS$8,0)),""), "")&amp;""</f>
        <v>48</v>
      </c>
      <c r="G697" s="31"/>
      <c r="H697" s="31"/>
      <c r="I697" s="31"/>
      <c r="J697" s="31"/>
      <c r="K697" s="31"/>
      <c r="L697" s="31"/>
      <c r="M697" s="31"/>
      <c r="N697" s="31"/>
      <c r="O697" s="31"/>
      <c r="P697" s="31"/>
      <c r="Q697" s="31"/>
      <c r="R697" s="31"/>
      <c r="S697" s="31"/>
      <c r="T697" s="31"/>
      <c r="U697" s="31"/>
      <c r="V697" s="31"/>
      <c r="W697" s="31" t="str">
        <f t="shared" si="21"/>
        <v>V_PREISEINHEIT</v>
      </c>
      <c r="X697" s="31"/>
      <c r="Y697" s="31"/>
      <c r="Z697" s="31"/>
      <c r="AA697" s="31"/>
      <c r="AB697" s="31"/>
      <c r="AC697" s="31"/>
      <c r="AD697" s="31"/>
      <c r="AE697" s="31"/>
      <c r="AF697" s="31"/>
      <c r="AG697" s="31"/>
      <c r="AH697" s="31"/>
    </row>
    <row r="698" spans="1:34" x14ac:dyDescent="0.4">
      <c r="A698" s="31">
        <f>IFERROR(IF(AND(A676=A677,A677=A678,A678=A679,A679=A680,A680=A681,A681=A682,A682=A683,A683=A684,A684=A685,A685=A686,A686=A687,A687=A688,A688=A689,A689=A690,A690=A691,A691=A692,A692=A693,A693=A694,A694=A695,A695=A696,A696=A697),IF(A697+1&gt;MATCH(0,Input_Lieferant!$B$9:$B$158,-1),"",A697+1),A697),"")</f>
        <v>32</v>
      </c>
      <c r="B698" s="31"/>
      <c r="C698" s="25" t="str">
        <f t="shared" si="20"/>
        <v>001</v>
      </c>
      <c r="D698" s="31"/>
      <c r="E698" s="31"/>
      <c r="F698" s="31">
        <f ca="1">IF(A698&lt;&gt;"",NOW(),"")</f>
        <v>45755.45830578704</v>
      </c>
      <c r="G698" s="31"/>
      <c r="H698" s="31"/>
      <c r="I698" s="31"/>
      <c r="J698" s="31"/>
      <c r="K698" s="31"/>
      <c r="L698" s="31"/>
      <c r="M698" s="31"/>
      <c r="N698" s="31"/>
      <c r="O698" s="31"/>
      <c r="P698" s="31"/>
      <c r="Q698" s="31"/>
      <c r="R698" s="31"/>
      <c r="S698" s="31"/>
      <c r="T698" s="31"/>
      <c r="U698" s="31"/>
      <c r="V698" s="31"/>
      <c r="W698" s="31" t="str">
        <f t="shared" si="21"/>
        <v>V_GUELTIGAB</v>
      </c>
      <c r="X698" s="31"/>
      <c r="Y698" s="31"/>
      <c r="Z698" s="31"/>
      <c r="AA698" s="31"/>
      <c r="AB698" s="31"/>
      <c r="AC698" s="31"/>
      <c r="AD698" s="31"/>
      <c r="AE698" s="31"/>
      <c r="AF698" s="31"/>
      <c r="AG698" s="31"/>
      <c r="AH698" s="31"/>
    </row>
    <row r="699" spans="1:34" x14ac:dyDescent="0.4">
      <c r="A699" s="31">
        <f>IFERROR(IF(AND(A677=A678,A678=A679,A679=A680,A680=A681,A681=A682,A682=A683,A683=A684,A684=A685,A685=A686,A686=A687,A687=A688,A688=A689,A689=A690,A690=A691,A691=A692,A692=A693,A693=A694,A694=A695,A695=A696,A696=A697,A697=A698),IF(A698+1&gt;MATCH(0,Input_Lieferant!$B$9:$B$158,-1),"",A698+1),A698),"")</f>
        <v>32</v>
      </c>
      <c r="B699" s="31"/>
      <c r="C699" s="25" t="str">
        <f t="shared" si="20"/>
        <v>001</v>
      </c>
      <c r="D699" s="31"/>
      <c r="E699" s="31"/>
      <c r="F699" s="31" t="str">
        <f>IF(A699&lt;&gt;"", _xlfn.IFNA(INDEX('Systemmanager - Datenassistent'!$A$9:$AE$159,MATCH(A699,Input_Lieferant!$B$9:$B$158,0),MATCH(W699,'Systemmanager - Datenassistent'!$A$8:$AE$8,0)),""), "")&amp;""</f>
        <v>X</v>
      </c>
      <c r="G699" s="31"/>
      <c r="H699" s="31"/>
      <c r="I699" s="31"/>
      <c r="J699" s="31"/>
      <c r="K699" s="31"/>
      <c r="L699" s="31"/>
      <c r="M699" s="31"/>
      <c r="N699" s="31"/>
      <c r="O699" s="31"/>
      <c r="P699" s="31"/>
      <c r="Q699" s="31"/>
      <c r="R699" s="31"/>
      <c r="S699" s="31"/>
      <c r="T699" s="31"/>
      <c r="U699" s="31"/>
      <c r="V699" s="31"/>
      <c r="W699" s="31" t="str">
        <f t="shared" si="21"/>
        <v>V_MIET_RELEVANZ</v>
      </c>
      <c r="X699" s="31"/>
      <c r="Y699" s="31"/>
      <c r="Z699" s="31"/>
      <c r="AA699" s="31"/>
      <c r="AB699" s="31"/>
      <c r="AC699" s="31"/>
      <c r="AD699" s="31"/>
      <c r="AE699" s="31"/>
      <c r="AF699" s="31"/>
      <c r="AG699" s="31"/>
      <c r="AH699" s="31"/>
    </row>
    <row r="700" spans="1:34" x14ac:dyDescent="0.4">
      <c r="A700" s="31">
        <f>IFERROR(IF(AND(A678=A679,A679=A680,A680=A681,A681=A682,A682=A683,A683=A684,A684=A685,A685=A686,A686=A687,A687=A688,A688=A689,A689=A690,A690=A691,A691=A692,A692=A693,A693=A694,A694=A695,A695=A696,A696=A697,A697=A698,A698=A699),IF(A699+1&gt;MATCH(0,Input_Lieferant!$B$9:$B$158,-1),"",A699+1),A699),"")</f>
        <v>32</v>
      </c>
      <c r="B700" s="31"/>
      <c r="C700" s="25" t="str">
        <f t="shared" si="20"/>
        <v>001</v>
      </c>
      <c r="D700" s="31"/>
      <c r="E700" s="31"/>
      <c r="F700" s="31" t="str">
        <f>IF(A700&lt;&gt;"", _xlfn.IFNA(INDEX('Systemmanager - Datenassistent'!$A$9:$AE$159,MATCH(A700,Input_Lieferant!$B$9:$B$158,0),MATCH(W700,'Systemmanager - Datenassistent'!$A$8:$AE$8,0)),""), "")&amp;""</f>
        <v>9</v>
      </c>
      <c r="G700" s="31"/>
      <c r="H700" s="31"/>
      <c r="I700" s="31"/>
      <c r="J700" s="31"/>
      <c r="K700" s="31"/>
      <c r="L700" s="31"/>
      <c r="M700" s="31"/>
      <c r="N700" s="31"/>
      <c r="O700" s="31"/>
      <c r="P700" s="31"/>
      <c r="Q700" s="31"/>
      <c r="R700" s="31"/>
      <c r="S700" s="31"/>
      <c r="T700" s="31"/>
      <c r="U700" s="31"/>
      <c r="V700" s="31"/>
      <c r="W700" s="31" t="str">
        <f t="shared" si="21"/>
        <v>V_NACHSCHUBKLASSE</v>
      </c>
      <c r="X700" s="31"/>
      <c r="Y700" s="31"/>
      <c r="Z700" s="31"/>
      <c r="AA700" s="31"/>
      <c r="AB700" s="31"/>
      <c r="AC700" s="31"/>
      <c r="AD700" s="31"/>
      <c r="AE700" s="31"/>
      <c r="AF700" s="31"/>
      <c r="AG700" s="31"/>
      <c r="AH700" s="31"/>
    </row>
    <row r="701" spans="1:34" x14ac:dyDescent="0.4">
      <c r="A701" s="31">
        <f>IFERROR(IF(AND(A679=A680,A680=A681,A681=A682,A682=A683,A683=A684,A684=A685,A685=A686,A686=A687,A687=A688,A688=A689,A689=A690,A690=A691,A691=A692,A692=A693,A693=A694,A694=A695,A695=A696,A696=A697,A697=A698,A698=A699,A699=A700),IF(A700+1&gt;MATCH(0,Input_Lieferant!$B$9:$B$158,-1),"",A700+1),A700),"")</f>
        <v>32</v>
      </c>
      <c r="B701" s="31"/>
      <c r="C701" s="25" t="str">
        <f t="shared" si="20"/>
        <v>001</v>
      </c>
      <c r="D701" s="31"/>
      <c r="E701" s="31"/>
      <c r="F701" s="31" t="str">
        <f>IF(A701&lt;&gt;"", _xlfn.IFNA(INDEX(Input_Lieferant!$A$9:$AS$159,MATCH(A701,Input_Lieferant!$B$9:$B$158,0),MATCH(W701,Input_Lieferant!$A$8:$AS$8,0)),""), "")&amp;""</f>
        <v>94</v>
      </c>
      <c r="G701" s="31"/>
      <c r="H701" s="31"/>
      <c r="I701" s="31"/>
      <c r="J701" s="31"/>
      <c r="K701" s="31"/>
      <c r="L701" s="31"/>
      <c r="M701" s="31"/>
      <c r="N701" s="31"/>
      <c r="O701" s="31"/>
      <c r="P701" s="31"/>
      <c r="Q701" s="31"/>
      <c r="R701" s="31"/>
      <c r="S701" s="31"/>
      <c r="T701" s="31"/>
      <c r="U701" s="31"/>
      <c r="V701" s="31"/>
      <c r="W701" s="31" t="str">
        <f t="shared" si="21"/>
        <v>V_LAGERFAEHIGKEIT</v>
      </c>
      <c r="X701" s="31"/>
      <c r="Y701" s="31"/>
      <c r="Z701" s="31"/>
      <c r="AA701" s="31"/>
      <c r="AB701" s="31"/>
      <c r="AC701" s="31"/>
      <c r="AD701" s="31"/>
      <c r="AE701" s="31"/>
      <c r="AF701" s="31"/>
      <c r="AG701" s="31"/>
      <c r="AH701" s="31"/>
    </row>
    <row r="702" spans="1:34" x14ac:dyDescent="0.4">
      <c r="A702" s="31">
        <f>IFERROR(IF(AND(A680=A681,A681=A682,A682=A683,A683=A684,A684=A685,A685=A686,A686=A687,A687=A688,A688=A689,A689=A690,A690=A691,A691=A692,A692=A693,A693=A694,A694=A695,A695=A696,A696=A697,A697=A698,A698=A699,A699=A700,A700=A701),IF(A701+1&gt;MATCH(0,Input_Lieferant!$B$9:$B$158,-1),"",A701+1),A701),"")</f>
        <v>32</v>
      </c>
      <c r="B702" s="31"/>
      <c r="C702" s="25" t="str">
        <f t="shared" si="20"/>
        <v>001</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V_BETRIEBSMITTEL</v>
      </c>
      <c r="X702" s="31"/>
      <c r="Y702" s="31"/>
      <c r="Z702" s="31"/>
      <c r="AA702" s="31"/>
      <c r="AB702" s="31"/>
      <c r="AC702" s="31"/>
      <c r="AD702" s="31"/>
      <c r="AE702" s="31"/>
      <c r="AF702" s="31"/>
      <c r="AG702" s="31"/>
      <c r="AH702" s="31"/>
    </row>
    <row r="703" spans="1:34" x14ac:dyDescent="0.4">
      <c r="A703" s="31">
        <f>IFERROR(IF(AND(A681=A682,A682=A683,A683=A684,A684=A685,A685=A686,A686=A687,A687=A688,A688=A689,A689=A690,A690=A691,A691=A692,A692=A693,A693=A694,A694=A695,A695=A696,A696=A697,A697=A698,A698=A699,A699=A700,A700=A701,A701=A702),IF(A702+1&gt;MATCH(0,Input_Lieferant!$B$9:$B$158,-1),"",A702+1),A702),"")</f>
        <v>32</v>
      </c>
      <c r="B703" s="31"/>
      <c r="C703" s="25" t="str">
        <f t="shared" si="20"/>
        <v>001</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31"/>
      <c r="H703" s="31"/>
      <c r="I703" s="31"/>
      <c r="J703" s="31"/>
      <c r="K703" s="31"/>
      <c r="L703" s="31"/>
      <c r="M703" s="31"/>
      <c r="N703" s="31"/>
      <c r="O703" s="31"/>
      <c r="P703" s="31"/>
      <c r="Q703" s="31"/>
      <c r="R703" s="31"/>
      <c r="S703" s="31"/>
      <c r="T703" s="31"/>
      <c r="U703" s="31"/>
      <c r="V703" s="31"/>
      <c r="W703" s="31" t="str">
        <f t="shared" si="21"/>
        <v>V_SONDERBETRIEBSMITTEL_MKZ</v>
      </c>
      <c r="X703" s="31"/>
      <c r="Y703" s="31"/>
      <c r="Z703" s="31"/>
      <c r="AA703" s="31"/>
      <c r="AB703" s="31"/>
      <c r="AC703" s="31"/>
      <c r="AD703" s="31"/>
      <c r="AE703" s="31"/>
      <c r="AF703" s="31"/>
      <c r="AG703" s="31"/>
      <c r="AH703" s="31"/>
    </row>
    <row r="704" spans="1:34" x14ac:dyDescent="0.4">
      <c r="A704" s="31">
        <f>IFERROR(IF(AND(A682=A683,A683=A684,A684=A685,A685=A686,A686=A687,A687=A688,A688=A689,A689=A690,A690=A691,A691=A692,A692=A693,A693=A694,A694=A695,A695=A696,A696=A697,A697=A698,A698=A699,A699=A700,A700=A701,A701=A702,A702=A703),IF(A703+1&gt;MATCH(0,Input_Lieferant!$B$9:$B$158,-1),"",A703+1),A703),"")</f>
        <v>32</v>
      </c>
      <c r="B704" s="31"/>
      <c r="C704" s="25" t="str">
        <f t="shared" si="20"/>
        <v>001</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V_SONDERBETRIEBSMITTEL_PRD</v>
      </c>
      <c r="X704" s="31"/>
      <c r="Y704" s="31"/>
      <c r="Z704" s="31"/>
      <c r="AA704" s="31"/>
      <c r="AB704" s="31"/>
      <c r="AC704" s="31"/>
      <c r="AD704" s="31"/>
      <c r="AE704" s="31"/>
      <c r="AF704" s="31"/>
      <c r="AG704" s="31"/>
      <c r="AH704" s="31"/>
    </row>
    <row r="705" spans="1:34" x14ac:dyDescent="0.4">
      <c r="A705" s="31">
        <f>IFERROR(IF(AND(A683=A684,A684=A685,A685=A686,A686=A687,A687=A688,A688=A689,A689=A690,A690=A691,A691=A692,A692=A693,A693=A694,A694=A695,A695=A696,A696=A697,A697=A698,A698=A699,A699=A700,A700=A701,A701=A702,A702=A703,A703=A704),IF(A704+1&gt;MATCH(0,Input_Lieferant!$B$9:$B$158,-1),"",A704+1),A704),"")</f>
        <v>32</v>
      </c>
      <c r="B705" s="31"/>
      <c r="C705" s="25" t="str">
        <f t="shared" si="20"/>
        <v>001</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V_SONDERBETRIEBSMITTEL_TRP</v>
      </c>
      <c r="X705" s="31"/>
      <c r="Y705" s="31"/>
      <c r="Z705" s="31"/>
      <c r="AA705" s="31"/>
      <c r="AB705" s="31"/>
      <c r="AC705" s="31"/>
      <c r="AD705" s="31"/>
      <c r="AE705" s="31"/>
      <c r="AF705" s="31"/>
      <c r="AG705" s="31"/>
      <c r="AH705" s="31"/>
    </row>
    <row r="706" spans="1:34" x14ac:dyDescent="0.4">
      <c r="A706" s="31">
        <f>IFERROR(IF(AND(A684=A685,A685=A686,A686=A687,A687=A688,A688=A689,A689=A690,A690=A691,A691=A692,A692=A693,A693=A694,A694=A695,A695=A696,A696=A697,A697=A698,A698=A699,A699=A700,A700=A701,A701=A702,A702=A703,A703=A704,A704=A705),IF(A705+1&gt;MATCH(0,Input_Lieferant!$B$9:$B$158,-1),"",A705+1),A705),"")</f>
        <v>33</v>
      </c>
      <c r="B706" s="31"/>
      <c r="C706" s="25" t="str">
        <f t="shared" ref="C706:C769" si="22">IF(A706="","","001")</f>
        <v>001</v>
      </c>
      <c r="D706" s="31"/>
      <c r="E706" s="31"/>
      <c r="F706" s="31" t="str">
        <f>IF(A706&lt;&gt;"", _xlfn.IFNA(INDEX(Grunddaten!$A$9:$S$159,MATCH(A706,Input_Lieferant!$B$9:$B$158,0),MATCH(W706,Grunddaten!$A$8:$M$8,0)),""), "")&amp;""</f>
        <v>fIessgEXsjQScBUzbTrrVsPNQCIQWv</v>
      </c>
      <c r="G706" s="31"/>
      <c r="H706" s="31"/>
      <c r="I706" s="31"/>
      <c r="J706" s="31"/>
      <c r="K706" s="31"/>
      <c r="L706" s="31"/>
      <c r="M706" s="31"/>
      <c r="N706" s="31"/>
      <c r="O706" s="31"/>
      <c r="P706" s="31"/>
      <c r="Q706" s="31"/>
      <c r="R706" s="31"/>
      <c r="S706" s="31"/>
      <c r="T706" s="31"/>
      <c r="U706" s="31"/>
      <c r="V706" s="31"/>
      <c r="W706" s="31" t="str">
        <f t="shared" si="21"/>
        <v>V_A_NUMMER</v>
      </c>
      <c r="X706" s="31"/>
      <c r="Y706" s="31"/>
      <c r="Z706" s="31"/>
      <c r="AA706" s="31"/>
      <c r="AB706" s="31"/>
      <c r="AC706" s="31"/>
      <c r="AD706" s="31"/>
      <c r="AE706" s="31"/>
      <c r="AF706" s="31"/>
      <c r="AG706" s="31"/>
      <c r="AH706" s="31"/>
    </row>
    <row r="707" spans="1:34" x14ac:dyDescent="0.4">
      <c r="A707" s="31">
        <f>IFERROR(IF(AND(A685=A686,A686=A687,A687=A688,A688=A689,A689=A690,A690=A691,A691=A692,A692=A693,A693=A694,A694=A695,A695=A696,A696=A697,A697=A698,A698=A699,A699=A700,A700=A701,A701=A702,A702=A703,A703=A704,A704=A705,A705=A706),IF(A706+1&gt;MATCH(0,Input_Lieferant!$B$9:$B$158,-1),"",A706+1),A706),"")</f>
        <v>33</v>
      </c>
      <c r="B707" s="31"/>
      <c r="C707" s="25" t="str">
        <f t="shared" si="22"/>
        <v>001</v>
      </c>
      <c r="D707" s="31"/>
      <c r="E707" s="31"/>
      <c r="F707" s="31" t="str">
        <f>IF(A707&lt;&gt;"", _xlfn.IFNA(INDEX(Grunddaten!$A$9:$S$159,MATCH(A707,Input_Lieferant!$B$9:$B$158,0),MATCH(W707,Grunddaten!$A$8:$M$8,0)),""), "")&amp;""</f>
        <v>3.13</v>
      </c>
      <c r="G707" s="31"/>
      <c r="H707" s="31"/>
      <c r="I707" s="31"/>
      <c r="J707" s="31"/>
      <c r="K707" s="31"/>
      <c r="L707" s="31"/>
      <c r="M707" s="31"/>
      <c r="N707" s="31"/>
      <c r="O707" s="31"/>
      <c r="P707" s="31"/>
      <c r="Q707" s="31"/>
      <c r="R707" s="31"/>
      <c r="S707" s="31"/>
      <c r="T707" s="31"/>
      <c r="U707" s="31"/>
      <c r="V707" s="31"/>
      <c r="W707" s="31" t="str">
        <f t="shared" si="21"/>
        <v>V_REVFREMD</v>
      </c>
      <c r="X707" s="31"/>
      <c r="Y707" s="31"/>
      <c r="Z707" s="31"/>
      <c r="AA707" s="31"/>
      <c r="AB707" s="31"/>
      <c r="AC707" s="31"/>
      <c r="AD707" s="31"/>
      <c r="AE707" s="31"/>
      <c r="AF707" s="31"/>
      <c r="AG707" s="31"/>
      <c r="AH707" s="31"/>
    </row>
    <row r="708" spans="1:34" x14ac:dyDescent="0.4">
      <c r="A708" s="31">
        <f>IFERROR(IF(AND(A686=A687,A687=A688,A688=A689,A689=A690,A690=A691,A691=A692,A692=A693,A693=A694,A694=A695,A695=A696,A696=A697,A697=A698,A698=A699,A699=A700,A700=A701,A701=A702,A702=A703,A703=A704,A704=A705,A705=A706,A706=A707),IF(A707+1&gt;MATCH(0,Input_Lieferant!$B$9:$B$158,-1),"",A707+1),A707),"")</f>
        <v>33</v>
      </c>
      <c r="B708" s="31"/>
      <c r="C708" s="25" t="str">
        <f t="shared" si="22"/>
        <v>001</v>
      </c>
      <c r="D708" s="31"/>
      <c r="E708" s="31"/>
      <c r="F708" s="31" t="str">
        <f>IF(A708&lt;&gt;"", _xlfn.IFNA(INDEX(Grunddaten!$A$9:$S$159,MATCH(A708,Input_Lieferant!$B$9:$B$158,0),MATCH(W708,Grunddaten!$A$8:$M$8,0)),""), "")&amp;""</f>
        <v>8.68</v>
      </c>
      <c r="G708" s="31"/>
      <c r="H708" s="31"/>
      <c r="I708" s="31"/>
      <c r="J708" s="31"/>
      <c r="K708" s="31"/>
      <c r="L708" s="31"/>
      <c r="M708" s="31"/>
      <c r="N708" s="31"/>
      <c r="O708" s="31"/>
      <c r="P708" s="31"/>
      <c r="Q708" s="31"/>
      <c r="R708" s="31"/>
      <c r="S708" s="31"/>
      <c r="T708" s="31"/>
      <c r="U708" s="31"/>
      <c r="V708" s="31"/>
      <c r="W708" s="31" t="str">
        <f t="shared" si="21"/>
        <v>V_REVEIGEN</v>
      </c>
      <c r="X708" s="31"/>
      <c r="Y708" s="31"/>
      <c r="Z708" s="31"/>
      <c r="AA708" s="31"/>
      <c r="AB708" s="31"/>
      <c r="AC708" s="31"/>
      <c r="AD708" s="31"/>
      <c r="AE708" s="31"/>
      <c r="AF708" s="31"/>
      <c r="AG708" s="31"/>
      <c r="AH708" s="31"/>
    </row>
    <row r="709" spans="1:34" x14ac:dyDescent="0.4">
      <c r="A709" s="31">
        <f>IFERROR(IF(AND(A687=A688,A688=A689,A689=A690,A690=A691,A691=A692,A692=A693,A693=A694,A694=A695,A695=A696,A696=A697,A697=A698,A698=A699,A699=A700,A700=A701,A701=A702,A702=A703,A703=A704,A704=A705,A705=A706,A706=A707,A707=A708),IF(A708+1&gt;MATCH(0,Input_Lieferant!$B$9:$B$158,-1),"",A708+1),A708),"")</f>
        <v>33</v>
      </c>
      <c r="B709" s="31"/>
      <c r="C709" s="25" t="str">
        <f t="shared" si="22"/>
        <v>001</v>
      </c>
      <c r="D709" s="31"/>
      <c r="E709" s="31"/>
      <c r="F709" s="31" t="str">
        <f>IF(A709&lt;&gt;"", _xlfn.IFNA(INDEX('Systemmanager - Datenassistent'!$A$9:$AE$159,MATCH(A709,Input_Lieferant!$B$9:$B$158,0),MATCH(W709,'Systemmanager - Datenassistent'!$A$8:$AE$8,0)),""), "")&amp;""</f>
        <v/>
      </c>
      <c r="G709" s="31"/>
      <c r="H709" s="31"/>
      <c r="I709" s="31"/>
      <c r="J709" s="31"/>
      <c r="K709" s="31"/>
      <c r="L709" s="31"/>
      <c r="M709" s="31"/>
      <c r="N709" s="31"/>
      <c r="O709" s="31"/>
      <c r="P709" s="31"/>
      <c r="Q709" s="31"/>
      <c r="R709" s="31"/>
      <c r="S709" s="31"/>
      <c r="T709" s="31"/>
      <c r="U709" s="31"/>
      <c r="V709" s="31"/>
      <c r="W709" s="31" t="str">
        <f t="shared" si="21"/>
        <v>V_SYSTEMMANAGER</v>
      </c>
      <c r="X709" s="31"/>
      <c r="Y709" s="31"/>
      <c r="Z709" s="31"/>
      <c r="AA709" s="31"/>
      <c r="AB709" s="31"/>
      <c r="AC709" s="31"/>
      <c r="AD709" s="31"/>
      <c r="AE709" s="31"/>
      <c r="AF709" s="31"/>
      <c r="AG709" s="31"/>
      <c r="AH709" s="31"/>
    </row>
    <row r="710" spans="1:34" x14ac:dyDescent="0.4">
      <c r="A710" s="31">
        <f>IFERROR(IF(AND(A688=A689,A689=A690,A690=A691,A691=A692,A692=A693,A693=A694,A694=A695,A695=A696,A696=A697,A697=A698,A698=A699,A699=A700,A700=A701,A701=A702,A702=A703,A703=A704,A704=A705,A705=A706,A706=A707,A707=A708,A708=A709),IF(A709+1&gt;MATCH(0,Input_Lieferant!$B$9:$B$158,-1),"",A709+1),A709),"")</f>
        <v>33</v>
      </c>
      <c r="B710" s="31"/>
      <c r="C710" s="25" t="str">
        <f t="shared" si="22"/>
        <v>001</v>
      </c>
      <c r="D710" s="31"/>
      <c r="E710" s="31"/>
      <c r="F710" s="31" t="str">
        <f>IF(A710&lt;&gt;"", _xlfn.IFNA(INDEX(Grunddaten!$A$9:$S$159,MATCH(A710,Input_Lieferant!$B$9:$B$158,0),MATCH(W710,Grunddaten!$A$8:$M$8,0)),""), "")&amp;""</f>
        <v>P</v>
      </c>
      <c r="G710" s="31"/>
      <c r="H710" s="31"/>
      <c r="I710" s="31"/>
      <c r="J710" s="31"/>
      <c r="K710" s="31"/>
      <c r="L710" s="31"/>
      <c r="M710" s="31"/>
      <c r="N710" s="31"/>
      <c r="O710" s="31"/>
      <c r="P710" s="31"/>
      <c r="Q710" s="31"/>
      <c r="R710" s="31"/>
      <c r="S710" s="31"/>
      <c r="T710" s="31"/>
      <c r="U710" s="31"/>
      <c r="V710" s="31"/>
      <c r="W710" s="31" t="str">
        <f t="shared" si="21"/>
        <v>V_UEBERSETZUNG</v>
      </c>
      <c r="X710" s="31"/>
      <c r="Y710" s="31"/>
      <c r="Z710" s="31"/>
      <c r="AA710" s="31"/>
      <c r="AB710" s="31"/>
      <c r="AC710" s="31"/>
      <c r="AD710" s="31"/>
      <c r="AE710" s="31"/>
      <c r="AF710" s="31"/>
      <c r="AG710" s="31"/>
      <c r="AH710" s="31"/>
    </row>
    <row r="711" spans="1:34" x14ac:dyDescent="0.4">
      <c r="A711" s="31">
        <f>IFERROR(IF(AND(A689=A690,A690=A691,A691=A692,A692=A693,A693=A694,A694=A695,A695=A696,A696=A697,A697=A698,A698=A699,A699=A700,A700=A701,A701=A702,A702=A703,A703=A704,A704=A705,A705=A706,A706=A707,A707=A708,A708=A709,A709=A710),IF(A710+1&gt;MATCH(0,Input_Lieferant!$B$9:$B$158,-1),"",A710+1),A710),"")</f>
        <v>33</v>
      </c>
      <c r="B711" s="31"/>
      <c r="C711" s="25" t="str">
        <f t="shared" si="22"/>
        <v>001</v>
      </c>
      <c r="D711" s="31"/>
      <c r="E711" s="31"/>
      <c r="F711" s="31" t="str">
        <f>IF(A711&lt;&gt;"", _xlfn.IFNA(INDEX('Systemmanager - Datenassistent'!$A$9:$AE$159,MATCH(A711,Input_Lieferant!$B$9:$B$158,0),MATCH(W711,'Systemmanager - Datenassistent'!$A$8:$AE$8,0)),""), "")&amp;""</f>
        <v>zkhWckfhQzudKLcWDPQrlMIUTUnUOs</v>
      </c>
      <c r="G711" s="31"/>
      <c r="H711" s="31"/>
      <c r="I711" s="31"/>
      <c r="J711" s="31"/>
      <c r="K711" s="31"/>
      <c r="L711" s="31"/>
      <c r="M711" s="31"/>
      <c r="N711" s="31"/>
      <c r="O711" s="31"/>
      <c r="P711" s="31"/>
      <c r="Q711" s="31"/>
      <c r="R711" s="31"/>
      <c r="S711" s="31"/>
      <c r="T711" s="31"/>
      <c r="U711" s="31"/>
      <c r="V711" s="31"/>
      <c r="W711" s="31" t="str">
        <f t="shared" si="21"/>
        <v>V_KENNZIFFER</v>
      </c>
      <c r="X711" s="31"/>
      <c r="Y711" s="31"/>
      <c r="Z711" s="31"/>
      <c r="AA711" s="31"/>
      <c r="AB711" s="31"/>
      <c r="AC711" s="31"/>
      <c r="AD711" s="31"/>
      <c r="AE711" s="31"/>
      <c r="AF711" s="31"/>
      <c r="AG711" s="31"/>
      <c r="AH711" s="31"/>
    </row>
    <row r="712" spans="1:34" x14ac:dyDescent="0.4">
      <c r="A712" s="31">
        <f>IFERROR(IF(AND(A690=A691,A691=A692,A692=A693,A693=A694,A694=A695,A695=A696,A696=A697,A697=A698,A698=A699,A699=A700,A700=A701,A701=A702,A702=A703,A703=A704,A704=A705,A705=A706,A706=A707,A707=A708,A708=A709,A709=A710,A710=A711),IF(A711+1&gt;MATCH(0,Input_Lieferant!$B$9:$B$158,-1),"",A711+1),A711),"")</f>
        <v>33</v>
      </c>
      <c r="B712" s="31"/>
      <c r="C712" s="25" t="str">
        <f t="shared" si="22"/>
        <v>001</v>
      </c>
      <c r="D712" s="31"/>
      <c r="E712" s="31"/>
      <c r="F712" s="31" t="str">
        <f>IF(A712&lt;&gt;"", _xlfn.IFNA(INDEX('Systemmanager - Datenassistent'!$A$9:$AE$159,MATCH(A712,Input_Lieferant!$B$9:$B$158,0),MATCH(W712,'Systemmanager - Datenassistent'!$A$8:$AE$8,0)),""), "")&amp;""</f>
        <v>aaisnXqzdqwXUnduaVCcddbjsIbMXL</v>
      </c>
      <c r="G712" s="31"/>
      <c r="H712" s="31"/>
      <c r="I712" s="31"/>
      <c r="J712" s="31"/>
      <c r="K712" s="31"/>
      <c r="L712" s="31"/>
      <c r="M712" s="31"/>
      <c r="N712" s="31"/>
      <c r="O712" s="31"/>
      <c r="P712" s="31"/>
      <c r="Q712" s="31"/>
      <c r="R712" s="31"/>
      <c r="S712" s="31"/>
      <c r="T712" s="31"/>
      <c r="U712" s="31"/>
      <c r="V712" s="31"/>
      <c r="W712" s="31" t="str">
        <f t="shared" si="21"/>
        <v>V_NEXT_HIGHER</v>
      </c>
      <c r="X712" s="31"/>
      <c r="Y712" s="31"/>
      <c r="Z712" s="31"/>
      <c r="AA712" s="31"/>
      <c r="AB712" s="31"/>
      <c r="AC712" s="31"/>
      <c r="AD712" s="31"/>
      <c r="AE712" s="31"/>
      <c r="AF712" s="31"/>
      <c r="AG712" s="31"/>
      <c r="AH712" s="31"/>
    </row>
    <row r="713" spans="1:34" x14ac:dyDescent="0.4">
      <c r="A713" s="31">
        <f>IFERROR(IF(AND(A691=A692,A692=A693,A693=A694,A694=A695,A695=A696,A696=A697,A697=A698,A698=A699,A699=A700,A700=A701,A701=A702,A702=A703,A703=A704,A704=A705,A705=A706,A706=A707,A707=A708,A708=A709,A709=A710,A710=A711,A711=A712),IF(A712+1&gt;MATCH(0,Input_Lieferant!$B$9:$B$158,-1),"",A712+1),A712),"")</f>
        <v>33</v>
      </c>
      <c r="B713" s="31"/>
      <c r="C713" s="25" t="str">
        <f t="shared" si="22"/>
        <v>001</v>
      </c>
      <c r="D713" s="31"/>
      <c r="E713" s="31"/>
      <c r="F713" s="31" t="str">
        <f>IF(A713&lt;&gt;"", _xlfn.IFNA(INDEX(Grunddaten!$A$9:$S$159,MATCH(A713,Input_Lieferant!$B$9:$B$158,0),MATCH(W713,Grunddaten!$A$8:$M$8,0)),""), "")&amp;""</f>
        <v>J</v>
      </c>
      <c r="G713" s="31"/>
      <c r="H713" s="31"/>
      <c r="I713" s="31"/>
      <c r="J713" s="31"/>
      <c r="K713" s="31"/>
      <c r="L713" s="31"/>
      <c r="M713" s="31"/>
      <c r="N713" s="31"/>
      <c r="O713" s="31"/>
      <c r="P713" s="31"/>
      <c r="Q713" s="31"/>
      <c r="R713" s="31"/>
      <c r="S713" s="31"/>
      <c r="T713" s="31"/>
      <c r="U713" s="31"/>
      <c r="V713" s="31"/>
      <c r="W713" s="31" t="str">
        <f t="shared" si="21"/>
        <v>V_ZERTFLUG</v>
      </c>
      <c r="X713" s="31"/>
      <c r="Y713" s="31"/>
      <c r="Z713" s="31"/>
      <c r="AA713" s="31"/>
      <c r="AB713" s="31"/>
      <c r="AC713" s="31"/>
      <c r="AD713" s="31"/>
      <c r="AE713" s="31"/>
      <c r="AF713" s="31"/>
      <c r="AG713" s="31"/>
      <c r="AH713" s="31"/>
    </row>
    <row r="714" spans="1:34" x14ac:dyDescent="0.4">
      <c r="A714" s="31">
        <f>IFERROR(IF(AND(A692=A693,A693=A694,A694=A695,A695=A696,A696=A697,A697=A698,A698=A699,A699=A700,A700=A701,A701=A702,A702=A703,A703=A704,A704=A705,A705=A706,A706=A707,A707=A708,A708=A709,A709=A710,A710=A711,A711=A712,A712=A713),IF(A713+1&gt;MATCH(0,Input_Lieferant!$B$9:$B$158,-1),"",A713+1),A713),"")</f>
        <v>33</v>
      </c>
      <c r="B714" s="31"/>
      <c r="C714" s="25" t="str">
        <f t="shared" si="22"/>
        <v>001</v>
      </c>
      <c r="D714" s="31"/>
      <c r="E714" s="31"/>
      <c r="F714" s="31" t="str">
        <f>IF(A714&lt;&gt;"", _xlfn.IFNA(INDEX('Systemmanager - Datenassistent'!$A$9:$AE$159,MATCH(A714,Input_Lieferant!$B$9:$B$158,0),MATCH(W714,'Systemmanager - Datenassistent'!$A$8:$AE$8,0)),""), "")&amp;""</f>
        <v>X</v>
      </c>
      <c r="G714" s="31"/>
      <c r="H714" s="31"/>
      <c r="I714" s="31"/>
      <c r="J714" s="31"/>
      <c r="K714" s="31"/>
      <c r="L714" s="31"/>
      <c r="M714" s="31"/>
      <c r="N714" s="31"/>
      <c r="O714" s="31"/>
      <c r="P714" s="31"/>
      <c r="Q714" s="31"/>
      <c r="R714" s="31"/>
      <c r="S714" s="31"/>
      <c r="T714" s="31"/>
      <c r="U714" s="31"/>
      <c r="V714" s="31"/>
      <c r="W714" s="31" t="str">
        <f t="shared" si="21"/>
        <v>V_APM</v>
      </c>
      <c r="X714" s="31"/>
      <c r="Y714" s="31"/>
      <c r="Z714" s="31"/>
      <c r="AA714" s="31"/>
      <c r="AB714" s="31"/>
      <c r="AC714" s="31"/>
      <c r="AD714" s="31"/>
      <c r="AE714" s="31"/>
      <c r="AF714" s="31"/>
      <c r="AG714" s="31"/>
      <c r="AH714" s="31"/>
    </row>
    <row r="715" spans="1:34" x14ac:dyDescent="0.4">
      <c r="A715" s="31">
        <f>IFERROR(IF(AND(A693=A694,A694=A695,A695=A696,A696=A697,A697=A698,A698=A699,A699=A700,A700=A701,A701=A702,A702=A703,A703=A704,A704=A705,A705=A706,A706=A707,A707=A708,A708=A709,A709=A710,A710=A711,A711=A712,A712=A713,A713=A714),IF(A714+1&gt;MATCH(0,Input_Lieferant!$B$9:$B$158,-1),"",A714+1),A714),"")</f>
        <v>33</v>
      </c>
      <c r="B715" s="31"/>
      <c r="C715" s="25" t="str">
        <f t="shared" si="22"/>
        <v>001</v>
      </c>
      <c r="D715" s="31"/>
      <c r="E715" s="31"/>
      <c r="F715" s="31"/>
      <c r="G715" s="31"/>
      <c r="H715" s="31"/>
      <c r="I715" s="31"/>
      <c r="J715" s="31"/>
      <c r="K715" s="31"/>
      <c r="L715" s="31"/>
      <c r="M715" s="31"/>
      <c r="N715" s="31"/>
      <c r="O715" s="31"/>
      <c r="P715" s="31"/>
      <c r="Q715" s="31"/>
      <c r="R715" s="31"/>
      <c r="S715" s="31"/>
      <c r="T715" s="31"/>
      <c r="U715" s="31"/>
      <c r="V715" s="31"/>
      <c r="W715" s="31" t="str">
        <f t="shared" si="21"/>
        <v>V_CHEOPS</v>
      </c>
      <c r="X715" s="31"/>
      <c r="Y715" s="31"/>
      <c r="Z715" s="31"/>
      <c r="AA715" s="31"/>
      <c r="AB715" s="31"/>
      <c r="AC715" s="31"/>
      <c r="AD715" s="31"/>
      <c r="AE715" s="31"/>
      <c r="AF715" s="31"/>
      <c r="AG715" s="31"/>
      <c r="AH715" s="31"/>
    </row>
    <row r="716" spans="1:34" x14ac:dyDescent="0.4">
      <c r="A716" s="31">
        <f>IFERROR(IF(AND(A694=A695,A695=A696,A696=A697,A697=A698,A698=A699,A699=A700,A700=A701,A701=A702,A702=A703,A703=A704,A704=A705,A705=A706,A706=A707,A707=A708,A708=A709,A709=A710,A710=A711,A711=A712,A712=A713,A713=A714,A714=A715),IF(A715+1&gt;MATCH(0,Input_Lieferant!$B$9:$B$158,-1),"",A715+1),A715),"")</f>
        <v>33</v>
      </c>
      <c r="B716" s="31"/>
      <c r="C716" s="25" t="str">
        <f t="shared" si="22"/>
        <v>001</v>
      </c>
      <c r="D716" s="31"/>
      <c r="E716" s="31"/>
      <c r="F716" s="31" t="str">
        <f>IF(A716&lt;&gt;"", _xlfn.IFNA(INDEX('Systemmanager - Datenassistent'!$A$9:$AE$159,MATCH(A716,Input_Lieferant!$B$9:$B$158,0),MATCH(W716,'Systemmanager - Datenassistent'!$A$8:$AE$8,0)),""), "")&amp;""</f>
        <v>X</v>
      </c>
      <c r="G716" s="31"/>
      <c r="H716" s="31"/>
      <c r="I716" s="31"/>
      <c r="J716" s="31"/>
      <c r="K716" s="31"/>
      <c r="L716" s="31"/>
      <c r="M716" s="31"/>
      <c r="N716" s="31"/>
      <c r="O716" s="31"/>
      <c r="P716" s="31"/>
      <c r="Q716" s="31"/>
      <c r="R716" s="31"/>
      <c r="S716" s="31"/>
      <c r="T716" s="31"/>
      <c r="U716" s="31"/>
      <c r="V716" s="31"/>
      <c r="W716" s="31" t="str">
        <f t="shared" si="21"/>
        <v>V_SVSAA</v>
      </c>
      <c r="X716" s="31"/>
      <c r="Y716" s="31"/>
      <c r="Z716" s="31"/>
      <c r="AA716" s="31"/>
      <c r="AB716" s="31"/>
      <c r="AC716" s="31"/>
      <c r="AD716" s="31"/>
      <c r="AE716" s="31"/>
      <c r="AF716" s="31"/>
      <c r="AG716" s="31"/>
      <c r="AH716" s="31"/>
    </row>
    <row r="717" spans="1:34" x14ac:dyDescent="0.4">
      <c r="A717" s="31">
        <f>IFERROR(IF(AND(A695=A696,A696=A697,A697=A698,A698=A699,A699=A700,A700=A701,A701=A702,A702=A703,A703=A704,A704=A705,A705=A706,A706=A707,A707=A708,A708=A709,A709=A710,A710=A711,A711=A712,A712=A713,A713=A714,A714=A715,A715=A716),IF(A716+1&gt;MATCH(0,Input_Lieferant!$B$9:$B$158,-1),"",A716+1),A716),"")</f>
        <v>33</v>
      </c>
      <c r="B717" s="31"/>
      <c r="C717" s="25" t="str">
        <f t="shared" si="22"/>
        <v>001</v>
      </c>
      <c r="D717" s="31"/>
      <c r="E717" s="31"/>
      <c r="F717" s="31" t="str">
        <f>IF(A717&lt;&gt;"", IFERROR(ROUND(INDEX(Input_Lieferant!$A$9:$AS$159,MATCH(A717,Input_Lieferant!$B$9:$B$158,0),MATCH(W717,Input_Lieferant!$A$8:$AS$8,0)),2),""), "")&amp;""</f>
        <v>1.31</v>
      </c>
      <c r="G717" s="31"/>
      <c r="H717" s="31"/>
      <c r="I717" s="31"/>
      <c r="J717" s="31"/>
      <c r="K717" s="31"/>
      <c r="L717" s="31"/>
      <c r="M717" s="31"/>
      <c r="N717" s="31"/>
      <c r="O717" s="31"/>
      <c r="P717" s="31"/>
      <c r="Q717" s="31"/>
      <c r="R717" s="31"/>
      <c r="S717" s="31"/>
      <c r="T717" s="31"/>
      <c r="U717" s="31"/>
      <c r="V717" s="31"/>
      <c r="W717" s="31" t="str">
        <f t="shared" si="21"/>
        <v>V_BEWERTUNGSPREIS</v>
      </c>
      <c r="X717" s="31"/>
      <c r="Y717" s="31"/>
      <c r="Z717" s="31"/>
      <c r="AA717" s="31"/>
      <c r="AB717" s="31"/>
      <c r="AC717" s="31"/>
      <c r="AD717" s="31"/>
      <c r="AE717" s="31"/>
      <c r="AF717" s="31"/>
      <c r="AG717" s="31"/>
      <c r="AH717" s="31"/>
    </row>
    <row r="718" spans="1:34" x14ac:dyDescent="0.4">
      <c r="A718" s="31">
        <f>IFERROR(IF(AND(A696=A697,A697=A698,A698=A699,A699=A700,A700=A701,A701=A702,A702=A703,A703=A704,A704=A705,A705=A706,A706=A707,A707=A708,A708=A709,A709=A710,A710=A711,A711=A712,A712=A713,A713=A714,A714=A715,A715=A716,A716=A717),IF(A717+1&gt;MATCH(0,Input_Lieferant!$B$9:$B$158,-1),"",A717+1),A717),"")</f>
        <v>33</v>
      </c>
      <c r="B718" s="31"/>
      <c r="C718" s="25" t="str">
        <f t="shared" si="22"/>
        <v>001</v>
      </c>
      <c r="D718" s="31"/>
      <c r="E718" s="31"/>
      <c r="F718" s="31" t="str">
        <f>IF(A718&lt;&gt;"", _xlfn.IFNA(INDEX(Input_Lieferant!$A$9:$AS$159,MATCH(A718,Input_Lieferant!$B$9:$B$158,0),MATCH(W718,Input_Lieferant!$A$8:$AS$8,0)),""), "")&amp;""</f>
        <v>CHF</v>
      </c>
      <c r="G718" s="31"/>
      <c r="H718" s="31"/>
      <c r="I718" s="31"/>
      <c r="J718" s="31"/>
      <c r="K718" s="31"/>
      <c r="L718" s="31"/>
      <c r="M718" s="31"/>
      <c r="N718" s="31"/>
      <c r="O718" s="31"/>
      <c r="P718" s="31"/>
      <c r="Q718" s="31"/>
      <c r="R718" s="31"/>
      <c r="S718" s="31"/>
      <c r="T718" s="31"/>
      <c r="U718" s="31"/>
      <c r="V718" s="31"/>
      <c r="W718" s="31" t="str">
        <f t="shared" si="21"/>
        <v>V_WAEHRUNG</v>
      </c>
      <c r="X718" s="31"/>
      <c r="Y718" s="31"/>
      <c r="Z718" s="31"/>
      <c r="AA718" s="31"/>
      <c r="AB718" s="31"/>
      <c r="AC718" s="31"/>
      <c r="AD718" s="31"/>
      <c r="AE718" s="31"/>
      <c r="AF718" s="31"/>
      <c r="AG718" s="31"/>
      <c r="AH718" s="31"/>
    </row>
    <row r="719" spans="1:34" x14ac:dyDescent="0.4">
      <c r="A719" s="31">
        <f>IFERROR(IF(AND(A697=A698,A698=A699,A699=A700,A700=A701,A701=A702,A702=A703,A703=A704,A704=A705,A705=A706,A706=A707,A707=A708,A708=A709,A709=A710,A710=A711,A711=A712,A712=A713,A713=A714,A714=A715,A715=A716,A716=A717,A717=A718),IF(A718+1&gt;MATCH(0,Input_Lieferant!$B$9:$B$158,-1),"",A718+1),A718),"")</f>
        <v>33</v>
      </c>
      <c r="B719" s="31"/>
      <c r="C719" s="25" t="str">
        <f t="shared" si="22"/>
        <v>001</v>
      </c>
      <c r="D719" s="31"/>
      <c r="E719" s="31"/>
      <c r="F719" s="31" t="str">
        <f>IF(A719&lt;&gt;"", _xlfn.IFNA(INDEX(Input_Lieferant!$A$9:$AS$159,MATCH(A719,Input_Lieferant!$B$9:$B$158,0),MATCH(W719,Input_Lieferant!$A$8:$AS$8,0)),""), "")&amp;""</f>
        <v>34</v>
      </c>
      <c r="G719" s="31"/>
      <c r="H719" s="31"/>
      <c r="I719" s="31"/>
      <c r="J719" s="31"/>
      <c r="K719" s="31"/>
      <c r="L719" s="31"/>
      <c r="M719" s="31"/>
      <c r="N719" s="31"/>
      <c r="O719" s="31"/>
      <c r="P719" s="31"/>
      <c r="Q719" s="31"/>
      <c r="R719" s="31"/>
      <c r="S719" s="31"/>
      <c r="T719" s="31"/>
      <c r="U719" s="31"/>
      <c r="V719" s="31"/>
      <c r="W719" s="31" t="str">
        <f t="shared" si="21"/>
        <v>V_PREISEINHEIT</v>
      </c>
      <c r="X719" s="31"/>
      <c r="Y719" s="31"/>
      <c r="Z719" s="31"/>
      <c r="AA719" s="31"/>
      <c r="AB719" s="31"/>
      <c r="AC719" s="31"/>
      <c r="AD719" s="31"/>
      <c r="AE719" s="31"/>
      <c r="AF719" s="31"/>
      <c r="AG719" s="31"/>
      <c r="AH719" s="31"/>
    </row>
    <row r="720" spans="1:34" x14ac:dyDescent="0.4">
      <c r="A720" s="31">
        <f>IFERROR(IF(AND(A698=A699,A699=A700,A700=A701,A701=A702,A702=A703,A703=A704,A704=A705,A705=A706,A706=A707,A707=A708,A708=A709,A709=A710,A710=A711,A711=A712,A712=A713,A713=A714,A714=A715,A715=A716,A716=A717,A717=A718,A718=A719),IF(A719+1&gt;MATCH(0,Input_Lieferant!$B$9:$B$158,-1),"",A719+1),A719),"")</f>
        <v>33</v>
      </c>
      <c r="B720" s="31"/>
      <c r="C720" s="25" t="str">
        <f t="shared" si="22"/>
        <v>001</v>
      </c>
      <c r="D720" s="31"/>
      <c r="E720" s="31"/>
      <c r="F720" s="31">
        <f ca="1">IF(A720&lt;&gt;"",NOW(),"")</f>
        <v>45755.458305902779</v>
      </c>
      <c r="G720" s="31"/>
      <c r="H720" s="31"/>
      <c r="I720" s="31"/>
      <c r="J720" s="31"/>
      <c r="K720" s="31"/>
      <c r="L720" s="31"/>
      <c r="M720" s="31"/>
      <c r="N720" s="31"/>
      <c r="O720" s="31"/>
      <c r="P720" s="31"/>
      <c r="Q720" s="31"/>
      <c r="R720" s="31"/>
      <c r="S720" s="31"/>
      <c r="T720" s="31"/>
      <c r="U720" s="31"/>
      <c r="V720" s="31"/>
      <c r="W720" s="31" t="str">
        <f t="shared" si="21"/>
        <v>V_GUELTIGAB</v>
      </c>
      <c r="X720" s="31"/>
      <c r="Y720" s="31"/>
      <c r="Z720" s="31"/>
      <c r="AA720" s="31"/>
      <c r="AB720" s="31"/>
      <c r="AC720" s="31"/>
      <c r="AD720" s="31"/>
      <c r="AE720" s="31"/>
      <c r="AF720" s="31"/>
      <c r="AG720" s="31"/>
      <c r="AH720" s="31"/>
    </row>
    <row r="721" spans="1:34" x14ac:dyDescent="0.4">
      <c r="A721" s="31">
        <f>IFERROR(IF(AND(A699=A700,A700=A701,A701=A702,A702=A703,A703=A704,A704=A705,A705=A706,A706=A707,A707=A708,A708=A709,A709=A710,A710=A711,A711=A712,A712=A713,A713=A714,A714=A715,A715=A716,A716=A717,A717=A718,A718=A719,A719=A720),IF(A720+1&gt;MATCH(0,Input_Lieferant!$B$9:$B$158,-1),"",A720+1),A720),"")</f>
        <v>33</v>
      </c>
      <c r="B721" s="31"/>
      <c r="C721" s="25" t="str">
        <f t="shared" si="22"/>
        <v>001</v>
      </c>
      <c r="D721" s="31"/>
      <c r="E721" s="31"/>
      <c r="F721" s="31" t="str">
        <f>IF(A721&lt;&gt;"", _xlfn.IFNA(INDEX('Systemmanager - Datenassistent'!$A$9:$AE$159,MATCH(A721,Input_Lieferant!$B$9:$B$158,0),MATCH(W721,'Systemmanager - Datenassistent'!$A$8:$AE$8,0)),""), "")&amp;""</f>
        <v>X</v>
      </c>
      <c r="G721" s="31"/>
      <c r="H721" s="31"/>
      <c r="I721" s="31"/>
      <c r="J721" s="31"/>
      <c r="K721" s="31"/>
      <c r="L721" s="31"/>
      <c r="M721" s="31"/>
      <c r="N721" s="31"/>
      <c r="O721" s="31"/>
      <c r="P721" s="31"/>
      <c r="Q721" s="31"/>
      <c r="R721" s="31"/>
      <c r="S721" s="31"/>
      <c r="T721" s="31"/>
      <c r="U721" s="31"/>
      <c r="V721" s="31"/>
      <c r="W721" s="31" t="str">
        <f t="shared" si="21"/>
        <v>V_MIET_RELEVANZ</v>
      </c>
      <c r="X721" s="31"/>
      <c r="Y721" s="31"/>
      <c r="Z721" s="31"/>
      <c r="AA721" s="31"/>
      <c r="AB721" s="31"/>
      <c r="AC721" s="31"/>
      <c r="AD721" s="31"/>
      <c r="AE721" s="31"/>
      <c r="AF721" s="31"/>
      <c r="AG721" s="31"/>
      <c r="AH721" s="31"/>
    </row>
    <row r="722" spans="1:34" x14ac:dyDescent="0.4">
      <c r="A722" s="31">
        <f>IFERROR(IF(AND(A700=A701,A701=A702,A702=A703,A703=A704,A704=A705,A705=A706,A706=A707,A707=A708,A708=A709,A709=A710,A710=A711,A711=A712,A712=A713,A713=A714,A714=A715,A715=A716,A716=A717,A717=A718,A718=A719,A719=A720,A720=A721),IF(A721+1&gt;MATCH(0,Input_Lieferant!$B$9:$B$158,-1),"",A721+1),A721),"")</f>
        <v>33</v>
      </c>
      <c r="B722" s="31"/>
      <c r="C722" s="25" t="str">
        <f t="shared" si="22"/>
        <v>001</v>
      </c>
      <c r="D722" s="31"/>
      <c r="E722" s="31"/>
      <c r="F722" s="31" t="str">
        <f>IF(A722&lt;&gt;"", _xlfn.IFNA(INDEX('Systemmanager - Datenassistent'!$A$9:$AE$159,MATCH(A722,Input_Lieferant!$B$9:$B$158,0),MATCH(W722,'Systemmanager - Datenassistent'!$A$8:$AE$8,0)),""), "")&amp;""</f>
        <v>4</v>
      </c>
      <c r="G722" s="31"/>
      <c r="H722" s="31"/>
      <c r="I722" s="31"/>
      <c r="J722" s="31"/>
      <c r="K722" s="31"/>
      <c r="L722" s="31"/>
      <c r="M722" s="31"/>
      <c r="N722" s="31"/>
      <c r="O722" s="31"/>
      <c r="P722" s="31"/>
      <c r="Q722" s="31"/>
      <c r="R722" s="31"/>
      <c r="S722" s="31"/>
      <c r="T722" s="31"/>
      <c r="U722" s="31"/>
      <c r="V722" s="31"/>
      <c r="W722" s="31" t="str">
        <f t="shared" si="21"/>
        <v>V_NACHSCHUBKLASSE</v>
      </c>
      <c r="X722" s="31"/>
      <c r="Y722" s="31"/>
      <c r="Z722" s="31"/>
      <c r="AA722" s="31"/>
      <c r="AB722" s="31"/>
      <c r="AC722" s="31"/>
      <c r="AD722" s="31"/>
      <c r="AE722" s="31"/>
      <c r="AF722" s="31"/>
      <c r="AG722" s="31"/>
      <c r="AH722" s="31"/>
    </row>
    <row r="723" spans="1:34" x14ac:dyDescent="0.4">
      <c r="A723" s="31">
        <f>IFERROR(IF(AND(A701=A702,A702=A703,A703=A704,A704=A705,A705=A706,A706=A707,A707=A708,A708=A709,A709=A710,A710=A711,A711=A712,A712=A713,A713=A714,A714=A715,A715=A716,A716=A717,A717=A718,A718=A719,A719=A720,A720=A721,A721=A722),IF(A722+1&gt;MATCH(0,Input_Lieferant!$B$9:$B$158,-1),"",A722+1),A722),"")</f>
        <v>33</v>
      </c>
      <c r="B723" s="31"/>
      <c r="C723" s="25" t="str">
        <f t="shared" si="22"/>
        <v>001</v>
      </c>
      <c r="D723" s="31"/>
      <c r="E723" s="31"/>
      <c r="F723" s="31" t="str">
        <f>IF(A723&lt;&gt;"", _xlfn.IFNA(INDEX(Input_Lieferant!$A$9:$AS$159,MATCH(A723,Input_Lieferant!$B$9:$B$158,0),MATCH(W723,Input_Lieferant!$A$8:$AS$8,0)),""), "")&amp;""</f>
        <v>91</v>
      </c>
      <c r="G723" s="31"/>
      <c r="H723" s="31"/>
      <c r="I723" s="31"/>
      <c r="J723" s="31"/>
      <c r="K723" s="31"/>
      <c r="L723" s="31"/>
      <c r="M723" s="31"/>
      <c r="N723" s="31"/>
      <c r="O723" s="31"/>
      <c r="P723" s="31"/>
      <c r="Q723" s="31"/>
      <c r="R723" s="31"/>
      <c r="S723" s="31"/>
      <c r="T723" s="31"/>
      <c r="U723" s="31"/>
      <c r="V723" s="31"/>
      <c r="W723" s="31" t="str">
        <f t="shared" si="21"/>
        <v>V_LAGERFAEHIGKEIT</v>
      </c>
      <c r="X723" s="31"/>
      <c r="Y723" s="31"/>
      <c r="Z723" s="31"/>
      <c r="AA723" s="31"/>
      <c r="AB723" s="31"/>
      <c r="AC723" s="31"/>
      <c r="AD723" s="31"/>
      <c r="AE723" s="31"/>
      <c r="AF723" s="31"/>
      <c r="AG723" s="31"/>
      <c r="AH723" s="31"/>
    </row>
    <row r="724" spans="1:34" x14ac:dyDescent="0.4">
      <c r="A724" s="31">
        <f>IFERROR(IF(AND(A702=A703,A703=A704,A704=A705,A705=A706,A706=A707,A707=A708,A708=A709,A709=A710,A710=A711,A711=A712,A712=A713,A713=A714,A714=A715,A715=A716,A716=A717,A717=A718,A718=A719,A719=A720,A720=A721,A721=A722,A722=A723),IF(A723+1&gt;MATCH(0,Input_Lieferant!$B$9:$B$158,-1),"",A723+1),A723),"")</f>
        <v>33</v>
      </c>
      <c r="B724" s="31"/>
      <c r="C724" s="25" t="str">
        <f t="shared" si="22"/>
        <v>001</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31"/>
      <c r="H724" s="31"/>
      <c r="I724" s="31"/>
      <c r="J724" s="31"/>
      <c r="K724" s="31"/>
      <c r="L724" s="31"/>
      <c r="M724" s="31"/>
      <c r="N724" s="31"/>
      <c r="O724" s="31"/>
      <c r="P724" s="31"/>
      <c r="Q724" s="31"/>
      <c r="R724" s="31"/>
      <c r="S724" s="31"/>
      <c r="T724" s="31"/>
      <c r="U724" s="31"/>
      <c r="V724" s="31"/>
      <c r="W724" s="31" t="str">
        <f t="shared" si="21"/>
        <v>V_BETRIEBSMITTEL</v>
      </c>
      <c r="X724" s="31"/>
      <c r="Y724" s="31"/>
      <c r="Z724" s="31"/>
      <c r="AA724" s="31"/>
      <c r="AB724" s="31"/>
      <c r="AC724" s="31"/>
      <c r="AD724" s="31"/>
      <c r="AE724" s="31"/>
      <c r="AF724" s="31"/>
      <c r="AG724" s="31"/>
      <c r="AH724" s="31"/>
    </row>
    <row r="725" spans="1:34" x14ac:dyDescent="0.4">
      <c r="A725" s="31">
        <f>IFERROR(IF(AND(A703=A704,A704=A705,A705=A706,A706=A707,A707=A708,A708=A709,A709=A710,A710=A711,A711=A712,A712=A713,A713=A714,A714=A715,A715=A716,A716=A717,A717=A718,A718=A719,A719=A720,A720=A721,A721=A722,A722=A723,A723=A724),IF(A724+1&gt;MATCH(0,Input_Lieferant!$B$9:$B$158,-1),"",A724+1),A724),"")</f>
        <v>33</v>
      </c>
      <c r="B725" s="31"/>
      <c r="C725" s="25" t="str">
        <f t="shared" si="22"/>
        <v>001</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V_SONDERBETRIEBSMITTEL_MKZ</v>
      </c>
      <c r="X725" s="31"/>
      <c r="Y725" s="31"/>
      <c r="Z725" s="31"/>
      <c r="AA725" s="31"/>
      <c r="AB725" s="31"/>
      <c r="AC725" s="31"/>
      <c r="AD725" s="31"/>
      <c r="AE725" s="31"/>
      <c r="AF725" s="31"/>
      <c r="AG725" s="31"/>
      <c r="AH725" s="31"/>
    </row>
    <row r="726" spans="1:34" x14ac:dyDescent="0.4">
      <c r="A726" s="31">
        <f>IFERROR(IF(AND(A704=A705,A705=A706,A706=A707,A707=A708,A708=A709,A709=A710,A710=A711,A711=A712,A712=A713,A713=A714,A714=A715,A715=A716,A716=A717,A717=A718,A718=A719,A719=A720,A720=A721,A721=A722,A722=A723,A723=A724,A724=A725),IF(A725+1&gt;MATCH(0,Input_Lieferant!$B$9:$B$158,-1),"",A725+1),A725),"")</f>
        <v>33</v>
      </c>
      <c r="B726" s="31"/>
      <c r="C726" s="25" t="str">
        <f t="shared" si="22"/>
        <v>001</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V_SONDERBETRIEBSMITTEL_PRD</v>
      </c>
      <c r="X726" s="31"/>
      <c r="Y726" s="31"/>
      <c r="Z726" s="31"/>
      <c r="AA726" s="31"/>
      <c r="AB726" s="31"/>
      <c r="AC726" s="31"/>
      <c r="AD726" s="31"/>
      <c r="AE726" s="31"/>
      <c r="AF726" s="31"/>
      <c r="AG726" s="31"/>
      <c r="AH726" s="31"/>
    </row>
    <row r="727" spans="1:34" x14ac:dyDescent="0.4">
      <c r="A727" s="31">
        <f>IFERROR(IF(AND(A705=A706,A706=A707,A707=A708,A708=A709,A709=A710,A710=A711,A711=A712,A712=A713,A713=A714,A714=A715,A715=A716,A716=A717,A717=A718,A718=A719,A719=A720,A720=A721,A721=A722,A722=A723,A723=A724,A724=A725,A725=A726),IF(A726+1&gt;MATCH(0,Input_Lieferant!$B$9:$B$158,-1),"",A726+1),A726),"")</f>
        <v>33</v>
      </c>
      <c r="B727" s="31"/>
      <c r="C727" s="25" t="str">
        <f t="shared" si="22"/>
        <v>001</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V_SONDERBETRIEBSMITTEL_TRP</v>
      </c>
      <c r="X727" s="31"/>
      <c r="Y727" s="31"/>
      <c r="Z727" s="31"/>
      <c r="AA727" s="31"/>
      <c r="AB727" s="31"/>
      <c r="AC727" s="31"/>
      <c r="AD727" s="31"/>
      <c r="AE727" s="31"/>
      <c r="AF727" s="31"/>
      <c r="AG727" s="31"/>
      <c r="AH727" s="31"/>
    </row>
    <row r="728" spans="1:34" x14ac:dyDescent="0.4">
      <c r="A728" s="31">
        <f>IFERROR(IF(AND(A706=A707,A707=A708,A708=A709,A709=A710,A710=A711,A711=A712,A712=A713,A713=A714,A714=A715,A715=A716,A716=A717,A717=A718,A718=A719,A719=A720,A720=A721,A721=A722,A722=A723,A723=A724,A724=A725,A725=A726,A726=A727),IF(A727+1&gt;MATCH(0,Input_Lieferant!$B$9:$B$158,-1),"",A727+1),A727),"")</f>
        <v>34</v>
      </c>
      <c r="B728" s="31"/>
      <c r="C728" s="25" t="str">
        <f t="shared" si="22"/>
        <v>001</v>
      </c>
      <c r="D728" s="31"/>
      <c r="E728" s="31"/>
      <c r="F728" s="31" t="str">
        <f>IF(A728&lt;&gt;"", _xlfn.IFNA(INDEX(Grunddaten!$A$9:$S$159,MATCH(A728,Input_Lieferant!$B$9:$B$158,0),MATCH(W728,Grunddaten!$A$8:$M$8,0)),""), "")&amp;""</f>
        <v>hrWuGrbevgIGkSxWaKkBwBFNPEDsBy</v>
      </c>
      <c r="G728" s="31"/>
      <c r="H728" s="31"/>
      <c r="I728" s="31"/>
      <c r="J728" s="31"/>
      <c r="K728" s="31"/>
      <c r="L728" s="31"/>
      <c r="M728" s="31"/>
      <c r="N728" s="31"/>
      <c r="O728" s="31"/>
      <c r="P728" s="31"/>
      <c r="Q728" s="31"/>
      <c r="R728" s="31"/>
      <c r="S728" s="31"/>
      <c r="T728" s="31"/>
      <c r="U728" s="31"/>
      <c r="V728" s="31"/>
      <c r="W728" s="31" t="str">
        <f t="shared" ref="W728:W791" si="23">IF(A728&lt;&gt;"", W706&amp;"","")</f>
        <v>V_A_NUMMER</v>
      </c>
      <c r="X728" s="31"/>
      <c r="Y728" s="31"/>
      <c r="Z728" s="31"/>
      <c r="AA728" s="31"/>
      <c r="AB728" s="31"/>
      <c r="AC728" s="31"/>
      <c r="AD728" s="31"/>
      <c r="AE728" s="31"/>
      <c r="AF728" s="31"/>
      <c r="AG728" s="31"/>
      <c r="AH728" s="31"/>
    </row>
    <row r="729" spans="1:34" x14ac:dyDescent="0.4">
      <c r="A729" s="31">
        <f>IFERROR(IF(AND(A707=A708,A708=A709,A709=A710,A710=A711,A711=A712,A712=A713,A713=A714,A714=A715,A715=A716,A716=A717,A717=A718,A718=A719,A719=A720,A720=A721,A721=A722,A722=A723,A723=A724,A724=A725,A725=A726,A726=A727,A727=A728),IF(A728+1&gt;MATCH(0,Input_Lieferant!$B$9:$B$158,-1),"",A728+1),A728),"")</f>
        <v>34</v>
      </c>
      <c r="B729" s="31"/>
      <c r="C729" s="25" t="str">
        <f t="shared" si="22"/>
        <v>001</v>
      </c>
      <c r="D729" s="31"/>
      <c r="E729" s="31"/>
      <c r="F729" s="31" t="str">
        <f>IF(A729&lt;&gt;"", _xlfn.IFNA(INDEX(Grunddaten!$A$9:$S$159,MATCH(A729,Input_Lieferant!$B$9:$B$158,0),MATCH(W729,Grunddaten!$A$8:$M$8,0)),""), "")&amp;""</f>
        <v>1.86</v>
      </c>
      <c r="G729" s="31"/>
      <c r="H729" s="31"/>
      <c r="I729" s="31"/>
      <c r="J729" s="31"/>
      <c r="K729" s="31"/>
      <c r="L729" s="31"/>
      <c r="M729" s="31"/>
      <c r="N729" s="31"/>
      <c r="O729" s="31"/>
      <c r="P729" s="31"/>
      <c r="Q729" s="31"/>
      <c r="R729" s="31"/>
      <c r="S729" s="31"/>
      <c r="T729" s="31"/>
      <c r="U729" s="31"/>
      <c r="V729" s="31"/>
      <c r="W729" s="31" t="str">
        <f t="shared" si="23"/>
        <v>V_REVFREMD</v>
      </c>
      <c r="X729" s="31"/>
      <c r="Y729" s="31"/>
      <c r="Z729" s="31"/>
      <c r="AA729" s="31"/>
      <c r="AB729" s="31"/>
      <c r="AC729" s="31"/>
      <c r="AD729" s="31"/>
      <c r="AE729" s="31"/>
      <c r="AF729" s="31"/>
      <c r="AG729" s="31"/>
      <c r="AH729" s="31"/>
    </row>
    <row r="730" spans="1:34" x14ac:dyDescent="0.4">
      <c r="A730" s="31">
        <f>IFERROR(IF(AND(A708=A709,A709=A710,A710=A711,A711=A712,A712=A713,A713=A714,A714=A715,A715=A716,A716=A717,A717=A718,A718=A719,A719=A720,A720=A721,A721=A722,A722=A723,A723=A724,A724=A725,A725=A726,A726=A727,A727=A728,A728=A729),IF(A729+1&gt;MATCH(0,Input_Lieferant!$B$9:$B$158,-1),"",A729+1),A729),"")</f>
        <v>34</v>
      </c>
      <c r="B730" s="31"/>
      <c r="C730" s="25" t="str">
        <f t="shared" si="22"/>
        <v>001</v>
      </c>
      <c r="D730" s="31"/>
      <c r="E730" s="31"/>
      <c r="F730" s="31" t="str">
        <f>IF(A730&lt;&gt;"", _xlfn.IFNA(INDEX(Grunddaten!$A$9:$S$159,MATCH(A730,Input_Lieferant!$B$9:$B$158,0),MATCH(W730,Grunddaten!$A$8:$M$8,0)),""), "")&amp;""</f>
        <v>2.45</v>
      </c>
      <c r="G730" s="31"/>
      <c r="H730" s="31"/>
      <c r="I730" s="31"/>
      <c r="J730" s="31"/>
      <c r="K730" s="31"/>
      <c r="L730" s="31"/>
      <c r="M730" s="31"/>
      <c r="N730" s="31"/>
      <c r="O730" s="31"/>
      <c r="P730" s="31"/>
      <c r="Q730" s="31"/>
      <c r="R730" s="31"/>
      <c r="S730" s="31"/>
      <c r="T730" s="31"/>
      <c r="U730" s="31"/>
      <c r="V730" s="31"/>
      <c r="W730" s="31" t="str">
        <f t="shared" si="23"/>
        <v>V_REVEIGEN</v>
      </c>
      <c r="X730" s="31"/>
      <c r="Y730" s="31"/>
      <c r="Z730" s="31"/>
      <c r="AA730" s="31"/>
      <c r="AB730" s="31"/>
      <c r="AC730" s="31"/>
      <c r="AD730" s="31"/>
      <c r="AE730" s="31"/>
      <c r="AF730" s="31"/>
      <c r="AG730" s="31"/>
      <c r="AH730" s="31"/>
    </row>
    <row r="731" spans="1:34" x14ac:dyDescent="0.4">
      <c r="A731" s="31">
        <f>IFERROR(IF(AND(A709=A710,A710=A711,A711=A712,A712=A713,A713=A714,A714=A715,A715=A716,A716=A717,A717=A718,A718=A719,A719=A720,A720=A721,A721=A722,A722=A723,A723=A724,A724=A725,A725=A726,A726=A727,A727=A728,A728=A729,A729=A730),IF(A730+1&gt;MATCH(0,Input_Lieferant!$B$9:$B$158,-1),"",A730+1),A730),"")</f>
        <v>34</v>
      </c>
      <c r="B731" s="31"/>
      <c r="C731" s="25" t="str">
        <f t="shared" si="22"/>
        <v>001</v>
      </c>
      <c r="D731" s="31"/>
      <c r="E731" s="31"/>
      <c r="F731" s="31" t="str">
        <f>IF(A731&lt;&gt;"", _xlfn.IFNA(INDEX('Systemmanager - Datenassistent'!$A$9:$AE$159,MATCH(A731,Input_Lieferant!$B$9:$B$158,0),MATCH(W731,'Systemmanager - Datenassistent'!$A$8:$AE$8,0)),""), "")&amp;""</f>
        <v/>
      </c>
      <c r="G731" s="31"/>
      <c r="H731" s="31"/>
      <c r="I731" s="31"/>
      <c r="J731" s="31"/>
      <c r="K731" s="31"/>
      <c r="L731" s="31"/>
      <c r="M731" s="31"/>
      <c r="N731" s="31"/>
      <c r="O731" s="31"/>
      <c r="P731" s="31"/>
      <c r="Q731" s="31"/>
      <c r="R731" s="31"/>
      <c r="S731" s="31"/>
      <c r="T731" s="31"/>
      <c r="U731" s="31"/>
      <c r="V731" s="31"/>
      <c r="W731" s="31" t="str">
        <f t="shared" si="23"/>
        <v>V_SYSTEMMANAGER</v>
      </c>
      <c r="X731" s="31"/>
      <c r="Y731" s="31"/>
      <c r="Z731" s="31"/>
      <c r="AA731" s="31"/>
      <c r="AB731" s="31"/>
      <c r="AC731" s="31"/>
      <c r="AD731" s="31"/>
      <c r="AE731" s="31"/>
      <c r="AF731" s="31"/>
      <c r="AG731" s="31"/>
      <c r="AH731" s="31"/>
    </row>
    <row r="732" spans="1:34" x14ac:dyDescent="0.4">
      <c r="A732" s="31">
        <f>IFERROR(IF(AND(A710=A711,A711=A712,A712=A713,A713=A714,A714=A715,A715=A716,A716=A717,A717=A718,A718=A719,A719=A720,A720=A721,A721=A722,A722=A723,A723=A724,A724=A725,A725=A726,A726=A727,A727=A728,A728=A729,A729=A730,A730=A731),IF(A731+1&gt;MATCH(0,Input_Lieferant!$B$9:$B$158,-1),"",A731+1),A731),"")</f>
        <v>34</v>
      </c>
      <c r="B732" s="31"/>
      <c r="C732" s="25" t="str">
        <f t="shared" si="22"/>
        <v>001</v>
      </c>
      <c r="D732" s="31"/>
      <c r="E732" s="31"/>
      <c r="F732" s="31" t="str">
        <f>IF(A732&lt;&gt;"", _xlfn.IFNA(INDEX(Grunddaten!$A$9:$S$159,MATCH(A732,Input_Lieferant!$B$9:$B$158,0),MATCH(W732,Grunddaten!$A$8:$M$8,0)),""), "")&amp;""</f>
        <v>U</v>
      </c>
      <c r="G732" s="31"/>
      <c r="H732" s="31"/>
      <c r="I732" s="31"/>
      <c r="J732" s="31"/>
      <c r="K732" s="31"/>
      <c r="L732" s="31"/>
      <c r="M732" s="31"/>
      <c r="N732" s="31"/>
      <c r="O732" s="31"/>
      <c r="P732" s="31"/>
      <c r="Q732" s="31"/>
      <c r="R732" s="31"/>
      <c r="S732" s="31"/>
      <c r="T732" s="31"/>
      <c r="U732" s="31"/>
      <c r="V732" s="31"/>
      <c r="W732" s="31" t="str">
        <f t="shared" si="23"/>
        <v>V_UEBERSETZUNG</v>
      </c>
      <c r="X732" s="31"/>
      <c r="Y732" s="31"/>
      <c r="Z732" s="31"/>
      <c r="AA732" s="31"/>
      <c r="AB732" s="31"/>
      <c r="AC732" s="31"/>
      <c r="AD732" s="31"/>
      <c r="AE732" s="31"/>
      <c r="AF732" s="31"/>
      <c r="AG732" s="31"/>
      <c r="AH732" s="31"/>
    </row>
    <row r="733" spans="1:34" x14ac:dyDescent="0.4">
      <c r="A733" s="31">
        <f>IFERROR(IF(AND(A711=A712,A712=A713,A713=A714,A714=A715,A715=A716,A716=A717,A717=A718,A718=A719,A719=A720,A720=A721,A721=A722,A722=A723,A723=A724,A724=A725,A725=A726,A726=A727,A727=A728,A728=A729,A729=A730,A730=A731,A731=A732),IF(A732+1&gt;MATCH(0,Input_Lieferant!$B$9:$B$158,-1),"",A732+1),A732),"")</f>
        <v>34</v>
      </c>
      <c r="B733" s="31"/>
      <c r="C733" s="25" t="str">
        <f t="shared" si="22"/>
        <v>001</v>
      </c>
      <c r="D733" s="31"/>
      <c r="E733" s="31"/>
      <c r="F733" s="31" t="str">
        <f>IF(A733&lt;&gt;"", _xlfn.IFNA(INDEX('Systemmanager - Datenassistent'!$A$9:$AE$159,MATCH(A733,Input_Lieferant!$B$9:$B$158,0),MATCH(W733,'Systemmanager - Datenassistent'!$A$8:$AE$8,0)),""), "")&amp;""</f>
        <v>acCGtFdNmEfSOrWtmLuUPQvjIBeucF</v>
      </c>
      <c r="G733" s="31"/>
      <c r="H733" s="31"/>
      <c r="I733" s="31"/>
      <c r="J733" s="31"/>
      <c r="K733" s="31"/>
      <c r="L733" s="31"/>
      <c r="M733" s="31"/>
      <c r="N733" s="31"/>
      <c r="O733" s="31"/>
      <c r="P733" s="31"/>
      <c r="Q733" s="31"/>
      <c r="R733" s="31"/>
      <c r="S733" s="31"/>
      <c r="T733" s="31"/>
      <c r="U733" s="31"/>
      <c r="V733" s="31"/>
      <c r="W733" s="31" t="str">
        <f t="shared" si="23"/>
        <v>V_KENNZIFFER</v>
      </c>
      <c r="X733" s="31"/>
      <c r="Y733" s="31"/>
      <c r="Z733" s="31"/>
      <c r="AA733" s="31"/>
      <c r="AB733" s="31"/>
      <c r="AC733" s="31"/>
      <c r="AD733" s="31"/>
      <c r="AE733" s="31"/>
      <c r="AF733" s="31"/>
      <c r="AG733" s="31"/>
      <c r="AH733" s="31"/>
    </row>
    <row r="734" spans="1:34" x14ac:dyDescent="0.4">
      <c r="A734" s="31">
        <f>IFERROR(IF(AND(A712=A713,A713=A714,A714=A715,A715=A716,A716=A717,A717=A718,A718=A719,A719=A720,A720=A721,A721=A722,A722=A723,A723=A724,A724=A725,A725=A726,A726=A727,A727=A728,A728=A729,A729=A730,A730=A731,A731=A732,A732=A733),IF(A733+1&gt;MATCH(0,Input_Lieferant!$B$9:$B$158,-1),"",A733+1),A733),"")</f>
        <v>34</v>
      </c>
      <c r="B734" s="31"/>
      <c r="C734" s="25" t="str">
        <f t="shared" si="22"/>
        <v>001</v>
      </c>
      <c r="D734" s="31"/>
      <c r="E734" s="31"/>
      <c r="F734" s="31" t="str">
        <f>IF(A734&lt;&gt;"", _xlfn.IFNA(INDEX('Systemmanager - Datenassistent'!$A$9:$AE$159,MATCH(A734,Input_Lieferant!$B$9:$B$158,0),MATCH(W734,'Systemmanager - Datenassistent'!$A$8:$AE$8,0)),""), "")&amp;""</f>
        <v>amruBRqjuWnffOKMIbDVoVOcldjKJp</v>
      </c>
      <c r="G734" s="31"/>
      <c r="H734" s="31"/>
      <c r="I734" s="31"/>
      <c r="J734" s="31"/>
      <c r="K734" s="31"/>
      <c r="L734" s="31"/>
      <c r="M734" s="31"/>
      <c r="N734" s="31"/>
      <c r="O734" s="31"/>
      <c r="P734" s="31"/>
      <c r="Q734" s="31"/>
      <c r="R734" s="31"/>
      <c r="S734" s="31"/>
      <c r="T734" s="31"/>
      <c r="U734" s="31"/>
      <c r="V734" s="31"/>
      <c r="W734" s="31" t="str">
        <f t="shared" si="23"/>
        <v>V_NEXT_HIGHER</v>
      </c>
      <c r="X734" s="31"/>
      <c r="Y734" s="31"/>
      <c r="Z734" s="31"/>
      <c r="AA734" s="31"/>
      <c r="AB734" s="31"/>
      <c r="AC734" s="31"/>
      <c r="AD734" s="31"/>
      <c r="AE734" s="31"/>
      <c r="AF734" s="31"/>
      <c r="AG734" s="31"/>
      <c r="AH734" s="31"/>
    </row>
    <row r="735" spans="1:34" x14ac:dyDescent="0.4">
      <c r="A735" s="31">
        <f>IFERROR(IF(AND(A713=A714,A714=A715,A715=A716,A716=A717,A717=A718,A718=A719,A719=A720,A720=A721,A721=A722,A722=A723,A723=A724,A724=A725,A725=A726,A726=A727,A727=A728,A728=A729,A729=A730,A730=A731,A731=A732,A732=A733,A733=A734),IF(A734+1&gt;MATCH(0,Input_Lieferant!$B$9:$B$158,-1),"",A734+1),A734),"")</f>
        <v>34</v>
      </c>
      <c r="B735" s="31"/>
      <c r="C735" s="25" t="str">
        <f t="shared" si="22"/>
        <v>001</v>
      </c>
      <c r="D735" s="31"/>
      <c r="E735" s="31"/>
      <c r="F735" s="31" t="str">
        <f>IF(A735&lt;&gt;"", _xlfn.IFNA(INDEX(Grunddaten!$A$9:$S$159,MATCH(A735,Input_Lieferant!$B$9:$B$158,0),MATCH(W735,Grunddaten!$A$8:$M$8,0)),""), "")&amp;""</f>
        <v/>
      </c>
      <c r="G735" s="31"/>
      <c r="H735" s="31"/>
      <c r="I735" s="31"/>
      <c r="J735" s="31"/>
      <c r="K735" s="31"/>
      <c r="L735" s="31"/>
      <c r="M735" s="31"/>
      <c r="N735" s="31"/>
      <c r="O735" s="31"/>
      <c r="P735" s="31"/>
      <c r="Q735" s="31"/>
      <c r="R735" s="31"/>
      <c r="S735" s="31"/>
      <c r="T735" s="31"/>
      <c r="U735" s="31"/>
      <c r="V735" s="31"/>
      <c r="W735" s="31" t="str">
        <f t="shared" si="23"/>
        <v>V_ZERTFLUG</v>
      </c>
      <c r="X735" s="31"/>
      <c r="Y735" s="31"/>
      <c r="Z735" s="31"/>
      <c r="AA735" s="31"/>
      <c r="AB735" s="31"/>
      <c r="AC735" s="31"/>
      <c r="AD735" s="31"/>
      <c r="AE735" s="31"/>
      <c r="AF735" s="31"/>
      <c r="AG735" s="31"/>
      <c r="AH735" s="31"/>
    </row>
    <row r="736" spans="1:34" x14ac:dyDescent="0.4">
      <c r="A736" s="31">
        <f>IFERROR(IF(AND(A714=A715,A715=A716,A716=A717,A717=A718,A718=A719,A719=A720,A720=A721,A721=A722,A722=A723,A723=A724,A724=A725,A725=A726,A726=A727,A727=A728,A728=A729,A729=A730,A730=A731,A731=A732,A732=A733,A733=A734,A734=A735),IF(A735+1&gt;MATCH(0,Input_Lieferant!$B$9:$B$158,-1),"",A735+1),A735),"")</f>
        <v>34</v>
      </c>
      <c r="B736" s="31"/>
      <c r="C736" s="25" t="str">
        <f t="shared" si="22"/>
        <v>001</v>
      </c>
      <c r="D736" s="31"/>
      <c r="E736" s="31"/>
      <c r="F736" s="31" t="str">
        <f>IF(A736&lt;&gt;"", _xlfn.IFNA(INDEX('Systemmanager - Datenassistent'!$A$9:$AE$159,MATCH(A736,Input_Lieferant!$B$9:$B$158,0),MATCH(W736,'Systemmanager - Datenassistent'!$A$8:$AE$8,0)),""), "")&amp;""</f>
        <v>X</v>
      </c>
      <c r="G736" s="31"/>
      <c r="H736" s="31"/>
      <c r="I736" s="31"/>
      <c r="J736" s="31"/>
      <c r="K736" s="31"/>
      <c r="L736" s="31"/>
      <c r="M736" s="31"/>
      <c r="N736" s="31"/>
      <c r="O736" s="31"/>
      <c r="P736" s="31"/>
      <c r="Q736" s="31"/>
      <c r="R736" s="31"/>
      <c r="S736" s="31"/>
      <c r="T736" s="31"/>
      <c r="U736" s="31"/>
      <c r="V736" s="31"/>
      <c r="W736" s="31" t="str">
        <f t="shared" si="23"/>
        <v>V_APM</v>
      </c>
      <c r="X736" s="31"/>
      <c r="Y736" s="31"/>
      <c r="Z736" s="31"/>
      <c r="AA736" s="31"/>
      <c r="AB736" s="31"/>
      <c r="AC736" s="31"/>
      <c r="AD736" s="31"/>
      <c r="AE736" s="31"/>
      <c r="AF736" s="31"/>
      <c r="AG736" s="31"/>
      <c r="AH736" s="31"/>
    </row>
    <row r="737" spans="1:34" x14ac:dyDescent="0.4">
      <c r="A737" s="31">
        <f>IFERROR(IF(AND(A715=A716,A716=A717,A717=A718,A718=A719,A719=A720,A720=A721,A721=A722,A722=A723,A723=A724,A724=A725,A725=A726,A726=A727,A727=A728,A728=A729,A729=A730,A730=A731,A731=A732,A732=A733,A733=A734,A734=A735,A735=A736),IF(A736+1&gt;MATCH(0,Input_Lieferant!$B$9:$B$158,-1),"",A736+1),A736),"")</f>
        <v>34</v>
      </c>
      <c r="B737" s="31"/>
      <c r="C737" s="25" t="str">
        <f t="shared" si="22"/>
        <v>001</v>
      </c>
      <c r="D737" s="31"/>
      <c r="E737" s="31"/>
      <c r="F737" s="31"/>
      <c r="G737" s="31"/>
      <c r="H737" s="31"/>
      <c r="I737" s="31"/>
      <c r="J737" s="31"/>
      <c r="K737" s="31"/>
      <c r="L737" s="31"/>
      <c r="M737" s="31"/>
      <c r="N737" s="31"/>
      <c r="O737" s="31"/>
      <c r="P737" s="31"/>
      <c r="Q737" s="31"/>
      <c r="R737" s="31"/>
      <c r="S737" s="31"/>
      <c r="T737" s="31"/>
      <c r="U737" s="31"/>
      <c r="V737" s="31"/>
      <c r="W737" s="31" t="str">
        <f t="shared" si="23"/>
        <v>V_CHEOPS</v>
      </c>
      <c r="X737" s="31"/>
      <c r="Y737" s="31"/>
      <c r="Z737" s="31"/>
      <c r="AA737" s="31"/>
      <c r="AB737" s="31"/>
      <c r="AC737" s="31"/>
      <c r="AD737" s="31"/>
      <c r="AE737" s="31"/>
      <c r="AF737" s="31"/>
      <c r="AG737" s="31"/>
      <c r="AH737" s="31"/>
    </row>
    <row r="738" spans="1:34" x14ac:dyDescent="0.4">
      <c r="A738" s="31">
        <f>IFERROR(IF(AND(A716=A717,A717=A718,A718=A719,A719=A720,A720=A721,A721=A722,A722=A723,A723=A724,A724=A725,A725=A726,A726=A727,A727=A728,A728=A729,A729=A730,A730=A731,A731=A732,A732=A733,A733=A734,A734=A735,A735=A736,A736=A737),IF(A737+1&gt;MATCH(0,Input_Lieferant!$B$9:$B$158,-1),"",A737+1),A737),"")</f>
        <v>34</v>
      </c>
      <c r="B738" s="31"/>
      <c r="C738" s="25" t="str">
        <f t="shared" si="22"/>
        <v>001</v>
      </c>
      <c r="D738" s="31"/>
      <c r="E738" s="31"/>
      <c r="F738" s="31" t="str">
        <f>IF(A738&lt;&gt;"", _xlfn.IFNA(INDEX('Systemmanager - Datenassistent'!$A$9:$AE$159,MATCH(A738,Input_Lieferant!$B$9:$B$158,0),MATCH(W738,'Systemmanager - Datenassistent'!$A$8:$AE$8,0)),""), "")&amp;""</f>
        <v/>
      </c>
      <c r="G738" s="31"/>
      <c r="H738" s="31"/>
      <c r="I738" s="31"/>
      <c r="J738" s="31"/>
      <c r="K738" s="31"/>
      <c r="L738" s="31"/>
      <c r="M738" s="31"/>
      <c r="N738" s="31"/>
      <c r="O738" s="31"/>
      <c r="P738" s="31"/>
      <c r="Q738" s="31"/>
      <c r="R738" s="31"/>
      <c r="S738" s="31"/>
      <c r="T738" s="31"/>
      <c r="U738" s="31"/>
      <c r="V738" s="31"/>
      <c r="W738" s="31" t="str">
        <f t="shared" si="23"/>
        <v>V_SVSAA</v>
      </c>
      <c r="X738" s="31"/>
      <c r="Y738" s="31"/>
      <c r="Z738" s="31"/>
      <c r="AA738" s="31"/>
      <c r="AB738" s="31"/>
      <c r="AC738" s="31"/>
      <c r="AD738" s="31"/>
      <c r="AE738" s="31"/>
      <c r="AF738" s="31"/>
      <c r="AG738" s="31"/>
      <c r="AH738" s="31"/>
    </row>
    <row r="739" spans="1:34" x14ac:dyDescent="0.4">
      <c r="A739" s="31">
        <f>IFERROR(IF(AND(A717=A718,A718=A719,A719=A720,A720=A721,A721=A722,A722=A723,A723=A724,A724=A725,A725=A726,A726=A727,A727=A728,A728=A729,A729=A730,A730=A731,A731=A732,A732=A733,A733=A734,A734=A735,A735=A736,A736=A737,A737=A738),IF(A738+1&gt;MATCH(0,Input_Lieferant!$B$9:$B$158,-1),"",A738+1),A738),"")</f>
        <v>34</v>
      </c>
      <c r="B739" s="31"/>
      <c r="C739" s="25" t="str">
        <f t="shared" si="22"/>
        <v>001</v>
      </c>
      <c r="D739" s="31"/>
      <c r="E739" s="31"/>
      <c r="F739" s="31" t="str">
        <f>IF(A739&lt;&gt;"", IFERROR(ROUND(INDEX(Input_Lieferant!$A$9:$AS$159,MATCH(A739,Input_Lieferant!$B$9:$B$158,0),MATCH(W739,Input_Lieferant!$A$8:$AS$8,0)),2),""), "")&amp;""</f>
        <v>2.41</v>
      </c>
      <c r="G739" s="31"/>
      <c r="H739" s="31"/>
      <c r="I739" s="31"/>
      <c r="J739" s="31"/>
      <c r="K739" s="31"/>
      <c r="L739" s="31"/>
      <c r="M739" s="31"/>
      <c r="N739" s="31"/>
      <c r="O739" s="31"/>
      <c r="P739" s="31"/>
      <c r="Q739" s="31"/>
      <c r="R739" s="31"/>
      <c r="S739" s="31"/>
      <c r="T739" s="31"/>
      <c r="U739" s="31"/>
      <c r="V739" s="31"/>
      <c r="W739" s="31" t="str">
        <f t="shared" si="23"/>
        <v>V_BEWERTUNGSPREIS</v>
      </c>
      <c r="X739" s="31"/>
      <c r="Y739" s="31"/>
      <c r="Z739" s="31"/>
      <c r="AA739" s="31"/>
      <c r="AB739" s="31"/>
      <c r="AC739" s="31"/>
      <c r="AD739" s="31"/>
      <c r="AE739" s="31"/>
      <c r="AF739" s="31"/>
      <c r="AG739" s="31"/>
      <c r="AH739" s="31"/>
    </row>
    <row r="740" spans="1:34" x14ac:dyDescent="0.4">
      <c r="A740" s="31">
        <f>IFERROR(IF(AND(A718=A719,A719=A720,A720=A721,A721=A722,A722=A723,A723=A724,A724=A725,A725=A726,A726=A727,A727=A728,A728=A729,A729=A730,A730=A731,A731=A732,A732=A733,A733=A734,A734=A735,A735=A736,A736=A737,A737=A738,A738=A739),IF(A739+1&gt;MATCH(0,Input_Lieferant!$B$9:$B$158,-1),"",A739+1),A739),"")</f>
        <v>34</v>
      </c>
      <c r="B740" s="31"/>
      <c r="C740" s="25" t="str">
        <f t="shared" si="22"/>
        <v>001</v>
      </c>
      <c r="D740" s="31"/>
      <c r="E740" s="31"/>
      <c r="F740" s="31" t="str">
        <f>IF(A740&lt;&gt;"", _xlfn.IFNA(INDEX(Input_Lieferant!$A$9:$AS$159,MATCH(A740,Input_Lieferant!$B$9:$B$158,0),MATCH(W740,Input_Lieferant!$A$8:$AS$8,0)),""), "")&amp;""</f>
        <v>CHF</v>
      </c>
      <c r="G740" s="31"/>
      <c r="H740" s="31"/>
      <c r="I740" s="31"/>
      <c r="J740" s="31"/>
      <c r="K740" s="31"/>
      <c r="L740" s="31"/>
      <c r="M740" s="31"/>
      <c r="N740" s="31"/>
      <c r="O740" s="31"/>
      <c r="P740" s="31"/>
      <c r="Q740" s="31"/>
      <c r="R740" s="31"/>
      <c r="S740" s="31"/>
      <c r="T740" s="31"/>
      <c r="U740" s="31"/>
      <c r="V740" s="31"/>
      <c r="W740" s="31" t="str">
        <f t="shared" si="23"/>
        <v>V_WAEHRUNG</v>
      </c>
      <c r="X740" s="31"/>
      <c r="Y740" s="31"/>
      <c r="Z740" s="31"/>
      <c r="AA740" s="31"/>
      <c r="AB740" s="31"/>
      <c r="AC740" s="31"/>
      <c r="AD740" s="31"/>
      <c r="AE740" s="31"/>
      <c r="AF740" s="31"/>
      <c r="AG740" s="31"/>
      <c r="AH740" s="31"/>
    </row>
    <row r="741" spans="1:34" x14ac:dyDescent="0.4">
      <c r="A741" s="31">
        <f>IFERROR(IF(AND(A719=A720,A720=A721,A721=A722,A722=A723,A723=A724,A724=A725,A725=A726,A726=A727,A727=A728,A728=A729,A729=A730,A730=A731,A731=A732,A732=A733,A733=A734,A734=A735,A735=A736,A736=A737,A737=A738,A738=A739,A739=A740),IF(A740+1&gt;MATCH(0,Input_Lieferant!$B$9:$B$158,-1),"",A740+1),A740),"")</f>
        <v>34</v>
      </c>
      <c r="B741" s="31"/>
      <c r="C741" s="25" t="str">
        <f t="shared" si="22"/>
        <v>001</v>
      </c>
      <c r="D741" s="31"/>
      <c r="E741" s="31"/>
      <c r="F741" s="31" t="str">
        <f>IF(A741&lt;&gt;"", _xlfn.IFNA(INDEX(Input_Lieferant!$A$9:$AS$159,MATCH(A741,Input_Lieferant!$B$9:$B$158,0),MATCH(W741,Input_Lieferant!$A$8:$AS$8,0)),""), "")&amp;""</f>
        <v>50</v>
      </c>
      <c r="G741" s="31"/>
      <c r="H741" s="31"/>
      <c r="I741" s="31"/>
      <c r="J741" s="31"/>
      <c r="K741" s="31"/>
      <c r="L741" s="31"/>
      <c r="M741" s="31"/>
      <c r="N741" s="31"/>
      <c r="O741" s="31"/>
      <c r="P741" s="31"/>
      <c r="Q741" s="31"/>
      <c r="R741" s="31"/>
      <c r="S741" s="31"/>
      <c r="T741" s="31"/>
      <c r="U741" s="31"/>
      <c r="V741" s="31"/>
      <c r="W741" s="31" t="str">
        <f t="shared" si="23"/>
        <v>V_PREISEINHEIT</v>
      </c>
      <c r="X741" s="31"/>
      <c r="Y741" s="31"/>
      <c r="Z741" s="31"/>
      <c r="AA741" s="31"/>
      <c r="AB741" s="31"/>
      <c r="AC741" s="31"/>
      <c r="AD741" s="31"/>
      <c r="AE741" s="31"/>
      <c r="AF741" s="31"/>
      <c r="AG741" s="31"/>
      <c r="AH741" s="31"/>
    </row>
    <row r="742" spans="1:34" x14ac:dyDescent="0.4">
      <c r="A742" s="31">
        <f>IFERROR(IF(AND(A720=A721,A721=A722,A722=A723,A723=A724,A724=A725,A725=A726,A726=A727,A727=A728,A728=A729,A729=A730,A730=A731,A731=A732,A732=A733,A733=A734,A734=A735,A735=A736,A736=A737,A737=A738,A738=A739,A739=A740,A740=A741),IF(A741+1&gt;MATCH(0,Input_Lieferant!$B$9:$B$158,-1),"",A741+1),A741),"")</f>
        <v>34</v>
      </c>
      <c r="B742" s="31"/>
      <c r="C742" s="25" t="str">
        <f t="shared" si="22"/>
        <v>001</v>
      </c>
      <c r="D742" s="31"/>
      <c r="E742" s="31"/>
      <c r="F742" s="31">
        <f ca="1">IF(A742&lt;&gt;"",NOW(),"")</f>
        <v>45755.458305902779</v>
      </c>
      <c r="G742" s="31"/>
      <c r="H742" s="31"/>
      <c r="I742" s="31"/>
      <c r="J742" s="31"/>
      <c r="K742" s="31"/>
      <c r="L742" s="31"/>
      <c r="M742" s="31"/>
      <c r="N742" s="31"/>
      <c r="O742" s="31"/>
      <c r="P742" s="31"/>
      <c r="Q742" s="31"/>
      <c r="R742" s="31"/>
      <c r="S742" s="31"/>
      <c r="T742" s="31"/>
      <c r="U742" s="31"/>
      <c r="V742" s="31"/>
      <c r="W742" s="31" t="str">
        <f t="shared" si="23"/>
        <v>V_GUELTIGAB</v>
      </c>
      <c r="X742" s="31"/>
      <c r="Y742" s="31"/>
      <c r="Z742" s="31"/>
      <c r="AA742" s="31"/>
      <c r="AB742" s="31"/>
      <c r="AC742" s="31"/>
      <c r="AD742" s="31"/>
      <c r="AE742" s="31"/>
      <c r="AF742" s="31"/>
      <c r="AG742" s="31"/>
      <c r="AH742" s="31"/>
    </row>
    <row r="743" spans="1:34" x14ac:dyDescent="0.4">
      <c r="A743" s="31">
        <f>IFERROR(IF(AND(A721=A722,A722=A723,A723=A724,A724=A725,A725=A726,A726=A727,A727=A728,A728=A729,A729=A730,A730=A731,A731=A732,A732=A733,A733=A734,A734=A735,A735=A736,A736=A737,A737=A738,A738=A739,A739=A740,A740=A741,A741=A742),IF(A742+1&gt;MATCH(0,Input_Lieferant!$B$9:$B$158,-1),"",A742+1),A742),"")</f>
        <v>34</v>
      </c>
      <c r="B743" s="31"/>
      <c r="C743" s="25" t="str">
        <f t="shared" si="22"/>
        <v>001</v>
      </c>
      <c r="D743" s="31"/>
      <c r="E743" s="31"/>
      <c r="F743" s="31" t="str">
        <f>IF(A743&lt;&gt;"", _xlfn.IFNA(INDEX('Systemmanager - Datenassistent'!$A$9:$AE$159,MATCH(A743,Input_Lieferant!$B$9:$B$158,0),MATCH(W743,'Systemmanager - Datenassistent'!$A$8:$AE$8,0)),""), "")&amp;""</f>
        <v/>
      </c>
      <c r="G743" s="31"/>
      <c r="H743" s="31"/>
      <c r="I743" s="31"/>
      <c r="J743" s="31"/>
      <c r="K743" s="31"/>
      <c r="L743" s="31"/>
      <c r="M743" s="31"/>
      <c r="N743" s="31"/>
      <c r="O743" s="31"/>
      <c r="P743" s="31"/>
      <c r="Q743" s="31"/>
      <c r="R743" s="31"/>
      <c r="S743" s="31"/>
      <c r="T743" s="31"/>
      <c r="U743" s="31"/>
      <c r="V743" s="31"/>
      <c r="W743" s="31" t="str">
        <f t="shared" si="23"/>
        <v>V_MIET_RELEVANZ</v>
      </c>
      <c r="X743" s="31"/>
      <c r="Y743" s="31"/>
      <c r="Z743" s="31"/>
      <c r="AA743" s="31"/>
      <c r="AB743" s="31"/>
      <c r="AC743" s="31"/>
      <c r="AD743" s="31"/>
      <c r="AE743" s="31"/>
      <c r="AF743" s="31"/>
      <c r="AG743" s="31"/>
      <c r="AH743" s="31"/>
    </row>
    <row r="744" spans="1:34" x14ac:dyDescent="0.4">
      <c r="A744" s="31">
        <f>IFERROR(IF(AND(A722=A723,A723=A724,A724=A725,A725=A726,A726=A727,A727=A728,A728=A729,A729=A730,A730=A731,A731=A732,A732=A733,A733=A734,A734=A735,A735=A736,A736=A737,A737=A738,A738=A739,A739=A740,A740=A741,A741=A742,A742=A743),IF(A743+1&gt;MATCH(0,Input_Lieferant!$B$9:$B$158,-1),"",A743+1),A743),"")</f>
        <v>34</v>
      </c>
      <c r="B744" s="31"/>
      <c r="C744" s="25" t="str">
        <f t="shared" si="22"/>
        <v>001</v>
      </c>
      <c r="D744" s="31"/>
      <c r="E744" s="31"/>
      <c r="F744" s="31" t="str">
        <f>IF(A744&lt;&gt;"", _xlfn.IFNA(INDEX('Systemmanager - Datenassistent'!$A$9:$AE$159,MATCH(A744,Input_Lieferant!$B$9:$B$158,0),MATCH(W744,'Systemmanager - Datenassistent'!$A$8:$AE$8,0)),""), "")&amp;""</f>
        <v>1</v>
      </c>
      <c r="G744" s="31"/>
      <c r="H744" s="31"/>
      <c r="I744" s="31"/>
      <c r="J744" s="31"/>
      <c r="K744" s="31"/>
      <c r="L744" s="31"/>
      <c r="M744" s="31"/>
      <c r="N744" s="31"/>
      <c r="O744" s="31"/>
      <c r="P744" s="31"/>
      <c r="Q744" s="31"/>
      <c r="R744" s="31"/>
      <c r="S744" s="31"/>
      <c r="T744" s="31"/>
      <c r="U744" s="31"/>
      <c r="V744" s="31"/>
      <c r="W744" s="31" t="str">
        <f t="shared" si="23"/>
        <v>V_NACHSCHUBKLASSE</v>
      </c>
      <c r="X744" s="31"/>
      <c r="Y744" s="31"/>
      <c r="Z744" s="31"/>
      <c r="AA744" s="31"/>
      <c r="AB744" s="31"/>
      <c r="AC744" s="31"/>
      <c r="AD744" s="31"/>
      <c r="AE744" s="31"/>
      <c r="AF744" s="31"/>
      <c r="AG744" s="31"/>
      <c r="AH744" s="31"/>
    </row>
    <row r="745" spans="1:34" x14ac:dyDescent="0.4">
      <c r="A745" s="31">
        <f>IFERROR(IF(AND(A723=A724,A724=A725,A725=A726,A726=A727,A727=A728,A728=A729,A729=A730,A730=A731,A731=A732,A732=A733,A733=A734,A734=A735,A735=A736,A736=A737,A737=A738,A738=A739,A739=A740,A740=A741,A741=A742,A742=A743,A743=A744),IF(A744+1&gt;MATCH(0,Input_Lieferant!$B$9:$B$158,-1),"",A744+1),A744),"")</f>
        <v>34</v>
      </c>
      <c r="B745" s="31"/>
      <c r="C745" s="25" t="str">
        <f t="shared" si="22"/>
        <v>001</v>
      </c>
      <c r="D745" s="31"/>
      <c r="E745" s="31"/>
      <c r="F745" s="31" t="str">
        <f>IF(A745&lt;&gt;"", _xlfn.IFNA(INDEX(Input_Lieferant!$A$9:$AS$159,MATCH(A745,Input_Lieferant!$B$9:$B$158,0),MATCH(W745,Input_Lieferant!$A$8:$AS$8,0)),""), "")&amp;""</f>
        <v>47</v>
      </c>
      <c r="G745" s="31"/>
      <c r="H745" s="31"/>
      <c r="I745" s="31"/>
      <c r="J745" s="31"/>
      <c r="K745" s="31"/>
      <c r="L745" s="31"/>
      <c r="M745" s="31"/>
      <c r="N745" s="31"/>
      <c r="O745" s="31"/>
      <c r="P745" s="31"/>
      <c r="Q745" s="31"/>
      <c r="R745" s="31"/>
      <c r="S745" s="31"/>
      <c r="T745" s="31"/>
      <c r="U745" s="31"/>
      <c r="V745" s="31"/>
      <c r="W745" s="31" t="str">
        <f t="shared" si="23"/>
        <v>V_LAGERFAEHIGKEIT</v>
      </c>
      <c r="X745" s="31"/>
      <c r="Y745" s="31"/>
      <c r="Z745" s="31"/>
      <c r="AA745" s="31"/>
      <c r="AB745" s="31"/>
      <c r="AC745" s="31"/>
      <c r="AD745" s="31"/>
      <c r="AE745" s="31"/>
      <c r="AF745" s="31"/>
      <c r="AG745" s="31"/>
      <c r="AH745" s="31"/>
    </row>
    <row r="746" spans="1:34" x14ac:dyDescent="0.4">
      <c r="A746" s="31">
        <f>IFERROR(IF(AND(A724=A725,A725=A726,A726=A727,A727=A728,A728=A729,A729=A730,A730=A731,A731=A732,A732=A733,A733=A734,A734=A735,A735=A736,A736=A737,A737=A738,A738=A739,A739=A740,A740=A741,A741=A742,A742=A743,A743=A744,A744=A745),IF(A745+1&gt;MATCH(0,Input_Lieferant!$B$9:$B$158,-1),"",A745+1),A745),"")</f>
        <v>34</v>
      </c>
      <c r="B746" s="31"/>
      <c r="C746" s="25" t="str">
        <f t="shared" si="22"/>
        <v>001</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V_BETRIEBSMITTEL</v>
      </c>
      <c r="X746" s="31"/>
      <c r="Y746" s="31"/>
      <c r="Z746" s="31"/>
      <c r="AA746" s="31"/>
      <c r="AB746" s="31"/>
      <c r="AC746" s="31"/>
      <c r="AD746" s="31"/>
      <c r="AE746" s="31"/>
      <c r="AF746" s="31"/>
      <c r="AG746" s="31"/>
      <c r="AH746" s="31"/>
    </row>
    <row r="747" spans="1:34" x14ac:dyDescent="0.4">
      <c r="A747" s="31">
        <f>IFERROR(IF(AND(A725=A726,A726=A727,A727=A728,A728=A729,A729=A730,A730=A731,A731=A732,A732=A733,A733=A734,A734=A735,A735=A736,A736=A737,A737=A738,A738=A739,A739=A740,A740=A741,A741=A742,A742=A743,A743=A744,A744=A745,A745=A746),IF(A746+1&gt;MATCH(0,Input_Lieferant!$B$9:$B$158,-1),"",A746+1),A746),"")</f>
        <v>34</v>
      </c>
      <c r="B747" s="31"/>
      <c r="C747" s="25" t="str">
        <f t="shared" si="22"/>
        <v>001</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V_SONDERBETRIEBSMITTEL_MKZ</v>
      </c>
      <c r="X747" s="31"/>
      <c r="Y747" s="31"/>
      <c r="Z747" s="31"/>
      <c r="AA747" s="31"/>
      <c r="AB747" s="31"/>
      <c r="AC747" s="31"/>
      <c r="AD747" s="31"/>
      <c r="AE747" s="31"/>
      <c r="AF747" s="31"/>
      <c r="AG747" s="31"/>
      <c r="AH747" s="31"/>
    </row>
    <row r="748" spans="1:34" x14ac:dyDescent="0.4">
      <c r="A748" s="31">
        <f>IFERROR(IF(AND(A726=A727,A727=A728,A728=A729,A729=A730,A730=A731,A731=A732,A732=A733,A733=A734,A734=A735,A735=A736,A736=A737,A737=A738,A738=A739,A739=A740,A740=A741,A741=A742,A742=A743,A743=A744,A744=A745,A745=A746,A746=A747),IF(A747+1&gt;MATCH(0,Input_Lieferant!$B$9:$B$158,-1),"",A747+1),A747),"")</f>
        <v>34</v>
      </c>
      <c r="B748" s="31"/>
      <c r="C748" s="25" t="str">
        <f t="shared" si="22"/>
        <v>001</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V_SONDERBETRIEBSMITTEL_PRD</v>
      </c>
      <c r="X748" s="31"/>
      <c r="Y748" s="31"/>
      <c r="Z748" s="31"/>
      <c r="AA748" s="31"/>
      <c r="AB748" s="31"/>
      <c r="AC748" s="31"/>
      <c r="AD748" s="31"/>
      <c r="AE748" s="31"/>
      <c r="AF748" s="31"/>
      <c r="AG748" s="31"/>
      <c r="AH748" s="31"/>
    </row>
    <row r="749" spans="1:34" x14ac:dyDescent="0.4">
      <c r="A749" s="31">
        <f>IFERROR(IF(AND(A727=A728,A728=A729,A729=A730,A730=A731,A731=A732,A732=A733,A733=A734,A734=A735,A735=A736,A736=A737,A737=A738,A738=A739,A739=A740,A740=A741,A741=A742,A742=A743,A743=A744,A744=A745,A745=A746,A746=A747,A747=A748),IF(A748+1&gt;MATCH(0,Input_Lieferant!$B$9:$B$158,-1),"",A748+1),A748),"")</f>
        <v>34</v>
      </c>
      <c r="B749" s="31"/>
      <c r="C749" s="25" t="str">
        <f t="shared" si="22"/>
        <v>001</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31"/>
      <c r="H749" s="31"/>
      <c r="I749" s="31"/>
      <c r="J749" s="31"/>
      <c r="K749" s="31"/>
      <c r="L749" s="31"/>
      <c r="M749" s="31"/>
      <c r="N749" s="31"/>
      <c r="O749" s="31"/>
      <c r="P749" s="31"/>
      <c r="Q749" s="31"/>
      <c r="R749" s="31"/>
      <c r="S749" s="31"/>
      <c r="T749" s="31"/>
      <c r="U749" s="31"/>
      <c r="V749" s="31"/>
      <c r="W749" s="31" t="str">
        <f t="shared" si="23"/>
        <v>V_SONDERBETRIEBSMITTEL_TRP</v>
      </c>
      <c r="X749" s="31"/>
      <c r="Y749" s="31"/>
      <c r="Z749" s="31"/>
      <c r="AA749" s="31"/>
      <c r="AB749" s="31"/>
      <c r="AC749" s="31"/>
      <c r="AD749" s="31"/>
      <c r="AE749" s="31"/>
      <c r="AF749" s="31"/>
      <c r="AG749" s="31"/>
      <c r="AH749" s="31"/>
    </row>
    <row r="750" spans="1:34" x14ac:dyDescent="0.4">
      <c r="A750" s="31">
        <f>IFERROR(IF(AND(A728=A729,A729=A730,A730=A731,A731=A732,A732=A733,A733=A734,A734=A735,A735=A736,A736=A737,A737=A738,A738=A739,A739=A740,A740=A741,A741=A742,A742=A743,A743=A744,A744=A745,A745=A746,A746=A747,A747=A748,A748=A749),IF(A749+1&gt;MATCH(0,Input_Lieferant!$B$9:$B$158,-1),"",A749+1),A749),"")</f>
        <v>35</v>
      </c>
      <c r="B750" s="31"/>
      <c r="C750" s="25" t="str">
        <f t="shared" si="22"/>
        <v>001</v>
      </c>
      <c r="D750" s="31"/>
      <c r="E750" s="31"/>
      <c r="F750" s="31" t="str">
        <f>IF(A750&lt;&gt;"", _xlfn.IFNA(INDEX(Grunddaten!$A$9:$S$159,MATCH(A750,Input_Lieferant!$B$9:$B$158,0),MATCH(W750,Grunddaten!$A$8:$M$8,0)),""), "")&amp;""</f>
        <v>McQulaOiuEmvaMVXgsfxEhukPDQoGr</v>
      </c>
      <c r="G750" s="31"/>
      <c r="H750" s="31"/>
      <c r="I750" s="31"/>
      <c r="J750" s="31"/>
      <c r="K750" s="31"/>
      <c r="L750" s="31"/>
      <c r="M750" s="31"/>
      <c r="N750" s="31"/>
      <c r="O750" s="31"/>
      <c r="P750" s="31"/>
      <c r="Q750" s="31"/>
      <c r="R750" s="31"/>
      <c r="S750" s="31"/>
      <c r="T750" s="31"/>
      <c r="U750" s="31"/>
      <c r="V750" s="31"/>
      <c r="W750" s="31" t="str">
        <f t="shared" si="23"/>
        <v>V_A_NUMMER</v>
      </c>
      <c r="X750" s="31"/>
      <c r="Y750" s="31"/>
      <c r="Z750" s="31"/>
      <c r="AA750" s="31"/>
      <c r="AB750" s="31"/>
      <c r="AC750" s="31"/>
      <c r="AD750" s="31"/>
      <c r="AE750" s="31"/>
      <c r="AF750" s="31"/>
      <c r="AG750" s="31"/>
      <c r="AH750" s="31"/>
    </row>
    <row r="751" spans="1:34" x14ac:dyDescent="0.4">
      <c r="A751" s="31">
        <f>IFERROR(IF(AND(A729=A730,A730=A731,A731=A732,A732=A733,A733=A734,A734=A735,A735=A736,A736=A737,A737=A738,A738=A739,A739=A740,A740=A741,A741=A742,A742=A743,A743=A744,A744=A745,A745=A746,A746=A747,A747=A748,A748=A749,A749=A750),IF(A750+1&gt;MATCH(0,Input_Lieferant!$B$9:$B$158,-1),"",A750+1),A750),"")</f>
        <v>35</v>
      </c>
      <c r="B751" s="31"/>
      <c r="C751" s="25" t="str">
        <f t="shared" si="22"/>
        <v>001</v>
      </c>
      <c r="D751" s="31"/>
      <c r="E751" s="31"/>
      <c r="F751" s="31" t="str">
        <f>IF(A751&lt;&gt;"", _xlfn.IFNA(INDEX(Grunddaten!$A$9:$S$159,MATCH(A751,Input_Lieferant!$B$9:$B$158,0),MATCH(W751,Grunddaten!$A$8:$M$8,0)),""), "")&amp;""</f>
        <v>1.22</v>
      </c>
      <c r="G751" s="31"/>
      <c r="H751" s="31"/>
      <c r="I751" s="31"/>
      <c r="J751" s="31"/>
      <c r="K751" s="31"/>
      <c r="L751" s="31"/>
      <c r="M751" s="31"/>
      <c r="N751" s="31"/>
      <c r="O751" s="31"/>
      <c r="P751" s="31"/>
      <c r="Q751" s="31"/>
      <c r="R751" s="31"/>
      <c r="S751" s="31"/>
      <c r="T751" s="31"/>
      <c r="U751" s="31"/>
      <c r="V751" s="31"/>
      <c r="W751" s="31" t="str">
        <f t="shared" si="23"/>
        <v>V_REVFREMD</v>
      </c>
      <c r="X751" s="31"/>
      <c r="Y751" s="31"/>
      <c r="Z751" s="31"/>
      <c r="AA751" s="31"/>
      <c r="AB751" s="31"/>
      <c r="AC751" s="31"/>
      <c r="AD751" s="31"/>
      <c r="AE751" s="31"/>
      <c r="AF751" s="31"/>
      <c r="AG751" s="31"/>
      <c r="AH751" s="31"/>
    </row>
    <row r="752" spans="1:34" x14ac:dyDescent="0.4">
      <c r="A752" s="31">
        <f>IFERROR(IF(AND(A730=A731,A731=A732,A732=A733,A733=A734,A734=A735,A735=A736,A736=A737,A737=A738,A738=A739,A739=A740,A740=A741,A741=A742,A742=A743,A743=A744,A744=A745,A745=A746,A746=A747,A747=A748,A748=A749,A749=A750,A750=A751),IF(A751+1&gt;MATCH(0,Input_Lieferant!$B$9:$B$158,-1),"",A751+1),A751),"")</f>
        <v>35</v>
      </c>
      <c r="B752" s="31"/>
      <c r="C752" s="25" t="str">
        <f t="shared" si="22"/>
        <v>001</v>
      </c>
      <c r="D752" s="31"/>
      <c r="E752" s="31"/>
      <c r="F752" s="31" t="str">
        <f>IF(A752&lt;&gt;"", _xlfn.IFNA(INDEX(Grunddaten!$A$9:$S$159,MATCH(A752,Input_Lieferant!$B$9:$B$158,0),MATCH(W752,Grunddaten!$A$8:$M$8,0)),""), "")&amp;""</f>
        <v>6.63</v>
      </c>
      <c r="G752" s="31"/>
      <c r="H752" s="31"/>
      <c r="I752" s="31"/>
      <c r="J752" s="31"/>
      <c r="K752" s="31"/>
      <c r="L752" s="31"/>
      <c r="M752" s="31"/>
      <c r="N752" s="31"/>
      <c r="O752" s="31"/>
      <c r="P752" s="31"/>
      <c r="Q752" s="31"/>
      <c r="R752" s="31"/>
      <c r="S752" s="31"/>
      <c r="T752" s="31"/>
      <c r="U752" s="31"/>
      <c r="V752" s="31"/>
      <c r="W752" s="31" t="str">
        <f t="shared" si="23"/>
        <v>V_REVEIGEN</v>
      </c>
      <c r="X752" s="31"/>
      <c r="Y752" s="31"/>
      <c r="Z752" s="31"/>
      <c r="AA752" s="31"/>
      <c r="AB752" s="31"/>
      <c r="AC752" s="31"/>
      <c r="AD752" s="31"/>
      <c r="AE752" s="31"/>
      <c r="AF752" s="31"/>
      <c r="AG752" s="31"/>
      <c r="AH752" s="31"/>
    </row>
    <row r="753" spans="1:34" x14ac:dyDescent="0.4">
      <c r="A753" s="31">
        <f>IFERROR(IF(AND(A731=A732,A732=A733,A733=A734,A734=A735,A735=A736,A736=A737,A737=A738,A738=A739,A739=A740,A740=A741,A741=A742,A742=A743,A743=A744,A744=A745,A745=A746,A746=A747,A747=A748,A748=A749,A749=A750,A750=A751,A751=A752),IF(A752+1&gt;MATCH(0,Input_Lieferant!$B$9:$B$158,-1),"",A752+1),A752),"")</f>
        <v>35</v>
      </c>
      <c r="B753" s="31"/>
      <c r="C753" s="25" t="str">
        <f t="shared" si="22"/>
        <v>001</v>
      </c>
      <c r="D753" s="31"/>
      <c r="E753" s="31"/>
      <c r="F753" s="31" t="str">
        <f>IF(A753&lt;&gt;"", _xlfn.IFNA(INDEX('Systemmanager - Datenassistent'!$A$9:$AE$159,MATCH(A753,Input_Lieferant!$B$9:$B$158,0),MATCH(W753,'Systemmanager - Datenassistent'!$A$8:$AE$8,0)),""), "")&amp;""</f>
        <v>zamFMJooBuTKdyNaqpNWhhPchjIgCH</v>
      </c>
      <c r="G753" s="31"/>
      <c r="H753" s="31"/>
      <c r="I753" s="31"/>
      <c r="J753" s="31"/>
      <c r="K753" s="31"/>
      <c r="L753" s="31"/>
      <c r="M753" s="31"/>
      <c r="N753" s="31"/>
      <c r="O753" s="31"/>
      <c r="P753" s="31"/>
      <c r="Q753" s="31"/>
      <c r="R753" s="31"/>
      <c r="S753" s="31"/>
      <c r="T753" s="31"/>
      <c r="U753" s="31"/>
      <c r="V753" s="31"/>
      <c r="W753" s="31" t="str">
        <f t="shared" si="23"/>
        <v>V_SYSTEMMANAGER</v>
      </c>
      <c r="X753" s="31"/>
      <c r="Y753" s="31"/>
      <c r="Z753" s="31"/>
      <c r="AA753" s="31"/>
      <c r="AB753" s="31"/>
      <c r="AC753" s="31"/>
      <c r="AD753" s="31"/>
      <c r="AE753" s="31"/>
      <c r="AF753" s="31"/>
      <c r="AG753" s="31"/>
      <c r="AH753" s="31"/>
    </row>
    <row r="754" spans="1:34" x14ac:dyDescent="0.4">
      <c r="A754" s="31">
        <f>IFERROR(IF(AND(A732=A733,A733=A734,A734=A735,A735=A736,A736=A737,A737=A738,A738=A739,A739=A740,A740=A741,A741=A742,A742=A743,A743=A744,A744=A745,A745=A746,A746=A747,A747=A748,A748=A749,A749=A750,A750=A751,A751=A752,A752=A753),IF(A753+1&gt;MATCH(0,Input_Lieferant!$B$9:$B$158,-1),"",A753+1),A753),"")</f>
        <v>35</v>
      </c>
      <c r="B754" s="31"/>
      <c r="C754" s="25" t="str">
        <f t="shared" si="22"/>
        <v>001</v>
      </c>
      <c r="D754" s="31"/>
      <c r="E754" s="31"/>
      <c r="F754" s="31" t="str">
        <f>IF(A754&lt;&gt;"", _xlfn.IFNA(INDEX(Grunddaten!$A$9:$S$159,MATCH(A754,Input_Lieferant!$B$9:$B$158,0),MATCH(W754,Grunddaten!$A$8:$M$8,0)),""), "")&amp;""</f>
        <v>U</v>
      </c>
      <c r="G754" s="31"/>
      <c r="H754" s="31"/>
      <c r="I754" s="31"/>
      <c r="J754" s="31"/>
      <c r="K754" s="31"/>
      <c r="L754" s="31"/>
      <c r="M754" s="31"/>
      <c r="N754" s="31"/>
      <c r="O754" s="31"/>
      <c r="P754" s="31"/>
      <c r="Q754" s="31"/>
      <c r="R754" s="31"/>
      <c r="S754" s="31"/>
      <c r="T754" s="31"/>
      <c r="U754" s="31"/>
      <c r="V754" s="31"/>
      <c r="W754" s="31" t="str">
        <f t="shared" si="23"/>
        <v>V_UEBERSETZUNG</v>
      </c>
      <c r="X754" s="31"/>
      <c r="Y754" s="31"/>
      <c r="Z754" s="31"/>
      <c r="AA754" s="31"/>
      <c r="AB754" s="31"/>
      <c r="AC754" s="31"/>
      <c r="AD754" s="31"/>
      <c r="AE754" s="31"/>
      <c r="AF754" s="31"/>
      <c r="AG754" s="31"/>
      <c r="AH754" s="31"/>
    </row>
    <row r="755" spans="1:34" x14ac:dyDescent="0.4">
      <c r="A755" s="31">
        <f>IFERROR(IF(AND(A733=A734,A734=A735,A735=A736,A736=A737,A737=A738,A738=A739,A739=A740,A740=A741,A741=A742,A742=A743,A743=A744,A744=A745,A745=A746,A746=A747,A747=A748,A748=A749,A749=A750,A750=A751,A751=A752,A752=A753,A753=A754),IF(A754+1&gt;MATCH(0,Input_Lieferant!$B$9:$B$158,-1),"",A754+1),A754),"")</f>
        <v>35</v>
      </c>
      <c r="B755" s="31"/>
      <c r="C755" s="25" t="str">
        <f t="shared" si="22"/>
        <v>001</v>
      </c>
      <c r="D755" s="31"/>
      <c r="E755" s="31"/>
      <c r="F755" s="31" t="str">
        <f>IF(A755&lt;&gt;"", _xlfn.IFNA(INDEX('Systemmanager - Datenassistent'!$A$9:$AE$159,MATCH(A755,Input_Lieferant!$B$9:$B$158,0),MATCH(W755,'Systemmanager - Datenassistent'!$A$8:$AE$8,0)),""), "")&amp;""</f>
        <v>JPNQETpJJJHgoudHKEEMctnRltMjkW</v>
      </c>
      <c r="G755" s="31"/>
      <c r="H755" s="31"/>
      <c r="I755" s="31"/>
      <c r="J755" s="31"/>
      <c r="K755" s="31"/>
      <c r="L755" s="31"/>
      <c r="M755" s="31"/>
      <c r="N755" s="31"/>
      <c r="O755" s="31"/>
      <c r="P755" s="31"/>
      <c r="Q755" s="31"/>
      <c r="R755" s="31"/>
      <c r="S755" s="31"/>
      <c r="T755" s="31"/>
      <c r="U755" s="31"/>
      <c r="V755" s="31"/>
      <c r="W755" s="31" t="str">
        <f t="shared" si="23"/>
        <v>V_KENNZIFFER</v>
      </c>
      <c r="X755" s="31"/>
      <c r="Y755" s="31"/>
      <c r="Z755" s="31"/>
      <c r="AA755" s="31"/>
      <c r="AB755" s="31"/>
      <c r="AC755" s="31"/>
      <c r="AD755" s="31"/>
      <c r="AE755" s="31"/>
      <c r="AF755" s="31"/>
      <c r="AG755" s="31"/>
      <c r="AH755" s="31"/>
    </row>
    <row r="756" spans="1:34" x14ac:dyDescent="0.4">
      <c r="A756" s="31">
        <f>IFERROR(IF(AND(A734=A735,A735=A736,A736=A737,A737=A738,A738=A739,A739=A740,A740=A741,A741=A742,A742=A743,A743=A744,A744=A745,A745=A746,A746=A747,A747=A748,A748=A749,A749=A750,A750=A751,A751=A752,A752=A753,A753=A754,A754=A755),IF(A755+1&gt;MATCH(0,Input_Lieferant!$B$9:$B$158,-1),"",A755+1),A755),"")</f>
        <v>35</v>
      </c>
      <c r="B756" s="31"/>
      <c r="C756" s="25" t="str">
        <f t="shared" si="22"/>
        <v>001</v>
      </c>
      <c r="D756" s="31"/>
      <c r="E756" s="31"/>
      <c r="F756" s="31" t="str">
        <f>IF(A756&lt;&gt;"", _xlfn.IFNA(INDEX('Systemmanager - Datenassistent'!$A$9:$AE$159,MATCH(A756,Input_Lieferant!$B$9:$B$158,0),MATCH(W756,'Systemmanager - Datenassistent'!$A$8:$AE$8,0)),""), "")&amp;""</f>
        <v>rFWoFzJHRrTwRuInhmDDPhkRwDnspU</v>
      </c>
      <c r="G756" s="31"/>
      <c r="H756" s="31"/>
      <c r="I756" s="31"/>
      <c r="J756" s="31"/>
      <c r="K756" s="31"/>
      <c r="L756" s="31"/>
      <c r="M756" s="31"/>
      <c r="N756" s="31"/>
      <c r="O756" s="31"/>
      <c r="P756" s="31"/>
      <c r="Q756" s="31"/>
      <c r="R756" s="31"/>
      <c r="S756" s="31"/>
      <c r="T756" s="31"/>
      <c r="U756" s="31"/>
      <c r="V756" s="31"/>
      <c r="W756" s="31" t="str">
        <f t="shared" si="23"/>
        <v>V_NEXT_HIGHER</v>
      </c>
      <c r="X756" s="31"/>
      <c r="Y756" s="31"/>
      <c r="Z756" s="31"/>
      <c r="AA756" s="31"/>
      <c r="AB756" s="31"/>
      <c r="AC756" s="31"/>
      <c r="AD756" s="31"/>
      <c r="AE756" s="31"/>
      <c r="AF756" s="31"/>
      <c r="AG756" s="31"/>
      <c r="AH756" s="31"/>
    </row>
    <row r="757" spans="1:34" x14ac:dyDescent="0.4">
      <c r="A757" s="31">
        <f>IFERROR(IF(AND(A735=A736,A736=A737,A737=A738,A738=A739,A739=A740,A740=A741,A741=A742,A742=A743,A743=A744,A744=A745,A745=A746,A746=A747,A747=A748,A748=A749,A749=A750,A750=A751,A751=A752,A752=A753,A753=A754,A754=A755,A755=A756),IF(A756+1&gt;MATCH(0,Input_Lieferant!$B$9:$B$158,-1),"",A756+1),A756),"")</f>
        <v>35</v>
      </c>
      <c r="B757" s="31"/>
      <c r="C757" s="25" t="str">
        <f t="shared" si="22"/>
        <v>001</v>
      </c>
      <c r="D757" s="31"/>
      <c r="E757" s="31"/>
      <c r="F757" s="31" t="str">
        <f>IF(A757&lt;&gt;"", _xlfn.IFNA(INDEX(Grunddaten!$A$9:$S$159,MATCH(A757,Input_Lieferant!$B$9:$B$158,0),MATCH(W757,Grunddaten!$A$8:$M$8,0)),""), "")&amp;""</f>
        <v>J</v>
      </c>
      <c r="G757" s="31"/>
      <c r="H757" s="31"/>
      <c r="I757" s="31"/>
      <c r="J757" s="31"/>
      <c r="K757" s="31"/>
      <c r="L757" s="31"/>
      <c r="M757" s="31"/>
      <c r="N757" s="31"/>
      <c r="O757" s="31"/>
      <c r="P757" s="31"/>
      <c r="Q757" s="31"/>
      <c r="R757" s="31"/>
      <c r="S757" s="31"/>
      <c r="T757" s="31"/>
      <c r="U757" s="31"/>
      <c r="V757" s="31"/>
      <c r="W757" s="31" t="str">
        <f t="shared" si="23"/>
        <v>V_ZERTFLUG</v>
      </c>
      <c r="X757" s="31"/>
      <c r="Y757" s="31"/>
      <c r="Z757" s="31"/>
      <c r="AA757" s="31"/>
      <c r="AB757" s="31"/>
      <c r="AC757" s="31"/>
      <c r="AD757" s="31"/>
      <c r="AE757" s="31"/>
      <c r="AF757" s="31"/>
      <c r="AG757" s="31"/>
      <c r="AH757" s="31"/>
    </row>
    <row r="758" spans="1:34" x14ac:dyDescent="0.4">
      <c r="A758" s="31">
        <f>IFERROR(IF(AND(A736=A737,A737=A738,A738=A739,A739=A740,A740=A741,A741=A742,A742=A743,A743=A744,A744=A745,A745=A746,A746=A747,A747=A748,A748=A749,A749=A750,A750=A751,A751=A752,A752=A753,A753=A754,A754=A755,A755=A756,A756=A757),IF(A757+1&gt;MATCH(0,Input_Lieferant!$B$9:$B$158,-1),"",A757+1),A757),"")</f>
        <v>35</v>
      </c>
      <c r="B758" s="31"/>
      <c r="C758" s="25" t="str">
        <f t="shared" si="22"/>
        <v>001</v>
      </c>
      <c r="D758" s="31"/>
      <c r="E758" s="31"/>
      <c r="F758" s="31" t="str">
        <f>IF(A758&lt;&gt;"", _xlfn.IFNA(INDEX('Systemmanager - Datenassistent'!$A$9:$AE$159,MATCH(A758,Input_Lieferant!$B$9:$B$158,0),MATCH(W758,'Systemmanager - Datenassistent'!$A$8:$AE$8,0)),""), "")&amp;""</f>
        <v>X</v>
      </c>
      <c r="G758" s="31"/>
      <c r="H758" s="31"/>
      <c r="I758" s="31"/>
      <c r="J758" s="31"/>
      <c r="K758" s="31"/>
      <c r="L758" s="31"/>
      <c r="M758" s="31"/>
      <c r="N758" s="31"/>
      <c r="O758" s="31"/>
      <c r="P758" s="31"/>
      <c r="Q758" s="31"/>
      <c r="R758" s="31"/>
      <c r="S758" s="31"/>
      <c r="T758" s="31"/>
      <c r="U758" s="31"/>
      <c r="V758" s="31"/>
      <c r="W758" s="31" t="str">
        <f t="shared" si="23"/>
        <v>V_APM</v>
      </c>
      <c r="X758" s="31"/>
      <c r="Y758" s="31"/>
      <c r="Z758" s="31"/>
      <c r="AA758" s="31"/>
      <c r="AB758" s="31"/>
      <c r="AC758" s="31"/>
      <c r="AD758" s="31"/>
      <c r="AE758" s="31"/>
      <c r="AF758" s="31"/>
      <c r="AG758" s="31"/>
      <c r="AH758" s="31"/>
    </row>
    <row r="759" spans="1:34" x14ac:dyDescent="0.4">
      <c r="A759" s="31">
        <f>IFERROR(IF(AND(A737=A738,A738=A739,A739=A740,A740=A741,A741=A742,A742=A743,A743=A744,A744=A745,A745=A746,A746=A747,A747=A748,A748=A749,A749=A750,A750=A751,A751=A752,A752=A753,A753=A754,A754=A755,A755=A756,A756=A757,A757=A758),IF(A758+1&gt;MATCH(0,Input_Lieferant!$B$9:$B$158,-1),"",A758+1),A758),"")</f>
        <v>35</v>
      </c>
      <c r="B759" s="31"/>
      <c r="C759" s="25" t="str">
        <f t="shared" si="22"/>
        <v>001</v>
      </c>
      <c r="D759" s="31"/>
      <c r="E759" s="31"/>
      <c r="F759" s="31"/>
      <c r="G759" s="31"/>
      <c r="H759" s="31"/>
      <c r="I759" s="31"/>
      <c r="J759" s="31"/>
      <c r="K759" s="31"/>
      <c r="L759" s="31"/>
      <c r="M759" s="31"/>
      <c r="N759" s="31"/>
      <c r="O759" s="31"/>
      <c r="P759" s="31"/>
      <c r="Q759" s="31"/>
      <c r="R759" s="31"/>
      <c r="S759" s="31"/>
      <c r="T759" s="31"/>
      <c r="U759" s="31"/>
      <c r="V759" s="31"/>
      <c r="W759" s="31" t="str">
        <f t="shared" si="23"/>
        <v>V_CHEOPS</v>
      </c>
      <c r="X759" s="31"/>
      <c r="Y759" s="31"/>
      <c r="Z759" s="31"/>
      <c r="AA759" s="31"/>
      <c r="AB759" s="31"/>
      <c r="AC759" s="31"/>
      <c r="AD759" s="31"/>
      <c r="AE759" s="31"/>
      <c r="AF759" s="31"/>
      <c r="AG759" s="31"/>
      <c r="AH759" s="31"/>
    </row>
    <row r="760" spans="1:34" x14ac:dyDescent="0.4">
      <c r="A760" s="31">
        <f>IFERROR(IF(AND(A738=A739,A739=A740,A740=A741,A741=A742,A742=A743,A743=A744,A744=A745,A745=A746,A746=A747,A747=A748,A748=A749,A749=A750,A750=A751,A751=A752,A752=A753,A753=A754,A754=A755,A755=A756,A756=A757,A757=A758,A758=A759),IF(A759+1&gt;MATCH(0,Input_Lieferant!$B$9:$B$158,-1),"",A759+1),A759),"")</f>
        <v>35</v>
      </c>
      <c r="B760" s="31"/>
      <c r="C760" s="25" t="str">
        <f t="shared" si="22"/>
        <v>001</v>
      </c>
      <c r="D760" s="31"/>
      <c r="E760" s="31"/>
      <c r="F760" s="31" t="str">
        <f>IF(A760&lt;&gt;"", _xlfn.IFNA(INDEX('Systemmanager - Datenassistent'!$A$9:$AE$159,MATCH(A760,Input_Lieferant!$B$9:$B$158,0),MATCH(W760,'Systemmanager - Datenassistent'!$A$8:$AE$8,0)),""), "")&amp;""</f>
        <v/>
      </c>
      <c r="G760" s="31"/>
      <c r="H760" s="31"/>
      <c r="I760" s="31"/>
      <c r="J760" s="31"/>
      <c r="K760" s="31"/>
      <c r="L760" s="31"/>
      <c r="M760" s="31"/>
      <c r="N760" s="31"/>
      <c r="O760" s="31"/>
      <c r="P760" s="31"/>
      <c r="Q760" s="31"/>
      <c r="R760" s="31"/>
      <c r="S760" s="31"/>
      <c r="T760" s="31"/>
      <c r="U760" s="31"/>
      <c r="V760" s="31"/>
      <c r="W760" s="31" t="str">
        <f t="shared" si="23"/>
        <v>V_SVSAA</v>
      </c>
      <c r="X760" s="31"/>
      <c r="Y760" s="31"/>
      <c r="Z760" s="31"/>
      <c r="AA760" s="31"/>
      <c r="AB760" s="31"/>
      <c r="AC760" s="31"/>
      <c r="AD760" s="31"/>
      <c r="AE760" s="31"/>
      <c r="AF760" s="31"/>
      <c r="AG760" s="31"/>
      <c r="AH760" s="31"/>
    </row>
    <row r="761" spans="1:34" x14ac:dyDescent="0.4">
      <c r="A761" s="31">
        <f>IFERROR(IF(AND(A739=A740,A740=A741,A741=A742,A742=A743,A743=A744,A744=A745,A745=A746,A746=A747,A747=A748,A748=A749,A749=A750,A750=A751,A751=A752,A752=A753,A753=A754,A754=A755,A755=A756,A756=A757,A757=A758,A758=A759,A759=A760),IF(A760+1&gt;MATCH(0,Input_Lieferant!$B$9:$B$158,-1),"",A760+1),A760),"")</f>
        <v>35</v>
      </c>
      <c r="B761" s="31"/>
      <c r="C761" s="25" t="str">
        <f t="shared" si="22"/>
        <v>001</v>
      </c>
      <c r="D761" s="31"/>
      <c r="E761" s="31"/>
      <c r="F761" s="31" t="str">
        <f>IF(A761&lt;&gt;"", IFERROR(ROUND(INDEX(Input_Lieferant!$A$9:$AS$159,MATCH(A761,Input_Lieferant!$B$9:$B$158,0),MATCH(W761,Input_Lieferant!$A$8:$AS$8,0)),2),""), "")&amp;""</f>
        <v>6.9</v>
      </c>
      <c r="G761" s="31"/>
      <c r="H761" s="31"/>
      <c r="I761" s="31"/>
      <c r="J761" s="31"/>
      <c r="K761" s="31"/>
      <c r="L761" s="31"/>
      <c r="M761" s="31"/>
      <c r="N761" s="31"/>
      <c r="O761" s="31"/>
      <c r="P761" s="31"/>
      <c r="Q761" s="31"/>
      <c r="R761" s="31"/>
      <c r="S761" s="31"/>
      <c r="T761" s="31"/>
      <c r="U761" s="31"/>
      <c r="V761" s="31"/>
      <c r="W761" s="31" t="str">
        <f t="shared" si="23"/>
        <v>V_BEWERTUNGSPREIS</v>
      </c>
      <c r="X761" s="31"/>
      <c r="Y761" s="31"/>
      <c r="Z761" s="31"/>
      <c r="AA761" s="31"/>
      <c r="AB761" s="31"/>
      <c r="AC761" s="31"/>
      <c r="AD761" s="31"/>
      <c r="AE761" s="31"/>
      <c r="AF761" s="31"/>
      <c r="AG761" s="31"/>
      <c r="AH761" s="31"/>
    </row>
    <row r="762" spans="1:34" x14ac:dyDescent="0.4">
      <c r="A762" s="31">
        <f>IFERROR(IF(AND(A740=A741,A741=A742,A742=A743,A743=A744,A744=A745,A745=A746,A746=A747,A747=A748,A748=A749,A749=A750,A750=A751,A751=A752,A752=A753,A753=A754,A754=A755,A755=A756,A756=A757,A757=A758,A758=A759,A759=A760,A760=A761),IF(A761+1&gt;MATCH(0,Input_Lieferant!$B$9:$B$158,-1),"",A761+1),A761),"")</f>
        <v>35</v>
      </c>
      <c r="B762" s="31"/>
      <c r="C762" s="25" t="str">
        <f t="shared" si="22"/>
        <v>001</v>
      </c>
      <c r="D762" s="31"/>
      <c r="E762" s="31"/>
      <c r="F762" s="31" t="str">
        <f>IF(A762&lt;&gt;"", _xlfn.IFNA(INDEX(Input_Lieferant!$A$9:$AS$159,MATCH(A762,Input_Lieferant!$B$9:$B$158,0),MATCH(W762,Input_Lieferant!$A$8:$AS$8,0)),""), "")&amp;""</f>
        <v>CHF</v>
      </c>
      <c r="G762" s="31"/>
      <c r="H762" s="31"/>
      <c r="I762" s="31"/>
      <c r="J762" s="31"/>
      <c r="K762" s="31"/>
      <c r="L762" s="31"/>
      <c r="M762" s="31"/>
      <c r="N762" s="31"/>
      <c r="O762" s="31"/>
      <c r="P762" s="31"/>
      <c r="Q762" s="31"/>
      <c r="R762" s="31"/>
      <c r="S762" s="31"/>
      <c r="T762" s="31"/>
      <c r="U762" s="31"/>
      <c r="V762" s="31"/>
      <c r="W762" s="31" t="str">
        <f t="shared" si="23"/>
        <v>V_WAEHRUNG</v>
      </c>
      <c r="X762" s="31"/>
      <c r="Y762" s="31"/>
      <c r="Z762" s="31"/>
      <c r="AA762" s="31"/>
      <c r="AB762" s="31"/>
      <c r="AC762" s="31"/>
      <c r="AD762" s="31"/>
      <c r="AE762" s="31"/>
      <c r="AF762" s="31"/>
      <c r="AG762" s="31"/>
      <c r="AH762" s="31"/>
    </row>
    <row r="763" spans="1:34" x14ac:dyDescent="0.4">
      <c r="A763" s="31">
        <f>IFERROR(IF(AND(A741=A742,A742=A743,A743=A744,A744=A745,A745=A746,A746=A747,A747=A748,A748=A749,A749=A750,A750=A751,A751=A752,A752=A753,A753=A754,A754=A755,A755=A756,A756=A757,A757=A758,A758=A759,A759=A760,A760=A761,A761=A762),IF(A762+1&gt;MATCH(0,Input_Lieferant!$B$9:$B$158,-1),"",A762+1),A762),"")</f>
        <v>35</v>
      </c>
      <c r="B763" s="31"/>
      <c r="C763" s="25" t="str">
        <f t="shared" si="22"/>
        <v>001</v>
      </c>
      <c r="D763" s="31"/>
      <c r="E763" s="31"/>
      <c r="F763" s="31" t="str">
        <f>IF(A763&lt;&gt;"", _xlfn.IFNA(INDEX(Input_Lieferant!$A$9:$AS$159,MATCH(A763,Input_Lieferant!$B$9:$B$158,0),MATCH(W763,Input_Lieferant!$A$8:$AS$8,0)),""), "")&amp;""</f>
        <v>99</v>
      </c>
      <c r="G763" s="31"/>
      <c r="H763" s="31"/>
      <c r="I763" s="31"/>
      <c r="J763" s="31"/>
      <c r="K763" s="31"/>
      <c r="L763" s="31"/>
      <c r="M763" s="31"/>
      <c r="N763" s="31"/>
      <c r="O763" s="31"/>
      <c r="P763" s="31"/>
      <c r="Q763" s="31"/>
      <c r="R763" s="31"/>
      <c r="S763" s="31"/>
      <c r="T763" s="31"/>
      <c r="U763" s="31"/>
      <c r="V763" s="31"/>
      <c r="W763" s="31" t="str">
        <f t="shared" si="23"/>
        <v>V_PREISEINHEIT</v>
      </c>
      <c r="X763" s="31"/>
      <c r="Y763" s="31"/>
      <c r="Z763" s="31"/>
      <c r="AA763" s="31"/>
      <c r="AB763" s="31"/>
      <c r="AC763" s="31"/>
      <c r="AD763" s="31"/>
      <c r="AE763" s="31"/>
      <c r="AF763" s="31"/>
      <c r="AG763" s="31"/>
      <c r="AH763" s="31"/>
    </row>
    <row r="764" spans="1:34" x14ac:dyDescent="0.4">
      <c r="A764" s="31">
        <f>IFERROR(IF(AND(A742=A743,A743=A744,A744=A745,A745=A746,A746=A747,A747=A748,A748=A749,A749=A750,A750=A751,A751=A752,A752=A753,A753=A754,A754=A755,A755=A756,A756=A757,A757=A758,A758=A759,A759=A760,A760=A761,A761=A762,A762=A763),IF(A763+1&gt;MATCH(0,Input_Lieferant!$B$9:$B$158,-1),"",A763+1),A763),"")</f>
        <v>35</v>
      </c>
      <c r="B764" s="31"/>
      <c r="C764" s="25" t="str">
        <f t="shared" si="22"/>
        <v>001</v>
      </c>
      <c r="D764" s="31"/>
      <c r="E764" s="31"/>
      <c r="F764" s="31">
        <f ca="1">IF(A764&lt;&gt;"",NOW(),"")</f>
        <v>45755.458305902779</v>
      </c>
      <c r="G764" s="31"/>
      <c r="H764" s="31"/>
      <c r="I764" s="31"/>
      <c r="J764" s="31"/>
      <c r="K764" s="31"/>
      <c r="L764" s="31"/>
      <c r="M764" s="31"/>
      <c r="N764" s="31"/>
      <c r="O764" s="31"/>
      <c r="P764" s="31"/>
      <c r="Q764" s="31"/>
      <c r="R764" s="31"/>
      <c r="S764" s="31"/>
      <c r="T764" s="31"/>
      <c r="U764" s="31"/>
      <c r="V764" s="31"/>
      <c r="W764" s="31" t="str">
        <f t="shared" si="23"/>
        <v>V_GUELTIGAB</v>
      </c>
      <c r="X764" s="31"/>
      <c r="Y764" s="31"/>
      <c r="Z764" s="31"/>
      <c r="AA764" s="31"/>
      <c r="AB764" s="31"/>
      <c r="AC764" s="31"/>
      <c r="AD764" s="31"/>
      <c r="AE764" s="31"/>
      <c r="AF764" s="31"/>
      <c r="AG764" s="31"/>
      <c r="AH764" s="31"/>
    </row>
    <row r="765" spans="1:34" x14ac:dyDescent="0.4">
      <c r="A765" s="31">
        <f>IFERROR(IF(AND(A743=A744,A744=A745,A745=A746,A746=A747,A747=A748,A748=A749,A749=A750,A750=A751,A751=A752,A752=A753,A753=A754,A754=A755,A755=A756,A756=A757,A757=A758,A758=A759,A759=A760,A760=A761,A761=A762,A762=A763,A763=A764),IF(A764+1&gt;MATCH(0,Input_Lieferant!$B$9:$B$158,-1),"",A764+1),A764),"")</f>
        <v>35</v>
      </c>
      <c r="B765" s="31"/>
      <c r="C765" s="25" t="str">
        <f t="shared" si="22"/>
        <v>001</v>
      </c>
      <c r="D765" s="31"/>
      <c r="E765" s="31"/>
      <c r="F765" s="31" t="str">
        <f>IF(A765&lt;&gt;"", _xlfn.IFNA(INDEX('Systemmanager - Datenassistent'!$A$9:$AE$159,MATCH(A765,Input_Lieferant!$B$9:$B$158,0),MATCH(W765,'Systemmanager - Datenassistent'!$A$8:$AE$8,0)),""), "")&amp;""</f>
        <v/>
      </c>
      <c r="G765" s="31"/>
      <c r="H765" s="31"/>
      <c r="I765" s="31"/>
      <c r="J765" s="31"/>
      <c r="K765" s="31"/>
      <c r="L765" s="31"/>
      <c r="M765" s="31"/>
      <c r="N765" s="31"/>
      <c r="O765" s="31"/>
      <c r="P765" s="31"/>
      <c r="Q765" s="31"/>
      <c r="R765" s="31"/>
      <c r="S765" s="31"/>
      <c r="T765" s="31"/>
      <c r="U765" s="31"/>
      <c r="V765" s="31"/>
      <c r="W765" s="31" t="str">
        <f t="shared" si="23"/>
        <v>V_MIET_RELEVANZ</v>
      </c>
      <c r="X765" s="31"/>
      <c r="Y765" s="31"/>
      <c r="Z765" s="31"/>
      <c r="AA765" s="31"/>
      <c r="AB765" s="31"/>
      <c r="AC765" s="31"/>
      <c r="AD765" s="31"/>
      <c r="AE765" s="31"/>
      <c r="AF765" s="31"/>
      <c r="AG765" s="31"/>
      <c r="AH765" s="31"/>
    </row>
    <row r="766" spans="1:34" x14ac:dyDescent="0.4">
      <c r="A766" s="31">
        <f>IFERROR(IF(AND(A744=A745,A745=A746,A746=A747,A747=A748,A748=A749,A749=A750,A750=A751,A751=A752,A752=A753,A753=A754,A754=A755,A755=A756,A756=A757,A757=A758,A758=A759,A759=A760,A760=A761,A761=A762,A762=A763,A763=A764,A764=A765),IF(A765+1&gt;MATCH(0,Input_Lieferant!$B$9:$B$158,-1),"",A765+1),A765),"")</f>
        <v>35</v>
      </c>
      <c r="B766" s="31"/>
      <c r="C766" s="25" t="str">
        <f t="shared" si="22"/>
        <v>001</v>
      </c>
      <c r="D766" s="31"/>
      <c r="E766" s="31"/>
      <c r="F766" s="31" t="str">
        <f>IF(A766&lt;&gt;"", _xlfn.IFNA(INDEX('Systemmanager - Datenassistent'!$A$9:$AE$159,MATCH(A766,Input_Lieferant!$B$9:$B$158,0),MATCH(W766,'Systemmanager - Datenassistent'!$A$8:$AE$8,0)),""), "")&amp;""</f>
        <v>2</v>
      </c>
      <c r="G766" s="31"/>
      <c r="H766" s="31"/>
      <c r="I766" s="31"/>
      <c r="J766" s="31"/>
      <c r="K766" s="31"/>
      <c r="L766" s="31"/>
      <c r="M766" s="31"/>
      <c r="N766" s="31"/>
      <c r="O766" s="31"/>
      <c r="P766" s="31"/>
      <c r="Q766" s="31"/>
      <c r="R766" s="31"/>
      <c r="S766" s="31"/>
      <c r="T766" s="31"/>
      <c r="U766" s="31"/>
      <c r="V766" s="31"/>
      <c r="W766" s="31" t="str">
        <f t="shared" si="23"/>
        <v>V_NACHSCHUBKLASSE</v>
      </c>
      <c r="X766" s="31"/>
      <c r="Y766" s="31"/>
      <c r="Z766" s="31"/>
      <c r="AA766" s="31"/>
      <c r="AB766" s="31"/>
      <c r="AC766" s="31"/>
      <c r="AD766" s="31"/>
      <c r="AE766" s="31"/>
      <c r="AF766" s="31"/>
      <c r="AG766" s="31"/>
      <c r="AH766" s="31"/>
    </row>
    <row r="767" spans="1:34" x14ac:dyDescent="0.4">
      <c r="A767" s="31">
        <f>IFERROR(IF(AND(A745=A746,A746=A747,A747=A748,A748=A749,A749=A750,A750=A751,A751=A752,A752=A753,A753=A754,A754=A755,A755=A756,A756=A757,A757=A758,A758=A759,A759=A760,A760=A761,A761=A762,A762=A763,A763=A764,A764=A765,A765=A766),IF(A766+1&gt;MATCH(0,Input_Lieferant!$B$9:$B$158,-1),"",A766+1),A766),"")</f>
        <v>35</v>
      </c>
      <c r="B767" s="31"/>
      <c r="C767" s="25" t="str">
        <f t="shared" si="22"/>
        <v>001</v>
      </c>
      <c r="D767" s="31"/>
      <c r="E767" s="31"/>
      <c r="F767" s="31" t="str">
        <f>IF(A767&lt;&gt;"", _xlfn.IFNA(INDEX(Input_Lieferant!$A$9:$AS$159,MATCH(A767,Input_Lieferant!$B$9:$B$158,0),MATCH(W767,Input_Lieferant!$A$8:$AS$8,0)),""), "")&amp;""</f>
        <v>27</v>
      </c>
      <c r="G767" s="31"/>
      <c r="H767" s="31"/>
      <c r="I767" s="31"/>
      <c r="J767" s="31"/>
      <c r="K767" s="31"/>
      <c r="L767" s="31"/>
      <c r="M767" s="31"/>
      <c r="N767" s="31"/>
      <c r="O767" s="31"/>
      <c r="P767" s="31"/>
      <c r="Q767" s="31"/>
      <c r="R767" s="31"/>
      <c r="S767" s="31"/>
      <c r="T767" s="31"/>
      <c r="U767" s="31"/>
      <c r="V767" s="31"/>
      <c r="W767" s="31" t="str">
        <f t="shared" si="23"/>
        <v>V_LAGERFAEHIGKEIT</v>
      </c>
      <c r="X767" s="31"/>
      <c r="Y767" s="31"/>
      <c r="Z767" s="31"/>
      <c r="AA767" s="31"/>
      <c r="AB767" s="31"/>
      <c r="AC767" s="31"/>
      <c r="AD767" s="31"/>
      <c r="AE767" s="31"/>
      <c r="AF767" s="31"/>
      <c r="AG767" s="31"/>
      <c r="AH767" s="31"/>
    </row>
    <row r="768" spans="1:34" x14ac:dyDescent="0.4">
      <c r="A768" s="31">
        <f>IFERROR(IF(AND(A746=A747,A747=A748,A748=A749,A749=A750,A750=A751,A751=A752,A752=A753,A753=A754,A754=A755,A755=A756,A756=A757,A757=A758,A758=A759,A759=A760,A760=A761,A761=A762,A762=A763,A763=A764,A764=A765,A765=A766,A766=A767),IF(A767+1&gt;MATCH(0,Input_Lieferant!$B$9:$B$158,-1),"",A767+1),A767),"")</f>
        <v>35</v>
      </c>
      <c r="B768" s="31"/>
      <c r="C768" s="25" t="str">
        <f t="shared" si="22"/>
        <v>001</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V_BETRIEBSMITTEL</v>
      </c>
      <c r="X768" s="31"/>
      <c r="Y768" s="31"/>
      <c r="Z768" s="31"/>
      <c r="AA768" s="31"/>
      <c r="AB768" s="31"/>
      <c r="AC768" s="31"/>
      <c r="AD768" s="31"/>
      <c r="AE768" s="31"/>
      <c r="AF768" s="31"/>
      <c r="AG768" s="31"/>
      <c r="AH768" s="31"/>
    </row>
    <row r="769" spans="1:34" x14ac:dyDescent="0.4">
      <c r="A769" s="31">
        <f>IFERROR(IF(AND(A747=A748,A748=A749,A749=A750,A750=A751,A751=A752,A752=A753,A753=A754,A754=A755,A755=A756,A756=A757,A757=A758,A758=A759,A759=A760,A760=A761,A761=A762,A762=A763,A763=A764,A764=A765,A765=A766,A766=A767,A767=A768),IF(A768+1&gt;MATCH(0,Input_Lieferant!$B$9:$B$158,-1),"",A768+1),A768),"")</f>
        <v>35</v>
      </c>
      <c r="B769" s="31"/>
      <c r="C769" s="25" t="str">
        <f t="shared" si="22"/>
        <v>001</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31"/>
      <c r="H769" s="31"/>
      <c r="I769" s="31"/>
      <c r="J769" s="31"/>
      <c r="K769" s="31"/>
      <c r="L769" s="31"/>
      <c r="M769" s="31"/>
      <c r="N769" s="31"/>
      <c r="O769" s="31"/>
      <c r="P769" s="31"/>
      <c r="Q769" s="31"/>
      <c r="R769" s="31"/>
      <c r="S769" s="31"/>
      <c r="T769" s="31"/>
      <c r="U769" s="31"/>
      <c r="V769" s="31"/>
      <c r="W769" s="31" t="str">
        <f t="shared" si="23"/>
        <v>V_SONDERBETRIEBSMITTEL_MKZ</v>
      </c>
      <c r="X769" s="31"/>
      <c r="Y769" s="31"/>
      <c r="Z769" s="31"/>
      <c r="AA769" s="31"/>
      <c r="AB769" s="31"/>
      <c r="AC769" s="31"/>
      <c r="AD769" s="31"/>
      <c r="AE769" s="31"/>
      <c r="AF769" s="31"/>
      <c r="AG769" s="31"/>
      <c r="AH769" s="31"/>
    </row>
    <row r="770" spans="1:34" x14ac:dyDescent="0.4">
      <c r="A770" s="31">
        <f>IFERROR(IF(AND(A748=A749,A749=A750,A750=A751,A751=A752,A752=A753,A753=A754,A754=A755,A755=A756,A756=A757,A757=A758,A758=A759,A759=A760,A760=A761,A761=A762,A762=A763,A763=A764,A764=A765,A765=A766,A766=A767,A767=A768,A768=A769),IF(A769+1&gt;MATCH(0,Input_Lieferant!$B$9:$B$158,-1),"",A769+1),A769),"")</f>
        <v>35</v>
      </c>
      <c r="B770" s="31"/>
      <c r="C770" s="25" t="str">
        <f t="shared" ref="C770:C833" si="24">IF(A770="","","001")</f>
        <v>001</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V_SONDERBETRIEBSMITTEL_PRD</v>
      </c>
      <c r="X770" s="31"/>
      <c r="Y770" s="31"/>
      <c r="Z770" s="31"/>
      <c r="AA770" s="31"/>
      <c r="AB770" s="31"/>
      <c r="AC770" s="31"/>
      <c r="AD770" s="31"/>
      <c r="AE770" s="31"/>
      <c r="AF770" s="31"/>
      <c r="AG770" s="31"/>
      <c r="AH770" s="31"/>
    </row>
    <row r="771" spans="1:34" x14ac:dyDescent="0.4">
      <c r="A771" s="31">
        <f>IFERROR(IF(AND(A749=A750,A750=A751,A751=A752,A752=A753,A753=A754,A754=A755,A755=A756,A756=A757,A757=A758,A758=A759,A759=A760,A760=A761,A761=A762,A762=A763,A763=A764,A764=A765,A765=A766,A766=A767,A767=A768,A768=A769,A769=A770),IF(A770+1&gt;MATCH(0,Input_Lieferant!$B$9:$B$158,-1),"",A770+1),A770),"")</f>
        <v>35</v>
      </c>
      <c r="B771" s="31"/>
      <c r="C771" s="25" t="str">
        <f t="shared" si="24"/>
        <v>001</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V_SONDERBETRIEBSMITTEL_TRP</v>
      </c>
      <c r="X771" s="31"/>
      <c r="Y771" s="31"/>
      <c r="Z771" s="31"/>
      <c r="AA771" s="31"/>
      <c r="AB771" s="31"/>
      <c r="AC771" s="31"/>
      <c r="AD771" s="31"/>
      <c r="AE771" s="31"/>
      <c r="AF771" s="31"/>
      <c r="AG771" s="31"/>
      <c r="AH771" s="31"/>
    </row>
    <row r="772" spans="1:34" x14ac:dyDescent="0.4">
      <c r="A772" s="31">
        <f>IFERROR(IF(AND(A750=A751,A751=A752,A752=A753,A753=A754,A754=A755,A755=A756,A756=A757,A757=A758,A758=A759,A759=A760,A760=A761,A761=A762,A762=A763,A763=A764,A764=A765,A765=A766,A766=A767,A767=A768,A768=A769,A769=A770,A770=A771),IF(A771+1&gt;MATCH(0,Input_Lieferant!$B$9:$B$158,-1),"",A771+1),A771),"")</f>
        <v>36</v>
      </c>
      <c r="B772" s="31"/>
      <c r="C772" s="25" t="str">
        <f t="shared" si="24"/>
        <v>001</v>
      </c>
      <c r="D772" s="31"/>
      <c r="E772" s="31"/>
      <c r="F772" s="31" t="str">
        <f>IF(A772&lt;&gt;"", _xlfn.IFNA(INDEX(Grunddaten!$A$9:$S$159,MATCH(A772,Input_Lieferant!$B$9:$B$158,0),MATCH(W772,Grunddaten!$A$8:$M$8,0)),""), "")&amp;""</f>
        <v>MFPSDEctoviDemWsHrNECXGtgrICRQ</v>
      </c>
      <c r="G772" s="31"/>
      <c r="H772" s="31"/>
      <c r="I772" s="31"/>
      <c r="J772" s="31"/>
      <c r="K772" s="31"/>
      <c r="L772" s="31"/>
      <c r="M772" s="31"/>
      <c r="N772" s="31"/>
      <c r="O772" s="31"/>
      <c r="P772" s="31"/>
      <c r="Q772" s="31"/>
      <c r="R772" s="31"/>
      <c r="S772" s="31"/>
      <c r="T772" s="31"/>
      <c r="U772" s="31"/>
      <c r="V772" s="31"/>
      <c r="W772" s="31" t="str">
        <f t="shared" si="23"/>
        <v>V_A_NUMMER</v>
      </c>
      <c r="X772" s="31"/>
      <c r="Y772" s="31"/>
      <c r="Z772" s="31"/>
      <c r="AA772" s="31"/>
      <c r="AB772" s="31"/>
      <c r="AC772" s="31"/>
      <c r="AD772" s="31"/>
      <c r="AE772" s="31"/>
      <c r="AF772" s="31"/>
      <c r="AG772" s="31"/>
      <c r="AH772" s="31"/>
    </row>
    <row r="773" spans="1:34" x14ac:dyDescent="0.4">
      <c r="A773" s="31">
        <f>IFERROR(IF(AND(A751=A752,A752=A753,A753=A754,A754=A755,A755=A756,A756=A757,A757=A758,A758=A759,A759=A760,A760=A761,A761=A762,A762=A763,A763=A764,A764=A765,A765=A766,A766=A767,A767=A768,A768=A769,A769=A770,A770=A771,A771=A772),IF(A772+1&gt;MATCH(0,Input_Lieferant!$B$9:$B$158,-1),"",A772+1),A772),"")</f>
        <v>36</v>
      </c>
      <c r="B773" s="31"/>
      <c r="C773" s="25" t="str">
        <f t="shared" si="24"/>
        <v>001</v>
      </c>
      <c r="D773" s="31"/>
      <c r="E773" s="31"/>
      <c r="F773" s="31" t="str">
        <f>IF(A773&lt;&gt;"", _xlfn.IFNA(INDEX(Grunddaten!$A$9:$S$159,MATCH(A773,Input_Lieferant!$B$9:$B$158,0),MATCH(W773,Grunddaten!$A$8:$M$8,0)),""), "")&amp;""</f>
        <v>6.27</v>
      </c>
      <c r="G773" s="31"/>
      <c r="H773" s="31"/>
      <c r="I773" s="31"/>
      <c r="J773" s="31"/>
      <c r="K773" s="31"/>
      <c r="L773" s="31"/>
      <c r="M773" s="31"/>
      <c r="N773" s="31"/>
      <c r="O773" s="31"/>
      <c r="P773" s="31"/>
      <c r="Q773" s="31"/>
      <c r="R773" s="31"/>
      <c r="S773" s="31"/>
      <c r="T773" s="31"/>
      <c r="U773" s="31"/>
      <c r="V773" s="31"/>
      <c r="W773" s="31" t="str">
        <f t="shared" si="23"/>
        <v>V_REVFREMD</v>
      </c>
      <c r="X773" s="31"/>
      <c r="Y773" s="31"/>
      <c r="Z773" s="31"/>
      <c r="AA773" s="31"/>
      <c r="AB773" s="31"/>
      <c r="AC773" s="31"/>
      <c r="AD773" s="31"/>
      <c r="AE773" s="31"/>
      <c r="AF773" s="31"/>
      <c r="AG773" s="31"/>
      <c r="AH773" s="31"/>
    </row>
    <row r="774" spans="1:34" x14ac:dyDescent="0.4">
      <c r="A774" s="31">
        <f>IFERROR(IF(AND(A752=A753,A753=A754,A754=A755,A755=A756,A756=A757,A757=A758,A758=A759,A759=A760,A760=A761,A761=A762,A762=A763,A763=A764,A764=A765,A765=A766,A766=A767,A767=A768,A768=A769,A769=A770,A770=A771,A771=A772,A772=A773),IF(A773+1&gt;MATCH(0,Input_Lieferant!$B$9:$B$158,-1),"",A773+1),A773),"")</f>
        <v>36</v>
      </c>
      <c r="B774" s="31"/>
      <c r="C774" s="25" t="str">
        <f t="shared" si="24"/>
        <v>001</v>
      </c>
      <c r="D774" s="31"/>
      <c r="E774" s="31"/>
      <c r="F774" s="31" t="str">
        <f>IF(A774&lt;&gt;"", _xlfn.IFNA(INDEX(Grunddaten!$A$9:$S$159,MATCH(A774,Input_Lieferant!$B$9:$B$158,0),MATCH(W774,Grunddaten!$A$8:$M$8,0)),""), "")&amp;""</f>
        <v>3.91</v>
      </c>
      <c r="G774" s="31"/>
      <c r="H774" s="31"/>
      <c r="I774" s="31"/>
      <c r="J774" s="31"/>
      <c r="K774" s="31"/>
      <c r="L774" s="31"/>
      <c r="M774" s="31"/>
      <c r="N774" s="31"/>
      <c r="O774" s="31"/>
      <c r="P774" s="31"/>
      <c r="Q774" s="31"/>
      <c r="R774" s="31"/>
      <c r="S774" s="31"/>
      <c r="T774" s="31"/>
      <c r="U774" s="31"/>
      <c r="V774" s="31"/>
      <c r="W774" s="31" t="str">
        <f t="shared" si="23"/>
        <v>V_REVEIGEN</v>
      </c>
      <c r="X774" s="31"/>
      <c r="Y774" s="31"/>
      <c r="Z774" s="31"/>
      <c r="AA774" s="31"/>
      <c r="AB774" s="31"/>
      <c r="AC774" s="31"/>
      <c r="AD774" s="31"/>
      <c r="AE774" s="31"/>
      <c r="AF774" s="31"/>
      <c r="AG774" s="31"/>
      <c r="AH774" s="31"/>
    </row>
    <row r="775" spans="1:34" x14ac:dyDescent="0.4">
      <c r="A775" s="31">
        <f>IFERROR(IF(AND(A753=A754,A754=A755,A755=A756,A756=A757,A757=A758,A758=A759,A759=A760,A760=A761,A761=A762,A762=A763,A763=A764,A764=A765,A765=A766,A766=A767,A767=A768,A768=A769,A769=A770,A770=A771,A771=A772,A772=A773,A773=A774),IF(A774+1&gt;MATCH(0,Input_Lieferant!$B$9:$B$158,-1),"",A774+1),A774),"")</f>
        <v>36</v>
      </c>
      <c r="B775" s="31"/>
      <c r="C775" s="25" t="str">
        <f t="shared" si="24"/>
        <v>001</v>
      </c>
      <c r="D775" s="31"/>
      <c r="E775" s="31"/>
      <c r="F775" s="31" t="str">
        <f>IF(A775&lt;&gt;"", _xlfn.IFNA(INDEX('Systemmanager - Datenassistent'!$A$9:$AE$159,MATCH(A775,Input_Lieferant!$B$9:$B$158,0),MATCH(W775,'Systemmanager - Datenassistent'!$A$8:$AE$8,0)),""), "")&amp;""</f>
        <v>SXGibVaCIyaRSzACwOQspTbCqaauUX</v>
      </c>
      <c r="G775" s="31"/>
      <c r="H775" s="31"/>
      <c r="I775" s="31"/>
      <c r="J775" s="31"/>
      <c r="K775" s="31"/>
      <c r="L775" s="31"/>
      <c r="M775" s="31"/>
      <c r="N775" s="31"/>
      <c r="O775" s="31"/>
      <c r="P775" s="31"/>
      <c r="Q775" s="31"/>
      <c r="R775" s="31"/>
      <c r="S775" s="31"/>
      <c r="T775" s="31"/>
      <c r="U775" s="31"/>
      <c r="V775" s="31"/>
      <c r="W775" s="31" t="str">
        <f t="shared" si="23"/>
        <v>V_SYSTEMMANAGER</v>
      </c>
      <c r="X775" s="31"/>
      <c r="Y775" s="31"/>
      <c r="Z775" s="31"/>
      <c r="AA775" s="31"/>
      <c r="AB775" s="31"/>
      <c r="AC775" s="31"/>
      <c r="AD775" s="31"/>
      <c r="AE775" s="31"/>
      <c r="AF775" s="31"/>
      <c r="AG775" s="31"/>
      <c r="AH775" s="31"/>
    </row>
    <row r="776" spans="1:34" x14ac:dyDescent="0.4">
      <c r="A776" s="31">
        <f>IFERROR(IF(AND(A754=A755,A755=A756,A756=A757,A757=A758,A758=A759,A759=A760,A760=A761,A761=A762,A762=A763,A763=A764,A764=A765,A765=A766,A766=A767,A767=A768,A768=A769,A769=A770,A770=A771,A771=A772,A772=A773,A773=A774,A774=A775),IF(A775+1&gt;MATCH(0,Input_Lieferant!$B$9:$B$158,-1),"",A775+1),A775),"")</f>
        <v>36</v>
      </c>
      <c r="B776" s="31"/>
      <c r="C776" s="25" t="str">
        <f t="shared" si="24"/>
        <v>001</v>
      </c>
      <c r="D776" s="31"/>
      <c r="E776" s="31"/>
      <c r="F776" s="31" t="str">
        <f>IF(A776&lt;&gt;"", _xlfn.IFNA(INDEX(Grunddaten!$A$9:$S$159,MATCH(A776,Input_Lieferant!$B$9:$B$158,0),MATCH(W776,Grunddaten!$A$8:$M$8,0)),""), "")&amp;""</f>
        <v>P</v>
      </c>
      <c r="G776" s="31"/>
      <c r="H776" s="31"/>
      <c r="I776" s="31"/>
      <c r="J776" s="31"/>
      <c r="K776" s="31"/>
      <c r="L776" s="31"/>
      <c r="M776" s="31"/>
      <c r="N776" s="31"/>
      <c r="O776" s="31"/>
      <c r="P776" s="31"/>
      <c r="Q776" s="31"/>
      <c r="R776" s="31"/>
      <c r="S776" s="31"/>
      <c r="T776" s="31"/>
      <c r="U776" s="31"/>
      <c r="V776" s="31"/>
      <c r="W776" s="31" t="str">
        <f t="shared" si="23"/>
        <v>V_UEBERSETZUNG</v>
      </c>
      <c r="X776" s="31"/>
      <c r="Y776" s="31"/>
      <c r="Z776" s="31"/>
      <c r="AA776" s="31"/>
      <c r="AB776" s="31"/>
      <c r="AC776" s="31"/>
      <c r="AD776" s="31"/>
      <c r="AE776" s="31"/>
      <c r="AF776" s="31"/>
      <c r="AG776" s="31"/>
      <c r="AH776" s="31"/>
    </row>
    <row r="777" spans="1:34" x14ac:dyDescent="0.4">
      <c r="A777" s="31">
        <f>IFERROR(IF(AND(A755=A756,A756=A757,A757=A758,A758=A759,A759=A760,A760=A761,A761=A762,A762=A763,A763=A764,A764=A765,A765=A766,A766=A767,A767=A768,A768=A769,A769=A770,A770=A771,A771=A772,A772=A773,A773=A774,A774=A775,A775=A776),IF(A776+1&gt;MATCH(0,Input_Lieferant!$B$9:$B$158,-1),"",A776+1),A776),"")</f>
        <v>36</v>
      </c>
      <c r="B777" s="31"/>
      <c r="C777" s="25" t="str">
        <f t="shared" si="24"/>
        <v>001</v>
      </c>
      <c r="D777" s="31"/>
      <c r="E777" s="31"/>
      <c r="F777" s="31" t="str">
        <f>IF(A777&lt;&gt;"", _xlfn.IFNA(INDEX('Systemmanager - Datenassistent'!$A$9:$AE$159,MATCH(A777,Input_Lieferant!$B$9:$B$158,0),MATCH(W777,'Systemmanager - Datenassistent'!$A$8:$AE$8,0)),""), "")&amp;""</f>
        <v>DtXgSiUqnaGSlBIyikxsGPXsjkiRvt</v>
      </c>
      <c r="G777" s="31"/>
      <c r="H777" s="31"/>
      <c r="I777" s="31"/>
      <c r="J777" s="31"/>
      <c r="K777" s="31"/>
      <c r="L777" s="31"/>
      <c r="M777" s="31"/>
      <c r="N777" s="31"/>
      <c r="O777" s="31"/>
      <c r="P777" s="31"/>
      <c r="Q777" s="31"/>
      <c r="R777" s="31"/>
      <c r="S777" s="31"/>
      <c r="T777" s="31"/>
      <c r="U777" s="31"/>
      <c r="V777" s="31"/>
      <c r="W777" s="31" t="str">
        <f t="shared" si="23"/>
        <v>V_KENNZIFFER</v>
      </c>
      <c r="X777" s="31"/>
      <c r="Y777" s="31"/>
      <c r="Z777" s="31"/>
      <c r="AA777" s="31"/>
      <c r="AB777" s="31"/>
      <c r="AC777" s="31"/>
      <c r="AD777" s="31"/>
      <c r="AE777" s="31"/>
      <c r="AF777" s="31"/>
      <c r="AG777" s="31"/>
      <c r="AH777" s="31"/>
    </row>
    <row r="778" spans="1:34" x14ac:dyDescent="0.4">
      <c r="A778" s="31">
        <f>IFERROR(IF(AND(A756=A757,A757=A758,A758=A759,A759=A760,A760=A761,A761=A762,A762=A763,A763=A764,A764=A765,A765=A766,A766=A767,A767=A768,A768=A769,A769=A770,A770=A771,A771=A772,A772=A773,A773=A774,A774=A775,A775=A776,A776=A777),IF(A777+1&gt;MATCH(0,Input_Lieferant!$B$9:$B$158,-1),"",A777+1),A777),"")</f>
        <v>36</v>
      </c>
      <c r="B778" s="31"/>
      <c r="C778" s="25" t="str">
        <f t="shared" si="24"/>
        <v>001</v>
      </c>
      <c r="D778" s="31"/>
      <c r="E778" s="31"/>
      <c r="F778" s="31" t="str">
        <f>IF(A778&lt;&gt;"", _xlfn.IFNA(INDEX('Systemmanager - Datenassistent'!$A$9:$AE$159,MATCH(A778,Input_Lieferant!$B$9:$B$158,0),MATCH(W778,'Systemmanager - Datenassistent'!$A$8:$AE$8,0)),""), "")&amp;""</f>
        <v>UHjUWQvRyOypywoFQKbjOOdTHoLdni</v>
      </c>
      <c r="G778" s="31"/>
      <c r="H778" s="31"/>
      <c r="I778" s="31"/>
      <c r="J778" s="31"/>
      <c r="K778" s="31"/>
      <c r="L778" s="31"/>
      <c r="M778" s="31"/>
      <c r="N778" s="31"/>
      <c r="O778" s="31"/>
      <c r="P778" s="31"/>
      <c r="Q778" s="31"/>
      <c r="R778" s="31"/>
      <c r="S778" s="31"/>
      <c r="T778" s="31"/>
      <c r="U778" s="31"/>
      <c r="V778" s="31"/>
      <c r="W778" s="31" t="str">
        <f t="shared" si="23"/>
        <v>V_NEXT_HIGHER</v>
      </c>
      <c r="X778" s="31"/>
      <c r="Y778" s="31"/>
      <c r="Z778" s="31"/>
      <c r="AA778" s="31"/>
      <c r="AB778" s="31"/>
      <c r="AC778" s="31"/>
      <c r="AD778" s="31"/>
      <c r="AE778" s="31"/>
      <c r="AF778" s="31"/>
      <c r="AG778" s="31"/>
      <c r="AH778" s="31"/>
    </row>
    <row r="779" spans="1:34" x14ac:dyDescent="0.4">
      <c r="A779" s="31">
        <f>IFERROR(IF(AND(A757=A758,A758=A759,A759=A760,A760=A761,A761=A762,A762=A763,A763=A764,A764=A765,A765=A766,A766=A767,A767=A768,A768=A769,A769=A770,A770=A771,A771=A772,A772=A773,A773=A774,A774=A775,A775=A776,A776=A777,A777=A778),IF(A778+1&gt;MATCH(0,Input_Lieferant!$B$9:$B$158,-1),"",A778+1),A778),"")</f>
        <v>36</v>
      </c>
      <c r="B779" s="31"/>
      <c r="C779" s="25" t="str">
        <f t="shared" si="24"/>
        <v>001</v>
      </c>
      <c r="D779" s="31"/>
      <c r="E779" s="31"/>
      <c r="F779" s="31" t="str">
        <f>IF(A779&lt;&gt;"", _xlfn.IFNA(INDEX(Grunddaten!$A$9:$S$159,MATCH(A779,Input_Lieferant!$B$9:$B$158,0),MATCH(W779,Grunddaten!$A$8:$M$8,0)),""), "")&amp;""</f>
        <v>J</v>
      </c>
      <c r="G779" s="31"/>
      <c r="H779" s="31"/>
      <c r="I779" s="31"/>
      <c r="J779" s="31"/>
      <c r="K779" s="31"/>
      <c r="L779" s="31"/>
      <c r="M779" s="31"/>
      <c r="N779" s="31"/>
      <c r="O779" s="31"/>
      <c r="P779" s="31"/>
      <c r="Q779" s="31"/>
      <c r="R779" s="31"/>
      <c r="S779" s="31"/>
      <c r="T779" s="31"/>
      <c r="U779" s="31"/>
      <c r="V779" s="31"/>
      <c r="W779" s="31" t="str">
        <f t="shared" si="23"/>
        <v>V_ZERTFLUG</v>
      </c>
      <c r="X779" s="31"/>
      <c r="Y779" s="31"/>
      <c r="Z779" s="31"/>
      <c r="AA779" s="31"/>
      <c r="AB779" s="31"/>
      <c r="AC779" s="31"/>
      <c r="AD779" s="31"/>
      <c r="AE779" s="31"/>
      <c r="AF779" s="31"/>
      <c r="AG779" s="31"/>
      <c r="AH779" s="31"/>
    </row>
    <row r="780" spans="1:34" x14ac:dyDescent="0.4">
      <c r="A780" s="31">
        <f>IFERROR(IF(AND(A758=A759,A759=A760,A760=A761,A761=A762,A762=A763,A763=A764,A764=A765,A765=A766,A766=A767,A767=A768,A768=A769,A769=A770,A770=A771,A771=A772,A772=A773,A773=A774,A774=A775,A775=A776,A776=A777,A777=A778,A778=A779),IF(A779+1&gt;MATCH(0,Input_Lieferant!$B$9:$B$158,-1),"",A779+1),A779),"")</f>
        <v>36</v>
      </c>
      <c r="B780" s="31"/>
      <c r="C780" s="25" t="str">
        <f t="shared" si="24"/>
        <v>001</v>
      </c>
      <c r="D780" s="31"/>
      <c r="E780" s="31"/>
      <c r="F780" s="31" t="str">
        <f>IF(A780&lt;&gt;"", _xlfn.IFNA(INDEX('Systemmanager - Datenassistent'!$A$9:$AE$159,MATCH(A780,Input_Lieferant!$B$9:$B$158,0),MATCH(W780,'Systemmanager - Datenassistent'!$A$8:$AE$8,0)),""), "")&amp;""</f>
        <v/>
      </c>
      <c r="G780" s="31"/>
      <c r="H780" s="31"/>
      <c r="I780" s="31"/>
      <c r="J780" s="31"/>
      <c r="K780" s="31"/>
      <c r="L780" s="31"/>
      <c r="M780" s="31"/>
      <c r="N780" s="31"/>
      <c r="O780" s="31"/>
      <c r="P780" s="31"/>
      <c r="Q780" s="31"/>
      <c r="R780" s="31"/>
      <c r="S780" s="31"/>
      <c r="T780" s="31"/>
      <c r="U780" s="31"/>
      <c r="V780" s="31"/>
      <c r="W780" s="31" t="str">
        <f t="shared" si="23"/>
        <v>V_APM</v>
      </c>
      <c r="X780" s="31"/>
      <c r="Y780" s="31"/>
      <c r="Z780" s="31"/>
      <c r="AA780" s="31"/>
      <c r="AB780" s="31"/>
      <c r="AC780" s="31"/>
      <c r="AD780" s="31"/>
      <c r="AE780" s="31"/>
      <c r="AF780" s="31"/>
      <c r="AG780" s="31"/>
      <c r="AH780" s="31"/>
    </row>
    <row r="781" spans="1:34" x14ac:dyDescent="0.4">
      <c r="A781" s="31">
        <f>IFERROR(IF(AND(A759=A760,A760=A761,A761=A762,A762=A763,A763=A764,A764=A765,A765=A766,A766=A767,A767=A768,A768=A769,A769=A770,A770=A771,A771=A772,A772=A773,A773=A774,A774=A775,A775=A776,A776=A777,A777=A778,A778=A779,A779=A780),IF(A780+1&gt;MATCH(0,Input_Lieferant!$B$9:$B$158,-1),"",A780+1),A780),"")</f>
        <v>36</v>
      </c>
      <c r="B781" s="31"/>
      <c r="C781" s="25" t="str">
        <f t="shared" si="24"/>
        <v>001</v>
      </c>
      <c r="D781" s="31"/>
      <c r="E781" s="31"/>
      <c r="F781" s="31"/>
      <c r="G781" s="31"/>
      <c r="H781" s="31"/>
      <c r="I781" s="31"/>
      <c r="J781" s="31"/>
      <c r="K781" s="31"/>
      <c r="L781" s="31"/>
      <c r="M781" s="31"/>
      <c r="N781" s="31"/>
      <c r="O781" s="31"/>
      <c r="P781" s="31"/>
      <c r="Q781" s="31"/>
      <c r="R781" s="31"/>
      <c r="S781" s="31"/>
      <c r="T781" s="31"/>
      <c r="U781" s="31"/>
      <c r="V781" s="31"/>
      <c r="W781" s="31" t="str">
        <f t="shared" si="23"/>
        <v>V_CHEOPS</v>
      </c>
      <c r="X781" s="31"/>
      <c r="Y781" s="31"/>
      <c r="Z781" s="31"/>
      <c r="AA781" s="31"/>
      <c r="AB781" s="31"/>
      <c r="AC781" s="31"/>
      <c r="AD781" s="31"/>
      <c r="AE781" s="31"/>
      <c r="AF781" s="31"/>
      <c r="AG781" s="31"/>
      <c r="AH781" s="31"/>
    </row>
    <row r="782" spans="1:34" x14ac:dyDescent="0.4">
      <c r="A782" s="31">
        <f>IFERROR(IF(AND(A760=A761,A761=A762,A762=A763,A763=A764,A764=A765,A765=A766,A766=A767,A767=A768,A768=A769,A769=A770,A770=A771,A771=A772,A772=A773,A773=A774,A774=A775,A775=A776,A776=A777,A777=A778,A778=A779,A779=A780,A780=A781),IF(A781+1&gt;MATCH(0,Input_Lieferant!$B$9:$B$158,-1),"",A781+1),A781),"")</f>
        <v>36</v>
      </c>
      <c r="B782" s="31"/>
      <c r="C782" s="25" t="str">
        <f t="shared" si="24"/>
        <v>001</v>
      </c>
      <c r="D782" s="31"/>
      <c r="E782" s="31"/>
      <c r="F782" s="31" t="str">
        <f>IF(A782&lt;&gt;"", _xlfn.IFNA(INDEX('Systemmanager - Datenassistent'!$A$9:$AE$159,MATCH(A782,Input_Lieferant!$B$9:$B$158,0),MATCH(W782,'Systemmanager - Datenassistent'!$A$8:$AE$8,0)),""), "")&amp;""</f>
        <v>X</v>
      </c>
      <c r="G782" s="31"/>
      <c r="H782" s="31"/>
      <c r="I782" s="31"/>
      <c r="J782" s="31"/>
      <c r="K782" s="31"/>
      <c r="L782" s="31"/>
      <c r="M782" s="31"/>
      <c r="N782" s="31"/>
      <c r="O782" s="31"/>
      <c r="P782" s="31"/>
      <c r="Q782" s="31"/>
      <c r="R782" s="31"/>
      <c r="S782" s="31"/>
      <c r="T782" s="31"/>
      <c r="U782" s="31"/>
      <c r="V782" s="31"/>
      <c r="W782" s="31" t="str">
        <f t="shared" si="23"/>
        <v>V_SVSAA</v>
      </c>
      <c r="X782" s="31"/>
      <c r="Y782" s="31"/>
      <c r="Z782" s="31"/>
      <c r="AA782" s="31"/>
      <c r="AB782" s="31"/>
      <c r="AC782" s="31"/>
      <c r="AD782" s="31"/>
      <c r="AE782" s="31"/>
      <c r="AF782" s="31"/>
      <c r="AG782" s="31"/>
      <c r="AH782" s="31"/>
    </row>
    <row r="783" spans="1:34" x14ac:dyDescent="0.4">
      <c r="A783" s="31">
        <f>IFERROR(IF(AND(A761=A762,A762=A763,A763=A764,A764=A765,A765=A766,A766=A767,A767=A768,A768=A769,A769=A770,A770=A771,A771=A772,A772=A773,A773=A774,A774=A775,A775=A776,A776=A777,A777=A778,A778=A779,A779=A780,A780=A781,A781=A782),IF(A782+1&gt;MATCH(0,Input_Lieferant!$B$9:$B$158,-1),"",A782+1),A782),"")</f>
        <v>36</v>
      </c>
      <c r="B783" s="31"/>
      <c r="C783" s="25" t="str">
        <f t="shared" si="24"/>
        <v>001</v>
      </c>
      <c r="D783" s="31"/>
      <c r="E783" s="31"/>
      <c r="F783" s="31" t="str">
        <f>IF(A783&lt;&gt;"", IFERROR(ROUND(INDEX(Input_Lieferant!$A$9:$AS$159,MATCH(A783,Input_Lieferant!$B$9:$B$158,0),MATCH(W783,Input_Lieferant!$A$8:$AS$8,0)),2),""), "")&amp;""</f>
        <v>9.55</v>
      </c>
      <c r="G783" s="31"/>
      <c r="H783" s="31"/>
      <c r="I783" s="31"/>
      <c r="J783" s="31"/>
      <c r="K783" s="31"/>
      <c r="L783" s="31"/>
      <c r="M783" s="31"/>
      <c r="N783" s="31"/>
      <c r="O783" s="31"/>
      <c r="P783" s="31"/>
      <c r="Q783" s="31"/>
      <c r="R783" s="31"/>
      <c r="S783" s="31"/>
      <c r="T783" s="31"/>
      <c r="U783" s="31"/>
      <c r="V783" s="31"/>
      <c r="W783" s="31" t="str">
        <f t="shared" si="23"/>
        <v>V_BEWERTUNGSPREIS</v>
      </c>
      <c r="X783" s="31"/>
      <c r="Y783" s="31"/>
      <c r="Z783" s="31"/>
      <c r="AA783" s="31"/>
      <c r="AB783" s="31"/>
      <c r="AC783" s="31"/>
      <c r="AD783" s="31"/>
      <c r="AE783" s="31"/>
      <c r="AF783" s="31"/>
      <c r="AG783" s="31"/>
      <c r="AH783" s="31"/>
    </row>
    <row r="784" spans="1:34" x14ac:dyDescent="0.4">
      <c r="A784" s="31">
        <f>IFERROR(IF(AND(A762=A763,A763=A764,A764=A765,A765=A766,A766=A767,A767=A768,A768=A769,A769=A770,A770=A771,A771=A772,A772=A773,A773=A774,A774=A775,A775=A776,A776=A777,A777=A778,A778=A779,A779=A780,A780=A781,A781=A782,A782=A783),IF(A783+1&gt;MATCH(0,Input_Lieferant!$B$9:$B$158,-1),"",A783+1),A783),"")</f>
        <v>36</v>
      </c>
      <c r="B784" s="31"/>
      <c r="C784" s="25" t="str">
        <f t="shared" si="24"/>
        <v>001</v>
      </c>
      <c r="D784" s="31"/>
      <c r="E784" s="31"/>
      <c r="F784" s="31" t="str">
        <f>IF(A784&lt;&gt;"", _xlfn.IFNA(INDEX(Input_Lieferant!$A$9:$AS$159,MATCH(A784,Input_Lieferant!$B$9:$B$158,0),MATCH(W784,Input_Lieferant!$A$8:$AS$8,0)),""), "")&amp;""</f>
        <v>CHF</v>
      </c>
      <c r="G784" s="31"/>
      <c r="H784" s="31"/>
      <c r="I784" s="31"/>
      <c r="J784" s="31"/>
      <c r="K784" s="31"/>
      <c r="L784" s="31"/>
      <c r="M784" s="31"/>
      <c r="N784" s="31"/>
      <c r="O784" s="31"/>
      <c r="P784" s="31"/>
      <c r="Q784" s="31"/>
      <c r="R784" s="31"/>
      <c r="S784" s="31"/>
      <c r="T784" s="31"/>
      <c r="U784" s="31"/>
      <c r="V784" s="31"/>
      <c r="W784" s="31" t="str">
        <f t="shared" si="23"/>
        <v>V_WAEHRUNG</v>
      </c>
      <c r="X784" s="31"/>
      <c r="Y784" s="31"/>
      <c r="Z784" s="31"/>
      <c r="AA784" s="31"/>
      <c r="AB784" s="31"/>
      <c r="AC784" s="31"/>
      <c r="AD784" s="31"/>
      <c r="AE784" s="31"/>
      <c r="AF784" s="31"/>
      <c r="AG784" s="31"/>
      <c r="AH784" s="31"/>
    </row>
    <row r="785" spans="1:34" x14ac:dyDescent="0.4">
      <c r="A785" s="31">
        <f>IFERROR(IF(AND(A763=A764,A764=A765,A765=A766,A766=A767,A767=A768,A768=A769,A769=A770,A770=A771,A771=A772,A772=A773,A773=A774,A774=A775,A775=A776,A776=A777,A777=A778,A778=A779,A779=A780,A780=A781,A781=A782,A782=A783,A783=A784),IF(A784+1&gt;MATCH(0,Input_Lieferant!$B$9:$B$158,-1),"",A784+1),A784),"")</f>
        <v>36</v>
      </c>
      <c r="B785" s="31"/>
      <c r="C785" s="25" t="str">
        <f t="shared" si="24"/>
        <v>001</v>
      </c>
      <c r="D785" s="31"/>
      <c r="E785" s="31"/>
      <c r="F785" s="31" t="str">
        <f>IF(A785&lt;&gt;"", _xlfn.IFNA(INDEX(Input_Lieferant!$A$9:$AS$159,MATCH(A785,Input_Lieferant!$B$9:$B$158,0),MATCH(W785,Input_Lieferant!$A$8:$AS$8,0)),""), "")&amp;""</f>
        <v>49</v>
      </c>
      <c r="G785" s="31"/>
      <c r="H785" s="31"/>
      <c r="I785" s="31"/>
      <c r="J785" s="31"/>
      <c r="K785" s="31"/>
      <c r="L785" s="31"/>
      <c r="M785" s="31"/>
      <c r="N785" s="31"/>
      <c r="O785" s="31"/>
      <c r="P785" s="31"/>
      <c r="Q785" s="31"/>
      <c r="R785" s="31"/>
      <c r="S785" s="31"/>
      <c r="T785" s="31"/>
      <c r="U785" s="31"/>
      <c r="V785" s="31"/>
      <c r="W785" s="31" t="str">
        <f t="shared" si="23"/>
        <v>V_PREISEINHEIT</v>
      </c>
      <c r="X785" s="31"/>
      <c r="Y785" s="31"/>
      <c r="Z785" s="31"/>
      <c r="AA785" s="31"/>
      <c r="AB785" s="31"/>
      <c r="AC785" s="31"/>
      <c r="AD785" s="31"/>
      <c r="AE785" s="31"/>
      <c r="AF785" s="31"/>
      <c r="AG785" s="31"/>
      <c r="AH785" s="31"/>
    </row>
    <row r="786" spans="1:34" x14ac:dyDescent="0.4">
      <c r="A786" s="31">
        <f>IFERROR(IF(AND(A764=A765,A765=A766,A766=A767,A767=A768,A768=A769,A769=A770,A770=A771,A771=A772,A772=A773,A773=A774,A774=A775,A775=A776,A776=A777,A777=A778,A778=A779,A779=A780,A780=A781,A781=A782,A782=A783,A783=A784,A784=A785),IF(A785+1&gt;MATCH(0,Input_Lieferant!$B$9:$B$158,-1),"",A785+1),A785),"")</f>
        <v>36</v>
      </c>
      <c r="B786" s="31"/>
      <c r="C786" s="25" t="str">
        <f t="shared" si="24"/>
        <v>001</v>
      </c>
      <c r="D786" s="31"/>
      <c r="E786" s="31"/>
      <c r="F786" s="31">
        <f ca="1">IF(A786&lt;&gt;"",NOW(),"")</f>
        <v>45755.458305902779</v>
      </c>
      <c r="G786" s="31"/>
      <c r="H786" s="31"/>
      <c r="I786" s="31"/>
      <c r="J786" s="31"/>
      <c r="K786" s="31"/>
      <c r="L786" s="31"/>
      <c r="M786" s="31"/>
      <c r="N786" s="31"/>
      <c r="O786" s="31"/>
      <c r="P786" s="31"/>
      <c r="Q786" s="31"/>
      <c r="R786" s="31"/>
      <c r="S786" s="31"/>
      <c r="T786" s="31"/>
      <c r="U786" s="31"/>
      <c r="V786" s="31"/>
      <c r="W786" s="31" t="str">
        <f t="shared" si="23"/>
        <v>V_GUELTIGAB</v>
      </c>
      <c r="X786" s="31"/>
      <c r="Y786" s="31"/>
      <c r="Z786" s="31"/>
      <c r="AA786" s="31"/>
      <c r="AB786" s="31"/>
      <c r="AC786" s="31"/>
      <c r="AD786" s="31"/>
      <c r="AE786" s="31"/>
      <c r="AF786" s="31"/>
      <c r="AG786" s="31"/>
      <c r="AH786" s="31"/>
    </row>
    <row r="787" spans="1:34" x14ac:dyDescent="0.4">
      <c r="A787" s="31">
        <f>IFERROR(IF(AND(A765=A766,A766=A767,A767=A768,A768=A769,A769=A770,A770=A771,A771=A772,A772=A773,A773=A774,A774=A775,A775=A776,A776=A777,A777=A778,A778=A779,A779=A780,A780=A781,A781=A782,A782=A783,A783=A784,A784=A785,A785=A786),IF(A786+1&gt;MATCH(0,Input_Lieferant!$B$9:$B$158,-1),"",A786+1),A786),"")</f>
        <v>36</v>
      </c>
      <c r="B787" s="31"/>
      <c r="C787" s="25" t="str">
        <f t="shared" si="24"/>
        <v>001</v>
      </c>
      <c r="D787" s="31"/>
      <c r="E787" s="31"/>
      <c r="F787" s="31" t="str">
        <f>IF(A787&lt;&gt;"", _xlfn.IFNA(INDEX('Systemmanager - Datenassistent'!$A$9:$AE$159,MATCH(A787,Input_Lieferant!$B$9:$B$158,0),MATCH(W787,'Systemmanager - Datenassistent'!$A$8:$AE$8,0)),""), "")&amp;""</f>
        <v/>
      </c>
      <c r="G787" s="31"/>
      <c r="H787" s="31"/>
      <c r="I787" s="31"/>
      <c r="J787" s="31"/>
      <c r="K787" s="31"/>
      <c r="L787" s="31"/>
      <c r="M787" s="31"/>
      <c r="N787" s="31"/>
      <c r="O787" s="31"/>
      <c r="P787" s="31"/>
      <c r="Q787" s="31"/>
      <c r="R787" s="31"/>
      <c r="S787" s="31"/>
      <c r="T787" s="31"/>
      <c r="U787" s="31"/>
      <c r="V787" s="31"/>
      <c r="W787" s="31" t="str">
        <f t="shared" si="23"/>
        <v>V_MIET_RELEVANZ</v>
      </c>
      <c r="X787" s="31"/>
      <c r="Y787" s="31"/>
      <c r="Z787" s="31"/>
      <c r="AA787" s="31"/>
      <c r="AB787" s="31"/>
      <c r="AC787" s="31"/>
      <c r="AD787" s="31"/>
      <c r="AE787" s="31"/>
      <c r="AF787" s="31"/>
      <c r="AG787" s="31"/>
      <c r="AH787" s="31"/>
    </row>
    <row r="788" spans="1:34" x14ac:dyDescent="0.4">
      <c r="A788" s="31">
        <f>IFERROR(IF(AND(A766=A767,A767=A768,A768=A769,A769=A770,A770=A771,A771=A772,A772=A773,A773=A774,A774=A775,A775=A776,A776=A777,A777=A778,A778=A779,A779=A780,A780=A781,A781=A782,A782=A783,A783=A784,A784=A785,A785=A786,A786=A787),IF(A787+1&gt;MATCH(0,Input_Lieferant!$B$9:$B$158,-1),"",A787+1),A787),"")</f>
        <v>36</v>
      </c>
      <c r="B788" s="31"/>
      <c r="C788" s="25" t="str">
        <f t="shared" si="24"/>
        <v>001</v>
      </c>
      <c r="D788" s="31"/>
      <c r="E788" s="31"/>
      <c r="F788" s="31" t="str">
        <f>IF(A788&lt;&gt;"", _xlfn.IFNA(INDEX('Systemmanager - Datenassistent'!$A$9:$AE$159,MATCH(A788,Input_Lieferant!$B$9:$B$158,0),MATCH(W788,'Systemmanager - Datenassistent'!$A$8:$AE$8,0)),""), "")&amp;""</f>
        <v>10</v>
      </c>
      <c r="G788" s="31"/>
      <c r="H788" s="31"/>
      <c r="I788" s="31"/>
      <c r="J788" s="31"/>
      <c r="K788" s="31"/>
      <c r="L788" s="31"/>
      <c r="M788" s="31"/>
      <c r="N788" s="31"/>
      <c r="O788" s="31"/>
      <c r="P788" s="31"/>
      <c r="Q788" s="31"/>
      <c r="R788" s="31"/>
      <c r="S788" s="31"/>
      <c r="T788" s="31"/>
      <c r="U788" s="31"/>
      <c r="V788" s="31"/>
      <c r="W788" s="31" t="str">
        <f t="shared" si="23"/>
        <v>V_NACHSCHUBKLASSE</v>
      </c>
      <c r="X788" s="31"/>
      <c r="Y788" s="31"/>
      <c r="Z788" s="31"/>
      <c r="AA788" s="31"/>
      <c r="AB788" s="31"/>
      <c r="AC788" s="31"/>
      <c r="AD788" s="31"/>
      <c r="AE788" s="31"/>
      <c r="AF788" s="31"/>
      <c r="AG788" s="31"/>
      <c r="AH788" s="31"/>
    </row>
    <row r="789" spans="1:34" x14ac:dyDescent="0.4">
      <c r="A789" s="31">
        <f>IFERROR(IF(AND(A767=A768,A768=A769,A769=A770,A770=A771,A771=A772,A772=A773,A773=A774,A774=A775,A775=A776,A776=A777,A777=A778,A778=A779,A779=A780,A780=A781,A781=A782,A782=A783,A783=A784,A784=A785,A785=A786,A786=A787,A787=A788),IF(A788+1&gt;MATCH(0,Input_Lieferant!$B$9:$B$158,-1),"",A788+1),A788),"")</f>
        <v>36</v>
      </c>
      <c r="B789" s="31"/>
      <c r="C789" s="25" t="str">
        <f t="shared" si="24"/>
        <v>001</v>
      </c>
      <c r="D789" s="31"/>
      <c r="E789" s="31"/>
      <c r="F789" s="31" t="str">
        <f>IF(A789&lt;&gt;"", _xlfn.IFNA(INDEX(Input_Lieferant!$A$9:$AS$159,MATCH(A789,Input_Lieferant!$B$9:$B$158,0),MATCH(W789,Input_Lieferant!$A$8:$AS$8,0)),""), "")&amp;""</f>
        <v>43</v>
      </c>
      <c r="G789" s="31"/>
      <c r="H789" s="31"/>
      <c r="I789" s="31"/>
      <c r="J789" s="31"/>
      <c r="K789" s="31"/>
      <c r="L789" s="31"/>
      <c r="M789" s="31"/>
      <c r="N789" s="31"/>
      <c r="O789" s="31"/>
      <c r="P789" s="31"/>
      <c r="Q789" s="31"/>
      <c r="R789" s="31"/>
      <c r="S789" s="31"/>
      <c r="T789" s="31"/>
      <c r="U789" s="31"/>
      <c r="V789" s="31"/>
      <c r="W789" s="31" t="str">
        <f t="shared" si="23"/>
        <v>V_LAGERFAEHIGKEIT</v>
      </c>
      <c r="X789" s="31"/>
      <c r="Y789" s="31"/>
      <c r="Z789" s="31"/>
      <c r="AA789" s="31"/>
      <c r="AB789" s="31"/>
      <c r="AC789" s="31"/>
      <c r="AD789" s="31"/>
      <c r="AE789" s="31"/>
      <c r="AF789" s="31"/>
      <c r="AG789" s="31"/>
      <c r="AH789" s="31"/>
    </row>
    <row r="790" spans="1:34" x14ac:dyDescent="0.4">
      <c r="A790" s="31">
        <f>IFERROR(IF(AND(A768=A769,A769=A770,A770=A771,A771=A772,A772=A773,A773=A774,A774=A775,A775=A776,A776=A777,A777=A778,A778=A779,A779=A780,A780=A781,A781=A782,A782=A783,A783=A784,A784=A785,A785=A786,A786=A787,A787=A788,A788=A789),IF(A789+1&gt;MATCH(0,Input_Lieferant!$B$9:$B$158,-1),"",A789+1),A789),"")</f>
        <v>36</v>
      </c>
      <c r="B790" s="31"/>
      <c r="C790" s="25" t="str">
        <f t="shared" si="24"/>
        <v>001</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V_BETRIEBSMITTEL</v>
      </c>
      <c r="X790" s="31"/>
      <c r="Y790" s="31"/>
      <c r="Z790" s="31"/>
      <c r="AA790" s="31"/>
      <c r="AB790" s="31"/>
      <c r="AC790" s="31"/>
      <c r="AD790" s="31"/>
      <c r="AE790" s="31"/>
      <c r="AF790" s="31"/>
      <c r="AG790" s="31"/>
      <c r="AH790" s="31"/>
    </row>
    <row r="791" spans="1:34" x14ac:dyDescent="0.4">
      <c r="A791" s="31">
        <f>IFERROR(IF(AND(A769=A770,A770=A771,A771=A772,A772=A773,A773=A774,A774=A775,A775=A776,A776=A777,A777=A778,A778=A779,A779=A780,A780=A781,A781=A782,A782=A783,A783=A784,A784=A785,A785=A786,A786=A787,A787=A788,A788=A789,A789=A790),IF(A790+1&gt;MATCH(0,Input_Lieferant!$B$9:$B$158,-1),"",A790+1),A790),"")</f>
        <v>36</v>
      </c>
      <c r="B791" s="31"/>
      <c r="C791" s="25" t="str">
        <f t="shared" si="24"/>
        <v>001</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V_SONDERBETRIEBSMITTEL_MKZ</v>
      </c>
      <c r="X791" s="31"/>
      <c r="Y791" s="31"/>
      <c r="Z791" s="31"/>
      <c r="AA791" s="31"/>
      <c r="AB791" s="31"/>
      <c r="AC791" s="31"/>
      <c r="AD791" s="31"/>
      <c r="AE791" s="31"/>
      <c r="AF791" s="31"/>
      <c r="AG791" s="31"/>
      <c r="AH791" s="31"/>
    </row>
    <row r="792" spans="1:34" x14ac:dyDescent="0.4">
      <c r="A792" s="31">
        <f>IFERROR(IF(AND(A770=A771,A771=A772,A772=A773,A773=A774,A774=A775,A775=A776,A776=A777,A777=A778,A778=A779,A779=A780,A780=A781,A781=A782,A782=A783,A783=A784,A784=A785,A785=A786,A786=A787,A787=A788,A788=A789,A789=A790,A790=A791),IF(A791+1&gt;MATCH(0,Input_Lieferant!$B$9:$B$158,-1),"",A791+1),A791),"")</f>
        <v>36</v>
      </c>
      <c r="B792" s="31"/>
      <c r="C792" s="25" t="str">
        <f t="shared" si="24"/>
        <v>001</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V_SONDERBETRIEBSMITTEL_PRD</v>
      </c>
      <c r="X792" s="31"/>
      <c r="Y792" s="31"/>
      <c r="Z792" s="31"/>
      <c r="AA792" s="31"/>
      <c r="AB792" s="31"/>
      <c r="AC792" s="31"/>
      <c r="AD792" s="31"/>
      <c r="AE792" s="31"/>
      <c r="AF792" s="31"/>
      <c r="AG792" s="31"/>
      <c r="AH792" s="31"/>
    </row>
    <row r="793" spans="1:34" x14ac:dyDescent="0.4">
      <c r="A793" s="31">
        <f>IFERROR(IF(AND(A771=A772,A772=A773,A773=A774,A774=A775,A775=A776,A776=A777,A777=A778,A778=A779,A779=A780,A780=A781,A781=A782,A782=A783,A783=A784,A784=A785,A785=A786,A786=A787,A787=A788,A788=A789,A789=A790,A790=A791,A791=A792),IF(A792+1&gt;MATCH(0,Input_Lieferant!$B$9:$B$158,-1),"",A792+1),A792),"")</f>
        <v>36</v>
      </c>
      <c r="B793" s="31"/>
      <c r="C793" s="25" t="str">
        <f t="shared" si="24"/>
        <v>001</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31"/>
      <c r="H793" s="31"/>
      <c r="I793" s="31"/>
      <c r="J793" s="31"/>
      <c r="K793" s="31"/>
      <c r="L793" s="31"/>
      <c r="M793" s="31"/>
      <c r="N793" s="31"/>
      <c r="O793" s="31"/>
      <c r="P793" s="31"/>
      <c r="Q793" s="31"/>
      <c r="R793" s="31"/>
      <c r="S793" s="31"/>
      <c r="T793" s="31"/>
      <c r="U793" s="31"/>
      <c r="V793" s="31"/>
      <c r="W793" s="31" t="str">
        <f t="shared" si="25"/>
        <v>V_SONDERBETRIEBSMITTEL_TRP</v>
      </c>
      <c r="X793" s="31"/>
      <c r="Y793" s="31"/>
      <c r="Z793" s="31"/>
      <c r="AA793" s="31"/>
      <c r="AB793" s="31"/>
      <c r="AC793" s="31"/>
      <c r="AD793" s="31"/>
      <c r="AE793" s="31"/>
      <c r="AF793" s="31"/>
      <c r="AG793" s="31"/>
      <c r="AH793" s="31"/>
    </row>
    <row r="794" spans="1:34" x14ac:dyDescent="0.4">
      <c r="A794" s="31">
        <f>IFERROR(IF(AND(A772=A773,A773=A774,A774=A775,A775=A776,A776=A777,A777=A778,A778=A779,A779=A780,A780=A781,A781=A782,A782=A783,A783=A784,A784=A785,A785=A786,A786=A787,A787=A788,A788=A789,A789=A790,A790=A791,A791=A792,A792=A793),IF(A793+1&gt;MATCH(0,Input_Lieferant!$B$9:$B$158,-1),"",A793+1),A793),"")</f>
        <v>37</v>
      </c>
      <c r="B794" s="31"/>
      <c r="C794" s="25" t="str">
        <f t="shared" si="24"/>
        <v>001</v>
      </c>
      <c r="D794" s="31"/>
      <c r="E794" s="31"/>
      <c r="F794" s="31" t="str">
        <f>IF(A794&lt;&gt;"", _xlfn.IFNA(INDEX(Grunddaten!$A$9:$S$159,MATCH(A794,Input_Lieferant!$B$9:$B$158,0),MATCH(W794,Grunddaten!$A$8:$M$8,0)),""), "")&amp;""</f>
        <v>zJKJypWluSnrafhykPsHIVFxUrzKqq</v>
      </c>
      <c r="G794" s="31"/>
      <c r="H794" s="31"/>
      <c r="I794" s="31"/>
      <c r="J794" s="31"/>
      <c r="K794" s="31"/>
      <c r="L794" s="31"/>
      <c r="M794" s="31"/>
      <c r="N794" s="31"/>
      <c r="O794" s="31"/>
      <c r="P794" s="31"/>
      <c r="Q794" s="31"/>
      <c r="R794" s="31"/>
      <c r="S794" s="31"/>
      <c r="T794" s="31"/>
      <c r="U794" s="31"/>
      <c r="V794" s="31"/>
      <c r="W794" s="31" t="str">
        <f t="shared" si="25"/>
        <v>V_A_NUMMER</v>
      </c>
      <c r="X794" s="31"/>
      <c r="Y794" s="31"/>
      <c r="Z794" s="31"/>
      <c r="AA794" s="31"/>
      <c r="AB794" s="31"/>
      <c r="AC794" s="31"/>
      <c r="AD794" s="31"/>
      <c r="AE794" s="31"/>
      <c r="AF794" s="31"/>
      <c r="AG794" s="31"/>
      <c r="AH794" s="31"/>
    </row>
    <row r="795" spans="1:34" x14ac:dyDescent="0.4">
      <c r="A795" s="31">
        <f>IFERROR(IF(AND(A773=A774,A774=A775,A775=A776,A776=A777,A777=A778,A778=A779,A779=A780,A780=A781,A781=A782,A782=A783,A783=A784,A784=A785,A785=A786,A786=A787,A787=A788,A788=A789,A789=A790,A790=A791,A791=A792,A792=A793,A793=A794),IF(A794+1&gt;MATCH(0,Input_Lieferant!$B$9:$B$158,-1),"",A794+1),A794),"")</f>
        <v>37</v>
      </c>
      <c r="B795" s="31"/>
      <c r="C795" s="25" t="str">
        <f t="shared" si="24"/>
        <v>001</v>
      </c>
      <c r="D795" s="31"/>
      <c r="E795" s="31"/>
      <c r="F795" s="31" t="str">
        <f>IF(A795&lt;&gt;"", _xlfn.IFNA(INDEX(Grunddaten!$A$9:$S$159,MATCH(A795,Input_Lieferant!$B$9:$B$158,0),MATCH(W795,Grunddaten!$A$8:$M$8,0)),""), "")&amp;""</f>
        <v>5.54</v>
      </c>
      <c r="G795" s="31"/>
      <c r="H795" s="31"/>
      <c r="I795" s="31"/>
      <c r="J795" s="31"/>
      <c r="K795" s="31"/>
      <c r="L795" s="31"/>
      <c r="M795" s="31"/>
      <c r="N795" s="31"/>
      <c r="O795" s="31"/>
      <c r="P795" s="31"/>
      <c r="Q795" s="31"/>
      <c r="R795" s="31"/>
      <c r="S795" s="31"/>
      <c r="T795" s="31"/>
      <c r="U795" s="31"/>
      <c r="V795" s="31"/>
      <c r="W795" s="31" t="str">
        <f t="shared" si="25"/>
        <v>V_REVFREMD</v>
      </c>
      <c r="X795" s="31"/>
      <c r="Y795" s="31"/>
      <c r="Z795" s="31"/>
      <c r="AA795" s="31"/>
      <c r="AB795" s="31"/>
      <c r="AC795" s="31"/>
      <c r="AD795" s="31"/>
      <c r="AE795" s="31"/>
      <c r="AF795" s="31"/>
      <c r="AG795" s="31"/>
      <c r="AH795" s="31"/>
    </row>
    <row r="796" spans="1:34" x14ac:dyDescent="0.4">
      <c r="A796" s="31">
        <f>IFERROR(IF(AND(A774=A775,A775=A776,A776=A777,A777=A778,A778=A779,A779=A780,A780=A781,A781=A782,A782=A783,A783=A784,A784=A785,A785=A786,A786=A787,A787=A788,A788=A789,A789=A790,A790=A791,A791=A792,A792=A793,A793=A794,A794=A795),IF(A795+1&gt;MATCH(0,Input_Lieferant!$B$9:$B$158,-1),"",A795+1),A795),"")</f>
        <v>37</v>
      </c>
      <c r="B796" s="31"/>
      <c r="C796" s="25" t="str">
        <f t="shared" si="24"/>
        <v>001</v>
      </c>
      <c r="D796" s="31"/>
      <c r="E796" s="31"/>
      <c r="F796" s="31" t="str">
        <f>IF(A796&lt;&gt;"", _xlfn.IFNA(INDEX(Grunddaten!$A$9:$S$159,MATCH(A796,Input_Lieferant!$B$9:$B$158,0),MATCH(W796,Grunddaten!$A$8:$M$8,0)),""), "")&amp;""</f>
        <v>5.84</v>
      </c>
      <c r="G796" s="31"/>
      <c r="H796" s="31"/>
      <c r="I796" s="31"/>
      <c r="J796" s="31"/>
      <c r="K796" s="31"/>
      <c r="L796" s="31"/>
      <c r="M796" s="31"/>
      <c r="N796" s="31"/>
      <c r="O796" s="31"/>
      <c r="P796" s="31"/>
      <c r="Q796" s="31"/>
      <c r="R796" s="31"/>
      <c r="S796" s="31"/>
      <c r="T796" s="31"/>
      <c r="U796" s="31"/>
      <c r="V796" s="31"/>
      <c r="W796" s="31" t="str">
        <f t="shared" si="25"/>
        <v>V_REVEIGEN</v>
      </c>
      <c r="X796" s="31"/>
      <c r="Y796" s="31"/>
      <c r="Z796" s="31"/>
      <c r="AA796" s="31"/>
      <c r="AB796" s="31"/>
      <c r="AC796" s="31"/>
      <c r="AD796" s="31"/>
      <c r="AE796" s="31"/>
      <c r="AF796" s="31"/>
      <c r="AG796" s="31"/>
      <c r="AH796" s="31"/>
    </row>
    <row r="797" spans="1:34" x14ac:dyDescent="0.4">
      <c r="A797" s="31">
        <f>IFERROR(IF(AND(A775=A776,A776=A777,A777=A778,A778=A779,A779=A780,A780=A781,A781=A782,A782=A783,A783=A784,A784=A785,A785=A786,A786=A787,A787=A788,A788=A789,A789=A790,A790=A791,A791=A792,A792=A793,A793=A794,A794=A795,A795=A796),IF(A796+1&gt;MATCH(0,Input_Lieferant!$B$9:$B$158,-1),"",A796+1),A796),"")</f>
        <v>37</v>
      </c>
      <c r="B797" s="31"/>
      <c r="C797" s="25" t="str">
        <f t="shared" si="24"/>
        <v>001</v>
      </c>
      <c r="D797" s="31"/>
      <c r="E797" s="31"/>
      <c r="F797" s="31" t="str">
        <f>IF(A797&lt;&gt;"", _xlfn.IFNA(INDEX('Systemmanager - Datenassistent'!$A$9:$AE$159,MATCH(A797,Input_Lieferant!$B$9:$B$158,0),MATCH(W797,'Systemmanager - Datenassistent'!$A$8:$AE$8,0)),""), "")&amp;""</f>
        <v>prUMTwNqaXdIxfuHeCGLcOkVUDsBxP</v>
      </c>
      <c r="G797" s="31"/>
      <c r="H797" s="31"/>
      <c r="I797" s="31"/>
      <c r="J797" s="31"/>
      <c r="K797" s="31"/>
      <c r="L797" s="31"/>
      <c r="M797" s="31"/>
      <c r="N797" s="31"/>
      <c r="O797" s="31"/>
      <c r="P797" s="31"/>
      <c r="Q797" s="31"/>
      <c r="R797" s="31"/>
      <c r="S797" s="31"/>
      <c r="T797" s="31"/>
      <c r="U797" s="31"/>
      <c r="V797" s="31"/>
      <c r="W797" s="31" t="str">
        <f t="shared" si="25"/>
        <v>V_SYSTEMMANAGER</v>
      </c>
      <c r="X797" s="31"/>
      <c r="Y797" s="31"/>
      <c r="Z797" s="31"/>
      <c r="AA797" s="31"/>
      <c r="AB797" s="31"/>
      <c r="AC797" s="31"/>
      <c r="AD797" s="31"/>
      <c r="AE797" s="31"/>
      <c r="AF797" s="31"/>
      <c r="AG797" s="31"/>
      <c r="AH797" s="31"/>
    </row>
    <row r="798" spans="1:34" x14ac:dyDescent="0.4">
      <c r="A798" s="31">
        <f>IFERROR(IF(AND(A776=A777,A777=A778,A778=A779,A779=A780,A780=A781,A781=A782,A782=A783,A783=A784,A784=A785,A785=A786,A786=A787,A787=A788,A788=A789,A789=A790,A790=A791,A791=A792,A792=A793,A793=A794,A794=A795,A795=A796,A796=A797),IF(A797+1&gt;MATCH(0,Input_Lieferant!$B$9:$B$158,-1),"",A797+1),A797),"")</f>
        <v>37</v>
      </c>
      <c r="B798" s="31"/>
      <c r="C798" s="25" t="str">
        <f t="shared" si="24"/>
        <v>001</v>
      </c>
      <c r="D798" s="31"/>
      <c r="E798" s="31"/>
      <c r="F798" s="31" t="str">
        <f>IF(A798&lt;&gt;"", _xlfn.IFNA(INDEX(Grunddaten!$A$9:$S$159,MATCH(A798,Input_Lieferant!$B$9:$B$158,0),MATCH(W798,Grunddaten!$A$8:$M$8,0)),""), "")&amp;""</f>
        <v>U</v>
      </c>
      <c r="G798" s="31"/>
      <c r="H798" s="31"/>
      <c r="I798" s="31"/>
      <c r="J798" s="31"/>
      <c r="K798" s="31"/>
      <c r="L798" s="31"/>
      <c r="M798" s="31"/>
      <c r="N798" s="31"/>
      <c r="O798" s="31"/>
      <c r="P798" s="31"/>
      <c r="Q798" s="31"/>
      <c r="R798" s="31"/>
      <c r="S798" s="31"/>
      <c r="T798" s="31"/>
      <c r="U798" s="31"/>
      <c r="V798" s="31"/>
      <c r="W798" s="31" t="str">
        <f t="shared" si="25"/>
        <v>V_UEBERSETZUNG</v>
      </c>
      <c r="X798" s="31"/>
      <c r="Y798" s="31"/>
      <c r="Z798" s="31"/>
      <c r="AA798" s="31"/>
      <c r="AB798" s="31"/>
      <c r="AC798" s="31"/>
      <c r="AD798" s="31"/>
      <c r="AE798" s="31"/>
      <c r="AF798" s="31"/>
      <c r="AG798" s="31"/>
      <c r="AH798" s="31"/>
    </row>
    <row r="799" spans="1:34" x14ac:dyDescent="0.4">
      <c r="A799" s="31">
        <f>IFERROR(IF(AND(A777=A778,A778=A779,A779=A780,A780=A781,A781=A782,A782=A783,A783=A784,A784=A785,A785=A786,A786=A787,A787=A788,A788=A789,A789=A790,A790=A791,A791=A792,A792=A793,A793=A794,A794=A795,A795=A796,A796=A797,A797=A798),IF(A798+1&gt;MATCH(0,Input_Lieferant!$B$9:$B$158,-1),"",A798+1),A798),"")</f>
        <v>37</v>
      </c>
      <c r="B799" s="31"/>
      <c r="C799" s="25" t="str">
        <f t="shared" si="24"/>
        <v>001</v>
      </c>
      <c r="D799" s="31"/>
      <c r="E799" s="31"/>
      <c r="F799" s="31" t="str">
        <f>IF(A799&lt;&gt;"", _xlfn.IFNA(INDEX('Systemmanager - Datenassistent'!$A$9:$AE$159,MATCH(A799,Input_Lieferant!$B$9:$B$158,0),MATCH(W799,'Systemmanager - Datenassistent'!$A$8:$AE$8,0)),""), "")&amp;""</f>
        <v>CWfoanWiokyQsEshhfQyQwtEXAvOaI</v>
      </c>
      <c r="G799" s="31"/>
      <c r="H799" s="31"/>
      <c r="I799" s="31"/>
      <c r="J799" s="31"/>
      <c r="K799" s="31"/>
      <c r="L799" s="31"/>
      <c r="M799" s="31"/>
      <c r="N799" s="31"/>
      <c r="O799" s="31"/>
      <c r="P799" s="31"/>
      <c r="Q799" s="31"/>
      <c r="R799" s="31"/>
      <c r="S799" s="31"/>
      <c r="T799" s="31"/>
      <c r="U799" s="31"/>
      <c r="V799" s="31"/>
      <c r="W799" s="31" t="str">
        <f t="shared" si="25"/>
        <v>V_KENNZIFFER</v>
      </c>
      <c r="X799" s="31"/>
      <c r="Y799" s="31"/>
      <c r="Z799" s="31"/>
      <c r="AA799" s="31"/>
      <c r="AB799" s="31"/>
      <c r="AC799" s="31"/>
      <c r="AD799" s="31"/>
      <c r="AE799" s="31"/>
      <c r="AF799" s="31"/>
      <c r="AG799" s="31"/>
      <c r="AH799" s="31"/>
    </row>
    <row r="800" spans="1:34" x14ac:dyDescent="0.4">
      <c r="A800" s="31">
        <f>IFERROR(IF(AND(A778=A779,A779=A780,A780=A781,A781=A782,A782=A783,A783=A784,A784=A785,A785=A786,A786=A787,A787=A788,A788=A789,A789=A790,A790=A791,A791=A792,A792=A793,A793=A794,A794=A795,A795=A796,A796=A797,A797=A798,A798=A799),IF(A799+1&gt;MATCH(0,Input_Lieferant!$B$9:$B$158,-1),"",A799+1),A799),"")</f>
        <v>37</v>
      </c>
      <c r="B800" s="31"/>
      <c r="C800" s="25" t="str">
        <f t="shared" si="24"/>
        <v>001</v>
      </c>
      <c r="D800" s="31"/>
      <c r="E800" s="31"/>
      <c r="F800" s="31" t="str">
        <f>IF(A800&lt;&gt;"", _xlfn.IFNA(INDEX('Systemmanager - Datenassistent'!$A$9:$AE$159,MATCH(A800,Input_Lieferant!$B$9:$B$158,0),MATCH(W800,'Systemmanager - Datenassistent'!$A$8:$AE$8,0)),""), "")&amp;""</f>
        <v>WbLbTJbKliKMRkMtlQxVKntlDWMwvr</v>
      </c>
      <c r="G800" s="31"/>
      <c r="H800" s="31"/>
      <c r="I800" s="31"/>
      <c r="J800" s="31"/>
      <c r="K800" s="31"/>
      <c r="L800" s="31"/>
      <c r="M800" s="31"/>
      <c r="N800" s="31"/>
      <c r="O800" s="31"/>
      <c r="P800" s="31"/>
      <c r="Q800" s="31"/>
      <c r="R800" s="31"/>
      <c r="S800" s="31"/>
      <c r="T800" s="31"/>
      <c r="U800" s="31"/>
      <c r="V800" s="31"/>
      <c r="W800" s="31" t="str">
        <f t="shared" si="25"/>
        <v>V_NEXT_HIGHER</v>
      </c>
      <c r="X800" s="31"/>
      <c r="Y800" s="31"/>
      <c r="Z800" s="31"/>
      <c r="AA800" s="31"/>
      <c r="AB800" s="31"/>
      <c r="AC800" s="31"/>
      <c r="AD800" s="31"/>
      <c r="AE800" s="31"/>
      <c r="AF800" s="31"/>
      <c r="AG800" s="31"/>
      <c r="AH800" s="31"/>
    </row>
    <row r="801" spans="1:34" x14ac:dyDescent="0.4">
      <c r="A801" s="31">
        <f>IFERROR(IF(AND(A779=A780,A780=A781,A781=A782,A782=A783,A783=A784,A784=A785,A785=A786,A786=A787,A787=A788,A788=A789,A789=A790,A790=A791,A791=A792,A792=A793,A793=A794,A794=A795,A795=A796,A796=A797,A797=A798,A798=A799,A799=A800),IF(A800+1&gt;MATCH(0,Input_Lieferant!$B$9:$B$158,-1),"",A800+1),A800),"")</f>
        <v>37</v>
      </c>
      <c r="B801" s="31"/>
      <c r="C801" s="25" t="str">
        <f t="shared" si="24"/>
        <v>001</v>
      </c>
      <c r="D801" s="31"/>
      <c r="E801" s="31"/>
      <c r="F801" s="31" t="str">
        <f>IF(A801&lt;&gt;"", _xlfn.IFNA(INDEX(Grunddaten!$A$9:$S$159,MATCH(A801,Input_Lieferant!$B$9:$B$158,0),MATCH(W801,Grunddaten!$A$8:$M$8,0)),""), "")&amp;""</f>
        <v/>
      </c>
      <c r="G801" s="31"/>
      <c r="H801" s="31"/>
      <c r="I801" s="31"/>
      <c r="J801" s="31"/>
      <c r="K801" s="31"/>
      <c r="L801" s="31"/>
      <c r="M801" s="31"/>
      <c r="N801" s="31"/>
      <c r="O801" s="31"/>
      <c r="P801" s="31"/>
      <c r="Q801" s="31"/>
      <c r="R801" s="31"/>
      <c r="S801" s="31"/>
      <c r="T801" s="31"/>
      <c r="U801" s="31"/>
      <c r="V801" s="31"/>
      <c r="W801" s="31" t="str">
        <f t="shared" si="25"/>
        <v>V_ZERTFLUG</v>
      </c>
      <c r="X801" s="31"/>
      <c r="Y801" s="31"/>
      <c r="Z801" s="31"/>
      <c r="AA801" s="31"/>
      <c r="AB801" s="31"/>
      <c r="AC801" s="31"/>
      <c r="AD801" s="31"/>
      <c r="AE801" s="31"/>
      <c r="AF801" s="31"/>
      <c r="AG801" s="31"/>
      <c r="AH801" s="31"/>
    </row>
    <row r="802" spans="1:34" x14ac:dyDescent="0.4">
      <c r="A802" s="31">
        <f>IFERROR(IF(AND(A780=A781,A781=A782,A782=A783,A783=A784,A784=A785,A785=A786,A786=A787,A787=A788,A788=A789,A789=A790,A790=A791,A791=A792,A792=A793,A793=A794,A794=A795,A795=A796,A796=A797,A797=A798,A798=A799,A799=A800,A800=A801),IF(A801+1&gt;MATCH(0,Input_Lieferant!$B$9:$B$158,-1),"",A801+1),A801),"")</f>
        <v>37</v>
      </c>
      <c r="B802" s="31"/>
      <c r="C802" s="25" t="str">
        <f t="shared" si="24"/>
        <v>001</v>
      </c>
      <c r="D802" s="31"/>
      <c r="E802" s="31"/>
      <c r="F802" s="31" t="str">
        <f>IF(A802&lt;&gt;"", _xlfn.IFNA(INDEX('Systemmanager - Datenassistent'!$A$9:$AE$159,MATCH(A802,Input_Lieferant!$B$9:$B$158,0),MATCH(W802,'Systemmanager - Datenassistent'!$A$8:$AE$8,0)),""), "")&amp;""</f>
        <v/>
      </c>
      <c r="G802" s="31"/>
      <c r="H802" s="31"/>
      <c r="I802" s="31"/>
      <c r="J802" s="31"/>
      <c r="K802" s="31"/>
      <c r="L802" s="31"/>
      <c r="M802" s="31"/>
      <c r="N802" s="31"/>
      <c r="O802" s="31"/>
      <c r="P802" s="31"/>
      <c r="Q802" s="31"/>
      <c r="R802" s="31"/>
      <c r="S802" s="31"/>
      <c r="T802" s="31"/>
      <c r="U802" s="31"/>
      <c r="V802" s="31"/>
      <c r="W802" s="31" t="str">
        <f t="shared" si="25"/>
        <v>V_APM</v>
      </c>
      <c r="X802" s="31"/>
      <c r="Y802" s="31"/>
      <c r="Z802" s="31"/>
      <c r="AA802" s="31"/>
      <c r="AB802" s="31"/>
      <c r="AC802" s="31"/>
      <c r="AD802" s="31"/>
      <c r="AE802" s="31"/>
      <c r="AF802" s="31"/>
      <c r="AG802" s="31"/>
      <c r="AH802" s="31"/>
    </row>
    <row r="803" spans="1:34" x14ac:dyDescent="0.4">
      <c r="A803" s="31">
        <f>IFERROR(IF(AND(A781=A782,A782=A783,A783=A784,A784=A785,A785=A786,A786=A787,A787=A788,A788=A789,A789=A790,A790=A791,A791=A792,A792=A793,A793=A794,A794=A795,A795=A796,A796=A797,A797=A798,A798=A799,A799=A800,A800=A801,A801=A802),IF(A802+1&gt;MATCH(0,Input_Lieferant!$B$9:$B$158,-1),"",A802+1),A802),"")</f>
        <v>37</v>
      </c>
      <c r="B803" s="31"/>
      <c r="C803" s="25" t="str">
        <f t="shared" si="24"/>
        <v>001</v>
      </c>
      <c r="D803" s="31"/>
      <c r="E803" s="31"/>
      <c r="F803" s="31"/>
      <c r="G803" s="31"/>
      <c r="H803" s="31"/>
      <c r="I803" s="31"/>
      <c r="J803" s="31"/>
      <c r="K803" s="31"/>
      <c r="L803" s="31"/>
      <c r="M803" s="31"/>
      <c r="N803" s="31"/>
      <c r="O803" s="31"/>
      <c r="P803" s="31"/>
      <c r="Q803" s="31"/>
      <c r="R803" s="31"/>
      <c r="S803" s="31"/>
      <c r="T803" s="31"/>
      <c r="U803" s="31"/>
      <c r="V803" s="31"/>
      <c r="W803" s="31" t="str">
        <f t="shared" si="25"/>
        <v>V_CHEOPS</v>
      </c>
      <c r="X803" s="31"/>
      <c r="Y803" s="31"/>
      <c r="Z803" s="31"/>
      <c r="AA803" s="31"/>
      <c r="AB803" s="31"/>
      <c r="AC803" s="31"/>
      <c r="AD803" s="31"/>
      <c r="AE803" s="31"/>
      <c r="AF803" s="31"/>
      <c r="AG803" s="31"/>
      <c r="AH803" s="31"/>
    </row>
    <row r="804" spans="1:34" x14ac:dyDescent="0.4">
      <c r="A804" s="31">
        <f>IFERROR(IF(AND(A782=A783,A783=A784,A784=A785,A785=A786,A786=A787,A787=A788,A788=A789,A789=A790,A790=A791,A791=A792,A792=A793,A793=A794,A794=A795,A795=A796,A796=A797,A797=A798,A798=A799,A799=A800,A800=A801,A801=A802,A802=A803),IF(A803+1&gt;MATCH(0,Input_Lieferant!$B$9:$B$158,-1),"",A803+1),A803),"")</f>
        <v>37</v>
      </c>
      <c r="B804" s="31"/>
      <c r="C804" s="25" t="str">
        <f t="shared" si="24"/>
        <v>001</v>
      </c>
      <c r="D804" s="31"/>
      <c r="E804" s="31"/>
      <c r="F804" s="31" t="str">
        <f>IF(A804&lt;&gt;"", _xlfn.IFNA(INDEX('Systemmanager - Datenassistent'!$A$9:$AE$159,MATCH(A804,Input_Lieferant!$B$9:$B$158,0),MATCH(W804,'Systemmanager - Datenassistent'!$A$8:$AE$8,0)),""), "")&amp;""</f>
        <v/>
      </c>
      <c r="G804" s="31"/>
      <c r="H804" s="31"/>
      <c r="I804" s="31"/>
      <c r="J804" s="31"/>
      <c r="K804" s="31"/>
      <c r="L804" s="31"/>
      <c r="M804" s="31"/>
      <c r="N804" s="31"/>
      <c r="O804" s="31"/>
      <c r="P804" s="31"/>
      <c r="Q804" s="31"/>
      <c r="R804" s="31"/>
      <c r="S804" s="31"/>
      <c r="T804" s="31"/>
      <c r="U804" s="31"/>
      <c r="V804" s="31"/>
      <c r="W804" s="31" t="str">
        <f t="shared" si="25"/>
        <v>V_SVSAA</v>
      </c>
      <c r="X804" s="31"/>
      <c r="Y804" s="31"/>
      <c r="Z804" s="31"/>
      <c r="AA804" s="31"/>
      <c r="AB804" s="31"/>
      <c r="AC804" s="31"/>
      <c r="AD804" s="31"/>
      <c r="AE804" s="31"/>
      <c r="AF804" s="31"/>
      <c r="AG804" s="31"/>
      <c r="AH804" s="31"/>
    </row>
    <row r="805" spans="1:34" x14ac:dyDescent="0.4">
      <c r="A805" s="31">
        <f>IFERROR(IF(AND(A783=A784,A784=A785,A785=A786,A786=A787,A787=A788,A788=A789,A789=A790,A790=A791,A791=A792,A792=A793,A793=A794,A794=A795,A795=A796,A796=A797,A797=A798,A798=A799,A799=A800,A800=A801,A801=A802,A802=A803,A803=A804),IF(A804+1&gt;MATCH(0,Input_Lieferant!$B$9:$B$158,-1),"",A804+1),A804),"")</f>
        <v>37</v>
      </c>
      <c r="B805" s="31"/>
      <c r="C805" s="25" t="str">
        <f t="shared" si="24"/>
        <v>001</v>
      </c>
      <c r="D805" s="31"/>
      <c r="E805" s="31"/>
      <c r="F805" s="31" t="str">
        <f>IF(A805&lt;&gt;"", IFERROR(ROUND(INDEX(Input_Lieferant!$A$9:$AS$159,MATCH(A805,Input_Lieferant!$B$9:$B$158,0),MATCH(W805,Input_Lieferant!$A$8:$AS$8,0)),2),""), "")&amp;""</f>
        <v>4.99</v>
      </c>
      <c r="G805" s="31"/>
      <c r="H805" s="31"/>
      <c r="I805" s="31"/>
      <c r="J805" s="31"/>
      <c r="K805" s="31"/>
      <c r="L805" s="31"/>
      <c r="M805" s="31"/>
      <c r="N805" s="31"/>
      <c r="O805" s="31"/>
      <c r="P805" s="31"/>
      <c r="Q805" s="31"/>
      <c r="R805" s="31"/>
      <c r="S805" s="31"/>
      <c r="T805" s="31"/>
      <c r="U805" s="31"/>
      <c r="V805" s="31"/>
      <c r="W805" s="31" t="str">
        <f t="shared" si="25"/>
        <v>V_BEWERTUNGSPREIS</v>
      </c>
      <c r="X805" s="31"/>
      <c r="Y805" s="31"/>
      <c r="Z805" s="31"/>
      <c r="AA805" s="31"/>
      <c r="AB805" s="31"/>
      <c r="AC805" s="31"/>
      <c r="AD805" s="31"/>
      <c r="AE805" s="31"/>
      <c r="AF805" s="31"/>
      <c r="AG805" s="31"/>
      <c r="AH805" s="31"/>
    </row>
    <row r="806" spans="1:34" x14ac:dyDescent="0.4">
      <c r="A806" s="31">
        <f>IFERROR(IF(AND(A784=A785,A785=A786,A786=A787,A787=A788,A788=A789,A789=A790,A790=A791,A791=A792,A792=A793,A793=A794,A794=A795,A795=A796,A796=A797,A797=A798,A798=A799,A799=A800,A800=A801,A801=A802,A802=A803,A803=A804,A804=A805),IF(A805+1&gt;MATCH(0,Input_Lieferant!$B$9:$B$158,-1),"",A805+1),A805),"")</f>
        <v>37</v>
      </c>
      <c r="B806" s="31"/>
      <c r="C806" s="25" t="str">
        <f t="shared" si="24"/>
        <v>001</v>
      </c>
      <c r="D806" s="31"/>
      <c r="E806" s="31"/>
      <c r="F806" s="31" t="str">
        <f>IF(A806&lt;&gt;"", _xlfn.IFNA(INDEX(Input_Lieferant!$A$9:$AS$159,MATCH(A806,Input_Lieferant!$B$9:$B$158,0),MATCH(W806,Input_Lieferant!$A$8:$AS$8,0)),""), "")&amp;""</f>
        <v>CHF</v>
      </c>
      <c r="G806" s="31"/>
      <c r="H806" s="31"/>
      <c r="I806" s="31"/>
      <c r="J806" s="31"/>
      <c r="K806" s="31"/>
      <c r="L806" s="31"/>
      <c r="M806" s="31"/>
      <c r="N806" s="31"/>
      <c r="O806" s="31"/>
      <c r="P806" s="31"/>
      <c r="Q806" s="31"/>
      <c r="R806" s="31"/>
      <c r="S806" s="31"/>
      <c r="T806" s="31"/>
      <c r="U806" s="31"/>
      <c r="V806" s="31"/>
      <c r="W806" s="31" t="str">
        <f t="shared" si="25"/>
        <v>V_WAEHRUNG</v>
      </c>
      <c r="X806" s="31"/>
      <c r="Y806" s="31"/>
      <c r="Z806" s="31"/>
      <c r="AA806" s="31"/>
      <c r="AB806" s="31"/>
      <c r="AC806" s="31"/>
      <c r="AD806" s="31"/>
      <c r="AE806" s="31"/>
      <c r="AF806" s="31"/>
      <c r="AG806" s="31"/>
      <c r="AH806" s="31"/>
    </row>
    <row r="807" spans="1:34" x14ac:dyDescent="0.4">
      <c r="A807" s="31">
        <f>IFERROR(IF(AND(A785=A786,A786=A787,A787=A788,A788=A789,A789=A790,A790=A791,A791=A792,A792=A793,A793=A794,A794=A795,A795=A796,A796=A797,A797=A798,A798=A799,A799=A800,A800=A801,A801=A802,A802=A803,A803=A804,A804=A805,A805=A806),IF(A806+1&gt;MATCH(0,Input_Lieferant!$B$9:$B$158,-1),"",A806+1),A806),"")</f>
        <v>37</v>
      </c>
      <c r="B807" s="31"/>
      <c r="C807" s="25" t="str">
        <f t="shared" si="24"/>
        <v>001</v>
      </c>
      <c r="D807" s="31"/>
      <c r="E807" s="31"/>
      <c r="F807" s="31" t="str">
        <f>IF(A807&lt;&gt;"", _xlfn.IFNA(INDEX(Input_Lieferant!$A$9:$AS$159,MATCH(A807,Input_Lieferant!$B$9:$B$158,0),MATCH(W807,Input_Lieferant!$A$8:$AS$8,0)),""), "")&amp;""</f>
        <v>91</v>
      </c>
      <c r="G807" s="31"/>
      <c r="H807" s="31"/>
      <c r="I807" s="31"/>
      <c r="J807" s="31"/>
      <c r="K807" s="31"/>
      <c r="L807" s="31"/>
      <c r="M807" s="31"/>
      <c r="N807" s="31"/>
      <c r="O807" s="31"/>
      <c r="P807" s="31"/>
      <c r="Q807" s="31"/>
      <c r="R807" s="31"/>
      <c r="S807" s="31"/>
      <c r="T807" s="31"/>
      <c r="U807" s="31"/>
      <c r="V807" s="31"/>
      <c r="W807" s="31" t="str">
        <f t="shared" si="25"/>
        <v>V_PREISEINHEIT</v>
      </c>
      <c r="X807" s="31"/>
      <c r="Y807" s="31"/>
      <c r="Z807" s="31"/>
      <c r="AA807" s="31"/>
      <c r="AB807" s="31"/>
      <c r="AC807" s="31"/>
      <c r="AD807" s="31"/>
      <c r="AE807" s="31"/>
      <c r="AF807" s="31"/>
      <c r="AG807" s="31"/>
      <c r="AH807" s="31"/>
    </row>
    <row r="808" spans="1:34" x14ac:dyDescent="0.4">
      <c r="A808" s="31">
        <f>IFERROR(IF(AND(A786=A787,A787=A788,A788=A789,A789=A790,A790=A791,A791=A792,A792=A793,A793=A794,A794=A795,A795=A796,A796=A797,A797=A798,A798=A799,A799=A800,A800=A801,A801=A802,A802=A803,A803=A804,A804=A805,A805=A806,A806=A807),IF(A807+1&gt;MATCH(0,Input_Lieferant!$B$9:$B$158,-1),"",A807+1),A807),"")</f>
        <v>37</v>
      </c>
      <c r="B808" s="31"/>
      <c r="C808" s="25" t="str">
        <f t="shared" si="24"/>
        <v>001</v>
      </c>
      <c r="D808" s="31"/>
      <c r="E808" s="31"/>
      <c r="F808" s="31">
        <f ca="1">IF(A808&lt;&gt;"",NOW(),"")</f>
        <v>45755.458305902779</v>
      </c>
      <c r="G808" s="31"/>
      <c r="H808" s="31"/>
      <c r="I808" s="31"/>
      <c r="J808" s="31"/>
      <c r="K808" s="31"/>
      <c r="L808" s="31"/>
      <c r="M808" s="31"/>
      <c r="N808" s="31"/>
      <c r="O808" s="31"/>
      <c r="P808" s="31"/>
      <c r="Q808" s="31"/>
      <c r="R808" s="31"/>
      <c r="S808" s="31"/>
      <c r="T808" s="31"/>
      <c r="U808" s="31"/>
      <c r="V808" s="31"/>
      <c r="W808" s="31" t="str">
        <f t="shared" si="25"/>
        <v>V_GUELTIGAB</v>
      </c>
      <c r="X808" s="31"/>
      <c r="Y808" s="31"/>
      <c r="Z808" s="31"/>
      <c r="AA808" s="31"/>
      <c r="AB808" s="31"/>
      <c r="AC808" s="31"/>
      <c r="AD808" s="31"/>
      <c r="AE808" s="31"/>
      <c r="AF808" s="31"/>
      <c r="AG808" s="31"/>
      <c r="AH808" s="31"/>
    </row>
    <row r="809" spans="1:34" x14ac:dyDescent="0.4">
      <c r="A809" s="31">
        <f>IFERROR(IF(AND(A787=A788,A788=A789,A789=A790,A790=A791,A791=A792,A792=A793,A793=A794,A794=A795,A795=A796,A796=A797,A797=A798,A798=A799,A799=A800,A800=A801,A801=A802,A802=A803,A803=A804,A804=A805,A805=A806,A806=A807,A807=A808),IF(A808+1&gt;MATCH(0,Input_Lieferant!$B$9:$B$158,-1),"",A808+1),A808),"")</f>
        <v>37</v>
      </c>
      <c r="B809" s="31"/>
      <c r="C809" s="25" t="str">
        <f t="shared" si="24"/>
        <v>001</v>
      </c>
      <c r="D809" s="31"/>
      <c r="E809" s="31"/>
      <c r="F809" s="31" t="str">
        <f>IF(A809&lt;&gt;"", _xlfn.IFNA(INDEX('Systemmanager - Datenassistent'!$A$9:$AE$159,MATCH(A809,Input_Lieferant!$B$9:$B$158,0),MATCH(W809,'Systemmanager - Datenassistent'!$A$8:$AE$8,0)),""), "")&amp;""</f>
        <v>X</v>
      </c>
      <c r="G809" s="31"/>
      <c r="H809" s="31"/>
      <c r="I809" s="31"/>
      <c r="J809" s="31"/>
      <c r="K809" s="31"/>
      <c r="L809" s="31"/>
      <c r="M809" s="31"/>
      <c r="N809" s="31"/>
      <c r="O809" s="31"/>
      <c r="P809" s="31"/>
      <c r="Q809" s="31"/>
      <c r="R809" s="31"/>
      <c r="S809" s="31"/>
      <c r="T809" s="31"/>
      <c r="U809" s="31"/>
      <c r="V809" s="31"/>
      <c r="W809" s="31" t="str">
        <f t="shared" si="25"/>
        <v>V_MIET_RELEVANZ</v>
      </c>
      <c r="X809" s="31"/>
      <c r="Y809" s="31"/>
      <c r="Z809" s="31"/>
      <c r="AA809" s="31"/>
      <c r="AB809" s="31"/>
      <c r="AC809" s="31"/>
      <c r="AD809" s="31"/>
      <c r="AE809" s="31"/>
      <c r="AF809" s="31"/>
      <c r="AG809" s="31"/>
      <c r="AH809" s="31"/>
    </row>
    <row r="810" spans="1:34" x14ac:dyDescent="0.4">
      <c r="A810" s="31">
        <f>IFERROR(IF(AND(A788=A789,A789=A790,A790=A791,A791=A792,A792=A793,A793=A794,A794=A795,A795=A796,A796=A797,A797=A798,A798=A799,A799=A800,A800=A801,A801=A802,A802=A803,A803=A804,A804=A805,A805=A806,A806=A807,A807=A808,A808=A809),IF(A809+1&gt;MATCH(0,Input_Lieferant!$B$9:$B$158,-1),"",A809+1),A809),"")</f>
        <v>37</v>
      </c>
      <c r="B810" s="31"/>
      <c r="C810" s="25" t="str">
        <f t="shared" si="24"/>
        <v>001</v>
      </c>
      <c r="D810" s="31"/>
      <c r="E810" s="31"/>
      <c r="F810" s="31" t="str">
        <f>IF(A810&lt;&gt;"", _xlfn.IFNA(INDEX('Systemmanager - Datenassistent'!$A$9:$AE$159,MATCH(A810,Input_Lieferant!$B$9:$B$158,0),MATCH(W810,'Systemmanager - Datenassistent'!$A$8:$AE$8,0)),""), "")&amp;""</f>
        <v>3</v>
      </c>
      <c r="G810" s="31"/>
      <c r="H810" s="31"/>
      <c r="I810" s="31"/>
      <c r="J810" s="31"/>
      <c r="K810" s="31"/>
      <c r="L810" s="31"/>
      <c r="M810" s="31"/>
      <c r="N810" s="31"/>
      <c r="O810" s="31"/>
      <c r="P810" s="31"/>
      <c r="Q810" s="31"/>
      <c r="R810" s="31"/>
      <c r="S810" s="31"/>
      <c r="T810" s="31"/>
      <c r="U810" s="31"/>
      <c r="V810" s="31"/>
      <c r="W810" s="31" t="str">
        <f t="shared" si="25"/>
        <v>V_NACHSCHUBKLASSE</v>
      </c>
      <c r="X810" s="31"/>
      <c r="Y810" s="31"/>
      <c r="Z810" s="31"/>
      <c r="AA810" s="31"/>
      <c r="AB810" s="31"/>
      <c r="AC810" s="31"/>
      <c r="AD810" s="31"/>
      <c r="AE810" s="31"/>
      <c r="AF810" s="31"/>
      <c r="AG810" s="31"/>
      <c r="AH810" s="31"/>
    </row>
    <row r="811" spans="1:34" x14ac:dyDescent="0.4">
      <c r="A811" s="31">
        <f>IFERROR(IF(AND(A789=A790,A790=A791,A791=A792,A792=A793,A793=A794,A794=A795,A795=A796,A796=A797,A797=A798,A798=A799,A799=A800,A800=A801,A801=A802,A802=A803,A803=A804,A804=A805,A805=A806,A806=A807,A807=A808,A808=A809,A809=A810),IF(A810+1&gt;MATCH(0,Input_Lieferant!$B$9:$B$158,-1),"",A810+1),A810),"")</f>
        <v>37</v>
      </c>
      <c r="B811" s="31"/>
      <c r="C811" s="25" t="str">
        <f t="shared" si="24"/>
        <v>001</v>
      </c>
      <c r="D811" s="31"/>
      <c r="E811" s="31"/>
      <c r="F811" s="31" t="str">
        <f>IF(A811&lt;&gt;"", _xlfn.IFNA(INDEX(Input_Lieferant!$A$9:$AS$159,MATCH(A811,Input_Lieferant!$B$9:$B$158,0),MATCH(W811,Input_Lieferant!$A$8:$AS$8,0)),""), "")&amp;""</f>
        <v/>
      </c>
      <c r="G811" s="31"/>
      <c r="H811" s="31"/>
      <c r="I811" s="31"/>
      <c r="J811" s="31"/>
      <c r="K811" s="31"/>
      <c r="L811" s="31"/>
      <c r="M811" s="31"/>
      <c r="N811" s="31"/>
      <c r="O811" s="31"/>
      <c r="P811" s="31"/>
      <c r="Q811" s="31"/>
      <c r="R811" s="31"/>
      <c r="S811" s="31"/>
      <c r="T811" s="31"/>
      <c r="U811" s="31"/>
      <c r="V811" s="31"/>
      <c r="W811" s="31" t="str">
        <f t="shared" si="25"/>
        <v>V_LAGERFAEHIGKEIT</v>
      </c>
      <c r="X811" s="31"/>
      <c r="Y811" s="31"/>
      <c r="Z811" s="31"/>
      <c r="AA811" s="31"/>
      <c r="AB811" s="31"/>
      <c r="AC811" s="31"/>
      <c r="AD811" s="31"/>
      <c r="AE811" s="31"/>
      <c r="AF811" s="31"/>
      <c r="AG811" s="31"/>
      <c r="AH811" s="31"/>
    </row>
    <row r="812" spans="1:34" x14ac:dyDescent="0.4">
      <c r="A812" s="31">
        <f>IFERROR(IF(AND(A790=A791,A791=A792,A792=A793,A793=A794,A794=A795,A795=A796,A796=A797,A797=A798,A798=A799,A799=A800,A800=A801,A801=A802,A802=A803,A803=A804,A804=A805,A805=A806,A806=A807,A807=A808,A808=A809,A809=A810,A810=A811),IF(A811+1&gt;MATCH(0,Input_Lieferant!$B$9:$B$158,-1),"",A811+1),A811),"")</f>
        <v>37</v>
      </c>
      <c r="B812" s="31"/>
      <c r="C812" s="25" t="str">
        <f t="shared" si="24"/>
        <v>001</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V_BETRIEBSMITTEL</v>
      </c>
      <c r="X812" s="31"/>
      <c r="Y812" s="31"/>
      <c r="Z812" s="31"/>
      <c r="AA812" s="31"/>
      <c r="AB812" s="31"/>
      <c r="AC812" s="31"/>
      <c r="AD812" s="31"/>
      <c r="AE812" s="31"/>
      <c r="AF812" s="31"/>
      <c r="AG812" s="31"/>
      <c r="AH812" s="31"/>
    </row>
    <row r="813" spans="1:34" x14ac:dyDescent="0.4">
      <c r="A813" s="31">
        <f>IFERROR(IF(AND(A791=A792,A792=A793,A793=A794,A794=A795,A795=A796,A796=A797,A797=A798,A798=A799,A799=A800,A800=A801,A801=A802,A802=A803,A803=A804,A804=A805,A805=A806,A806=A807,A807=A808,A808=A809,A809=A810,A810=A811,A811=A812),IF(A812+1&gt;MATCH(0,Input_Lieferant!$B$9:$B$158,-1),"",A812+1),A812),"")</f>
        <v>37</v>
      </c>
      <c r="B813" s="31"/>
      <c r="C813" s="25" t="str">
        <f t="shared" si="24"/>
        <v>001</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31"/>
      <c r="H813" s="31"/>
      <c r="I813" s="31"/>
      <c r="J813" s="31"/>
      <c r="K813" s="31"/>
      <c r="L813" s="31"/>
      <c r="M813" s="31"/>
      <c r="N813" s="31"/>
      <c r="O813" s="31"/>
      <c r="P813" s="31"/>
      <c r="Q813" s="31"/>
      <c r="R813" s="31"/>
      <c r="S813" s="31"/>
      <c r="T813" s="31"/>
      <c r="U813" s="31"/>
      <c r="V813" s="31"/>
      <c r="W813" s="31" t="str">
        <f t="shared" si="25"/>
        <v>V_SONDERBETRIEBSMITTEL_MKZ</v>
      </c>
      <c r="X813" s="31"/>
      <c r="Y813" s="31"/>
      <c r="Z813" s="31"/>
      <c r="AA813" s="31"/>
      <c r="AB813" s="31"/>
      <c r="AC813" s="31"/>
      <c r="AD813" s="31"/>
      <c r="AE813" s="31"/>
      <c r="AF813" s="31"/>
      <c r="AG813" s="31"/>
      <c r="AH813" s="31"/>
    </row>
    <row r="814" spans="1:34" x14ac:dyDescent="0.4">
      <c r="A814" s="31">
        <f>IFERROR(IF(AND(A792=A793,A793=A794,A794=A795,A795=A796,A796=A797,A797=A798,A798=A799,A799=A800,A800=A801,A801=A802,A802=A803,A803=A804,A804=A805,A805=A806,A806=A807,A807=A808,A808=A809,A809=A810,A810=A811,A811=A812,A812=A813),IF(A813+1&gt;MATCH(0,Input_Lieferant!$B$9:$B$158,-1),"",A813+1),A813),"")</f>
        <v>37</v>
      </c>
      <c r="B814" s="31"/>
      <c r="C814" s="25" t="str">
        <f t="shared" si="24"/>
        <v>001</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V_SONDERBETRIEBSMITTEL_PRD</v>
      </c>
      <c r="X814" s="31"/>
      <c r="Y814" s="31"/>
      <c r="Z814" s="31"/>
      <c r="AA814" s="31"/>
      <c r="AB814" s="31"/>
      <c r="AC814" s="31"/>
      <c r="AD814" s="31"/>
      <c r="AE814" s="31"/>
      <c r="AF814" s="31"/>
      <c r="AG814" s="31"/>
      <c r="AH814" s="31"/>
    </row>
    <row r="815" spans="1:34" x14ac:dyDescent="0.4">
      <c r="A815" s="31">
        <f>IFERROR(IF(AND(A793=A794,A794=A795,A795=A796,A796=A797,A797=A798,A798=A799,A799=A800,A800=A801,A801=A802,A802=A803,A803=A804,A804=A805,A805=A806,A806=A807,A807=A808,A808=A809,A809=A810,A810=A811,A811=A812,A812=A813,A813=A814),IF(A814+1&gt;MATCH(0,Input_Lieferant!$B$9:$B$158,-1),"",A814+1),A814),"")</f>
        <v>37</v>
      </c>
      <c r="B815" s="31"/>
      <c r="C815" s="25" t="str">
        <f t="shared" si="24"/>
        <v>001</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V_SONDERBETRIEBSMITTEL_TRP</v>
      </c>
      <c r="X815" s="31"/>
      <c r="Y815" s="31"/>
      <c r="Z815" s="31"/>
      <c r="AA815" s="31"/>
      <c r="AB815" s="31"/>
      <c r="AC815" s="31"/>
      <c r="AD815" s="31"/>
      <c r="AE815" s="31"/>
      <c r="AF815" s="31"/>
      <c r="AG815" s="31"/>
      <c r="AH815" s="31"/>
    </row>
    <row r="816" spans="1:34" x14ac:dyDescent="0.4">
      <c r="A816" s="31">
        <f>IFERROR(IF(AND(A794=A795,A795=A796,A796=A797,A797=A798,A798=A799,A799=A800,A800=A801,A801=A802,A802=A803,A803=A804,A804=A805,A805=A806,A806=A807,A807=A808,A808=A809,A809=A810,A810=A811,A811=A812,A812=A813,A813=A814,A814=A815),IF(A815+1&gt;MATCH(0,Input_Lieferant!$B$9:$B$158,-1),"",A815+1),A815),"")</f>
        <v>38</v>
      </c>
      <c r="B816" s="31"/>
      <c r="C816" s="25" t="str">
        <f t="shared" si="24"/>
        <v>001</v>
      </c>
      <c r="D816" s="31"/>
      <c r="E816" s="31"/>
      <c r="F816" s="31" t="str">
        <f>IF(A816&lt;&gt;"", _xlfn.IFNA(INDEX(Grunddaten!$A$9:$S$159,MATCH(A816,Input_Lieferant!$B$9:$B$158,0),MATCH(W816,Grunddaten!$A$8:$M$8,0)),""), "")&amp;""</f>
        <v>JgMyKwMuenvPdmXRqFCxnUNkCwzEOq</v>
      </c>
      <c r="G816" s="31"/>
      <c r="H816" s="31"/>
      <c r="I816" s="31"/>
      <c r="J816" s="31"/>
      <c r="K816" s="31"/>
      <c r="L816" s="31"/>
      <c r="M816" s="31"/>
      <c r="N816" s="31"/>
      <c r="O816" s="31"/>
      <c r="P816" s="31"/>
      <c r="Q816" s="31"/>
      <c r="R816" s="31"/>
      <c r="S816" s="31"/>
      <c r="T816" s="31"/>
      <c r="U816" s="31"/>
      <c r="V816" s="31"/>
      <c r="W816" s="31" t="str">
        <f t="shared" si="25"/>
        <v>V_A_NUMMER</v>
      </c>
      <c r="X816" s="31"/>
      <c r="Y816" s="31"/>
      <c r="Z816" s="31"/>
      <c r="AA816" s="31"/>
      <c r="AB816" s="31"/>
      <c r="AC816" s="31"/>
      <c r="AD816" s="31"/>
      <c r="AE816" s="31"/>
      <c r="AF816" s="31"/>
      <c r="AG816" s="31"/>
      <c r="AH816" s="31"/>
    </row>
    <row r="817" spans="1:34" x14ac:dyDescent="0.4">
      <c r="A817" s="31">
        <f>IFERROR(IF(AND(A795=A796,A796=A797,A797=A798,A798=A799,A799=A800,A800=A801,A801=A802,A802=A803,A803=A804,A804=A805,A805=A806,A806=A807,A807=A808,A808=A809,A809=A810,A810=A811,A811=A812,A812=A813,A813=A814,A814=A815,A815=A816),IF(A816+1&gt;MATCH(0,Input_Lieferant!$B$9:$B$158,-1),"",A816+1),A816),"")</f>
        <v>38</v>
      </c>
      <c r="B817" s="31"/>
      <c r="C817" s="25" t="str">
        <f t="shared" si="24"/>
        <v>001</v>
      </c>
      <c r="D817" s="31"/>
      <c r="E817" s="31"/>
      <c r="F817" s="31" t="str">
        <f>IF(A817&lt;&gt;"", _xlfn.IFNA(INDEX(Grunddaten!$A$9:$S$159,MATCH(A817,Input_Lieferant!$B$9:$B$158,0),MATCH(W817,Grunddaten!$A$8:$M$8,0)),""), "")&amp;""</f>
        <v>4.94</v>
      </c>
      <c r="G817" s="31"/>
      <c r="H817" s="31"/>
      <c r="I817" s="31"/>
      <c r="J817" s="31"/>
      <c r="K817" s="31"/>
      <c r="L817" s="31"/>
      <c r="M817" s="31"/>
      <c r="N817" s="31"/>
      <c r="O817" s="31"/>
      <c r="P817" s="31"/>
      <c r="Q817" s="31"/>
      <c r="R817" s="31"/>
      <c r="S817" s="31"/>
      <c r="T817" s="31"/>
      <c r="U817" s="31"/>
      <c r="V817" s="31"/>
      <c r="W817" s="31" t="str">
        <f t="shared" si="25"/>
        <v>V_REVFREMD</v>
      </c>
      <c r="X817" s="31"/>
      <c r="Y817" s="31"/>
      <c r="Z817" s="31"/>
      <c r="AA817" s="31"/>
      <c r="AB817" s="31"/>
      <c r="AC817" s="31"/>
      <c r="AD817" s="31"/>
      <c r="AE817" s="31"/>
      <c r="AF817" s="31"/>
      <c r="AG817" s="31"/>
      <c r="AH817" s="31"/>
    </row>
    <row r="818" spans="1:34" x14ac:dyDescent="0.4">
      <c r="A818" s="31">
        <f>IFERROR(IF(AND(A796=A797,A797=A798,A798=A799,A799=A800,A800=A801,A801=A802,A802=A803,A803=A804,A804=A805,A805=A806,A806=A807,A807=A808,A808=A809,A809=A810,A810=A811,A811=A812,A812=A813,A813=A814,A814=A815,A815=A816,A816=A817),IF(A817+1&gt;MATCH(0,Input_Lieferant!$B$9:$B$158,-1),"",A817+1),A817),"")</f>
        <v>38</v>
      </c>
      <c r="B818" s="31"/>
      <c r="C818" s="25" t="str">
        <f t="shared" si="24"/>
        <v>001</v>
      </c>
      <c r="D818" s="31"/>
      <c r="E818" s="31"/>
      <c r="F818" s="31" t="str">
        <f>IF(A818&lt;&gt;"", _xlfn.IFNA(INDEX(Grunddaten!$A$9:$S$159,MATCH(A818,Input_Lieferant!$B$9:$B$158,0),MATCH(W818,Grunddaten!$A$8:$M$8,0)),""), "")&amp;""</f>
        <v>4.88</v>
      </c>
      <c r="G818" s="31"/>
      <c r="H818" s="31"/>
      <c r="I818" s="31"/>
      <c r="J818" s="31"/>
      <c r="K818" s="31"/>
      <c r="L818" s="31"/>
      <c r="M818" s="31"/>
      <c r="N818" s="31"/>
      <c r="O818" s="31"/>
      <c r="P818" s="31"/>
      <c r="Q818" s="31"/>
      <c r="R818" s="31"/>
      <c r="S818" s="31"/>
      <c r="T818" s="31"/>
      <c r="U818" s="31"/>
      <c r="V818" s="31"/>
      <c r="W818" s="31" t="str">
        <f t="shared" si="25"/>
        <v>V_REVEIGEN</v>
      </c>
      <c r="X818" s="31"/>
      <c r="Y818" s="31"/>
      <c r="Z818" s="31"/>
      <c r="AA818" s="31"/>
      <c r="AB818" s="31"/>
      <c r="AC818" s="31"/>
      <c r="AD818" s="31"/>
      <c r="AE818" s="31"/>
      <c r="AF818" s="31"/>
      <c r="AG818" s="31"/>
      <c r="AH818" s="31"/>
    </row>
    <row r="819" spans="1:34" x14ac:dyDescent="0.4">
      <c r="A819" s="31">
        <f>IFERROR(IF(AND(A797=A798,A798=A799,A799=A800,A800=A801,A801=A802,A802=A803,A803=A804,A804=A805,A805=A806,A806=A807,A807=A808,A808=A809,A809=A810,A810=A811,A811=A812,A812=A813,A813=A814,A814=A815,A815=A816,A816=A817,A817=A818),IF(A818+1&gt;MATCH(0,Input_Lieferant!$B$9:$B$158,-1),"",A818+1),A818),"")</f>
        <v>38</v>
      </c>
      <c r="B819" s="31"/>
      <c r="C819" s="25" t="str">
        <f t="shared" si="24"/>
        <v>001</v>
      </c>
      <c r="D819" s="31"/>
      <c r="E819" s="31"/>
      <c r="F819" s="31" t="str">
        <f>IF(A819&lt;&gt;"", _xlfn.IFNA(INDEX('Systemmanager - Datenassistent'!$A$9:$AE$159,MATCH(A819,Input_Lieferant!$B$9:$B$158,0),MATCH(W819,'Systemmanager - Datenassistent'!$A$8:$AE$8,0)),""), "")&amp;""</f>
        <v>OBvpzJwQAOIENDLGesAeaXRyBaxgAt</v>
      </c>
      <c r="G819" s="31"/>
      <c r="H819" s="31"/>
      <c r="I819" s="31"/>
      <c r="J819" s="31"/>
      <c r="K819" s="31"/>
      <c r="L819" s="31"/>
      <c r="M819" s="31"/>
      <c r="N819" s="31"/>
      <c r="O819" s="31"/>
      <c r="P819" s="31"/>
      <c r="Q819" s="31"/>
      <c r="R819" s="31"/>
      <c r="S819" s="31"/>
      <c r="T819" s="31"/>
      <c r="U819" s="31"/>
      <c r="V819" s="31"/>
      <c r="W819" s="31" t="str">
        <f t="shared" si="25"/>
        <v>V_SYSTEMMANAGER</v>
      </c>
      <c r="X819" s="31"/>
      <c r="Y819" s="31"/>
      <c r="Z819" s="31"/>
      <c r="AA819" s="31"/>
      <c r="AB819" s="31"/>
      <c r="AC819" s="31"/>
      <c r="AD819" s="31"/>
      <c r="AE819" s="31"/>
      <c r="AF819" s="31"/>
      <c r="AG819" s="31"/>
      <c r="AH819" s="31"/>
    </row>
    <row r="820" spans="1:34" x14ac:dyDescent="0.4">
      <c r="A820" s="31">
        <f>IFERROR(IF(AND(A798=A799,A799=A800,A800=A801,A801=A802,A802=A803,A803=A804,A804=A805,A805=A806,A806=A807,A807=A808,A808=A809,A809=A810,A810=A811,A811=A812,A812=A813,A813=A814,A814=A815,A815=A816,A816=A817,A817=A818,A818=A819),IF(A819+1&gt;MATCH(0,Input_Lieferant!$B$9:$B$158,-1),"",A819+1),A819),"")</f>
        <v>38</v>
      </c>
      <c r="B820" s="31"/>
      <c r="C820" s="25" t="str">
        <f t="shared" si="24"/>
        <v>001</v>
      </c>
      <c r="D820" s="31"/>
      <c r="E820" s="31"/>
      <c r="F820" s="31" t="str">
        <f>IF(A820&lt;&gt;"", _xlfn.IFNA(INDEX(Grunddaten!$A$9:$S$159,MATCH(A820,Input_Lieferant!$B$9:$B$158,0),MATCH(W820,Grunddaten!$A$8:$M$8,0)),""), "")&amp;""</f>
        <v>N</v>
      </c>
      <c r="G820" s="31"/>
      <c r="H820" s="31"/>
      <c r="I820" s="31"/>
      <c r="J820" s="31"/>
      <c r="K820" s="31"/>
      <c r="L820" s="31"/>
      <c r="M820" s="31"/>
      <c r="N820" s="31"/>
      <c r="O820" s="31"/>
      <c r="P820" s="31"/>
      <c r="Q820" s="31"/>
      <c r="R820" s="31"/>
      <c r="S820" s="31"/>
      <c r="T820" s="31"/>
      <c r="U820" s="31"/>
      <c r="V820" s="31"/>
      <c r="W820" s="31" t="str">
        <f t="shared" si="25"/>
        <v>V_UEBERSETZUNG</v>
      </c>
      <c r="X820" s="31"/>
      <c r="Y820" s="31"/>
      <c r="Z820" s="31"/>
      <c r="AA820" s="31"/>
      <c r="AB820" s="31"/>
      <c r="AC820" s="31"/>
      <c r="AD820" s="31"/>
      <c r="AE820" s="31"/>
      <c r="AF820" s="31"/>
      <c r="AG820" s="31"/>
      <c r="AH820" s="31"/>
    </row>
    <row r="821" spans="1:34" x14ac:dyDescent="0.4">
      <c r="A821" s="31">
        <f>IFERROR(IF(AND(A799=A800,A800=A801,A801=A802,A802=A803,A803=A804,A804=A805,A805=A806,A806=A807,A807=A808,A808=A809,A809=A810,A810=A811,A811=A812,A812=A813,A813=A814,A814=A815,A815=A816,A816=A817,A817=A818,A818=A819,A819=A820),IF(A820+1&gt;MATCH(0,Input_Lieferant!$B$9:$B$158,-1),"",A820+1),A820),"")</f>
        <v>38</v>
      </c>
      <c r="B821" s="31"/>
      <c r="C821" s="25" t="str">
        <f t="shared" si="24"/>
        <v>001</v>
      </c>
      <c r="D821" s="31"/>
      <c r="E821" s="31"/>
      <c r="F821" s="31" t="str">
        <f>IF(A821&lt;&gt;"", _xlfn.IFNA(INDEX('Systemmanager - Datenassistent'!$A$9:$AE$159,MATCH(A821,Input_Lieferant!$B$9:$B$158,0),MATCH(W821,'Systemmanager - Datenassistent'!$A$8:$AE$8,0)),""), "")&amp;""</f>
        <v>kXdskIKNTVUpXQOEXQniRdccmfoxgm</v>
      </c>
      <c r="G821" s="31"/>
      <c r="H821" s="31"/>
      <c r="I821" s="31"/>
      <c r="J821" s="31"/>
      <c r="K821" s="31"/>
      <c r="L821" s="31"/>
      <c r="M821" s="31"/>
      <c r="N821" s="31"/>
      <c r="O821" s="31"/>
      <c r="P821" s="31"/>
      <c r="Q821" s="31"/>
      <c r="R821" s="31"/>
      <c r="S821" s="31"/>
      <c r="T821" s="31"/>
      <c r="U821" s="31"/>
      <c r="V821" s="31"/>
      <c r="W821" s="31" t="str">
        <f t="shared" si="25"/>
        <v>V_KENNZIFFER</v>
      </c>
      <c r="X821" s="31"/>
      <c r="Y821" s="31"/>
      <c r="Z821" s="31"/>
      <c r="AA821" s="31"/>
      <c r="AB821" s="31"/>
      <c r="AC821" s="31"/>
      <c r="AD821" s="31"/>
      <c r="AE821" s="31"/>
      <c r="AF821" s="31"/>
      <c r="AG821" s="31"/>
      <c r="AH821" s="31"/>
    </row>
    <row r="822" spans="1:34" x14ac:dyDescent="0.4">
      <c r="A822" s="31">
        <f>IFERROR(IF(AND(A800=A801,A801=A802,A802=A803,A803=A804,A804=A805,A805=A806,A806=A807,A807=A808,A808=A809,A809=A810,A810=A811,A811=A812,A812=A813,A813=A814,A814=A815,A815=A816,A816=A817,A817=A818,A818=A819,A819=A820,A820=A821),IF(A821+1&gt;MATCH(0,Input_Lieferant!$B$9:$B$158,-1),"",A821+1),A821),"")</f>
        <v>38</v>
      </c>
      <c r="B822" s="31"/>
      <c r="C822" s="25" t="str">
        <f t="shared" si="24"/>
        <v>001</v>
      </c>
      <c r="D822" s="31"/>
      <c r="E822" s="31"/>
      <c r="F822" s="31" t="str">
        <f>IF(A822&lt;&gt;"", _xlfn.IFNA(INDEX('Systemmanager - Datenassistent'!$A$9:$AE$159,MATCH(A822,Input_Lieferant!$B$9:$B$158,0),MATCH(W822,'Systemmanager - Datenassistent'!$A$8:$AE$8,0)),""), "")&amp;""</f>
        <v>LHTMibgAGEfykwdmUlmMXhvWLTWFQf</v>
      </c>
      <c r="G822" s="31"/>
      <c r="H822" s="31"/>
      <c r="I822" s="31"/>
      <c r="J822" s="31"/>
      <c r="K822" s="31"/>
      <c r="L822" s="31"/>
      <c r="M822" s="31"/>
      <c r="N822" s="31"/>
      <c r="O822" s="31"/>
      <c r="P822" s="31"/>
      <c r="Q822" s="31"/>
      <c r="R822" s="31"/>
      <c r="S822" s="31"/>
      <c r="T822" s="31"/>
      <c r="U822" s="31"/>
      <c r="V822" s="31"/>
      <c r="W822" s="31" t="str">
        <f t="shared" si="25"/>
        <v>V_NEXT_HIGHER</v>
      </c>
      <c r="X822" s="31"/>
      <c r="Y822" s="31"/>
      <c r="Z822" s="31"/>
      <c r="AA822" s="31"/>
      <c r="AB822" s="31"/>
      <c r="AC822" s="31"/>
      <c r="AD822" s="31"/>
      <c r="AE822" s="31"/>
      <c r="AF822" s="31"/>
      <c r="AG822" s="31"/>
      <c r="AH822" s="31"/>
    </row>
    <row r="823" spans="1:34" x14ac:dyDescent="0.4">
      <c r="A823" s="31">
        <f>IFERROR(IF(AND(A801=A802,A802=A803,A803=A804,A804=A805,A805=A806,A806=A807,A807=A808,A808=A809,A809=A810,A810=A811,A811=A812,A812=A813,A813=A814,A814=A815,A815=A816,A816=A817,A817=A818,A818=A819,A819=A820,A820=A821,A821=A822),IF(A822+1&gt;MATCH(0,Input_Lieferant!$B$9:$B$158,-1),"",A822+1),A822),"")</f>
        <v>38</v>
      </c>
      <c r="B823" s="31"/>
      <c r="C823" s="25" t="str">
        <f t="shared" si="24"/>
        <v>001</v>
      </c>
      <c r="D823" s="31"/>
      <c r="E823" s="31"/>
      <c r="F823" s="31" t="str">
        <f>IF(A823&lt;&gt;"", _xlfn.IFNA(INDEX(Grunddaten!$A$9:$S$159,MATCH(A823,Input_Lieferant!$B$9:$B$158,0),MATCH(W823,Grunddaten!$A$8:$M$8,0)),""), "")&amp;""</f>
        <v/>
      </c>
      <c r="G823" s="31"/>
      <c r="H823" s="31"/>
      <c r="I823" s="31"/>
      <c r="J823" s="31"/>
      <c r="K823" s="31"/>
      <c r="L823" s="31"/>
      <c r="M823" s="31"/>
      <c r="N823" s="31"/>
      <c r="O823" s="31"/>
      <c r="P823" s="31"/>
      <c r="Q823" s="31"/>
      <c r="R823" s="31"/>
      <c r="S823" s="31"/>
      <c r="T823" s="31"/>
      <c r="U823" s="31"/>
      <c r="V823" s="31"/>
      <c r="W823" s="31" t="str">
        <f t="shared" si="25"/>
        <v>V_ZERTFLUG</v>
      </c>
      <c r="X823" s="31"/>
      <c r="Y823" s="31"/>
      <c r="Z823" s="31"/>
      <c r="AA823" s="31"/>
      <c r="AB823" s="31"/>
      <c r="AC823" s="31"/>
      <c r="AD823" s="31"/>
      <c r="AE823" s="31"/>
      <c r="AF823" s="31"/>
      <c r="AG823" s="31"/>
      <c r="AH823" s="31"/>
    </row>
    <row r="824" spans="1:34" x14ac:dyDescent="0.4">
      <c r="A824" s="31">
        <f>IFERROR(IF(AND(A802=A803,A803=A804,A804=A805,A805=A806,A806=A807,A807=A808,A808=A809,A809=A810,A810=A811,A811=A812,A812=A813,A813=A814,A814=A815,A815=A816,A816=A817,A817=A818,A818=A819,A819=A820,A820=A821,A821=A822,A822=A823),IF(A823+1&gt;MATCH(0,Input_Lieferant!$B$9:$B$158,-1),"",A823+1),A823),"")</f>
        <v>38</v>
      </c>
      <c r="B824" s="31"/>
      <c r="C824" s="25" t="str">
        <f t="shared" si="24"/>
        <v>001</v>
      </c>
      <c r="D824" s="31"/>
      <c r="E824" s="31"/>
      <c r="F824" s="31" t="str">
        <f>IF(A824&lt;&gt;"", _xlfn.IFNA(INDEX('Systemmanager - Datenassistent'!$A$9:$AE$159,MATCH(A824,Input_Lieferant!$B$9:$B$158,0),MATCH(W824,'Systemmanager - Datenassistent'!$A$8:$AE$8,0)),""), "")&amp;""</f>
        <v>X</v>
      </c>
      <c r="G824" s="31"/>
      <c r="H824" s="31"/>
      <c r="I824" s="31"/>
      <c r="J824" s="31"/>
      <c r="K824" s="31"/>
      <c r="L824" s="31"/>
      <c r="M824" s="31"/>
      <c r="N824" s="31"/>
      <c r="O824" s="31"/>
      <c r="P824" s="31"/>
      <c r="Q824" s="31"/>
      <c r="R824" s="31"/>
      <c r="S824" s="31"/>
      <c r="T824" s="31"/>
      <c r="U824" s="31"/>
      <c r="V824" s="31"/>
      <c r="W824" s="31" t="str">
        <f t="shared" si="25"/>
        <v>V_APM</v>
      </c>
      <c r="X824" s="31"/>
      <c r="Y824" s="31"/>
      <c r="Z824" s="31"/>
      <c r="AA824" s="31"/>
      <c r="AB824" s="31"/>
      <c r="AC824" s="31"/>
      <c r="AD824" s="31"/>
      <c r="AE824" s="31"/>
      <c r="AF824" s="31"/>
      <c r="AG824" s="31"/>
      <c r="AH824" s="31"/>
    </row>
    <row r="825" spans="1:34" x14ac:dyDescent="0.4">
      <c r="A825" s="31">
        <f>IFERROR(IF(AND(A803=A804,A804=A805,A805=A806,A806=A807,A807=A808,A808=A809,A809=A810,A810=A811,A811=A812,A812=A813,A813=A814,A814=A815,A815=A816,A816=A817,A817=A818,A818=A819,A819=A820,A820=A821,A821=A822,A822=A823,A823=A824),IF(A824+1&gt;MATCH(0,Input_Lieferant!$B$9:$B$158,-1),"",A824+1),A824),"")</f>
        <v>38</v>
      </c>
      <c r="B825" s="31"/>
      <c r="C825" s="25" t="str">
        <f t="shared" si="24"/>
        <v>001</v>
      </c>
      <c r="D825" s="31"/>
      <c r="E825" s="31"/>
      <c r="F825" s="31"/>
      <c r="G825" s="31"/>
      <c r="H825" s="31"/>
      <c r="I825" s="31"/>
      <c r="J825" s="31"/>
      <c r="K825" s="31"/>
      <c r="L825" s="31"/>
      <c r="M825" s="31"/>
      <c r="N825" s="31"/>
      <c r="O825" s="31"/>
      <c r="P825" s="31"/>
      <c r="Q825" s="31"/>
      <c r="R825" s="31"/>
      <c r="S825" s="31"/>
      <c r="T825" s="31"/>
      <c r="U825" s="31"/>
      <c r="V825" s="31"/>
      <c r="W825" s="31" t="str">
        <f t="shared" si="25"/>
        <v>V_CHEOPS</v>
      </c>
      <c r="X825" s="31"/>
      <c r="Y825" s="31"/>
      <c r="Z825" s="31"/>
      <c r="AA825" s="31"/>
      <c r="AB825" s="31"/>
      <c r="AC825" s="31"/>
      <c r="AD825" s="31"/>
      <c r="AE825" s="31"/>
      <c r="AF825" s="31"/>
      <c r="AG825" s="31"/>
      <c r="AH825" s="31"/>
    </row>
    <row r="826" spans="1:34" x14ac:dyDescent="0.4">
      <c r="A826" s="31">
        <f>IFERROR(IF(AND(A804=A805,A805=A806,A806=A807,A807=A808,A808=A809,A809=A810,A810=A811,A811=A812,A812=A813,A813=A814,A814=A815,A815=A816,A816=A817,A817=A818,A818=A819,A819=A820,A820=A821,A821=A822,A822=A823,A823=A824,A824=A825),IF(A825+1&gt;MATCH(0,Input_Lieferant!$B$9:$B$158,-1),"",A825+1),A825),"")</f>
        <v>38</v>
      </c>
      <c r="B826" s="31"/>
      <c r="C826" s="25" t="str">
        <f t="shared" si="24"/>
        <v>001</v>
      </c>
      <c r="D826" s="31"/>
      <c r="E826" s="31"/>
      <c r="F826" s="31" t="str">
        <f>IF(A826&lt;&gt;"", _xlfn.IFNA(INDEX('Systemmanager - Datenassistent'!$A$9:$AE$159,MATCH(A826,Input_Lieferant!$B$9:$B$158,0),MATCH(W826,'Systemmanager - Datenassistent'!$A$8:$AE$8,0)),""), "")&amp;""</f>
        <v>X</v>
      </c>
      <c r="G826" s="31"/>
      <c r="H826" s="31"/>
      <c r="I826" s="31"/>
      <c r="J826" s="31"/>
      <c r="K826" s="31"/>
      <c r="L826" s="31"/>
      <c r="M826" s="31"/>
      <c r="N826" s="31"/>
      <c r="O826" s="31"/>
      <c r="P826" s="31"/>
      <c r="Q826" s="31"/>
      <c r="R826" s="31"/>
      <c r="S826" s="31"/>
      <c r="T826" s="31"/>
      <c r="U826" s="31"/>
      <c r="V826" s="31"/>
      <c r="W826" s="31" t="str">
        <f t="shared" si="25"/>
        <v>V_SVSAA</v>
      </c>
      <c r="X826" s="31"/>
      <c r="Y826" s="31"/>
      <c r="Z826" s="31"/>
      <c r="AA826" s="31"/>
      <c r="AB826" s="31"/>
      <c r="AC826" s="31"/>
      <c r="AD826" s="31"/>
      <c r="AE826" s="31"/>
      <c r="AF826" s="31"/>
      <c r="AG826" s="31"/>
      <c r="AH826" s="31"/>
    </row>
    <row r="827" spans="1:34" x14ac:dyDescent="0.4">
      <c r="A827" s="31">
        <f>IFERROR(IF(AND(A805=A806,A806=A807,A807=A808,A808=A809,A809=A810,A810=A811,A811=A812,A812=A813,A813=A814,A814=A815,A815=A816,A816=A817,A817=A818,A818=A819,A819=A820,A820=A821,A821=A822,A822=A823,A823=A824,A824=A825,A825=A826),IF(A826+1&gt;MATCH(0,Input_Lieferant!$B$9:$B$158,-1),"",A826+1),A826),"")</f>
        <v>38</v>
      </c>
      <c r="B827" s="31"/>
      <c r="C827" s="25" t="str">
        <f t="shared" si="24"/>
        <v>001</v>
      </c>
      <c r="D827" s="31"/>
      <c r="E827" s="31"/>
      <c r="F827" s="31" t="str">
        <f>IF(A827&lt;&gt;"", IFERROR(ROUND(INDEX(Input_Lieferant!$A$9:$AS$159,MATCH(A827,Input_Lieferant!$B$9:$B$158,0),MATCH(W827,Input_Lieferant!$A$8:$AS$8,0)),2),""), "")&amp;""</f>
        <v>3.06</v>
      </c>
      <c r="G827" s="31"/>
      <c r="H827" s="31"/>
      <c r="I827" s="31"/>
      <c r="J827" s="31"/>
      <c r="K827" s="31"/>
      <c r="L827" s="31"/>
      <c r="M827" s="31"/>
      <c r="N827" s="31"/>
      <c r="O827" s="31"/>
      <c r="P827" s="31"/>
      <c r="Q827" s="31"/>
      <c r="R827" s="31"/>
      <c r="S827" s="31"/>
      <c r="T827" s="31"/>
      <c r="U827" s="31"/>
      <c r="V827" s="31"/>
      <c r="W827" s="31" t="str">
        <f t="shared" si="25"/>
        <v>V_BEWERTUNGSPREIS</v>
      </c>
      <c r="X827" s="31"/>
      <c r="Y827" s="31"/>
      <c r="Z827" s="31"/>
      <c r="AA827" s="31"/>
      <c r="AB827" s="31"/>
      <c r="AC827" s="31"/>
      <c r="AD827" s="31"/>
      <c r="AE827" s="31"/>
      <c r="AF827" s="31"/>
      <c r="AG827" s="31"/>
      <c r="AH827" s="31"/>
    </row>
    <row r="828" spans="1:34" x14ac:dyDescent="0.4">
      <c r="A828" s="31">
        <f>IFERROR(IF(AND(A806=A807,A807=A808,A808=A809,A809=A810,A810=A811,A811=A812,A812=A813,A813=A814,A814=A815,A815=A816,A816=A817,A817=A818,A818=A819,A819=A820,A820=A821,A821=A822,A822=A823,A823=A824,A824=A825,A825=A826,A826=A827),IF(A827+1&gt;MATCH(0,Input_Lieferant!$B$9:$B$158,-1),"",A827+1),A827),"")</f>
        <v>38</v>
      </c>
      <c r="B828" s="31"/>
      <c r="C828" s="25" t="str">
        <f t="shared" si="24"/>
        <v>001</v>
      </c>
      <c r="D828" s="31"/>
      <c r="E828" s="31"/>
      <c r="F828" s="31" t="str">
        <f>IF(A828&lt;&gt;"", _xlfn.IFNA(INDEX(Input_Lieferant!$A$9:$AS$159,MATCH(A828,Input_Lieferant!$B$9:$B$158,0),MATCH(W828,Input_Lieferant!$A$8:$AS$8,0)),""), "")&amp;""</f>
        <v>CHF</v>
      </c>
      <c r="G828" s="31"/>
      <c r="H828" s="31"/>
      <c r="I828" s="31"/>
      <c r="J828" s="31"/>
      <c r="K828" s="31"/>
      <c r="L828" s="31"/>
      <c r="M828" s="31"/>
      <c r="N828" s="31"/>
      <c r="O828" s="31"/>
      <c r="P828" s="31"/>
      <c r="Q828" s="31"/>
      <c r="R828" s="31"/>
      <c r="S828" s="31"/>
      <c r="T828" s="31"/>
      <c r="U828" s="31"/>
      <c r="V828" s="31"/>
      <c r="W828" s="31" t="str">
        <f t="shared" si="25"/>
        <v>V_WAEHRUNG</v>
      </c>
      <c r="X828" s="31"/>
      <c r="Y828" s="31"/>
      <c r="Z828" s="31"/>
      <c r="AA828" s="31"/>
      <c r="AB828" s="31"/>
      <c r="AC828" s="31"/>
      <c r="AD828" s="31"/>
      <c r="AE828" s="31"/>
      <c r="AF828" s="31"/>
      <c r="AG828" s="31"/>
      <c r="AH828" s="31"/>
    </row>
    <row r="829" spans="1:34" x14ac:dyDescent="0.4">
      <c r="A829" s="31">
        <f>IFERROR(IF(AND(A807=A808,A808=A809,A809=A810,A810=A811,A811=A812,A812=A813,A813=A814,A814=A815,A815=A816,A816=A817,A817=A818,A818=A819,A819=A820,A820=A821,A821=A822,A822=A823,A823=A824,A824=A825,A825=A826,A826=A827,A827=A828),IF(A828+1&gt;MATCH(0,Input_Lieferant!$B$9:$B$158,-1),"",A828+1),A828),"")</f>
        <v>38</v>
      </c>
      <c r="B829" s="31"/>
      <c r="C829" s="25" t="str">
        <f t="shared" si="24"/>
        <v>001</v>
      </c>
      <c r="D829" s="31"/>
      <c r="E829" s="31"/>
      <c r="F829" s="31" t="str">
        <f>IF(A829&lt;&gt;"", _xlfn.IFNA(INDEX(Input_Lieferant!$A$9:$AS$159,MATCH(A829,Input_Lieferant!$B$9:$B$158,0),MATCH(W829,Input_Lieferant!$A$8:$AS$8,0)),""), "")&amp;""</f>
        <v>78</v>
      </c>
      <c r="G829" s="31"/>
      <c r="H829" s="31"/>
      <c r="I829" s="31"/>
      <c r="J829" s="31"/>
      <c r="K829" s="31"/>
      <c r="L829" s="31"/>
      <c r="M829" s="31"/>
      <c r="N829" s="31"/>
      <c r="O829" s="31"/>
      <c r="P829" s="31"/>
      <c r="Q829" s="31"/>
      <c r="R829" s="31"/>
      <c r="S829" s="31"/>
      <c r="T829" s="31"/>
      <c r="U829" s="31"/>
      <c r="V829" s="31"/>
      <c r="W829" s="31" t="str">
        <f t="shared" si="25"/>
        <v>V_PREISEINHEIT</v>
      </c>
      <c r="X829" s="31"/>
      <c r="Y829" s="31"/>
      <c r="Z829" s="31"/>
      <c r="AA829" s="31"/>
      <c r="AB829" s="31"/>
      <c r="AC829" s="31"/>
      <c r="AD829" s="31"/>
      <c r="AE829" s="31"/>
      <c r="AF829" s="31"/>
      <c r="AG829" s="31"/>
      <c r="AH829" s="31"/>
    </row>
    <row r="830" spans="1:34" x14ac:dyDescent="0.4">
      <c r="A830" s="31">
        <f>IFERROR(IF(AND(A808=A809,A809=A810,A810=A811,A811=A812,A812=A813,A813=A814,A814=A815,A815=A816,A816=A817,A817=A818,A818=A819,A819=A820,A820=A821,A821=A822,A822=A823,A823=A824,A824=A825,A825=A826,A826=A827,A827=A828,A828=A829),IF(A829+1&gt;MATCH(0,Input_Lieferant!$B$9:$B$158,-1),"",A829+1),A829),"")</f>
        <v>38</v>
      </c>
      <c r="B830" s="31"/>
      <c r="C830" s="25" t="str">
        <f t="shared" si="24"/>
        <v>001</v>
      </c>
      <c r="D830" s="31"/>
      <c r="E830" s="31"/>
      <c r="F830" s="31">
        <f ca="1">IF(A830&lt;&gt;"",NOW(),"")</f>
        <v>45755.458305902779</v>
      </c>
      <c r="G830" s="31"/>
      <c r="H830" s="31"/>
      <c r="I830" s="31"/>
      <c r="J830" s="31"/>
      <c r="K830" s="31"/>
      <c r="L830" s="31"/>
      <c r="M830" s="31"/>
      <c r="N830" s="31"/>
      <c r="O830" s="31"/>
      <c r="P830" s="31"/>
      <c r="Q830" s="31"/>
      <c r="R830" s="31"/>
      <c r="S830" s="31"/>
      <c r="T830" s="31"/>
      <c r="U830" s="31"/>
      <c r="V830" s="31"/>
      <c r="W830" s="31" t="str">
        <f t="shared" si="25"/>
        <v>V_GUELTIGAB</v>
      </c>
      <c r="X830" s="31"/>
      <c r="Y830" s="31"/>
      <c r="Z830" s="31"/>
      <c r="AA830" s="31"/>
      <c r="AB830" s="31"/>
      <c r="AC830" s="31"/>
      <c r="AD830" s="31"/>
      <c r="AE830" s="31"/>
      <c r="AF830" s="31"/>
      <c r="AG830" s="31"/>
      <c r="AH830" s="31"/>
    </row>
    <row r="831" spans="1:34" x14ac:dyDescent="0.4">
      <c r="A831" s="31">
        <f>IFERROR(IF(AND(A809=A810,A810=A811,A811=A812,A812=A813,A813=A814,A814=A815,A815=A816,A816=A817,A817=A818,A818=A819,A819=A820,A820=A821,A821=A822,A822=A823,A823=A824,A824=A825,A825=A826,A826=A827,A827=A828,A828=A829,A829=A830),IF(A830+1&gt;MATCH(0,Input_Lieferant!$B$9:$B$158,-1),"",A830+1),A830),"")</f>
        <v>38</v>
      </c>
      <c r="B831" s="31"/>
      <c r="C831" s="25" t="str">
        <f t="shared" si="24"/>
        <v>001</v>
      </c>
      <c r="D831" s="31"/>
      <c r="E831" s="31"/>
      <c r="F831" s="31" t="str">
        <f>IF(A831&lt;&gt;"", _xlfn.IFNA(INDEX('Systemmanager - Datenassistent'!$A$9:$AE$159,MATCH(A831,Input_Lieferant!$B$9:$B$158,0),MATCH(W831,'Systemmanager - Datenassistent'!$A$8:$AE$8,0)),""), "")&amp;""</f>
        <v>X</v>
      </c>
      <c r="G831" s="31"/>
      <c r="H831" s="31"/>
      <c r="I831" s="31"/>
      <c r="J831" s="31"/>
      <c r="K831" s="31"/>
      <c r="L831" s="31"/>
      <c r="M831" s="31"/>
      <c r="N831" s="31"/>
      <c r="O831" s="31"/>
      <c r="P831" s="31"/>
      <c r="Q831" s="31"/>
      <c r="R831" s="31"/>
      <c r="S831" s="31"/>
      <c r="T831" s="31"/>
      <c r="U831" s="31"/>
      <c r="V831" s="31"/>
      <c r="W831" s="31" t="str">
        <f t="shared" si="25"/>
        <v>V_MIET_RELEVANZ</v>
      </c>
      <c r="X831" s="31"/>
      <c r="Y831" s="31"/>
      <c r="Z831" s="31"/>
      <c r="AA831" s="31"/>
      <c r="AB831" s="31"/>
      <c r="AC831" s="31"/>
      <c r="AD831" s="31"/>
      <c r="AE831" s="31"/>
      <c r="AF831" s="31"/>
      <c r="AG831" s="31"/>
      <c r="AH831" s="31"/>
    </row>
    <row r="832" spans="1:34" x14ac:dyDescent="0.4">
      <c r="A832" s="31">
        <f>IFERROR(IF(AND(A810=A811,A811=A812,A812=A813,A813=A814,A814=A815,A815=A816,A816=A817,A817=A818,A818=A819,A819=A820,A820=A821,A821=A822,A822=A823,A823=A824,A824=A825,A825=A826,A826=A827,A827=A828,A828=A829,A829=A830,A830=A831),IF(A831+1&gt;MATCH(0,Input_Lieferant!$B$9:$B$158,-1),"",A831+1),A831),"")</f>
        <v>38</v>
      </c>
      <c r="B832" s="31"/>
      <c r="C832" s="25" t="str">
        <f t="shared" si="24"/>
        <v>001</v>
      </c>
      <c r="D832" s="31"/>
      <c r="E832" s="31"/>
      <c r="F832" s="31" t="str">
        <f>IF(A832&lt;&gt;"", _xlfn.IFNA(INDEX('Systemmanager - Datenassistent'!$A$9:$AE$159,MATCH(A832,Input_Lieferant!$B$9:$B$158,0),MATCH(W832,'Systemmanager - Datenassistent'!$A$8:$AE$8,0)),""), "")&amp;""</f>
        <v>10</v>
      </c>
      <c r="G832" s="31"/>
      <c r="H832" s="31"/>
      <c r="I832" s="31"/>
      <c r="J832" s="31"/>
      <c r="K832" s="31"/>
      <c r="L832" s="31"/>
      <c r="M832" s="31"/>
      <c r="N832" s="31"/>
      <c r="O832" s="31"/>
      <c r="P832" s="31"/>
      <c r="Q832" s="31"/>
      <c r="R832" s="31"/>
      <c r="S832" s="31"/>
      <c r="T832" s="31"/>
      <c r="U832" s="31"/>
      <c r="V832" s="31"/>
      <c r="W832" s="31" t="str">
        <f t="shared" si="25"/>
        <v>V_NACHSCHUBKLASSE</v>
      </c>
      <c r="X832" s="31"/>
      <c r="Y832" s="31"/>
      <c r="Z832" s="31"/>
      <c r="AA832" s="31"/>
      <c r="AB832" s="31"/>
      <c r="AC832" s="31"/>
      <c r="AD832" s="31"/>
      <c r="AE832" s="31"/>
      <c r="AF832" s="31"/>
      <c r="AG832" s="31"/>
      <c r="AH832" s="31"/>
    </row>
    <row r="833" spans="1:34" x14ac:dyDescent="0.4">
      <c r="A833" s="31">
        <f>IFERROR(IF(AND(A811=A812,A812=A813,A813=A814,A814=A815,A815=A816,A816=A817,A817=A818,A818=A819,A819=A820,A820=A821,A821=A822,A822=A823,A823=A824,A824=A825,A825=A826,A826=A827,A827=A828,A828=A829,A829=A830,A830=A831,A831=A832),IF(A832+1&gt;MATCH(0,Input_Lieferant!$B$9:$B$158,-1),"",A832+1),A832),"")</f>
        <v>38</v>
      </c>
      <c r="B833" s="31"/>
      <c r="C833" s="25" t="str">
        <f t="shared" si="24"/>
        <v>001</v>
      </c>
      <c r="D833" s="31"/>
      <c r="E833" s="31"/>
      <c r="F833" s="31" t="str">
        <f>IF(A833&lt;&gt;"", _xlfn.IFNA(INDEX(Input_Lieferant!$A$9:$AS$159,MATCH(A833,Input_Lieferant!$B$9:$B$158,0),MATCH(W833,Input_Lieferant!$A$8:$AS$8,0)),""), "")&amp;""</f>
        <v/>
      </c>
      <c r="G833" s="31"/>
      <c r="H833" s="31"/>
      <c r="I833" s="31"/>
      <c r="J833" s="31"/>
      <c r="K833" s="31"/>
      <c r="L833" s="31"/>
      <c r="M833" s="31"/>
      <c r="N833" s="31"/>
      <c r="O833" s="31"/>
      <c r="P833" s="31"/>
      <c r="Q833" s="31"/>
      <c r="R833" s="31"/>
      <c r="S833" s="31"/>
      <c r="T833" s="31"/>
      <c r="U833" s="31"/>
      <c r="V833" s="31"/>
      <c r="W833" s="31" t="str">
        <f t="shared" si="25"/>
        <v>V_LAGERFAEHIGKEIT</v>
      </c>
      <c r="X833" s="31"/>
      <c r="Y833" s="31"/>
      <c r="Z833" s="31"/>
      <c r="AA833" s="31"/>
      <c r="AB833" s="31"/>
      <c r="AC833" s="31"/>
      <c r="AD833" s="31"/>
      <c r="AE833" s="31"/>
      <c r="AF833" s="31"/>
      <c r="AG833" s="31"/>
      <c r="AH833" s="31"/>
    </row>
    <row r="834" spans="1:34" x14ac:dyDescent="0.4">
      <c r="A834" s="31">
        <f>IFERROR(IF(AND(A812=A813,A813=A814,A814=A815,A815=A816,A816=A817,A817=A818,A818=A819,A819=A820,A820=A821,A821=A822,A822=A823,A823=A824,A824=A825,A825=A826,A826=A827,A827=A828,A828=A829,A829=A830,A830=A831,A831=A832,A832=A833),IF(A833+1&gt;MATCH(0,Input_Lieferant!$B$9:$B$158,-1),"",A833+1),A833),"")</f>
        <v>38</v>
      </c>
      <c r="B834" s="31"/>
      <c r="C834" s="25" t="str">
        <f t="shared" ref="C834:C897" si="26">IF(A834="","","001")</f>
        <v>001</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V_BETRIEBSMITTEL</v>
      </c>
      <c r="X834" s="31"/>
      <c r="Y834" s="31"/>
      <c r="Z834" s="31"/>
      <c r="AA834" s="31"/>
      <c r="AB834" s="31"/>
      <c r="AC834" s="31"/>
      <c r="AD834" s="31"/>
      <c r="AE834" s="31"/>
      <c r="AF834" s="31"/>
      <c r="AG834" s="31"/>
      <c r="AH834" s="31"/>
    </row>
    <row r="835" spans="1:34" x14ac:dyDescent="0.4">
      <c r="A835" s="31">
        <f>IFERROR(IF(AND(A813=A814,A814=A815,A815=A816,A816=A817,A817=A818,A818=A819,A819=A820,A820=A821,A821=A822,A822=A823,A823=A824,A824=A825,A825=A826,A826=A827,A827=A828,A828=A829,A829=A830,A830=A831,A831=A832,A832=A833,A833=A834),IF(A834+1&gt;MATCH(0,Input_Lieferant!$B$9:$B$158,-1),"",A834+1),A834),"")</f>
        <v>38</v>
      </c>
      <c r="B835" s="31"/>
      <c r="C835" s="25" t="str">
        <f t="shared" si="26"/>
        <v>001</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V_SONDERBETRIEBSMITTEL_MKZ</v>
      </c>
      <c r="X835" s="31"/>
      <c r="Y835" s="31"/>
      <c r="Z835" s="31"/>
      <c r="AA835" s="31"/>
      <c r="AB835" s="31"/>
      <c r="AC835" s="31"/>
      <c r="AD835" s="31"/>
      <c r="AE835" s="31"/>
      <c r="AF835" s="31"/>
      <c r="AG835" s="31"/>
      <c r="AH835" s="31"/>
    </row>
    <row r="836" spans="1:34" x14ac:dyDescent="0.4">
      <c r="A836" s="31">
        <f>IFERROR(IF(AND(A814=A815,A815=A816,A816=A817,A817=A818,A818=A819,A819=A820,A820=A821,A821=A822,A822=A823,A823=A824,A824=A825,A825=A826,A826=A827,A827=A828,A828=A829,A829=A830,A830=A831,A831=A832,A832=A833,A833=A834,A834=A835),IF(A835+1&gt;MATCH(0,Input_Lieferant!$B$9:$B$158,-1),"",A835+1),A835),"")</f>
        <v>38</v>
      </c>
      <c r="B836" s="31"/>
      <c r="C836" s="25" t="str">
        <f t="shared" si="26"/>
        <v>001</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31"/>
      <c r="H836" s="31"/>
      <c r="I836" s="31"/>
      <c r="J836" s="31"/>
      <c r="K836" s="31"/>
      <c r="L836" s="31"/>
      <c r="M836" s="31"/>
      <c r="N836" s="31"/>
      <c r="O836" s="31"/>
      <c r="P836" s="31"/>
      <c r="Q836" s="31"/>
      <c r="R836" s="31"/>
      <c r="S836" s="31"/>
      <c r="T836" s="31"/>
      <c r="U836" s="31"/>
      <c r="V836" s="31"/>
      <c r="W836" s="31" t="str">
        <f t="shared" si="25"/>
        <v>V_SONDERBETRIEBSMITTEL_PRD</v>
      </c>
      <c r="X836" s="31"/>
      <c r="Y836" s="31"/>
      <c r="Z836" s="31"/>
      <c r="AA836" s="31"/>
      <c r="AB836" s="31"/>
      <c r="AC836" s="31"/>
      <c r="AD836" s="31"/>
      <c r="AE836" s="31"/>
      <c r="AF836" s="31"/>
      <c r="AG836" s="31"/>
      <c r="AH836" s="31"/>
    </row>
    <row r="837" spans="1:34" x14ac:dyDescent="0.4">
      <c r="A837" s="31">
        <f>IFERROR(IF(AND(A815=A816,A816=A817,A817=A818,A818=A819,A819=A820,A820=A821,A821=A822,A822=A823,A823=A824,A824=A825,A825=A826,A826=A827,A827=A828,A828=A829,A829=A830,A830=A831,A831=A832,A832=A833,A833=A834,A834=A835,A835=A836),IF(A836+1&gt;MATCH(0,Input_Lieferant!$B$9:$B$158,-1),"",A836+1),A836),"")</f>
        <v>38</v>
      </c>
      <c r="B837" s="31"/>
      <c r="C837" s="25" t="str">
        <f t="shared" si="26"/>
        <v>001</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V_SONDERBETRIEBSMITTEL_TRP</v>
      </c>
      <c r="X837" s="31"/>
      <c r="Y837" s="31"/>
      <c r="Z837" s="31"/>
      <c r="AA837" s="31"/>
      <c r="AB837" s="31"/>
      <c r="AC837" s="31"/>
      <c r="AD837" s="31"/>
      <c r="AE837" s="31"/>
      <c r="AF837" s="31"/>
      <c r="AG837" s="31"/>
      <c r="AH837" s="31"/>
    </row>
    <row r="838" spans="1:34" x14ac:dyDescent="0.4">
      <c r="A838" s="31">
        <f>IFERROR(IF(AND(A816=A817,A817=A818,A818=A819,A819=A820,A820=A821,A821=A822,A822=A823,A823=A824,A824=A825,A825=A826,A826=A827,A827=A828,A828=A829,A829=A830,A830=A831,A831=A832,A832=A833,A833=A834,A834=A835,A835=A836,A836=A837),IF(A837+1&gt;MATCH(0,Input_Lieferant!$B$9:$B$158,-1),"",A837+1),A837),"")</f>
        <v>39</v>
      </c>
      <c r="B838" s="31"/>
      <c r="C838" s="25" t="str">
        <f t="shared" si="26"/>
        <v>001</v>
      </c>
      <c r="D838" s="31"/>
      <c r="E838" s="31"/>
      <c r="F838" s="31" t="str">
        <f>IF(A838&lt;&gt;"", _xlfn.IFNA(INDEX(Grunddaten!$A$9:$S$159,MATCH(A838,Input_Lieferant!$B$9:$B$158,0),MATCH(W838,Grunddaten!$A$8:$M$8,0)),""), "")&amp;""</f>
        <v>JjOWPVqDyxFHGCdVBIztiSpshXpBRs</v>
      </c>
      <c r="G838" s="31"/>
      <c r="H838" s="31"/>
      <c r="I838" s="31"/>
      <c r="J838" s="31"/>
      <c r="K838" s="31"/>
      <c r="L838" s="31"/>
      <c r="M838" s="31"/>
      <c r="N838" s="31"/>
      <c r="O838" s="31"/>
      <c r="P838" s="31"/>
      <c r="Q838" s="31"/>
      <c r="R838" s="31"/>
      <c r="S838" s="31"/>
      <c r="T838" s="31"/>
      <c r="U838" s="31"/>
      <c r="V838" s="31"/>
      <c r="W838" s="31" t="str">
        <f t="shared" si="25"/>
        <v>V_A_NUMMER</v>
      </c>
      <c r="X838" s="31"/>
      <c r="Y838" s="31"/>
      <c r="Z838" s="31"/>
      <c r="AA838" s="31"/>
      <c r="AB838" s="31"/>
      <c r="AC838" s="31"/>
      <c r="AD838" s="31"/>
      <c r="AE838" s="31"/>
      <c r="AF838" s="31"/>
      <c r="AG838" s="31"/>
      <c r="AH838" s="31"/>
    </row>
    <row r="839" spans="1:34" x14ac:dyDescent="0.4">
      <c r="A839" s="31">
        <f>IFERROR(IF(AND(A817=A818,A818=A819,A819=A820,A820=A821,A821=A822,A822=A823,A823=A824,A824=A825,A825=A826,A826=A827,A827=A828,A828=A829,A829=A830,A830=A831,A831=A832,A832=A833,A833=A834,A834=A835,A835=A836,A836=A837,A837=A838),IF(A838+1&gt;MATCH(0,Input_Lieferant!$B$9:$B$158,-1),"",A838+1),A838),"")</f>
        <v>39</v>
      </c>
      <c r="B839" s="31"/>
      <c r="C839" s="25" t="str">
        <f t="shared" si="26"/>
        <v>001</v>
      </c>
      <c r="D839" s="31"/>
      <c r="E839" s="31"/>
      <c r="F839" s="31" t="str">
        <f>IF(A839&lt;&gt;"", _xlfn.IFNA(INDEX(Grunddaten!$A$9:$S$159,MATCH(A839,Input_Lieferant!$B$9:$B$158,0),MATCH(W839,Grunddaten!$A$8:$M$8,0)),""), "")&amp;""</f>
        <v>8.53</v>
      </c>
      <c r="G839" s="31"/>
      <c r="H839" s="31"/>
      <c r="I839" s="31"/>
      <c r="J839" s="31"/>
      <c r="K839" s="31"/>
      <c r="L839" s="31"/>
      <c r="M839" s="31"/>
      <c r="N839" s="31"/>
      <c r="O839" s="31"/>
      <c r="P839" s="31"/>
      <c r="Q839" s="31"/>
      <c r="R839" s="31"/>
      <c r="S839" s="31"/>
      <c r="T839" s="31"/>
      <c r="U839" s="31"/>
      <c r="V839" s="31"/>
      <c r="W839" s="31" t="str">
        <f t="shared" si="25"/>
        <v>V_REVFREMD</v>
      </c>
      <c r="X839" s="31"/>
      <c r="Y839" s="31"/>
      <c r="Z839" s="31"/>
      <c r="AA839" s="31"/>
      <c r="AB839" s="31"/>
      <c r="AC839" s="31"/>
      <c r="AD839" s="31"/>
      <c r="AE839" s="31"/>
      <c r="AF839" s="31"/>
      <c r="AG839" s="31"/>
      <c r="AH839" s="31"/>
    </row>
    <row r="840" spans="1:34" x14ac:dyDescent="0.4">
      <c r="A840" s="31">
        <f>IFERROR(IF(AND(A818=A819,A819=A820,A820=A821,A821=A822,A822=A823,A823=A824,A824=A825,A825=A826,A826=A827,A827=A828,A828=A829,A829=A830,A830=A831,A831=A832,A832=A833,A833=A834,A834=A835,A835=A836,A836=A837,A837=A838,A838=A839),IF(A839+1&gt;MATCH(0,Input_Lieferant!$B$9:$B$158,-1),"",A839+1),A839),"")</f>
        <v>39</v>
      </c>
      <c r="B840" s="31"/>
      <c r="C840" s="25" t="str">
        <f t="shared" si="26"/>
        <v>001</v>
      </c>
      <c r="D840" s="31"/>
      <c r="E840" s="31"/>
      <c r="F840" s="31" t="str">
        <f>IF(A840&lt;&gt;"", _xlfn.IFNA(INDEX(Grunddaten!$A$9:$S$159,MATCH(A840,Input_Lieferant!$B$9:$B$158,0),MATCH(W840,Grunddaten!$A$8:$M$8,0)),""), "")&amp;""</f>
        <v>6.53</v>
      </c>
      <c r="G840" s="31"/>
      <c r="H840" s="31"/>
      <c r="I840" s="31"/>
      <c r="J840" s="31"/>
      <c r="K840" s="31"/>
      <c r="L840" s="31"/>
      <c r="M840" s="31"/>
      <c r="N840" s="31"/>
      <c r="O840" s="31"/>
      <c r="P840" s="31"/>
      <c r="Q840" s="31"/>
      <c r="R840" s="31"/>
      <c r="S840" s="31"/>
      <c r="T840" s="31"/>
      <c r="U840" s="31"/>
      <c r="V840" s="31"/>
      <c r="W840" s="31" t="str">
        <f t="shared" si="25"/>
        <v>V_REVEIGEN</v>
      </c>
      <c r="X840" s="31"/>
      <c r="Y840" s="31"/>
      <c r="Z840" s="31"/>
      <c r="AA840" s="31"/>
      <c r="AB840" s="31"/>
      <c r="AC840" s="31"/>
      <c r="AD840" s="31"/>
      <c r="AE840" s="31"/>
      <c r="AF840" s="31"/>
      <c r="AG840" s="31"/>
      <c r="AH840" s="31"/>
    </row>
    <row r="841" spans="1:34" x14ac:dyDescent="0.4">
      <c r="A841" s="31">
        <f>IFERROR(IF(AND(A819=A820,A820=A821,A821=A822,A822=A823,A823=A824,A824=A825,A825=A826,A826=A827,A827=A828,A828=A829,A829=A830,A830=A831,A831=A832,A832=A833,A833=A834,A834=A835,A835=A836,A836=A837,A837=A838,A838=A839,A839=A840),IF(A840+1&gt;MATCH(0,Input_Lieferant!$B$9:$B$158,-1),"",A840+1),A840),"")</f>
        <v>39</v>
      </c>
      <c r="B841" s="31"/>
      <c r="C841" s="25" t="str">
        <f t="shared" si="26"/>
        <v>001</v>
      </c>
      <c r="D841" s="31"/>
      <c r="E841" s="31"/>
      <c r="F841" s="31" t="str">
        <f>IF(A841&lt;&gt;"", _xlfn.IFNA(INDEX('Systemmanager - Datenassistent'!$A$9:$AE$159,MATCH(A841,Input_Lieferant!$B$9:$B$158,0),MATCH(W841,'Systemmanager - Datenassistent'!$A$8:$AE$8,0)),""), "")&amp;""</f>
        <v>AGAKSpsXtfdytOzBbIvTOPULIjSQqy</v>
      </c>
      <c r="G841" s="31"/>
      <c r="H841" s="31"/>
      <c r="I841" s="31"/>
      <c r="J841" s="31"/>
      <c r="K841" s="31"/>
      <c r="L841" s="31"/>
      <c r="M841" s="31"/>
      <c r="N841" s="31"/>
      <c r="O841" s="31"/>
      <c r="P841" s="31"/>
      <c r="Q841" s="31"/>
      <c r="R841" s="31"/>
      <c r="S841" s="31"/>
      <c r="T841" s="31"/>
      <c r="U841" s="31"/>
      <c r="V841" s="31"/>
      <c r="W841" s="31" t="str">
        <f t="shared" si="25"/>
        <v>V_SYSTEMMANAGER</v>
      </c>
      <c r="X841" s="31"/>
      <c r="Y841" s="31"/>
      <c r="Z841" s="31"/>
      <c r="AA841" s="31"/>
      <c r="AB841" s="31"/>
      <c r="AC841" s="31"/>
      <c r="AD841" s="31"/>
      <c r="AE841" s="31"/>
      <c r="AF841" s="31"/>
      <c r="AG841" s="31"/>
      <c r="AH841" s="31"/>
    </row>
    <row r="842" spans="1:34" x14ac:dyDescent="0.4">
      <c r="A842" s="31">
        <f>IFERROR(IF(AND(A820=A821,A821=A822,A822=A823,A823=A824,A824=A825,A825=A826,A826=A827,A827=A828,A828=A829,A829=A830,A830=A831,A831=A832,A832=A833,A833=A834,A834=A835,A835=A836,A836=A837,A837=A838,A838=A839,A839=A840,A840=A841),IF(A841+1&gt;MATCH(0,Input_Lieferant!$B$9:$B$158,-1),"",A841+1),A841),"")</f>
        <v>39</v>
      </c>
      <c r="B842" s="31"/>
      <c r="C842" s="25" t="str">
        <f t="shared" si="26"/>
        <v>001</v>
      </c>
      <c r="D842" s="31"/>
      <c r="E842" s="31"/>
      <c r="F842" s="31" t="str">
        <f>IF(A842&lt;&gt;"", _xlfn.IFNA(INDEX(Grunddaten!$A$9:$S$159,MATCH(A842,Input_Lieferant!$B$9:$B$158,0),MATCH(W842,Grunddaten!$A$8:$M$8,0)),""), "")&amp;""</f>
        <v>P</v>
      </c>
      <c r="G842" s="31"/>
      <c r="H842" s="31"/>
      <c r="I842" s="31"/>
      <c r="J842" s="31"/>
      <c r="K842" s="31"/>
      <c r="L842" s="31"/>
      <c r="M842" s="31"/>
      <c r="N842" s="31"/>
      <c r="O842" s="31"/>
      <c r="P842" s="31"/>
      <c r="Q842" s="31"/>
      <c r="R842" s="31"/>
      <c r="S842" s="31"/>
      <c r="T842" s="31"/>
      <c r="U842" s="31"/>
      <c r="V842" s="31"/>
      <c r="W842" s="31" t="str">
        <f t="shared" si="25"/>
        <v>V_UEBERSETZUNG</v>
      </c>
      <c r="X842" s="31"/>
      <c r="Y842" s="31"/>
      <c r="Z842" s="31"/>
      <c r="AA842" s="31"/>
      <c r="AB842" s="31"/>
      <c r="AC842" s="31"/>
      <c r="AD842" s="31"/>
      <c r="AE842" s="31"/>
      <c r="AF842" s="31"/>
      <c r="AG842" s="31"/>
      <c r="AH842" s="31"/>
    </row>
    <row r="843" spans="1:34" x14ac:dyDescent="0.4">
      <c r="A843" s="31">
        <f>IFERROR(IF(AND(A821=A822,A822=A823,A823=A824,A824=A825,A825=A826,A826=A827,A827=A828,A828=A829,A829=A830,A830=A831,A831=A832,A832=A833,A833=A834,A834=A835,A835=A836,A836=A837,A837=A838,A838=A839,A839=A840,A840=A841,A841=A842),IF(A842+1&gt;MATCH(0,Input_Lieferant!$B$9:$B$158,-1),"",A842+1),A842),"")</f>
        <v>39</v>
      </c>
      <c r="B843" s="31"/>
      <c r="C843" s="25" t="str">
        <f t="shared" si="26"/>
        <v>001</v>
      </c>
      <c r="D843" s="31"/>
      <c r="E843" s="31"/>
      <c r="F843" s="31" t="str">
        <f>IF(A843&lt;&gt;"", _xlfn.IFNA(INDEX('Systemmanager - Datenassistent'!$A$9:$AE$159,MATCH(A843,Input_Lieferant!$B$9:$B$158,0),MATCH(W843,'Systemmanager - Datenassistent'!$A$8:$AE$8,0)),""), "")&amp;""</f>
        <v>FgyUaMUbVETGsUSuWrGLMzCbJQDLfJ</v>
      </c>
      <c r="G843" s="31"/>
      <c r="H843" s="31"/>
      <c r="I843" s="31"/>
      <c r="J843" s="31"/>
      <c r="K843" s="31"/>
      <c r="L843" s="31"/>
      <c r="M843" s="31"/>
      <c r="N843" s="31"/>
      <c r="O843" s="31"/>
      <c r="P843" s="31"/>
      <c r="Q843" s="31"/>
      <c r="R843" s="31"/>
      <c r="S843" s="31"/>
      <c r="T843" s="31"/>
      <c r="U843" s="31"/>
      <c r="V843" s="31"/>
      <c r="W843" s="31" t="str">
        <f t="shared" si="25"/>
        <v>V_KENNZIFFER</v>
      </c>
      <c r="X843" s="31"/>
      <c r="Y843" s="31"/>
      <c r="Z843" s="31"/>
      <c r="AA843" s="31"/>
      <c r="AB843" s="31"/>
      <c r="AC843" s="31"/>
      <c r="AD843" s="31"/>
      <c r="AE843" s="31"/>
      <c r="AF843" s="31"/>
      <c r="AG843" s="31"/>
      <c r="AH843" s="31"/>
    </row>
    <row r="844" spans="1:34" x14ac:dyDescent="0.4">
      <c r="A844" s="31">
        <f>IFERROR(IF(AND(A822=A823,A823=A824,A824=A825,A825=A826,A826=A827,A827=A828,A828=A829,A829=A830,A830=A831,A831=A832,A832=A833,A833=A834,A834=A835,A835=A836,A836=A837,A837=A838,A838=A839,A839=A840,A840=A841,A841=A842,A842=A843),IF(A843+1&gt;MATCH(0,Input_Lieferant!$B$9:$B$158,-1),"",A843+1),A843),"")</f>
        <v>39</v>
      </c>
      <c r="B844" s="31"/>
      <c r="C844" s="25" t="str">
        <f t="shared" si="26"/>
        <v>001</v>
      </c>
      <c r="D844" s="31"/>
      <c r="E844" s="31"/>
      <c r="F844" s="31" t="str">
        <f>IF(A844&lt;&gt;"", _xlfn.IFNA(INDEX('Systemmanager - Datenassistent'!$A$9:$AE$159,MATCH(A844,Input_Lieferant!$B$9:$B$158,0),MATCH(W844,'Systemmanager - Datenassistent'!$A$8:$AE$8,0)),""), "")&amp;""</f>
        <v>HNnLRzisXmTKzMGgNofRIlJjLPFcxk</v>
      </c>
      <c r="G844" s="31"/>
      <c r="H844" s="31"/>
      <c r="I844" s="31"/>
      <c r="J844" s="31"/>
      <c r="K844" s="31"/>
      <c r="L844" s="31"/>
      <c r="M844" s="31"/>
      <c r="N844" s="31"/>
      <c r="O844" s="31"/>
      <c r="P844" s="31"/>
      <c r="Q844" s="31"/>
      <c r="R844" s="31"/>
      <c r="S844" s="31"/>
      <c r="T844" s="31"/>
      <c r="U844" s="31"/>
      <c r="V844" s="31"/>
      <c r="W844" s="31" t="str">
        <f t="shared" si="25"/>
        <v>V_NEXT_HIGHER</v>
      </c>
      <c r="X844" s="31"/>
      <c r="Y844" s="31"/>
      <c r="Z844" s="31"/>
      <c r="AA844" s="31"/>
      <c r="AB844" s="31"/>
      <c r="AC844" s="31"/>
      <c r="AD844" s="31"/>
      <c r="AE844" s="31"/>
      <c r="AF844" s="31"/>
      <c r="AG844" s="31"/>
      <c r="AH844" s="31"/>
    </row>
    <row r="845" spans="1:34" x14ac:dyDescent="0.4">
      <c r="A845" s="31">
        <f>IFERROR(IF(AND(A823=A824,A824=A825,A825=A826,A826=A827,A827=A828,A828=A829,A829=A830,A830=A831,A831=A832,A832=A833,A833=A834,A834=A835,A835=A836,A836=A837,A837=A838,A838=A839,A839=A840,A840=A841,A841=A842,A842=A843,A843=A844),IF(A844+1&gt;MATCH(0,Input_Lieferant!$B$9:$B$158,-1),"",A844+1),A844),"")</f>
        <v>39</v>
      </c>
      <c r="B845" s="31"/>
      <c r="C845" s="25" t="str">
        <f t="shared" si="26"/>
        <v>001</v>
      </c>
      <c r="D845" s="31"/>
      <c r="E845" s="31"/>
      <c r="F845" s="31" t="str">
        <f>IF(A845&lt;&gt;"", _xlfn.IFNA(INDEX(Grunddaten!$A$9:$S$159,MATCH(A845,Input_Lieferant!$B$9:$B$158,0),MATCH(W845,Grunddaten!$A$8:$M$8,0)),""), "")&amp;""</f>
        <v>J</v>
      </c>
      <c r="G845" s="31"/>
      <c r="H845" s="31"/>
      <c r="I845" s="31"/>
      <c r="J845" s="31"/>
      <c r="K845" s="31"/>
      <c r="L845" s="31"/>
      <c r="M845" s="31"/>
      <c r="N845" s="31"/>
      <c r="O845" s="31"/>
      <c r="P845" s="31"/>
      <c r="Q845" s="31"/>
      <c r="R845" s="31"/>
      <c r="S845" s="31"/>
      <c r="T845" s="31"/>
      <c r="U845" s="31"/>
      <c r="V845" s="31"/>
      <c r="W845" s="31" t="str">
        <f t="shared" si="25"/>
        <v>V_ZERTFLUG</v>
      </c>
      <c r="X845" s="31"/>
      <c r="Y845" s="31"/>
      <c r="Z845" s="31"/>
      <c r="AA845" s="31"/>
      <c r="AB845" s="31"/>
      <c r="AC845" s="31"/>
      <c r="AD845" s="31"/>
      <c r="AE845" s="31"/>
      <c r="AF845" s="31"/>
      <c r="AG845" s="31"/>
      <c r="AH845" s="31"/>
    </row>
    <row r="846" spans="1:34" x14ac:dyDescent="0.4">
      <c r="A846" s="31">
        <f>IFERROR(IF(AND(A824=A825,A825=A826,A826=A827,A827=A828,A828=A829,A829=A830,A830=A831,A831=A832,A832=A833,A833=A834,A834=A835,A835=A836,A836=A837,A837=A838,A838=A839,A839=A840,A840=A841,A841=A842,A842=A843,A843=A844,A844=A845),IF(A845+1&gt;MATCH(0,Input_Lieferant!$B$9:$B$158,-1),"",A845+1),A845),"")</f>
        <v>39</v>
      </c>
      <c r="B846" s="31"/>
      <c r="C846" s="25" t="str">
        <f t="shared" si="26"/>
        <v>001</v>
      </c>
      <c r="D846" s="31"/>
      <c r="E846" s="31"/>
      <c r="F846" s="31" t="str">
        <f>IF(A846&lt;&gt;"", _xlfn.IFNA(INDEX('Systemmanager - Datenassistent'!$A$9:$AE$159,MATCH(A846,Input_Lieferant!$B$9:$B$158,0),MATCH(W846,'Systemmanager - Datenassistent'!$A$8:$AE$8,0)),""), "")&amp;""</f>
        <v>X</v>
      </c>
      <c r="G846" s="31"/>
      <c r="H846" s="31"/>
      <c r="I846" s="31"/>
      <c r="J846" s="31"/>
      <c r="K846" s="31"/>
      <c r="L846" s="31"/>
      <c r="M846" s="31"/>
      <c r="N846" s="31"/>
      <c r="O846" s="31"/>
      <c r="P846" s="31"/>
      <c r="Q846" s="31"/>
      <c r="R846" s="31"/>
      <c r="S846" s="31"/>
      <c r="T846" s="31"/>
      <c r="U846" s="31"/>
      <c r="V846" s="31"/>
      <c r="W846" s="31" t="str">
        <f t="shared" si="25"/>
        <v>V_APM</v>
      </c>
      <c r="X846" s="31"/>
      <c r="Y846" s="31"/>
      <c r="Z846" s="31"/>
      <c r="AA846" s="31"/>
      <c r="AB846" s="31"/>
      <c r="AC846" s="31"/>
      <c r="AD846" s="31"/>
      <c r="AE846" s="31"/>
      <c r="AF846" s="31"/>
      <c r="AG846" s="31"/>
      <c r="AH846" s="31"/>
    </row>
    <row r="847" spans="1:34" x14ac:dyDescent="0.4">
      <c r="A847" s="31">
        <f>IFERROR(IF(AND(A825=A826,A826=A827,A827=A828,A828=A829,A829=A830,A830=A831,A831=A832,A832=A833,A833=A834,A834=A835,A835=A836,A836=A837,A837=A838,A838=A839,A839=A840,A840=A841,A841=A842,A842=A843,A843=A844,A844=A845,A845=A846),IF(A846+1&gt;MATCH(0,Input_Lieferant!$B$9:$B$158,-1),"",A846+1),A846),"")</f>
        <v>39</v>
      </c>
      <c r="B847" s="31"/>
      <c r="C847" s="25" t="str">
        <f t="shared" si="26"/>
        <v>001</v>
      </c>
      <c r="D847" s="31"/>
      <c r="E847" s="31"/>
      <c r="F847" s="31"/>
      <c r="G847" s="31"/>
      <c r="H847" s="31"/>
      <c r="I847" s="31"/>
      <c r="J847" s="31"/>
      <c r="K847" s="31"/>
      <c r="L847" s="31"/>
      <c r="M847" s="31"/>
      <c r="N847" s="31"/>
      <c r="O847" s="31"/>
      <c r="P847" s="31"/>
      <c r="Q847" s="31"/>
      <c r="R847" s="31"/>
      <c r="S847" s="31"/>
      <c r="T847" s="31"/>
      <c r="U847" s="31"/>
      <c r="V847" s="31"/>
      <c r="W847" s="31" t="str">
        <f t="shared" si="25"/>
        <v>V_CHEOPS</v>
      </c>
      <c r="X847" s="31"/>
      <c r="Y847" s="31"/>
      <c r="Z847" s="31"/>
      <c r="AA847" s="31"/>
      <c r="AB847" s="31"/>
      <c r="AC847" s="31"/>
      <c r="AD847" s="31"/>
      <c r="AE847" s="31"/>
      <c r="AF847" s="31"/>
      <c r="AG847" s="31"/>
      <c r="AH847" s="31"/>
    </row>
    <row r="848" spans="1:34" x14ac:dyDescent="0.4">
      <c r="A848" s="31">
        <f>IFERROR(IF(AND(A826=A827,A827=A828,A828=A829,A829=A830,A830=A831,A831=A832,A832=A833,A833=A834,A834=A835,A835=A836,A836=A837,A837=A838,A838=A839,A839=A840,A840=A841,A841=A842,A842=A843,A843=A844,A844=A845,A845=A846,A846=A847),IF(A847+1&gt;MATCH(0,Input_Lieferant!$B$9:$B$158,-1),"",A847+1),A847),"")</f>
        <v>39</v>
      </c>
      <c r="B848" s="31"/>
      <c r="C848" s="25" t="str">
        <f t="shared" si="26"/>
        <v>001</v>
      </c>
      <c r="D848" s="31"/>
      <c r="E848" s="31"/>
      <c r="F848" s="31" t="str">
        <f>IF(A848&lt;&gt;"", _xlfn.IFNA(INDEX('Systemmanager - Datenassistent'!$A$9:$AE$159,MATCH(A848,Input_Lieferant!$B$9:$B$158,0),MATCH(W848,'Systemmanager - Datenassistent'!$A$8:$AE$8,0)),""), "")&amp;""</f>
        <v/>
      </c>
      <c r="G848" s="31"/>
      <c r="H848" s="31"/>
      <c r="I848" s="31"/>
      <c r="J848" s="31"/>
      <c r="K848" s="31"/>
      <c r="L848" s="31"/>
      <c r="M848" s="31"/>
      <c r="N848" s="31"/>
      <c r="O848" s="31"/>
      <c r="P848" s="31"/>
      <c r="Q848" s="31"/>
      <c r="R848" s="31"/>
      <c r="S848" s="31"/>
      <c r="T848" s="31"/>
      <c r="U848" s="31"/>
      <c r="V848" s="31"/>
      <c r="W848" s="31" t="str">
        <f t="shared" si="25"/>
        <v>V_SVSAA</v>
      </c>
      <c r="X848" s="31"/>
      <c r="Y848" s="31"/>
      <c r="Z848" s="31"/>
      <c r="AA848" s="31"/>
      <c r="AB848" s="31"/>
      <c r="AC848" s="31"/>
      <c r="AD848" s="31"/>
      <c r="AE848" s="31"/>
      <c r="AF848" s="31"/>
      <c r="AG848" s="31"/>
      <c r="AH848" s="31"/>
    </row>
    <row r="849" spans="1:34" x14ac:dyDescent="0.4">
      <c r="A849" s="31">
        <f>IFERROR(IF(AND(A827=A828,A828=A829,A829=A830,A830=A831,A831=A832,A832=A833,A833=A834,A834=A835,A835=A836,A836=A837,A837=A838,A838=A839,A839=A840,A840=A841,A841=A842,A842=A843,A843=A844,A844=A845,A845=A846,A846=A847,A847=A848),IF(A848+1&gt;MATCH(0,Input_Lieferant!$B$9:$B$158,-1),"",A848+1),A848),"")</f>
        <v>39</v>
      </c>
      <c r="B849" s="31"/>
      <c r="C849" s="25" t="str">
        <f t="shared" si="26"/>
        <v>001</v>
      </c>
      <c r="D849" s="31"/>
      <c r="E849" s="31"/>
      <c r="F849" s="31" t="str">
        <f>IF(A849&lt;&gt;"", IFERROR(ROUND(INDEX(Input_Lieferant!$A$9:$AS$159,MATCH(A849,Input_Lieferant!$B$9:$B$158,0),MATCH(W849,Input_Lieferant!$A$8:$AS$8,0)),2),""), "")&amp;""</f>
        <v>9.23</v>
      </c>
      <c r="G849" s="31"/>
      <c r="H849" s="31"/>
      <c r="I849" s="31"/>
      <c r="J849" s="31"/>
      <c r="K849" s="31"/>
      <c r="L849" s="31"/>
      <c r="M849" s="31"/>
      <c r="N849" s="31"/>
      <c r="O849" s="31"/>
      <c r="P849" s="31"/>
      <c r="Q849" s="31"/>
      <c r="R849" s="31"/>
      <c r="S849" s="31"/>
      <c r="T849" s="31"/>
      <c r="U849" s="31"/>
      <c r="V849" s="31"/>
      <c r="W849" s="31" t="str">
        <f t="shared" si="25"/>
        <v>V_BEWERTUNGSPREIS</v>
      </c>
      <c r="X849" s="31"/>
      <c r="Y849" s="31"/>
      <c r="Z849" s="31"/>
      <c r="AA849" s="31"/>
      <c r="AB849" s="31"/>
      <c r="AC849" s="31"/>
      <c r="AD849" s="31"/>
      <c r="AE849" s="31"/>
      <c r="AF849" s="31"/>
      <c r="AG849" s="31"/>
      <c r="AH849" s="31"/>
    </row>
    <row r="850" spans="1:34" x14ac:dyDescent="0.4">
      <c r="A850" s="31">
        <f>IFERROR(IF(AND(A828=A829,A829=A830,A830=A831,A831=A832,A832=A833,A833=A834,A834=A835,A835=A836,A836=A837,A837=A838,A838=A839,A839=A840,A840=A841,A841=A842,A842=A843,A843=A844,A844=A845,A845=A846,A846=A847,A847=A848,A848=A849),IF(A849+1&gt;MATCH(0,Input_Lieferant!$B$9:$B$158,-1),"",A849+1),A849),"")</f>
        <v>39</v>
      </c>
      <c r="B850" s="31"/>
      <c r="C850" s="25" t="str">
        <f t="shared" si="26"/>
        <v>001</v>
      </c>
      <c r="D850" s="31"/>
      <c r="E850" s="31"/>
      <c r="F850" s="31" t="str">
        <f>IF(A850&lt;&gt;"", _xlfn.IFNA(INDEX(Input_Lieferant!$A$9:$AS$159,MATCH(A850,Input_Lieferant!$B$9:$B$158,0),MATCH(W850,Input_Lieferant!$A$8:$AS$8,0)),""), "")&amp;""</f>
        <v>CHF</v>
      </c>
      <c r="G850" s="31"/>
      <c r="H850" s="31"/>
      <c r="I850" s="31"/>
      <c r="J850" s="31"/>
      <c r="K850" s="31"/>
      <c r="L850" s="31"/>
      <c r="M850" s="31"/>
      <c r="N850" s="31"/>
      <c r="O850" s="31"/>
      <c r="P850" s="31"/>
      <c r="Q850" s="31"/>
      <c r="R850" s="31"/>
      <c r="S850" s="31"/>
      <c r="T850" s="31"/>
      <c r="U850" s="31"/>
      <c r="V850" s="31"/>
      <c r="W850" s="31" t="str">
        <f t="shared" si="25"/>
        <v>V_WAEHRUNG</v>
      </c>
      <c r="X850" s="31"/>
      <c r="Y850" s="31"/>
      <c r="Z850" s="31"/>
      <c r="AA850" s="31"/>
      <c r="AB850" s="31"/>
      <c r="AC850" s="31"/>
      <c r="AD850" s="31"/>
      <c r="AE850" s="31"/>
      <c r="AF850" s="31"/>
      <c r="AG850" s="31"/>
      <c r="AH850" s="31"/>
    </row>
    <row r="851" spans="1:34" x14ac:dyDescent="0.4">
      <c r="A851" s="31">
        <f>IFERROR(IF(AND(A829=A830,A830=A831,A831=A832,A832=A833,A833=A834,A834=A835,A835=A836,A836=A837,A837=A838,A838=A839,A839=A840,A840=A841,A841=A842,A842=A843,A843=A844,A844=A845,A845=A846,A846=A847,A847=A848,A848=A849,A849=A850),IF(A850+1&gt;MATCH(0,Input_Lieferant!$B$9:$B$158,-1),"",A850+1),A850),"")</f>
        <v>39</v>
      </c>
      <c r="B851" s="31"/>
      <c r="C851" s="25" t="str">
        <f t="shared" si="26"/>
        <v>001</v>
      </c>
      <c r="D851" s="31"/>
      <c r="E851" s="31"/>
      <c r="F851" s="31" t="str">
        <f>IF(A851&lt;&gt;"", _xlfn.IFNA(INDEX(Input_Lieferant!$A$9:$AS$159,MATCH(A851,Input_Lieferant!$B$9:$B$158,0),MATCH(W851,Input_Lieferant!$A$8:$AS$8,0)),""), "")&amp;""</f>
        <v>84</v>
      </c>
      <c r="G851" s="31"/>
      <c r="H851" s="31"/>
      <c r="I851" s="31"/>
      <c r="J851" s="31"/>
      <c r="K851" s="31"/>
      <c r="L851" s="31"/>
      <c r="M851" s="31"/>
      <c r="N851" s="31"/>
      <c r="O851" s="31"/>
      <c r="P851" s="31"/>
      <c r="Q851" s="31"/>
      <c r="R851" s="31"/>
      <c r="S851" s="31"/>
      <c r="T851" s="31"/>
      <c r="U851" s="31"/>
      <c r="V851" s="31"/>
      <c r="W851" s="31" t="str">
        <f t="shared" si="25"/>
        <v>V_PREISEINHEIT</v>
      </c>
      <c r="X851" s="31"/>
      <c r="Y851" s="31"/>
      <c r="Z851" s="31"/>
      <c r="AA851" s="31"/>
      <c r="AB851" s="31"/>
      <c r="AC851" s="31"/>
      <c r="AD851" s="31"/>
      <c r="AE851" s="31"/>
      <c r="AF851" s="31"/>
      <c r="AG851" s="31"/>
      <c r="AH851" s="31"/>
    </row>
    <row r="852" spans="1:34" x14ac:dyDescent="0.4">
      <c r="A852" s="31">
        <f>IFERROR(IF(AND(A830=A831,A831=A832,A832=A833,A833=A834,A834=A835,A835=A836,A836=A837,A837=A838,A838=A839,A839=A840,A840=A841,A841=A842,A842=A843,A843=A844,A844=A845,A845=A846,A846=A847,A847=A848,A848=A849,A849=A850,A850=A851),IF(A851+1&gt;MATCH(0,Input_Lieferant!$B$9:$B$158,-1),"",A851+1),A851),"")</f>
        <v>39</v>
      </c>
      <c r="B852" s="31"/>
      <c r="C852" s="25" t="str">
        <f t="shared" si="26"/>
        <v>001</v>
      </c>
      <c r="D852" s="31"/>
      <c r="E852" s="31"/>
      <c r="F852" s="31">
        <f ca="1">IF(A852&lt;&gt;"",NOW(),"")</f>
        <v>45755.458305902779</v>
      </c>
      <c r="G852" s="31"/>
      <c r="H852" s="31"/>
      <c r="I852" s="31"/>
      <c r="J852" s="31"/>
      <c r="K852" s="31"/>
      <c r="L852" s="31"/>
      <c r="M852" s="31"/>
      <c r="N852" s="31"/>
      <c r="O852" s="31"/>
      <c r="P852" s="31"/>
      <c r="Q852" s="31"/>
      <c r="R852" s="31"/>
      <c r="S852" s="31"/>
      <c r="T852" s="31"/>
      <c r="U852" s="31"/>
      <c r="V852" s="31"/>
      <c r="W852" s="31" t="str">
        <f t="shared" si="25"/>
        <v>V_GUELTIGAB</v>
      </c>
      <c r="X852" s="31"/>
      <c r="Y852" s="31"/>
      <c r="Z852" s="31"/>
      <c r="AA852" s="31"/>
      <c r="AB852" s="31"/>
      <c r="AC852" s="31"/>
      <c r="AD852" s="31"/>
      <c r="AE852" s="31"/>
      <c r="AF852" s="31"/>
      <c r="AG852" s="31"/>
      <c r="AH852" s="31"/>
    </row>
    <row r="853" spans="1:34" x14ac:dyDescent="0.4">
      <c r="A853" s="31">
        <f>IFERROR(IF(AND(A831=A832,A832=A833,A833=A834,A834=A835,A835=A836,A836=A837,A837=A838,A838=A839,A839=A840,A840=A841,A841=A842,A842=A843,A843=A844,A844=A845,A845=A846,A846=A847,A847=A848,A848=A849,A849=A850,A850=A851,A851=A852),IF(A852+1&gt;MATCH(0,Input_Lieferant!$B$9:$B$158,-1),"",A852+1),A852),"")</f>
        <v>39</v>
      </c>
      <c r="B853" s="31"/>
      <c r="C853" s="25" t="str">
        <f t="shared" si="26"/>
        <v>001</v>
      </c>
      <c r="D853" s="31"/>
      <c r="E853" s="31"/>
      <c r="F853" s="31" t="str">
        <f>IF(A853&lt;&gt;"", _xlfn.IFNA(INDEX('Systemmanager - Datenassistent'!$A$9:$AE$159,MATCH(A853,Input_Lieferant!$B$9:$B$158,0),MATCH(W853,'Systemmanager - Datenassistent'!$A$8:$AE$8,0)),""), "")&amp;""</f>
        <v>X</v>
      </c>
      <c r="G853" s="31"/>
      <c r="H853" s="31"/>
      <c r="I853" s="31"/>
      <c r="J853" s="31"/>
      <c r="K853" s="31"/>
      <c r="L853" s="31"/>
      <c r="M853" s="31"/>
      <c r="N853" s="31"/>
      <c r="O853" s="31"/>
      <c r="P853" s="31"/>
      <c r="Q853" s="31"/>
      <c r="R853" s="31"/>
      <c r="S853" s="31"/>
      <c r="T853" s="31"/>
      <c r="U853" s="31"/>
      <c r="V853" s="31"/>
      <c r="W853" s="31" t="str">
        <f t="shared" si="25"/>
        <v>V_MIET_RELEVANZ</v>
      </c>
      <c r="X853" s="31"/>
      <c r="Y853" s="31"/>
      <c r="Z853" s="31"/>
      <c r="AA853" s="31"/>
      <c r="AB853" s="31"/>
      <c r="AC853" s="31"/>
      <c r="AD853" s="31"/>
      <c r="AE853" s="31"/>
      <c r="AF853" s="31"/>
      <c r="AG853" s="31"/>
      <c r="AH853" s="31"/>
    </row>
    <row r="854" spans="1:34" x14ac:dyDescent="0.4">
      <c r="A854" s="31">
        <f>IFERROR(IF(AND(A832=A833,A833=A834,A834=A835,A835=A836,A836=A837,A837=A838,A838=A839,A839=A840,A840=A841,A841=A842,A842=A843,A843=A844,A844=A845,A845=A846,A846=A847,A847=A848,A848=A849,A849=A850,A850=A851,A851=A852,A852=A853),IF(A853+1&gt;MATCH(0,Input_Lieferant!$B$9:$B$158,-1),"",A853+1),A853),"")</f>
        <v>39</v>
      </c>
      <c r="B854" s="31"/>
      <c r="C854" s="25" t="str">
        <f t="shared" si="26"/>
        <v>001</v>
      </c>
      <c r="D854" s="31"/>
      <c r="E854" s="31"/>
      <c r="F854" s="31" t="str">
        <f>IF(A854&lt;&gt;"", _xlfn.IFNA(INDEX('Systemmanager - Datenassistent'!$A$9:$AE$159,MATCH(A854,Input_Lieferant!$B$9:$B$158,0),MATCH(W854,'Systemmanager - Datenassistent'!$A$8:$AE$8,0)),""), "")&amp;""</f>
        <v>6</v>
      </c>
      <c r="G854" s="31"/>
      <c r="H854" s="31"/>
      <c r="I854" s="31"/>
      <c r="J854" s="31"/>
      <c r="K854" s="31"/>
      <c r="L854" s="31"/>
      <c r="M854" s="31"/>
      <c r="N854" s="31"/>
      <c r="O854" s="31"/>
      <c r="P854" s="31"/>
      <c r="Q854" s="31"/>
      <c r="R854" s="31"/>
      <c r="S854" s="31"/>
      <c r="T854" s="31"/>
      <c r="U854" s="31"/>
      <c r="V854" s="31"/>
      <c r="W854" s="31" t="str">
        <f t="shared" si="25"/>
        <v>V_NACHSCHUBKLASSE</v>
      </c>
      <c r="X854" s="31"/>
      <c r="Y854" s="31"/>
      <c r="Z854" s="31"/>
      <c r="AA854" s="31"/>
      <c r="AB854" s="31"/>
      <c r="AC854" s="31"/>
      <c r="AD854" s="31"/>
      <c r="AE854" s="31"/>
      <c r="AF854" s="31"/>
      <c r="AG854" s="31"/>
      <c r="AH854" s="31"/>
    </row>
    <row r="855" spans="1:34" x14ac:dyDescent="0.4">
      <c r="A855" s="31">
        <f>IFERROR(IF(AND(A833=A834,A834=A835,A835=A836,A836=A837,A837=A838,A838=A839,A839=A840,A840=A841,A841=A842,A842=A843,A843=A844,A844=A845,A845=A846,A846=A847,A847=A848,A848=A849,A849=A850,A850=A851,A851=A852,A852=A853,A853=A854),IF(A854+1&gt;MATCH(0,Input_Lieferant!$B$9:$B$158,-1),"",A854+1),A854),"")</f>
        <v>39</v>
      </c>
      <c r="B855" s="31"/>
      <c r="C855" s="25" t="str">
        <f t="shared" si="26"/>
        <v>001</v>
      </c>
      <c r="D855" s="31"/>
      <c r="E855" s="31"/>
      <c r="F855" s="31" t="str">
        <f>IF(A855&lt;&gt;"", _xlfn.IFNA(INDEX(Input_Lieferant!$A$9:$AS$159,MATCH(A855,Input_Lieferant!$B$9:$B$158,0),MATCH(W855,Input_Lieferant!$A$8:$AS$8,0)),""), "")&amp;""</f>
        <v/>
      </c>
      <c r="G855" s="31"/>
      <c r="H855" s="31"/>
      <c r="I855" s="31"/>
      <c r="J855" s="31"/>
      <c r="K855" s="31"/>
      <c r="L855" s="31"/>
      <c r="M855" s="31"/>
      <c r="N855" s="31"/>
      <c r="O855" s="31"/>
      <c r="P855" s="31"/>
      <c r="Q855" s="31"/>
      <c r="R855" s="31"/>
      <c r="S855" s="31"/>
      <c r="T855" s="31"/>
      <c r="U855" s="31"/>
      <c r="V855" s="31"/>
      <c r="W855" s="31" t="str">
        <f t="shared" si="25"/>
        <v>V_LAGERFAEHIGKEIT</v>
      </c>
      <c r="X855" s="31"/>
      <c r="Y855" s="31"/>
      <c r="Z855" s="31"/>
      <c r="AA855" s="31"/>
      <c r="AB855" s="31"/>
      <c r="AC855" s="31"/>
      <c r="AD855" s="31"/>
      <c r="AE855" s="31"/>
      <c r="AF855" s="31"/>
      <c r="AG855" s="31"/>
      <c r="AH855" s="31"/>
    </row>
    <row r="856" spans="1:34" x14ac:dyDescent="0.4">
      <c r="A856" s="31">
        <f>IFERROR(IF(AND(A834=A835,A835=A836,A836=A837,A837=A838,A838=A839,A839=A840,A840=A841,A841=A842,A842=A843,A843=A844,A844=A845,A845=A846,A846=A847,A847=A848,A848=A849,A849=A850,A850=A851,A851=A852,A852=A853,A853=A854,A854=A855),IF(A855+1&gt;MATCH(0,Input_Lieferant!$B$9:$B$158,-1),"",A855+1),A855),"")</f>
        <v>39</v>
      </c>
      <c r="B856" s="31"/>
      <c r="C856" s="25" t="str">
        <f t="shared" si="26"/>
        <v>001</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V_BETRIEBSMITTEL</v>
      </c>
      <c r="X856" s="31"/>
      <c r="Y856" s="31"/>
      <c r="Z856" s="31"/>
      <c r="AA856" s="31"/>
      <c r="AB856" s="31"/>
      <c r="AC856" s="31"/>
      <c r="AD856" s="31"/>
      <c r="AE856" s="31"/>
      <c r="AF856" s="31"/>
      <c r="AG856" s="31"/>
      <c r="AH856" s="31"/>
    </row>
    <row r="857" spans="1:34" x14ac:dyDescent="0.4">
      <c r="A857" s="31">
        <f>IFERROR(IF(AND(A835=A836,A836=A837,A837=A838,A838=A839,A839=A840,A840=A841,A841=A842,A842=A843,A843=A844,A844=A845,A845=A846,A846=A847,A847=A848,A848=A849,A849=A850,A850=A851,A851=A852,A852=A853,A853=A854,A854=A855,A855=A856),IF(A856+1&gt;MATCH(0,Input_Lieferant!$B$9:$B$158,-1),"",A856+1),A856),"")</f>
        <v>39</v>
      </c>
      <c r="B857" s="31"/>
      <c r="C857" s="25" t="str">
        <f t="shared" si="26"/>
        <v>001</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V_SONDERBETRIEBSMITTEL_MKZ</v>
      </c>
      <c r="X857" s="31"/>
      <c r="Y857" s="31"/>
      <c r="Z857" s="31"/>
      <c r="AA857" s="31"/>
      <c r="AB857" s="31"/>
      <c r="AC857" s="31"/>
      <c r="AD857" s="31"/>
      <c r="AE857" s="31"/>
      <c r="AF857" s="31"/>
      <c r="AG857" s="31"/>
      <c r="AH857" s="31"/>
    </row>
    <row r="858" spans="1:34" x14ac:dyDescent="0.4">
      <c r="A858" s="31">
        <f>IFERROR(IF(AND(A836=A837,A837=A838,A838=A839,A839=A840,A840=A841,A841=A842,A842=A843,A843=A844,A844=A845,A845=A846,A846=A847,A847=A848,A848=A849,A849=A850,A850=A851,A851=A852,A852=A853,A853=A854,A854=A855,A855=A856,A856=A857),IF(A857+1&gt;MATCH(0,Input_Lieferant!$B$9:$B$158,-1),"",A857+1),A857),"")</f>
        <v>39</v>
      </c>
      <c r="B858" s="31"/>
      <c r="C858" s="25" t="str">
        <f t="shared" si="26"/>
        <v>001</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V_SONDERBETRIEBSMITTEL_PRD</v>
      </c>
      <c r="X858" s="31"/>
      <c r="Y858" s="31"/>
      <c r="Z858" s="31"/>
      <c r="AA858" s="31"/>
      <c r="AB858" s="31"/>
      <c r="AC858" s="31"/>
      <c r="AD858" s="31"/>
      <c r="AE858" s="31"/>
      <c r="AF858" s="31"/>
      <c r="AG858" s="31"/>
      <c r="AH858" s="31"/>
    </row>
    <row r="859" spans="1:34" x14ac:dyDescent="0.4">
      <c r="A859" s="31">
        <f>IFERROR(IF(AND(A837=A838,A838=A839,A839=A840,A840=A841,A841=A842,A842=A843,A843=A844,A844=A845,A845=A846,A846=A847,A847=A848,A848=A849,A849=A850,A850=A851,A851=A852,A852=A853,A853=A854,A854=A855,A855=A856,A856=A857,A857=A858),IF(A858+1&gt;MATCH(0,Input_Lieferant!$B$9:$B$158,-1),"",A858+1),A858),"")</f>
        <v>39</v>
      </c>
      <c r="B859" s="31"/>
      <c r="C859" s="25" t="str">
        <f t="shared" si="26"/>
        <v>001</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31"/>
      <c r="H859" s="31"/>
      <c r="I859" s="31"/>
      <c r="J859" s="31"/>
      <c r="K859" s="31"/>
      <c r="L859" s="31"/>
      <c r="M859" s="31"/>
      <c r="N859" s="31"/>
      <c r="O859" s="31"/>
      <c r="P859" s="31"/>
      <c r="Q859" s="31"/>
      <c r="R859" s="31"/>
      <c r="S859" s="31"/>
      <c r="T859" s="31"/>
      <c r="U859" s="31"/>
      <c r="V859" s="31"/>
      <c r="W859" s="31" t="str">
        <f t="shared" si="27"/>
        <v>V_SONDERBETRIEBSMITTEL_TRP</v>
      </c>
      <c r="X859" s="31"/>
      <c r="Y859" s="31"/>
      <c r="Z859" s="31"/>
      <c r="AA859" s="31"/>
      <c r="AB859" s="31"/>
      <c r="AC859" s="31"/>
      <c r="AD859" s="31"/>
      <c r="AE859" s="31"/>
      <c r="AF859" s="31"/>
      <c r="AG859" s="31"/>
      <c r="AH859" s="31"/>
    </row>
    <row r="860" spans="1:34" x14ac:dyDescent="0.4">
      <c r="A860" s="31">
        <f>IFERROR(IF(AND(A838=A839,A839=A840,A840=A841,A841=A842,A842=A843,A843=A844,A844=A845,A845=A846,A846=A847,A847=A848,A848=A849,A849=A850,A850=A851,A851=A852,A852=A853,A853=A854,A854=A855,A855=A856,A856=A857,A857=A858,A858=A859),IF(A859+1&gt;MATCH(0,Input_Lieferant!$B$9:$B$158,-1),"",A859+1),A859),"")</f>
        <v>40</v>
      </c>
      <c r="B860" s="31"/>
      <c r="C860" s="25" t="str">
        <f t="shared" si="26"/>
        <v>001</v>
      </c>
      <c r="D860" s="31"/>
      <c r="E860" s="31"/>
      <c r="F860" s="31" t="str">
        <f>IF(A860&lt;&gt;"", _xlfn.IFNA(INDEX(Grunddaten!$A$9:$S$159,MATCH(A860,Input_Lieferant!$B$9:$B$158,0),MATCH(W860,Grunddaten!$A$8:$M$8,0)),""), "")&amp;""</f>
        <v>cDafgFpeTocSSVjItpvQPuNTuPtMCG</v>
      </c>
      <c r="G860" s="31"/>
      <c r="H860" s="31"/>
      <c r="I860" s="31"/>
      <c r="J860" s="31"/>
      <c r="K860" s="31"/>
      <c r="L860" s="31"/>
      <c r="M860" s="31"/>
      <c r="N860" s="31"/>
      <c r="O860" s="31"/>
      <c r="P860" s="31"/>
      <c r="Q860" s="31"/>
      <c r="R860" s="31"/>
      <c r="S860" s="31"/>
      <c r="T860" s="31"/>
      <c r="U860" s="31"/>
      <c r="V860" s="31"/>
      <c r="W860" s="31" t="str">
        <f t="shared" si="27"/>
        <v>V_A_NUMMER</v>
      </c>
      <c r="X860" s="31"/>
      <c r="Y860" s="31"/>
      <c r="Z860" s="31"/>
      <c r="AA860" s="31"/>
      <c r="AB860" s="31"/>
      <c r="AC860" s="31"/>
      <c r="AD860" s="31"/>
      <c r="AE860" s="31"/>
      <c r="AF860" s="31"/>
      <c r="AG860" s="31"/>
      <c r="AH860" s="31"/>
    </row>
    <row r="861" spans="1:34" x14ac:dyDescent="0.4">
      <c r="A861" s="31">
        <f>IFERROR(IF(AND(A839=A840,A840=A841,A841=A842,A842=A843,A843=A844,A844=A845,A845=A846,A846=A847,A847=A848,A848=A849,A849=A850,A850=A851,A851=A852,A852=A853,A853=A854,A854=A855,A855=A856,A856=A857,A857=A858,A858=A859,A859=A860),IF(A860+1&gt;MATCH(0,Input_Lieferant!$B$9:$B$158,-1),"",A860+1),A860),"")</f>
        <v>40</v>
      </c>
      <c r="B861" s="31"/>
      <c r="C861" s="25" t="str">
        <f t="shared" si="26"/>
        <v>001</v>
      </c>
      <c r="D861" s="31"/>
      <c r="E861" s="31"/>
      <c r="F861" s="31" t="str">
        <f>IF(A861&lt;&gt;"", _xlfn.IFNA(INDEX(Grunddaten!$A$9:$S$159,MATCH(A861,Input_Lieferant!$B$9:$B$158,0),MATCH(W861,Grunddaten!$A$8:$M$8,0)),""), "")&amp;""</f>
        <v/>
      </c>
      <c r="G861" s="31"/>
      <c r="H861" s="31"/>
      <c r="I861" s="31"/>
      <c r="J861" s="31"/>
      <c r="K861" s="31"/>
      <c r="L861" s="31"/>
      <c r="M861" s="31"/>
      <c r="N861" s="31"/>
      <c r="O861" s="31"/>
      <c r="P861" s="31"/>
      <c r="Q861" s="31"/>
      <c r="R861" s="31"/>
      <c r="S861" s="31"/>
      <c r="T861" s="31"/>
      <c r="U861" s="31"/>
      <c r="V861" s="31"/>
      <c r="W861" s="31" t="str">
        <f t="shared" si="27"/>
        <v>V_REVFREMD</v>
      </c>
      <c r="X861" s="31"/>
      <c r="Y861" s="31"/>
      <c r="Z861" s="31"/>
      <c r="AA861" s="31"/>
      <c r="AB861" s="31"/>
      <c r="AC861" s="31"/>
      <c r="AD861" s="31"/>
      <c r="AE861" s="31"/>
      <c r="AF861" s="31"/>
      <c r="AG861" s="31"/>
      <c r="AH861" s="31"/>
    </row>
    <row r="862" spans="1:34" x14ac:dyDescent="0.4">
      <c r="A862" s="31">
        <f>IFERROR(IF(AND(A840=A841,A841=A842,A842=A843,A843=A844,A844=A845,A845=A846,A846=A847,A847=A848,A848=A849,A849=A850,A850=A851,A851=A852,A852=A853,A853=A854,A854=A855,A855=A856,A856=A857,A857=A858,A858=A859,A859=A860,A860=A861),IF(A861+1&gt;MATCH(0,Input_Lieferant!$B$9:$B$158,-1),"",A861+1),A861),"")</f>
        <v>40</v>
      </c>
      <c r="B862" s="31"/>
      <c r="C862" s="25" t="str">
        <f t="shared" si="26"/>
        <v>001</v>
      </c>
      <c r="D862" s="31"/>
      <c r="E862" s="31"/>
      <c r="F862" s="31" t="str">
        <f>IF(A862&lt;&gt;"", _xlfn.IFNA(INDEX(Grunddaten!$A$9:$S$159,MATCH(A862,Input_Lieferant!$B$9:$B$158,0),MATCH(W862,Grunddaten!$A$8:$M$8,0)),""), "")&amp;""</f>
        <v>7.83</v>
      </c>
      <c r="G862" s="31"/>
      <c r="H862" s="31"/>
      <c r="I862" s="31"/>
      <c r="J862" s="31"/>
      <c r="K862" s="31"/>
      <c r="L862" s="31"/>
      <c r="M862" s="31"/>
      <c r="N862" s="31"/>
      <c r="O862" s="31"/>
      <c r="P862" s="31"/>
      <c r="Q862" s="31"/>
      <c r="R862" s="31"/>
      <c r="S862" s="31"/>
      <c r="T862" s="31"/>
      <c r="U862" s="31"/>
      <c r="V862" s="31"/>
      <c r="W862" s="31" t="str">
        <f t="shared" si="27"/>
        <v>V_REVEIGEN</v>
      </c>
      <c r="X862" s="31"/>
      <c r="Y862" s="31"/>
      <c r="Z862" s="31"/>
      <c r="AA862" s="31"/>
      <c r="AB862" s="31"/>
      <c r="AC862" s="31"/>
      <c r="AD862" s="31"/>
      <c r="AE862" s="31"/>
      <c r="AF862" s="31"/>
      <c r="AG862" s="31"/>
      <c r="AH862" s="31"/>
    </row>
    <row r="863" spans="1:34" x14ac:dyDescent="0.4">
      <c r="A863" s="31">
        <f>IFERROR(IF(AND(A841=A842,A842=A843,A843=A844,A844=A845,A845=A846,A846=A847,A847=A848,A848=A849,A849=A850,A850=A851,A851=A852,A852=A853,A853=A854,A854=A855,A855=A856,A856=A857,A857=A858,A858=A859,A859=A860,A860=A861,A861=A862),IF(A862+1&gt;MATCH(0,Input_Lieferant!$B$9:$B$158,-1),"",A862+1),A862),"")</f>
        <v>40</v>
      </c>
      <c r="B863" s="31"/>
      <c r="C863" s="25" t="str">
        <f t="shared" si="26"/>
        <v>001</v>
      </c>
      <c r="D863" s="31"/>
      <c r="E863" s="31"/>
      <c r="F863" s="31" t="str">
        <f>IF(A863&lt;&gt;"", _xlfn.IFNA(INDEX('Systemmanager - Datenassistent'!$A$9:$AE$159,MATCH(A863,Input_Lieferant!$B$9:$B$158,0),MATCH(W863,'Systemmanager - Datenassistent'!$A$8:$AE$8,0)),""), "")&amp;""</f>
        <v>ttcWnMLnecDehpanwwucindIiNofcq</v>
      </c>
      <c r="G863" s="31"/>
      <c r="H863" s="31"/>
      <c r="I863" s="31"/>
      <c r="J863" s="31"/>
      <c r="K863" s="31"/>
      <c r="L863" s="31"/>
      <c r="M863" s="31"/>
      <c r="N863" s="31"/>
      <c r="O863" s="31"/>
      <c r="P863" s="31"/>
      <c r="Q863" s="31"/>
      <c r="R863" s="31"/>
      <c r="S863" s="31"/>
      <c r="T863" s="31"/>
      <c r="U863" s="31"/>
      <c r="V863" s="31"/>
      <c r="W863" s="31" t="str">
        <f t="shared" si="27"/>
        <v>V_SYSTEMMANAGER</v>
      </c>
      <c r="X863" s="31"/>
      <c r="Y863" s="31"/>
      <c r="Z863" s="31"/>
      <c r="AA863" s="31"/>
      <c r="AB863" s="31"/>
      <c r="AC863" s="31"/>
      <c r="AD863" s="31"/>
      <c r="AE863" s="31"/>
      <c r="AF863" s="31"/>
      <c r="AG863" s="31"/>
      <c r="AH863" s="31"/>
    </row>
    <row r="864" spans="1:34" x14ac:dyDescent="0.4">
      <c r="A864" s="31">
        <f>IFERROR(IF(AND(A842=A843,A843=A844,A844=A845,A845=A846,A846=A847,A847=A848,A848=A849,A849=A850,A850=A851,A851=A852,A852=A853,A853=A854,A854=A855,A855=A856,A856=A857,A857=A858,A858=A859,A859=A860,A860=A861,A861=A862,A862=A863),IF(A863+1&gt;MATCH(0,Input_Lieferant!$B$9:$B$158,-1),"",A863+1),A863),"")</f>
        <v>40</v>
      </c>
      <c r="B864" s="31"/>
      <c r="C864" s="25" t="str">
        <f t="shared" si="26"/>
        <v>001</v>
      </c>
      <c r="D864" s="31"/>
      <c r="E864" s="31"/>
      <c r="F864" s="31" t="str">
        <f>IF(A864&lt;&gt;"", _xlfn.IFNA(INDEX(Grunddaten!$A$9:$S$159,MATCH(A864,Input_Lieferant!$B$9:$B$158,0),MATCH(W864,Grunddaten!$A$8:$M$8,0)),""), "")&amp;""</f>
        <v>U</v>
      </c>
      <c r="G864" s="31"/>
      <c r="H864" s="31"/>
      <c r="I864" s="31"/>
      <c r="J864" s="31"/>
      <c r="K864" s="31"/>
      <c r="L864" s="31"/>
      <c r="M864" s="31"/>
      <c r="N864" s="31"/>
      <c r="O864" s="31"/>
      <c r="P864" s="31"/>
      <c r="Q864" s="31"/>
      <c r="R864" s="31"/>
      <c r="S864" s="31"/>
      <c r="T864" s="31"/>
      <c r="U864" s="31"/>
      <c r="V864" s="31"/>
      <c r="W864" s="31" t="str">
        <f t="shared" si="27"/>
        <v>V_UEBERSETZUNG</v>
      </c>
      <c r="X864" s="31"/>
      <c r="Y864" s="31"/>
      <c r="Z864" s="31"/>
      <c r="AA864" s="31"/>
      <c r="AB864" s="31"/>
      <c r="AC864" s="31"/>
      <c r="AD864" s="31"/>
      <c r="AE864" s="31"/>
      <c r="AF864" s="31"/>
      <c r="AG864" s="31"/>
      <c r="AH864" s="31"/>
    </row>
    <row r="865" spans="1:34" x14ac:dyDescent="0.4">
      <c r="A865" s="31">
        <f>IFERROR(IF(AND(A843=A844,A844=A845,A845=A846,A846=A847,A847=A848,A848=A849,A849=A850,A850=A851,A851=A852,A852=A853,A853=A854,A854=A855,A855=A856,A856=A857,A857=A858,A858=A859,A859=A860,A860=A861,A861=A862,A862=A863,A863=A864),IF(A864+1&gt;MATCH(0,Input_Lieferant!$B$9:$B$158,-1),"",A864+1),A864),"")</f>
        <v>40</v>
      </c>
      <c r="B865" s="31"/>
      <c r="C865" s="25" t="str">
        <f t="shared" si="26"/>
        <v>001</v>
      </c>
      <c r="D865" s="31"/>
      <c r="E865" s="31"/>
      <c r="F865" s="31" t="str">
        <f>IF(A865&lt;&gt;"", _xlfn.IFNA(INDEX('Systemmanager - Datenassistent'!$A$9:$AE$159,MATCH(A865,Input_Lieferant!$B$9:$B$158,0),MATCH(W865,'Systemmanager - Datenassistent'!$A$8:$AE$8,0)),""), "")&amp;""</f>
        <v>uVmOcyIEDDeaaKsXzBmfnMyjvCkJkq</v>
      </c>
      <c r="G865" s="31"/>
      <c r="H865" s="31"/>
      <c r="I865" s="31"/>
      <c r="J865" s="31"/>
      <c r="K865" s="31"/>
      <c r="L865" s="31"/>
      <c r="M865" s="31"/>
      <c r="N865" s="31"/>
      <c r="O865" s="31"/>
      <c r="P865" s="31"/>
      <c r="Q865" s="31"/>
      <c r="R865" s="31"/>
      <c r="S865" s="31"/>
      <c r="T865" s="31"/>
      <c r="U865" s="31"/>
      <c r="V865" s="31"/>
      <c r="W865" s="31" t="str">
        <f t="shared" si="27"/>
        <v>V_KENNZIFFER</v>
      </c>
      <c r="X865" s="31"/>
      <c r="Y865" s="31"/>
      <c r="Z865" s="31"/>
      <c r="AA865" s="31"/>
      <c r="AB865" s="31"/>
      <c r="AC865" s="31"/>
      <c r="AD865" s="31"/>
      <c r="AE865" s="31"/>
      <c r="AF865" s="31"/>
      <c r="AG865" s="31"/>
      <c r="AH865" s="31"/>
    </row>
    <row r="866" spans="1:34" x14ac:dyDescent="0.4">
      <c r="A866" s="31">
        <f>IFERROR(IF(AND(A844=A845,A845=A846,A846=A847,A847=A848,A848=A849,A849=A850,A850=A851,A851=A852,A852=A853,A853=A854,A854=A855,A855=A856,A856=A857,A857=A858,A858=A859,A859=A860,A860=A861,A861=A862,A862=A863,A863=A864,A864=A865),IF(A865+1&gt;MATCH(0,Input_Lieferant!$B$9:$B$158,-1),"",A865+1),A865),"")</f>
        <v>40</v>
      </c>
      <c r="B866" s="31"/>
      <c r="C866" s="25" t="str">
        <f t="shared" si="26"/>
        <v>001</v>
      </c>
      <c r="D866" s="31"/>
      <c r="E866" s="31"/>
      <c r="F866" s="31" t="str">
        <f>IF(A866&lt;&gt;"", _xlfn.IFNA(INDEX('Systemmanager - Datenassistent'!$A$9:$AE$159,MATCH(A866,Input_Lieferant!$B$9:$B$158,0),MATCH(W866,'Systemmanager - Datenassistent'!$A$8:$AE$8,0)),""), "")&amp;""</f>
        <v>gkQEhKReRbbeNacxpdCUGhVuBrKEcO</v>
      </c>
      <c r="G866" s="31"/>
      <c r="H866" s="31"/>
      <c r="I866" s="31"/>
      <c r="J866" s="31"/>
      <c r="K866" s="31"/>
      <c r="L866" s="31"/>
      <c r="M866" s="31"/>
      <c r="N866" s="31"/>
      <c r="O866" s="31"/>
      <c r="P866" s="31"/>
      <c r="Q866" s="31"/>
      <c r="R866" s="31"/>
      <c r="S866" s="31"/>
      <c r="T866" s="31"/>
      <c r="U866" s="31"/>
      <c r="V866" s="31"/>
      <c r="W866" s="31" t="str">
        <f t="shared" si="27"/>
        <v>V_NEXT_HIGHER</v>
      </c>
      <c r="X866" s="31"/>
      <c r="Y866" s="31"/>
      <c r="Z866" s="31"/>
      <c r="AA866" s="31"/>
      <c r="AB866" s="31"/>
      <c r="AC866" s="31"/>
      <c r="AD866" s="31"/>
      <c r="AE866" s="31"/>
      <c r="AF866" s="31"/>
      <c r="AG866" s="31"/>
      <c r="AH866" s="31"/>
    </row>
    <row r="867" spans="1:34" x14ac:dyDescent="0.4">
      <c r="A867" s="31">
        <f>IFERROR(IF(AND(A845=A846,A846=A847,A847=A848,A848=A849,A849=A850,A850=A851,A851=A852,A852=A853,A853=A854,A854=A855,A855=A856,A856=A857,A857=A858,A858=A859,A859=A860,A860=A861,A861=A862,A862=A863,A863=A864,A864=A865,A865=A866),IF(A866+1&gt;MATCH(0,Input_Lieferant!$B$9:$B$158,-1),"",A866+1),A866),"")</f>
        <v>40</v>
      </c>
      <c r="B867" s="31"/>
      <c r="C867" s="25" t="str">
        <f t="shared" si="26"/>
        <v>001</v>
      </c>
      <c r="D867" s="31"/>
      <c r="E867" s="31"/>
      <c r="F867" s="31" t="str">
        <f>IF(A867&lt;&gt;"", _xlfn.IFNA(INDEX(Grunddaten!$A$9:$S$159,MATCH(A867,Input_Lieferant!$B$9:$B$158,0),MATCH(W867,Grunddaten!$A$8:$M$8,0)),""), "")&amp;""</f>
        <v/>
      </c>
      <c r="G867" s="31"/>
      <c r="H867" s="31"/>
      <c r="I867" s="31"/>
      <c r="J867" s="31"/>
      <c r="K867" s="31"/>
      <c r="L867" s="31"/>
      <c r="M867" s="31"/>
      <c r="N867" s="31"/>
      <c r="O867" s="31"/>
      <c r="P867" s="31"/>
      <c r="Q867" s="31"/>
      <c r="R867" s="31"/>
      <c r="S867" s="31"/>
      <c r="T867" s="31"/>
      <c r="U867" s="31"/>
      <c r="V867" s="31"/>
      <c r="W867" s="31" t="str">
        <f t="shared" si="27"/>
        <v>V_ZERTFLUG</v>
      </c>
      <c r="X867" s="31"/>
      <c r="Y867" s="31"/>
      <c r="Z867" s="31"/>
      <c r="AA867" s="31"/>
      <c r="AB867" s="31"/>
      <c r="AC867" s="31"/>
      <c r="AD867" s="31"/>
      <c r="AE867" s="31"/>
      <c r="AF867" s="31"/>
      <c r="AG867" s="31"/>
      <c r="AH867" s="31"/>
    </row>
    <row r="868" spans="1:34" x14ac:dyDescent="0.4">
      <c r="A868" s="31">
        <f>IFERROR(IF(AND(A846=A847,A847=A848,A848=A849,A849=A850,A850=A851,A851=A852,A852=A853,A853=A854,A854=A855,A855=A856,A856=A857,A857=A858,A858=A859,A859=A860,A860=A861,A861=A862,A862=A863,A863=A864,A864=A865,A865=A866,A866=A867),IF(A867+1&gt;MATCH(0,Input_Lieferant!$B$9:$B$158,-1),"",A867+1),A867),"")</f>
        <v>40</v>
      </c>
      <c r="B868" s="31"/>
      <c r="C868" s="25" t="str">
        <f t="shared" si="26"/>
        <v>001</v>
      </c>
      <c r="D868" s="31"/>
      <c r="E868" s="31"/>
      <c r="F868" s="31" t="str">
        <f>IF(A868&lt;&gt;"", _xlfn.IFNA(INDEX('Systemmanager - Datenassistent'!$A$9:$AE$159,MATCH(A868,Input_Lieferant!$B$9:$B$158,0),MATCH(W868,'Systemmanager - Datenassistent'!$A$8:$AE$8,0)),""), "")&amp;""</f>
        <v/>
      </c>
      <c r="G868" s="31"/>
      <c r="H868" s="31"/>
      <c r="I868" s="31"/>
      <c r="J868" s="31"/>
      <c r="K868" s="31"/>
      <c r="L868" s="31"/>
      <c r="M868" s="31"/>
      <c r="N868" s="31"/>
      <c r="O868" s="31"/>
      <c r="P868" s="31"/>
      <c r="Q868" s="31"/>
      <c r="R868" s="31"/>
      <c r="S868" s="31"/>
      <c r="T868" s="31"/>
      <c r="U868" s="31"/>
      <c r="V868" s="31"/>
      <c r="W868" s="31" t="str">
        <f t="shared" si="27"/>
        <v>V_APM</v>
      </c>
      <c r="X868" s="31"/>
      <c r="Y868" s="31"/>
      <c r="Z868" s="31"/>
      <c r="AA868" s="31"/>
      <c r="AB868" s="31"/>
      <c r="AC868" s="31"/>
      <c r="AD868" s="31"/>
      <c r="AE868" s="31"/>
      <c r="AF868" s="31"/>
      <c r="AG868" s="31"/>
      <c r="AH868" s="31"/>
    </row>
    <row r="869" spans="1:34" x14ac:dyDescent="0.4">
      <c r="A869" s="31">
        <f>IFERROR(IF(AND(A847=A848,A848=A849,A849=A850,A850=A851,A851=A852,A852=A853,A853=A854,A854=A855,A855=A856,A856=A857,A857=A858,A858=A859,A859=A860,A860=A861,A861=A862,A862=A863,A863=A864,A864=A865,A865=A866,A866=A867,A867=A868),IF(A868+1&gt;MATCH(0,Input_Lieferant!$B$9:$B$158,-1),"",A868+1),A868),"")</f>
        <v>40</v>
      </c>
      <c r="B869" s="31"/>
      <c r="C869" s="25" t="str">
        <f t="shared" si="26"/>
        <v>001</v>
      </c>
      <c r="D869" s="31"/>
      <c r="E869" s="31"/>
      <c r="F869" s="31"/>
      <c r="G869" s="31"/>
      <c r="H869" s="31"/>
      <c r="I869" s="31"/>
      <c r="J869" s="31"/>
      <c r="K869" s="31"/>
      <c r="L869" s="31"/>
      <c r="M869" s="31"/>
      <c r="N869" s="31"/>
      <c r="O869" s="31"/>
      <c r="P869" s="31"/>
      <c r="Q869" s="31"/>
      <c r="R869" s="31"/>
      <c r="S869" s="31"/>
      <c r="T869" s="31"/>
      <c r="U869" s="31"/>
      <c r="V869" s="31"/>
      <c r="W869" s="31" t="str">
        <f t="shared" si="27"/>
        <v>V_CHEOPS</v>
      </c>
      <c r="X869" s="31"/>
      <c r="Y869" s="31"/>
      <c r="Z869" s="31"/>
      <c r="AA869" s="31"/>
      <c r="AB869" s="31"/>
      <c r="AC869" s="31"/>
      <c r="AD869" s="31"/>
      <c r="AE869" s="31"/>
      <c r="AF869" s="31"/>
      <c r="AG869" s="31"/>
      <c r="AH869" s="31"/>
    </row>
    <row r="870" spans="1:34" x14ac:dyDescent="0.4">
      <c r="A870" s="31">
        <f>IFERROR(IF(AND(A848=A849,A849=A850,A850=A851,A851=A852,A852=A853,A853=A854,A854=A855,A855=A856,A856=A857,A857=A858,A858=A859,A859=A860,A860=A861,A861=A862,A862=A863,A863=A864,A864=A865,A865=A866,A866=A867,A867=A868,A868=A869),IF(A869+1&gt;MATCH(0,Input_Lieferant!$B$9:$B$158,-1),"",A869+1),A869),"")</f>
        <v>40</v>
      </c>
      <c r="B870" s="31"/>
      <c r="C870" s="25" t="str">
        <f t="shared" si="26"/>
        <v>001</v>
      </c>
      <c r="D870" s="31"/>
      <c r="E870" s="31"/>
      <c r="F870" s="31" t="str">
        <f>IF(A870&lt;&gt;"", _xlfn.IFNA(INDEX('Systemmanager - Datenassistent'!$A$9:$AE$159,MATCH(A870,Input_Lieferant!$B$9:$B$158,0),MATCH(W870,'Systemmanager - Datenassistent'!$A$8:$AE$8,0)),""), "")&amp;""</f>
        <v/>
      </c>
      <c r="G870" s="31"/>
      <c r="H870" s="31"/>
      <c r="I870" s="31"/>
      <c r="J870" s="31"/>
      <c r="K870" s="31"/>
      <c r="L870" s="31"/>
      <c r="M870" s="31"/>
      <c r="N870" s="31"/>
      <c r="O870" s="31"/>
      <c r="P870" s="31"/>
      <c r="Q870" s="31"/>
      <c r="R870" s="31"/>
      <c r="S870" s="31"/>
      <c r="T870" s="31"/>
      <c r="U870" s="31"/>
      <c r="V870" s="31"/>
      <c r="W870" s="31" t="str">
        <f t="shared" si="27"/>
        <v>V_SVSAA</v>
      </c>
      <c r="X870" s="31"/>
      <c r="Y870" s="31"/>
      <c r="Z870" s="31"/>
      <c r="AA870" s="31"/>
      <c r="AB870" s="31"/>
      <c r="AC870" s="31"/>
      <c r="AD870" s="31"/>
      <c r="AE870" s="31"/>
      <c r="AF870" s="31"/>
      <c r="AG870" s="31"/>
      <c r="AH870" s="31"/>
    </row>
    <row r="871" spans="1:34" x14ac:dyDescent="0.4">
      <c r="A871" s="31">
        <f>IFERROR(IF(AND(A849=A850,A850=A851,A851=A852,A852=A853,A853=A854,A854=A855,A855=A856,A856=A857,A857=A858,A858=A859,A859=A860,A860=A861,A861=A862,A862=A863,A863=A864,A864=A865,A865=A866,A866=A867,A867=A868,A868=A869,A869=A870),IF(A870+1&gt;MATCH(0,Input_Lieferant!$B$9:$B$158,-1),"",A870+1),A870),"")</f>
        <v>40</v>
      </c>
      <c r="B871" s="31"/>
      <c r="C871" s="25" t="str">
        <f t="shared" si="26"/>
        <v>001</v>
      </c>
      <c r="D871" s="31"/>
      <c r="E871" s="31"/>
      <c r="F871" s="31" t="str">
        <f>IF(A871&lt;&gt;"", IFERROR(ROUND(INDEX(Input_Lieferant!$A$9:$AS$159,MATCH(A871,Input_Lieferant!$B$9:$B$158,0),MATCH(W871,Input_Lieferant!$A$8:$AS$8,0)),2),""), "")&amp;""</f>
        <v>7.42</v>
      </c>
      <c r="G871" s="31"/>
      <c r="H871" s="31"/>
      <c r="I871" s="31"/>
      <c r="J871" s="31"/>
      <c r="K871" s="31"/>
      <c r="L871" s="31"/>
      <c r="M871" s="31"/>
      <c r="N871" s="31"/>
      <c r="O871" s="31"/>
      <c r="P871" s="31"/>
      <c r="Q871" s="31"/>
      <c r="R871" s="31"/>
      <c r="S871" s="31"/>
      <c r="T871" s="31"/>
      <c r="U871" s="31"/>
      <c r="V871" s="31"/>
      <c r="W871" s="31" t="str">
        <f t="shared" si="27"/>
        <v>V_BEWERTUNGSPREIS</v>
      </c>
      <c r="X871" s="31"/>
      <c r="Y871" s="31"/>
      <c r="Z871" s="31"/>
      <c r="AA871" s="31"/>
      <c r="AB871" s="31"/>
      <c r="AC871" s="31"/>
      <c r="AD871" s="31"/>
      <c r="AE871" s="31"/>
      <c r="AF871" s="31"/>
      <c r="AG871" s="31"/>
      <c r="AH871" s="31"/>
    </row>
    <row r="872" spans="1:34" x14ac:dyDescent="0.4">
      <c r="A872" s="31">
        <f>IFERROR(IF(AND(A850=A851,A851=A852,A852=A853,A853=A854,A854=A855,A855=A856,A856=A857,A857=A858,A858=A859,A859=A860,A860=A861,A861=A862,A862=A863,A863=A864,A864=A865,A865=A866,A866=A867,A867=A868,A868=A869,A869=A870,A870=A871),IF(A871+1&gt;MATCH(0,Input_Lieferant!$B$9:$B$158,-1),"",A871+1),A871),"")</f>
        <v>40</v>
      </c>
      <c r="B872" s="31"/>
      <c r="C872" s="25" t="str">
        <f t="shared" si="26"/>
        <v>001</v>
      </c>
      <c r="D872" s="31"/>
      <c r="E872" s="31"/>
      <c r="F872" s="31" t="str">
        <f>IF(A872&lt;&gt;"", _xlfn.IFNA(INDEX(Input_Lieferant!$A$9:$AS$159,MATCH(A872,Input_Lieferant!$B$9:$B$158,0),MATCH(W872,Input_Lieferant!$A$8:$AS$8,0)),""), "")&amp;""</f>
        <v>CHF</v>
      </c>
      <c r="G872" s="31"/>
      <c r="H872" s="31"/>
      <c r="I872" s="31"/>
      <c r="J872" s="31"/>
      <c r="K872" s="31"/>
      <c r="L872" s="31"/>
      <c r="M872" s="31"/>
      <c r="N872" s="31"/>
      <c r="O872" s="31"/>
      <c r="P872" s="31"/>
      <c r="Q872" s="31"/>
      <c r="R872" s="31"/>
      <c r="S872" s="31"/>
      <c r="T872" s="31"/>
      <c r="U872" s="31"/>
      <c r="V872" s="31"/>
      <c r="W872" s="31" t="str">
        <f t="shared" si="27"/>
        <v>V_WAEHRUNG</v>
      </c>
      <c r="X872" s="31"/>
      <c r="Y872" s="31"/>
      <c r="Z872" s="31"/>
      <c r="AA872" s="31"/>
      <c r="AB872" s="31"/>
      <c r="AC872" s="31"/>
      <c r="AD872" s="31"/>
      <c r="AE872" s="31"/>
      <c r="AF872" s="31"/>
      <c r="AG872" s="31"/>
      <c r="AH872" s="31"/>
    </row>
    <row r="873" spans="1:34" x14ac:dyDescent="0.4">
      <c r="A873" s="31">
        <f>IFERROR(IF(AND(A851=A852,A852=A853,A853=A854,A854=A855,A855=A856,A856=A857,A857=A858,A858=A859,A859=A860,A860=A861,A861=A862,A862=A863,A863=A864,A864=A865,A865=A866,A866=A867,A867=A868,A868=A869,A869=A870,A870=A871,A871=A872),IF(A872+1&gt;MATCH(0,Input_Lieferant!$B$9:$B$158,-1),"",A872+1),A872),"")</f>
        <v>40</v>
      </c>
      <c r="B873" s="31"/>
      <c r="C873" s="25" t="str">
        <f t="shared" si="26"/>
        <v>001</v>
      </c>
      <c r="D873" s="31"/>
      <c r="E873" s="31"/>
      <c r="F873" s="31" t="str">
        <f>IF(A873&lt;&gt;"", _xlfn.IFNA(INDEX(Input_Lieferant!$A$9:$AS$159,MATCH(A873,Input_Lieferant!$B$9:$B$158,0),MATCH(W873,Input_Lieferant!$A$8:$AS$8,0)),""), "")&amp;""</f>
        <v>95</v>
      </c>
      <c r="G873" s="31"/>
      <c r="H873" s="31"/>
      <c r="I873" s="31"/>
      <c r="J873" s="31"/>
      <c r="K873" s="31"/>
      <c r="L873" s="31"/>
      <c r="M873" s="31"/>
      <c r="N873" s="31"/>
      <c r="O873" s="31"/>
      <c r="P873" s="31"/>
      <c r="Q873" s="31"/>
      <c r="R873" s="31"/>
      <c r="S873" s="31"/>
      <c r="T873" s="31"/>
      <c r="U873" s="31"/>
      <c r="V873" s="31"/>
      <c r="W873" s="31" t="str">
        <f t="shared" si="27"/>
        <v>V_PREISEINHEIT</v>
      </c>
      <c r="X873" s="31"/>
      <c r="Y873" s="31"/>
      <c r="Z873" s="31"/>
      <c r="AA873" s="31"/>
      <c r="AB873" s="31"/>
      <c r="AC873" s="31"/>
      <c r="AD873" s="31"/>
      <c r="AE873" s="31"/>
      <c r="AF873" s="31"/>
      <c r="AG873" s="31"/>
      <c r="AH873" s="31"/>
    </row>
    <row r="874" spans="1:34" x14ac:dyDescent="0.4">
      <c r="A874" s="31">
        <f>IFERROR(IF(AND(A852=A853,A853=A854,A854=A855,A855=A856,A856=A857,A857=A858,A858=A859,A859=A860,A860=A861,A861=A862,A862=A863,A863=A864,A864=A865,A865=A866,A866=A867,A867=A868,A868=A869,A869=A870,A870=A871,A871=A872,A872=A873),IF(A873+1&gt;MATCH(0,Input_Lieferant!$B$9:$B$158,-1),"",A873+1),A873),"")</f>
        <v>40</v>
      </c>
      <c r="B874" s="31"/>
      <c r="C874" s="25" t="str">
        <f t="shared" si="26"/>
        <v>001</v>
      </c>
      <c r="D874" s="31"/>
      <c r="E874" s="31"/>
      <c r="F874" s="31">
        <f ca="1">IF(A874&lt;&gt;"",NOW(),"")</f>
        <v>45755.458305902779</v>
      </c>
      <c r="G874" s="31"/>
      <c r="H874" s="31"/>
      <c r="I874" s="31"/>
      <c r="J874" s="31"/>
      <c r="K874" s="31"/>
      <c r="L874" s="31"/>
      <c r="M874" s="31"/>
      <c r="N874" s="31"/>
      <c r="O874" s="31"/>
      <c r="P874" s="31"/>
      <c r="Q874" s="31"/>
      <c r="R874" s="31"/>
      <c r="S874" s="31"/>
      <c r="T874" s="31"/>
      <c r="U874" s="31"/>
      <c r="V874" s="31"/>
      <c r="W874" s="31" t="str">
        <f t="shared" si="27"/>
        <v>V_GUELTIGAB</v>
      </c>
      <c r="X874" s="31"/>
      <c r="Y874" s="31"/>
      <c r="Z874" s="31"/>
      <c r="AA874" s="31"/>
      <c r="AB874" s="31"/>
      <c r="AC874" s="31"/>
      <c r="AD874" s="31"/>
      <c r="AE874" s="31"/>
      <c r="AF874" s="31"/>
      <c r="AG874" s="31"/>
      <c r="AH874" s="31"/>
    </row>
    <row r="875" spans="1:34" x14ac:dyDescent="0.4">
      <c r="A875" s="31">
        <f>IFERROR(IF(AND(A853=A854,A854=A855,A855=A856,A856=A857,A857=A858,A858=A859,A859=A860,A860=A861,A861=A862,A862=A863,A863=A864,A864=A865,A865=A866,A866=A867,A867=A868,A868=A869,A869=A870,A870=A871,A871=A872,A872=A873,A873=A874),IF(A874+1&gt;MATCH(0,Input_Lieferant!$B$9:$B$158,-1),"",A874+1),A874),"")</f>
        <v>40</v>
      </c>
      <c r="B875" s="31"/>
      <c r="C875" s="25" t="str">
        <f t="shared" si="26"/>
        <v>001</v>
      </c>
      <c r="D875" s="31"/>
      <c r="E875" s="31"/>
      <c r="F875" s="31" t="str">
        <f>IF(A875&lt;&gt;"", _xlfn.IFNA(INDEX('Systemmanager - Datenassistent'!$A$9:$AE$159,MATCH(A875,Input_Lieferant!$B$9:$B$158,0),MATCH(W875,'Systemmanager - Datenassistent'!$A$8:$AE$8,0)),""), "")&amp;""</f>
        <v/>
      </c>
      <c r="G875" s="31"/>
      <c r="H875" s="31"/>
      <c r="I875" s="31"/>
      <c r="J875" s="31"/>
      <c r="K875" s="31"/>
      <c r="L875" s="31"/>
      <c r="M875" s="31"/>
      <c r="N875" s="31"/>
      <c r="O875" s="31"/>
      <c r="P875" s="31"/>
      <c r="Q875" s="31"/>
      <c r="R875" s="31"/>
      <c r="S875" s="31"/>
      <c r="T875" s="31"/>
      <c r="U875" s="31"/>
      <c r="V875" s="31"/>
      <c r="W875" s="31" t="str">
        <f t="shared" si="27"/>
        <v>V_MIET_RELEVANZ</v>
      </c>
      <c r="X875" s="31"/>
      <c r="Y875" s="31"/>
      <c r="Z875" s="31"/>
      <c r="AA875" s="31"/>
      <c r="AB875" s="31"/>
      <c r="AC875" s="31"/>
      <c r="AD875" s="31"/>
      <c r="AE875" s="31"/>
      <c r="AF875" s="31"/>
      <c r="AG875" s="31"/>
      <c r="AH875" s="31"/>
    </row>
    <row r="876" spans="1:34" x14ac:dyDescent="0.4">
      <c r="A876" s="31">
        <f>IFERROR(IF(AND(A854=A855,A855=A856,A856=A857,A857=A858,A858=A859,A859=A860,A860=A861,A861=A862,A862=A863,A863=A864,A864=A865,A865=A866,A866=A867,A867=A868,A868=A869,A869=A870,A870=A871,A871=A872,A872=A873,A873=A874,A874=A875),IF(A875+1&gt;MATCH(0,Input_Lieferant!$B$9:$B$158,-1),"",A875+1),A875),"")</f>
        <v>40</v>
      </c>
      <c r="B876" s="31"/>
      <c r="C876" s="25" t="str">
        <f t="shared" si="26"/>
        <v>001</v>
      </c>
      <c r="D876" s="31"/>
      <c r="E876" s="31"/>
      <c r="F876" s="31" t="str">
        <f>IF(A876&lt;&gt;"", _xlfn.IFNA(INDEX('Systemmanager - Datenassistent'!$A$9:$AE$159,MATCH(A876,Input_Lieferant!$B$9:$B$158,0),MATCH(W876,'Systemmanager - Datenassistent'!$A$8:$AE$8,0)),""), "")&amp;""</f>
        <v>8</v>
      </c>
      <c r="G876" s="31"/>
      <c r="H876" s="31"/>
      <c r="I876" s="31"/>
      <c r="J876" s="31"/>
      <c r="K876" s="31"/>
      <c r="L876" s="31"/>
      <c r="M876" s="31"/>
      <c r="N876" s="31"/>
      <c r="O876" s="31"/>
      <c r="P876" s="31"/>
      <c r="Q876" s="31"/>
      <c r="R876" s="31"/>
      <c r="S876" s="31"/>
      <c r="T876" s="31"/>
      <c r="U876" s="31"/>
      <c r="V876" s="31"/>
      <c r="W876" s="31" t="str">
        <f t="shared" si="27"/>
        <v>V_NACHSCHUBKLASSE</v>
      </c>
      <c r="X876" s="31"/>
      <c r="Y876" s="31"/>
      <c r="Z876" s="31"/>
      <c r="AA876" s="31"/>
      <c r="AB876" s="31"/>
      <c r="AC876" s="31"/>
      <c r="AD876" s="31"/>
      <c r="AE876" s="31"/>
      <c r="AF876" s="31"/>
      <c r="AG876" s="31"/>
      <c r="AH876" s="31"/>
    </row>
    <row r="877" spans="1:34" x14ac:dyDescent="0.4">
      <c r="A877" s="31">
        <f>IFERROR(IF(AND(A855=A856,A856=A857,A857=A858,A858=A859,A859=A860,A860=A861,A861=A862,A862=A863,A863=A864,A864=A865,A865=A866,A866=A867,A867=A868,A868=A869,A869=A870,A870=A871,A871=A872,A872=A873,A873=A874,A874=A875,A875=A876),IF(A876+1&gt;MATCH(0,Input_Lieferant!$B$9:$B$158,-1),"",A876+1),A876),"")</f>
        <v>40</v>
      </c>
      <c r="B877" s="31"/>
      <c r="C877" s="25" t="str">
        <f t="shared" si="26"/>
        <v>001</v>
      </c>
      <c r="D877" s="31"/>
      <c r="E877" s="31"/>
      <c r="F877" s="31" t="str">
        <f>IF(A877&lt;&gt;"", _xlfn.IFNA(INDEX(Input_Lieferant!$A$9:$AS$159,MATCH(A877,Input_Lieferant!$B$9:$B$158,0),MATCH(W877,Input_Lieferant!$A$8:$AS$8,0)),""), "")&amp;""</f>
        <v/>
      </c>
      <c r="G877" s="31"/>
      <c r="H877" s="31"/>
      <c r="I877" s="31"/>
      <c r="J877" s="31"/>
      <c r="K877" s="31"/>
      <c r="L877" s="31"/>
      <c r="M877" s="31"/>
      <c r="N877" s="31"/>
      <c r="O877" s="31"/>
      <c r="P877" s="31"/>
      <c r="Q877" s="31"/>
      <c r="R877" s="31"/>
      <c r="S877" s="31"/>
      <c r="T877" s="31"/>
      <c r="U877" s="31"/>
      <c r="V877" s="31"/>
      <c r="W877" s="31" t="str">
        <f t="shared" si="27"/>
        <v>V_LAGERFAEHIGKEIT</v>
      </c>
      <c r="X877" s="31"/>
      <c r="Y877" s="31"/>
      <c r="Z877" s="31"/>
      <c r="AA877" s="31"/>
      <c r="AB877" s="31"/>
      <c r="AC877" s="31"/>
      <c r="AD877" s="31"/>
      <c r="AE877" s="31"/>
      <c r="AF877" s="31"/>
      <c r="AG877" s="31"/>
      <c r="AH877" s="31"/>
    </row>
    <row r="878" spans="1:34" x14ac:dyDescent="0.4">
      <c r="A878" s="31">
        <f>IFERROR(IF(AND(A856=A857,A857=A858,A858=A859,A859=A860,A860=A861,A861=A862,A862=A863,A863=A864,A864=A865,A865=A866,A866=A867,A867=A868,A868=A869,A869=A870,A870=A871,A871=A872,A872=A873,A873=A874,A874=A875,A875=A876,A876=A877),IF(A877+1&gt;MATCH(0,Input_Lieferant!$B$9:$B$158,-1),"",A877+1),A877),"")</f>
        <v>40</v>
      </c>
      <c r="B878" s="31"/>
      <c r="C878" s="25" t="str">
        <f t="shared" si="26"/>
        <v>001</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V_BETRIEBSMITTEL</v>
      </c>
      <c r="X878" s="31"/>
      <c r="Y878" s="31"/>
      <c r="Z878" s="31"/>
      <c r="AA878" s="31"/>
      <c r="AB878" s="31"/>
      <c r="AC878" s="31"/>
      <c r="AD878" s="31"/>
      <c r="AE878" s="31"/>
      <c r="AF878" s="31"/>
      <c r="AG878" s="31"/>
      <c r="AH878" s="31"/>
    </row>
    <row r="879" spans="1:34" x14ac:dyDescent="0.4">
      <c r="A879" s="31">
        <f>IFERROR(IF(AND(A857=A858,A858=A859,A859=A860,A860=A861,A861=A862,A862=A863,A863=A864,A864=A865,A865=A866,A866=A867,A867=A868,A868=A869,A869=A870,A870=A871,A871=A872,A872=A873,A873=A874,A874=A875,A875=A876,A876=A877,A877=A878),IF(A878+1&gt;MATCH(0,Input_Lieferant!$B$9:$B$158,-1),"",A878+1),A878),"")</f>
        <v>40</v>
      </c>
      <c r="B879" s="31"/>
      <c r="C879" s="25" t="str">
        <f t="shared" si="26"/>
        <v>001</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31"/>
      <c r="H879" s="31"/>
      <c r="I879" s="31"/>
      <c r="J879" s="31"/>
      <c r="K879" s="31"/>
      <c r="L879" s="31"/>
      <c r="M879" s="31"/>
      <c r="N879" s="31"/>
      <c r="O879" s="31"/>
      <c r="P879" s="31"/>
      <c r="Q879" s="31"/>
      <c r="R879" s="31"/>
      <c r="S879" s="31"/>
      <c r="T879" s="31"/>
      <c r="U879" s="31"/>
      <c r="V879" s="31"/>
      <c r="W879" s="31" t="str">
        <f t="shared" si="27"/>
        <v>V_SONDERBETRIEBSMITTEL_MKZ</v>
      </c>
      <c r="X879" s="31"/>
      <c r="Y879" s="31"/>
      <c r="Z879" s="31"/>
      <c r="AA879" s="31"/>
      <c r="AB879" s="31"/>
      <c r="AC879" s="31"/>
      <c r="AD879" s="31"/>
      <c r="AE879" s="31"/>
      <c r="AF879" s="31"/>
      <c r="AG879" s="31"/>
      <c r="AH879" s="31"/>
    </row>
    <row r="880" spans="1:34" x14ac:dyDescent="0.4">
      <c r="A880" s="31">
        <f>IFERROR(IF(AND(A858=A859,A859=A860,A860=A861,A861=A862,A862=A863,A863=A864,A864=A865,A865=A866,A866=A867,A867=A868,A868=A869,A869=A870,A870=A871,A871=A872,A872=A873,A873=A874,A874=A875,A875=A876,A876=A877,A877=A878,A878=A879),IF(A879+1&gt;MATCH(0,Input_Lieferant!$B$9:$B$158,-1),"",A879+1),A879),"")</f>
        <v>40</v>
      </c>
      <c r="B880" s="31"/>
      <c r="C880" s="25" t="str">
        <f t="shared" si="26"/>
        <v>001</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V_SONDERBETRIEBSMITTEL_PRD</v>
      </c>
      <c r="X880" s="31"/>
      <c r="Y880" s="31"/>
      <c r="Z880" s="31"/>
      <c r="AA880" s="31"/>
      <c r="AB880" s="31"/>
      <c r="AC880" s="31"/>
      <c r="AD880" s="31"/>
      <c r="AE880" s="31"/>
      <c r="AF880" s="31"/>
      <c r="AG880" s="31"/>
      <c r="AH880" s="31"/>
    </row>
    <row r="881" spans="1:34" x14ac:dyDescent="0.4">
      <c r="A881" s="31">
        <f>IFERROR(IF(AND(A859=A860,A860=A861,A861=A862,A862=A863,A863=A864,A864=A865,A865=A866,A866=A867,A867=A868,A868=A869,A869=A870,A870=A871,A871=A872,A872=A873,A873=A874,A874=A875,A875=A876,A876=A877,A877=A878,A878=A879,A879=A880),IF(A880+1&gt;MATCH(0,Input_Lieferant!$B$9:$B$158,-1),"",A880+1),A880),"")</f>
        <v>40</v>
      </c>
      <c r="B881" s="31"/>
      <c r="C881" s="25" t="str">
        <f t="shared" si="26"/>
        <v>001</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V_SONDERBETRIEBSMITTEL_TRP</v>
      </c>
      <c r="X881" s="31"/>
      <c r="Y881" s="31"/>
      <c r="Z881" s="31"/>
      <c r="AA881" s="31"/>
      <c r="AB881" s="31"/>
      <c r="AC881" s="31"/>
      <c r="AD881" s="31"/>
      <c r="AE881" s="31"/>
      <c r="AF881" s="31"/>
      <c r="AG881" s="31"/>
      <c r="AH881" s="31"/>
    </row>
    <row r="882" spans="1:34" x14ac:dyDescent="0.4">
      <c r="A882" s="31">
        <f>IFERROR(IF(AND(A860=A861,A861=A862,A862=A863,A863=A864,A864=A865,A865=A866,A866=A867,A867=A868,A868=A869,A869=A870,A870=A871,A871=A872,A872=A873,A873=A874,A874=A875,A875=A876,A876=A877,A877=A878,A878=A879,A879=A880,A880=A881),IF(A881+1&gt;MATCH(0,Input_Lieferant!$B$9:$B$158,-1),"",A881+1),A881),"")</f>
        <v>41</v>
      </c>
      <c r="B882" s="31"/>
      <c r="C882" s="25" t="str">
        <f t="shared" si="26"/>
        <v>001</v>
      </c>
      <c r="D882" s="31"/>
      <c r="E882" s="31"/>
      <c r="F882" s="31" t="str">
        <f>IF(A882&lt;&gt;"", _xlfn.IFNA(INDEX(Grunddaten!$A$9:$S$159,MATCH(A882,Input_Lieferant!$B$9:$B$158,0),MATCH(W882,Grunddaten!$A$8:$M$8,0)),""), "")&amp;""</f>
        <v>EUWhisgIQUOeuJDKcRuaKnolFSSOpH</v>
      </c>
      <c r="G882" s="31"/>
      <c r="H882" s="31"/>
      <c r="I882" s="31"/>
      <c r="J882" s="31"/>
      <c r="K882" s="31"/>
      <c r="L882" s="31"/>
      <c r="M882" s="31"/>
      <c r="N882" s="31"/>
      <c r="O882" s="31"/>
      <c r="P882" s="31"/>
      <c r="Q882" s="31"/>
      <c r="R882" s="31"/>
      <c r="S882" s="31"/>
      <c r="T882" s="31"/>
      <c r="U882" s="31"/>
      <c r="V882" s="31"/>
      <c r="W882" s="31" t="str">
        <f t="shared" si="27"/>
        <v>V_A_NUMMER</v>
      </c>
      <c r="X882" s="31"/>
      <c r="Y882" s="31"/>
      <c r="Z882" s="31"/>
      <c r="AA882" s="31"/>
      <c r="AB882" s="31"/>
      <c r="AC882" s="31"/>
      <c r="AD882" s="31"/>
      <c r="AE882" s="31"/>
      <c r="AF882" s="31"/>
      <c r="AG882" s="31"/>
      <c r="AH882" s="31"/>
    </row>
    <row r="883" spans="1:34" x14ac:dyDescent="0.4">
      <c r="A883" s="31">
        <f>IFERROR(IF(AND(A861=A862,A862=A863,A863=A864,A864=A865,A865=A866,A866=A867,A867=A868,A868=A869,A869=A870,A870=A871,A871=A872,A872=A873,A873=A874,A874=A875,A875=A876,A876=A877,A877=A878,A878=A879,A879=A880,A880=A881,A881=A882),IF(A882+1&gt;MATCH(0,Input_Lieferant!$B$9:$B$158,-1),"",A882+1),A882),"")</f>
        <v>41</v>
      </c>
      <c r="B883" s="31"/>
      <c r="C883" s="25" t="str">
        <f t="shared" si="26"/>
        <v>001</v>
      </c>
      <c r="D883" s="31"/>
      <c r="E883" s="31"/>
      <c r="F883" s="31" t="str">
        <f>IF(A883&lt;&gt;"", _xlfn.IFNA(INDEX(Grunddaten!$A$9:$S$159,MATCH(A883,Input_Lieferant!$B$9:$B$158,0),MATCH(W883,Grunddaten!$A$8:$M$8,0)),""), "")&amp;""</f>
        <v/>
      </c>
      <c r="G883" s="31"/>
      <c r="H883" s="31"/>
      <c r="I883" s="31"/>
      <c r="J883" s="31"/>
      <c r="K883" s="31"/>
      <c r="L883" s="31"/>
      <c r="M883" s="31"/>
      <c r="N883" s="31"/>
      <c r="O883" s="31"/>
      <c r="P883" s="31"/>
      <c r="Q883" s="31"/>
      <c r="R883" s="31"/>
      <c r="S883" s="31"/>
      <c r="T883" s="31"/>
      <c r="U883" s="31"/>
      <c r="V883" s="31"/>
      <c r="W883" s="31" t="str">
        <f t="shared" si="27"/>
        <v>V_REVFREMD</v>
      </c>
      <c r="X883" s="31"/>
      <c r="Y883" s="31"/>
      <c r="Z883" s="31"/>
      <c r="AA883" s="31"/>
      <c r="AB883" s="31"/>
      <c r="AC883" s="31"/>
      <c r="AD883" s="31"/>
      <c r="AE883" s="31"/>
      <c r="AF883" s="31"/>
      <c r="AG883" s="31"/>
      <c r="AH883" s="31"/>
    </row>
    <row r="884" spans="1:34" x14ac:dyDescent="0.4">
      <c r="A884" s="31">
        <f>IFERROR(IF(AND(A862=A863,A863=A864,A864=A865,A865=A866,A866=A867,A867=A868,A868=A869,A869=A870,A870=A871,A871=A872,A872=A873,A873=A874,A874=A875,A875=A876,A876=A877,A877=A878,A878=A879,A879=A880,A880=A881,A881=A882,A882=A883),IF(A883+1&gt;MATCH(0,Input_Lieferant!$B$9:$B$158,-1),"",A883+1),A883),"")</f>
        <v>41</v>
      </c>
      <c r="B884" s="31"/>
      <c r="C884" s="25" t="str">
        <f t="shared" si="26"/>
        <v>001</v>
      </c>
      <c r="D884" s="31"/>
      <c r="E884" s="31"/>
      <c r="F884" s="31" t="str">
        <f>IF(A884&lt;&gt;"", _xlfn.IFNA(INDEX(Grunddaten!$A$9:$S$159,MATCH(A884,Input_Lieferant!$B$9:$B$158,0),MATCH(W884,Grunddaten!$A$8:$M$8,0)),""), "")&amp;""</f>
        <v>9.38</v>
      </c>
      <c r="G884" s="31"/>
      <c r="H884" s="31"/>
      <c r="I884" s="31"/>
      <c r="J884" s="31"/>
      <c r="K884" s="31"/>
      <c r="L884" s="31"/>
      <c r="M884" s="31"/>
      <c r="N884" s="31"/>
      <c r="O884" s="31"/>
      <c r="P884" s="31"/>
      <c r="Q884" s="31"/>
      <c r="R884" s="31"/>
      <c r="S884" s="31"/>
      <c r="T884" s="31"/>
      <c r="U884" s="31"/>
      <c r="V884" s="31"/>
      <c r="W884" s="31" t="str">
        <f t="shared" si="27"/>
        <v>V_REVEIGEN</v>
      </c>
      <c r="X884" s="31"/>
      <c r="Y884" s="31"/>
      <c r="Z884" s="31"/>
      <c r="AA884" s="31"/>
      <c r="AB884" s="31"/>
      <c r="AC884" s="31"/>
      <c r="AD884" s="31"/>
      <c r="AE884" s="31"/>
      <c r="AF884" s="31"/>
      <c r="AG884" s="31"/>
      <c r="AH884" s="31"/>
    </row>
    <row r="885" spans="1:34" x14ac:dyDescent="0.4">
      <c r="A885" s="31">
        <f>IFERROR(IF(AND(A863=A864,A864=A865,A865=A866,A866=A867,A867=A868,A868=A869,A869=A870,A870=A871,A871=A872,A872=A873,A873=A874,A874=A875,A875=A876,A876=A877,A877=A878,A878=A879,A879=A880,A880=A881,A881=A882,A882=A883,A883=A884),IF(A884+1&gt;MATCH(0,Input_Lieferant!$B$9:$B$158,-1),"",A884+1),A884),"")</f>
        <v>41</v>
      </c>
      <c r="B885" s="31"/>
      <c r="C885" s="25" t="str">
        <f t="shared" si="26"/>
        <v>001</v>
      </c>
      <c r="D885" s="31"/>
      <c r="E885" s="31"/>
      <c r="F885" s="31" t="str">
        <f>IF(A885&lt;&gt;"", _xlfn.IFNA(INDEX('Systemmanager - Datenassistent'!$A$9:$AE$159,MATCH(A885,Input_Lieferant!$B$9:$B$158,0),MATCH(W885,'Systemmanager - Datenassistent'!$A$8:$AE$8,0)),""), "")&amp;""</f>
        <v>ceGFaCgVmJbBEUMEAzPpskGbJVqsWi</v>
      </c>
      <c r="G885" s="31"/>
      <c r="H885" s="31"/>
      <c r="I885" s="31"/>
      <c r="J885" s="31"/>
      <c r="K885" s="31"/>
      <c r="L885" s="31"/>
      <c r="M885" s="31"/>
      <c r="N885" s="31"/>
      <c r="O885" s="31"/>
      <c r="P885" s="31"/>
      <c r="Q885" s="31"/>
      <c r="R885" s="31"/>
      <c r="S885" s="31"/>
      <c r="T885" s="31"/>
      <c r="U885" s="31"/>
      <c r="V885" s="31"/>
      <c r="W885" s="31" t="str">
        <f t="shared" si="27"/>
        <v>V_SYSTEMMANAGER</v>
      </c>
      <c r="X885" s="31"/>
      <c r="Y885" s="31"/>
      <c r="Z885" s="31"/>
      <c r="AA885" s="31"/>
      <c r="AB885" s="31"/>
      <c r="AC885" s="31"/>
      <c r="AD885" s="31"/>
      <c r="AE885" s="31"/>
      <c r="AF885" s="31"/>
      <c r="AG885" s="31"/>
      <c r="AH885" s="31"/>
    </row>
    <row r="886" spans="1:34" x14ac:dyDescent="0.4">
      <c r="A886" s="31">
        <f>IFERROR(IF(AND(A864=A865,A865=A866,A866=A867,A867=A868,A868=A869,A869=A870,A870=A871,A871=A872,A872=A873,A873=A874,A874=A875,A875=A876,A876=A877,A877=A878,A878=A879,A879=A880,A880=A881,A881=A882,A882=A883,A883=A884,A884=A885),IF(A885+1&gt;MATCH(0,Input_Lieferant!$B$9:$B$158,-1),"",A885+1),A885),"")</f>
        <v>41</v>
      </c>
      <c r="B886" s="31"/>
      <c r="C886" s="25" t="str">
        <f t="shared" si="26"/>
        <v>001</v>
      </c>
      <c r="D886" s="31"/>
      <c r="E886" s="31"/>
      <c r="F886" s="31" t="str">
        <f>IF(A886&lt;&gt;"", _xlfn.IFNA(INDEX(Grunddaten!$A$9:$S$159,MATCH(A886,Input_Lieferant!$B$9:$B$158,0),MATCH(W886,Grunddaten!$A$8:$M$8,0)),""), "")&amp;""</f>
        <v>U</v>
      </c>
      <c r="G886" s="31"/>
      <c r="H886" s="31"/>
      <c r="I886" s="31"/>
      <c r="J886" s="31"/>
      <c r="K886" s="31"/>
      <c r="L886" s="31"/>
      <c r="M886" s="31"/>
      <c r="N886" s="31"/>
      <c r="O886" s="31"/>
      <c r="P886" s="31"/>
      <c r="Q886" s="31"/>
      <c r="R886" s="31"/>
      <c r="S886" s="31"/>
      <c r="T886" s="31"/>
      <c r="U886" s="31"/>
      <c r="V886" s="31"/>
      <c r="W886" s="31" t="str">
        <f t="shared" si="27"/>
        <v>V_UEBERSETZUNG</v>
      </c>
      <c r="X886" s="31"/>
      <c r="Y886" s="31"/>
      <c r="Z886" s="31"/>
      <c r="AA886" s="31"/>
      <c r="AB886" s="31"/>
      <c r="AC886" s="31"/>
      <c r="AD886" s="31"/>
      <c r="AE886" s="31"/>
      <c r="AF886" s="31"/>
      <c r="AG886" s="31"/>
      <c r="AH886" s="31"/>
    </row>
    <row r="887" spans="1:34" x14ac:dyDescent="0.4">
      <c r="A887" s="31">
        <f>IFERROR(IF(AND(A865=A866,A866=A867,A867=A868,A868=A869,A869=A870,A870=A871,A871=A872,A872=A873,A873=A874,A874=A875,A875=A876,A876=A877,A877=A878,A878=A879,A879=A880,A880=A881,A881=A882,A882=A883,A883=A884,A884=A885,A885=A886),IF(A886+1&gt;MATCH(0,Input_Lieferant!$B$9:$B$158,-1),"",A886+1),A886),"")</f>
        <v>41</v>
      </c>
      <c r="B887" s="31"/>
      <c r="C887" s="25" t="str">
        <f t="shared" si="26"/>
        <v>001</v>
      </c>
      <c r="D887" s="31"/>
      <c r="E887" s="31"/>
      <c r="F887" s="31" t="str">
        <f>IF(A887&lt;&gt;"", _xlfn.IFNA(INDEX('Systemmanager - Datenassistent'!$A$9:$AE$159,MATCH(A887,Input_Lieferant!$B$9:$B$158,0),MATCH(W887,'Systemmanager - Datenassistent'!$A$8:$AE$8,0)),""), "")&amp;""</f>
        <v>VxTcBlIeFQRXsTrnuFMenviwclrUuC</v>
      </c>
      <c r="G887" s="31"/>
      <c r="H887" s="31"/>
      <c r="I887" s="31"/>
      <c r="J887" s="31"/>
      <c r="K887" s="31"/>
      <c r="L887" s="31"/>
      <c r="M887" s="31"/>
      <c r="N887" s="31"/>
      <c r="O887" s="31"/>
      <c r="P887" s="31"/>
      <c r="Q887" s="31"/>
      <c r="R887" s="31"/>
      <c r="S887" s="31"/>
      <c r="T887" s="31"/>
      <c r="U887" s="31"/>
      <c r="V887" s="31"/>
      <c r="W887" s="31" t="str">
        <f t="shared" si="27"/>
        <v>V_KENNZIFFER</v>
      </c>
      <c r="X887" s="31"/>
      <c r="Y887" s="31"/>
      <c r="Z887" s="31"/>
      <c r="AA887" s="31"/>
      <c r="AB887" s="31"/>
      <c r="AC887" s="31"/>
      <c r="AD887" s="31"/>
      <c r="AE887" s="31"/>
      <c r="AF887" s="31"/>
      <c r="AG887" s="31"/>
      <c r="AH887" s="31"/>
    </row>
    <row r="888" spans="1:34" x14ac:dyDescent="0.4">
      <c r="A888" s="31">
        <f>IFERROR(IF(AND(A866=A867,A867=A868,A868=A869,A869=A870,A870=A871,A871=A872,A872=A873,A873=A874,A874=A875,A875=A876,A876=A877,A877=A878,A878=A879,A879=A880,A880=A881,A881=A882,A882=A883,A883=A884,A884=A885,A885=A886,A886=A887),IF(A887+1&gt;MATCH(0,Input_Lieferant!$B$9:$B$158,-1),"",A887+1),A887),"")</f>
        <v>41</v>
      </c>
      <c r="B888" s="31"/>
      <c r="C888" s="25" t="str">
        <f t="shared" si="26"/>
        <v>001</v>
      </c>
      <c r="D888" s="31"/>
      <c r="E888" s="31"/>
      <c r="F888" s="31" t="str">
        <f>IF(A888&lt;&gt;"", _xlfn.IFNA(INDEX('Systemmanager - Datenassistent'!$A$9:$AE$159,MATCH(A888,Input_Lieferant!$B$9:$B$158,0),MATCH(W888,'Systemmanager - Datenassistent'!$A$8:$AE$8,0)),""), "")&amp;""</f>
        <v>wBSVVrKLRByaMHCLkkPbAfyiPNWMkL</v>
      </c>
      <c r="G888" s="31"/>
      <c r="H888" s="31"/>
      <c r="I888" s="31"/>
      <c r="J888" s="31"/>
      <c r="K888" s="31"/>
      <c r="L888" s="31"/>
      <c r="M888" s="31"/>
      <c r="N888" s="31"/>
      <c r="O888" s="31"/>
      <c r="P888" s="31"/>
      <c r="Q888" s="31"/>
      <c r="R888" s="31"/>
      <c r="S888" s="31"/>
      <c r="T888" s="31"/>
      <c r="U888" s="31"/>
      <c r="V888" s="31"/>
      <c r="W888" s="31" t="str">
        <f t="shared" si="27"/>
        <v>V_NEXT_HIGHER</v>
      </c>
      <c r="X888" s="31"/>
      <c r="Y888" s="31"/>
      <c r="Z888" s="31"/>
      <c r="AA888" s="31"/>
      <c r="AB888" s="31"/>
      <c r="AC888" s="31"/>
      <c r="AD888" s="31"/>
      <c r="AE888" s="31"/>
      <c r="AF888" s="31"/>
      <c r="AG888" s="31"/>
      <c r="AH888" s="31"/>
    </row>
    <row r="889" spans="1:34" x14ac:dyDescent="0.4">
      <c r="A889" s="31">
        <f>IFERROR(IF(AND(A867=A868,A868=A869,A869=A870,A870=A871,A871=A872,A872=A873,A873=A874,A874=A875,A875=A876,A876=A877,A877=A878,A878=A879,A879=A880,A880=A881,A881=A882,A882=A883,A883=A884,A884=A885,A885=A886,A886=A887,A887=A888),IF(A888+1&gt;MATCH(0,Input_Lieferant!$B$9:$B$158,-1),"",A888+1),A888),"")</f>
        <v>41</v>
      </c>
      <c r="B889" s="31"/>
      <c r="C889" s="25" t="str">
        <f t="shared" si="26"/>
        <v>001</v>
      </c>
      <c r="D889" s="31"/>
      <c r="E889" s="31"/>
      <c r="F889" s="31" t="str">
        <f>IF(A889&lt;&gt;"", _xlfn.IFNA(INDEX(Grunddaten!$A$9:$S$159,MATCH(A889,Input_Lieferant!$B$9:$B$158,0),MATCH(W889,Grunddaten!$A$8:$M$8,0)),""), "")&amp;""</f>
        <v/>
      </c>
      <c r="G889" s="31"/>
      <c r="H889" s="31"/>
      <c r="I889" s="31"/>
      <c r="J889" s="31"/>
      <c r="K889" s="31"/>
      <c r="L889" s="31"/>
      <c r="M889" s="31"/>
      <c r="N889" s="31"/>
      <c r="O889" s="31"/>
      <c r="P889" s="31"/>
      <c r="Q889" s="31"/>
      <c r="R889" s="31"/>
      <c r="S889" s="31"/>
      <c r="T889" s="31"/>
      <c r="U889" s="31"/>
      <c r="V889" s="31"/>
      <c r="W889" s="31" t="str">
        <f t="shared" si="27"/>
        <v>V_ZERTFLUG</v>
      </c>
      <c r="X889" s="31"/>
      <c r="Y889" s="31"/>
      <c r="Z889" s="31"/>
      <c r="AA889" s="31"/>
      <c r="AB889" s="31"/>
      <c r="AC889" s="31"/>
      <c r="AD889" s="31"/>
      <c r="AE889" s="31"/>
      <c r="AF889" s="31"/>
      <c r="AG889" s="31"/>
      <c r="AH889" s="31"/>
    </row>
    <row r="890" spans="1:34" x14ac:dyDescent="0.4">
      <c r="A890" s="31">
        <f>IFERROR(IF(AND(A868=A869,A869=A870,A870=A871,A871=A872,A872=A873,A873=A874,A874=A875,A875=A876,A876=A877,A877=A878,A878=A879,A879=A880,A880=A881,A881=A882,A882=A883,A883=A884,A884=A885,A885=A886,A886=A887,A887=A888,A888=A889),IF(A889+1&gt;MATCH(0,Input_Lieferant!$B$9:$B$158,-1),"",A889+1),A889),"")</f>
        <v>41</v>
      </c>
      <c r="B890" s="31"/>
      <c r="C890" s="25" t="str">
        <f t="shared" si="26"/>
        <v>001</v>
      </c>
      <c r="D890" s="31"/>
      <c r="E890" s="31"/>
      <c r="F890" s="31" t="str">
        <f>IF(A890&lt;&gt;"", _xlfn.IFNA(INDEX('Systemmanager - Datenassistent'!$A$9:$AE$159,MATCH(A890,Input_Lieferant!$B$9:$B$158,0),MATCH(W890,'Systemmanager - Datenassistent'!$A$8:$AE$8,0)),""), "")&amp;""</f>
        <v>X</v>
      </c>
      <c r="G890" s="31"/>
      <c r="H890" s="31"/>
      <c r="I890" s="31"/>
      <c r="J890" s="31"/>
      <c r="K890" s="31"/>
      <c r="L890" s="31"/>
      <c r="M890" s="31"/>
      <c r="N890" s="31"/>
      <c r="O890" s="31"/>
      <c r="P890" s="31"/>
      <c r="Q890" s="31"/>
      <c r="R890" s="31"/>
      <c r="S890" s="31"/>
      <c r="T890" s="31"/>
      <c r="U890" s="31"/>
      <c r="V890" s="31"/>
      <c r="W890" s="31" t="str">
        <f t="shared" si="27"/>
        <v>V_APM</v>
      </c>
      <c r="X890" s="31"/>
      <c r="Y890" s="31"/>
      <c r="Z890" s="31"/>
      <c r="AA890" s="31"/>
      <c r="AB890" s="31"/>
      <c r="AC890" s="31"/>
      <c r="AD890" s="31"/>
      <c r="AE890" s="31"/>
      <c r="AF890" s="31"/>
      <c r="AG890" s="31"/>
      <c r="AH890" s="31"/>
    </row>
    <row r="891" spans="1:34" x14ac:dyDescent="0.4">
      <c r="A891" s="31">
        <f>IFERROR(IF(AND(A869=A870,A870=A871,A871=A872,A872=A873,A873=A874,A874=A875,A875=A876,A876=A877,A877=A878,A878=A879,A879=A880,A880=A881,A881=A882,A882=A883,A883=A884,A884=A885,A885=A886,A886=A887,A887=A888,A888=A889,A889=A890),IF(A890+1&gt;MATCH(0,Input_Lieferant!$B$9:$B$158,-1),"",A890+1),A890),"")</f>
        <v>41</v>
      </c>
      <c r="B891" s="31"/>
      <c r="C891" s="25" t="str">
        <f t="shared" si="26"/>
        <v>001</v>
      </c>
      <c r="D891" s="31"/>
      <c r="E891" s="31"/>
      <c r="F891" s="31"/>
      <c r="G891" s="31"/>
      <c r="H891" s="31"/>
      <c r="I891" s="31"/>
      <c r="J891" s="31"/>
      <c r="K891" s="31"/>
      <c r="L891" s="31"/>
      <c r="M891" s="31"/>
      <c r="N891" s="31"/>
      <c r="O891" s="31"/>
      <c r="P891" s="31"/>
      <c r="Q891" s="31"/>
      <c r="R891" s="31"/>
      <c r="S891" s="31"/>
      <c r="T891" s="31"/>
      <c r="U891" s="31"/>
      <c r="V891" s="31"/>
      <c r="W891" s="31" t="str">
        <f t="shared" si="27"/>
        <v>V_CHEOPS</v>
      </c>
      <c r="X891" s="31"/>
      <c r="Y891" s="31"/>
      <c r="Z891" s="31"/>
      <c r="AA891" s="31"/>
      <c r="AB891" s="31"/>
      <c r="AC891" s="31"/>
      <c r="AD891" s="31"/>
      <c r="AE891" s="31"/>
      <c r="AF891" s="31"/>
      <c r="AG891" s="31"/>
      <c r="AH891" s="31"/>
    </row>
    <row r="892" spans="1:34" x14ac:dyDescent="0.4">
      <c r="A892" s="31">
        <f>IFERROR(IF(AND(A870=A871,A871=A872,A872=A873,A873=A874,A874=A875,A875=A876,A876=A877,A877=A878,A878=A879,A879=A880,A880=A881,A881=A882,A882=A883,A883=A884,A884=A885,A885=A886,A886=A887,A887=A888,A888=A889,A889=A890,A890=A891),IF(A891+1&gt;MATCH(0,Input_Lieferant!$B$9:$B$158,-1),"",A891+1),A891),"")</f>
        <v>41</v>
      </c>
      <c r="B892" s="31"/>
      <c r="C892" s="25" t="str">
        <f t="shared" si="26"/>
        <v>001</v>
      </c>
      <c r="D892" s="31"/>
      <c r="E892" s="31"/>
      <c r="F892" s="31" t="str">
        <f>IF(A892&lt;&gt;"", _xlfn.IFNA(INDEX('Systemmanager - Datenassistent'!$A$9:$AE$159,MATCH(A892,Input_Lieferant!$B$9:$B$158,0),MATCH(W892,'Systemmanager - Datenassistent'!$A$8:$AE$8,0)),""), "")&amp;""</f>
        <v/>
      </c>
      <c r="G892" s="31"/>
      <c r="H892" s="31"/>
      <c r="I892" s="31"/>
      <c r="J892" s="31"/>
      <c r="K892" s="31"/>
      <c r="L892" s="31"/>
      <c r="M892" s="31"/>
      <c r="N892" s="31"/>
      <c r="O892" s="31"/>
      <c r="P892" s="31"/>
      <c r="Q892" s="31"/>
      <c r="R892" s="31"/>
      <c r="S892" s="31"/>
      <c r="T892" s="31"/>
      <c r="U892" s="31"/>
      <c r="V892" s="31"/>
      <c r="W892" s="31" t="str">
        <f t="shared" si="27"/>
        <v>V_SVSAA</v>
      </c>
      <c r="X892" s="31"/>
      <c r="Y892" s="31"/>
      <c r="Z892" s="31"/>
      <c r="AA892" s="31"/>
      <c r="AB892" s="31"/>
      <c r="AC892" s="31"/>
      <c r="AD892" s="31"/>
      <c r="AE892" s="31"/>
      <c r="AF892" s="31"/>
      <c r="AG892" s="31"/>
      <c r="AH892" s="31"/>
    </row>
    <row r="893" spans="1:34" x14ac:dyDescent="0.4">
      <c r="A893" s="31">
        <f>IFERROR(IF(AND(A871=A872,A872=A873,A873=A874,A874=A875,A875=A876,A876=A877,A877=A878,A878=A879,A879=A880,A880=A881,A881=A882,A882=A883,A883=A884,A884=A885,A885=A886,A886=A887,A887=A888,A888=A889,A889=A890,A890=A891,A891=A892),IF(A892+1&gt;MATCH(0,Input_Lieferant!$B$9:$B$158,-1),"",A892+1),A892),"")</f>
        <v>41</v>
      </c>
      <c r="B893" s="31"/>
      <c r="C893" s="25" t="str">
        <f t="shared" si="26"/>
        <v>001</v>
      </c>
      <c r="D893" s="31"/>
      <c r="E893" s="31"/>
      <c r="F893" s="31" t="str">
        <f>IF(A893&lt;&gt;"", IFERROR(ROUND(INDEX(Input_Lieferant!$A$9:$AS$159,MATCH(A893,Input_Lieferant!$B$9:$B$158,0),MATCH(W893,Input_Lieferant!$A$8:$AS$8,0)),2),""), "")&amp;""</f>
        <v>1.1</v>
      </c>
      <c r="G893" s="31"/>
      <c r="H893" s="31"/>
      <c r="I893" s="31"/>
      <c r="J893" s="31"/>
      <c r="K893" s="31"/>
      <c r="L893" s="31"/>
      <c r="M893" s="31"/>
      <c r="N893" s="31"/>
      <c r="O893" s="31"/>
      <c r="P893" s="31"/>
      <c r="Q893" s="31"/>
      <c r="R893" s="31"/>
      <c r="S893" s="31"/>
      <c r="T893" s="31"/>
      <c r="U893" s="31"/>
      <c r="V893" s="31"/>
      <c r="W893" s="31" t="str">
        <f t="shared" si="27"/>
        <v>V_BEWERTUNGSPREIS</v>
      </c>
      <c r="X893" s="31"/>
      <c r="Y893" s="31"/>
      <c r="Z893" s="31"/>
      <c r="AA893" s="31"/>
      <c r="AB893" s="31"/>
      <c r="AC893" s="31"/>
      <c r="AD893" s="31"/>
      <c r="AE893" s="31"/>
      <c r="AF893" s="31"/>
      <c r="AG893" s="31"/>
      <c r="AH893" s="31"/>
    </row>
    <row r="894" spans="1:34" x14ac:dyDescent="0.4">
      <c r="A894" s="31">
        <f>IFERROR(IF(AND(A872=A873,A873=A874,A874=A875,A875=A876,A876=A877,A877=A878,A878=A879,A879=A880,A880=A881,A881=A882,A882=A883,A883=A884,A884=A885,A885=A886,A886=A887,A887=A888,A888=A889,A889=A890,A890=A891,A891=A892,A892=A893),IF(A893+1&gt;MATCH(0,Input_Lieferant!$B$9:$B$158,-1),"",A893+1),A893),"")</f>
        <v>41</v>
      </c>
      <c r="B894" s="31"/>
      <c r="C894" s="25" t="str">
        <f t="shared" si="26"/>
        <v>001</v>
      </c>
      <c r="D894" s="31"/>
      <c r="E894" s="31"/>
      <c r="F894" s="31" t="str">
        <f>IF(A894&lt;&gt;"", _xlfn.IFNA(INDEX(Input_Lieferant!$A$9:$AS$159,MATCH(A894,Input_Lieferant!$B$9:$B$158,0),MATCH(W894,Input_Lieferant!$A$8:$AS$8,0)),""), "")&amp;""</f>
        <v>CHF</v>
      </c>
      <c r="G894" s="31"/>
      <c r="H894" s="31"/>
      <c r="I894" s="31"/>
      <c r="J894" s="31"/>
      <c r="K894" s="31"/>
      <c r="L894" s="31"/>
      <c r="M894" s="31"/>
      <c r="N894" s="31"/>
      <c r="O894" s="31"/>
      <c r="P894" s="31"/>
      <c r="Q894" s="31"/>
      <c r="R894" s="31"/>
      <c r="S894" s="31"/>
      <c r="T894" s="31"/>
      <c r="U894" s="31"/>
      <c r="V894" s="31"/>
      <c r="W894" s="31" t="str">
        <f t="shared" si="27"/>
        <v>V_WAEHRUNG</v>
      </c>
      <c r="X894" s="31"/>
      <c r="Y894" s="31"/>
      <c r="Z894" s="31"/>
      <c r="AA894" s="31"/>
      <c r="AB894" s="31"/>
      <c r="AC894" s="31"/>
      <c r="AD894" s="31"/>
      <c r="AE894" s="31"/>
      <c r="AF894" s="31"/>
      <c r="AG894" s="31"/>
      <c r="AH894" s="31"/>
    </row>
    <row r="895" spans="1:34" x14ac:dyDescent="0.4">
      <c r="A895" s="31">
        <f>IFERROR(IF(AND(A873=A874,A874=A875,A875=A876,A876=A877,A877=A878,A878=A879,A879=A880,A880=A881,A881=A882,A882=A883,A883=A884,A884=A885,A885=A886,A886=A887,A887=A888,A888=A889,A889=A890,A890=A891,A891=A892,A892=A893,A893=A894),IF(A894+1&gt;MATCH(0,Input_Lieferant!$B$9:$B$158,-1),"",A894+1),A894),"")</f>
        <v>41</v>
      </c>
      <c r="B895" s="31"/>
      <c r="C895" s="25" t="str">
        <f t="shared" si="26"/>
        <v>001</v>
      </c>
      <c r="D895" s="31"/>
      <c r="E895" s="31"/>
      <c r="F895" s="31" t="str">
        <f>IF(A895&lt;&gt;"", _xlfn.IFNA(INDEX(Input_Lieferant!$A$9:$AS$159,MATCH(A895,Input_Lieferant!$B$9:$B$158,0),MATCH(W895,Input_Lieferant!$A$8:$AS$8,0)),""), "")&amp;""</f>
        <v>81</v>
      </c>
      <c r="G895" s="31"/>
      <c r="H895" s="31"/>
      <c r="I895" s="31"/>
      <c r="J895" s="31"/>
      <c r="K895" s="31"/>
      <c r="L895" s="31"/>
      <c r="M895" s="31"/>
      <c r="N895" s="31"/>
      <c r="O895" s="31"/>
      <c r="P895" s="31"/>
      <c r="Q895" s="31"/>
      <c r="R895" s="31"/>
      <c r="S895" s="31"/>
      <c r="T895" s="31"/>
      <c r="U895" s="31"/>
      <c r="V895" s="31"/>
      <c r="W895" s="31" t="str">
        <f t="shared" si="27"/>
        <v>V_PREISEINHEIT</v>
      </c>
      <c r="X895" s="31"/>
      <c r="Y895" s="31"/>
      <c r="Z895" s="31"/>
      <c r="AA895" s="31"/>
      <c r="AB895" s="31"/>
      <c r="AC895" s="31"/>
      <c r="AD895" s="31"/>
      <c r="AE895" s="31"/>
      <c r="AF895" s="31"/>
      <c r="AG895" s="31"/>
      <c r="AH895" s="31"/>
    </row>
    <row r="896" spans="1:34" x14ac:dyDescent="0.4">
      <c r="A896" s="31">
        <f>IFERROR(IF(AND(A874=A875,A875=A876,A876=A877,A877=A878,A878=A879,A879=A880,A880=A881,A881=A882,A882=A883,A883=A884,A884=A885,A885=A886,A886=A887,A887=A888,A888=A889,A889=A890,A890=A891,A891=A892,A892=A893,A893=A894,A894=A895),IF(A895+1&gt;MATCH(0,Input_Lieferant!$B$9:$B$158,-1),"",A895+1),A895),"")</f>
        <v>41</v>
      </c>
      <c r="B896" s="31"/>
      <c r="C896" s="25" t="str">
        <f t="shared" si="26"/>
        <v>001</v>
      </c>
      <c r="D896" s="31"/>
      <c r="E896" s="31"/>
      <c r="F896" s="31">
        <f ca="1">IF(A896&lt;&gt;"",NOW(),"")</f>
        <v>45755.458306018518</v>
      </c>
      <c r="G896" s="31"/>
      <c r="H896" s="31"/>
      <c r="I896" s="31"/>
      <c r="J896" s="31"/>
      <c r="K896" s="31"/>
      <c r="L896" s="31"/>
      <c r="M896" s="31"/>
      <c r="N896" s="31"/>
      <c r="O896" s="31"/>
      <c r="P896" s="31"/>
      <c r="Q896" s="31"/>
      <c r="R896" s="31"/>
      <c r="S896" s="31"/>
      <c r="T896" s="31"/>
      <c r="U896" s="31"/>
      <c r="V896" s="31"/>
      <c r="W896" s="31" t="str">
        <f t="shared" si="27"/>
        <v>V_GUELTIGAB</v>
      </c>
      <c r="X896" s="31"/>
      <c r="Y896" s="31"/>
      <c r="Z896" s="31"/>
      <c r="AA896" s="31"/>
      <c r="AB896" s="31"/>
      <c r="AC896" s="31"/>
      <c r="AD896" s="31"/>
      <c r="AE896" s="31"/>
      <c r="AF896" s="31"/>
      <c r="AG896" s="31"/>
      <c r="AH896" s="31"/>
    </row>
    <row r="897" spans="1:34" x14ac:dyDescent="0.4">
      <c r="A897" s="31">
        <f>IFERROR(IF(AND(A875=A876,A876=A877,A877=A878,A878=A879,A879=A880,A880=A881,A881=A882,A882=A883,A883=A884,A884=A885,A885=A886,A886=A887,A887=A888,A888=A889,A889=A890,A890=A891,A891=A892,A892=A893,A893=A894,A894=A895,A895=A896),IF(A896+1&gt;MATCH(0,Input_Lieferant!$B$9:$B$158,-1),"",A896+1),A896),"")</f>
        <v>41</v>
      </c>
      <c r="B897" s="31"/>
      <c r="C897" s="25" t="str">
        <f t="shared" si="26"/>
        <v>001</v>
      </c>
      <c r="D897" s="31"/>
      <c r="E897" s="31"/>
      <c r="F897" s="31" t="str">
        <f>IF(A897&lt;&gt;"", _xlfn.IFNA(INDEX('Systemmanager - Datenassistent'!$A$9:$AE$159,MATCH(A897,Input_Lieferant!$B$9:$B$158,0),MATCH(W897,'Systemmanager - Datenassistent'!$A$8:$AE$8,0)),""), "")&amp;""</f>
        <v>X</v>
      </c>
      <c r="G897" s="31"/>
      <c r="H897" s="31"/>
      <c r="I897" s="31"/>
      <c r="J897" s="31"/>
      <c r="K897" s="31"/>
      <c r="L897" s="31"/>
      <c r="M897" s="31"/>
      <c r="N897" s="31"/>
      <c r="O897" s="31"/>
      <c r="P897" s="31"/>
      <c r="Q897" s="31"/>
      <c r="R897" s="31"/>
      <c r="S897" s="31"/>
      <c r="T897" s="31"/>
      <c r="U897" s="31"/>
      <c r="V897" s="31"/>
      <c r="W897" s="31" t="str">
        <f t="shared" si="27"/>
        <v>V_MIET_RELEVANZ</v>
      </c>
      <c r="X897" s="31"/>
      <c r="Y897" s="31"/>
      <c r="Z897" s="31"/>
      <c r="AA897" s="31"/>
      <c r="AB897" s="31"/>
      <c r="AC897" s="31"/>
      <c r="AD897" s="31"/>
      <c r="AE897" s="31"/>
      <c r="AF897" s="31"/>
      <c r="AG897" s="31"/>
      <c r="AH897" s="31"/>
    </row>
    <row r="898" spans="1:34" x14ac:dyDescent="0.4">
      <c r="A898" s="31">
        <f>IFERROR(IF(AND(A876=A877,A877=A878,A878=A879,A879=A880,A880=A881,A881=A882,A882=A883,A883=A884,A884=A885,A885=A886,A886=A887,A887=A888,A888=A889,A889=A890,A890=A891,A891=A892,A892=A893,A893=A894,A894=A895,A895=A896,A896=A897),IF(A897+1&gt;MATCH(0,Input_Lieferant!$B$9:$B$158,-1),"",A897+1),A897),"")</f>
        <v>41</v>
      </c>
      <c r="B898" s="31"/>
      <c r="C898" s="25" t="str">
        <f t="shared" ref="C898:C961" si="28">IF(A898="","","001")</f>
        <v>001</v>
      </c>
      <c r="D898" s="31"/>
      <c r="E898" s="31"/>
      <c r="F898" s="31" t="str">
        <f>IF(A898&lt;&gt;"", _xlfn.IFNA(INDEX('Systemmanager - Datenassistent'!$A$9:$AE$159,MATCH(A898,Input_Lieferant!$B$9:$B$158,0),MATCH(W898,'Systemmanager - Datenassistent'!$A$8:$AE$8,0)),""), "")&amp;""</f>
        <v>8</v>
      </c>
      <c r="G898" s="31"/>
      <c r="H898" s="31"/>
      <c r="I898" s="31"/>
      <c r="J898" s="31"/>
      <c r="K898" s="31"/>
      <c r="L898" s="31"/>
      <c r="M898" s="31"/>
      <c r="N898" s="31"/>
      <c r="O898" s="31"/>
      <c r="P898" s="31"/>
      <c r="Q898" s="31"/>
      <c r="R898" s="31"/>
      <c r="S898" s="31"/>
      <c r="T898" s="31"/>
      <c r="U898" s="31"/>
      <c r="V898" s="31"/>
      <c r="W898" s="31" t="str">
        <f t="shared" si="27"/>
        <v>V_NACHSCHUBKLASSE</v>
      </c>
      <c r="X898" s="31"/>
      <c r="Y898" s="31"/>
      <c r="Z898" s="31"/>
      <c r="AA898" s="31"/>
      <c r="AB898" s="31"/>
      <c r="AC898" s="31"/>
      <c r="AD898" s="31"/>
      <c r="AE898" s="31"/>
      <c r="AF898" s="31"/>
      <c r="AG898" s="31"/>
      <c r="AH898" s="31"/>
    </row>
    <row r="899" spans="1:34" x14ac:dyDescent="0.4">
      <c r="A899" s="31">
        <f>IFERROR(IF(AND(A877=A878,A878=A879,A879=A880,A880=A881,A881=A882,A882=A883,A883=A884,A884=A885,A885=A886,A886=A887,A887=A888,A888=A889,A889=A890,A890=A891,A891=A892,A892=A893,A893=A894,A894=A895,A895=A896,A896=A897,A897=A898),IF(A898+1&gt;MATCH(0,Input_Lieferant!$B$9:$B$158,-1),"",A898+1),A898),"")</f>
        <v>41</v>
      </c>
      <c r="B899" s="31"/>
      <c r="C899" s="25" t="str">
        <f t="shared" si="28"/>
        <v>001</v>
      </c>
      <c r="D899" s="31"/>
      <c r="E899" s="31"/>
      <c r="F899" s="31" t="str">
        <f>IF(A899&lt;&gt;"", _xlfn.IFNA(INDEX(Input_Lieferant!$A$9:$AS$159,MATCH(A899,Input_Lieferant!$B$9:$B$158,0),MATCH(W899,Input_Lieferant!$A$8:$AS$8,0)),""), "")&amp;""</f>
        <v/>
      </c>
      <c r="G899" s="31"/>
      <c r="H899" s="31"/>
      <c r="I899" s="31"/>
      <c r="J899" s="31"/>
      <c r="K899" s="31"/>
      <c r="L899" s="31"/>
      <c r="M899" s="31"/>
      <c r="N899" s="31"/>
      <c r="O899" s="31"/>
      <c r="P899" s="31"/>
      <c r="Q899" s="31"/>
      <c r="R899" s="31"/>
      <c r="S899" s="31"/>
      <c r="T899" s="31"/>
      <c r="U899" s="31"/>
      <c r="V899" s="31"/>
      <c r="W899" s="31" t="str">
        <f t="shared" si="27"/>
        <v>V_LAGERFAEHIGKEIT</v>
      </c>
      <c r="X899" s="31"/>
      <c r="Y899" s="31"/>
      <c r="Z899" s="31"/>
      <c r="AA899" s="31"/>
      <c r="AB899" s="31"/>
      <c r="AC899" s="31"/>
      <c r="AD899" s="31"/>
      <c r="AE899" s="31"/>
      <c r="AF899" s="31"/>
      <c r="AG899" s="31"/>
      <c r="AH899" s="31"/>
    </row>
    <row r="900" spans="1:34" x14ac:dyDescent="0.4">
      <c r="A900" s="31">
        <f>IFERROR(IF(AND(A878=A879,A879=A880,A880=A881,A881=A882,A882=A883,A883=A884,A884=A885,A885=A886,A886=A887,A887=A888,A888=A889,A889=A890,A890=A891,A891=A892,A892=A893,A893=A894,A894=A895,A895=A896,A896=A897,A897=A898,A898=A899),IF(A899+1&gt;MATCH(0,Input_Lieferant!$B$9:$B$158,-1),"",A899+1),A899),"")</f>
        <v>41</v>
      </c>
      <c r="B900" s="31"/>
      <c r="C900" s="25" t="str">
        <f t="shared" si="28"/>
        <v>001</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V_BETRIEBSMITTEL</v>
      </c>
      <c r="X900" s="31"/>
      <c r="Y900" s="31"/>
      <c r="Z900" s="31"/>
      <c r="AA900" s="31"/>
      <c r="AB900" s="31"/>
      <c r="AC900" s="31"/>
      <c r="AD900" s="31"/>
      <c r="AE900" s="31"/>
      <c r="AF900" s="31"/>
      <c r="AG900" s="31"/>
      <c r="AH900" s="31"/>
    </row>
    <row r="901" spans="1:34" x14ac:dyDescent="0.4">
      <c r="A901" s="31">
        <f>IFERROR(IF(AND(A879=A880,A880=A881,A881=A882,A882=A883,A883=A884,A884=A885,A885=A886,A886=A887,A887=A888,A888=A889,A889=A890,A890=A891,A891=A892,A892=A893,A893=A894,A894=A895,A895=A896,A896=A897,A897=A898,A898=A899,A899=A900),IF(A900+1&gt;MATCH(0,Input_Lieferant!$B$9:$B$158,-1),"",A900+1),A900),"")</f>
        <v>41</v>
      </c>
      <c r="B901" s="31"/>
      <c r="C901" s="25" t="str">
        <f t="shared" si="28"/>
        <v>001</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V_SONDERBETRIEBSMITTEL_MKZ</v>
      </c>
      <c r="X901" s="31"/>
      <c r="Y901" s="31"/>
      <c r="Z901" s="31"/>
      <c r="AA901" s="31"/>
      <c r="AB901" s="31"/>
      <c r="AC901" s="31"/>
      <c r="AD901" s="31"/>
      <c r="AE901" s="31"/>
      <c r="AF901" s="31"/>
      <c r="AG901" s="31"/>
      <c r="AH901" s="31"/>
    </row>
    <row r="902" spans="1:34" x14ac:dyDescent="0.4">
      <c r="A902" s="31">
        <f>IFERROR(IF(AND(A880=A881,A881=A882,A882=A883,A883=A884,A884=A885,A885=A886,A886=A887,A887=A888,A888=A889,A889=A890,A890=A891,A891=A892,A892=A893,A893=A894,A894=A895,A895=A896,A896=A897,A897=A898,A898=A899,A899=A900,A900=A901),IF(A901+1&gt;MATCH(0,Input_Lieferant!$B$9:$B$158,-1),"",A901+1),A901),"")</f>
        <v>41</v>
      </c>
      <c r="B902" s="31"/>
      <c r="C902" s="25" t="str">
        <f t="shared" si="28"/>
        <v>001</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V_SONDERBETRIEBSMITTEL_PRD</v>
      </c>
      <c r="X902" s="31"/>
      <c r="Y902" s="31"/>
      <c r="Z902" s="31"/>
      <c r="AA902" s="31"/>
      <c r="AB902" s="31"/>
      <c r="AC902" s="31"/>
      <c r="AD902" s="31"/>
      <c r="AE902" s="31"/>
      <c r="AF902" s="31"/>
      <c r="AG902" s="31"/>
      <c r="AH902" s="31"/>
    </row>
    <row r="903" spans="1:34" x14ac:dyDescent="0.4">
      <c r="A903" s="31">
        <f>IFERROR(IF(AND(A881=A882,A882=A883,A883=A884,A884=A885,A885=A886,A886=A887,A887=A888,A888=A889,A889=A890,A890=A891,A891=A892,A892=A893,A893=A894,A894=A895,A895=A896,A896=A897,A897=A898,A898=A899,A899=A900,A900=A901,A901=A902),IF(A902+1&gt;MATCH(0,Input_Lieferant!$B$9:$B$158,-1),"",A902+1),A902),"")</f>
        <v>41</v>
      </c>
      <c r="B903" s="31"/>
      <c r="C903" s="25" t="str">
        <f t="shared" si="28"/>
        <v>001</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31"/>
      <c r="H903" s="31"/>
      <c r="I903" s="31"/>
      <c r="J903" s="31"/>
      <c r="K903" s="31"/>
      <c r="L903" s="31"/>
      <c r="M903" s="31"/>
      <c r="N903" s="31"/>
      <c r="O903" s="31"/>
      <c r="P903" s="31"/>
      <c r="Q903" s="31"/>
      <c r="R903" s="31"/>
      <c r="S903" s="31"/>
      <c r="T903" s="31"/>
      <c r="U903" s="31"/>
      <c r="V903" s="31"/>
      <c r="W903" s="31" t="str">
        <f t="shared" si="27"/>
        <v>V_SONDERBETRIEBSMITTEL_TRP</v>
      </c>
      <c r="X903" s="31"/>
      <c r="Y903" s="31"/>
      <c r="Z903" s="31"/>
      <c r="AA903" s="31"/>
      <c r="AB903" s="31"/>
      <c r="AC903" s="31"/>
      <c r="AD903" s="31"/>
      <c r="AE903" s="31"/>
      <c r="AF903" s="31"/>
      <c r="AG903" s="31"/>
      <c r="AH903" s="31"/>
    </row>
    <row r="904" spans="1:34" x14ac:dyDescent="0.4">
      <c r="A904" s="31">
        <f>IFERROR(IF(AND(A882=A883,A883=A884,A884=A885,A885=A886,A886=A887,A887=A888,A888=A889,A889=A890,A890=A891,A891=A892,A892=A893,A893=A894,A894=A895,A895=A896,A896=A897,A897=A898,A898=A899,A899=A900,A900=A901,A901=A902,A902=A903),IF(A903+1&gt;MATCH(0,Input_Lieferant!$B$9:$B$158,-1),"",A903+1),A903),"")</f>
        <v>42</v>
      </c>
      <c r="B904" s="31"/>
      <c r="C904" s="25" t="str">
        <f t="shared" si="28"/>
        <v>001</v>
      </c>
      <c r="D904" s="31"/>
      <c r="E904" s="31"/>
      <c r="F904" s="31" t="str">
        <f>IF(A904&lt;&gt;"", _xlfn.IFNA(INDEX(Grunddaten!$A$9:$S$159,MATCH(A904,Input_Lieferant!$B$9:$B$158,0),MATCH(W904,Grunddaten!$A$8:$M$8,0)),""), "")&amp;""</f>
        <v>kJaPHtUwFMfIfqtrVzJPFyuaohNaPA</v>
      </c>
      <c r="G904" s="31"/>
      <c r="H904" s="31"/>
      <c r="I904" s="31"/>
      <c r="J904" s="31"/>
      <c r="K904" s="31"/>
      <c r="L904" s="31"/>
      <c r="M904" s="31"/>
      <c r="N904" s="31"/>
      <c r="O904" s="31"/>
      <c r="P904" s="31"/>
      <c r="Q904" s="31"/>
      <c r="R904" s="31"/>
      <c r="S904" s="31"/>
      <c r="T904" s="31"/>
      <c r="U904" s="31"/>
      <c r="V904" s="31"/>
      <c r="W904" s="31" t="str">
        <f t="shared" si="27"/>
        <v>V_A_NUMMER</v>
      </c>
      <c r="X904" s="31"/>
      <c r="Y904" s="31"/>
      <c r="Z904" s="31"/>
      <c r="AA904" s="31"/>
      <c r="AB904" s="31"/>
      <c r="AC904" s="31"/>
      <c r="AD904" s="31"/>
      <c r="AE904" s="31"/>
      <c r="AF904" s="31"/>
      <c r="AG904" s="31"/>
      <c r="AH904" s="31"/>
    </row>
    <row r="905" spans="1:34" x14ac:dyDescent="0.4">
      <c r="A905" s="31">
        <f>IFERROR(IF(AND(A883=A884,A884=A885,A885=A886,A886=A887,A887=A888,A888=A889,A889=A890,A890=A891,A891=A892,A892=A893,A893=A894,A894=A895,A895=A896,A896=A897,A897=A898,A898=A899,A899=A900,A900=A901,A901=A902,A902=A903,A903=A904),IF(A904+1&gt;MATCH(0,Input_Lieferant!$B$9:$B$158,-1),"",A904+1),A904),"")</f>
        <v>42</v>
      </c>
      <c r="B905" s="31"/>
      <c r="C905" s="25" t="str">
        <f t="shared" si="28"/>
        <v>001</v>
      </c>
      <c r="D905" s="31"/>
      <c r="E905" s="31"/>
      <c r="F905" s="31" t="str">
        <f>IF(A905&lt;&gt;"", _xlfn.IFNA(INDEX(Grunddaten!$A$9:$S$159,MATCH(A905,Input_Lieferant!$B$9:$B$158,0),MATCH(W905,Grunddaten!$A$8:$M$8,0)),""), "")&amp;""</f>
        <v/>
      </c>
      <c r="G905" s="31"/>
      <c r="H905" s="31"/>
      <c r="I905" s="31"/>
      <c r="J905" s="31"/>
      <c r="K905" s="31"/>
      <c r="L905" s="31"/>
      <c r="M905" s="31"/>
      <c r="N905" s="31"/>
      <c r="O905" s="31"/>
      <c r="P905" s="31"/>
      <c r="Q905" s="31"/>
      <c r="R905" s="31"/>
      <c r="S905" s="31"/>
      <c r="T905" s="31"/>
      <c r="U905" s="31"/>
      <c r="V905" s="31"/>
      <c r="W905" s="31" t="str">
        <f t="shared" si="27"/>
        <v>V_REVFREMD</v>
      </c>
      <c r="X905" s="31"/>
      <c r="Y905" s="31"/>
      <c r="Z905" s="31"/>
      <c r="AA905" s="31"/>
      <c r="AB905" s="31"/>
      <c r="AC905" s="31"/>
      <c r="AD905" s="31"/>
      <c r="AE905" s="31"/>
      <c r="AF905" s="31"/>
      <c r="AG905" s="31"/>
      <c r="AH905" s="31"/>
    </row>
    <row r="906" spans="1:34" x14ac:dyDescent="0.4">
      <c r="A906" s="31">
        <f>IFERROR(IF(AND(A884=A885,A885=A886,A886=A887,A887=A888,A888=A889,A889=A890,A890=A891,A891=A892,A892=A893,A893=A894,A894=A895,A895=A896,A896=A897,A897=A898,A898=A899,A899=A900,A900=A901,A901=A902,A902=A903,A903=A904,A904=A905),IF(A905+1&gt;MATCH(0,Input_Lieferant!$B$9:$B$158,-1),"",A905+1),A905),"")</f>
        <v>42</v>
      </c>
      <c r="B906" s="31"/>
      <c r="C906" s="25" t="str">
        <f t="shared" si="28"/>
        <v>001</v>
      </c>
      <c r="D906" s="31"/>
      <c r="E906" s="31"/>
      <c r="F906" s="31" t="str">
        <f>IF(A906&lt;&gt;"", _xlfn.IFNA(INDEX(Grunddaten!$A$9:$S$159,MATCH(A906,Input_Lieferant!$B$9:$B$158,0),MATCH(W906,Grunddaten!$A$8:$M$8,0)),""), "")&amp;""</f>
        <v>4.2</v>
      </c>
      <c r="G906" s="31"/>
      <c r="H906" s="31"/>
      <c r="I906" s="31"/>
      <c r="J906" s="31"/>
      <c r="K906" s="31"/>
      <c r="L906" s="31"/>
      <c r="M906" s="31"/>
      <c r="N906" s="31"/>
      <c r="O906" s="31"/>
      <c r="P906" s="31"/>
      <c r="Q906" s="31"/>
      <c r="R906" s="31"/>
      <c r="S906" s="31"/>
      <c r="T906" s="31"/>
      <c r="U906" s="31"/>
      <c r="V906" s="31"/>
      <c r="W906" s="31" t="str">
        <f t="shared" si="27"/>
        <v>V_REVEIGEN</v>
      </c>
      <c r="X906" s="31"/>
      <c r="Y906" s="31"/>
      <c r="Z906" s="31"/>
      <c r="AA906" s="31"/>
      <c r="AB906" s="31"/>
      <c r="AC906" s="31"/>
      <c r="AD906" s="31"/>
      <c r="AE906" s="31"/>
      <c r="AF906" s="31"/>
      <c r="AG906" s="31"/>
      <c r="AH906" s="31"/>
    </row>
    <row r="907" spans="1:34" x14ac:dyDescent="0.4">
      <c r="A907" s="31">
        <f>IFERROR(IF(AND(A885=A886,A886=A887,A887=A888,A888=A889,A889=A890,A890=A891,A891=A892,A892=A893,A893=A894,A894=A895,A895=A896,A896=A897,A897=A898,A898=A899,A899=A900,A900=A901,A901=A902,A902=A903,A903=A904,A904=A905,A905=A906),IF(A906+1&gt;MATCH(0,Input_Lieferant!$B$9:$B$158,-1),"",A906+1),A906),"")</f>
        <v>42</v>
      </c>
      <c r="B907" s="31"/>
      <c r="C907" s="25" t="str">
        <f t="shared" si="28"/>
        <v>001</v>
      </c>
      <c r="D907" s="31"/>
      <c r="E907" s="31"/>
      <c r="F907" s="31" t="str">
        <f>IF(A907&lt;&gt;"", _xlfn.IFNA(INDEX('Systemmanager - Datenassistent'!$A$9:$AE$159,MATCH(A907,Input_Lieferant!$B$9:$B$158,0),MATCH(W907,'Systemmanager - Datenassistent'!$A$8:$AE$8,0)),""), "")&amp;""</f>
        <v>erwmhNPNLeLISHtrSzurdaUKcvVMiz</v>
      </c>
      <c r="G907" s="31"/>
      <c r="H907" s="31"/>
      <c r="I907" s="31"/>
      <c r="J907" s="31"/>
      <c r="K907" s="31"/>
      <c r="L907" s="31"/>
      <c r="M907" s="31"/>
      <c r="N907" s="31"/>
      <c r="O907" s="31"/>
      <c r="P907" s="31"/>
      <c r="Q907" s="31"/>
      <c r="R907" s="31"/>
      <c r="S907" s="31"/>
      <c r="T907" s="31"/>
      <c r="U907" s="31"/>
      <c r="V907" s="31"/>
      <c r="W907" s="31" t="str">
        <f t="shared" si="27"/>
        <v>V_SYSTEMMANAGER</v>
      </c>
      <c r="X907" s="31"/>
      <c r="Y907" s="31"/>
      <c r="Z907" s="31"/>
      <c r="AA907" s="31"/>
      <c r="AB907" s="31"/>
      <c r="AC907" s="31"/>
      <c r="AD907" s="31"/>
      <c r="AE907" s="31"/>
      <c r="AF907" s="31"/>
      <c r="AG907" s="31"/>
      <c r="AH907" s="31"/>
    </row>
    <row r="908" spans="1:34" x14ac:dyDescent="0.4">
      <c r="A908" s="31">
        <f>IFERROR(IF(AND(A886=A887,A887=A888,A888=A889,A889=A890,A890=A891,A891=A892,A892=A893,A893=A894,A894=A895,A895=A896,A896=A897,A897=A898,A898=A899,A899=A900,A900=A901,A901=A902,A902=A903,A903=A904,A904=A905,A905=A906,A906=A907),IF(A907+1&gt;MATCH(0,Input_Lieferant!$B$9:$B$158,-1),"",A907+1),A907),"")</f>
        <v>42</v>
      </c>
      <c r="B908" s="31"/>
      <c r="C908" s="25" t="str">
        <f t="shared" si="28"/>
        <v>001</v>
      </c>
      <c r="D908" s="31"/>
      <c r="E908" s="31"/>
      <c r="F908" s="31" t="str">
        <f>IF(A908&lt;&gt;"", _xlfn.IFNA(INDEX(Grunddaten!$A$9:$S$159,MATCH(A908,Input_Lieferant!$B$9:$B$158,0),MATCH(W908,Grunddaten!$A$8:$M$8,0)),""), "")&amp;""</f>
        <v>N</v>
      </c>
      <c r="G908" s="31"/>
      <c r="H908" s="31"/>
      <c r="I908" s="31"/>
      <c r="J908" s="31"/>
      <c r="K908" s="31"/>
      <c r="L908" s="31"/>
      <c r="M908" s="31"/>
      <c r="N908" s="31"/>
      <c r="O908" s="31"/>
      <c r="P908" s="31"/>
      <c r="Q908" s="31"/>
      <c r="R908" s="31"/>
      <c r="S908" s="31"/>
      <c r="T908" s="31"/>
      <c r="U908" s="31"/>
      <c r="V908" s="31"/>
      <c r="W908" s="31" t="str">
        <f t="shared" si="27"/>
        <v>V_UEBERSETZUNG</v>
      </c>
      <c r="X908" s="31"/>
      <c r="Y908" s="31"/>
      <c r="Z908" s="31"/>
      <c r="AA908" s="31"/>
      <c r="AB908" s="31"/>
      <c r="AC908" s="31"/>
      <c r="AD908" s="31"/>
      <c r="AE908" s="31"/>
      <c r="AF908" s="31"/>
      <c r="AG908" s="31"/>
      <c r="AH908" s="31"/>
    </row>
    <row r="909" spans="1:34" x14ac:dyDescent="0.4">
      <c r="A909" s="31">
        <f>IFERROR(IF(AND(A887=A888,A888=A889,A889=A890,A890=A891,A891=A892,A892=A893,A893=A894,A894=A895,A895=A896,A896=A897,A897=A898,A898=A899,A899=A900,A900=A901,A901=A902,A902=A903,A903=A904,A904=A905,A905=A906,A906=A907,A907=A908),IF(A908+1&gt;MATCH(0,Input_Lieferant!$B$9:$B$158,-1),"",A908+1),A908),"")</f>
        <v>42</v>
      </c>
      <c r="B909" s="31"/>
      <c r="C909" s="25" t="str">
        <f t="shared" si="28"/>
        <v>001</v>
      </c>
      <c r="D909" s="31"/>
      <c r="E909" s="31"/>
      <c r="F909" s="31" t="str">
        <f>IF(A909&lt;&gt;"", _xlfn.IFNA(INDEX('Systemmanager - Datenassistent'!$A$9:$AE$159,MATCH(A909,Input_Lieferant!$B$9:$B$158,0),MATCH(W909,'Systemmanager - Datenassistent'!$A$8:$AE$8,0)),""), "")&amp;""</f>
        <v>jlwBUaySXVfFEFRktWAQpVbCCsHjlf</v>
      </c>
      <c r="G909" s="31"/>
      <c r="H909" s="31"/>
      <c r="I909" s="31"/>
      <c r="J909" s="31"/>
      <c r="K909" s="31"/>
      <c r="L909" s="31"/>
      <c r="M909" s="31"/>
      <c r="N909" s="31"/>
      <c r="O909" s="31"/>
      <c r="P909" s="31"/>
      <c r="Q909" s="31"/>
      <c r="R909" s="31"/>
      <c r="S909" s="31"/>
      <c r="T909" s="31"/>
      <c r="U909" s="31"/>
      <c r="V909" s="31"/>
      <c r="W909" s="31" t="str">
        <f t="shared" si="27"/>
        <v>V_KENNZIFFER</v>
      </c>
      <c r="X909" s="31"/>
      <c r="Y909" s="31"/>
      <c r="Z909" s="31"/>
      <c r="AA909" s="31"/>
      <c r="AB909" s="31"/>
      <c r="AC909" s="31"/>
      <c r="AD909" s="31"/>
      <c r="AE909" s="31"/>
      <c r="AF909" s="31"/>
      <c r="AG909" s="31"/>
      <c r="AH909" s="31"/>
    </row>
    <row r="910" spans="1:34" x14ac:dyDescent="0.4">
      <c r="A910" s="31">
        <f>IFERROR(IF(AND(A888=A889,A889=A890,A890=A891,A891=A892,A892=A893,A893=A894,A894=A895,A895=A896,A896=A897,A897=A898,A898=A899,A899=A900,A900=A901,A901=A902,A902=A903,A903=A904,A904=A905,A905=A906,A906=A907,A907=A908,A908=A909),IF(A909+1&gt;MATCH(0,Input_Lieferant!$B$9:$B$158,-1),"",A909+1),A909),"")</f>
        <v>42</v>
      </c>
      <c r="B910" s="31"/>
      <c r="C910" s="25" t="str">
        <f t="shared" si="28"/>
        <v>001</v>
      </c>
      <c r="D910" s="31"/>
      <c r="E910" s="31"/>
      <c r="F910" s="31" t="str">
        <f>IF(A910&lt;&gt;"", _xlfn.IFNA(INDEX('Systemmanager - Datenassistent'!$A$9:$AE$159,MATCH(A910,Input_Lieferant!$B$9:$B$158,0),MATCH(W910,'Systemmanager - Datenassistent'!$A$8:$AE$8,0)),""), "")&amp;""</f>
        <v>PuFiJileNeTouDCIGUcMJRkxveixpR</v>
      </c>
      <c r="G910" s="31"/>
      <c r="H910" s="31"/>
      <c r="I910" s="31"/>
      <c r="J910" s="31"/>
      <c r="K910" s="31"/>
      <c r="L910" s="31"/>
      <c r="M910" s="31"/>
      <c r="N910" s="31"/>
      <c r="O910" s="31"/>
      <c r="P910" s="31"/>
      <c r="Q910" s="31"/>
      <c r="R910" s="31"/>
      <c r="S910" s="31"/>
      <c r="T910" s="31"/>
      <c r="U910" s="31"/>
      <c r="V910" s="31"/>
      <c r="W910" s="31" t="str">
        <f t="shared" si="27"/>
        <v>V_NEXT_HIGHER</v>
      </c>
      <c r="X910" s="31"/>
      <c r="Y910" s="31"/>
      <c r="Z910" s="31"/>
      <c r="AA910" s="31"/>
      <c r="AB910" s="31"/>
      <c r="AC910" s="31"/>
      <c r="AD910" s="31"/>
      <c r="AE910" s="31"/>
      <c r="AF910" s="31"/>
      <c r="AG910" s="31"/>
      <c r="AH910" s="31"/>
    </row>
    <row r="911" spans="1:34" x14ac:dyDescent="0.4">
      <c r="A911" s="31">
        <f>IFERROR(IF(AND(A889=A890,A890=A891,A891=A892,A892=A893,A893=A894,A894=A895,A895=A896,A896=A897,A897=A898,A898=A899,A899=A900,A900=A901,A901=A902,A902=A903,A903=A904,A904=A905,A905=A906,A906=A907,A907=A908,A908=A909,A909=A910),IF(A910+1&gt;MATCH(0,Input_Lieferant!$B$9:$B$158,-1),"",A910+1),A910),"")</f>
        <v>42</v>
      </c>
      <c r="B911" s="31"/>
      <c r="C911" s="25" t="str">
        <f t="shared" si="28"/>
        <v>001</v>
      </c>
      <c r="D911" s="31"/>
      <c r="E911" s="31"/>
      <c r="F911" s="31" t="str">
        <f>IF(A911&lt;&gt;"", _xlfn.IFNA(INDEX(Grunddaten!$A$9:$S$159,MATCH(A911,Input_Lieferant!$B$9:$B$158,0),MATCH(W911,Grunddaten!$A$8:$M$8,0)),""), "")&amp;""</f>
        <v/>
      </c>
      <c r="G911" s="31"/>
      <c r="H911" s="31"/>
      <c r="I911" s="31"/>
      <c r="J911" s="31"/>
      <c r="K911" s="31"/>
      <c r="L911" s="31"/>
      <c r="M911" s="31"/>
      <c r="N911" s="31"/>
      <c r="O911" s="31"/>
      <c r="P911" s="31"/>
      <c r="Q911" s="31"/>
      <c r="R911" s="31"/>
      <c r="S911" s="31"/>
      <c r="T911" s="31"/>
      <c r="U911" s="31"/>
      <c r="V911" s="31"/>
      <c r="W911" s="31" t="str">
        <f t="shared" si="27"/>
        <v>V_ZERTFLUG</v>
      </c>
      <c r="X911" s="31"/>
      <c r="Y911" s="31"/>
      <c r="Z911" s="31"/>
      <c r="AA911" s="31"/>
      <c r="AB911" s="31"/>
      <c r="AC911" s="31"/>
      <c r="AD911" s="31"/>
      <c r="AE911" s="31"/>
      <c r="AF911" s="31"/>
      <c r="AG911" s="31"/>
      <c r="AH911" s="31"/>
    </row>
    <row r="912" spans="1:34" x14ac:dyDescent="0.4">
      <c r="A912" s="31">
        <f>IFERROR(IF(AND(A890=A891,A891=A892,A892=A893,A893=A894,A894=A895,A895=A896,A896=A897,A897=A898,A898=A899,A899=A900,A900=A901,A901=A902,A902=A903,A903=A904,A904=A905,A905=A906,A906=A907,A907=A908,A908=A909,A909=A910,A910=A911),IF(A911+1&gt;MATCH(0,Input_Lieferant!$B$9:$B$158,-1),"",A911+1),A911),"")</f>
        <v>42</v>
      </c>
      <c r="B912" s="31"/>
      <c r="C912" s="25" t="str">
        <f t="shared" si="28"/>
        <v>001</v>
      </c>
      <c r="D912" s="31"/>
      <c r="E912" s="31"/>
      <c r="F912" s="31" t="str">
        <f>IF(A912&lt;&gt;"", _xlfn.IFNA(INDEX('Systemmanager - Datenassistent'!$A$9:$AE$159,MATCH(A912,Input_Lieferant!$B$9:$B$158,0),MATCH(W912,'Systemmanager - Datenassistent'!$A$8:$AE$8,0)),""), "")&amp;""</f>
        <v>X</v>
      </c>
      <c r="G912" s="31"/>
      <c r="H912" s="31"/>
      <c r="I912" s="31"/>
      <c r="J912" s="31"/>
      <c r="K912" s="31"/>
      <c r="L912" s="31"/>
      <c r="M912" s="31"/>
      <c r="N912" s="31"/>
      <c r="O912" s="31"/>
      <c r="P912" s="31"/>
      <c r="Q912" s="31"/>
      <c r="R912" s="31"/>
      <c r="S912" s="31"/>
      <c r="T912" s="31"/>
      <c r="U912" s="31"/>
      <c r="V912" s="31"/>
      <c r="W912" s="31" t="str">
        <f t="shared" si="27"/>
        <v>V_APM</v>
      </c>
      <c r="X912" s="31"/>
      <c r="Y912" s="31"/>
      <c r="Z912" s="31"/>
      <c r="AA912" s="31"/>
      <c r="AB912" s="31"/>
      <c r="AC912" s="31"/>
      <c r="AD912" s="31"/>
      <c r="AE912" s="31"/>
      <c r="AF912" s="31"/>
      <c r="AG912" s="31"/>
      <c r="AH912" s="31"/>
    </row>
    <row r="913" spans="1:34" x14ac:dyDescent="0.4">
      <c r="A913" s="31">
        <f>IFERROR(IF(AND(A891=A892,A892=A893,A893=A894,A894=A895,A895=A896,A896=A897,A897=A898,A898=A899,A899=A900,A900=A901,A901=A902,A902=A903,A903=A904,A904=A905,A905=A906,A906=A907,A907=A908,A908=A909,A909=A910,A910=A911,A911=A912),IF(A912+1&gt;MATCH(0,Input_Lieferant!$B$9:$B$158,-1),"",A912+1),A912),"")</f>
        <v>42</v>
      </c>
      <c r="B913" s="31"/>
      <c r="C913" s="25" t="str">
        <f t="shared" si="28"/>
        <v>001</v>
      </c>
      <c r="D913" s="31"/>
      <c r="E913" s="31"/>
      <c r="F913" s="31"/>
      <c r="G913" s="31"/>
      <c r="H913" s="31"/>
      <c r="I913" s="31"/>
      <c r="J913" s="31"/>
      <c r="K913" s="31"/>
      <c r="L913" s="31"/>
      <c r="M913" s="31"/>
      <c r="N913" s="31"/>
      <c r="O913" s="31"/>
      <c r="P913" s="31"/>
      <c r="Q913" s="31"/>
      <c r="R913" s="31"/>
      <c r="S913" s="31"/>
      <c r="T913" s="31"/>
      <c r="U913" s="31"/>
      <c r="V913" s="31"/>
      <c r="W913" s="31" t="str">
        <f t="shared" si="27"/>
        <v>V_CHEOPS</v>
      </c>
      <c r="X913" s="31"/>
      <c r="Y913" s="31"/>
      <c r="Z913" s="31"/>
      <c r="AA913" s="31"/>
      <c r="AB913" s="31"/>
      <c r="AC913" s="31"/>
      <c r="AD913" s="31"/>
      <c r="AE913" s="31"/>
      <c r="AF913" s="31"/>
      <c r="AG913" s="31"/>
      <c r="AH913" s="31"/>
    </row>
    <row r="914" spans="1:34" x14ac:dyDescent="0.4">
      <c r="A914" s="31">
        <f>IFERROR(IF(AND(A892=A893,A893=A894,A894=A895,A895=A896,A896=A897,A897=A898,A898=A899,A899=A900,A900=A901,A901=A902,A902=A903,A903=A904,A904=A905,A905=A906,A906=A907,A907=A908,A908=A909,A909=A910,A910=A911,A911=A912,A912=A913),IF(A913+1&gt;MATCH(0,Input_Lieferant!$B$9:$B$158,-1),"",A913+1),A913),"")</f>
        <v>42</v>
      </c>
      <c r="B914" s="31"/>
      <c r="C914" s="25" t="str">
        <f t="shared" si="28"/>
        <v>001</v>
      </c>
      <c r="D914" s="31"/>
      <c r="E914" s="31"/>
      <c r="F914" s="31" t="str">
        <f>IF(A914&lt;&gt;"", _xlfn.IFNA(INDEX('Systemmanager - Datenassistent'!$A$9:$AE$159,MATCH(A914,Input_Lieferant!$B$9:$B$158,0),MATCH(W914,'Systemmanager - Datenassistent'!$A$8:$AE$8,0)),""), "")&amp;""</f>
        <v/>
      </c>
      <c r="G914" s="31"/>
      <c r="H914" s="31"/>
      <c r="I914" s="31"/>
      <c r="J914" s="31"/>
      <c r="K914" s="31"/>
      <c r="L914" s="31"/>
      <c r="M914" s="31"/>
      <c r="N914" s="31"/>
      <c r="O914" s="31"/>
      <c r="P914" s="31"/>
      <c r="Q914" s="31"/>
      <c r="R914" s="31"/>
      <c r="S914" s="31"/>
      <c r="T914" s="31"/>
      <c r="U914" s="31"/>
      <c r="V914" s="31"/>
      <c r="W914" s="31" t="str">
        <f t="shared" si="27"/>
        <v>V_SVSAA</v>
      </c>
      <c r="X914" s="31"/>
      <c r="Y914" s="31"/>
      <c r="Z914" s="31"/>
      <c r="AA914" s="31"/>
      <c r="AB914" s="31"/>
      <c r="AC914" s="31"/>
      <c r="AD914" s="31"/>
      <c r="AE914" s="31"/>
      <c r="AF914" s="31"/>
      <c r="AG914" s="31"/>
      <c r="AH914" s="31"/>
    </row>
    <row r="915" spans="1:34" x14ac:dyDescent="0.4">
      <c r="A915" s="31">
        <f>IFERROR(IF(AND(A893=A894,A894=A895,A895=A896,A896=A897,A897=A898,A898=A899,A899=A900,A900=A901,A901=A902,A902=A903,A903=A904,A904=A905,A905=A906,A906=A907,A907=A908,A908=A909,A909=A910,A910=A911,A911=A912,A912=A913,A913=A914),IF(A914+1&gt;MATCH(0,Input_Lieferant!$B$9:$B$158,-1),"",A914+1),A914),"")</f>
        <v>42</v>
      </c>
      <c r="B915" s="31"/>
      <c r="C915" s="25" t="str">
        <f t="shared" si="28"/>
        <v>001</v>
      </c>
      <c r="D915" s="31"/>
      <c r="E915" s="31"/>
      <c r="F915" s="31" t="str">
        <f>IF(A915&lt;&gt;"", IFERROR(ROUND(INDEX(Input_Lieferant!$A$9:$AS$159,MATCH(A915,Input_Lieferant!$B$9:$B$158,0),MATCH(W915,Input_Lieferant!$A$8:$AS$8,0)),2),""), "")&amp;""</f>
        <v>4.32</v>
      </c>
      <c r="G915" s="31"/>
      <c r="H915" s="31"/>
      <c r="I915" s="31"/>
      <c r="J915" s="31"/>
      <c r="K915" s="31"/>
      <c r="L915" s="31"/>
      <c r="M915" s="31"/>
      <c r="N915" s="31"/>
      <c r="O915" s="31"/>
      <c r="P915" s="31"/>
      <c r="Q915" s="31"/>
      <c r="R915" s="31"/>
      <c r="S915" s="31"/>
      <c r="T915" s="31"/>
      <c r="U915" s="31"/>
      <c r="V915" s="31"/>
      <c r="W915" s="31" t="str">
        <f t="shared" si="27"/>
        <v>V_BEWERTUNGSPREIS</v>
      </c>
      <c r="X915" s="31"/>
      <c r="Y915" s="31"/>
      <c r="Z915" s="31"/>
      <c r="AA915" s="31"/>
      <c r="AB915" s="31"/>
      <c r="AC915" s="31"/>
      <c r="AD915" s="31"/>
      <c r="AE915" s="31"/>
      <c r="AF915" s="31"/>
      <c r="AG915" s="31"/>
      <c r="AH915" s="31"/>
    </row>
    <row r="916" spans="1:34" x14ac:dyDescent="0.4">
      <c r="A916" s="31">
        <f>IFERROR(IF(AND(A894=A895,A895=A896,A896=A897,A897=A898,A898=A899,A899=A900,A900=A901,A901=A902,A902=A903,A903=A904,A904=A905,A905=A906,A906=A907,A907=A908,A908=A909,A909=A910,A910=A911,A911=A912,A912=A913,A913=A914,A914=A915),IF(A915+1&gt;MATCH(0,Input_Lieferant!$B$9:$B$158,-1),"",A915+1),A915),"")</f>
        <v>42</v>
      </c>
      <c r="B916" s="31"/>
      <c r="C916" s="25" t="str">
        <f t="shared" si="28"/>
        <v>001</v>
      </c>
      <c r="D916" s="31"/>
      <c r="E916" s="31"/>
      <c r="F916" s="31" t="str">
        <f>IF(A916&lt;&gt;"", _xlfn.IFNA(INDEX(Input_Lieferant!$A$9:$AS$159,MATCH(A916,Input_Lieferant!$B$9:$B$158,0),MATCH(W916,Input_Lieferant!$A$8:$AS$8,0)),""), "")&amp;""</f>
        <v>CHF</v>
      </c>
      <c r="G916" s="31"/>
      <c r="H916" s="31"/>
      <c r="I916" s="31"/>
      <c r="J916" s="31"/>
      <c r="K916" s="31"/>
      <c r="L916" s="31"/>
      <c r="M916" s="31"/>
      <c r="N916" s="31"/>
      <c r="O916" s="31"/>
      <c r="P916" s="31"/>
      <c r="Q916" s="31"/>
      <c r="R916" s="31"/>
      <c r="S916" s="31"/>
      <c r="T916" s="31"/>
      <c r="U916" s="31"/>
      <c r="V916" s="31"/>
      <c r="W916" s="31" t="str">
        <f t="shared" si="27"/>
        <v>V_WAEHRUNG</v>
      </c>
      <c r="X916" s="31"/>
      <c r="Y916" s="31"/>
      <c r="Z916" s="31"/>
      <c r="AA916" s="31"/>
      <c r="AB916" s="31"/>
      <c r="AC916" s="31"/>
      <c r="AD916" s="31"/>
      <c r="AE916" s="31"/>
      <c r="AF916" s="31"/>
      <c r="AG916" s="31"/>
      <c r="AH916" s="31"/>
    </row>
    <row r="917" spans="1:34" x14ac:dyDescent="0.4">
      <c r="A917" s="31">
        <f>IFERROR(IF(AND(A895=A896,A896=A897,A897=A898,A898=A899,A899=A900,A900=A901,A901=A902,A902=A903,A903=A904,A904=A905,A905=A906,A906=A907,A907=A908,A908=A909,A909=A910,A910=A911,A911=A912,A912=A913,A913=A914,A914=A915,A915=A916),IF(A916+1&gt;MATCH(0,Input_Lieferant!$B$9:$B$158,-1),"",A916+1),A916),"")</f>
        <v>42</v>
      </c>
      <c r="B917" s="31"/>
      <c r="C917" s="25" t="str">
        <f t="shared" si="28"/>
        <v>001</v>
      </c>
      <c r="D917" s="31"/>
      <c r="E917" s="31"/>
      <c r="F917" s="31" t="str">
        <f>IF(A917&lt;&gt;"", _xlfn.IFNA(INDEX(Input_Lieferant!$A$9:$AS$159,MATCH(A917,Input_Lieferant!$B$9:$B$158,0),MATCH(W917,Input_Lieferant!$A$8:$AS$8,0)),""), "")&amp;""</f>
        <v>77</v>
      </c>
      <c r="G917" s="31"/>
      <c r="H917" s="31"/>
      <c r="I917" s="31"/>
      <c r="J917" s="31"/>
      <c r="K917" s="31"/>
      <c r="L917" s="31"/>
      <c r="M917" s="31"/>
      <c r="N917" s="31"/>
      <c r="O917" s="31"/>
      <c r="P917" s="31"/>
      <c r="Q917" s="31"/>
      <c r="R917" s="31"/>
      <c r="S917" s="31"/>
      <c r="T917" s="31"/>
      <c r="U917" s="31"/>
      <c r="V917" s="31"/>
      <c r="W917" s="31" t="str">
        <f t="shared" si="27"/>
        <v>V_PREISEINHEIT</v>
      </c>
      <c r="X917" s="31"/>
      <c r="Y917" s="31"/>
      <c r="Z917" s="31"/>
      <c r="AA917" s="31"/>
      <c r="AB917" s="31"/>
      <c r="AC917" s="31"/>
      <c r="AD917" s="31"/>
      <c r="AE917" s="31"/>
      <c r="AF917" s="31"/>
      <c r="AG917" s="31"/>
      <c r="AH917" s="31"/>
    </row>
    <row r="918" spans="1:34" x14ac:dyDescent="0.4">
      <c r="A918" s="31">
        <f>IFERROR(IF(AND(A896=A897,A897=A898,A898=A899,A899=A900,A900=A901,A901=A902,A902=A903,A903=A904,A904=A905,A905=A906,A906=A907,A907=A908,A908=A909,A909=A910,A910=A911,A911=A912,A912=A913,A913=A914,A914=A915,A915=A916,A916=A917),IF(A917+1&gt;MATCH(0,Input_Lieferant!$B$9:$B$158,-1),"",A917+1),A917),"")</f>
        <v>42</v>
      </c>
      <c r="B918" s="31"/>
      <c r="C918" s="25" t="str">
        <f t="shared" si="28"/>
        <v>001</v>
      </c>
      <c r="D918" s="31"/>
      <c r="E918" s="31"/>
      <c r="F918" s="31">
        <f ca="1">IF(A918&lt;&gt;"",NOW(),"")</f>
        <v>45755.458306018518</v>
      </c>
      <c r="G918" s="31"/>
      <c r="H918" s="31"/>
      <c r="I918" s="31"/>
      <c r="J918" s="31"/>
      <c r="K918" s="31"/>
      <c r="L918" s="31"/>
      <c r="M918" s="31"/>
      <c r="N918" s="31"/>
      <c r="O918" s="31"/>
      <c r="P918" s="31"/>
      <c r="Q918" s="31"/>
      <c r="R918" s="31"/>
      <c r="S918" s="31"/>
      <c r="T918" s="31"/>
      <c r="U918" s="31"/>
      <c r="V918" s="31"/>
      <c r="W918" s="31" t="str">
        <f t="shared" si="27"/>
        <v>V_GUELTIGAB</v>
      </c>
      <c r="X918" s="31"/>
      <c r="Y918" s="31"/>
      <c r="Z918" s="31"/>
      <c r="AA918" s="31"/>
      <c r="AB918" s="31"/>
      <c r="AC918" s="31"/>
      <c r="AD918" s="31"/>
      <c r="AE918" s="31"/>
      <c r="AF918" s="31"/>
      <c r="AG918" s="31"/>
      <c r="AH918" s="31"/>
    </row>
    <row r="919" spans="1:34" x14ac:dyDescent="0.4">
      <c r="A919" s="31">
        <f>IFERROR(IF(AND(A897=A898,A898=A899,A899=A900,A900=A901,A901=A902,A902=A903,A903=A904,A904=A905,A905=A906,A906=A907,A907=A908,A908=A909,A909=A910,A910=A911,A911=A912,A912=A913,A913=A914,A914=A915,A915=A916,A916=A917,A917=A918),IF(A918+1&gt;MATCH(0,Input_Lieferant!$B$9:$B$158,-1),"",A918+1),A918),"")</f>
        <v>42</v>
      </c>
      <c r="B919" s="31"/>
      <c r="C919" s="25" t="str">
        <f t="shared" si="28"/>
        <v>001</v>
      </c>
      <c r="D919" s="31"/>
      <c r="E919" s="31"/>
      <c r="F919" s="31" t="str">
        <f>IF(A919&lt;&gt;"", _xlfn.IFNA(INDEX('Systemmanager - Datenassistent'!$A$9:$AE$159,MATCH(A919,Input_Lieferant!$B$9:$B$158,0),MATCH(W919,'Systemmanager - Datenassistent'!$A$8:$AE$8,0)),""), "")&amp;""</f>
        <v>X</v>
      </c>
      <c r="G919" s="31"/>
      <c r="H919" s="31"/>
      <c r="I919" s="31"/>
      <c r="J919" s="31"/>
      <c r="K919" s="31"/>
      <c r="L919" s="31"/>
      <c r="M919" s="31"/>
      <c r="N919" s="31"/>
      <c r="O919" s="31"/>
      <c r="P919" s="31"/>
      <c r="Q919" s="31"/>
      <c r="R919" s="31"/>
      <c r="S919" s="31"/>
      <c r="T919" s="31"/>
      <c r="U919" s="31"/>
      <c r="V919" s="31"/>
      <c r="W919" s="31" t="str">
        <f t="shared" si="27"/>
        <v>V_MIET_RELEVANZ</v>
      </c>
      <c r="X919" s="31"/>
      <c r="Y919" s="31"/>
      <c r="Z919" s="31"/>
      <c r="AA919" s="31"/>
      <c r="AB919" s="31"/>
      <c r="AC919" s="31"/>
      <c r="AD919" s="31"/>
      <c r="AE919" s="31"/>
      <c r="AF919" s="31"/>
      <c r="AG919" s="31"/>
      <c r="AH919" s="31"/>
    </row>
    <row r="920" spans="1:34" x14ac:dyDescent="0.4">
      <c r="A920" s="31">
        <f>IFERROR(IF(AND(A898=A899,A899=A900,A900=A901,A901=A902,A902=A903,A903=A904,A904=A905,A905=A906,A906=A907,A907=A908,A908=A909,A909=A910,A910=A911,A911=A912,A912=A913,A913=A914,A914=A915,A915=A916,A916=A917,A917=A918,A918=A919),IF(A919+1&gt;MATCH(0,Input_Lieferant!$B$9:$B$158,-1),"",A919+1),A919),"")</f>
        <v>42</v>
      </c>
      <c r="B920" s="31"/>
      <c r="C920" s="25" t="str">
        <f t="shared" si="28"/>
        <v>001</v>
      </c>
      <c r="D920" s="31"/>
      <c r="E920" s="31"/>
      <c r="F920" s="31" t="str">
        <f>IF(A920&lt;&gt;"", _xlfn.IFNA(INDEX('Systemmanager - Datenassistent'!$A$9:$AE$159,MATCH(A920,Input_Lieferant!$B$9:$B$158,0),MATCH(W920,'Systemmanager - Datenassistent'!$A$8:$AE$8,0)),""), "")&amp;""</f>
        <v>7</v>
      </c>
      <c r="G920" s="31"/>
      <c r="H920" s="31"/>
      <c r="I920" s="31"/>
      <c r="J920" s="31"/>
      <c r="K920" s="31"/>
      <c r="L920" s="31"/>
      <c r="M920" s="31"/>
      <c r="N920" s="31"/>
      <c r="O920" s="31"/>
      <c r="P920" s="31"/>
      <c r="Q920" s="31"/>
      <c r="R920" s="31"/>
      <c r="S920" s="31"/>
      <c r="T920" s="31"/>
      <c r="U920" s="31"/>
      <c r="V920" s="31"/>
      <c r="W920" s="31" t="str">
        <f t="shared" ref="W920:W983" si="29">IF(A920&lt;&gt;"", W898&amp;"","")</f>
        <v>V_NACHSCHUBKLASSE</v>
      </c>
      <c r="X920" s="31"/>
      <c r="Y920" s="31"/>
      <c r="Z920" s="31"/>
      <c r="AA920" s="31"/>
      <c r="AB920" s="31"/>
      <c r="AC920" s="31"/>
      <c r="AD920" s="31"/>
      <c r="AE920" s="31"/>
      <c r="AF920" s="31"/>
      <c r="AG920" s="31"/>
      <c r="AH920" s="31"/>
    </row>
    <row r="921" spans="1:34" x14ac:dyDescent="0.4">
      <c r="A921" s="31">
        <f>IFERROR(IF(AND(A899=A900,A900=A901,A901=A902,A902=A903,A903=A904,A904=A905,A905=A906,A906=A907,A907=A908,A908=A909,A909=A910,A910=A911,A911=A912,A912=A913,A913=A914,A914=A915,A915=A916,A916=A917,A917=A918,A918=A919,A919=A920),IF(A920+1&gt;MATCH(0,Input_Lieferant!$B$9:$B$158,-1),"",A920+1),A920),"")</f>
        <v>42</v>
      </c>
      <c r="B921" s="31"/>
      <c r="C921" s="25" t="str">
        <f t="shared" si="28"/>
        <v>001</v>
      </c>
      <c r="D921" s="31"/>
      <c r="E921" s="31"/>
      <c r="F921" s="31" t="str">
        <f>IF(A921&lt;&gt;"", _xlfn.IFNA(INDEX(Input_Lieferant!$A$9:$AS$159,MATCH(A921,Input_Lieferant!$B$9:$B$158,0),MATCH(W921,Input_Lieferant!$A$8:$AS$8,0)),""), "")&amp;""</f>
        <v/>
      </c>
      <c r="G921" s="31"/>
      <c r="H921" s="31"/>
      <c r="I921" s="31"/>
      <c r="J921" s="31"/>
      <c r="K921" s="31"/>
      <c r="L921" s="31"/>
      <c r="M921" s="31"/>
      <c r="N921" s="31"/>
      <c r="O921" s="31"/>
      <c r="P921" s="31"/>
      <c r="Q921" s="31"/>
      <c r="R921" s="31"/>
      <c r="S921" s="31"/>
      <c r="T921" s="31"/>
      <c r="U921" s="31"/>
      <c r="V921" s="31"/>
      <c r="W921" s="31" t="str">
        <f t="shared" si="29"/>
        <v>V_LAGERFAEHIGKEIT</v>
      </c>
      <c r="X921" s="31"/>
      <c r="Y921" s="31"/>
      <c r="Z921" s="31"/>
      <c r="AA921" s="31"/>
      <c r="AB921" s="31"/>
      <c r="AC921" s="31"/>
      <c r="AD921" s="31"/>
      <c r="AE921" s="31"/>
      <c r="AF921" s="31"/>
      <c r="AG921" s="31"/>
      <c r="AH921" s="31"/>
    </row>
    <row r="922" spans="1:34" x14ac:dyDescent="0.4">
      <c r="A922" s="31">
        <f>IFERROR(IF(AND(A900=A901,A901=A902,A902=A903,A903=A904,A904=A905,A905=A906,A906=A907,A907=A908,A908=A909,A909=A910,A910=A911,A911=A912,A912=A913,A913=A914,A914=A915,A915=A916,A916=A917,A917=A918,A918=A919,A919=A920,A920=A921),IF(A921+1&gt;MATCH(0,Input_Lieferant!$B$9:$B$158,-1),"",A921+1),A921),"")</f>
        <v>42</v>
      </c>
      <c r="B922" s="31"/>
      <c r="C922" s="25" t="str">
        <f t="shared" si="28"/>
        <v>001</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V_BETRIEBSMITTEL</v>
      </c>
      <c r="X922" s="31"/>
      <c r="Y922" s="31"/>
      <c r="Z922" s="31"/>
      <c r="AA922" s="31"/>
      <c r="AB922" s="31"/>
      <c r="AC922" s="31"/>
      <c r="AD922" s="31"/>
      <c r="AE922" s="31"/>
      <c r="AF922" s="31"/>
      <c r="AG922" s="31"/>
      <c r="AH922" s="31"/>
    </row>
    <row r="923" spans="1:34" x14ac:dyDescent="0.4">
      <c r="A923" s="31">
        <f>IFERROR(IF(AND(A901=A902,A902=A903,A903=A904,A904=A905,A905=A906,A906=A907,A907=A908,A908=A909,A909=A910,A910=A911,A911=A912,A912=A913,A913=A914,A914=A915,A915=A916,A916=A917,A917=A918,A918=A919,A919=A920,A920=A921,A921=A922),IF(A922+1&gt;MATCH(0,Input_Lieferant!$B$9:$B$158,-1),"",A922+1),A922),"")</f>
        <v>42</v>
      </c>
      <c r="B923" s="31"/>
      <c r="C923" s="25" t="str">
        <f t="shared" si="28"/>
        <v>001</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V_SONDERBETRIEBSMITTEL_MKZ</v>
      </c>
      <c r="X923" s="31"/>
      <c r="Y923" s="31"/>
      <c r="Z923" s="31"/>
      <c r="AA923" s="31"/>
      <c r="AB923" s="31"/>
      <c r="AC923" s="31"/>
      <c r="AD923" s="31"/>
      <c r="AE923" s="31"/>
      <c r="AF923" s="31"/>
      <c r="AG923" s="31"/>
      <c r="AH923" s="31"/>
    </row>
    <row r="924" spans="1:34" x14ac:dyDescent="0.4">
      <c r="A924" s="31">
        <f>IFERROR(IF(AND(A902=A903,A903=A904,A904=A905,A905=A906,A906=A907,A907=A908,A908=A909,A909=A910,A910=A911,A911=A912,A912=A913,A913=A914,A914=A915,A915=A916,A916=A917,A917=A918,A918=A919,A919=A920,A920=A921,A921=A922,A922=A923),IF(A923+1&gt;MATCH(0,Input_Lieferant!$B$9:$B$158,-1),"",A923+1),A923),"")</f>
        <v>42</v>
      </c>
      <c r="B924" s="31"/>
      <c r="C924" s="25" t="str">
        <f t="shared" si="28"/>
        <v>001</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V_SONDERBETRIEBSMITTEL_PRD</v>
      </c>
      <c r="X924" s="31"/>
      <c r="Y924" s="31"/>
      <c r="Z924" s="31"/>
      <c r="AA924" s="31"/>
      <c r="AB924" s="31"/>
      <c r="AC924" s="31"/>
      <c r="AD924" s="31"/>
      <c r="AE924" s="31"/>
      <c r="AF924" s="31"/>
      <c r="AG924" s="31"/>
      <c r="AH924" s="31"/>
    </row>
    <row r="925" spans="1:34" x14ac:dyDescent="0.4">
      <c r="A925" s="31">
        <f>IFERROR(IF(AND(A903=A904,A904=A905,A905=A906,A906=A907,A907=A908,A908=A909,A909=A910,A910=A911,A911=A912,A912=A913,A913=A914,A914=A915,A915=A916,A916=A917,A917=A918,A918=A919,A919=A920,A920=A921,A921=A922,A922=A923,A923=A924),IF(A924+1&gt;MATCH(0,Input_Lieferant!$B$9:$B$158,-1),"",A924+1),A924),"")</f>
        <v>42</v>
      </c>
      <c r="B925" s="31"/>
      <c r="C925" s="25" t="str">
        <f t="shared" si="28"/>
        <v>001</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31"/>
      <c r="H925" s="31"/>
      <c r="I925" s="31"/>
      <c r="J925" s="31"/>
      <c r="K925" s="31"/>
      <c r="L925" s="31"/>
      <c r="M925" s="31"/>
      <c r="N925" s="31"/>
      <c r="O925" s="31"/>
      <c r="P925" s="31"/>
      <c r="Q925" s="31"/>
      <c r="R925" s="31"/>
      <c r="S925" s="31"/>
      <c r="T925" s="31"/>
      <c r="U925" s="31"/>
      <c r="V925" s="31"/>
      <c r="W925" s="31" t="str">
        <f t="shared" si="29"/>
        <v>V_SONDERBETRIEBSMITTEL_TRP</v>
      </c>
      <c r="X925" s="31"/>
      <c r="Y925" s="31"/>
      <c r="Z925" s="31"/>
      <c r="AA925" s="31"/>
      <c r="AB925" s="31"/>
      <c r="AC925" s="31"/>
      <c r="AD925" s="31"/>
      <c r="AE925" s="31"/>
      <c r="AF925" s="31"/>
      <c r="AG925" s="31"/>
      <c r="AH925" s="31"/>
    </row>
    <row r="926" spans="1:34" x14ac:dyDescent="0.4">
      <c r="A926" s="31">
        <f>IFERROR(IF(AND(A904=A905,A905=A906,A906=A907,A907=A908,A908=A909,A909=A910,A910=A911,A911=A912,A912=A913,A913=A914,A914=A915,A915=A916,A916=A917,A917=A918,A918=A919,A919=A920,A920=A921,A921=A922,A922=A923,A923=A924,A924=A925),IF(A925+1&gt;MATCH(0,Input_Lieferant!$B$9:$B$158,-1),"",A925+1),A925),"")</f>
        <v>43</v>
      </c>
      <c r="B926" s="31"/>
      <c r="C926" s="25" t="str">
        <f t="shared" si="28"/>
        <v>001</v>
      </c>
      <c r="D926" s="31"/>
      <c r="E926" s="31"/>
      <c r="F926" s="31" t="str">
        <f>IF(A926&lt;&gt;"", _xlfn.IFNA(INDEX(Grunddaten!$A$9:$S$159,MATCH(A926,Input_Lieferant!$B$9:$B$158,0),MATCH(W926,Grunddaten!$A$8:$M$8,0)),""), "")&amp;""</f>
        <v>UOFSTjnTyRXeMKfdpDehrAriJUiWeU</v>
      </c>
      <c r="G926" s="31"/>
      <c r="H926" s="31"/>
      <c r="I926" s="31"/>
      <c r="J926" s="31"/>
      <c r="K926" s="31"/>
      <c r="L926" s="31"/>
      <c r="M926" s="31"/>
      <c r="N926" s="31"/>
      <c r="O926" s="31"/>
      <c r="P926" s="31"/>
      <c r="Q926" s="31"/>
      <c r="R926" s="31"/>
      <c r="S926" s="31"/>
      <c r="T926" s="31"/>
      <c r="U926" s="31"/>
      <c r="V926" s="31"/>
      <c r="W926" s="31" t="str">
        <f t="shared" si="29"/>
        <v>V_A_NUMMER</v>
      </c>
      <c r="X926" s="31"/>
      <c r="Y926" s="31"/>
      <c r="Z926" s="31"/>
      <c r="AA926" s="31"/>
      <c r="AB926" s="31"/>
      <c r="AC926" s="31"/>
      <c r="AD926" s="31"/>
      <c r="AE926" s="31"/>
      <c r="AF926" s="31"/>
      <c r="AG926" s="31"/>
      <c r="AH926" s="31"/>
    </row>
    <row r="927" spans="1:34" x14ac:dyDescent="0.4">
      <c r="A927" s="31">
        <f>IFERROR(IF(AND(A905=A906,A906=A907,A907=A908,A908=A909,A909=A910,A910=A911,A911=A912,A912=A913,A913=A914,A914=A915,A915=A916,A916=A917,A917=A918,A918=A919,A919=A920,A920=A921,A921=A922,A922=A923,A923=A924,A924=A925,A925=A926),IF(A926+1&gt;MATCH(0,Input_Lieferant!$B$9:$B$158,-1),"",A926+1),A926),"")</f>
        <v>43</v>
      </c>
      <c r="B927" s="31"/>
      <c r="C927" s="25" t="str">
        <f t="shared" si="28"/>
        <v>001</v>
      </c>
      <c r="D927" s="31"/>
      <c r="E927" s="31"/>
      <c r="F927" s="31" t="str">
        <f>IF(A927&lt;&gt;"", _xlfn.IFNA(INDEX(Grunddaten!$A$9:$S$159,MATCH(A927,Input_Lieferant!$B$9:$B$158,0),MATCH(W927,Grunddaten!$A$8:$M$8,0)),""), "")&amp;""</f>
        <v/>
      </c>
      <c r="G927" s="31"/>
      <c r="H927" s="31"/>
      <c r="I927" s="31"/>
      <c r="J927" s="31"/>
      <c r="K927" s="31"/>
      <c r="L927" s="31"/>
      <c r="M927" s="31"/>
      <c r="N927" s="31"/>
      <c r="O927" s="31"/>
      <c r="P927" s="31"/>
      <c r="Q927" s="31"/>
      <c r="R927" s="31"/>
      <c r="S927" s="31"/>
      <c r="T927" s="31"/>
      <c r="U927" s="31"/>
      <c r="V927" s="31"/>
      <c r="W927" s="31" t="str">
        <f t="shared" si="29"/>
        <v>V_REVFREMD</v>
      </c>
      <c r="X927" s="31"/>
      <c r="Y927" s="31"/>
      <c r="Z927" s="31"/>
      <c r="AA927" s="31"/>
      <c r="AB927" s="31"/>
      <c r="AC927" s="31"/>
      <c r="AD927" s="31"/>
      <c r="AE927" s="31"/>
      <c r="AF927" s="31"/>
      <c r="AG927" s="31"/>
      <c r="AH927" s="31"/>
    </row>
    <row r="928" spans="1:34" x14ac:dyDescent="0.4">
      <c r="A928" s="31">
        <f>IFERROR(IF(AND(A906=A907,A907=A908,A908=A909,A909=A910,A910=A911,A911=A912,A912=A913,A913=A914,A914=A915,A915=A916,A916=A917,A917=A918,A918=A919,A919=A920,A920=A921,A921=A922,A922=A923,A923=A924,A924=A925,A925=A926,A926=A927),IF(A927+1&gt;MATCH(0,Input_Lieferant!$B$9:$B$158,-1),"",A927+1),A927),"")</f>
        <v>43</v>
      </c>
      <c r="B928" s="31"/>
      <c r="C928" s="25" t="str">
        <f t="shared" si="28"/>
        <v>001</v>
      </c>
      <c r="D928" s="31"/>
      <c r="E928" s="31"/>
      <c r="F928" s="31" t="str">
        <f>IF(A928&lt;&gt;"", _xlfn.IFNA(INDEX(Grunddaten!$A$9:$S$159,MATCH(A928,Input_Lieferant!$B$9:$B$158,0),MATCH(W928,Grunddaten!$A$8:$M$8,0)),""), "")&amp;""</f>
        <v>1.2</v>
      </c>
      <c r="G928" s="31"/>
      <c r="H928" s="31"/>
      <c r="I928" s="31"/>
      <c r="J928" s="31"/>
      <c r="K928" s="31"/>
      <c r="L928" s="31"/>
      <c r="M928" s="31"/>
      <c r="N928" s="31"/>
      <c r="O928" s="31"/>
      <c r="P928" s="31"/>
      <c r="Q928" s="31"/>
      <c r="R928" s="31"/>
      <c r="S928" s="31"/>
      <c r="T928" s="31"/>
      <c r="U928" s="31"/>
      <c r="V928" s="31"/>
      <c r="W928" s="31" t="str">
        <f t="shared" si="29"/>
        <v>V_REVEIGEN</v>
      </c>
      <c r="X928" s="31"/>
      <c r="Y928" s="31"/>
      <c r="Z928" s="31"/>
      <c r="AA928" s="31"/>
      <c r="AB928" s="31"/>
      <c r="AC928" s="31"/>
      <c r="AD928" s="31"/>
      <c r="AE928" s="31"/>
      <c r="AF928" s="31"/>
      <c r="AG928" s="31"/>
      <c r="AH928" s="31"/>
    </row>
    <row r="929" spans="1:34" x14ac:dyDescent="0.4">
      <c r="A929" s="31">
        <f>IFERROR(IF(AND(A907=A908,A908=A909,A909=A910,A910=A911,A911=A912,A912=A913,A913=A914,A914=A915,A915=A916,A916=A917,A917=A918,A918=A919,A919=A920,A920=A921,A921=A922,A922=A923,A923=A924,A924=A925,A925=A926,A926=A927,A927=A928),IF(A928+1&gt;MATCH(0,Input_Lieferant!$B$9:$B$158,-1),"",A928+1),A928),"")</f>
        <v>43</v>
      </c>
      <c r="B929" s="31"/>
      <c r="C929" s="25" t="str">
        <f t="shared" si="28"/>
        <v>001</v>
      </c>
      <c r="D929" s="31"/>
      <c r="E929" s="31"/>
      <c r="F929" s="31" t="str">
        <f>IF(A929&lt;&gt;"", _xlfn.IFNA(INDEX('Systemmanager - Datenassistent'!$A$9:$AE$159,MATCH(A929,Input_Lieferant!$B$9:$B$158,0),MATCH(W929,'Systemmanager - Datenassistent'!$A$8:$AE$8,0)),""), "")&amp;""</f>
        <v>McoJBcEnwnEEplnDuVlXACmrCLQUpK</v>
      </c>
      <c r="G929" s="31"/>
      <c r="H929" s="31"/>
      <c r="I929" s="31"/>
      <c r="J929" s="31"/>
      <c r="K929" s="31"/>
      <c r="L929" s="31"/>
      <c r="M929" s="31"/>
      <c r="N929" s="31"/>
      <c r="O929" s="31"/>
      <c r="P929" s="31"/>
      <c r="Q929" s="31"/>
      <c r="R929" s="31"/>
      <c r="S929" s="31"/>
      <c r="T929" s="31"/>
      <c r="U929" s="31"/>
      <c r="V929" s="31"/>
      <c r="W929" s="31" t="str">
        <f t="shared" si="29"/>
        <v>V_SYSTEMMANAGER</v>
      </c>
      <c r="X929" s="31"/>
      <c r="Y929" s="31"/>
      <c r="Z929" s="31"/>
      <c r="AA929" s="31"/>
      <c r="AB929" s="31"/>
      <c r="AC929" s="31"/>
      <c r="AD929" s="31"/>
      <c r="AE929" s="31"/>
      <c r="AF929" s="31"/>
      <c r="AG929" s="31"/>
      <c r="AH929" s="31"/>
    </row>
    <row r="930" spans="1:34" x14ac:dyDescent="0.4">
      <c r="A930" s="31">
        <f>IFERROR(IF(AND(A908=A909,A909=A910,A910=A911,A911=A912,A912=A913,A913=A914,A914=A915,A915=A916,A916=A917,A917=A918,A918=A919,A919=A920,A920=A921,A921=A922,A922=A923,A923=A924,A924=A925,A925=A926,A926=A927,A927=A928,A928=A929),IF(A929+1&gt;MATCH(0,Input_Lieferant!$B$9:$B$158,-1),"",A929+1),A929),"")</f>
        <v>43</v>
      </c>
      <c r="B930" s="31"/>
      <c r="C930" s="25" t="str">
        <f t="shared" si="28"/>
        <v>001</v>
      </c>
      <c r="D930" s="31"/>
      <c r="E930" s="31"/>
      <c r="F930" s="31" t="str">
        <f>IF(A930&lt;&gt;"", _xlfn.IFNA(INDEX(Grunddaten!$A$9:$S$159,MATCH(A930,Input_Lieferant!$B$9:$B$158,0),MATCH(W930,Grunddaten!$A$8:$M$8,0)),""), "")&amp;""</f>
        <v>N</v>
      </c>
      <c r="G930" s="31"/>
      <c r="H930" s="31"/>
      <c r="I930" s="31"/>
      <c r="J930" s="31"/>
      <c r="K930" s="31"/>
      <c r="L930" s="31"/>
      <c r="M930" s="31"/>
      <c r="N930" s="31"/>
      <c r="O930" s="31"/>
      <c r="P930" s="31"/>
      <c r="Q930" s="31"/>
      <c r="R930" s="31"/>
      <c r="S930" s="31"/>
      <c r="T930" s="31"/>
      <c r="U930" s="31"/>
      <c r="V930" s="31"/>
      <c r="W930" s="31" t="str">
        <f t="shared" si="29"/>
        <v>V_UEBERSETZUNG</v>
      </c>
      <c r="X930" s="31"/>
      <c r="Y930" s="31"/>
      <c r="Z930" s="31"/>
      <c r="AA930" s="31"/>
      <c r="AB930" s="31"/>
      <c r="AC930" s="31"/>
      <c r="AD930" s="31"/>
      <c r="AE930" s="31"/>
      <c r="AF930" s="31"/>
      <c r="AG930" s="31"/>
      <c r="AH930" s="31"/>
    </row>
    <row r="931" spans="1:34" x14ac:dyDescent="0.4">
      <c r="A931" s="31">
        <f>IFERROR(IF(AND(A909=A910,A910=A911,A911=A912,A912=A913,A913=A914,A914=A915,A915=A916,A916=A917,A917=A918,A918=A919,A919=A920,A920=A921,A921=A922,A922=A923,A923=A924,A924=A925,A925=A926,A926=A927,A927=A928,A928=A929,A929=A930),IF(A930+1&gt;MATCH(0,Input_Lieferant!$B$9:$B$158,-1),"",A930+1),A930),"")</f>
        <v>43</v>
      </c>
      <c r="B931" s="31"/>
      <c r="C931" s="25" t="str">
        <f t="shared" si="28"/>
        <v>001</v>
      </c>
      <c r="D931" s="31"/>
      <c r="E931" s="31"/>
      <c r="F931" s="31" t="str">
        <f>IF(A931&lt;&gt;"", _xlfn.IFNA(INDEX('Systemmanager - Datenassistent'!$A$9:$AE$159,MATCH(A931,Input_Lieferant!$B$9:$B$158,0),MATCH(W931,'Systemmanager - Datenassistent'!$A$8:$AE$8,0)),""), "")&amp;""</f>
        <v>zTbCNqHduSTaCgvrSBBiPUjeWTmVLR</v>
      </c>
      <c r="G931" s="31"/>
      <c r="H931" s="31"/>
      <c r="I931" s="31"/>
      <c r="J931" s="31"/>
      <c r="K931" s="31"/>
      <c r="L931" s="31"/>
      <c r="M931" s="31"/>
      <c r="N931" s="31"/>
      <c r="O931" s="31"/>
      <c r="P931" s="31"/>
      <c r="Q931" s="31"/>
      <c r="R931" s="31"/>
      <c r="S931" s="31"/>
      <c r="T931" s="31"/>
      <c r="U931" s="31"/>
      <c r="V931" s="31"/>
      <c r="W931" s="31" t="str">
        <f t="shared" si="29"/>
        <v>V_KENNZIFFER</v>
      </c>
      <c r="X931" s="31"/>
      <c r="Y931" s="31"/>
      <c r="Z931" s="31"/>
      <c r="AA931" s="31"/>
      <c r="AB931" s="31"/>
      <c r="AC931" s="31"/>
      <c r="AD931" s="31"/>
      <c r="AE931" s="31"/>
      <c r="AF931" s="31"/>
      <c r="AG931" s="31"/>
      <c r="AH931" s="31"/>
    </row>
    <row r="932" spans="1:34" x14ac:dyDescent="0.4">
      <c r="A932" s="31">
        <f>IFERROR(IF(AND(A910=A911,A911=A912,A912=A913,A913=A914,A914=A915,A915=A916,A916=A917,A917=A918,A918=A919,A919=A920,A920=A921,A921=A922,A922=A923,A923=A924,A924=A925,A925=A926,A926=A927,A927=A928,A928=A929,A929=A930,A930=A931),IF(A931+1&gt;MATCH(0,Input_Lieferant!$B$9:$B$158,-1),"",A931+1),A931),"")</f>
        <v>43</v>
      </c>
      <c r="B932" s="31"/>
      <c r="C932" s="25" t="str">
        <f t="shared" si="28"/>
        <v>001</v>
      </c>
      <c r="D932" s="31"/>
      <c r="E932" s="31"/>
      <c r="F932" s="31" t="str">
        <f>IF(A932&lt;&gt;"", _xlfn.IFNA(INDEX('Systemmanager - Datenassistent'!$A$9:$AE$159,MATCH(A932,Input_Lieferant!$B$9:$B$158,0),MATCH(W932,'Systemmanager - Datenassistent'!$A$8:$AE$8,0)),""), "")&amp;""</f>
        <v>PePbuMHcQNJltxRIrLbKfLIHIQoDjx</v>
      </c>
      <c r="G932" s="31"/>
      <c r="H932" s="31"/>
      <c r="I932" s="31"/>
      <c r="J932" s="31"/>
      <c r="K932" s="31"/>
      <c r="L932" s="31"/>
      <c r="M932" s="31"/>
      <c r="N932" s="31"/>
      <c r="O932" s="31"/>
      <c r="P932" s="31"/>
      <c r="Q932" s="31"/>
      <c r="R932" s="31"/>
      <c r="S932" s="31"/>
      <c r="T932" s="31"/>
      <c r="U932" s="31"/>
      <c r="V932" s="31"/>
      <c r="W932" s="31" t="str">
        <f t="shared" si="29"/>
        <v>V_NEXT_HIGHER</v>
      </c>
      <c r="X932" s="31"/>
      <c r="Y932" s="31"/>
      <c r="Z932" s="31"/>
      <c r="AA932" s="31"/>
      <c r="AB932" s="31"/>
      <c r="AC932" s="31"/>
      <c r="AD932" s="31"/>
      <c r="AE932" s="31"/>
      <c r="AF932" s="31"/>
      <c r="AG932" s="31"/>
      <c r="AH932" s="31"/>
    </row>
    <row r="933" spans="1:34" x14ac:dyDescent="0.4">
      <c r="A933" s="31">
        <f>IFERROR(IF(AND(A911=A912,A912=A913,A913=A914,A914=A915,A915=A916,A916=A917,A917=A918,A918=A919,A919=A920,A920=A921,A921=A922,A922=A923,A923=A924,A924=A925,A925=A926,A926=A927,A927=A928,A928=A929,A929=A930,A930=A931,A931=A932),IF(A932+1&gt;MATCH(0,Input_Lieferant!$B$9:$B$158,-1),"",A932+1),A932),"")</f>
        <v>43</v>
      </c>
      <c r="B933" s="31"/>
      <c r="C933" s="25" t="str">
        <f t="shared" si="28"/>
        <v>001</v>
      </c>
      <c r="D933" s="31"/>
      <c r="E933" s="31"/>
      <c r="F933" s="31" t="str">
        <f>IF(A933&lt;&gt;"", _xlfn.IFNA(INDEX(Grunddaten!$A$9:$S$159,MATCH(A933,Input_Lieferant!$B$9:$B$158,0),MATCH(W933,Grunddaten!$A$8:$M$8,0)),""), "")&amp;""</f>
        <v/>
      </c>
      <c r="G933" s="31"/>
      <c r="H933" s="31"/>
      <c r="I933" s="31"/>
      <c r="J933" s="31"/>
      <c r="K933" s="31"/>
      <c r="L933" s="31"/>
      <c r="M933" s="31"/>
      <c r="N933" s="31"/>
      <c r="O933" s="31"/>
      <c r="P933" s="31"/>
      <c r="Q933" s="31"/>
      <c r="R933" s="31"/>
      <c r="S933" s="31"/>
      <c r="T933" s="31"/>
      <c r="U933" s="31"/>
      <c r="V933" s="31"/>
      <c r="W933" s="31" t="str">
        <f t="shared" si="29"/>
        <v>V_ZERTFLUG</v>
      </c>
      <c r="X933" s="31"/>
      <c r="Y933" s="31"/>
      <c r="Z933" s="31"/>
      <c r="AA933" s="31"/>
      <c r="AB933" s="31"/>
      <c r="AC933" s="31"/>
      <c r="AD933" s="31"/>
      <c r="AE933" s="31"/>
      <c r="AF933" s="31"/>
      <c r="AG933" s="31"/>
      <c r="AH933" s="31"/>
    </row>
    <row r="934" spans="1:34" x14ac:dyDescent="0.4">
      <c r="A934" s="31">
        <f>IFERROR(IF(AND(A912=A913,A913=A914,A914=A915,A915=A916,A916=A917,A917=A918,A918=A919,A919=A920,A920=A921,A921=A922,A922=A923,A923=A924,A924=A925,A925=A926,A926=A927,A927=A928,A928=A929,A929=A930,A930=A931,A931=A932,A932=A933),IF(A933+1&gt;MATCH(0,Input_Lieferant!$B$9:$B$158,-1),"",A933+1),A933),"")</f>
        <v>43</v>
      </c>
      <c r="B934" s="31"/>
      <c r="C934" s="25" t="str">
        <f t="shared" si="28"/>
        <v>001</v>
      </c>
      <c r="D934" s="31"/>
      <c r="E934" s="31"/>
      <c r="F934" s="31" t="str">
        <f>IF(A934&lt;&gt;"", _xlfn.IFNA(INDEX('Systemmanager - Datenassistent'!$A$9:$AE$159,MATCH(A934,Input_Lieferant!$B$9:$B$158,0),MATCH(W934,'Systemmanager - Datenassistent'!$A$8:$AE$8,0)),""), "")&amp;""</f>
        <v>X</v>
      </c>
      <c r="G934" s="31"/>
      <c r="H934" s="31"/>
      <c r="I934" s="31"/>
      <c r="J934" s="31"/>
      <c r="K934" s="31"/>
      <c r="L934" s="31"/>
      <c r="M934" s="31"/>
      <c r="N934" s="31"/>
      <c r="O934" s="31"/>
      <c r="P934" s="31"/>
      <c r="Q934" s="31"/>
      <c r="R934" s="31"/>
      <c r="S934" s="31"/>
      <c r="T934" s="31"/>
      <c r="U934" s="31"/>
      <c r="V934" s="31"/>
      <c r="W934" s="31" t="str">
        <f t="shared" si="29"/>
        <v>V_APM</v>
      </c>
      <c r="X934" s="31"/>
      <c r="Y934" s="31"/>
      <c r="Z934" s="31"/>
      <c r="AA934" s="31"/>
      <c r="AB934" s="31"/>
      <c r="AC934" s="31"/>
      <c r="AD934" s="31"/>
      <c r="AE934" s="31"/>
      <c r="AF934" s="31"/>
      <c r="AG934" s="31"/>
      <c r="AH934" s="31"/>
    </row>
    <row r="935" spans="1:34" x14ac:dyDescent="0.4">
      <c r="A935" s="31">
        <f>IFERROR(IF(AND(A913=A914,A914=A915,A915=A916,A916=A917,A917=A918,A918=A919,A919=A920,A920=A921,A921=A922,A922=A923,A923=A924,A924=A925,A925=A926,A926=A927,A927=A928,A928=A929,A929=A930,A930=A931,A931=A932,A932=A933,A933=A934),IF(A934+1&gt;MATCH(0,Input_Lieferant!$B$9:$B$158,-1),"",A934+1),A934),"")</f>
        <v>43</v>
      </c>
      <c r="B935" s="31"/>
      <c r="C935" s="25" t="str">
        <f t="shared" si="28"/>
        <v>001</v>
      </c>
      <c r="D935" s="31"/>
      <c r="E935" s="31"/>
      <c r="F935" s="31"/>
      <c r="G935" s="31"/>
      <c r="H935" s="31"/>
      <c r="I935" s="31"/>
      <c r="J935" s="31"/>
      <c r="K935" s="31"/>
      <c r="L935" s="31"/>
      <c r="M935" s="31"/>
      <c r="N935" s="31"/>
      <c r="O935" s="31"/>
      <c r="P935" s="31"/>
      <c r="Q935" s="31"/>
      <c r="R935" s="31"/>
      <c r="S935" s="31"/>
      <c r="T935" s="31"/>
      <c r="U935" s="31"/>
      <c r="V935" s="31"/>
      <c r="W935" s="31" t="str">
        <f t="shared" si="29"/>
        <v>V_CHEOPS</v>
      </c>
      <c r="X935" s="31"/>
      <c r="Y935" s="31"/>
      <c r="Z935" s="31"/>
      <c r="AA935" s="31"/>
      <c r="AB935" s="31"/>
      <c r="AC935" s="31"/>
      <c r="AD935" s="31"/>
      <c r="AE935" s="31"/>
      <c r="AF935" s="31"/>
      <c r="AG935" s="31"/>
      <c r="AH935" s="31"/>
    </row>
    <row r="936" spans="1:34" x14ac:dyDescent="0.4">
      <c r="A936" s="31">
        <f>IFERROR(IF(AND(A914=A915,A915=A916,A916=A917,A917=A918,A918=A919,A919=A920,A920=A921,A921=A922,A922=A923,A923=A924,A924=A925,A925=A926,A926=A927,A927=A928,A928=A929,A929=A930,A930=A931,A931=A932,A932=A933,A933=A934,A934=A935),IF(A935+1&gt;MATCH(0,Input_Lieferant!$B$9:$B$158,-1),"",A935+1),A935),"")</f>
        <v>43</v>
      </c>
      <c r="B936" s="31"/>
      <c r="C936" s="25" t="str">
        <f t="shared" si="28"/>
        <v>001</v>
      </c>
      <c r="D936" s="31"/>
      <c r="E936" s="31"/>
      <c r="F936" s="31" t="str">
        <f>IF(A936&lt;&gt;"", _xlfn.IFNA(INDEX('Systemmanager - Datenassistent'!$A$9:$AE$159,MATCH(A936,Input_Lieferant!$B$9:$B$158,0),MATCH(W936,'Systemmanager - Datenassistent'!$A$8:$AE$8,0)),""), "")&amp;""</f>
        <v/>
      </c>
      <c r="G936" s="31"/>
      <c r="H936" s="31"/>
      <c r="I936" s="31"/>
      <c r="J936" s="31"/>
      <c r="K936" s="31"/>
      <c r="L936" s="31"/>
      <c r="M936" s="31"/>
      <c r="N936" s="31"/>
      <c r="O936" s="31"/>
      <c r="P936" s="31"/>
      <c r="Q936" s="31"/>
      <c r="R936" s="31"/>
      <c r="S936" s="31"/>
      <c r="T936" s="31"/>
      <c r="U936" s="31"/>
      <c r="V936" s="31"/>
      <c r="W936" s="31" t="str">
        <f t="shared" si="29"/>
        <v>V_SVSAA</v>
      </c>
      <c r="X936" s="31"/>
      <c r="Y936" s="31"/>
      <c r="Z936" s="31"/>
      <c r="AA936" s="31"/>
      <c r="AB936" s="31"/>
      <c r="AC936" s="31"/>
      <c r="AD936" s="31"/>
      <c r="AE936" s="31"/>
      <c r="AF936" s="31"/>
      <c r="AG936" s="31"/>
      <c r="AH936" s="31"/>
    </row>
    <row r="937" spans="1:34" x14ac:dyDescent="0.4">
      <c r="A937" s="31">
        <f>IFERROR(IF(AND(A915=A916,A916=A917,A917=A918,A918=A919,A919=A920,A920=A921,A921=A922,A922=A923,A923=A924,A924=A925,A925=A926,A926=A927,A927=A928,A928=A929,A929=A930,A930=A931,A931=A932,A932=A933,A933=A934,A934=A935,A935=A936),IF(A936+1&gt;MATCH(0,Input_Lieferant!$B$9:$B$158,-1),"",A936+1),A936),"")</f>
        <v>43</v>
      </c>
      <c r="B937" s="31"/>
      <c r="C937" s="25" t="str">
        <f t="shared" si="28"/>
        <v>001</v>
      </c>
      <c r="D937" s="31"/>
      <c r="E937" s="31"/>
      <c r="F937" s="31" t="str">
        <f>IF(A937&lt;&gt;"", IFERROR(ROUND(INDEX(Input_Lieferant!$A$9:$AS$159,MATCH(A937,Input_Lieferant!$B$9:$B$158,0),MATCH(W937,Input_Lieferant!$A$8:$AS$8,0)),2),""), "")&amp;""</f>
        <v>7.35</v>
      </c>
      <c r="G937" s="31"/>
      <c r="H937" s="31"/>
      <c r="I937" s="31"/>
      <c r="J937" s="31"/>
      <c r="K937" s="31"/>
      <c r="L937" s="31"/>
      <c r="M937" s="31"/>
      <c r="N937" s="31"/>
      <c r="O937" s="31"/>
      <c r="P937" s="31"/>
      <c r="Q937" s="31"/>
      <c r="R937" s="31"/>
      <c r="S937" s="31"/>
      <c r="T937" s="31"/>
      <c r="U937" s="31"/>
      <c r="V937" s="31"/>
      <c r="W937" s="31" t="str">
        <f t="shared" si="29"/>
        <v>V_BEWERTUNGSPREIS</v>
      </c>
      <c r="X937" s="31"/>
      <c r="Y937" s="31"/>
      <c r="Z937" s="31"/>
      <c r="AA937" s="31"/>
      <c r="AB937" s="31"/>
      <c r="AC937" s="31"/>
      <c r="AD937" s="31"/>
      <c r="AE937" s="31"/>
      <c r="AF937" s="31"/>
      <c r="AG937" s="31"/>
      <c r="AH937" s="31"/>
    </row>
    <row r="938" spans="1:34" x14ac:dyDescent="0.4">
      <c r="A938" s="31">
        <f>IFERROR(IF(AND(A916=A917,A917=A918,A918=A919,A919=A920,A920=A921,A921=A922,A922=A923,A923=A924,A924=A925,A925=A926,A926=A927,A927=A928,A928=A929,A929=A930,A930=A931,A931=A932,A932=A933,A933=A934,A934=A935,A935=A936,A936=A937),IF(A937+1&gt;MATCH(0,Input_Lieferant!$B$9:$B$158,-1),"",A937+1),A937),"")</f>
        <v>43</v>
      </c>
      <c r="B938" s="31"/>
      <c r="C938" s="25" t="str">
        <f t="shared" si="28"/>
        <v>001</v>
      </c>
      <c r="D938" s="31"/>
      <c r="E938" s="31"/>
      <c r="F938" s="31" t="str">
        <f>IF(A938&lt;&gt;"", _xlfn.IFNA(INDEX(Input_Lieferant!$A$9:$AS$159,MATCH(A938,Input_Lieferant!$B$9:$B$158,0),MATCH(W938,Input_Lieferant!$A$8:$AS$8,0)),""), "")&amp;""</f>
        <v>CHF</v>
      </c>
      <c r="G938" s="31"/>
      <c r="H938" s="31"/>
      <c r="I938" s="31"/>
      <c r="J938" s="31"/>
      <c r="K938" s="31"/>
      <c r="L938" s="31"/>
      <c r="M938" s="31"/>
      <c r="N938" s="31"/>
      <c r="O938" s="31"/>
      <c r="P938" s="31"/>
      <c r="Q938" s="31"/>
      <c r="R938" s="31"/>
      <c r="S938" s="31"/>
      <c r="T938" s="31"/>
      <c r="U938" s="31"/>
      <c r="V938" s="31"/>
      <c r="W938" s="31" t="str">
        <f t="shared" si="29"/>
        <v>V_WAEHRUNG</v>
      </c>
      <c r="X938" s="31"/>
      <c r="Y938" s="31"/>
      <c r="Z938" s="31"/>
      <c r="AA938" s="31"/>
      <c r="AB938" s="31"/>
      <c r="AC938" s="31"/>
      <c r="AD938" s="31"/>
      <c r="AE938" s="31"/>
      <c r="AF938" s="31"/>
      <c r="AG938" s="31"/>
      <c r="AH938" s="31"/>
    </row>
    <row r="939" spans="1:34" x14ac:dyDescent="0.4">
      <c r="A939" s="31">
        <f>IFERROR(IF(AND(A917=A918,A918=A919,A919=A920,A920=A921,A921=A922,A922=A923,A923=A924,A924=A925,A925=A926,A926=A927,A927=A928,A928=A929,A929=A930,A930=A931,A931=A932,A932=A933,A933=A934,A934=A935,A935=A936,A936=A937,A937=A938),IF(A938+1&gt;MATCH(0,Input_Lieferant!$B$9:$B$158,-1),"",A938+1),A938),"")</f>
        <v>43</v>
      </c>
      <c r="B939" s="31"/>
      <c r="C939" s="25" t="str">
        <f t="shared" si="28"/>
        <v>001</v>
      </c>
      <c r="D939" s="31"/>
      <c r="E939" s="31"/>
      <c r="F939" s="31" t="str">
        <f>IF(A939&lt;&gt;"", _xlfn.IFNA(INDEX(Input_Lieferant!$A$9:$AS$159,MATCH(A939,Input_Lieferant!$B$9:$B$158,0),MATCH(W939,Input_Lieferant!$A$8:$AS$8,0)),""), "")&amp;""</f>
        <v>41</v>
      </c>
      <c r="G939" s="31"/>
      <c r="H939" s="31"/>
      <c r="I939" s="31"/>
      <c r="J939" s="31"/>
      <c r="K939" s="31"/>
      <c r="L939" s="31"/>
      <c r="M939" s="31"/>
      <c r="N939" s="31"/>
      <c r="O939" s="31"/>
      <c r="P939" s="31"/>
      <c r="Q939" s="31"/>
      <c r="R939" s="31"/>
      <c r="S939" s="31"/>
      <c r="T939" s="31"/>
      <c r="U939" s="31"/>
      <c r="V939" s="31"/>
      <c r="W939" s="31" t="str">
        <f t="shared" si="29"/>
        <v>V_PREISEINHEIT</v>
      </c>
      <c r="X939" s="31"/>
      <c r="Y939" s="31"/>
      <c r="Z939" s="31"/>
      <c r="AA939" s="31"/>
      <c r="AB939" s="31"/>
      <c r="AC939" s="31"/>
      <c r="AD939" s="31"/>
      <c r="AE939" s="31"/>
      <c r="AF939" s="31"/>
      <c r="AG939" s="31"/>
      <c r="AH939" s="31"/>
    </row>
    <row r="940" spans="1:34" x14ac:dyDescent="0.4">
      <c r="A940" s="31">
        <f>IFERROR(IF(AND(A918=A919,A919=A920,A920=A921,A921=A922,A922=A923,A923=A924,A924=A925,A925=A926,A926=A927,A927=A928,A928=A929,A929=A930,A930=A931,A931=A932,A932=A933,A933=A934,A934=A935,A935=A936,A936=A937,A937=A938,A938=A939),IF(A939+1&gt;MATCH(0,Input_Lieferant!$B$9:$B$158,-1),"",A939+1),A939),"")</f>
        <v>43</v>
      </c>
      <c r="B940" s="31"/>
      <c r="C940" s="25" t="str">
        <f t="shared" si="28"/>
        <v>001</v>
      </c>
      <c r="D940" s="31"/>
      <c r="E940" s="31"/>
      <c r="F940" s="31">
        <f ca="1">IF(A940&lt;&gt;"",NOW(),"")</f>
        <v>45755.458306018518</v>
      </c>
      <c r="G940" s="31"/>
      <c r="H940" s="31"/>
      <c r="I940" s="31"/>
      <c r="J940" s="31"/>
      <c r="K940" s="31"/>
      <c r="L940" s="31"/>
      <c r="M940" s="31"/>
      <c r="N940" s="31"/>
      <c r="O940" s="31"/>
      <c r="P940" s="31"/>
      <c r="Q940" s="31"/>
      <c r="R940" s="31"/>
      <c r="S940" s="31"/>
      <c r="T940" s="31"/>
      <c r="U940" s="31"/>
      <c r="V940" s="31"/>
      <c r="W940" s="31" t="str">
        <f t="shared" si="29"/>
        <v>V_GUELTIGAB</v>
      </c>
      <c r="X940" s="31"/>
      <c r="Y940" s="31"/>
      <c r="Z940" s="31"/>
      <c r="AA940" s="31"/>
      <c r="AB940" s="31"/>
      <c r="AC940" s="31"/>
      <c r="AD940" s="31"/>
      <c r="AE940" s="31"/>
      <c r="AF940" s="31"/>
      <c r="AG940" s="31"/>
      <c r="AH940" s="31"/>
    </row>
    <row r="941" spans="1:34" x14ac:dyDescent="0.4">
      <c r="A941" s="31">
        <f>IFERROR(IF(AND(A919=A920,A920=A921,A921=A922,A922=A923,A923=A924,A924=A925,A925=A926,A926=A927,A927=A928,A928=A929,A929=A930,A930=A931,A931=A932,A932=A933,A933=A934,A934=A935,A935=A936,A936=A937,A937=A938,A938=A939,A939=A940),IF(A940+1&gt;MATCH(0,Input_Lieferant!$B$9:$B$158,-1),"",A940+1),A940),"")</f>
        <v>43</v>
      </c>
      <c r="B941" s="31"/>
      <c r="C941" s="25" t="str">
        <f t="shared" si="28"/>
        <v>001</v>
      </c>
      <c r="D941" s="31"/>
      <c r="E941" s="31"/>
      <c r="F941" s="31" t="str">
        <f>IF(A941&lt;&gt;"", _xlfn.IFNA(INDEX('Systemmanager - Datenassistent'!$A$9:$AE$159,MATCH(A941,Input_Lieferant!$B$9:$B$158,0),MATCH(W941,'Systemmanager - Datenassistent'!$A$8:$AE$8,0)),""), "")&amp;""</f>
        <v/>
      </c>
      <c r="G941" s="31"/>
      <c r="H941" s="31"/>
      <c r="I941" s="31"/>
      <c r="J941" s="31"/>
      <c r="K941" s="31"/>
      <c r="L941" s="31"/>
      <c r="M941" s="31"/>
      <c r="N941" s="31"/>
      <c r="O941" s="31"/>
      <c r="P941" s="31"/>
      <c r="Q941" s="31"/>
      <c r="R941" s="31"/>
      <c r="S941" s="31"/>
      <c r="T941" s="31"/>
      <c r="U941" s="31"/>
      <c r="V941" s="31"/>
      <c r="W941" s="31" t="str">
        <f t="shared" si="29"/>
        <v>V_MIET_RELEVANZ</v>
      </c>
      <c r="X941" s="31"/>
      <c r="Y941" s="31"/>
      <c r="Z941" s="31"/>
      <c r="AA941" s="31"/>
      <c r="AB941" s="31"/>
      <c r="AC941" s="31"/>
      <c r="AD941" s="31"/>
      <c r="AE941" s="31"/>
      <c r="AF941" s="31"/>
      <c r="AG941" s="31"/>
      <c r="AH941" s="31"/>
    </row>
    <row r="942" spans="1:34" x14ac:dyDescent="0.4">
      <c r="A942" s="31">
        <f>IFERROR(IF(AND(A920=A921,A921=A922,A922=A923,A923=A924,A924=A925,A925=A926,A926=A927,A927=A928,A928=A929,A929=A930,A930=A931,A931=A932,A932=A933,A933=A934,A934=A935,A935=A936,A936=A937,A937=A938,A938=A939,A939=A940,A940=A941),IF(A941+1&gt;MATCH(0,Input_Lieferant!$B$9:$B$158,-1),"",A941+1),A941),"")</f>
        <v>43</v>
      </c>
      <c r="B942" s="31"/>
      <c r="C942" s="25" t="str">
        <f t="shared" si="28"/>
        <v>001</v>
      </c>
      <c r="D942" s="31"/>
      <c r="E942" s="31"/>
      <c r="F942" s="31" t="str">
        <f>IF(A942&lt;&gt;"", _xlfn.IFNA(INDEX('Systemmanager - Datenassistent'!$A$9:$AE$159,MATCH(A942,Input_Lieferant!$B$9:$B$158,0),MATCH(W942,'Systemmanager - Datenassistent'!$A$8:$AE$8,0)),""), "")&amp;""</f>
        <v>4</v>
      </c>
      <c r="G942" s="31"/>
      <c r="H942" s="31"/>
      <c r="I942" s="31"/>
      <c r="J942" s="31"/>
      <c r="K942" s="31"/>
      <c r="L942" s="31"/>
      <c r="M942" s="31"/>
      <c r="N942" s="31"/>
      <c r="O942" s="31"/>
      <c r="P942" s="31"/>
      <c r="Q942" s="31"/>
      <c r="R942" s="31"/>
      <c r="S942" s="31"/>
      <c r="T942" s="31"/>
      <c r="U942" s="31"/>
      <c r="V942" s="31"/>
      <c r="W942" s="31" t="str">
        <f t="shared" si="29"/>
        <v>V_NACHSCHUBKLASSE</v>
      </c>
      <c r="X942" s="31"/>
      <c r="Y942" s="31"/>
      <c r="Z942" s="31"/>
      <c r="AA942" s="31"/>
      <c r="AB942" s="31"/>
      <c r="AC942" s="31"/>
      <c r="AD942" s="31"/>
      <c r="AE942" s="31"/>
      <c r="AF942" s="31"/>
      <c r="AG942" s="31"/>
      <c r="AH942" s="31"/>
    </row>
    <row r="943" spans="1:34" x14ac:dyDescent="0.4">
      <c r="A943" s="31">
        <f>IFERROR(IF(AND(A921=A922,A922=A923,A923=A924,A924=A925,A925=A926,A926=A927,A927=A928,A928=A929,A929=A930,A930=A931,A931=A932,A932=A933,A933=A934,A934=A935,A935=A936,A936=A937,A937=A938,A938=A939,A939=A940,A940=A941,A941=A942),IF(A942+1&gt;MATCH(0,Input_Lieferant!$B$9:$B$158,-1),"",A942+1),A942),"")</f>
        <v>43</v>
      </c>
      <c r="B943" s="31"/>
      <c r="C943" s="25" t="str">
        <f t="shared" si="28"/>
        <v>001</v>
      </c>
      <c r="D943" s="31"/>
      <c r="E943" s="31"/>
      <c r="F943" s="31" t="str">
        <f>IF(A943&lt;&gt;"", _xlfn.IFNA(INDEX(Input_Lieferant!$A$9:$AS$159,MATCH(A943,Input_Lieferant!$B$9:$B$158,0),MATCH(W943,Input_Lieferant!$A$8:$AS$8,0)),""), "")&amp;""</f>
        <v/>
      </c>
      <c r="G943" s="31"/>
      <c r="H943" s="31"/>
      <c r="I943" s="31"/>
      <c r="J943" s="31"/>
      <c r="K943" s="31"/>
      <c r="L943" s="31"/>
      <c r="M943" s="31"/>
      <c r="N943" s="31"/>
      <c r="O943" s="31"/>
      <c r="P943" s="31"/>
      <c r="Q943" s="31"/>
      <c r="R943" s="31"/>
      <c r="S943" s="31"/>
      <c r="T943" s="31"/>
      <c r="U943" s="31"/>
      <c r="V943" s="31"/>
      <c r="W943" s="31" t="str">
        <f t="shared" si="29"/>
        <v>V_LAGERFAEHIGKEIT</v>
      </c>
      <c r="X943" s="31"/>
      <c r="Y943" s="31"/>
      <c r="Z943" s="31"/>
      <c r="AA943" s="31"/>
      <c r="AB943" s="31"/>
      <c r="AC943" s="31"/>
      <c r="AD943" s="31"/>
      <c r="AE943" s="31"/>
      <c r="AF943" s="31"/>
      <c r="AG943" s="31"/>
      <c r="AH943" s="31"/>
    </row>
    <row r="944" spans="1:34" x14ac:dyDescent="0.4">
      <c r="A944" s="31">
        <f>IFERROR(IF(AND(A922=A923,A923=A924,A924=A925,A925=A926,A926=A927,A927=A928,A928=A929,A929=A930,A930=A931,A931=A932,A932=A933,A933=A934,A934=A935,A935=A936,A936=A937,A937=A938,A938=A939,A939=A940,A940=A941,A941=A942,A942=A943),IF(A943+1&gt;MATCH(0,Input_Lieferant!$B$9:$B$158,-1),"",A943+1),A943),"")</f>
        <v>43</v>
      </c>
      <c r="B944" s="31"/>
      <c r="C944" s="25" t="str">
        <f t="shared" si="28"/>
        <v>001</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V_BETRIEBSMITTEL</v>
      </c>
      <c r="X944" s="31"/>
      <c r="Y944" s="31"/>
      <c r="Z944" s="31"/>
      <c r="AA944" s="31"/>
      <c r="AB944" s="31"/>
      <c r="AC944" s="31"/>
      <c r="AD944" s="31"/>
      <c r="AE944" s="31"/>
      <c r="AF944" s="31"/>
      <c r="AG944" s="31"/>
      <c r="AH944" s="31"/>
    </row>
    <row r="945" spans="1:34" x14ac:dyDescent="0.4">
      <c r="A945" s="31">
        <f>IFERROR(IF(AND(A923=A924,A924=A925,A925=A926,A926=A927,A927=A928,A928=A929,A929=A930,A930=A931,A931=A932,A932=A933,A933=A934,A934=A935,A935=A936,A936=A937,A937=A938,A938=A939,A939=A940,A940=A941,A941=A942,A942=A943,A943=A944),IF(A944+1&gt;MATCH(0,Input_Lieferant!$B$9:$B$158,-1),"",A944+1),A944),"")</f>
        <v>43</v>
      </c>
      <c r="B945" s="31"/>
      <c r="C945" s="25" t="str">
        <f t="shared" si="28"/>
        <v>001</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V_SONDERBETRIEBSMITTEL_MKZ</v>
      </c>
      <c r="X945" s="31"/>
      <c r="Y945" s="31"/>
      <c r="Z945" s="31"/>
      <c r="AA945" s="31"/>
      <c r="AB945" s="31"/>
      <c r="AC945" s="31"/>
      <c r="AD945" s="31"/>
      <c r="AE945" s="31"/>
      <c r="AF945" s="31"/>
      <c r="AG945" s="31"/>
      <c r="AH945" s="31"/>
    </row>
    <row r="946" spans="1:34" x14ac:dyDescent="0.4">
      <c r="A946" s="31">
        <f>IFERROR(IF(AND(A924=A925,A925=A926,A926=A927,A927=A928,A928=A929,A929=A930,A930=A931,A931=A932,A932=A933,A933=A934,A934=A935,A935=A936,A936=A937,A937=A938,A938=A939,A939=A940,A940=A941,A941=A942,A942=A943,A943=A944,A944=A945),IF(A945+1&gt;MATCH(0,Input_Lieferant!$B$9:$B$158,-1),"",A945+1),A945),"")</f>
        <v>43</v>
      </c>
      <c r="B946" s="31"/>
      <c r="C946" s="25" t="str">
        <f t="shared" si="28"/>
        <v>001</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31"/>
      <c r="H946" s="31"/>
      <c r="I946" s="31"/>
      <c r="J946" s="31"/>
      <c r="K946" s="31"/>
      <c r="L946" s="31"/>
      <c r="M946" s="31"/>
      <c r="N946" s="31"/>
      <c r="O946" s="31"/>
      <c r="P946" s="31"/>
      <c r="Q946" s="31"/>
      <c r="R946" s="31"/>
      <c r="S946" s="31"/>
      <c r="T946" s="31"/>
      <c r="U946" s="31"/>
      <c r="V946" s="31"/>
      <c r="W946" s="31" t="str">
        <f t="shared" si="29"/>
        <v>V_SONDERBETRIEBSMITTEL_PRD</v>
      </c>
      <c r="X946" s="31"/>
      <c r="Y946" s="31"/>
      <c r="Z946" s="31"/>
      <c r="AA946" s="31"/>
      <c r="AB946" s="31"/>
      <c r="AC946" s="31"/>
      <c r="AD946" s="31"/>
      <c r="AE946" s="31"/>
      <c r="AF946" s="31"/>
      <c r="AG946" s="31"/>
      <c r="AH946" s="31"/>
    </row>
    <row r="947" spans="1:34" x14ac:dyDescent="0.4">
      <c r="A947" s="31">
        <f>IFERROR(IF(AND(A925=A926,A926=A927,A927=A928,A928=A929,A929=A930,A930=A931,A931=A932,A932=A933,A933=A934,A934=A935,A935=A936,A936=A937,A937=A938,A938=A939,A939=A940,A940=A941,A941=A942,A942=A943,A943=A944,A944=A945,A945=A946),IF(A946+1&gt;MATCH(0,Input_Lieferant!$B$9:$B$158,-1),"",A946+1),A946),"")</f>
        <v>43</v>
      </c>
      <c r="B947" s="31"/>
      <c r="C947" s="25" t="str">
        <f t="shared" si="28"/>
        <v>001</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V_SONDERBETRIEBSMITTEL_TRP</v>
      </c>
      <c r="X947" s="31"/>
      <c r="Y947" s="31"/>
      <c r="Z947" s="31"/>
      <c r="AA947" s="31"/>
      <c r="AB947" s="31"/>
      <c r="AC947" s="31"/>
      <c r="AD947" s="31"/>
      <c r="AE947" s="31"/>
      <c r="AF947" s="31"/>
      <c r="AG947" s="31"/>
      <c r="AH947" s="31"/>
    </row>
    <row r="948" spans="1:34" x14ac:dyDescent="0.4">
      <c r="A948" s="31">
        <f>IFERROR(IF(AND(A926=A927,A927=A928,A928=A929,A929=A930,A930=A931,A931=A932,A932=A933,A933=A934,A934=A935,A935=A936,A936=A937,A937=A938,A938=A939,A939=A940,A940=A941,A941=A942,A942=A943,A943=A944,A944=A945,A945=A946,A946=A947),IF(A947+1&gt;MATCH(0,Input_Lieferant!$B$9:$B$158,-1),"",A947+1),A947),"")</f>
        <v>44</v>
      </c>
      <c r="B948" s="31"/>
      <c r="C948" s="25" t="str">
        <f t="shared" si="28"/>
        <v>001</v>
      </c>
      <c r="D948" s="31"/>
      <c r="E948" s="31"/>
      <c r="F948" s="31" t="str">
        <f>IF(A948&lt;&gt;"", _xlfn.IFNA(INDEX(Grunddaten!$A$9:$S$159,MATCH(A948,Input_Lieferant!$B$9:$B$158,0),MATCH(W948,Grunddaten!$A$8:$M$8,0)),""), "")&amp;""</f>
        <v>WRjuVOGRXDncTeIUyBMEUlMxIJGEuq</v>
      </c>
      <c r="G948" s="31"/>
      <c r="H948" s="31"/>
      <c r="I948" s="31"/>
      <c r="J948" s="31"/>
      <c r="K948" s="31"/>
      <c r="L948" s="31"/>
      <c r="M948" s="31"/>
      <c r="N948" s="31"/>
      <c r="O948" s="31"/>
      <c r="P948" s="31"/>
      <c r="Q948" s="31"/>
      <c r="R948" s="31"/>
      <c r="S948" s="31"/>
      <c r="T948" s="31"/>
      <c r="U948" s="31"/>
      <c r="V948" s="31"/>
      <c r="W948" s="31" t="str">
        <f t="shared" si="29"/>
        <v>V_A_NUMMER</v>
      </c>
      <c r="X948" s="31"/>
      <c r="Y948" s="31"/>
      <c r="Z948" s="31"/>
      <c r="AA948" s="31"/>
      <c r="AB948" s="31"/>
      <c r="AC948" s="31"/>
      <c r="AD948" s="31"/>
      <c r="AE948" s="31"/>
      <c r="AF948" s="31"/>
      <c r="AG948" s="31"/>
      <c r="AH948" s="31"/>
    </row>
    <row r="949" spans="1:34" x14ac:dyDescent="0.4">
      <c r="A949" s="31">
        <f>IFERROR(IF(AND(A927=A928,A928=A929,A929=A930,A930=A931,A931=A932,A932=A933,A933=A934,A934=A935,A935=A936,A936=A937,A937=A938,A938=A939,A939=A940,A940=A941,A941=A942,A942=A943,A943=A944,A944=A945,A945=A946,A946=A947,A947=A948),IF(A948+1&gt;MATCH(0,Input_Lieferant!$B$9:$B$158,-1),"",A948+1),A948),"")</f>
        <v>44</v>
      </c>
      <c r="B949" s="31"/>
      <c r="C949" s="25" t="str">
        <f t="shared" si="28"/>
        <v>001</v>
      </c>
      <c r="D949" s="31"/>
      <c r="E949" s="31"/>
      <c r="F949" s="31" t="str">
        <f>IF(A949&lt;&gt;"", _xlfn.IFNA(INDEX(Grunddaten!$A$9:$S$159,MATCH(A949,Input_Lieferant!$B$9:$B$158,0),MATCH(W949,Grunddaten!$A$8:$M$8,0)),""), "")&amp;""</f>
        <v/>
      </c>
      <c r="G949" s="31"/>
      <c r="H949" s="31"/>
      <c r="I949" s="31"/>
      <c r="J949" s="31"/>
      <c r="K949" s="31"/>
      <c r="L949" s="31"/>
      <c r="M949" s="31"/>
      <c r="N949" s="31"/>
      <c r="O949" s="31"/>
      <c r="P949" s="31"/>
      <c r="Q949" s="31"/>
      <c r="R949" s="31"/>
      <c r="S949" s="31"/>
      <c r="T949" s="31"/>
      <c r="U949" s="31"/>
      <c r="V949" s="31"/>
      <c r="W949" s="31" t="str">
        <f t="shared" si="29"/>
        <v>V_REVFREMD</v>
      </c>
      <c r="X949" s="31"/>
      <c r="Y949" s="31"/>
      <c r="Z949" s="31"/>
      <c r="AA949" s="31"/>
      <c r="AB949" s="31"/>
      <c r="AC949" s="31"/>
      <c r="AD949" s="31"/>
      <c r="AE949" s="31"/>
      <c r="AF949" s="31"/>
      <c r="AG949" s="31"/>
      <c r="AH949" s="31"/>
    </row>
    <row r="950" spans="1:34" x14ac:dyDescent="0.4">
      <c r="A950" s="31">
        <f>IFERROR(IF(AND(A928=A929,A929=A930,A930=A931,A931=A932,A932=A933,A933=A934,A934=A935,A935=A936,A936=A937,A937=A938,A938=A939,A939=A940,A940=A941,A941=A942,A942=A943,A943=A944,A944=A945,A945=A946,A946=A947,A947=A948,A948=A949),IF(A949+1&gt;MATCH(0,Input_Lieferant!$B$9:$B$158,-1),"",A949+1),A949),"")</f>
        <v>44</v>
      </c>
      <c r="B950" s="31"/>
      <c r="C950" s="25" t="str">
        <f t="shared" si="28"/>
        <v>001</v>
      </c>
      <c r="D950" s="31"/>
      <c r="E950" s="31"/>
      <c r="F950" s="31" t="str">
        <f>IF(A950&lt;&gt;"", _xlfn.IFNA(INDEX(Grunddaten!$A$9:$S$159,MATCH(A950,Input_Lieferant!$B$9:$B$158,0),MATCH(W950,Grunddaten!$A$8:$M$8,0)),""), "")&amp;""</f>
        <v/>
      </c>
      <c r="G950" s="31"/>
      <c r="H950" s="31"/>
      <c r="I950" s="31"/>
      <c r="J950" s="31"/>
      <c r="K950" s="31"/>
      <c r="L950" s="31"/>
      <c r="M950" s="31"/>
      <c r="N950" s="31"/>
      <c r="O950" s="31"/>
      <c r="P950" s="31"/>
      <c r="Q950" s="31"/>
      <c r="R950" s="31"/>
      <c r="S950" s="31"/>
      <c r="T950" s="31"/>
      <c r="U950" s="31"/>
      <c r="V950" s="31"/>
      <c r="W950" s="31" t="str">
        <f t="shared" si="29"/>
        <v>V_REVEIGEN</v>
      </c>
      <c r="X950" s="31"/>
      <c r="Y950" s="31"/>
      <c r="Z950" s="31"/>
      <c r="AA950" s="31"/>
      <c r="AB950" s="31"/>
      <c r="AC950" s="31"/>
      <c r="AD950" s="31"/>
      <c r="AE950" s="31"/>
      <c r="AF950" s="31"/>
      <c r="AG950" s="31"/>
      <c r="AH950" s="31"/>
    </row>
    <row r="951" spans="1:34" x14ac:dyDescent="0.4">
      <c r="A951" s="31">
        <f>IFERROR(IF(AND(A929=A930,A930=A931,A931=A932,A932=A933,A933=A934,A934=A935,A935=A936,A936=A937,A937=A938,A938=A939,A939=A940,A940=A941,A941=A942,A942=A943,A943=A944,A944=A945,A945=A946,A946=A947,A947=A948,A948=A949,A949=A950),IF(A950+1&gt;MATCH(0,Input_Lieferant!$B$9:$B$158,-1),"",A950+1),A950),"")</f>
        <v>44</v>
      </c>
      <c r="B951" s="31"/>
      <c r="C951" s="25" t="str">
        <f t="shared" si="28"/>
        <v>001</v>
      </c>
      <c r="D951" s="31"/>
      <c r="E951" s="31"/>
      <c r="F951" s="31" t="str">
        <f>IF(A951&lt;&gt;"", _xlfn.IFNA(INDEX('Systemmanager - Datenassistent'!$A$9:$AE$159,MATCH(A951,Input_Lieferant!$B$9:$B$158,0),MATCH(W951,'Systemmanager - Datenassistent'!$A$8:$AE$8,0)),""), "")&amp;""</f>
        <v>heiqQhCxWuBXRGwsRRopXSKoKuLpsk</v>
      </c>
      <c r="G951" s="31"/>
      <c r="H951" s="31"/>
      <c r="I951" s="31"/>
      <c r="J951" s="31"/>
      <c r="K951" s="31"/>
      <c r="L951" s="31"/>
      <c r="M951" s="31"/>
      <c r="N951" s="31"/>
      <c r="O951" s="31"/>
      <c r="P951" s="31"/>
      <c r="Q951" s="31"/>
      <c r="R951" s="31"/>
      <c r="S951" s="31"/>
      <c r="T951" s="31"/>
      <c r="U951" s="31"/>
      <c r="V951" s="31"/>
      <c r="W951" s="31" t="str">
        <f t="shared" si="29"/>
        <v>V_SYSTEMMANAGER</v>
      </c>
      <c r="X951" s="31"/>
      <c r="Y951" s="31"/>
      <c r="Z951" s="31"/>
      <c r="AA951" s="31"/>
      <c r="AB951" s="31"/>
      <c r="AC951" s="31"/>
      <c r="AD951" s="31"/>
      <c r="AE951" s="31"/>
      <c r="AF951" s="31"/>
      <c r="AG951" s="31"/>
      <c r="AH951" s="31"/>
    </row>
    <row r="952" spans="1:34" x14ac:dyDescent="0.4">
      <c r="A952" s="31">
        <f>IFERROR(IF(AND(A930=A931,A931=A932,A932=A933,A933=A934,A934=A935,A935=A936,A936=A937,A937=A938,A938=A939,A939=A940,A940=A941,A941=A942,A942=A943,A943=A944,A944=A945,A945=A946,A946=A947,A947=A948,A948=A949,A949=A950,A950=A951),IF(A951+1&gt;MATCH(0,Input_Lieferant!$B$9:$B$158,-1),"",A951+1),A951),"")</f>
        <v>44</v>
      </c>
      <c r="B952" s="31"/>
      <c r="C952" s="25" t="str">
        <f t="shared" si="28"/>
        <v>001</v>
      </c>
      <c r="D952" s="31"/>
      <c r="E952" s="31"/>
      <c r="F952" s="31" t="str">
        <f>IF(A952&lt;&gt;"", _xlfn.IFNA(INDEX(Grunddaten!$A$9:$S$159,MATCH(A952,Input_Lieferant!$B$9:$B$158,0),MATCH(W952,Grunddaten!$A$8:$M$8,0)),""), "")&amp;""</f>
        <v>P</v>
      </c>
      <c r="G952" s="31"/>
      <c r="H952" s="31"/>
      <c r="I952" s="31"/>
      <c r="J952" s="31"/>
      <c r="K952" s="31"/>
      <c r="L952" s="31"/>
      <c r="M952" s="31"/>
      <c r="N952" s="31"/>
      <c r="O952" s="31"/>
      <c r="P952" s="31"/>
      <c r="Q952" s="31"/>
      <c r="R952" s="31"/>
      <c r="S952" s="31"/>
      <c r="T952" s="31"/>
      <c r="U952" s="31"/>
      <c r="V952" s="31"/>
      <c r="W952" s="31" t="str">
        <f t="shared" si="29"/>
        <v>V_UEBERSETZUNG</v>
      </c>
      <c r="X952" s="31"/>
      <c r="Y952" s="31"/>
      <c r="Z952" s="31"/>
      <c r="AA952" s="31"/>
      <c r="AB952" s="31"/>
      <c r="AC952" s="31"/>
      <c r="AD952" s="31"/>
      <c r="AE952" s="31"/>
      <c r="AF952" s="31"/>
      <c r="AG952" s="31"/>
      <c r="AH952" s="31"/>
    </row>
    <row r="953" spans="1:34" x14ac:dyDescent="0.4">
      <c r="A953" s="31">
        <f>IFERROR(IF(AND(A931=A932,A932=A933,A933=A934,A934=A935,A935=A936,A936=A937,A937=A938,A938=A939,A939=A940,A940=A941,A941=A942,A942=A943,A943=A944,A944=A945,A945=A946,A946=A947,A947=A948,A948=A949,A949=A950,A950=A951,A951=A952),IF(A952+1&gt;MATCH(0,Input_Lieferant!$B$9:$B$158,-1),"",A952+1),A952),"")</f>
        <v>44</v>
      </c>
      <c r="B953" s="31"/>
      <c r="C953" s="25" t="str">
        <f t="shared" si="28"/>
        <v>001</v>
      </c>
      <c r="D953" s="31"/>
      <c r="E953" s="31"/>
      <c r="F953" s="31" t="str">
        <f>IF(A953&lt;&gt;"", _xlfn.IFNA(INDEX('Systemmanager - Datenassistent'!$A$9:$AE$159,MATCH(A953,Input_Lieferant!$B$9:$B$158,0),MATCH(W953,'Systemmanager - Datenassistent'!$A$8:$AE$8,0)),""), "")&amp;""</f>
        <v>OcGBRcvWkAXgpSCDKueHlMdlCIUVgQ</v>
      </c>
      <c r="G953" s="31"/>
      <c r="H953" s="31"/>
      <c r="I953" s="31"/>
      <c r="J953" s="31"/>
      <c r="K953" s="31"/>
      <c r="L953" s="31"/>
      <c r="M953" s="31"/>
      <c r="N953" s="31"/>
      <c r="O953" s="31"/>
      <c r="P953" s="31"/>
      <c r="Q953" s="31"/>
      <c r="R953" s="31"/>
      <c r="S953" s="31"/>
      <c r="T953" s="31"/>
      <c r="U953" s="31"/>
      <c r="V953" s="31"/>
      <c r="W953" s="31" t="str">
        <f t="shared" si="29"/>
        <v>V_KENNZIFFER</v>
      </c>
      <c r="X953" s="31"/>
      <c r="Y953" s="31"/>
      <c r="Z953" s="31"/>
      <c r="AA953" s="31"/>
      <c r="AB953" s="31"/>
      <c r="AC953" s="31"/>
      <c r="AD953" s="31"/>
      <c r="AE953" s="31"/>
      <c r="AF953" s="31"/>
      <c r="AG953" s="31"/>
      <c r="AH953" s="31"/>
    </row>
    <row r="954" spans="1:34" x14ac:dyDescent="0.4">
      <c r="A954" s="31">
        <f>IFERROR(IF(AND(A932=A933,A933=A934,A934=A935,A935=A936,A936=A937,A937=A938,A938=A939,A939=A940,A940=A941,A941=A942,A942=A943,A943=A944,A944=A945,A945=A946,A946=A947,A947=A948,A948=A949,A949=A950,A950=A951,A951=A952,A952=A953),IF(A953+1&gt;MATCH(0,Input_Lieferant!$B$9:$B$158,-1),"",A953+1),A953),"")</f>
        <v>44</v>
      </c>
      <c r="B954" s="31"/>
      <c r="C954" s="25" t="str">
        <f t="shared" si="28"/>
        <v>001</v>
      </c>
      <c r="D954" s="31"/>
      <c r="E954" s="31"/>
      <c r="F954" s="31" t="str">
        <f>IF(A954&lt;&gt;"", _xlfn.IFNA(INDEX('Systemmanager - Datenassistent'!$A$9:$AE$159,MATCH(A954,Input_Lieferant!$B$9:$B$158,0),MATCH(W954,'Systemmanager - Datenassistent'!$A$8:$AE$8,0)),""), "")&amp;""</f>
        <v>hsHmRjFsUGxVSIQxAeNxnPrlmklGXX</v>
      </c>
      <c r="G954" s="31"/>
      <c r="H954" s="31"/>
      <c r="I954" s="31"/>
      <c r="J954" s="31"/>
      <c r="K954" s="31"/>
      <c r="L954" s="31"/>
      <c r="M954" s="31"/>
      <c r="N954" s="31"/>
      <c r="O954" s="31"/>
      <c r="P954" s="31"/>
      <c r="Q954" s="31"/>
      <c r="R954" s="31"/>
      <c r="S954" s="31"/>
      <c r="T954" s="31"/>
      <c r="U954" s="31"/>
      <c r="V954" s="31"/>
      <c r="W954" s="31" t="str">
        <f t="shared" si="29"/>
        <v>V_NEXT_HIGHER</v>
      </c>
      <c r="X954" s="31"/>
      <c r="Y954" s="31"/>
      <c r="Z954" s="31"/>
      <c r="AA954" s="31"/>
      <c r="AB954" s="31"/>
      <c r="AC954" s="31"/>
      <c r="AD954" s="31"/>
      <c r="AE954" s="31"/>
      <c r="AF954" s="31"/>
      <c r="AG954" s="31"/>
      <c r="AH954" s="31"/>
    </row>
    <row r="955" spans="1:34" x14ac:dyDescent="0.4">
      <c r="A955" s="31">
        <f>IFERROR(IF(AND(A933=A934,A934=A935,A935=A936,A936=A937,A937=A938,A938=A939,A939=A940,A940=A941,A941=A942,A942=A943,A943=A944,A944=A945,A945=A946,A946=A947,A947=A948,A948=A949,A949=A950,A950=A951,A951=A952,A952=A953,A953=A954),IF(A954+1&gt;MATCH(0,Input_Lieferant!$B$9:$B$158,-1),"",A954+1),A954),"")</f>
        <v>44</v>
      </c>
      <c r="B955" s="31"/>
      <c r="C955" s="25" t="str">
        <f t="shared" si="28"/>
        <v>001</v>
      </c>
      <c r="D955" s="31"/>
      <c r="E955" s="31"/>
      <c r="F955" s="31" t="str">
        <f>IF(A955&lt;&gt;"", _xlfn.IFNA(INDEX(Grunddaten!$A$9:$S$159,MATCH(A955,Input_Lieferant!$B$9:$B$158,0),MATCH(W955,Grunddaten!$A$8:$M$8,0)),""), "")&amp;""</f>
        <v>J</v>
      </c>
      <c r="G955" s="31"/>
      <c r="H955" s="31"/>
      <c r="I955" s="31"/>
      <c r="J955" s="31"/>
      <c r="K955" s="31"/>
      <c r="L955" s="31"/>
      <c r="M955" s="31"/>
      <c r="N955" s="31"/>
      <c r="O955" s="31"/>
      <c r="P955" s="31"/>
      <c r="Q955" s="31"/>
      <c r="R955" s="31"/>
      <c r="S955" s="31"/>
      <c r="T955" s="31"/>
      <c r="U955" s="31"/>
      <c r="V955" s="31"/>
      <c r="W955" s="31" t="str">
        <f t="shared" si="29"/>
        <v>V_ZERTFLUG</v>
      </c>
      <c r="X955" s="31"/>
      <c r="Y955" s="31"/>
      <c r="Z955" s="31"/>
      <c r="AA955" s="31"/>
      <c r="AB955" s="31"/>
      <c r="AC955" s="31"/>
      <c r="AD955" s="31"/>
      <c r="AE955" s="31"/>
      <c r="AF955" s="31"/>
      <c r="AG955" s="31"/>
      <c r="AH955" s="31"/>
    </row>
    <row r="956" spans="1:34" x14ac:dyDescent="0.4">
      <c r="A956" s="31">
        <f>IFERROR(IF(AND(A934=A935,A935=A936,A936=A937,A937=A938,A938=A939,A939=A940,A940=A941,A941=A942,A942=A943,A943=A944,A944=A945,A945=A946,A946=A947,A947=A948,A948=A949,A949=A950,A950=A951,A951=A952,A952=A953,A953=A954,A954=A955),IF(A955+1&gt;MATCH(0,Input_Lieferant!$B$9:$B$158,-1),"",A955+1),A955),"")</f>
        <v>44</v>
      </c>
      <c r="B956" s="31"/>
      <c r="C956" s="25" t="str">
        <f t="shared" si="28"/>
        <v>001</v>
      </c>
      <c r="D956" s="31"/>
      <c r="E956" s="31"/>
      <c r="F956" s="31" t="str">
        <f>IF(A956&lt;&gt;"", _xlfn.IFNA(INDEX('Systemmanager - Datenassistent'!$A$9:$AE$159,MATCH(A956,Input_Lieferant!$B$9:$B$158,0),MATCH(W956,'Systemmanager - Datenassistent'!$A$8:$AE$8,0)),""), "")&amp;""</f>
        <v/>
      </c>
      <c r="G956" s="31"/>
      <c r="H956" s="31"/>
      <c r="I956" s="31"/>
      <c r="J956" s="31"/>
      <c r="K956" s="31"/>
      <c r="L956" s="31"/>
      <c r="M956" s="31"/>
      <c r="N956" s="31"/>
      <c r="O956" s="31"/>
      <c r="P956" s="31"/>
      <c r="Q956" s="31"/>
      <c r="R956" s="31"/>
      <c r="S956" s="31"/>
      <c r="T956" s="31"/>
      <c r="U956" s="31"/>
      <c r="V956" s="31"/>
      <c r="W956" s="31" t="str">
        <f t="shared" si="29"/>
        <v>V_APM</v>
      </c>
      <c r="X956" s="31"/>
      <c r="Y956" s="31"/>
      <c r="Z956" s="31"/>
      <c r="AA956" s="31"/>
      <c r="AB956" s="31"/>
      <c r="AC956" s="31"/>
      <c r="AD956" s="31"/>
      <c r="AE956" s="31"/>
      <c r="AF956" s="31"/>
      <c r="AG956" s="31"/>
      <c r="AH956" s="31"/>
    </row>
    <row r="957" spans="1:34" x14ac:dyDescent="0.4">
      <c r="A957" s="31">
        <f>IFERROR(IF(AND(A935=A936,A936=A937,A937=A938,A938=A939,A939=A940,A940=A941,A941=A942,A942=A943,A943=A944,A944=A945,A945=A946,A946=A947,A947=A948,A948=A949,A949=A950,A950=A951,A951=A952,A952=A953,A953=A954,A954=A955,A955=A956),IF(A956+1&gt;MATCH(0,Input_Lieferant!$B$9:$B$158,-1),"",A956+1),A956),"")</f>
        <v>44</v>
      </c>
      <c r="B957" s="31"/>
      <c r="C957" s="25" t="str">
        <f t="shared" si="28"/>
        <v>001</v>
      </c>
      <c r="D957" s="31"/>
      <c r="E957" s="31"/>
      <c r="F957" s="31"/>
      <c r="G957" s="31"/>
      <c r="H957" s="31"/>
      <c r="I957" s="31"/>
      <c r="J957" s="31"/>
      <c r="K957" s="31"/>
      <c r="L957" s="31"/>
      <c r="M957" s="31"/>
      <c r="N957" s="31"/>
      <c r="O957" s="31"/>
      <c r="P957" s="31"/>
      <c r="Q957" s="31"/>
      <c r="R957" s="31"/>
      <c r="S957" s="31"/>
      <c r="T957" s="31"/>
      <c r="U957" s="31"/>
      <c r="V957" s="31"/>
      <c r="W957" s="31" t="str">
        <f t="shared" si="29"/>
        <v>V_CHEOPS</v>
      </c>
      <c r="X957" s="31"/>
      <c r="Y957" s="31"/>
      <c r="Z957" s="31"/>
      <c r="AA957" s="31"/>
      <c r="AB957" s="31"/>
      <c r="AC957" s="31"/>
      <c r="AD957" s="31"/>
      <c r="AE957" s="31"/>
      <c r="AF957" s="31"/>
      <c r="AG957" s="31"/>
      <c r="AH957" s="31"/>
    </row>
    <row r="958" spans="1:34" x14ac:dyDescent="0.4">
      <c r="A958" s="31">
        <f>IFERROR(IF(AND(A936=A937,A937=A938,A938=A939,A939=A940,A940=A941,A941=A942,A942=A943,A943=A944,A944=A945,A945=A946,A946=A947,A947=A948,A948=A949,A949=A950,A950=A951,A951=A952,A952=A953,A953=A954,A954=A955,A955=A956,A956=A957),IF(A957+1&gt;MATCH(0,Input_Lieferant!$B$9:$B$158,-1),"",A957+1),A957),"")</f>
        <v>44</v>
      </c>
      <c r="B958" s="31"/>
      <c r="C958" s="25" t="str">
        <f t="shared" si="28"/>
        <v>001</v>
      </c>
      <c r="D958" s="31"/>
      <c r="E958" s="31"/>
      <c r="F958" s="31" t="str">
        <f>IF(A958&lt;&gt;"", _xlfn.IFNA(INDEX('Systemmanager - Datenassistent'!$A$9:$AE$159,MATCH(A958,Input_Lieferant!$B$9:$B$158,0),MATCH(W958,'Systemmanager - Datenassistent'!$A$8:$AE$8,0)),""), "")&amp;""</f>
        <v/>
      </c>
      <c r="G958" s="31"/>
      <c r="H958" s="31"/>
      <c r="I958" s="31"/>
      <c r="J958" s="31"/>
      <c r="K958" s="31"/>
      <c r="L958" s="31"/>
      <c r="M958" s="31"/>
      <c r="N958" s="31"/>
      <c r="O958" s="31"/>
      <c r="P958" s="31"/>
      <c r="Q958" s="31"/>
      <c r="R958" s="31"/>
      <c r="S958" s="31"/>
      <c r="T958" s="31"/>
      <c r="U958" s="31"/>
      <c r="V958" s="31"/>
      <c r="W958" s="31" t="str">
        <f t="shared" si="29"/>
        <v>V_SVSAA</v>
      </c>
      <c r="X958" s="31"/>
      <c r="Y958" s="31"/>
      <c r="Z958" s="31"/>
      <c r="AA958" s="31"/>
      <c r="AB958" s="31"/>
      <c r="AC958" s="31"/>
      <c r="AD958" s="31"/>
      <c r="AE958" s="31"/>
      <c r="AF958" s="31"/>
      <c r="AG958" s="31"/>
      <c r="AH958" s="31"/>
    </row>
    <row r="959" spans="1:34" x14ac:dyDescent="0.4">
      <c r="A959" s="31">
        <f>IFERROR(IF(AND(A937=A938,A938=A939,A939=A940,A940=A941,A941=A942,A942=A943,A943=A944,A944=A945,A945=A946,A946=A947,A947=A948,A948=A949,A949=A950,A950=A951,A951=A952,A952=A953,A953=A954,A954=A955,A955=A956,A956=A957,A957=A958),IF(A958+1&gt;MATCH(0,Input_Lieferant!$B$9:$B$158,-1),"",A958+1),A958),"")</f>
        <v>44</v>
      </c>
      <c r="B959" s="31"/>
      <c r="C959" s="25" t="str">
        <f t="shared" si="28"/>
        <v>001</v>
      </c>
      <c r="D959" s="31"/>
      <c r="E959" s="31"/>
      <c r="F959" s="31" t="str">
        <f>IF(A959&lt;&gt;"", IFERROR(ROUND(INDEX(Input_Lieferant!$A$9:$AS$159,MATCH(A959,Input_Lieferant!$B$9:$B$158,0),MATCH(W959,Input_Lieferant!$A$8:$AS$8,0)),2),""), "")&amp;""</f>
        <v>2.63</v>
      </c>
      <c r="G959" s="31"/>
      <c r="H959" s="31"/>
      <c r="I959" s="31"/>
      <c r="J959" s="31"/>
      <c r="K959" s="31"/>
      <c r="L959" s="31"/>
      <c r="M959" s="31"/>
      <c r="N959" s="31"/>
      <c r="O959" s="31"/>
      <c r="P959" s="31"/>
      <c r="Q959" s="31"/>
      <c r="R959" s="31"/>
      <c r="S959" s="31"/>
      <c r="T959" s="31"/>
      <c r="U959" s="31"/>
      <c r="V959" s="31"/>
      <c r="W959" s="31" t="str">
        <f t="shared" si="29"/>
        <v>V_BEWERTUNGSPREIS</v>
      </c>
      <c r="X959" s="31"/>
      <c r="Y959" s="31"/>
      <c r="Z959" s="31"/>
      <c r="AA959" s="31"/>
      <c r="AB959" s="31"/>
      <c r="AC959" s="31"/>
      <c r="AD959" s="31"/>
      <c r="AE959" s="31"/>
      <c r="AF959" s="31"/>
      <c r="AG959" s="31"/>
      <c r="AH959" s="31"/>
    </row>
    <row r="960" spans="1:34" x14ac:dyDescent="0.4">
      <c r="A960" s="31">
        <f>IFERROR(IF(AND(A938=A939,A939=A940,A940=A941,A941=A942,A942=A943,A943=A944,A944=A945,A945=A946,A946=A947,A947=A948,A948=A949,A949=A950,A950=A951,A951=A952,A952=A953,A953=A954,A954=A955,A955=A956,A956=A957,A957=A958,A958=A959),IF(A959+1&gt;MATCH(0,Input_Lieferant!$B$9:$B$158,-1),"",A959+1),A959),"")</f>
        <v>44</v>
      </c>
      <c r="B960" s="31"/>
      <c r="C960" s="25" t="str">
        <f t="shared" si="28"/>
        <v>001</v>
      </c>
      <c r="D960" s="31"/>
      <c r="E960" s="31"/>
      <c r="F960" s="31" t="str">
        <f>IF(A960&lt;&gt;"", _xlfn.IFNA(INDEX(Input_Lieferant!$A$9:$AS$159,MATCH(A960,Input_Lieferant!$B$9:$B$158,0),MATCH(W960,Input_Lieferant!$A$8:$AS$8,0)),""), "")&amp;""</f>
        <v>CHF</v>
      </c>
      <c r="G960" s="31"/>
      <c r="H960" s="31"/>
      <c r="I960" s="31"/>
      <c r="J960" s="31"/>
      <c r="K960" s="31"/>
      <c r="L960" s="31"/>
      <c r="M960" s="31"/>
      <c r="N960" s="31"/>
      <c r="O960" s="31"/>
      <c r="P960" s="31"/>
      <c r="Q960" s="31"/>
      <c r="R960" s="31"/>
      <c r="S960" s="31"/>
      <c r="T960" s="31"/>
      <c r="U960" s="31"/>
      <c r="V960" s="31"/>
      <c r="W960" s="31" t="str">
        <f t="shared" si="29"/>
        <v>V_WAEHRUNG</v>
      </c>
      <c r="X960" s="31"/>
      <c r="Y960" s="31"/>
      <c r="Z960" s="31"/>
      <c r="AA960" s="31"/>
      <c r="AB960" s="31"/>
      <c r="AC960" s="31"/>
      <c r="AD960" s="31"/>
      <c r="AE960" s="31"/>
      <c r="AF960" s="31"/>
      <c r="AG960" s="31"/>
      <c r="AH960" s="31"/>
    </row>
    <row r="961" spans="1:34" x14ac:dyDescent="0.4">
      <c r="A961" s="31">
        <f>IFERROR(IF(AND(A939=A940,A940=A941,A941=A942,A942=A943,A943=A944,A944=A945,A945=A946,A946=A947,A947=A948,A948=A949,A949=A950,A950=A951,A951=A952,A952=A953,A953=A954,A954=A955,A955=A956,A956=A957,A957=A958,A958=A959,A959=A960),IF(A960+1&gt;MATCH(0,Input_Lieferant!$B$9:$B$158,-1),"",A960+1),A960),"")</f>
        <v>44</v>
      </c>
      <c r="B961" s="31"/>
      <c r="C961" s="25" t="str">
        <f t="shared" si="28"/>
        <v>001</v>
      </c>
      <c r="D961" s="31"/>
      <c r="E961" s="31"/>
      <c r="F961" s="31" t="str">
        <f>IF(A961&lt;&gt;"", _xlfn.IFNA(INDEX(Input_Lieferant!$A$9:$AS$159,MATCH(A961,Input_Lieferant!$B$9:$B$158,0),MATCH(W961,Input_Lieferant!$A$8:$AS$8,0)),""), "")&amp;""</f>
        <v>72</v>
      </c>
      <c r="G961" s="31"/>
      <c r="H961" s="31"/>
      <c r="I961" s="31"/>
      <c r="J961" s="31"/>
      <c r="K961" s="31"/>
      <c r="L961" s="31"/>
      <c r="M961" s="31"/>
      <c r="N961" s="31"/>
      <c r="O961" s="31"/>
      <c r="P961" s="31"/>
      <c r="Q961" s="31"/>
      <c r="R961" s="31"/>
      <c r="S961" s="31"/>
      <c r="T961" s="31"/>
      <c r="U961" s="31"/>
      <c r="V961" s="31"/>
      <c r="W961" s="31" t="str">
        <f t="shared" si="29"/>
        <v>V_PREISEINHEIT</v>
      </c>
      <c r="X961" s="31"/>
      <c r="Y961" s="31"/>
      <c r="Z961" s="31"/>
      <c r="AA961" s="31"/>
      <c r="AB961" s="31"/>
      <c r="AC961" s="31"/>
      <c r="AD961" s="31"/>
      <c r="AE961" s="31"/>
      <c r="AF961" s="31"/>
      <c r="AG961" s="31"/>
      <c r="AH961" s="31"/>
    </row>
    <row r="962" spans="1:34" x14ac:dyDescent="0.4">
      <c r="A962" s="31">
        <f>IFERROR(IF(AND(A940=A941,A941=A942,A942=A943,A943=A944,A944=A945,A945=A946,A946=A947,A947=A948,A948=A949,A949=A950,A950=A951,A951=A952,A952=A953,A953=A954,A954=A955,A955=A956,A956=A957,A957=A958,A958=A959,A959=A960,A960=A961),IF(A961+1&gt;MATCH(0,Input_Lieferant!$B$9:$B$158,-1),"",A961+1),A961),"")</f>
        <v>44</v>
      </c>
      <c r="B962" s="31"/>
      <c r="C962" s="25" t="str">
        <f t="shared" ref="C962:C1025" si="30">IF(A962="","","001")</f>
        <v>001</v>
      </c>
      <c r="D962" s="31"/>
      <c r="E962" s="31"/>
      <c r="F962" s="31">
        <f ca="1">IF(A962&lt;&gt;"",NOW(),"")</f>
        <v>45755.458306018518</v>
      </c>
      <c r="G962" s="31"/>
      <c r="H962" s="31"/>
      <c r="I962" s="31"/>
      <c r="J962" s="31"/>
      <c r="K962" s="31"/>
      <c r="L962" s="31"/>
      <c r="M962" s="31"/>
      <c r="N962" s="31"/>
      <c r="O962" s="31"/>
      <c r="P962" s="31"/>
      <c r="Q962" s="31"/>
      <c r="R962" s="31"/>
      <c r="S962" s="31"/>
      <c r="T962" s="31"/>
      <c r="U962" s="31"/>
      <c r="V962" s="31"/>
      <c r="W962" s="31" t="str">
        <f t="shared" si="29"/>
        <v>V_GUELTIGAB</v>
      </c>
      <c r="X962" s="31"/>
      <c r="Y962" s="31"/>
      <c r="Z962" s="31"/>
      <c r="AA962" s="31"/>
      <c r="AB962" s="31"/>
      <c r="AC962" s="31"/>
      <c r="AD962" s="31"/>
      <c r="AE962" s="31"/>
      <c r="AF962" s="31"/>
      <c r="AG962" s="31"/>
      <c r="AH962" s="31"/>
    </row>
    <row r="963" spans="1:34" x14ac:dyDescent="0.4">
      <c r="A963" s="31">
        <f>IFERROR(IF(AND(A941=A942,A942=A943,A943=A944,A944=A945,A945=A946,A946=A947,A947=A948,A948=A949,A949=A950,A950=A951,A951=A952,A952=A953,A953=A954,A954=A955,A955=A956,A956=A957,A957=A958,A958=A959,A959=A960,A960=A961,A961=A962),IF(A962+1&gt;MATCH(0,Input_Lieferant!$B$9:$B$158,-1),"",A962+1),A962),"")</f>
        <v>44</v>
      </c>
      <c r="B963" s="31"/>
      <c r="C963" s="25" t="str">
        <f t="shared" si="30"/>
        <v>001</v>
      </c>
      <c r="D963" s="31"/>
      <c r="E963" s="31"/>
      <c r="F963" s="31" t="str">
        <f>IF(A963&lt;&gt;"", _xlfn.IFNA(INDEX('Systemmanager - Datenassistent'!$A$9:$AE$159,MATCH(A963,Input_Lieferant!$B$9:$B$158,0),MATCH(W963,'Systemmanager - Datenassistent'!$A$8:$AE$8,0)),""), "")&amp;""</f>
        <v/>
      </c>
      <c r="G963" s="31"/>
      <c r="H963" s="31"/>
      <c r="I963" s="31"/>
      <c r="J963" s="31"/>
      <c r="K963" s="31"/>
      <c r="L963" s="31"/>
      <c r="M963" s="31"/>
      <c r="N963" s="31"/>
      <c r="O963" s="31"/>
      <c r="P963" s="31"/>
      <c r="Q963" s="31"/>
      <c r="R963" s="31"/>
      <c r="S963" s="31"/>
      <c r="T963" s="31"/>
      <c r="U963" s="31"/>
      <c r="V963" s="31"/>
      <c r="W963" s="31" t="str">
        <f t="shared" si="29"/>
        <v>V_MIET_RELEVANZ</v>
      </c>
      <c r="X963" s="31"/>
      <c r="Y963" s="31"/>
      <c r="Z963" s="31"/>
      <c r="AA963" s="31"/>
      <c r="AB963" s="31"/>
      <c r="AC963" s="31"/>
      <c r="AD963" s="31"/>
      <c r="AE963" s="31"/>
      <c r="AF963" s="31"/>
      <c r="AG963" s="31"/>
      <c r="AH963" s="31"/>
    </row>
    <row r="964" spans="1:34" x14ac:dyDescent="0.4">
      <c r="A964" s="31">
        <f>IFERROR(IF(AND(A942=A943,A943=A944,A944=A945,A945=A946,A946=A947,A947=A948,A948=A949,A949=A950,A950=A951,A951=A952,A952=A953,A953=A954,A954=A955,A955=A956,A956=A957,A957=A958,A958=A959,A959=A960,A960=A961,A961=A962,A962=A963),IF(A963+1&gt;MATCH(0,Input_Lieferant!$B$9:$B$158,-1),"",A963+1),A963),"")</f>
        <v>44</v>
      </c>
      <c r="B964" s="31"/>
      <c r="C964" s="25" t="str">
        <f t="shared" si="30"/>
        <v>001</v>
      </c>
      <c r="D964" s="31"/>
      <c r="E964" s="31"/>
      <c r="F964" s="31" t="str">
        <f>IF(A964&lt;&gt;"", _xlfn.IFNA(INDEX('Systemmanager - Datenassistent'!$A$9:$AE$159,MATCH(A964,Input_Lieferant!$B$9:$B$158,0),MATCH(W964,'Systemmanager - Datenassistent'!$A$8:$AE$8,0)),""), "")&amp;""</f>
        <v>9</v>
      </c>
      <c r="G964" s="31"/>
      <c r="H964" s="31"/>
      <c r="I964" s="31"/>
      <c r="J964" s="31"/>
      <c r="K964" s="31"/>
      <c r="L964" s="31"/>
      <c r="M964" s="31"/>
      <c r="N964" s="31"/>
      <c r="O964" s="31"/>
      <c r="P964" s="31"/>
      <c r="Q964" s="31"/>
      <c r="R964" s="31"/>
      <c r="S964" s="31"/>
      <c r="T964" s="31"/>
      <c r="U964" s="31"/>
      <c r="V964" s="31"/>
      <c r="W964" s="31" t="str">
        <f t="shared" si="29"/>
        <v>V_NACHSCHUBKLASSE</v>
      </c>
      <c r="X964" s="31"/>
      <c r="Y964" s="31"/>
      <c r="Z964" s="31"/>
      <c r="AA964" s="31"/>
      <c r="AB964" s="31"/>
      <c r="AC964" s="31"/>
      <c r="AD964" s="31"/>
      <c r="AE964" s="31"/>
      <c r="AF964" s="31"/>
      <c r="AG964" s="31"/>
      <c r="AH964" s="31"/>
    </row>
    <row r="965" spans="1:34" x14ac:dyDescent="0.4">
      <c r="A965" s="31">
        <f>IFERROR(IF(AND(A943=A944,A944=A945,A945=A946,A946=A947,A947=A948,A948=A949,A949=A950,A950=A951,A951=A952,A952=A953,A953=A954,A954=A955,A955=A956,A956=A957,A957=A958,A958=A959,A959=A960,A960=A961,A961=A962,A962=A963,A963=A964),IF(A964+1&gt;MATCH(0,Input_Lieferant!$B$9:$B$158,-1),"",A964+1),A964),"")</f>
        <v>44</v>
      </c>
      <c r="B965" s="31"/>
      <c r="C965" s="25" t="str">
        <f t="shared" si="30"/>
        <v>001</v>
      </c>
      <c r="D965" s="31"/>
      <c r="E965" s="31"/>
      <c r="F965" s="31" t="str">
        <f>IF(A965&lt;&gt;"", _xlfn.IFNA(INDEX(Input_Lieferant!$A$9:$AS$159,MATCH(A965,Input_Lieferant!$B$9:$B$158,0),MATCH(W965,Input_Lieferant!$A$8:$AS$8,0)),""), "")&amp;""</f>
        <v/>
      </c>
      <c r="G965" s="31"/>
      <c r="H965" s="31"/>
      <c r="I965" s="31"/>
      <c r="J965" s="31"/>
      <c r="K965" s="31"/>
      <c r="L965" s="31"/>
      <c r="M965" s="31"/>
      <c r="N965" s="31"/>
      <c r="O965" s="31"/>
      <c r="P965" s="31"/>
      <c r="Q965" s="31"/>
      <c r="R965" s="31"/>
      <c r="S965" s="31"/>
      <c r="T965" s="31"/>
      <c r="U965" s="31"/>
      <c r="V965" s="31"/>
      <c r="W965" s="31" t="str">
        <f t="shared" si="29"/>
        <v>V_LAGERFAEHIGKEIT</v>
      </c>
      <c r="X965" s="31"/>
      <c r="Y965" s="31"/>
      <c r="Z965" s="31"/>
      <c r="AA965" s="31"/>
      <c r="AB965" s="31"/>
      <c r="AC965" s="31"/>
      <c r="AD965" s="31"/>
      <c r="AE965" s="31"/>
      <c r="AF965" s="31"/>
      <c r="AG965" s="31"/>
      <c r="AH965" s="31"/>
    </row>
    <row r="966" spans="1:34" x14ac:dyDescent="0.4">
      <c r="A966" s="31">
        <f>IFERROR(IF(AND(A944=A945,A945=A946,A946=A947,A947=A948,A948=A949,A949=A950,A950=A951,A951=A952,A952=A953,A953=A954,A954=A955,A955=A956,A956=A957,A957=A958,A958=A959,A959=A960,A960=A961,A961=A962,A962=A963,A963=A964,A964=A965),IF(A965+1&gt;MATCH(0,Input_Lieferant!$B$9:$B$158,-1),"",A965+1),A965),"")</f>
        <v>44</v>
      </c>
      <c r="B966" s="31"/>
      <c r="C966" s="25" t="str">
        <f t="shared" si="30"/>
        <v>001</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31"/>
      <c r="H966" s="31"/>
      <c r="I966" s="31"/>
      <c r="J966" s="31"/>
      <c r="K966" s="31"/>
      <c r="L966" s="31"/>
      <c r="M966" s="31"/>
      <c r="N966" s="31"/>
      <c r="O966" s="31"/>
      <c r="P966" s="31"/>
      <c r="Q966" s="31"/>
      <c r="R966" s="31"/>
      <c r="S966" s="31"/>
      <c r="T966" s="31"/>
      <c r="U966" s="31"/>
      <c r="V966" s="31"/>
      <c r="W966" s="31" t="str">
        <f t="shared" si="29"/>
        <v>V_BETRIEBSMITTEL</v>
      </c>
      <c r="X966" s="31"/>
      <c r="Y966" s="31"/>
      <c r="Z966" s="31"/>
      <c r="AA966" s="31"/>
      <c r="AB966" s="31"/>
      <c r="AC966" s="31"/>
      <c r="AD966" s="31"/>
      <c r="AE966" s="31"/>
      <c r="AF966" s="31"/>
      <c r="AG966" s="31"/>
      <c r="AH966" s="31"/>
    </row>
    <row r="967" spans="1:34" x14ac:dyDescent="0.4">
      <c r="A967" s="31">
        <f>IFERROR(IF(AND(A945=A946,A946=A947,A947=A948,A948=A949,A949=A950,A950=A951,A951=A952,A952=A953,A953=A954,A954=A955,A955=A956,A956=A957,A957=A958,A958=A959,A959=A960,A960=A961,A961=A962,A962=A963,A963=A964,A964=A965,A965=A966),IF(A966+1&gt;MATCH(0,Input_Lieferant!$B$9:$B$158,-1),"",A966+1),A966),"")</f>
        <v>44</v>
      </c>
      <c r="B967" s="31"/>
      <c r="C967" s="25" t="str">
        <f t="shared" si="30"/>
        <v>001</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V_SONDERBETRIEBSMITTEL_MKZ</v>
      </c>
      <c r="X967" s="31"/>
      <c r="Y967" s="31"/>
      <c r="Z967" s="31"/>
      <c r="AA967" s="31"/>
      <c r="AB967" s="31"/>
      <c r="AC967" s="31"/>
      <c r="AD967" s="31"/>
      <c r="AE967" s="31"/>
      <c r="AF967" s="31"/>
      <c r="AG967" s="31"/>
      <c r="AH967" s="31"/>
    </row>
    <row r="968" spans="1:34" x14ac:dyDescent="0.4">
      <c r="A968" s="31">
        <f>IFERROR(IF(AND(A946=A947,A947=A948,A948=A949,A949=A950,A950=A951,A951=A952,A952=A953,A953=A954,A954=A955,A955=A956,A956=A957,A957=A958,A958=A959,A959=A960,A960=A961,A961=A962,A962=A963,A963=A964,A964=A965,A965=A966,A966=A967),IF(A967+1&gt;MATCH(0,Input_Lieferant!$B$9:$B$158,-1),"",A967+1),A967),"")</f>
        <v>44</v>
      </c>
      <c r="B968" s="31"/>
      <c r="C968" s="25" t="str">
        <f t="shared" si="30"/>
        <v>001</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V_SONDERBETRIEBSMITTEL_PRD</v>
      </c>
      <c r="X968" s="31"/>
      <c r="Y968" s="31"/>
      <c r="Z968" s="31"/>
      <c r="AA968" s="31"/>
      <c r="AB968" s="31"/>
      <c r="AC968" s="31"/>
      <c r="AD968" s="31"/>
      <c r="AE968" s="31"/>
      <c r="AF968" s="31"/>
      <c r="AG968" s="31"/>
      <c r="AH968" s="31"/>
    </row>
    <row r="969" spans="1:34" x14ac:dyDescent="0.4">
      <c r="A969" s="31">
        <f>IFERROR(IF(AND(A947=A948,A948=A949,A949=A950,A950=A951,A951=A952,A952=A953,A953=A954,A954=A955,A955=A956,A956=A957,A957=A958,A958=A959,A959=A960,A960=A961,A961=A962,A962=A963,A963=A964,A964=A965,A965=A966,A966=A967,A967=A968),IF(A968+1&gt;MATCH(0,Input_Lieferant!$B$9:$B$158,-1),"",A968+1),A968),"")</f>
        <v>44</v>
      </c>
      <c r="B969" s="31"/>
      <c r="C969" s="25" t="str">
        <f t="shared" si="30"/>
        <v>001</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V_SONDERBETRIEBSMITTEL_TRP</v>
      </c>
      <c r="X969" s="31"/>
      <c r="Y969" s="31"/>
      <c r="Z969" s="31"/>
      <c r="AA969" s="31"/>
      <c r="AB969" s="31"/>
      <c r="AC969" s="31"/>
      <c r="AD969" s="31"/>
      <c r="AE969" s="31"/>
      <c r="AF969" s="31"/>
      <c r="AG969" s="31"/>
      <c r="AH969" s="31"/>
    </row>
    <row r="970" spans="1:34" x14ac:dyDescent="0.4">
      <c r="A970" s="31">
        <f>IFERROR(IF(AND(A948=A949,A949=A950,A950=A951,A951=A952,A952=A953,A953=A954,A954=A955,A955=A956,A956=A957,A957=A958,A958=A959,A959=A960,A960=A961,A961=A962,A962=A963,A963=A964,A964=A965,A965=A966,A966=A967,A967=A968,A968=A969),IF(A969+1&gt;MATCH(0,Input_Lieferant!$B$9:$B$158,-1),"",A969+1),A969),"")</f>
        <v>45</v>
      </c>
      <c r="B970" s="31"/>
      <c r="C970" s="25" t="str">
        <f t="shared" si="30"/>
        <v>001</v>
      </c>
      <c r="D970" s="31"/>
      <c r="E970" s="31"/>
      <c r="F970" s="31" t="str">
        <f>IF(A970&lt;&gt;"", _xlfn.IFNA(INDEX(Grunddaten!$A$9:$S$159,MATCH(A970,Input_Lieferant!$B$9:$B$158,0),MATCH(W970,Grunddaten!$A$8:$M$8,0)),""), "")&amp;""</f>
        <v>LugKAXVfnEdGexulRsMcQCeVTjcdKs</v>
      </c>
      <c r="G970" s="31"/>
      <c r="H970" s="31"/>
      <c r="I970" s="31"/>
      <c r="J970" s="31"/>
      <c r="K970" s="31"/>
      <c r="L970" s="31"/>
      <c r="M970" s="31"/>
      <c r="N970" s="31"/>
      <c r="O970" s="31"/>
      <c r="P970" s="31"/>
      <c r="Q970" s="31"/>
      <c r="R970" s="31"/>
      <c r="S970" s="31"/>
      <c r="T970" s="31"/>
      <c r="U970" s="31"/>
      <c r="V970" s="31"/>
      <c r="W970" s="31" t="str">
        <f t="shared" si="29"/>
        <v>V_A_NUMMER</v>
      </c>
      <c r="X970" s="31"/>
      <c r="Y970" s="31"/>
      <c r="Z970" s="31"/>
      <c r="AA970" s="31"/>
      <c r="AB970" s="31"/>
      <c r="AC970" s="31"/>
      <c r="AD970" s="31"/>
      <c r="AE970" s="31"/>
      <c r="AF970" s="31"/>
      <c r="AG970" s="31"/>
      <c r="AH970" s="31"/>
    </row>
    <row r="971" spans="1:34" x14ac:dyDescent="0.4">
      <c r="A971" s="31">
        <f>IFERROR(IF(AND(A949=A950,A950=A951,A951=A952,A952=A953,A953=A954,A954=A955,A955=A956,A956=A957,A957=A958,A958=A959,A959=A960,A960=A961,A961=A962,A962=A963,A963=A964,A964=A965,A965=A966,A966=A967,A967=A968,A968=A969,A969=A970),IF(A970+1&gt;MATCH(0,Input_Lieferant!$B$9:$B$158,-1),"",A970+1),A970),"")</f>
        <v>45</v>
      </c>
      <c r="B971" s="31"/>
      <c r="C971" s="25" t="str">
        <f t="shared" si="30"/>
        <v>001</v>
      </c>
      <c r="D971" s="31"/>
      <c r="E971" s="31"/>
      <c r="F971" s="31" t="str">
        <f>IF(A971&lt;&gt;"", _xlfn.IFNA(INDEX(Grunddaten!$A$9:$S$159,MATCH(A971,Input_Lieferant!$B$9:$B$158,0),MATCH(W971,Grunddaten!$A$8:$M$8,0)),""), "")&amp;""</f>
        <v/>
      </c>
      <c r="G971" s="31"/>
      <c r="H971" s="31"/>
      <c r="I971" s="31"/>
      <c r="J971" s="31"/>
      <c r="K971" s="31"/>
      <c r="L971" s="31"/>
      <c r="M971" s="31"/>
      <c r="N971" s="31"/>
      <c r="O971" s="31"/>
      <c r="P971" s="31"/>
      <c r="Q971" s="31"/>
      <c r="R971" s="31"/>
      <c r="S971" s="31"/>
      <c r="T971" s="31"/>
      <c r="U971" s="31"/>
      <c r="V971" s="31"/>
      <c r="W971" s="31" t="str">
        <f t="shared" si="29"/>
        <v>V_REVFREMD</v>
      </c>
      <c r="X971" s="31"/>
      <c r="Y971" s="31"/>
      <c r="Z971" s="31"/>
      <c r="AA971" s="31"/>
      <c r="AB971" s="31"/>
      <c r="AC971" s="31"/>
      <c r="AD971" s="31"/>
      <c r="AE971" s="31"/>
      <c r="AF971" s="31"/>
      <c r="AG971" s="31"/>
      <c r="AH971" s="31"/>
    </row>
    <row r="972" spans="1:34" x14ac:dyDescent="0.4">
      <c r="A972" s="31">
        <f>IFERROR(IF(AND(A950=A951,A951=A952,A952=A953,A953=A954,A954=A955,A955=A956,A956=A957,A957=A958,A958=A959,A959=A960,A960=A961,A961=A962,A962=A963,A963=A964,A964=A965,A965=A966,A966=A967,A967=A968,A968=A969,A969=A970,A970=A971),IF(A971+1&gt;MATCH(0,Input_Lieferant!$B$9:$B$158,-1),"",A971+1),A971),"")</f>
        <v>45</v>
      </c>
      <c r="B972" s="31"/>
      <c r="C972" s="25" t="str">
        <f t="shared" si="30"/>
        <v>001</v>
      </c>
      <c r="D972" s="31"/>
      <c r="E972" s="31"/>
      <c r="F972" s="31" t="str">
        <f>IF(A972&lt;&gt;"", _xlfn.IFNA(INDEX(Grunddaten!$A$9:$S$159,MATCH(A972,Input_Lieferant!$B$9:$B$158,0),MATCH(W972,Grunddaten!$A$8:$M$8,0)),""), "")&amp;""</f>
        <v/>
      </c>
      <c r="G972" s="31"/>
      <c r="H972" s="31"/>
      <c r="I972" s="31"/>
      <c r="J972" s="31"/>
      <c r="K972" s="31"/>
      <c r="L972" s="31"/>
      <c r="M972" s="31"/>
      <c r="N972" s="31"/>
      <c r="O972" s="31"/>
      <c r="P972" s="31"/>
      <c r="Q972" s="31"/>
      <c r="R972" s="31"/>
      <c r="S972" s="31"/>
      <c r="T972" s="31"/>
      <c r="U972" s="31"/>
      <c r="V972" s="31"/>
      <c r="W972" s="31" t="str">
        <f t="shared" si="29"/>
        <v>V_REVEIGEN</v>
      </c>
      <c r="X972" s="31"/>
      <c r="Y972" s="31"/>
      <c r="Z972" s="31"/>
      <c r="AA972" s="31"/>
      <c r="AB972" s="31"/>
      <c r="AC972" s="31"/>
      <c r="AD972" s="31"/>
      <c r="AE972" s="31"/>
      <c r="AF972" s="31"/>
      <c r="AG972" s="31"/>
      <c r="AH972" s="31"/>
    </row>
    <row r="973" spans="1:34" x14ac:dyDescent="0.4">
      <c r="A973" s="31">
        <f>IFERROR(IF(AND(A951=A952,A952=A953,A953=A954,A954=A955,A955=A956,A956=A957,A957=A958,A958=A959,A959=A960,A960=A961,A961=A962,A962=A963,A963=A964,A964=A965,A965=A966,A966=A967,A967=A968,A968=A969,A969=A970,A970=A971,A971=A972),IF(A972+1&gt;MATCH(0,Input_Lieferant!$B$9:$B$158,-1),"",A972+1),A972),"")</f>
        <v>45</v>
      </c>
      <c r="B973" s="31"/>
      <c r="C973" s="25" t="str">
        <f t="shared" si="30"/>
        <v>001</v>
      </c>
      <c r="D973" s="31"/>
      <c r="E973" s="31"/>
      <c r="F973" s="31" t="str">
        <f>IF(A973&lt;&gt;"", _xlfn.IFNA(INDEX('Systemmanager - Datenassistent'!$A$9:$AE$159,MATCH(A973,Input_Lieferant!$B$9:$B$158,0),MATCH(W973,'Systemmanager - Datenassistent'!$A$8:$AE$8,0)),""), "")&amp;""</f>
        <v>vgrvXVggsUrnkXkytwxBiXQlsiMUia</v>
      </c>
      <c r="G973" s="31"/>
      <c r="H973" s="31"/>
      <c r="I973" s="31"/>
      <c r="J973" s="31"/>
      <c r="K973" s="31"/>
      <c r="L973" s="31"/>
      <c r="M973" s="31"/>
      <c r="N973" s="31"/>
      <c r="O973" s="31"/>
      <c r="P973" s="31"/>
      <c r="Q973" s="31"/>
      <c r="R973" s="31"/>
      <c r="S973" s="31"/>
      <c r="T973" s="31"/>
      <c r="U973" s="31"/>
      <c r="V973" s="31"/>
      <c r="W973" s="31" t="str">
        <f t="shared" si="29"/>
        <v>V_SYSTEMMANAGER</v>
      </c>
      <c r="X973" s="31"/>
      <c r="Y973" s="31"/>
      <c r="Z973" s="31"/>
      <c r="AA973" s="31"/>
      <c r="AB973" s="31"/>
      <c r="AC973" s="31"/>
      <c r="AD973" s="31"/>
      <c r="AE973" s="31"/>
      <c r="AF973" s="31"/>
      <c r="AG973" s="31"/>
      <c r="AH973" s="31"/>
    </row>
    <row r="974" spans="1:34" x14ac:dyDescent="0.4">
      <c r="A974" s="31">
        <f>IFERROR(IF(AND(A952=A953,A953=A954,A954=A955,A955=A956,A956=A957,A957=A958,A958=A959,A959=A960,A960=A961,A961=A962,A962=A963,A963=A964,A964=A965,A965=A966,A966=A967,A967=A968,A968=A969,A969=A970,A970=A971,A971=A972,A972=A973),IF(A973+1&gt;MATCH(0,Input_Lieferant!$B$9:$B$158,-1),"",A973+1),A973),"")</f>
        <v>45</v>
      </c>
      <c r="B974" s="31"/>
      <c r="C974" s="25" t="str">
        <f t="shared" si="30"/>
        <v>001</v>
      </c>
      <c r="D974" s="31"/>
      <c r="E974" s="31"/>
      <c r="F974" s="31" t="str">
        <f>IF(A974&lt;&gt;"", _xlfn.IFNA(INDEX(Grunddaten!$A$9:$S$159,MATCH(A974,Input_Lieferant!$B$9:$B$158,0),MATCH(W974,Grunddaten!$A$8:$M$8,0)),""), "")&amp;""</f>
        <v>U</v>
      </c>
      <c r="G974" s="31"/>
      <c r="H974" s="31"/>
      <c r="I974" s="31"/>
      <c r="J974" s="31"/>
      <c r="K974" s="31"/>
      <c r="L974" s="31"/>
      <c r="M974" s="31"/>
      <c r="N974" s="31"/>
      <c r="O974" s="31"/>
      <c r="P974" s="31"/>
      <c r="Q974" s="31"/>
      <c r="R974" s="31"/>
      <c r="S974" s="31"/>
      <c r="T974" s="31"/>
      <c r="U974" s="31"/>
      <c r="V974" s="31"/>
      <c r="W974" s="31" t="str">
        <f t="shared" si="29"/>
        <v>V_UEBERSETZUNG</v>
      </c>
      <c r="X974" s="31"/>
      <c r="Y974" s="31"/>
      <c r="Z974" s="31"/>
      <c r="AA974" s="31"/>
      <c r="AB974" s="31"/>
      <c r="AC974" s="31"/>
      <c r="AD974" s="31"/>
      <c r="AE974" s="31"/>
      <c r="AF974" s="31"/>
      <c r="AG974" s="31"/>
      <c r="AH974" s="31"/>
    </row>
    <row r="975" spans="1:34" x14ac:dyDescent="0.4">
      <c r="A975" s="31">
        <f>IFERROR(IF(AND(A953=A954,A954=A955,A955=A956,A956=A957,A957=A958,A958=A959,A959=A960,A960=A961,A961=A962,A962=A963,A963=A964,A964=A965,A965=A966,A966=A967,A967=A968,A968=A969,A969=A970,A970=A971,A971=A972,A972=A973,A973=A974),IF(A974+1&gt;MATCH(0,Input_Lieferant!$B$9:$B$158,-1),"",A974+1),A974),"")</f>
        <v>45</v>
      </c>
      <c r="B975" s="31"/>
      <c r="C975" s="25" t="str">
        <f t="shared" si="30"/>
        <v>001</v>
      </c>
      <c r="D975" s="31"/>
      <c r="E975" s="31"/>
      <c r="F975" s="31" t="str">
        <f>IF(A975&lt;&gt;"", _xlfn.IFNA(INDEX('Systemmanager - Datenassistent'!$A$9:$AE$159,MATCH(A975,Input_Lieferant!$B$9:$B$158,0),MATCH(W975,'Systemmanager - Datenassistent'!$A$8:$AE$8,0)),""), "")&amp;""</f>
        <v>JwDWdGrDxpkhXGegGGNnApjDxXXflh</v>
      </c>
      <c r="G975" s="31"/>
      <c r="H975" s="31"/>
      <c r="I975" s="31"/>
      <c r="J975" s="31"/>
      <c r="K975" s="31"/>
      <c r="L975" s="31"/>
      <c r="M975" s="31"/>
      <c r="N975" s="31"/>
      <c r="O975" s="31"/>
      <c r="P975" s="31"/>
      <c r="Q975" s="31"/>
      <c r="R975" s="31"/>
      <c r="S975" s="31"/>
      <c r="T975" s="31"/>
      <c r="U975" s="31"/>
      <c r="V975" s="31"/>
      <c r="W975" s="31" t="str">
        <f t="shared" si="29"/>
        <v>V_KENNZIFFER</v>
      </c>
      <c r="X975" s="31"/>
      <c r="Y975" s="31"/>
      <c r="Z975" s="31"/>
      <c r="AA975" s="31"/>
      <c r="AB975" s="31"/>
      <c r="AC975" s="31"/>
      <c r="AD975" s="31"/>
      <c r="AE975" s="31"/>
      <c r="AF975" s="31"/>
      <c r="AG975" s="31"/>
      <c r="AH975" s="31"/>
    </row>
    <row r="976" spans="1:34" x14ac:dyDescent="0.4">
      <c r="A976" s="31">
        <f>IFERROR(IF(AND(A954=A955,A955=A956,A956=A957,A957=A958,A958=A959,A959=A960,A960=A961,A961=A962,A962=A963,A963=A964,A964=A965,A965=A966,A966=A967,A967=A968,A968=A969,A969=A970,A970=A971,A971=A972,A972=A973,A973=A974,A974=A975),IF(A975+1&gt;MATCH(0,Input_Lieferant!$B$9:$B$158,-1),"",A975+1),A975),"")</f>
        <v>45</v>
      </c>
      <c r="B976" s="31"/>
      <c r="C976" s="25" t="str">
        <f t="shared" si="30"/>
        <v>001</v>
      </c>
      <c r="D976" s="31"/>
      <c r="E976" s="31"/>
      <c r="F976" s="31" t="str">
        <f>IF(A976&lt;&gt;"", _xlfn.IFNA(INDEX('Systemmanager - Datenassistent'!$A$9:$AE$159,MATCH(A976,Input_Lieferant!$B$9:$B$158,0),MATCH(W976,'Systemmanager - Datenassistent'!$A$8:$AE$8,0)),""), "")&amp;""</f>
        <v>DpTxCalzsPEpXshjFfoAsEwORnVJSG</v>
      </c>
      <c r="G976" s="31"/>
      <c r="H976" s="31"/>
      <c r="I976" s="31"/>
      <c r="J976" s="31"/>
      <c r="K976" s="31"/>
      <c r="L976" s="31"/>
      <c r="M976" s="31"/>
      <c r="N976" s="31"/>
      <c r="O976" s="31"/>
      <c r="P976" s="31"/>
      <c r="Q976" s="31"/>
      <c r="R976" s="31"/>
      <c r="S976" s="31"/>
      <c r="T976" s="31"/>
      <c r="U976" s="31"/>
      <c r="V976" s="31"/>
      <c r="W976" s="31" t="str">
        <f t="shared" si="29"/>
        <v>V_NEXT_HIGHER</v>
      </c>
      <c r="X976" s="31"/>
      <c r="Y976" s="31"/>
      <c r="Z976" s="31"/>
      <c r="AA976" s="31"/>
      <c r="AB976" s="31"/>
      <c r="AC976" s="31"/>
      <c r="AD976" s="31"/>
      <c r="AE976" s="31"/>
      <c r="AF976" s="31"/>
      <c r="AG976" s="31"/>
      <c r="AH976" s="31"/>
    </row>
    <row r="977" spans="1:34" x14ac:dyDescent="0.4">
      <c r="A977" s="31">
        <f>IFERROR(IF(AND(A955=A956,A956=A957,A957=A958,A958=A959,A959=A960,A960=A961,A961=A962,A962=A963,A963=A964,A964=A965,A965=A966,A966=A967,A967=A968,A968=A969,A969=A970,A970=A971,A971=A972,A972=A973,A973=A974,A974=A975,A975=A976),IF(A976+1&gt;MATCH(0,Input_Lieferant!$B$9:$B$158,-1),"",A976+1),A976),"")</f>
        <v>45</v>
      </c>
      <c r="B977" s="31"/>
      <c r="C977" s="25" t="str">
        <f t="shared" si="30"/>
        <v>001</v>
      </c>
      <c r="D977" s="31"/>
      <c r="E977" s="31"/>
      <c r="F977" s="31" t="str">
        <f>IF(A977&lt;&gt;"", _xlfn.IFNA(INDEX(Grunddaten!$A$9:$S$159,MATCH(A977,Input_Lieferant!$B$9:$B$158,0),MATCH(W977,Grunddaten!$A$8:$M$8,0)),""), "")&amp;""</f>
        <v>J</v>
      </c>
      <c r="G977" s="31"/>
      <c r="H977" s="31"/>
      <c r="I977" s="31"/>
      <c r="J977" s="31"/>
      <c r="K977" s="31"/>
      <c r="L977" s="31"/>
      <c r="M977" s="31"/>
      <c r="N977" s="31"/>
      <c r="O977" s="31"/>
      <c r="P977" s="31"/>
      <c r="Q977" s="31"/>
      <c r="R977" s="31"/>
      <c r="S977" s="31"/>
      <c r="T977" s="31"/>
      <c r="U977" s="31"/>
      <c r="V977" s="31"/>
      <c r="W977" s="31" t="str">
        <f t="shared" si="29"/>
        <v>V_ZERTFLUG</v>
      </c>
      <c r="X977" s="31"/>
      <c r="Y977" s="31"/>
      <c r="Z977" s="31"/>
      <c r="AA977" s="31"/>
      <c r="AB977" s="31"/>
      <c r="AC977" s="31"/>
      <c r="AD977" s="31"/>
      <c r="AE977" s="31"/>
      <c r="AF977" s="31"/>
      <c r="AG977" s="31"/>
      <c r="AH977" s="31"/>
    </row>
    <row r="978" spans="1:34" x14ac:dyDescent="0.4">
      <c r="A978" s="31">
        <f>IFERROR(IF(AND(A956=A957,A957=A958,A958=A959,A959=A960,A960=A961,A961=A962,A962=A963,A963=A964,A964=A965,A965=A966,A966=A967,A967=A968,A968=A969,A969=A970,A970=A971,A971=A972,A972=A973,A973=A974,A974=A975,A975=A976,A976=A977),IF(A977+1&gt;MATCH(0,Input_Lieferant!$B$9:$B$158,-1),"",A977+1),A977),"")</f>
        <v>45</v>
      </c>
      <c r="B978" s="31"/>
      <c r="C978" s="25" t="str">
        <f t="shared" si="30"/>
        <v>001</v>
      </c>
      <c r="D978" s="31"/>
      <c r="E978" s="31"/>
      <c r="F978" s="31" t="str">
        <f>IF(A978&lt;&gt;"", _xlfn.IFNA(INDEX('Systemmanager - Datenassistent'!$A$9:$AE$159,MATCH(A978,Input_Lieferant!$B$9:$B$158,0),MATCH(W978,'Systemmanager - Datenassistent'!$A$8:$AE$8,0)),""), "")&amp;""</f>
        <v/>
      </c>
      <c r="G978" s="31"/>
      <c r="H978" s="31"/>
      <c r="I978" s="31"/>
      <c r="J978" s="31"/>
      <c r="K978" s="31"/>
      <c r="L978" s="31"/>
      <c r="M978" s="31"/>
      <c r="N978" s="31"/>
      <c r="O978" s="31"/>
      <c r="P978" s="31"/>
      <c r="Q978" s="31"/>
      <c r="R978" s="31"/>
      <c r="S978" s="31"/>
      <c r="T978" s="31"/>
      <c r="U978" s="31"/>
      <c r="V978" s="31"/>
      <c r="W978" s="31" t="str">
        <f t="shared" si="29"/>
        <v>V_APM</v>
      </c>
      <c r="X978" s="31"/>
      <c r="Y978" s="31"/>
      <c r="Z978" s="31"/>
      <c r="AA978" s="31"/>
      <c r="AB978" s="31"/>
      <c r="AC978" s="31"/>
      <c r="AD978" s="31"/>
      <c r="AE978" s="31"/>
      <c r="AF978" s="31"/>
      <c r="AG978" s="31"/>
      <c r="AH978" s="31"/>
    </row>
    <row r="979" spans="1:34" x14ac:dyDescent="0.4">
      <c r="A979" s="31">
        <f>IFERROR(IF(AND(A957=A958,A958=A959,A959=A960,A960=A961,A961=A962,A962=A963,A963=A964,A964=A965,A965=A966,A966=A967,A967=A968,A968=A969,A969=A970,A970=A971,A971=A972,A972=A973,A973=A974,A974=A975,A975=A976,A976=A977,A977=A978),IF(A978+1&gt;MATCH(0,Input_Lieferant!$B$9:$B$158,-1),"",A978+1),A978),"")</f>
        <v>45</v>
      </c>
      <c r="B979" s="31"/>
      <c r="C979" s="25" t="str">
        <f t="shared" si="30"/>
        <v>001</v>
      </c>
      <c r="D979" s="31"/>
      <c r="E979" s="31"/>
      <c r="F979" s="31"/>
      <c r="G979" s="31"/>
      <c r="H979" s="31"/>
      <c r="I979" s="31"/>
      <c r="J979" s="31"/>
      <c r="K979" s="31"/>
      <c r="L979" s="31"/>
      <c r="M979" s="31"/>
      <c r="N979" s="31"/>
      <c r="O979" s="31"/>
      <c r="P979" s="31"/>
      <c r="Q979" s="31"/>
      <c r="R979" s="31"/>
      <c r="S979" s="31"/>
      <c r="T979" s="31"/>
      <c r="U979" s="31"/>
      <c r="V979" s="31"/>
      <c r="W979" s="31" t="str">
        <f t="shared" si="29"/>
        <v>V_CHEOPS</v>
      </c>
      <c r="X979" s="31"/>
      <c r="Y979" s="31"/>
      <c r="Z979" s="31"/>
      <c r="AA979" s="31"/>
      <c r="AB979" s="31"/>
      <c r="AC979" s="31"/>
      <c r="AD979" s="31"/>
      <c r="AE979" s="31"/>
      <c r="AF979" s="31"/>
      <c r="AG979" s="31"/>
      <c r="AH979" s="31"/>
    </row>
    <row r="980" spans="1:34" x14ac:dyDescent="0.4">
      <c r="A980" s="31">
        <f>IFERROR(IF(AND(A958=A959,A959=A960,A960=A961,A961=A962,A962=A963,A963=A964,A964=A965,A965=A966,A966=A967,A967=A968,A968=A969,A969=A970,A970=A971,A971=A972,A972=A973,A973=A974,A974=A975,A975=A976,A976=A977,A977=A978,A978=A979),IF(A979+1&gt;MATCH(0,Input_Lieferant!$B$9:$B$158,-1),"",A979+1),A979),"")</f>
        <v>45</v>
      </c>
      <c r="B980" s="31"/>
      <c r="C980" s="25" t="str">
        <f t="shared" si="30"/>
        <v>001</v>
      </c>
      <c r="D980" s="31"/>
      <c r="E980" s="31"/>
      <c r="F980" s="31" t="str">
        <f>IF(A980&lt;&gt;"", _xlfn.IFNA(INDEX('Systemmanager - Datenassistent'!$A$9:$AE$159,MATCH(A980,Input_Lieferant!$B$9:$B$158,0),MATCH(W980,'Systemmanager - Datenassistent'!$A$8:$AE$8,0)),""), "")&amp;""</f>
        <v>X</v>
      </c>
      <c r="G980" s="31"/>
      <c r="H980" s="31"/>
      <c r="I980" s="31"/>
      <c r="J980" s="31"/>
      <c r="K980" s="31"/>
      <c r="L980" s="31"/>
      <c r="M980" s="31"/>
      <c r="N980" s="31"/>
      <c r="O980" s="31"/>
      <c r="P980" s="31"/>
      <c r="Q980" s="31"/>
      <c r="R980" s="31"/>
      <c r="S980" s="31"/>
      <c r="T980" s="31"/>
      <c r="U980" s="31"/>
      <c r="V980" s="31"/>
      <c r="W980" s="31" t="str">
        <f t="shared" si="29"/>
        <v>V_SVSAA</v>
      </c>
      <c r="X980" s="31"/>
      <c r="Y980" s="31"/>
      <c r="Z980" s="31"/>
      <c r="AA980" s="31"/>
      <c r="AB980" s="31"/>
      <c r="AC980" s="31"/>
      <c r="AD980" s="31"/>
      <c r="AE980" s="31"/>
      <c r="AF980" s="31"/>
      <c r="AG980" s="31"/>
      <c r="AH980" s="31"/>
    </row>
    <row r="981" spans="1:34" x14ac:dyDescent="0.4">
      <c r="A981" s="31">
        <f>IFERROR(IF(AND(A959=A960,A960=A961,A961=A962,A962=A963,A963=A964,A964=A965,A965=A966,A966=A967,A967=A968,A968=A969,A969=A970,A970=A971,A971=A972,A972=A973,A973=A974,A974=A975,A975=A976,A976=A977,A977=A978,A978=A979,A979=A980),IF(A980+1&gt;MATCH(0,Input_Lieferant!$B$9:$B$158,-1),"",A980+1),A980),"")</f>
        <v>45</v>
      </c>
      <c r="B981" s="31"/>
      <c r="C981" s="25" t="str">
        <f t="shared" si="30"/>
        <v>001</v>
      </c>
      <c r="D981" s="31"/>
      <c r="E981" s="31"/>
      <c r="F981" s="31" t="str">
        <f>IF(A981&lt;&gt;"", IFERROR(ROUND(INDEX(Input_Lieferant!$A$9:$AS$159,MATCH(A981,Input_Lieferant!$B$9:$B$158,0),MATCH(W981,Input_Lieferant!$A$8:$AS$8,0)),2),""), "")&amp;""</f>
        <v>2.71</v>
      </c>
      <c r="G981" s="31"/>
      <c r="H981" s="31"/>
      <c r="I981" s="31"/>
      <c r="J981" s="31"/>
      <c r="K981" s="31"/>
      <c r="L981" s="31"/>
      <c r="M981" s="31"/>
      <c r="N981" s="31"/>
      <c r="O981" s="31"/>
      <c r="P981" s="31"/>
      <c r="Q981" s="31"/>
      <c r="R981" s="31"/>
      <c r="S981" s="31"/>
      <c r="T981" s="31"/>
      <c r="U981" s="31"/>
      <c r="V981" s="31"/>
      <c r="W981" s="31" t="str">
        <f t="shared" si="29"/>
        <v>V_BEWERTUNGSPREIS</v>
      </c>
      <c r="X981" s="31"/>
      <c r="Y981" s="31"/>
      <c r="Z981" s="31"/>
      <c r="AA981" s="31"/>
      <c r="AB981" s="31"/>
      <c r="AC981" s="31"/>
      <c r="AD981" s="31"/>
      <c r="AE981" s="31"/>
      <c r="AF981" s="31"/>
      <c r="AG981" s="31"/>
      <c r="AH981" s="31"/>
    </row>
    <row r="982" spans="1:34" x14ac:dyDescent="0.4">
      <c r="A982" s="31">
        <f>IFERROR(IF(AND(A960=A961,A961=A962,A962=A963,A963=A964,A964=A965,A965=A966,A966=A967,A967=A968,A968=A969,A969=A970,A970=A971,A971=A972,A972=A973,A973=A974,A974=A975,A975=A976,A976=A977,A977=A978,A978=A979,A979=A980,A980=A981),IF(A981+1&gt;MATCH(0,Input_Lieferant!$B$9:$B$158,-1),"",A981+1),A981),"")</f>
        <v>45</v>
      </c>
      <c r="B982" s="31"/>
      <c r="C982" s="25" t="str">
        <f t="shared" si="30"/>
        <v>001</v>
      </c>
      <c r="D982" s="31"/>
      <c r="E982" s="31"/>
      <c r="F982" s="31" t="str">
        <f>IF(A982&lt;&gt;"", _xlfn.IFNA(INDEX(Input_Lieferant!$A$9:$AS$159,MATCH(A982,Input_Lieferant!$B$9:$B$158,0),MATCH(W982,Input_Lieferant!$A$8:$AS$8,0)),""), "")&amp;""</f>
        <v>CHF</v>
      </c>
      <c r="G982" s="31"/>
      <c r="H982" s="31"/>
      <c r="I982" s="31"/>
      <c r="J982" s="31"/>
      <c r="K982" s="31"/>
      <c r="L982" s="31"/>
      <c r="M982" s="31"/>
      <c r="N982" s="31"/>
      <c r="O982" s="31"/>
      <c r="P982" s="31"/>
      <c r="Q982" s="31"/>
      <c r="R982" s="31"/>
      <c r="S982" s="31"/>
      <c r="T982" s="31"/>
      <c r="U982" s="31"/>
      <c r="V982" s="31"/>
      <c r="W982" s="31" t="str">
        <f t="shared" si="29"/>
        <v>V_WAEHRUNG</v>
      </c>
      <c r="X982" s="31"/>
      <c r="Y982" s="31"/>
      <c r="Z982" s="31"/>
      <c r="AA982" s="31"/>
      <c r="AB982" s="31"/>
      <c r="AC982" s="31"/>
      <c r="AD982" s="31"/>
      <c r="AE982" s="31"/>
      <c r="AF982" s="31"/>
      <c r="AG982" s="31"/>
      <c r="AH982" s="31"/>
    </row>
    <row r="983" spans="1:34" x14ac:dyDescent="0.4">
      <c r="A983" s="31">
        <f>IFERROR(IF(AND(A961=A962,A962=A963,A963=A964,A964=A965,A965=A966,A966=A967,A967=A968,A968=A969,A969=A970,A970=A971,A971=A972,A972=A973,A973=A974,A974=A975,A975=A976,A976=A977,A977=A978,A978=A979,A979=A980,A980=A981,A981=A982),IF(A982+1&gt;MATCH(0,Input_Lieferant!$B$9:$B$158,-1),"",A982+1),A982),"")</f>
        <v>45</v>
      </c>
      <c r="B983" s="31"/>
      <c r="C983" s="25" t="str">
        <f t="shared" si="30"/>
        <v>001</v>
      </c>
      <c r="D983" s="31"/>
      <c r="E983" s="31"/>
      <c r="F983" s="31" t="str">
        <f>IF(A983&lt;&gt;"", _xlfn.IFNA(INDEX(Input_Lieferant!$A$9:$AS$159,MATCH(A983,Input_Lieferant!$B$9:$B$158,0),MATCH(W983,Input_Lieferant!$A$8:$AS$8,0)),""), "")&amp;""</f>
        <v>78</v>
      </c>
      <c r="G983" s="31"/>
      <c r="H983" s="31"/>
      <c r="I983" s="31"/>
      <c r="J983" s="31"/>
      <c r="K983" s="31"/>
      <c r="L983" s="31"/>
      <c r="M983" s="31"/>
      <c r="N983" s="31"/>
      <c r="O983" s="31"/>
      <c r="P983" s="31"/>
      <c r="Q983" s="31"/>
      <c r="R983" s="31"/>
      <c r="S983" s="31"/>
      <c r="T983" s="31"/>
      <c r="U983" s="31"/>
      <c r="V983" s="31"/>
      <c r="W983" s="31" t="str">
        <f t="shared" si="29"/>
        <v>V_PREISEINHEIT</v>
      </c>
      <c r="X983" s="31"/>
      <c r="Y983" s="31"/>
      <c r="Z983" s="31"/>
      <c r="AA983" s="31"/>
      <c r="AB983" s="31"/>
      <c r="AC983" s="31"/>
      <c r="AD983" s="31"/>
      <c r="AE983" s="31"/>
      <c r="AF983" s="31"/>
      <c r="AG983" s="31"/>
      <c r="AH983" s="31"/>
    </row>
    <row r="984" spans="1:34" x14ac:dyDescent="0.4">
      <c r="A984" s="31">
        <f>IFERROR(IF(AND(A962=A963,A963=A964,A964=A965,A965=A966,A966=A967,A967=A968,A968=A969,A969=A970,A970=A971,A971=A972,A972=A973,A973=A974,A974=A975,A975=A976,A976=A977,A977=A978,A978=A979,A979=A980,A980=A981,A981=A982,A982=A983),IF(A983+1&gt;MATCH(0,Input_Lieferant!$B$9:$B$158,-1),"",A983+1),A983),"")</f>
        <v>45</v>
      </c>
      <c r="B984" s="31"/>
      <c r="C984" s="25" t="str">
        <f t="shared" si="30"/>
        <v>001</v>
      </c>
      <c r="D984" s="31"/>
      <c r="E984" s="31"/>
      <c r="F984" s="31">
        <f ca="1">IF(A984&lt;&gt;"",NOW(),"")</f>
        <v>45755.458306018518</v>
      </c>
      <c r="G984" s="31"/>
      <c r="H984" s="31"/>
      <c r="I984" s="31"/>
      <c r="J984" s="31"/>
      <c r="K984" s="31"/>
      <c r="L984" s="31"/>
      <c r="M984" s="31"/>
      <c r="N984" s="31"/>
      <c r="O984" s="31"/>
      <c r="P984" s="31"/>
      <c r="Q984" s="31"/>
      <c r="R984" s="31"/>
      <c r="S984" s="31"/>
      <c r="T984" s="31"/>
      <c r="U984" s="31"/>
      <c r="V984" s="31"/>
      <c r="W984" s="31" t="str">
        <f t="shared" ref="W984:W1047" si="31">IF(A984&lt;&gt;"", W962&amp;"","")</f>
        <v>V_GUELTIGAB</v>
      </c>
      <c r="X984" s="31"/>
      <c r="Y984" s="31"/>
      <c r="Z984" s="31"/>
      <c r="AA984" s="31"/>
      <c r="AB984" s="31"/>
      <c r="AC984" s="31"/>
      <c r="AD984" s="31"/>
      <c r="AE984" s="31"/>
      <c r="AF984" s="31"/>
      <c r="AG984" s="31"/>
      <c r="AH984" s="31"/>
    </row>
    <row r="985" spans="1:34" x14ac:dyDescent="0.4">
      <c r="A985" s="31">
        <f>IFERROR(IF(AND(A963=A964,A964=A965,A965=A966,A966=A967,A967=A968,A968=A969,A969=A970,A970=A971,A971=A972,A972=A973,A973=A974,A974=A975,A975=A976,A976=A977,A977=A978,A978=A979,A979=A980,A980=A981,A981=A982,A982=A983,A983=A984),IF(A984+1&gt;MATCH(0,Input_Lieferant!$B$9:$B$158,-1),"",A984+1),A984),"")</f>
        <v>45</v>
      </c>
      <c r="B985" s="31"/>
      <c r="C985" s="25" t="str">
        <f t="shared" si="30"/>
        <v>001</v>
      </c>
      <c r="D985" s="31"/>
      <c r="E985" s="31"/>
      <c r="F985" s="31" t="str">
        <f>IF(A985&lt;&gt;"", _xlfn.IFNA(INDEX('Systemmanager - Datenassistent'!$A$9:$AE$159,MATCH(A985,Input_Lieferant!$B$9:$B$158,0),MATCH(W985,'Systemmanager - Datenassistent'!$A$8:$AE$8,0)),""), "")&amp;""</f>
        <v>X</v>
      </c>
      <c r="G985" s="31"/>
      <c r="H985" s="31"/>
      <c r="I985" s="31"/>
      <c r="J985" s="31"/>
      <c r="K985" s="31"/>
      <c r="L985" s="31"/>
      <c r="M985" s="31"/>
      <c r="N985" s="31"/>
      <c r="O985" s="31"/>
      <c r="P985" s="31"/>
      <c r="Q985" s="31"/>
      <c r="R985" s="31"/>
      <c r="S985" s="31"/>
      <c r="T985" s="31"/>
      <c r="U985" s="31"/>
      <c r="V985" s="31"/>
      <c r="W985" s="31" t="str">
        <f t="shared" si="31"/>
        <v>V_MIET_RELEVANZ</v>
      </c>
      <c r="X985" s="31"/>
      <c r="Y985" s="31"/>
      <c r="Z985" s="31"/>
      <c r="AA985" s="31"/>
      <c r="AB985" s="31"/>
      <c r="AC985" s="31"/>
      <c r="AD985" s="31"/>
      <c r="AE985" s="31"/>
      <c r="AF985" s="31"/>
      <c r="AG985" s="31"/>
      <c r="AH985" s="31"/>
    </row>
    <row r="986" spans="1:34" x14ac:dyDescent="0.4">
      <c r="A986" s="31">
        <f>IFERROR(IF(AND(A964=A965,A965=A966,A966=A967,A967=A968,A968=A969,A969=A970,A970=A971,A971=A972,A972=A973,A973=A974,A974=A975,A975=A976,A976=A977,A977=A978,A978=A979,A979=A980,A980=A981,A981=A982,A982=A983,A983=A984,A984=A985),IF(A985+1&gt;MATCH(0,Input_Lieferant!$B$9:$B$158,-1),"",A985+1),A985),"")</f>
        <v>45</v>
      </c>
      <c r="B986" s="31"/>
      <c r="C986" s="25" t="str">
        <f t="shared" si="30"/>
        <v>001</v>
      </c>
      <c r="D986" s="31"/>
      <c r="E986" s="31"/>
      <c r="F986" s="31" t="str">
        <f>IF(A986&lt;&gt;"", _xlfn.IFNA(INDEX('Systemmanager - Datenassistent'!$A$9:$AE$159,MATCH(A986,Input_Lieferant!$B$9:$B$158,0),MATCH(W986,'Systemmanager - Datenassistent'!$A$8:$AE$8,0)),""), "")&amp;""</f>
        <v>3</v>
      </c>
      <c r="G986" s="31"/>
      <c r="H986" s="31"/>
      <c r="I986" s="31"/>
      <c r="J986" s="31"/>
      <c r="K986" s="31"/>
      <c r="L986" s="31"/>
      <c r="M986" s="31"/>
      <c r="N986" s="31"/>
      <c r="O986" s="31"/>
      <c r="P986" s="31"/>
      <c r="Q986" s="31"/>
      <c r="R986" s="31"/>
      <c r="S986" s="31"/>
      <c r="T986" s="31"/>
      <c r="U986" s="31"/>
      <c r="V986" s="31"/>
      <c r="W986" s="31" t="str">
        <f t="shared" si="31"/>
        <v>V_NACHSCHUBKLASSE</v>
      </c>
      <c r="X986" s="31"/>
      <c r="Y986" s="31"/>
      <c r="Z986" s="31"/>
      <c r="AA986" s="31"/>
      <c r="AB986" s="31"/>
      <c r="AC986" s="31"/>
      <c r="AD986" s="31"/>
      <c r="AE986" s="31"/>
      <c r="AF986" s="31"/>
      <c r="AG986" s="31"/>
      <c r="AH986" s="31"/>
    </row>
    <row r="987" spans="1:34" x14ac:dyDescent="0.4">
      <c r="A987" s="31">
        <f>IFERROR(IF(AND(A965=A966,A966=A967,A967=A968,A968=A969,A969=A970,A970=A971,A971=A972,A972=A973,A973=A974,A974=A975,A975=A976,A976=A977,A977=A978,A978=A979,A979=A980,A980=A981,A981=A982,A982=A983,A983=A984,A984=A985,A985=A986),IF(A986+1&gt;MATCH(0,Input_Lieferant!$B$9:$B$158,-1),"",A986+1),A986),"")</f>
        <v>45</v>
      </c>
      <c r="B987" s="31"/>
      <c r="C987" s="25" t="str">
        <f t="shared" si="30"/>
        <v>001</v>
      </c>
      <c r="D987" s="31"/>
      <c r="E987" s="31"/>
      <c r="F987" s="31" t="str">
        <f>IF(A987&lt;&gt;"", _xlfn.IFNA(INDEX(Input_Lieferant!$A$9:$AS$159,MATCH(A987,Input_Lieferant!$B$9:$B$158,0),MATCH(W987,Input_Lieferant!$A$8:$AS$8,0)),""), "")&amp;""</f>
        <v/>
      </c>
      <c r="G987" s="31"/>
      <c r="H987" s="31"/>
      <c r="I987" s="31"/>
      <c r="J987" s="31"/>
      <c r="K987" s="31"/>
      <c r="L987" s="31"/>
      <c r="M987" s="31"/>
      <c r="N987" s="31"/>
      <c r="O987" s="31"/>
      <c r="P987" s="31"/>
      <c r="Q987" s="31"/>
      <c r="R987" s="31"/>
      <c r="S987" s="31"/>
      <c r="T987" s="31"/>
      <c r="U987" s="31"/>
      <c r="V987" s="31"/>
      <c r="W987" s="31" t="str">
        <f t="shared" si="31"/>
        <v>V_LAGERFAEHIGKEIT</v>
      </c>
      <c r="X987" s="31"/>
      <c r="Y987" s="31"/>
      <c r="Z987" s="31"/>
      <c r="AA987" s="31"/>
      <c r="AB987" s="31"/>
      <c r="AC987" s="31"/>
      <c r="AD987" s="31"/>
      <c r="AE987" s="31"/>
      <c r="AF987" s="31"/>
      <c r="AG987" s="31"/>
      <c r="AH987" s="31"/>
    </row>
    <row r="988" spans="1:34" x14ac:dyDescent="0.4">
      <c r="A988" s="31">
        <f>IFERROR(IF(AND(A966=A967,A967=A968,A968=A969,A969=A970,A970=A971,A971=A972,A972=A973,A973=A974,A974=A975,A975=A976,A976=A977,A977=A978,A978=A979,A979=A980,A980=A981,A981=A982,A982=A983,A983=A984,A984=A985,A985=A986,A986=A987),IF(A987+1&gt;MATCH(0,Input_Lieferant!$B$9:$B$158,-1),"",A987+1),A987),"")</f>
        <v>45</v>
      </c>
      <c r="B988" s="31"/>
      <c r="C988" s="25" t="str">
        <f t="shared" si="30"/>
        <v>001</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V_BETRIEBSMITTEL</v>
      </c>
      <c r="X988" s="31"/>
      <c r="Y988" s="31"/>
      <c r="Z988" s="31"/>
      <c r="AA988" s="31"/>
      <c r="AB988" s="31"/>
      <c r="AC988" s="31"/>
      <c r="AD988" s="31"/>
      <c r="AE988" s="31"/>
      <c r="AF988" s="31"/>
      <c r="AG988" s="31"/>
      <c r="AH988" s="31"/>
    </row>
    <row r="989" spans="1:34" x14ac:dyDescent="0.4">
      <c r="A989" s="31">
        <f>IFERROR(IF(AND(A967=A968,A968=A969,A969=A970,A970=A971,A971=A972,A972=A973,A973=A974,A974=A975,A975=A976,A976=A977,A977=A978,A978=A979,A979=A980,A980=A981,A981=A982,A982=A983,A983=A984,A984=A985,A985=A986,A986=A987,A987=A988),IF(A988+1&gt;MATCH(0,Input_Lieferant!$B$9:$B$158,-1),"",A988+1),A988),"")</f>
        <v>45</v>
      </c>
      <c r="B989" s="31"/>
      <c r="C989" s="25" t="str">
        <f t="shared" si="30"/>
        <v>001</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V_SONDERBETRIEBSMITTEL_MKZ</v>
      </c>
      <c r="X989" s="31"/>
      <c r="Y989" s="31"/>
      <c r="Z989" s="31"/>
      <c r="AA989" s="31"/>
      <c r="AB989" s="31"/>
      <c r="AC989" s="31"/>
      <c r="AD989" s="31"/>
      <c r="AE989" s="31"/>
      <c r="AF989" s="31"/>
      <c r="AG989" s="31"/>
      <c r="AH989" s="31"/>
    </row>
    <row r="990" spans="1:34" x14ac:dyDescent="0.4">
      <c r="A990" s="31">
        <f>IFERROR(IF(AND(A968=A969,A969=A970,A970=A971,A971=A972,A972=A973,A973=A974,A974=A975,A975=A976,A976=A977,A977=A978,A978=A979,A979=A980,A980=A981,A981=A982,A982=A983,A983=A984,A984=A985,A985=A986,A986=A987,A987=A988,A988=A989),IF(A989+1&gt;MATCH(0,Input_Lieferant!$B$9:$B$158,-1),"",A989+1),A989),"")</f>
        <v>45</v>
      </c>
      <c r="B990" s="31"/>
      <c r="C990" s="25" t="str">
        <f t="shared" si="30"/>
        <v>001</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31"/>
      <c r="H990" s="31"/>
      <c r="I990" s="31"/>
      <c r="J990" s="31"/>
      <c r="K990" s="31"/>
      <c r="L990" s="31"/>
      <c r="M990" s="31"/>
      <c r="N990" s="31"/>
      <c r="O990" s="31"/>
      <c r="P990" s="31"/>
      <c r="Q990" s="31"/>
      <c r="R990" s="31"/>
      <c r="S990" s="31"/>
      <c r="T990" s="31"/>
      <c r="U990" s="31"/>
      <c r="V990" s="31"/>
      <c r="W990" s="31" t="str">
        <f t="shared" si="31"/>
        <v>V_SONDERBETRIEBSMITTEL_PRD</v>
      </c>
      <c r="X990" s="31"/>
      <c r="Y990" s="31"/>
      <c r="Z990" s="31"/>
      <c r="AA990" s="31"/>
      <c r="AB990" s="31"/>
      <c r="AC990" s="31"/>
      <c r="AD990" s="31"/>
      <c r="AE990" s="31"/>
      <c r="AF990" s="31"/>
      <c r="AG990" s="31"/>
      <c r="AH990" s="31"/>
    </row>
    <row r="991" spans="1:34" x14ac:dyDescent="0.4">
      <c r="A991" s="31">
        <f>IFERROR(IF(AND(A969=A970,A970=A971,A971=A972,A972=A973,A973=A974,A974=A975,A975=A976,A976=A977,A977=A978,A978=A979,A979=A980,A980=A981,A981=A982,A982=A983,A983=A984,A984=A985,A985=A986,A986=A987,A987=A988,A988=A989,A989=A990),IF(A990+1&gt;MATCH(0,Input_Lieferant!$B$9:$B$158,-1),"",A990+1),A990),"")</f>
        <v>45</v>
      </c>
      <c r="B991" s="31"/>
      <c r="C991" s="25" t="str">
        <f t="shared" si="30"/>
        <v>001</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V_SONDERBETRIEBSMITTEL_TRP</v>
      </c>
      <c r="X991" s="31"/>
      <c r="Y991" s="31"/>
      <c r="Z991" s="31"/>
      <c r="AA991" s="31"/>
      <c r="AB991" s="31"/>
      <c r="AC991" s="31"/>
      <c r="AD991" s="31"/>
      <c r="AE991" s="31"/>
      <c r="AF991" s="31"/>
      <c r="AG991" s="31"/>
      <c r="AH991" s="31"/>
    </row>
    <row r="992" spans="1:34" x14ac:dyDescent="0.4">
      <c r="A992" s="31">
        <f>IFERROR(IF(AND(A970=A971,A971=A972,A972=A973,A973=A974,A974=A975,A975=A976,A976=A977,A977=A978,A978=A979,A979=A980,A980=A981,A981=A982,A982=A983,A983=A984,A984=A985,A985=A986,A986=A987,A987=A988,A988=A989,A989=A990,A990=A991),IF(A991+1&gt;MATCH(0,Input_Lieferant!$B$9:$B$158,-1),"",A991+1),A991),"")</f>
        <v>46</v>
      </c>
      <c r="B992" s="31"/>
      <c r="C992" s="25" t="str">
        <f t="shared" si="30"/>
        <v>001</v>
      </c>
      <c r="D992" s="31"/>
      <c r="E992" s="31"/>
      <c r="F992" s="31" t="str">
        <f>IF(A992&lt;&gt;"", _xlfn.IFNA(INDEX(Grunddaten!$A$9:$S$159,MATCH(A992,Input_Lieferant!$B$9:$B$158,0),MATCH(W992,Grunddaten!$A$8:$M$8,0)),""), "")&amp;""</f>
        <v>LsCiklQyVykywJViqDzHQJqXQEiShk</v>
      </c>
      <c r="G992" s="31"/>
      <c r="H992" s="31"/>
      <c r="I992" s="31"/>
      <c r="J992" s="31"/>
      <c r="K992" s="31"/>
      <c r="L992" s="31"/>
      <c r="M992" s="31"/>
      <c r="N992" s="31"/>
      <c r="O992" s="31"/>
      <c r="P992" s="31"/>
      <c r="Q992" s="31"/>
      <c r="R992" s="31"/>
      <c r="S992" s="31"/>
      <c r="T992" s="31"/>
      <c r="U992" s="31"/>
      <c r="V992" s="31"/>
      <c r="W992" s="31" t="str">
        <f t="shared" si="31"/>
        <v>V_A_NUMMER</v>
      </c>
      <c r="X992" s="31"/>
      <c r="Y992" s="31"/>
      <c r="Z992" s="31"/>
      <c r="AA992" s="31"/>
      <c r="AB992" s="31"/>
      <c r="AC992" s="31"/>
      <c r="AD992" s="31"/>
      <c r="AE992" s="31"/>
      <c r="AF992" s="31"/>
      <c r="AG992" s="31"/>
      <c r="AH992" s="31"/>
    </row>
    <row r="993" spans="1:34" x14ac:dyDescent="0.4">
      <c r="A993" s="31">
        <f>IFERROR(IF(AND(A971=A972,A972=A973,A973=A974,A974=A975,A975=A976,A976=A977,A977=A978,A978=A979,A979=A980,A980=A981,A981=A982,A982=A983,A983=A984,A984=A985,A985=A986,A986=A987,A987=A988,A988=A989,A989=A990,A990=A991,A991=A992),IF(A992+1&gt;MATCH(0,Input_Lieferant!$B$9:$B$158,-1),"",A992+1),A992),"")</f>
        <v>46</v>
      </c>
      <c r="B993" s="31"/>
      <c r="C993" s="25" t="str">
        <f t="shared" si="30"/>
        <v>001</v>
      </c>
      <c r="D993" s="31"/>
      <c r="E993" s="31"/>
      <c r="F993" s="31" t="str">
        <f>IF(A993&lt;&gt;"", _xlfn.IFNA(INDEX(Grunddaten!$A$9:$S$159,MATCH(A993,Input_Lieferant!$B$9:$B$158,0),MATCH(W993,Grunddaten!$A$8:$M$8,0)),""), "")&amp;""</f>
        <v/>
      </c>
      <c r="G993" s="31"/>
      <c r="H993" s="31"/>
      <c r="I993" s="31"/>
      <c r="J993" s="31"/>
      <c r="K993" s="31"/>
      <c r="L993" s="31"/>
      <c r="M993" s="31"/>
      <c r="N993" s="31"/>
      <c r="O993" s="31"/>
      <c r="P993" s="31"/>
      <c r="Q993" s="31"/>
      <c r="R993" s="31"/>
      <c r="S993" s="31"/>
      <c r="T993" s="31"/>
      <c r="U993" s="31"/>
      <c r="V993" s="31"/>
      <c r="W993" s="31" t="str">
        <f t="shared" si="31"/>
        <v>V_REVFREMD</v>
      </c>
      <c r="X993" s="31"/>
      <c r="Y993" s="31"/>
      <c r="Z993" s="31"/>
      <c r="AA993" s="31"/>
      <c r="AB993" s="31"/>
      <c r="AC993" s="31"/>
      <c r="AD993" s="31"/>
      <c r="AE993" s="31"/>
      <c r="AF993" s="31"/>
      <c r="AG993" s="31"/>
      <c r="AH993" s="31"/>
    </row>
    <row r="994" spans="1:34" x14ac:dyDescent="0.4">
      <c r="A994" s="31">
        <f>IFERROR(IF(AND(A972=A973,A973=A974,A974=A975,A975=A976,A976=A977,A977=A978,A978=A979,A979=A980,A980=A981,A981=A982,A982=A983,A983=A984,A984=A985,A985=A986,A986=A987,A987=A988,A988=A989,A989=A990,A990=A991,A991=A992,A992=A993),IF(A993+1&gt;MATCH(0,Input_Lieferant!$B$9:$B$158,-1),"",A993+1),A993),"")</f>
        <v>46</v>
      </c>
      <c r="B994" s="31"/>
      <c r="C994" s="25" t="str">
        <f t="shared" si="30"/>
        <v>001</v>
      </c>
      <c r="D994" s="31"/>
      <c r="E994" s="31"/>
      <c r="F994" s="31" t="str">
        <f>IF(A994&lt;&gt;"", _xlfn.IFNA(INDEX(Grunddaten!$A$9:$S$159,MATCH(A994,Input_Lieferant!$B$9:$B$158,0),MATCH(W994,Grunddaten!$A$8:$M$8,0)),""), "")&amp;""</f>
        <v/>
      </c>
      <c r="G994" s="31"/>
      <c r="H994" s="31"/>
      <c r="I994" s="31"/>
      <c r="J994" s="31"/>
      <c r="K994" s="31"/>
      <c r="L994" s="31"/>
      <c r="M994" s="31"/>
      <c r="N994" s="31"/>
      <c r="O994" s="31"/>
      <c r="P994" s="31"/>
      <c r="Q994" s="31"/>
      <c r="R994" s="31"/>
      <c r="S994" s="31"/>
      <c r="T994" s="31"/>
      <c r="U994" s="31"/>
      <c r="V994" s="31"/>
      <c r="W994" s="31" t="str">
        <f t="shared" si="31"/>
        <v>V_REVEIGEN</v>
      </c>
      <c r="X994" s="31"/>
      <c r="Y994" s="31"/>
      <c r="Z994" s="31"/>
      <c r="AA994" s="31"/>
      <c r="AB994" s="31"/>
      <c r="AC994" s="31"/>
      <c r="AD994" s="31"/>
      <c r="AE994" s="31"/>
      <c r="AF994" s="31"/>
      <c r="AG994" s="31"/>
      <c r="AH994" s="31"/>
    </row>
    <row r="995" spans="1:34" x14ac:dyDescent="0.4">
      <c r="A995" s="31">
        <f>IFERROR(IF(AND(A973=A974,A974=A975,A975=A976,A976=A977,A977=A978,A978=A979,A979=A980,A980=A981,A981=A982,A982=A983,A983=A984,A984=A985,A985=A986,A986=A987,A987=A988,A988=A989,A989=A990,A990=A991,A991=A992,A992=A993,A993=A994),IF(A994+1&gt;MATCH(0,Input_Lieferant!$B$9:$B$158,-1),"",A994+1),A994),"")</f>
        <v>46</v>
      </c>
      <c r="B995" s="31"/>
      <c r="C995" s="25" t="str">
        <f t="shared" si="30"/>
        <v>001</v>
      </c>
      <c r="D995" s="31"/>
      <c r="E995" s="31"/>
      <c r="F995" s="31" t="str">
        <f>IF(A995&lt;&gt;"", _xlfn.IFNA(INDEX('Systemmanager - Datenassistent'!$A$9:$AE$159,MATCH(A995,Input_Lieferant!$B$9:$B$158,0),MATCH(W995,'Systemmanager - Datenassistent'!$A$8:$AE$8,0)),""), "")&amp;""</f>
        <v>nGITPoLRKsUWbOFUwdkIgCJsedKuDs</v>
      </c>
      <c r="G995" s="31"/>
      <c r="H995" s="31"/>
      <c r="I995" s="31"/>
      <c r="J995" s="31"/>
      <c r="K995" s="31"/>
      <c r="L995" s="31"/>
      <c r="M995" s="31"/>
      <c r="N995" s="31"/>
      <c r="O995" s="31"/>
      <c r="P995" s="31"/>
      <c r="Q995" s="31"/>
      <c r="R995" s="31"/>
      <c r="S995" s="31"/>
      <c r="T995" s="31"/>
      <c r="U995" s="31"/>
      <c r="V995" s="31"/>
      <c r="W995" s="31" t="str">
        <f t="shared" si="31"/>
        <v>V_SYSTEMMANAGER</v>
      </c>
      <c r="X995" s="31"/>
      <c r="Y995" s="31"/>
      <c r="Z995" s="31"/>
      <c r="AA995" s="31"/>
      <c r="AB995" s="31"/>
      <c r="AC995" s="31"/>
      <c r="AD995" s="31"/>
      <c r="AE995" s="31"/>
      <c r="AF995" s="31"/>
      <c r="AG995" s="31"/>
      <c r="AH995" s="31"/>
    </row>
    <row r="996" spans="1:34" x14ac:dyDescent="0.4">
      <c r="A996" s="31">
        <f>IFERROR(IF(AND(A974=A975,A975=A976,A976=A977,A977=A978,A978=A979,A979=A980,A980=A981,A981=A982,A982=A983,A983=A984,A984=A985,A985=A986,A986=A987,A987=A988,A988=A989,A989=A990,A990=A991,A991=A992,A992=A993,A993=A994,A994=A995),IF(A995+1&gt;MATCH(0,Input_Lieferant!$B$9:$B$158,-1),"",A995+1),A995),"")</f>
        <v>46</v>
      </c>
      <c r="B996" s="31"/>
      <c r="C996" s="25" t="str">
        <f t="shared" si="30"/>
        <v>001</v>
      </c>
      <c r="D996" s="31"/>
      <c r="E996" s="31"/>
      <c r="F996" s="31" t="str">
        <f>IF(A996&lt;&gt;"", _xlfn.IFNA(INDEX(Grunddaten!$A$9:$S$159,MATCH(A996,Input_Lieferant!$B$9:$B$158,0),MATCH(W996,Grunddaten!$A$8:$M$8,0)),""), "")&amp;""</f>
        <v>P</v>
      </c>
      <c r="G996" s="31"/>
      <c r="H996" s="31"/>
      <c r="I996" s="31"/>
      <c r="J996" s="31"/>
      <c r="K996" s="31"/>
      <c r="L996" s="31"/>
      <c r="M996" s="31"/>
      <c r="N996" s="31"/>
      <c r="O996" s="31"/>
      <c r="P996" s="31"/>
      <c r="Q996" s="31"/>
      <c r="R996" s="31"/>
      <c r="S996" s="31"/>
      <c r="T996" s="31"/>
      <c r="U996" s="31"/>
      <c r="V996" s="31"/>
      <c r="W996" s="31" t="str">
        <f t="shared" si="31"/>
        <v>V_UEBERSETZUNG</v>
      </c>
      <c r="X996" s="31"/>
      <c r="Y996" s="31"/>
      <c r="Z996" s="31"/>
      <c r="AA996" s="31"/>
      <c r="AB996" s="31"/>
      <c r="AC996" s="31"/>
      <c r="AD996" s="31"/>
      <c r="AE996" s="31"/>
      <c r="AF996" s="31"/>
      <c r="AG996" s="31"/>
      <c r="AH996" s="31"/>
    </row>
    <row r="997" spans="1:34" x14ac:dyDescent="0.4">
      <c r="A997" s="31">
        <f>IFERROR(IF(AND(A975=A976,A976=A977,A977=A978,A978=A979,A979=A980,A980=A981,A981=A982,A982=A983,A983=A984,A984=A985,A985=A986,A986=A987,A987=A988,A988=A989,A989=A990,A990=A991,A991=A992,A992=A993,A993=A994,A994=A995,A995=A996),IF(A996+1&gt;MATCH(0,Input_Lieferant!$B$9:$B$158,-1),"",A996+1),A996),"")</f>
        <v>46</v>
      </c>
      <c r="B997" s="31"/>
      <c r="C997" s="25" t="str">
        <f t="shared" si="30"/>
        <v>001</v>
      </c>
      <c r="D997" s="31"/>
      <c r="E997" s="31"/>
      <c r="F997" s="31" t="str">
        <f>IF(A997&lt;&gt;"", _xlfn.IFNA(INDEX('Systemmanager - Datenassistent'!$A$9:$AE$159,MATCH(A997,Input_Lieferant!$B$9:$B$158,0),MATCH(W997,'Systemmanager - Datenassistent'!$A$8:$AE$8,0)),""), "")&amp;""</f>
        <v>FPNuUhhJRpJpNkbjWgkmecgbVibXFE</v>
      </c>
      <c r="G997" s="31"/>
      <c r="H997" s="31"/>
      <c r="I997" s="31"/>
      <c r="J997" s="31"/>
      <c r="K997" s="31"/>
      <c r="L997" s="31"/>
      <c r="M997" s="31"/>
      <c r="N997" s="31"/>
      <c r="O997" s="31"/>
      <c r="P997" s="31"/>
      <c r="Q997" s="31"/>
      <c r="R997" s="31"/>
      <c r="S997" s="31"/>
      <c r="T997" s="31"/>
      <c r="U997" s="31"/>
      <c r="V997" s="31"/>
      <c r="W997" s="31" t="str">
        <f t="shared" si="31"/>
        <v>V_KENNZIFFER</v>
      </c>
      <c r="X997" s="31"/>
      <c r="Y997" s="31"/>
      <c r="Z997" s="31"/>
      <c r="AA997" s="31"/>
      <c r="AB997" s="31"/>
      <c r="AC997" s="31"/>
      <c r="AD997" s="31"/>
      <c r="AE997" s="31"/>
      <c r="AF997" s="31"/>
      <c r="AG997" s="31"/>
      <c r="AH997" s="31"/>
    </row>
    <row r="998" spans="1:34" x14ac:dyDescent="0.4">
      <c r="A998" s="31">
        <f>IFERROR(IF(AND(A976=A977,A977=A978,A978=A979,A979=A980,A980=A981,A981=A982,A982=A983,A983=A984,A984=A985,A985=A986,A986=A987,A987=A988,A988=A989,A989=A990,A990=A991,A991=A992,A992=A993,A993=A994,A994=A995,A995=A996,A996=A997),IF(A997+1&gt;MATCH(0,Input_Lieferant!$B$9:$B$158,-1),"",A997+1),A997),"")</f>
        <v>46</v>
      </c>
      <c r="B998" s="31"/>
      <c r="C998" s="25" t="str">
        <f t="shared" si="30"/>
        <v>001</v>
      </c>
      <c r="D998" s="31"/>
      <c r="E998" s="31"/>
      <c r="F998" s="31" t="str">
        <f>IF(A998&lt;&gt;"", _xlfn.IFNA(INDEX('Systemmanager - Datenassistent'!$A$9:$AE$159,MATCH(A998,Input_Lieferant!$B$9:$B$158,0),MATCH(W998,'Systemmanager - Datenassistent'!$A$8:$AE$8,0)),""), "")&amp;""</f>
        <v/>
      </c>
      <c r="G998" s="31"/>
      <c r="H998" s="31"/>
      <c r="I998" s="31"/>
      <c r="J998" s="31"/>
      <c r="K998" s="31"/>
      <c r="L998" s="31"/>
      <c r="M998" s="31"/>
      <c r="N998" s="31"/>
      <c r="O998" s="31"/>
      <c r="P998" s="31"/>
      <c r="Q998" s="31"/>
      <c r="R998" s="31"/>
      <c r="S998" s="31"/>
      <c r="T998" s="31"/>
      <c r="U998" s="31"/>
      <c r="V998" s="31"/>
      <c r="W998" s="31" t="str">
        <f t="shared" si="31"/>
        <v>V_NEXT_HIGHER</v>
      </c>
      <c r="X998" s="31"/>
      <c r="Y998" s="31"/>
      <c r="Z998" s="31"/>
      <c r="AA998" s="31"/>
      <c r="AB998" s="31"/>
      <c r="AC998" s="31"/>
      <c r="AD998" s="31"/>
      <c r="AE998" s="31"/>
      <c r="AF998" s="31"/>
      <c r="AG998" s="31"/>
      <c r="AH998" s="31"/>
    </row>
    <row r="999" spans="1:34" x14ac:dyDescent="0.4">
      <c r="A999" s="31">
        <f>IFERROR(IF(AND(A977=A978,A978=A979,A979=A980,A980=A981,A981=A982,A982=A983,A983=A984,A984=A985,A985=A986,A986=A987,A987=A988,A988=A989,A989=A990,A990=A991,A991=A992,A992=A993,A993=A994,A994=A995,A995=A996,A996=A997,A997=A998),IF(A998+1&gt;MATCH(0,Input_Lieferant!$B$9:$B$158,-1),"",A998+1),A998),"")</f>
        <v>46</v>
      </c>
      <c r="B999" s="31"/>
      <c r="C999" s="25" t="str">
        <f t="shared" si="30"/>
        <v>001</v>
      </c>
      <c r="D999" s="31"/>
      <c r="E999" s="31"/>
      <c r="F999" s="31" t="str">
        <f>IF(A999&lt;&gt;"", _xlfn.IFNA(INDEX(Grunddaten!$A$9:$S$159,MATCH(A999,Input_Lieferant!$B$9:$B$158,0),MATCH(W999,Grunddaten!$A$8:$M$8,0)),""), "")&amp;""</f>
        <v/>
      </c>
      <c r="G999" s="31"/>
      <c r="H999" s="31"/>
      <c r="I999" s="31"/>
      <c r="J999" s="31"/>
      <c r="K999" s="31"/>
      <c r="L999" s="31"/>
      <c r="M999" s="31"/>
      <c r="N999" s="31"/>
      <c r="O999" s="31"/>
      <c r="P999" s="31"/>
      <c r="Q999" s="31"/>
      <c r="R999" s="31"/>
      <c r="S999" s="31"/>
      <c r="T999" s="31"/>
      <c r="U999" s="31"/>
      <c r="V999" s="31"/>
      <c r="W999" s="31" t="str">
        <f t="shared" si="31"/>
        <v>V_ZERTFLUG</v>
      </c>
      <c r="X999" s="31"/>
      <c r="Y999" s="31"/>
      <c r="Z999" s="31"/>
      <c r="AA999" s="31"/>
      <c r="AB999" s="31"/>
      <c r="AC999" s="31"/>
      <c r="AD999" s="31"/>
      <c r="AE999" s="31"/>
      <c r="AF999" s="31"/>
      <c r="AG999" s="31"/>
      <c r="AH999" s="31"/>
    </row>
    <row r="1000" spans="1:34" x14ac:dyDescent="0.4">
      <c r="A1000" s="31">
        <f>IFERROR(IF(AND(A978=A979,A979=A980,A980=A981,A981=A982,A982=A983,A983=A984,A984=A985,A985=A986,A986=A987,A987=A988,A988=A989,A989=A990,A990=A991,A991=A992,A992=A993,A993=A994,A994=A995,A995=A996,A996=A997,A997=A998,A998=A999),IF(A999+1&gt;MATCH(0,Input_Lieferant!$B$9:$B$158,-1),"",A999+1),A999),"")</f>
        <v>46</v>
      </c>
      <c r="B1000" s="31"/>
      <c r="C1000" s="25" t="str">
        <f t="shared" si="30"/>
        <v>001</v>
      </c>
      <c r="D1000" s="31"/>
      <c r="E1000" s="31"/>
      <c r="F1000" s="31" t="str">
        <f>IF(A1000&lt;&gt;"", _xlfn.IFNA(INDEX('Systemmanager - Datenassistent'!$A$9:$AE$159,MATCH(A1000,Input_Lieferant!$B$9:$B$158,0),MATCH(W1000,'Systemmanager - Datenassistent'!$A$8:$AE$8,0)),""), "")&amp;""</f>
        <v>X</v>
      </c>
      <c r="G1000" s="31"/>
      <c r="H1000" s="31"/>
      <c r="I1000" s="31"/>
      <c r="J1000" s="31"/>
      <c r="K1000" s="31"/>
      <c r="L1000" s="31"/>
      <c r="M1000" s="31"/>
      <c r="N1000" s="31"/>
      <c r="O1000" s="31"/>
      <c r="P1000" s="31"/>
      <c r="Q1000" s="31"/>
      <c r="R1000" s="31"/>
      <c r="S1000" s="31"/>
      <c r="T1000" s="31"/>
      <c r="U1000" s="31"/>
      <c r="V1000" s="31"/>
      <c r="W1000" s="31" t="str">
        <f t="shared" si="31"/>
        <v>V_APM</v>
      </c>
      <c r="X1000" s="31"/>
      <c r="Y1000" s="31"/>
      <c r="Z1000" s="31"/>
      <c r="AA1000" s="31"/>
      <c r="AB1000" s="31"/>
      <c r="AC1000" s="31"/>
      <c r="AD1000" s="31"/>
      <c r="AE1000" s="31"/>
      <c r="AF1000" s="31"/>
      <c r="AG1000" s="31"/>
      <c r="AH1000" s="31"/>
    </row>
    <row r="1001" spans="1:34" x14ac:dyDescent="0.4">
      <c r="A1001" s="31">
        <f>IFERROR(IF(AND(A979=A980,A980=A981,A981=A982,A982=A983,A983=A984,A984=A985,A985=A986,A986=A987,A987=A988,A988=A989,A989=A990,A990=A991,A991=A992,A992=A993,A993=A994,A994=A995,A995=A996,A996=A997,A997=A998,A998=A999,A999=A1000),IF(A1000+1&gt;MATCH(0,Input_Lieferant!$B$9:$B$158,-1),"",A1000+1),A1000),"")</f>
        <v>46</v>
      </c>
      <c r="B1001" s="31"/>
      <c r="C1001" s="25" t="str">
        <f t="shared" si="30"/>
        <v>001</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V_CHEOPS</v>
      </c>
      <c r="X1001" s="31"/>
      <c r="Y1001" s="31"/>
      <c r="Z1001" s="31"/>
      <c r="AA1001" s="31"/>
      <c r="AB1001" s="31"/>
      <c r="AC1001" s="31"/>
      <c r="AD1001" s="31"/>
      <c r="AE1001" s="31"/>
      <c r="AF1001" s="31"/>
      <c r="AG1001" s="31"/>
      <c r="AH1001" s="31"/>
    </row>
    <row r="1002" spans="1:34" x14ac:dyDescent="0.4">
      <c r="A1002" s="31">
        <f>IFERROR(IF(AND(A980=A981,A981=A982,A982=A983,A983=A984,A984=A985,A985=A986,A986=A987,A987=A988,A988=A989,A989=A990,A990=A991,A991=A992,A992=A993,A993=A994,A994=A995,A995=A996,A996=A997,A997=A998,A998=A999,A999=A1000,A1000=A1001),IF(A1001+1&gt;MATCH(0,Input_Lieferant!$B$9:$B$158,-1),"",A1001+1),A1001),"")</f>
        <v>46</v>
      </c>
      <c r="B1002" s="31"/>
      <c r="C1002" s="25" t="str">
        <f t="shared" si="30"/>
        <v>001</v>
      </c>
      <c r="D1002" s="31"/>
      <c r="E1002" s="31"/>
      <c r="F1002" s="31" t="str">
        <f>IF(A1002&lt;&gt;"", _xlfn.IFNA(INDEX('Systemmanager - Datenassistent'!$A$9:$AE$159,MATCH(A1002,Input_Lieferant!$B$9:$B$158,0),MATCH(W1002,'Systemmanager - Datenassistent'!$A$8:$AE$8,0)),""), "")&amp;""</f>
        <v>X</v>
      </c>
      <c r="G1002" s="31"/>
      <c r="H1002" s="31"/>
      <c r="I1002" s="31"/>
      <c r="J1002" s="31"/>
      <c r="K1002" s="31"/>
      <c r="L1002" s="31"/>
      <c r="M1002" s="31"/>
      <c r="N1002" s="31"/>
      <c r="O1002" s="31"/>
      <c r="P1002" s="31"/>
      <c r="Q1002" s="31"/>
      <c r="R1002" s="31"/>
      <c r="S1002" s="31"/>
      <c r="T1002" s="31"/>
      <c r="U1002" s="31"/>
      <c r="V1002" s="31"/>
      <c r="W1002" s="31" t="str">
        <f t="shared" si="31"/>
        <v>V_SVSAA</v>
      </c>
      <c r="X1002" s="31"/>
      <c r="Y1002" s="31"/>
      <c r="Z1002" s="31"/>
      <c r="AA1002" s="31"/>
      <c r="AB1002" s="31"/>
      <c r="AC1002" s="31"/>
      <c r="AD1002" s="31"/>
      <c r="AE1002" s="31"/>
      <c r="AF1002" s="31"/>
      <c r="AG1002" s="31"/>
      <c r="AH1002" s="31"/>
    </row>
    <row r="1003" spans="1:34" x14ac:dyDescent="0.4">
      <c r="A1003" s="31">
        <f>IFERROR(IF(AND(A981=A982,A982=A983,A983=A984,A984=A985,A985=A986,A986=A987,A987=A988,A988=A989,A989=A990,A990=A991,A991=A992,A992=A993,A993=A994,A994=A995,A995=A996,A996=A997,A997=A998,A998=A999,A999=A1000,A1000=A1001,A1001=A1002),IF(A1002+1&gt;MATCH(0,Input_Lieferant!$B$9:$B$158,-1),"",A1002+1),A1002),"")</f>
        <v>46</v>
      </c>
      <c r="B1003" s="31"/>
      <c r="C1003" s="25" t="str">
        <f t="shared" si="30"/>
        <v>001</v>
      </c>
      <c r="D1003" s="31"/>
      <c r="E1003" s="31"/>
      <c r="F1003" s="31" t="str">
        <f>IF(A1003&lt;&gt;"", IFERROR(ROUND(INDEX(Input_Lieferant!$A$9:$AS$159,MATCH(A1003,Input_Lieferant!$B$9:$B$158,0),MATCH(W1003,Input_Lieferant!$A$8:$AS$8,0)),2),""), "")&amp;""</f>
        <v>5.12</v>
      </c>
      <c r="G1003" s="31"/>
      <c r="H1003" s="31"/>
      <c r="I1003" s="31"/>
      <c r="J1003" s="31"/>
      <c r="K1003" s="31"/>
      <c r="L1003" s="31"/>
      <c r="M1003" s="31"/>
      <c r="N1003" s="31"/>
      <c r="O1003" s="31"/>
      <c r="P1003" s="31"/>
      <c r="Q1003" s="31"/>
      <c r="R1003" s="31"/>
      <c r="S1003" s="31"/>
      <c r="T1003" s="31"/>
      <c r="U1003" s="31"/>
      <c r="V1003" s="31"/>
      <c r="W1003" s="31" t="str">
        <f t="shared" si="31"/>
        <v>V_BEWERTUNGSPREIS</v>
      </c>
      <c r="X1003" s="31"/>
      <c r="Y1003" s="31"/>
      <c r="Z1003" s="31"/>
      <c r="AA1003" s="31"/>
      <c r="AB1003" s="31"/>
      <c r="AC1003" s="31"/>
      <c r="AD1003" s="31"/>
      <c r="AE1003" s="31"/>
      <c r="AF1003" s="31"/>
      <c r="AG1003" s="31"/>
      <c r="AH1003" s="31"/>
    </row>
    <row r="1004" spans="1:34" x14ac:dyDescent="0.4">
      <c r="A1004" s="31">
        <f>IFERROR(IF(AND(A982=A983,A983=A984,A984=A985,A985=A986,A986=A987,A987=A988,A988=A989,A989=A990,A990=A991,A991=A992,A992=A993,A993=A994,A994=A995,A995=A996,A996=A997,A997=A998,A998=A999,A999=A1000,A1000=A1001,A1001=A1002,A1002=A1003),IF(A1003+1&gt;MATCH(0,Input_Lieferant!$B$9:$B$158,-1),"",A1003+1),A1003),"")</f>
        <v>46</v>
      </c>
      <c r="B1004" s="31"/>
      <c r="C1004" s="25" t="str">
        <f t="shared" si="30"/>
        <v>001</v>
      </c>
      <c r="D1004" s="31"/>
      <c r="E1004" s="31"/>
      <c r="F1004" s="31" t="str">
        <f>IF(A1004&lt;&gt;"", _xlfn.IFNA(INDEX(Input_Lieferant!$A$9:$AS$159,MATCH(A1004,Input_Lieferant!$B$9:$B$158,0),MATCH(W1004,Input_Lieferant!$A$8:$AS$8,0)),""), "")&amp;""</f>
        <v>CHF</v>
      </c>
      <c r="G1004" s="31"/>
      <c r="H1004" s="31"/>
      <c r="I1004" s="31"/>
      <c r="J1004" s="31"/>
      <c r="K1004" s="31"/>
      <c r="L1004" s="31"/>
      <c r="M1004" s="31"/>
      <c r="N1004" s="31"/>
      <c r="O1004" s="31"/>
      <c r="P1004" s="31"/>
      <c r="Q1004" s="31"/>
      <c r="R1004" s="31"/>
      <c r="S1004" s="31"/>
      <c r="T1004" s="31"/>
      <c r="U1004" s="31"/>
      <c r="V1004" s="31"/>
      <c r="W1004" s="31" t="str">
        <f t="shared" si="31"/>
        <v>V_WAEHRUNG</v>
      </c>
      <c r="X1004" s="31"/>
      <c r="Y1004" s="31"/>
      <c r="Z1004" s="31"/>
      <c r="AA1004" s="31"/>
      <c r="AB1004" s="31"/>
      <c r="AC1004" s="31"/>
      <c r="AD1004" s="31"/>
      <c r="AE1004" s="31"/>
      <c r="AF1004" s="31"/>
      <c r="AG1004" s="31"/>
      <c r="AH1004" s="31"/>
    </row>
    <row r="1005" spans="1:34" x14ac:dyDescent="0.4">
      <c r="A1005" s="31">
        <f>IFERROR(IF(AND(A983=A984,A984=A985,A985=A986,A986=A987,A987=A988,A988=A989,A989=A990,A990=A991,A991=A992,A992=A993,A993=A994,A994=A995,A995=A996,A996=A997,A997=A998,A998=A999,A999=A1000,A1000=A1001,A1001=A1002,A1002=A1003,A1003=A1004),IF(A1004+1&gt;MATCH(0,Input_Lieferant!$B$9:$B$158,-1),"",A1004+1),A1004),"")</f>
        <v>46</v>
      </c>
      <c r="B1005" s="31"/>
      <c r="C1005" s="25" t="str">
        <f t="shared" si="30"/>
        <v>001</v>
      </c>
      <c r="D1005" s="31"/>
      <c r="E1005" s="31"/>
      <c r="F1005" s="31" t="str">
        <f>IF(A1005&lt;&gt;"", _xlfn.IFNA(INDEX(Input_Lieferant!$A$9:$AS$159,MATCH(A1005,Input_Lieferant!$B$9:$B$158,0),MATCH(W1005,Input_Lieferant!$A$8:$AS$8,0)),""), "")&amp;""</f>
        <v>92</v>
      </c>
      <c r="G1005" s="31"/>
      <c r="H1005" s="31"/>
      <c r="I1005" s="31"/>
      <c r="J1005" s="31"/>
      <c r="K1005" s="31"/>
      <c r="L1005" s="31"/>
      <c r="M1005" s="31"/>
      <c r="N1005" s="31"/>
      <c r="O1005" s="31"/>
      <c r="P1005" s="31"/>
      <c r="Q1005" s="31"/>
      <c r="R1005" s="31"/>
      <c r="S1005" s="31"/>
      <c r="T1005" s="31"/>
      <c r="U1005" s="31"/>
      <c r="V1005" s="31"/>
      <c r="W1005" s="31" t="str">
        <f t="shared" si="31"/>
        <v>V_PREISEINHEIT</v>
      </c>
      <c r="X1005" s="31"/>
      <c r="Y1005" s="31"/>
      <c r="Z1005" s="31"/>
      <c r="AA1005" s="31"/>
      <c r="AB1005" s="31"/>
      <c r="AC1005" s="31"/>
      <c r="AD1005" s="31"/>
      <c r="AE1005" s="31"/>
      <c r="AF1005" s="31"/>
      <c r="AG1005" s="31"/>
      <c r="AH1005" s="31"/>
    </row>
    <row r="1006" spans="1:34" x14ac:dyDescent="0.4">
      <c r="A1006" s="31">
        <f>IFERROR(IF(AND(A984=A985,A985=A986,A986=A987,A987=A988,A988=A989,A989=A990,A990=A991,A991=A992,A992=A993,A993=A994,A994=A995,A995=A996,A996=A997,A997=A998,A998=A999,A999=A1000,A1000=A1001,A1001=A1002,A1002=A1003,A1003=A1004,A1004=A1005),IF(A1005+1&gt;MATCH(0,Input_Lieferant!$B$9:$B$158,-1),"",A1005+1),A1005),"")</f>
        <v>46</v>
      </c>
      <c r="B1006" s="31"/>
      <c r="C1006" s="25" t="str">
        <f t="shared" si="30"/>
        <v>001</v>
      </c>
      <c r="D1006" s="31"/>
      <c r="E1006" s="31"/>
      <c r="F1006" s="31">
        <f ca="1">IF(A1006&lt;&gt;"",NOW(),"")</f>
        <v>45755.458306018518</v>
      </c>
      <c r="G1006" s="31"/>
      <c r="H1006" s="31"/>
      <c r="I1006" s="31"/>
      <c r="J1006" s="31"/>
      <c r="K1006" s="31"/>
      <c r="L1006" s="31"/>
      <c r="M1006" s="31"/>
      <c r="N1006" s="31"/>
      <c r="O1006" s="31"/>
      <c r="P1006" s="31"/>
      <c r="Q1006" s="31"/>
      <c r="R1006" s="31"/>
      <c r="S1006" s="31"/>
      <c r="T1006" s="31"/>
      <c r="U1006" s="31"/>
      <c r="V1006" s="31"/>
      <c r="W1006" s="31" t="str">
        <f t="shared" si="31"/>
        <v>V_GUELTIGAB</v>
      </c>
      <c r="X1006" s="31"/>
      <c r="Y1006" s="31"/>
      <c r="Z1006" s="31"/>
      <c r="AA1006" s="31"/>
      <c r="AB1006" s="31"/>
      <c r="AC1006" s="31"/>
      <c r="AD1006" s="31"/>
      <c r="AE1006" s="31"/>
      <c r="AF1006" s="31"/>
      <c r="AG1006" s="31"/>
      <c r="AH1006" s="31"/>
    </row>
    <row r="1007" spans="1:34" x14ac:dyDescent="0.4">
      <c r="A1007" s="31">
        <f>IFERROR(IF(AND(A985=A986,A986=A987,A987=A988,A988=A989,A989=A990,A990=A991,A991=A992,A992=A993,A993=A994,A994=A995,A995=A996,A996=A997,A997=A998,A998=A999,A999=A1000,A1000=A1001,A1001=A1002,A1002=A1003,A1003=A1004,A1004=A1005,A1005=A1006),IF(A1006+1&gt;MATCH(0,Input_Lieferant!$B$9:$B$158,-1),"",A1006+1),A1006),"")</f>
        <v>46</v>
      </c>
      <c r="B1007" s="31"/>
      <c r="C1007" s="25" t="str">
        <f t="shared" si="30"/>
        <v>001</v>
      </c>
      <c r="D1007" s="31"/>
      <c r="E1007" s="31"/>
      <c r="F1007" s="31" t="str">
        <f>IF(A1007&lt;&gt;"", _xlfn.IFNA(INDEX('Systemmanager - Datenassistent'!$A$9:$AE$159,MATCH(A1007,Input_Lieferant!$B$9:$B$158,0),MATCH(W1007,'Systemmanager - Datenassistent'!$A$8:$AE$8,0)),""), "")&amp;""</f>
        <v>X</v>
      </c>
      <c r="G1007" s="31"/>
      <c r="H1007" s="31"/>
      <c r="I1007" s="31"/>
      <c r="J1007" s="31"/>
      <c r="K1007" s="31"/>
      <c r="L1007" s="31"/>
      <c r="M1007" s="31"/>
      <c r="N1007" s="31"/>
      <c r="O1007" s="31"/>
      <c r="P1007" s="31"/>
      <c r="Q1007" s="31"/>
      <c r="R1007" s="31"/>
      <c r="S1007" s="31"/>
      <c r="T1007" s="31"/>
      <c r="U1007" s="31"/>
      <c r="V1007" s="31"/>
      <c r="W1007" s="31" t="str">
        <f t="shared" si="31"/>
        <v>V_MIET_RELEVANZ</v>
      </c>
      <c r="X1007" s="31"/>
      <c r="Y1007" s="31"/>
      <c r="Z1007" s="31"/>
      <c r="AA1007" s="31"/>
      <c r="AB1007" s="31"/>
      <c r="AC1007" s="31"/>
      <c r="AD1007" s="31"/>
      <c r="AE1007" s="31"/>
      <c r="AF1007" s="31"/>
      <c r="AG1007" s="31"/>
      <c r="AH1007" s="31"/>
    </row>
    <row r="1008" spans="1:34" x14ac:dyDescent="0.4">
      <c r="A1008" s="31">
        <f>IFERROR(IF(AND(A986=A987,A987=A988,A988=A989,A989=A990,A990=A991,A991=A992,A992=A993,A993=A994,A994=A995,A995=A996,A996=A997,A997=A998,A998=A999,A999=A1000,A1000=A1001,A1001=A1002,A1002=A1003,A1003=A1004,A1004=A1005,A1005=A1006,A1006=A1007),IF(A1007+1&gt;MATCH(0,Input_Lieferant!$B$9:$B$158,-1),"",A1007+1),A1007),"")</f>
        <v>46</v>
      </c>
      <c r="B1008" s="31"/>
      <c r="C1008" s="25" t="str">
        <f t="shared" si="30"/>
        <v>001</v>
      </c>
      <c r="D1008" s="31"/>
      <c r="E1008" s="31"/>
      <c r="F1008" s="31" t="str">
        <f>IF(A1008&lt;&gt;"", _xlfn.IFNA(INDEX('Systemmanager - Datenassistent'!$A$9:$AE$159,MATCH(A1008,Input_Lieferant!$B$9:$B$158,0),MATCH(W1008,'Systemmanager - Datenassistent'!$A$8:$AE$8,0)),""), "")&amp;""</f>
        <v>2</v>
      </c>
      <c r="G1008" s="31"/>
      <c r="H1008" s="31"/>
      <c r="I1008" s="31"/>
      <c r="J1008" s="31"/>
      <c r="K1008" s="31"/>
      <c r="L1008" s="31"/>
      <c r="M1008" s="31"/>
      <c r="N1008" s="31"/>
      <c r="O1008" s="31"/>
      <c r="P1008" s="31"/>
      <c r="Q1008" s="31"/>
      <c r="R1008" s="31"/>
      <c r="S1008" s="31"/>
      <c r="T1008" s="31"/>
      <c r="U1008" s="31"/>
      <c r="V1008" s="31"/>
      <c r="W1008" s="31" t="str">
        <f t="shared" si="31"/>
        <v>V_NACHSCHUBKLASSE</v>
      </c>
      <c r="X1008" s="31"/>
      <c r="Y1008" s="31"/>
      <c r="Z1008" s="31"/>
      <c r="AA1008" s="31"/>
      <c r="AB1008" s="31"/>
      <c r="AC1008" s="31"/>
      <c r="AD1008" s="31"/>
      <c r="AE1008" s="31"/>
      <c r="AF1008" s="31"/>
      <c r="AG1008" s="31"/>
      <c r="AH1008" s="31"/>
    </row>
    <row r="1009" spans="1:34" x14ac:dyDescent="0.4">
      <c r="A1009" s="31">
        <f>IFERROR(IF(AND(A987=A988,A988=A989,A989=A990,A990=A991,A991=A992,A992=A993,A993=A994,A994=A995,A995=A996,A996=A997,A997=A998,A998=A999,A999=A1000,A1000=A1001,A1001=A1002,A1002=A1003,A1003=A1004,A1004=A1005,A1005=A1006,A1006=A1007,A1007=A1008),IF(A1008+1&gt;MATCH(0,Input_Lieferant!$B$9:$B$158,-1),"",A1008+1),A1008),"")</f>
        <v>46</v>
      </c>
      <c r="B1009" s="31"/>
      <c r="C1009" s="25" t="str">
        <f t="shared" si="30"/>
        <v>001</v>
      </c>
      <c r="D1009" s="31"/>
      <c r="E1009" s="31"/>
      <c r="F1009" s="31" t="str">
        <f>IF(A1009&lt;&gt;"", _xlfn.IFNA(INDEX(Input_Lieferant!$A$9:$AS$159,MATCH(A1009,Input_Lieferant!$B$9:$B$158,0),MATCH(W1009,Input_Lieferant!$A$8:$AS$8,0)),""), "")&amp;""</f>
        <v>25</v>
      </c>
      <c r="G1009" s="31"/>
      <c r="H1009" s="31"/>
      <c r="I1009" s="31"/>
      <c r="J1009" s="31"/>
      <c r="K1009" s="31"/>
      <c r="L1009" s="31"/>
      <c r="M1009" s="31"/>
      <c r="N1009" s="31"/>
      <c r="O1009" s="31"/>
      <c r="P1009" s="31"/>
      <c r="Q1009" s="31"/>
      <c r="R1009" s="31"/>
      <c r="S1009" s="31"/>
      <c r="T1009" s="31"/>
      <c r="U1009" s="31"/>
      <c r="V1009" s="31"/>
      <c r="W1009" s="31" t="str">
        <f t="shared" si="31"/>
        <v>V_LAGERFAEHIGKEIT</v>
      </c>
      <c r="X1009" s="31"/>
      <c r="Y1009" s="31"/>
      <c r="Z1009" s="31"/>
      <c r="AA1009" s="31"/>
      <c r="AB1009" s="31"/>
      <c r="AC1009" s="31"/>
      <c r="AD1009" s="31"/>
      <c r="AE1009" s="31"/>
      <c r="AF1009" s="31"/>
      <c r="AG1009" s="31"/>
      <c r="AH1009" s="31"/>
    </row>
    <row r="1010" spans="1:34" x14ac:dyDescent="0.4">
      <c r="A1010" s="31">
        <f>IFERROR(IF(AND(A988=A989,A989=A990,A990=A991,A991=A992,A992=A993,A993=A994,A994=A995,A995=A996,A996=A997,A997=A998,A998=A999,A999=A1000,A1000=A1001,A1001=A1002,A1002=A1003,A1003=A1004,A1004=A1005,A1005=A1006,A1006=A1007,A1007=A1008,A1008=A1009),IF(A1009+1&gt;MATCH(0,Input_Lieferant!$B$9:$B$158,-1),"",A1009+1),A1009),"")</f>
        <v>46</v>
      </c>
      <c r="B1010" s="31"/>
      <c r="C1010" s="25" t="str">
        <f t="shared" si="30"/>
        <v>001</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V_BETRIEBSMITTEL</v>
      </c>
      <c r="X1010" s="31"/>
      <c r="Y1010" s="31"/>
      <c r="Z1010" s="31"/>
      <c r="AA1010" s="31"/>
      <c r="AB1010" s="31"/>
      <c r="AC1010" s="31"/>
      <c r="AD1010" s="31"/>
      <c r="AE1010" s="31"/>
      <c r="AF1010" s="31"/>
      <c r="AG1010" s="31"/>
      <c r="AH1010" s="31"/>
    </row>
    <row r="1011" spans="1:34" x14ac:dyDescent="0.4">
      <c r="A1011" s="31">
        <f>IFERROR(IF(AND(A989=A990,A990=A991,A991=A992,A992=A993,A993=A994,A994=A995,A995=A996,A996=A997,A997=A998,A998=A999,A999=A1000,A1000=A1001,A1001=A1002,A1002=A1003,A1003=A1004,A1004=A1005,A1005=A1006,A1006=A1007,A1007=A1008,A1008=A1009,A1009=A1010),IF(A1010+1&gt;MATCH(0,Input_Lieferant!$B$9:$B$158,-1),"",A1010+1),A1010),"")</f>
        <v>46</v>
      </c>
      <c r="B1011" s="31"/>
      <c r="C1011" s="25" t="str">
        <f t="shared" si="30"/>
        <v>001</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V_SONDERBETRIEBSMITTEL_MKZ</v>
      </c>
      <c r="X1011" s="31"/>
      <c r="Y1011" s="31"/>
      <c r="Z1011" s="31"/>
      <c r="AA1011" s="31"/>
      <c r="AB1011" s="31"/>
      <c r="AC1011" s="31"/>
      <c r="AD1011" s="31"/>
      <c r="AE1011" s="31"/>
      <c r="AF1011" s="31"/>
      <c r="AG1011" s="31"/>
      <c r="AH1011" s="31"/>
    </row>
    <row r="1012" spans="1:34" x14ac:dyDescent="0.4">
      <c r="A1012" s="31">
        <f>IFERROR(IF(AND(A990=A991,A991=A992,A992=A993,A993=A994,A994=A995,A995=A996,A996=A997,A997=A998,A998=A999,A999=A1000,A1000=A1001,A1001=A1002,A1002=A1003,A1003=A1004,A1004=A1005,A1005=A1006,A1006=A1007,A1007=A1008,A1008=A1009,A1009=A1010,A1010=A1011),IF(A1011+1&gt;MATCH(0,Input_Lieferant!$B$9:$B$158,-1),"",A1011+1),A1011),"")</f>
        <v>46</v>
      </c>
      <c r="B1012" s="31"/>
      <c r="C1012" s="25" t="str">
        <f t="shared" si="30"/>
        <v>001</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31"/>
      <c r="H1012" s="31"/>
      <c r="I1012" s="31"/>
      <c r="J1012" s="31"/>
      <c r="K1012" s="31"/>
      <c r="L1012" s="31"/>
      <c r="M1012" s="31"/>
      <c r="N1012" s="31"/>
      <c r="O1012" s="31"/>
      <c r="P1012" s="31"/>
      <c r="Q1012" s="31"/>
      <c r="R1012" s="31"/>
      <c r="S1012" s="31"/>
      <c r="T1012" s="31"/>
      <c r="U1012" s="31"/>
      <c r="V1012" s="31"/>
      <c r="W1012" s="31" t="str">
        <f t="shared" si="31"/>
        <v>V_SONDERBETRIEBSMITTEL_PRD</v>
      </c>
      <c r="X1012" s="31"/>
      <c r="Y1012" s="31"/>
      <c r="Z1012" s="31"/>
      <c r="AA1012" s="31"/>
      <c r="AB1012" s="31"/>
      <c r="AC1012" s="31"/>
      <c r="AD1012" s="31"/>
      <c r="AE1012" s="31"/>
      <c r="AF1012" s="31"/>
      <c r="AG1012" s="31"/>
      <c r="AH1012" s="31"/>
    </row>
    <row r="1013" spans="1:34" x14ac:dyDescent="0.4">
      <c r="A1013" s="31">
        <f>IFERROR(IF(AND(A991=A992,A992=A993,A993=A994,A994=A995,A995=A996,A996=A997,A997=A998,A998=A999,A999=A1000,A1000=A1001,A1001=A1002,A1002=A1003,A1003=A1004,A1004=A1005,A1005=A1006,A1006=A1007,A1007=A1008,A1008=A1009,A1009=A1010,A1010=A1011,A1011=A1012),IF(A1012+1&gt;MATCH(0,Input_Lieferant!$B$9:$B$158,-1),"",A1012+1),A1012),"")</f>
        <v>46</v>
      </c>
      <c r="B1013" s="31"/>
      <c r="C1013" s="25" t="str">
        <f t="shared" si="30"/>
        <v>001</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V_SONDERBETRIEBSMITTEL_TRP</v>
      </c>
      <c r="X1013" s="31"/>
      <c r="Y1013" s="31"/>
      <c r="Z1013" s="31"/>
      <c r="AA1013" s="31"/>
      <c r="AB1013" s="31"/>
      <c r="AC1013" s="31"/>
      <c r="AD1013" s="31"/>
      <c r="AE1013" s="31"/>
      <c r="AF1013" s="31"/>
      <c r="AG1013" s="31"/>
      <c r="AH1013" s="31"/>
    </row>
    <row r="1014" spans="1:34" x14ac:dyDescent="0.4">
      <c r="A1014" s="31">
        <f>IFERROR(IF(AND(A992=A993,A993=A994,A994=A995,A995=A996,A996=A997,A997=A998,A998=A999,A999=A1000,A1000=A1001,A1001=A1002,A1002=A1003,A1003=A1004,A1004=A1005,A1005=A1006,A1006=A1007,A1007=A1008,A1008=A1009,A1009=A1010,A1010=A1011,A1011=A1012,A1012=A1013),IF(A1013+1&gt;MATCH(0,Input_Lieferant!$B$9:$B$158,-1),"",A1013+1),A1013),"")</f>
        <v>47</v>
      </c>
      <c r="B1014" s="31"/>
      <c r="C1014" s="25" t="str">
        <f t="shared" si="30"/>
        <v>001</v>
      </c>
      <c r="D1014" s="31"/>
      <c r="E1014" s="31"/>
      <c r="F1014" s="31" t="str">
        <f>IF(A1014&lt;&gt;"", _xlfn.IFNA(INDEX(Grunddaten!$A$9:$S$159,MATCH(A1014,Input_Lieferant!$B$9:$B$158,0),MATCH(W1014,Grunddaten!$A$8:$M$8,0)),""), "")&amp;""</f>
        <v>hofQnryGcoyWkMUdrBmUJDqlGRoKyr</v>
      </c>
      <c r="G1014" s="31"/>
      <c r="H1014" s="31"/>
      <c r="I1014" s="31"/>
      <c r="J1014" s="31"/>
      <c r="K1014" s="31"/>
      <c r="L1014" s="31"/>
      <c r="M1014" s="31"/>
      <c r="N1014" s="31"/>
      <c r="O1014" s="31"/>
      <c r="P1014" s="31"/>
      <c r="Q1014" s="31"/>
      <c r="R1014" s="31"/>
      <c r="S1014" s="31"/>
      <c r="T1014" s="31"/>
      <c r="U1014" s="31"/>
      <c r="V1014" s="31"/>
      <c r="W1014" s="31" t="str">
        <f t="shared" si="31"/>
        <v>V_A_NUMMER</v>
      </c>
      <c r="X1014" s="31"/>
      <c r="Y1014" s="31"/>
      <c r="Z1014" s="31"/>
      <c r="AA1014" s="31"/>
      <c r="AB1014" s="31"/>
      <c r="AC1014" s="31"/>
      <c r="AD1014" s="31"/>
      <c r="AE1014" s="31"/>
      <c r="AF1014" s="31"/>
      <c r="AG1014" s="31"/>
      <c r="AH1014" s="31"/>
    </row>
    <row r="1015" spans="1:34" x14ac:dyDescent="0.4">
      <c r="A1015" s="31">
        <f>IFERROR(IF(AND(A993=A994,A994=A995,A995=A996,A996=A997,A997=A998,A998=A999,A999=A1000,A1000=A1001,A1001=A1002,A1002=A1003,A1003=A1004,A1004=A1005,A1005=A1006,A1006=A1007,A1007=A1008,A1008=A1009,A1009=A1010,A1010=A1011,A1011=A1012,A1012=A1013,A1013=A1014),IF(A1014+1&gt;MATCH(0,Input_Lieferant!$B$9:$B$158,-1),"",A1014+1),A1014),"")</f>
        <v>47</v>
      </c>
      <c r="B1015" s="31"/>
      <c r="C1015" s="25" t="str">
        <f t="shared" si="30"/>
        <v>001</v>
      </c>
      <c r="D1015" s="31"/>
      <c r="E1015" s="31"/>
      <c r="F1015" s="31" t="str">
        <f>IF(A1015&lt;&gt;"", _xlfn.IFNA(INDEX(Grunddaten!$A$9:$S$159,MATCH(A1015,Input_Lieferant!$B$9:$B$158,0),MATCH(W1015,Grunddaten!$A$8:$M$8,0)),""), "")&amp;""</f>
        <v/>
      </c>
      <c r="G1015" s="31"/>
      <c r="H1015" s="31"/>
      <c r="I1015" s="31"/>
      <c r="J1015" s="31"/>
      <c r="K1015" s="31"/>
      <c r="L1015" s="31"/>
      <c r="M1015" s="31"/>
      <c r="N1015" s="31"/>
      <c r="O1015" s="31"/>
      <c r="P1015" s="31"/>
      <c r="Q1015" s="31"/>
      <c r="R1015" s="31"/>
      <c r="S1015" s="31"/>
      <c r="T1015" s="31"/>
      <c r="U1015" s="31"/>
      <c r="V1015" s="31"/>
      <c r="W1015" s="31" t="str">
        <f t="shared" si="31"/>
        <v>V_REVFREMD</v>
      </c>
      <c r="X1015" s="31"/>
      <c r="Y1015" s="31"/>
      <c r="Z1015" s="31"/>
      <c r="AA1015" s="31"/>
      <c r="AB1015" s="31"/>
      <c r="AC1015" s="31"/>
      <c r="AD1015" s="31"/>
      <c r="AE1015" s="31"/>
      <c r="AF1015" s="31"/>
      <c r="AG1015" s="31"/>
      <c r="AH1015" s="31"/>
    </row>
    <row r="1016" spans="1:34" x14ac:dyDescent="0.4">
      <c r="A1016" s="31">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31"/>
      <c r="C1016" s="25" t="str">
        <f t="shared" si="30"/>
        <v>001</v>
      </c>
      <c r="D1016" s="31"/>
      <c r="E1016" s="31"/>
      <c r="F1016" s="31" t="str">
        <f>IF(A1016&lt;&gt;"", _xlfn.IFNA(INDEX(Grunddaten!$A$9:$S$159,MATCH(A1016,Input_Lieferant!$B$9:$B$158,0),MATCH(W1016,Grunddaten!$A$8:$M$8,0)),""), "")&amp;""</f>
        <v/>
      </c>
      <c r="G1016" s="31"/>
      <c r="H1016" s="31"/>
      <c r="I1016" s="31"/>
      <c r="J1016" s="31"/>
      <c r="K1016" s="31"/>
      <c r="L1016" s="31"/>
      <c r="M1016" s="31"/>
      <c r="N1016" s="31"/>
      <c r="O1016" s="31"/>
      <c r="P1016" s="31"/>
      <c r="Q1016" s="31"/>
      <c r="R1016" s="31"/>
      <c r="S1016" s="31"/>
      <c r="T1016" s="31"/>
      <c r="U1016" s="31"/>
      <c r="V1016" s="31"/>
      <c r="W1016" s="31" t="str">
        <f t="shared" si="31"/>
        <v>V_REVEIGEN</v>
      </c>
      <c r="X1016" s="31"/>
      <c r="Y1016" s="31"/>
      <c r="Z1016" s="31"/>
      <c r="AA1016" s="31"/>
      <c r="AB1016" s="31"/>
      <c r="AC1016" s="31"/>
      <c r="AD1016" s="31"/>
      <c r="AE1016" s="31"/>
      <c r="AF1016" s="31"/>
      <c r="AG1016" s="31"/>
      <c r="AH1016" s="31"/>
    </row>
    <row r="1017" spans="1:34" x14ac:dyDescent="0.4">
      <c r="A1017" s="31">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31"/>
      <c r="C1017" s="25" t="str">
        <f t="shared" si="30"/>
        <v>001</v>
      </c>
      <c r="D1017" s="31"/>
      <c r="E1017" s="31"/>
      <c r="F1017" s="31" t="str">
        <f>IF(A1017&lt;&gt;"", _xlfn.IFNA(INDEX('Systemmanager - Datenassistent'!$A$9:$AE$159,MATCH(A1017,Input_Lieferant!$B$9:$B$158,0),MATCH(W1017,'Systemmanager - Datenassistent'!$A$8:$AE$8,0)),""), "")&amp;""</f>
        <v>ozuuvwBcdvPIrLDwAcoxcGFjOvImXP</v>
      </c>
      <c r="G1017" s="31"/>
      <c r="H1017" s="31"/>
      <c r="I1017" s="31"/>
      <c r="J1017" s="31"/>
      <c r="K1017" s="31"/>
      <c r="L1017" s="31"/>
      <c r="M1017" s="31"/>
      <c r="N1017" s="31"/>
      <c r="O1017" s="31"/>
      <c r="P1017" s="31"/>
      <c r="Q1017" s="31"/>
      <c r="R1017" s="31"/>
      <c r="S1017" s="31"/>
      <c r="T1017" s="31"/>
      <c r="U1017" s="31"/>
      <c r="V1017" s="31"/>
      <c r="W1017" s="31" t="str">
        <f t="shared" si="31"/>
        <v>V_SYSTEMMANAGER</v>
      </c>
      <c r="X1017" s="31"/>
      <c r="Y1017" s="31"/>
      <c r="Z1017" s="31"/>
      <c r="AA1017" s="31"/>
      <c r="AB1017" s="31"/>
      <c r="AC1017" s="31"/>
      <c r="AD1017" s="31"/>
      <c r="AE1017" s="31"/>
      <c r="AF1017" s="31"/>
      <c r="AG1017" s="31"/>
      <c r="AH1017" s="31"/>
    </row>
    <row r="1018" spans="1:34" x14ac:dyDescent="0.4">
      <c r="A1018" s="31">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31"/>
      <c r="C1018" s="25" t="str">
        <f t="shared" si="30"/>
        <v>001</v>
      </c>
      <c r="D1018" s="31"/>
      <c r="E1018" s="31"/>
      <c r="F1018" s="31" t="str">
        <f>IF(A1018&lt;&gt;"", _xlfn.IFNA(INDEX(Grunddaten!$A$9:$S$159,MATCH(A1018,Input_Lieferant!$B$9:$B$158,0),MATCH(W1018,Grunddaten!$A$8:$M$8,0)),""), "")&amp;""</f>
        <v>U</v>
      </c>
      <c r="G1018" s="31"/>
      <c r="H1018" s="31"/>
      <c r="I1018" s="31"/>
      <c r="J1018" s="31"/>
      <c r="K1018" s="31"/>
      <c r="L1018" s="31"/>
      <c r="M1018" s="31"/>
      <c r="N1018" s="31"/>
      <c r="O1018" s="31"/>
      <c r="P1018" s="31"/>
      <c r="Q1018" s="31"/>
      <c r="R1018" s="31"/>
      <c r="S1018" s="31"/>
      <c r="T1018" s="31"/>
      <c r="U1018" s="31"/>
      <c r="V1018" s="31"/>
      <c r="W1018" s="31" t="str">
        <f t="shared" si="31"/>
        <v>V_UEBERSETZUNG</v>
      </c>
      <c r="X1018" s="31"/>
      <c r="Y1018" s="31"/>
      <c r="Z1018" s="31"/>
      <c r="AA1018" s="31"/>
      <c r="AB1018" s="31"/>
      <c r="AC1018" s="31"/>
      <c r="AD1018" s="31"/>
      <c r="AE1018" s="31"/>
      <c r="AF1018" s="31"/>
      <c r="AG1018" s="31"/>
      <c r="AH1018" s="31"/>
    </row>
    <row r="1019" spans="1:34" x14ac:dyDescent="0.4">
      <c r="A1019" s="31">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31"/>
      <c r="C1019" s="25" t="str">
        <f t="shared" si="30"/>
        <v>001</v>
      </c>
      <c r="D1019" s="31"/>
      <c r="E1019" s="31"/>
      <c r="F1019" s="31" t="str">
        <f>IF(A1019&lt;&gt;"", _xlfn.IFNA(INDEX('Systemmanager - Datenassistent'!$A$9:$AE$159,MATCH(A1019,Input_Lieferant!$B$9:$B$158,0),MATCH(W1019,'Systemmanager - Datenassistent'!$A$8:$AE$8,0)),""), "")&amp;""</f>
        <v>lPJfVeuiCddJbKcFvDzmUOmFKyMuFa</v>
      </c>
      <c r="G1019" s="31"/>
      <c r="H1019" s="31"/>
      <c r="I1019" s="31"/>
      <c r="J1019" s="31"/>
      <c r="K1019" s="31"/>
      <c r="L1019" s="31"/>
      <c r="M1019" s="31"/>
      <c r="N1019" s="31"/>
      <c r="O1019" s="31"/>
      <c r="P1019" s="31"/>
      <c r="Q1019" s="31"/>
      <c r="R1019" s="31"/>
      <c r="S1019" s="31"/>
      <c r="T1019" s="31"/>
      <c r="U1019" s="31"/>
      <c r="V1019" s="31"/>
      <c r="W1019" s="31" t="str">
        <f t="shared" si="31"/>
        <v>V_KENNZIFFER</v>
      </c>
      <c r="X1019" s="31"/>
      <c r="Y1019" s="31"/>
      <c r="Z1019" s="31"/>
      <c r="AA1019" s="31"/>
      <c r="AB1019" s="31"/>
      <c r="AC1019" s="31"/>
      <c r="AD1019" s="31"/>
      <c r="AE1019" s="31"/>
      <c r="AF1019" s="31"/>
      <c r="AG1019" s="31"/>
      <c r="AH1019" s="31"/>
    </row>
    <row r="1020" spans="1:34" x14ac:dyDescent="0.4">
      <c r="A1020" s="31">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31"/>
      <c r="C1020" s="25" t="str">
        <f t="shared" si="30"/>
        <v>001</v>
      </c>
      <c r="D1020" s="31"/>
      <c r="E1020" s="31"/>
      <c r="F1020" s="31" t="str">
        <f>IF(A1020&lt;&gt;"", _xlfn.IFNA(INDEX('Systemmanager - Datenassistent'!$A$9:$AE$159,MATCH(A1020,Input_Lieferant!$B$9:$B$158,0),MATCH(W1020,'Systemmanager - Datenassistent'!$A$8:$AE$8,0)),""), "")&amp;""</f>
        <v/>
      </c>
      <c r="G1020" s="31"/>
      <c r="H1020" s="31"/>
      <c r="I1020" s="31"/>
      <c r="J1020" s="31"/>
      <c r="K1020" s="31"/>
      <c r="L1020" s="31"/>
      <c r="M1020" s="31"/>
      <c r="N1020" s="31"/>
      <c r="O1020" s="31"/>
      <c r="P1020" s="31"/>
      <c r="Q1020" s="31"/>
      <c r="R1020" s="31"/>
      <c r="S1020" s="31"/>
      <c r="T1020" s="31"/>
      <c r="U1020" s="31"/>
      <c r="V1020" s="31"/>
      <c r="W1020" s="31" t="str">
        <f t="shared" si="31"/>
        <v>V_NEXT_HIGHER</v>
      </c>
      <c r="X1020" s="31"/>
      <c r="Y1020" s="31"/>
      <c r="Z1020" s="31"/>
      <c r="AA1020" s="31"/>
      <c r="AB1020" s="31"/>
      <c r="AC1020" s="31"/>
      <c r="AD1020" s="31"/>
      <c r="AE1020" s="31"/>
      <c r="AF1020" s="31"/>
      <c r="AG1020" s="31"/>
      <c r="AH1020" s="31"/>
    </row>
    <row r="1021" spans="1:34" x14ac:dyDescent="0.4">
      <c r="A1021" s="31">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31"/>
      <c r="C1021" s="25" t="str">
        <f t="shared" si="30"/>
        <v>001</v>
      </c>
      <c r="D1021" s="31"/>
      <c r="E1021" s="31"/>
      <c r="F1021" s="31" t="str">
        <f>IF(A1021&lt;&gt;"", _xlfn.IFNA(INDEX(Grunddaten!$A$9:$S$159,MATCH(A1021,Input_Lieferant!$B$9:$B$158,0),MATCH(W1021,Grunddaten!$A$8:$M$8,0)),""), "")&amp;""</f>
        <v/>
      </c>
      <c r="G1021" s="31"/>
      <c r="H1021" s="31"/>
      <c r="I1021" s="31"/>
      <c r="J1021" s="31"/>
      <c r="K1021" s="31"/>
      <c r="L1021" s="31"/>
      <c r="M1021" s="31"/>
      <c r="N1021" s="31"/>
      <c r="O1021" s="31"/>
      <c r="P1021" s="31"/>
      <c r="Q1021" s="31"/>
      <c r="R1021" s="31"/>
      <c r="S1021" s="31"/>
      <c r="T1021" s="31"/>
      <c r="U1021" s="31"/>
      <c r="V1021" s="31"/>
      <c r="W1021" s="31" t="str">
        <f t="shared" si="31"/>
        <v>V_ZERTFLUG</v>
      </c>
      <c r="X1021" s="31"/>
      <c r="Y1021" s="31"/>
      <c r="Z1021" s="31"/>
      <c r="AA1021" s="31"/>
      <c r="AB1021" s="31"/>
      <c r="AC1021" s="31"/>
      <c r="AD1021" s="31"/>
      <c r="AE1021" s="31"/>
      <c r="AF1021" s="31"/>
      <c r="AG1021" s="31"/>
      <c r="AH1021" s="31"/>
    </row>
    <row r="1022" spans="1:34" x14ac:dyDescent="0.4">
      <c r="A1022" s="31">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31"/>
      <c r="C1022" s="25" t="str">
        <f t="shared" si="30"/>
        <v>001</v>
      </c>
      <c r="D1022" s="31"/>
      <c r="E1022" s="31"/>
      <c r="F1022" s="31" t="str">
        <f>IF(A1022&lt;&gt;"", _xlfn.IFNA(INDEX('Systemmanager - Datenassistent'!$A$9:$AE$159,MATCH(A1022,Input_Lieferant!$B$9:$B$158,0),MATCH(W1022,'Systemmanager - Datenassistent'!$A$8:$AE$8,0)),""), "")&amp;""</f>
        <v/>
      </c>
      <c r="G1022" s="31"/>
      <c r="H1022" s="31"/>
      <c r="I1022" s="31"/>
      <c r="J1022" s="31"/>
      <c r="K1022" s="31"/>
      <c r="L1022" s="31"/>
      <c r="M1022" s="31"/>
      <c r="N1022" s="31"/>
      <c r="O1022" s="31"/>
      <c r="P1022" s="31"/>
      <c r="Q1022" s="31"/>
      <c r="R1022" s="31"/>
      <c r="S1022" s="31"/>
      <c r="T1022" s="31"/>
      <c r="U1022" s="31"/>
      <c r="V1022" s="31"/>
      <c r="W1022" s="31" t="str">
        <f t="shared" si="31"/>
        <v>V_APM</v>
      </c>
      <c r="X1022" s="31"/>
      <c r="Y1022" s="31"/>
      <c r="Z1022" s="31"/>
      <c r="AA1022" s="31"/>
      <c r="AB1022" s="31"/>
      <c r="AC1022" s="31"/>
      <c r="AD1022" s="31"/>
      <c r="AE1022" s="31"/>
      <c r="AF1022" s="31"/>
      <c r="AG1022" s="31"/>
      <c r="AH1022" s="31"/>
    </row>
    <row r="1023" spans="1:34" x14ac:dyDescent="0.4">
      <c r="A1023" s="31">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31"/>
      <c r="C1023" s="25" t="str">
        <f t="shared" si="30"/>
        <v>001</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V_CHEOPS</v>
      </c>
      <c r="X1023" s="31"/>
      <c r="Y1023" s="31"/>
      <c r="Z1023" s="31"/>
      <c r="AA1023" s="31"/>
      <c r="AB1023" s="31"/>
      <c r="AC1023" s="31"/>
      <c r="AD1023" s="31"/>
      <c r="AE1023" s="31"/>
      <c r="AF1023" s="31"/>
      <c r="AG1023" s="31"/>
      <c r="AH1023" s="31"/>
    </row>
    <row r="1024" spans="1:34" x14ac:dyDescent="0.4">
      <c r="A1024" s="31">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31"/>
      <c r="C1024" s="25" t="str">
        <f t="shared" si="30"/>
        <v>001</v>
      </c>
      <c r="D1024" s="31"/>
      <c r="E1024" s="31"/>
      <c r="F1024" s="31" t="str">
        <f>IF(A1024&lt;&gt;"", _xlfn.IFNA(INDEX('Systemmanager - Datenassistent'!$A$9:$AE$159,MATCH(A1024,Input_Lieferant!$B$9:$B$158,0),MATCH(W1024,'Systemmanager - Datenassistent'!$A$8:$AE$8,0)),""), "")&amp;""</f>
        <v>X</v>
      </c>
      <c r="G1024" s="31"/>
      <c r="H1024" s="31"/>
      <c r="I1024" s="31"/>
      <c r="J1024" s="31"/>
      <c r="K1024" s="31"/>
      <c r="L1024" s="31"/>
      <c r="M1024" s="31"/>
      <c r="N1024" s="31"/>
      <c r="O1024" s="31"/>
      <c r="P1024" s="31"/>
      <c r="Q1024" s="31"/>
      <c r="R1024" s="31"/>
      <c r="S1024" s="31"/>
      <c r="T1024" s="31"/>
      <c r="U1024" s="31"/>
      <c r="V1024" s="31"/>
      <c r="W1024" s="31" t="str">
        <f t="shared" si="31"/>
        <v>V_SVSAA</v>
      </c>
      <c r="X1024" s="31"/>
      <c r="Y1024" s="31"/>
      <c r="Z1024" s="31"/>
      <c r="AA1024" s="31"/>
      <c r="AB1024" s="31"/>
      <c r="AC1024" s="31"/>
      <c r="AD1024" s="31"/>
      <c r="AE1024" s="31"/>
      <c r="AF1024" s="31"/>
      <c r="AG1024" s="31"/>
      <c r="AH1024" s="31"/>
    </row>
    <row r="1025" spans="1:34" x14ac:dyDescent="0.4">
      <c r="A1025" s="31">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31"/>
      <c r="C1025" s="25" t="str">
        <f t="shared" si="30"/>
        <v>001</v>
      </c>
      <c r="D1025" s="31"/>
      <c r="E1025" s="31"/>
      <c r="F1025" s="31" t="str">
        <f>IF(A1025&lt;&gt;"", IFERROR(ROUND(INDEX(Input_Lieferant!$A$9:$AS$159,MATCH(A1025,Input_Lieferant!$B$9:$B$158,0),MATCH(W1025,Input_Lieferant!$A$8:$AS$8,0)),2),""), "")&amp;""</f>
        <v>3.4</v>
      </c>
      <c r="G1025" s="31"/>
      <c r="H1025" s="31"/>
      <c r="I1025" s="31"/>
      <c r="J1025" s="31"/>
      <c r="K1025" s="31"/>
      <c r="L1025" s="31"/>
      <c r="M1025" s="31"/>
      <c r="N1025" s="31"/>
      <c r="O1025" s="31"/>
      <c r="P1025" s="31"/>
      <c r="Q1025" s="31"/>
      <c r="R1025" s="31"/>
      <c r="S1025" s="31"/>
      <c r="T1025" s="31"/>
      <c r="U1025" s="31"/>
      <c r="V1025" s="31"/>
      <c r="W1025" s="31" t="str">
        <f t="shared" si="31"/>
        <v>V_BEWERTUNGSPREIS</v>
      </c>
      <c r="X1025" s="31"/>
      <c r="Y1025" s="31"/>
      <c r="Z1025" s="31"/>
      <c r="AA1025" s="31"/>
      <c r="AB1025" s="31"/>
      <c r="AC1025" s="31"/>
      <c r="AD1025" s="31"/>
      <c r="AE1025" s="31"/>
      <c r="AF1025" s="31"/>
      <c r="AG1025" s="31"/>
      <c r="AH1025" s="31"/>
    </row>
    <row r="1026" spans="1:34" x14ac:dyDescent="0.4">
      <c r="A1026" s="31">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31"/>
      <c r="C1026" s="25" t="str">
        <f t="shared" ref="C1026:C1089" si="32">IF(A1026="","","001")</f>
        <v>001</v>
      </c>
      <c r="D1026" s="31"/>
      <c r="E1026" s="31"/>
      <c r="F1026" s="31" t="str">
        <f>IF(A1026&lt;&gt;"", _xlfn.IFNA(INDEX(Input_Lieferant!$A$9:$AS$159,MATCH(A1026,Input_Lieferant!$B$9:$B$158,0),MATCH(W1026,Input_Lieferant!$A$8:$AS$8,0)),""), "")&amp;""</f>
        <v>CHF</v>
      </c>
      <c r="G1026" s="31"/>
      <c r="H1026" s="31"/>
      <c r="I1026" s="31"/>
      <c r="J1026" s="31"/>
      <c r="K1026" s="31"/>
      <c r="L1026" s="31"/>
      <c r="M1026" s="31"/>
      <c r="N1026" s="31"/>
      <c r="O1026" s="31"/>
      <c r="P1026" s="31"/>
      <c r="Q1026" s="31"/>
      <c r="R1026" s="31"/>
      <c r="S1026" s="31"/>
      <c r="T1026" s="31"/>
      <c r="U1026" s="31"/>
      <c r="V1026" s="31"/>
      <c r="W1026" s="31" t="str">
        <f t="shared" si="31"/>
        <v>V_WAEHRUNG</v>
      </c>
      <c r="X1026" s="31"/>
      <c r="Y1026" s="31"/>
      <c r="Z1026" s="31"/>
      <c r="AA1026" s="31"/>
      <c r="AB1026" s="31"/>
      <c r="AC1026" s="31"/>
      <c r="AD1026" s="31"/>
      <c r="AE1026" s="31"/>
      <c r="AF1026" s="31"/>
      <c r="AG1026" s="31"/>
      <c r="AH1026" s="31"/>
    </row>
    <row r="1027" spans="1:34" x14ac:dyDescent="0.4">
      <c r="A1027" s="31">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31"/>
      <c r="C1027" s="25" t="str">
        <f t="shared" si="32"/>
        <v>001</v>
      </c>
      <c r="D1027" s="31"/>
      <c r="E1027" s="31"/>
      <c r="F1027" s="31" t="str">
        <f>IF(A1027&lt;&gt;"", _xlfn.IFNA(INDEX(Input_Lieferant!$A$9:$AS$159,MATCH(A1027,Input_Lieferant!$B$9:$B$158,0),MATCH(W1027,Input_Lieferant!$A$8:$AS$8,0)),""), "")&amp;""</f>
        <v>41</v>
      </c>
      <c r="G1027" s="31"/>
      <c r="H1027" s="31"/>
      <c r="I1027" s="31"/>
      <c r="J1027" s="31"/>
      <c r="K1027" s="31"/>
      <c r="L1027" s="31"/>
      <c r="M1027" s="31"/>
      <c r="N1027" s="31"/>
      <c r="O1027" s="31"/>
      <c r="P1027" s="31"/>
      <c r="Q1027" s="31"/>
      <c r="R1027" s="31"/>
      <c r="S1027" s="31"/>
      <c r="T1027" s="31"/>
      <c r="U1027" s="31"/>
      <c r="V1027" s="31"/>
      <c r="W1027" s="31" t="str">
        <f t="shared" si="31"/>
        <v>V_PREISEINHEIT</v>
      </c>
      <c r="X1027" s="31"/>
      <c r="Y1027" s="31"/>
      <c r="Z1027" s="31"/>
      <c r="AA1027" s="31"/>
      <c r="AB1027" s="31"/>
      <c r="AC1027" s="31"/>
      <c r="AD1027" s="31"/>
      <c r="AE1027" s="31"/>
      <c r="AF1027" s="31"/>
      <c r="AG1027" s="31"/>
      <c r="AH1027" s="31"/>
    </row>
    <row r="1028" spans="1:34" x14ac:dyDescent="0.4">
      <c r="A1028" s="31">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31"/>
      <c r="C1028" s="25" t="str">
        <f t="shared" si="32"/>
        <v>001</v>
      </c>
      <c r="D1028" s="31"/>
      <c r="E1028" s="31"/>
      <c r="F1028" s="31">
        <f ca="1">IF(A1028&lt;&gt;"",NOW(),"")</f>
        <v>45755.458306018518</v>
      </c>
      <c r="G1028" s="31"/>
      <c r="H1028" s="31"/>
      <c r="I1028" s="31"/>
      <c r="J1028" s="31"/>
      <c r="K1028" s="31"/>
      <c r="L1028" s="31"/>
      <c r="M1028" s="31"/>
      <c r="N1028" s="31"/>
      <c r="O1028" s="31"/>
      <c r="P1028" s="31"/>
      <c r="Q1028" s="31"/>
      <c r="R1028" s="31"/>
      <c r="S1028" s="31"/>
      <c r="T1028" s="31"/>
      <c r="U1028" s="31"/>
      <c r="V1028" s="31"/>
      <c r="W1028" s="31" t="str">
        <f t="shared" si="31"/>
        <v>V_GUELTIGAB</v>
      </c>
      <c r="X1028" s="31"/>
      <c r="Y1028" s="31"/>
      <c r="Z1028" s="31"/>
      <c r="AA1028" s="31"/>
      <c r="AB1028" s="31"/>
      <c r="AC1028" s="31"/>
      <c r="AD1028" s="31"/>
      <c r="AE1028" s="31"/>
      <c r="AF1028" s="31"/>
      <c r="AG1028" s="31"/>
      <c r="AH1028" s="31"/>
    </row>
    <row r="1029" spans="1:34" x14ac:dyDescent="0.4">
      <c r="A1029" s="31">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31"/>
      <c r="C1029" s="25" t="str">
        <f t="shared" si="32"/>
        <v>001</v>
      </c>
      <c r="D1029" s="31"/>
      <c r="E1029" s="31"/>
      <c r="F1029" s="31" t="str">
        <f>IF(A1029&lt;&gt;"", _xlfn.IFNA(INDEX('Systemmanager - Datenassistent'!$A$9:$AE$159,MATCH(A1029,Input_Lieferant!$B$9:$B$158,0),MATCH(W1029,'Systemmanager - Datenassistent'!$A$8:$AE$8,0)),""), "")&amp;""</f>
        <v/>
      </c>
      <c r="G1029" s="31"/>
      <c r="H1029" s="31"/>
      <c r="I1029" s="31"/>
      <c r="J1029" s="31"/>
      <c r="K1029" s="31"/>
      <c r="L1029" s="31"/>
      <c r="M1029" s="31"/>
      <c r="N1029" s="31"/>
      <c r="O1029" s="31"/>
      <c r="P1029" s="31"/>
      <c r="Q1029" s="31"/>
      <c r="R1029" s="31"/>
      <c r="S1029" s="31"/>
      <c r="T1029" s="31"/>
      <c r="U1029" s="31"/>
      <c r="V1029" s="31"/>
      <c r="W1029" s="31" t="str">
        <f t="shared" si="31"/>
        <v>V_MIET_RELEVANZ</v>
      </c>
      <c r="X1029" s="31"/>
      <c r="Y1029" s="31"/>
      <c r="Z1029" s="31"/>
      <c r="AA1029" s="31"/>
      <c r="AB1029" s="31"/>
      <c r="AC1029" s="31"/>
      <c r="AD1029" s="31"/>
      <c r="AE1029" s="31"/>
      <c r="AF1029" s="31"/>
      <c r="AG1029" s="31"/>
      <c r="AH1029" s="31"/>
    </row>
    <row r="1030" spans="1:34" x14ac:dyDescent="0.4">
      <c r="A1030" s="31">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31"/>
      <c r="C1030" s="25" t="str">
        <f t="shared" si="32"/>
        <v>001</v>
      </c>
      <c r="D1030" s="31"/>
      <c r="E1030" s="31"/>
      <c r="F1030" s="31" t="str">
        <f>IF(A1030&lt;&gt;"", _xlfn.IFNA(INDEX('Systemmanager - Datenassistent'!$A$9:$AE$159,MATCH(A1030,Input_Lieferant!$B$9:$B$158,0),MATCH(W1030,'Systemmanager - Datenassistent'!$A$8:$AE$8,0)),""), "")&amp;""</f>
        <v>3</v>
      </c>
      <c r="G1030" s="31"/>
      <c r="H1030" s="31"/>
      <c r="I1030" s="31"/>
      <c r="J1030" s="31"/>
      <c r="K1030" s="31"/>
      <c r="L1030" s="31"/>
      <c r="M1030" s="31"/>
      <c r="N1030" s="31"/>
      <c r="O1030" s="31"/>
      <c r="P1030" s="31"/>
      <c r="Q1030" s="31"/>
      <c r="R1030" s="31"/>
      <c r="S1030" s="31"/>
      <c r="T1030" s="31"/>
      <c r="U1030" s="31"/>
      <c r="V1030" s="31"/>
      <c r="W1030" s="31" t="str">
        <f t="shared" si="31"/>
        <v>V_NACHSCHUBKLASSE</v>
      </c>
      <c r="X1030" s="31"/>
      <c r="Y1030" s="31"/>
      <c r="Z1030" s="31"/>
      <c r="AA1030" s="31"/>
      <c r="AB1030" s="31"/>
      <c r="AC1030" s="31"/>
      <c r="AD1030" s="31"/>
      <c r="AE1030" s="31"/>
      <c r="AF1030" s="31"/>
      <c r="AG1030" s="31"/>
      <c r="AH1030" s="31"/>
    </row>
    <row r="1031" spans="1:34" x14ac:dyDescent="0.4">
      <c r="A1031" s="31">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31"/>
      <c r="C1031" s="25" t="str">
        <f t="shared" si="32"/>
        <v>001</v>
      </c>
      <c r="D1031" s="31"/>
      <c r="E1031" s="31"/>
      <c r="F1031" s="31" t="str">
        <f>IF(A1031&lt;&gt;"", _xlfn.IFNA(INDEX(Input_Lieferant!$A$9:$AS$159,MATCH(A1031,Input_Lieferant!$B$9:$B$158,0),MATCH(W1031,Input_Lieferant!$A$8:$AS$8,0)),""), "")&amp;""</f>
        <v>72</v>
      </c>
      <c r="G1031" s="31"/>
      <c r="H1031" s="31"/>
      <c r="I1031" s="31"/>
      <c r="J1031" s="31"/>
      <c r="K1031" s="31"/>
      <c r="L1031" s="31"/>
      <c r="M1031" s="31"/>
      <c r="N1031" s="31"/>
      <c r="O1031" s="31"/>
      <c r="P1031" s="31"/>
      <c r="Q1031" s="31"/>
      <c r="R1031" s="31"/>
      <c r="S1031" s="31"/>
      <c r="T1031" s="31"/>
      <c r="U1031" s="31"/>
      <c r="V1031" s="31"/>
      <c r="W1031" s="31" t="str">
        <f t="shared" si="31"/>
        <v>V_LAGERFAEHIGKEIT</v>
      </c>
      <c r="X1031" s="31"/>
      <c r="Y1031" s="31"/>
      <c r="Z1031" s="31"/>
      <c r="AA1031" s="31"/>
      <c r="AB1031" s="31"/>
      <c r="AC1031" s="31"/>
      <c r="AD1031" s="31"/>
      <c r="AE1031" s="31"/>
      <c r="AF1031" s="31"/>
      <c r="AG1031" s="31"/>
      <c r="AH1031" s="31"/>
    </row>
    <row r="1032" spans="1:34" x14ac:dyDescent="0.4">
      <c r="A1032" s="31">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31"/>
      <c r="C1032" s="25" t="str">
        <f t="shared" si="32"/>
        <v>001</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31"/>
      <c r="H1032" s="31"/>
      <c r="I1032" s="31"/>
      <c r="J1032" s="31"/>
      <c r="K1032" s="31"/>
      <c r="L1032" s="31"/>
      <c r="M1032" s="31"/>
      <c r="N1032" s="31"/>
      <c r="O1032" s="31"/>
      <c r="P1032" s="31"/>
      <c r="Q1032" s="31"/>
      <c r="R1032" s="31"/>
      <c r="S1032" s="31"/>
      <c r="T1032" s="31"/>
      <c r="U1032" s="31"/>
      <c r="V1032" s="31"/>
      <c r="W1032" s="31" t="str">
        <f t="shared" si="31"/>
        <v>V_BETRIEBSMITTEL</v>
      </c>
      <c r="X1032" s="31"/>
      <c r="Y1032" s="31"/>
      <c r="Z1032" s="31"/>
      <c r="AA1032" s="31"/>
      <c r="AB1032" s="31"/>
      <c r="AC1032" s="31"/>
      <c r="AD1032" s="31"/>
      <c r="AE1032" s="31"/>
      <c r="AF1032" s="31"/>
      <c r="AG1032" s="31"/>
      <c r="AH1032" s="31"/>
    </row>
    <row r="1033" spans="1:34" x14ac:dyDescent="0.4">
      <c r="A1033" s="31">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31"/>
      <c r="C1033" s="25" t="str">
        <f t="shared" si="32"/>
        <v>001</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V_SONDERBETRIEBSMITTEL_MKZ</v>
      </c>
      <c r="X1033" s="31"/>
      <c r="Y1033" s="31"/>
      <c r="Z1033" s="31"/>
      <c r="AA1033" s="31"/>
      <c r="AB1033" s="31"/>
      <c r="AC1033" s="31"/>
      <c r="AD1033" s="31"/>
      <c r="AE1033" s="31"/>
      <c r="AF1033" s="31"/>
      <c r="AG1033" s="31"/>
      <c r="AH1033" s="31"/>
    </row>
    <row r="1034" spans="1:34" x14ac:dyDescent="0.4">
      <c r="A1034" s="31">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31"/>
      <c r="C1034" s="25" t="str">
        <f t="shared" si="32"/>
        <v>001</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V_SONDERBETRIEBSMITTEL_PRD</v>
      </c>
      <c r="X1034" s="31"/>
      <c r="Y1034" s="31"/>
      <c r="Z1034" s="31"/>
      <c r="AA1034" s="31"/>
      <c r="AB1034" s="31"/>
      <c r="AC1034" s="31"/>
      <c r="AD1034" s="31"/>
      <c r="AE1034" s="31"/>
      <c r="AF1034" s="31"/>
      <c r="AG1034" s="31"/>
      <c r="AH1034" s="31"/>
    </row>
    <row r="1035" spans="1:34" x14ac:dyDescent="0.4">
      <c r="A1035" s="31">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31"/>
      <c r="C1035" s="25" t="str">
        <f t="shared" si="32"/>
        <v>001</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V_SONDERBETRIEBSMITTEL_TRP</v>
      </c>
      <c r="X1035" s="31"/>
      <c r="Y1035" s="31"/>
      <c r="Z1035" s="31"/>
      <c r="AA1035" s="31"/>
      <c r="AB1035" s="31"/>
      <c r="AC1035" s="31"/>
      <c r="AD1035" s="31"/>
      <c r="AE1035" s="31"/>
      <c r="AF1035" s="31"/>
      <c r="AG1035" s="31"/>
      <c r="AH1035" s="31"/>
    </row>
    <row r="1036" spans="1:34" x14ac:dyDescent="0.4">
      <c r="A1036" s="31">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31"/>
      <c r="C1036" s="25" t="str">
        <f t="shared" si="32"/>
        <v>001</v>
      </c>
      <c r="D1036" s="31"/>
      <c r="E1036" s="31"/>
      <c r="F1036" s="31" t="str">
        <f>IF(A1036&lt;&gt;"", _xlfn.IFNA(INDEX(Grunddaten!$A$9:$S$159,MATCH(A1036,Input_Lieferant!$B$9:$B$158,0),MATCH(W1036,Grunddaten!$A$8:$M$8,0)),""), "")&amp;""</f>
        <v/>
      </c>
      <c r="G1036" s="31"/>
      <c r="H1036" s="31"/>
      <c r="I1036" s="31"/>
      <c r="J1036" s="31"/>
      <c r="K1036" s="31"/>
      <c r="L1036" s="31"/>
      <c r="M1036" s="31"/>
      <c r="N1036" s="31"/>
      <c r="O1036" s="31"/>
      <c r="P1036" s="31"/>
      <c r="Q1036" s="31"/>
      <c r="R1036" s="31"/>
      <c r="S1036" s="31"/>
      <c r="T1036" s="31"/>
      <c r="U1036" s="31"/>
      <c r="V1036" s="31"/>
      <c r="W1036" s="31" t="str">
        <f t="shared" si="31"/>
        <v>V_A_NUMMER</v>
      </c>
      <c r="X1036" s="31"/>
      <c r="Y1036" s="31"/>
      <c r="Z1036" s="31"/>
      <c r="AA1036" s="31"/>
      <c r="AB1036" s="31"/>
      <c r="AC1036" s="31"/>
      <c r="AD1036" s="31"/>
      <c r="AE1036" s="31"/>
      <c r="AF1036" s="31"/>
      <c r="AG1036" s="31"/>
      <c r="AH1036" s="31"/>
    </row>
    <row r="1037" spans="1:34" x14ac:dyDescent="0.4">
      <c r="A1037" s="31">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31"/>
      <c r="C1037" s="25" t="str">
        <f t="shared" si="32"/>
        <v>001</v>
      </c>
      <c r="D1037" s="31"/>
      <c r="E1037" s="31"/>
      <c r="F1037" s="31" t="str">
        <f>IF(A1037&lt;&gt;"", _xlfn.IFNA(INDEX(Grunddaten!$A$9:$S$159,MATCH(A1037,Input_Lieferant!$B$9:$B$158,0),MATCH(W1037,Grunddaten!$A$8:$M$8,0)),""), "")&amp;""</f>
        <v/>
      </c>
      <c r="G1037" s="31"/>
      <c r="H1037" s="31"/>
      <c r="I1037" s="31"/>
      <c r="J1037" s="31"/>
      <c r="K1037" s="31"/>
      <c r="L1037" s="31"/>
      <c r="M1037" s="31"/>
      <c r="N1037" s="31"/>
      <c r="O1037" s="31"/>
      <c r="P1037" s="31"/>
      <c r="Q1037" s="31"/>
      <c r="R1037" s="31"/>
      <c r="S1037" s="31"/>
      <c r="T1037" s="31"/>
      <c r="U1037" s="31"/>
      <c r="V1037" s="31"/>
      <c r="W1037" s="31" t="str">
        <f t="shared" si="31"/>
        <v>V_REVFREMD</v>
      </c>
      <c r="X1037" s="31"/>
      <c r="Y1037" s="31"/>
      <c r="Z1037" s="31"/>
      <c r="AA1037" s="31"/>
      <c r="AB1037" s="31"/>
      <c r="AC1037" s="31"/>
      <c r="AD1037" s="31"/>
      <c r="AE1037" s="31"/>
      <c r="AF1037" s="31"/>
      <c r="AG1037" s="31"/>
      <c r="AH1037" s="31"/>
    </row>
    <row r="1038" spans="1:34" x14ac:dyDescent="0.4">
      <c r="A1038" s="31">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31"/>
      <c r="C1038" s="25" t="str">
        <f t="shared" si="32"/>
        <v>001</v>
      </c>
      <c r="D1038" s="31"/>
      <c r="E1038" s="31"/>
      <c r="F1038" s="31" t="str">
        <f>IF(A1038&lt;&gt;"", _xlfn.IFNA(INDEX(Grunddaten!$A$9:$S$159,MATCH(A1038,Input_Lieferant!$B$9:$B$158,0),MATCH(W1038,Grunddaten!$A$8:$M$8,0)),""), "")&amp;""</f>
        <v/>
      </c>
      <c r="G1038" s="31"/>
      <c r="H1038" s="31"/>
      <c r="I1038" s="31"/>
      <c r="J1038" s="31"/>
      <c r="K1038" s="31"/>
      <c r="L1038" s="31"/>
      <c r="M1038" s="31"/>
      <c r="N1038" s="31"/>
      <c r="O1038" s="31"/>
      <c r="P1038" s="31"/>
      <c r="Q1038" s="31"/>
      <c r="R1038" s="31"/>
      <c r="S1038" s="31"/>
      <c r="T1038" s="31"/>
      <c r="U1038" s="31"/>
      <c r="V1038" s="31"/>
      <c r="W1038" s="31" t="str">
        <f t="shared" si="31"/>
        <v>V_REVEIGEN</v>
      </c>
      <c r="X1038" s="31"/>
      <c r="Y1038" s="31"/>
      <c r="Z1038" s="31"/>
      <c r="AA1038" s="31"/>
      <c r="AB1038" s="31"/>
      <c r="AC1038" s="31"/>
      <c r="AD1038" s="31"/>
      <c r="AE1038" s="31"/>
      <c r="AF1038" s="31"/>
      <c r="AG1038" s="31"/>
      <c r="AH1038" s="31"/>
    </row>
    <row r="1039" spans="1:34" x14ac:dyDescent="0.4">
      <c r="A1039" s="31">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31"/>
      <c r="C1039" s="25" t="str">
        <f t="shared" si="32"/>
        <v>001</v>
      </c>
      <c r="D1039" s="31"/>
      <c r="E1039" s="31"/>
      <c r="F1039" s="31" t="str">
        <f>IF(A1039&lt;&gt;"", _xlfn.IFNA(INDEX('Systemmanager - Datenassistent'!$A$9:$AE$159,MATCH(A1039,Input_Lieferant!$B$9:$B$158,0),MATCH(W1039,'Systemmanager - Datenassistent'!$A$8:$AE$8,0)),""), "")&amp;""</f>
        <v>oJCBBfftiyRyUBHDaWUAHOKAjwSORx</v>
      </c>
      <c r="G1039" s="31"/>
      <c r="H1039" s="31"/>
      <c r="I1039" s="31"/>
      <c r="J1039" s="31"/>
      <c r="K1039" s="31"/>
      <c r="L1039" s="31"/>
      <c r="M1039" s="31"/>
      <c r="N1039" s="31"/>
      <c r="O1039" s="31"/>
      <c r="P1039" s="31"/>
      <c r="Q1039" s="31"/>
      <c r="R1039" s="31"/>
      <c r="S1039" s="31"/>
      <c r="T1039" s="31"/>
      <c r="U1039" s="31"/>
      <c r="V1039" s="31"/>
      <c r="W1039" s="31" t="str">
        <f t="shared" si="31"/>
        <v>V_SYSTEMMANAGER</v>
      </c>
      <c r="X1039" s="31"/>
      <c r="Y1039" s="31"/>
      <c r="Z1039" s="31"/>
      <c r="AA1039" s="31"/>
      <c r="AB1039" s="31"/>
      <c r="AC1039" s="31"/>
      <c r="AD1039" s="31"/>
      <c r="AE1039" s="31"/>
      <c r="AF1039" s="31"/>
      <c r="AG1039" s="31"/>
      <c r="AH1039" s="31"/>
    </row>
    <row r="1040" spans="1:34" x14ac:dyDescent="0.4">
      <c r="A1040" s="31">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31"/>
      <c r="C1040" s="25" t="str">
        <f t="shared" si="32"/>
        <v>001</v>
      </c>
      <c r="D1040" s="31"/>
      <c r="E1040" s="31"/>
      <c r="F1040" s="31" t="str">
        <f>IF(A1040&lt;&gt;"", _xlfn.IFNA(INDEX(Grunddaten!$A$9:$S$159,MATCH(A1040,Input_Lieferant!$B$9:$B$158,0),MATCH(W1040,Grunddaten!$A$8:$M$8,0)),""), "")&amp;""</f>
        <v>P</v>
      </c>
      <c r="G1040" s="31"/>
      <c r="H1040" s="31"/>
      <c r="I1040" s="31"/>
      <c r="J1040" s="31"/>
      <c r="K1040" s="31"/>
      <c r="L1040" s="31"/>
      <c r="M1040" s="31"/>
      <c r="N1040" s="31"/>
      <c r="O1040" s="31"/>
      <c r="P1040" s="31"/>
      <c r="Q1040" s="31"/>
      <c r="R1040" s="31"/>
      <c r="S1040" s="31"/>
      <c r="T1040" s="31"/>
      <c r="U1040" s="31"/>
      <c r="V1040" s="31"/>
      <c r="W1040" s="31" t="str">
        <f t="shared" si="31"/>
        <v>V_UEBERSETZUNG</v>
      </c>
      <c r="X1040" s="31"/>
      <c r="Y1040" s="31"/>
      <c r="Z1040" s="31"/>
      <c r="AA1040" s="31"/>
      <c r="AB1040" s="31"/>
      <c r="AC1040" s="31"/>
      <c r="AD1040" s="31"/>
      <c r="AE1040" s="31"/>
      <c r="AF1040" s="31"/>
      <c r="AG1040" s="31"/>
      <c r="AH1040" s="31"/>
    </row>
    <row r="1041" spans="1:34" x14ac:dyDescent="0.4">
      <c r="A1041" s="31">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31"/>
      <c r="C1041" s="25" t="str">
        <f t="shared" si="32"/>
        <v>001</v>
      </c>
      <c r="D1041" s="31"/>
      <c r="E1041" s="31"/>
      <c r="F1041" s="31" t="str">
        <f>IF(A1041&lt;&gt;"", _xlfn.IFNA(INDEX('Systemmanager - Datenassistent'!$A$9:$AE$159,MATCH(A1041,Input_Lieferant!$B$9:$B$158,0),MATCH(W1041,'Systemmanager - Datenassistent'!$A$8:$AE$8,0)),""), "")&amp;""</f>
        <v>bIFvhqSMduiziNBaqBREddbrRaIHNP</v>
      </c>
      <c r="G1041" s="31"/>
      <c r="H1041" s="31"/>
      <c r="I1041" s="31"/>
      <c r="J1041" s="31"/>
      <c r="K1041" s="31"/>
      <c r="L1041" s="31"/>
      <c r="M1041" s="31"/>
      <c r="N1041" s="31"/>
      <c r="O1041" s="31"/>
      <c r="P1041" s="31"/>
      <c r="Q1041" s="31"/>
      <c r="R1041" s="31"/>
      <c r="S1041" s="31"/>
      <c r="T1041" s="31"/>
      <c r="U1041" s="31"/>
      <c r="V1041" s="31"/>
      <c r="W1041" s="31" t="str">
        <f t="shared" si="31"/>
        <v>V_KENNZIFFER</v>
      </c>
      <c r="X1041" s="31"/>
      <c r="Y1041" s="31"/>
      <c r="Z1041" s="31"/>
      <c r="AA1041" s="31"/>
      <c r="AB1041" s="31"/>
      <c r="AC1041" s="31"/>
      <c r="AD1041" s="31"/>
      <c r="AE1041" s="31"/>
      <c r="AF1041" s="31"/>
      <c r="AG1041" s="31"/>
      <c r="AH1041" s="31"/>
    </row>
    <row r="1042" spans="1:34" x14ac:dyDescent="0.4">
      <c r="A1042" s="31">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31"/>
      <c r="C1042" s="25" t="str">
        <f t="shared" si="32"/>
        <v>001</v>
      </c>
      <c r="D1042" s="31"/>
      <c r="E1042" s="31"/>
      <c r="F1042" s="31" t="str">
        <f>IF(A1042&lt;&gt;"", _xlfn.IFNA(INDEX('Systemmanager - Datenassistent'!$A$9:$AE$159,MATCH(A1042,Input_Lieferant!$B$9:$B$158,0),MATCH(W1042,'Systemmanager - Datenassistent'!$A$8:$AE$8,0)),""), "")&amp;""</f>
        <v/>
      </c>
      <c r="G1042" s="31"/>
      <c r="H1042" s="31"/>
      <c r="I1042" s="31"/>
      <c r="J1042" s="31"/>
      <c r="K1042" s="31"/>
      <c r="L1042" s="31"/>
      <c r="M1042" s="31"/>
      <c r="N1042" s="31"/>
      <c r="O1042" s="31"/>
      <c r="P1042" s="31"/>
      <c r="Q1042" s="31"/>
      <c r="R1042" s="31"/>
      <c r="S1042" s="31"/>
      <c r="T1042" s="31"/>
      <c r="U1042" s="31"/>
      <c r="V1042" s="31"/>
      <c r="W1042" s="31" t="str">
        <f t="shared" si="31"/>
        <v>V_NEXT_HIGHER</v>
      </c>
      <c r="X1042" s="31"/>
      <c r="Y1042" s="31"/>
      <c r="Z1042" s="31"/>
      <c r="AA1042" s="31"/>
      <c r="AB1042" s="31"/>
      <c r="AC1042" s="31"/>
      <c r="AD1042" s="31"/>
      <c r="AE1042" s="31"/>
      <c r="AF1042" s="31"/>
      <c r="AG1042" s="31"/>
      <c r="AH1042" s="31"/>
    </row>
    <row r="1043" spans="1:34" x14ac:dyDescent="0.4">
      <c r="A1043" s="31">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31"/>
      <c r="C1043" s="25" t="str">
        <f t="shared" si="32"/>
        <v>001</v>
      </c>
      <c r="D1043" s="31"/>
      <c r="E1043" s="31"/>
      <c r="F1043" s="31" t="str">
        <f>IF(A1043&lt;&gt;"", _xlfn.IFNA(INDEX(Grunddaten!$A$9:$S$159,MATCH(A1043,Input_Lieferant!$B$9:$B$158,0),MATCH(W1043,Grunddaten!$A$8:$M$8,0)),""), "")&amp;""</f>
        <v/>
      </c>
      <c r="G1043" s="31"/>
      <c r="H1043" s="31"/>
      <c r="I1043" s="31"/>
      <c r="J1043" s="31"/>
      <c r="K1043" s="31"/>
      <c r="L1043" s="31"/>
      <c r="M1043" s="31"/>
      <c r="N1043" s="31"/>
      <c r="O1043" s="31"/>
      <c r="P1043" s="31"/>
      <c r="Q1043" s="31"/>
      <c r="R1043" s="31"/>
      <c r="S1043" s="31"/>
      <c r="T1043" s="31"/>
      <c r="U1043" s="31"/>
      <c r="V1043" s="31"/>
      <c r="W1043" s="31" t="str">
        <f t="shared" si="31"/>
        <v>V_ZERTFLUG</v>
      </c>
      <c r="X1043" s="31"/>
      <c r="Y1043" s="31"/>
      <c r="Z1043" s="31"/>
      <c r="AA1043" s="31"/>
      <c r="AB1043" s="31"/>
      <c r="AC1043" s="31"/>
      <c r="AD1043" s="31"/>
      <c r="AE1043" s="31"/>
      <c r="AF1043" s="31"/>
      <c r="AG1043" s="31"/>
      <c r="AH1043" s="31"/>
    </row>
    <row r="1044" spans="1:34" x14ac:dyDescent="0.4">
      <c r="A1044" s="31">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31"/>
      <c r="C1044" s="25" t="str">
        <f t="shared" si="32"/>
        <v>001</v>
      </c>
      <c r="D1044" s="31"/>
      <c r="E1044" s="31"/>
      <c r="F1044" s="31" t="str">
        <f>IF(A1044&lt;&gt;"", _xlfn.IFNA(INDEX('Systemmanager - Datenassistent'!$A$9:$AE$159,MATCH(A1044,Input_Lieferant!$B$9:$B$158,0),MATCH(W1044,'Systemmanager - Datenassistent'!$A$8:$AE$8,0)),""), "")&amp;""</f>
        <v/>
      </c>
      <c r="G1044" s="31"/>
      <c r="H1044" s="31"/>
      <c r="I1044" s="31"/>
      <c r="J1044" s="31"/>
      <c r="K1044" s="31"/>
      <c r="L1044" s="31"/>
      <c r="M1044" s="31"/>
      <c r="N1044" s="31"/>
      <c r="O1044" s="31"/>
      <c r="P1044" s="31"/>
      <c r="Q1044" s="31"/>
      <c r="R1044" s="31"/>
      <c r="S1044" s="31"/>
      <c r="T1044" s="31"/>
      <c r="U1044" s="31"/>
      <c r="V1044" s="31"/>
      <c r="W1044" s="31" t="str">
        <f t="shared" si="31"/>
        <v>V_APM</v>
      </c>
      <c r="X1044" s="31"/>
      <c r="Y1044" s="31"/>
      <c r="Z1044" s="31"/>
      <c r="AA1044" s="31"/>
      <c r="AB1044" s="31"/>
      <c r="AC1044" s="31"/>
      <c r="AD1044" s="31"/>
      <c r="AE1044" s="31"/>
      <c r="AF1044" s="31"/>
      <c r="AG1044" s="31"/>
      <c r="AH1044" s="31"/>
    </row>
    <row r="1045" spans="1:34" x14ac:dyDescent="0.4">
      <c r="A1045" s="31">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31"/>
      <c r="C1045" s="25" t="str">
        <f t="shared" si="32"/>
        <v>001</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V_CHEOPS</v>
      </c>
      <c r="X1045" s="31"/>
      <c r="Y1045" s="31"/>
      <c r="Z1045" s="31"/>
      <c r="AA1045" s="31"/>
      <c r="AB1045" s="31"/>
      <c r="AC1045" s="31"/>
      <c r="AD1045" s="31"/>
      <c r="AE1045" s="31"/>
      <c r="AF1045" s="31"/>
      <c r="AG1045" s="31"/>
      <c r="AH1045" s="31"/>
    </row>
    <row r="1046" spans="1:34" x14ac:dyDescent="0.4">
      <c r="A1046" s="31">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31"/>
      <c r="C1046" s="25" t="str">
        <f t="shared" si="32"/>
        <v>001</v>
      </c>
      <c r="D1046" s="31"/>
      <c r="E1046" s="31"/>
      <c r="F1046" s="31" t="str">
        <f>IF(A1046&lt;&gt;"", _xlfn.IFNA(INDEX('Systemmanager - Datenassistent'!$A$9:$AE$159,MATCH(A1046,Input_Lieferant!$B$9:$B$158,0),MATCH(W1046,'Systemmanager - Datenassistent'!$A$8:$AE$8,0)),""), "")&amp;""</f>
        <v/>
      </c>
      <c r="G1046" s="31"/>
      <c r="H1046" s="31"/>
      <c r="I1046" s="31"/>
      <c r="J1046" s="31"/>
      <c r="K1046" s="31"/>
      <c r="L1046" s="31"/>
      <c r="M1046" s="31"/>
      <c r="N1046" s="31"/>
      <c r="O1046" s="31"/>
      <c r="P1046" s="31"/>
      <c r="Q1046" s="31"/>
      <c r="R1046" s="31"/>
      <c r="S1046" s="31"/>
      <c r="T1046" s="31"/>
      <c r="U1046" s="31"/>
      <c r="V1046" s="31"/>
      <c r="W1046" s="31" t="str">
        <f t="shared" si="31"/>
        <v>V_SVSAA</v>
      </c>
      <c r="X1046" s="31"/>
      <c r="Y1046" s="31"/>
      <c r="Z1046" s="31"/>
      <c r="AA1046" s="31"/>
      <c r="AB1046" s="31"/>
      <c r="AC1046" s="31"/>
      <c r="AD1046" s="31"/>
      <c r="AE1046" s="31"/>
      <c r="AF1046" s="31"/>
      <c r="AG1046" s="31"/>
      <c r="AH1046" s="31"/>
    </row>
    <row r="1047" spans="1:34" x14ac:dyDescent="0.4">
      <c r="A1047" s="31">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31"/>
      <c r="C1047" s="25" t="str">
        <f t="shared" si="32"/>
        <v>001</v>
      </c>
      <c r="D1047" s="31"/>
      <c r="E1047" s="31"/>
      <c r="F1047" s="31" t="str">
        <f>IF(A1047&lt;&gt;"", IFERROR(ROUND(INDEX(Input_Lieferant!$A$9:$AS$159,MATCH(A1047,Input_Lieferant!$B$9:$B$158,0),MATCH(W1047,Input_Lieferant!$A$8:$AS$8,0)),2),""), "")&amp;""</f>
        <v>5.69</v>
      </c>
      <c r="G1047" s="31"/>
      <c r="H1047" s="31"/>
      <c r="I1047" s="31"/>
      <c r="J1047" s="31"/>
      <c r="K1047" s="31"/>
      <c r="L1047" s="31"/>
      <c r="M1047" s="31"/>
      <c r="N1047" s="31"/>
      <c r="O1047" s="31"/>
      <c r="P1047" s="31"/>
      <c r="Q1047" s="31"/>
      <c r="R1047" s="31"/>
      <c r="S1047" s="31"/>
      <c r="T1047" s="31"/>
      <c r="U1047" s="31"/>
      <c r="V1047" s="31"/>
      <c r="W1047" s="31" t="str">
        <f t="shared" si="31"/>
        <v>V_BEWERTUNGSPREIS</v>
      </c>
      <c r="X1047" s="31"/>
      <c r="Y1047" s="31"/>
      <c r="Z1047" s="31"/>
      <c r="AA1047" s="31"/>
      <c r="AB1047" s="31"/>
      <c r="AC1047" s="31"/>
      <c r="AD1047" s="31"/>
      <c r="AE1047" s="31"/>
      <c r="AF1047" s="31"/>
      <c r="AG1047" s="31"/>
      <c r="AH1047" s="31"/>
    </row>
    <row r="1048" spans="1:34" x14ac:dyDescent="0.4">
      <c r="A1048" s="31">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31"/>
      <c r="C1048" s="25" t="str">
        <f t="shared" si="32"/>
        <v>001</v>
      </c>
      <c r="D1048" s="31"/>
      <c r="E1048" s="31"/>
      <c r="F1048" s="31" t="str">
        <f>IF(A1048&lt;&gt;"", _xlfn.IFNA(INDEX(Input_Lieferant!$A$9:$AS$159,MATCH(A1048,Input_Lieferant!$B$9:$B$158,0),MATCH(W1048,Input_Lieferant!$A$8:$AS$8,0)),""), "")&amp;""</f>
        <v>CHF</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V_WAEHRUNG</v>
      </c>
      <c r="X1048" s="31"/>
      <c r="Y1048" s="31"/>
      <c r="Z1048" s="31"/>
      <c r="AA1048" s="31"/>
      <c r="AB1048" s="31"/>
      <c r="AC1048" s="31"/>
      <c r="AD1048" s="31"/>
      <c r="AE1048" s="31"/>
      <c r="AF1048" s="31"/>
      <c r="AG1048" s="31"/>
      <c r="AH1048" s="31"/>
    </row>
    <row r="1049" spans="1:34" x14ac:dyDescent="0.4">
      <c r="A1049" s="31">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31"/>
      <c r="C1049" s="25" t="str">
        <f t="shared" si="32"/>
        <v>001</v>
      </c>
      <c r="D1049" s="31"/>
      <c r="E1049" s="31"/>
      <c r="F1049" s="31" t="str">
        <f>IF(A1049&lt;&gt;"", _xlfn.IFNA(INDEX(Input_Lieferant!$A$9:$AS$159,MATCH(A1049,Input_Lieferant!$B$9:$B$158,0),MATCH(W1049,Input_Lieferant!$A$8:$AS$8,0)),""), "")&amp;""</f>
        <v>90</v>
      </c>
      <c r="G1049" s="31"/>
      <c r="H1049" s="31"/>
      <c r="I1049" s="31"/>
      <c r="J1049" s="31"/>
      <c r="K1049" s="31"/>
      <c r="L1049" s="31"/>
      <c r="M1049" s="31"/>
      <c r="N1049" s="31"/>
      <c r="O1049" s="31"/>
      <c r="P1049" s="31"/>
      <c r="Q1049" s="31"/>
      <c r="R1049" s="31"/>
      <c r="S1049" s="31"/>
      <c r="T1049" s="31"/>
      <c r="U1049" s="31"/>
      <c r="V1049" s="31"/>
      <c r="W1049" s="31" t="str">
        <f t="shared" si="33"/>
        <v>V_PREISEINHEIT</v>
      </c>
      <c r="X1049" s="31"/>
      <c r="Y1049" s="31"/>
      <c r="Z1049" s="31"/>
      <c r="AA1049" s="31"/>
      <c r="AB1049" s="31"/>
      <c r="AC1049" s="31"/>
      <c r="AD1049" s="31"/>
      <c r="AE1049" s="31"/>
      <c r="AF1049" s="31"/>
      <c r="AG1049" s="31"/>
      <c r="AH1049" s="31"/>
    </row>
    <row r="1050" spans="1:34" x14ac:dyDescent="0.4">
      <c r="A1050" s="31">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31"/>
      <c r="C1050" s="25" t="str">
        <f t="shared" si="32"/>
        <v>001</v>
      </c>
      <c r="D1050" s="31"/>
      <c r="E1050" s="31"/>
      <c r="F1050" s="31">
        <f ca="1">IF(A1050&lt;&gt;"",NOW(),"")</f>
        <v>45755.458306018518</v>
      </c>
      <c r="G1050" s="31"/>
      <c r="H1050" s="31"/>
      <c r="I1050" s="31"/>
      <c r="J1050" s="31"/>
      <c r="K1050" s="31"/>
      <c r="L1050" s="31"/>
      <c r="M1050" s="31"/>
      <c r="N1050" s="31"/>
      <c r="O1050" s="31"/>
      <c r="P1050" s="31"/>
      <c r="Q1050" s="31"/>
      <c r="R1050" s="31"/>
      <c r="S1050" s="31"/>
      <c r="T1050" s="31"/>
      <c r="U1050" s="31"/>
      <c r="V1050" s="31"/>
      <c r="W1050" s="31" t="str">
        <f t="shared" si="33"/>
        <v>V_GUELTIGAB</v>
      </c>
      <c r="X1050" s="31"/>
      <c r="Y1050" s="31"/>
      <c r="Z1050" s="31"/>
      <c r="AA1050" s="31"/>
      <c r="AB1050" s="31"/>
      <c r="AC1050" s="31"/>
      <c r="AD1050" s="31"/>
      <c r="AE1050" s="31"/>
      <c r="AF1050" s="31"/>
      <c r="AG1050" s="31"/>
      <c r="AH1050" s="31"/>
    </row>
    <row r="1051" spans="1:34" x14ac:dyDescent="0.4">
      <c r="A1051" s="31">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31"/>
      <c r="C1051" s="25" t="str">
        <f t="shared" si="32"/>
        <v>001</v>
      </c>
      <c r="D1051" s="31"/>
      <c r="E1051" s="31"/>
      <c r="F1051" s="31" t="str">
        <f>IF(A1051&lt;&gt;"", _xlfn.IFNA(INDEX('Systemmanager - Datenassistent'!$A$9:$AE$159,MATCH(A1051,Input_Lieferant!$B$9:$B$158,0),MATCH(W1051,'Systemmanager - Datenassistent'!$A$8:$AE$8,0)),""), "")&amp;""</f>
        <v>X</v>
      </c>
      <c r="G1051" s="31"/>
      <c r="H1051" s="31"/>
      <c r="I1051" s="31"/>
      <c r="J1051" s="31"/>
      <c r="K1051" s="31"/>
      <c r="L1051" s="31"/>
      <c r="M1051" s="31"/>
      <c r="N1051" s="31"/>
      <c r="O1051" s="31"/>
      <c r="P1051" s="31"/>
      <c r="Q1051" s="31"/>
      <c r="R1051" s="31"/>
      <c r="S1051" s="31"/>
      <c r="T1051" s="31"/>
      <c r="U1051" s="31"/>
      <c r="V1051" s="31"/>
      <c r="W1051" s="31" t="str">
        <f t="shared" si="33"/>
        <v>V_MIET_RELEVANZ</v>
      </c>
      <c r="X1051" s="31"/>
      <c r="Y1051" s="31"/>
      <c r="Z1051" s="31"/>
      <c r="AA1051" s="31"/>
      <c r="AB1051" s="31"/>
      <c r="AC1051" s="31"/>
      <c r="AD1051" s="31"/>
      <c r="AE1051" s="31"/>
      <c r="AF1051" s="31"/>
      <c r="AG1051" s="31"/>
      <c r="AH1051" s="31"/>
    </row>
    <row r="1052" spans="1:34" x14ac:dyDescent="0.4">
      <c r="A1052" s="31">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31"/>
      <c r="C1052" s="25" t="str">
        <f t="shared" si="32"/>
        <v>001</v>
      </c>
      <c r="D1052" s="31"/>
      <c r="E1052" s="31"/>
      <c r="F1052" s="31" t="str">
        <f>IF(A1052&lt;&gt;"", _xlfn.IFNA(INDEX('Systemmanager - Datenassistent'!$A$9:$AE$159,MATCH(A1052,Input_Lieferant!$B$9:$B$158,0),MATCH(W1052,'Systemmanager - Datenassistent'!$A$8:$AE$8,0)),""), "")&amp;""</f>
        <v>2</v>
      </c>
      <c r="G1052" s="31"/>
      <c r="H1052" s="31"/>
      <c r="I1052" s="31"/>
      <c r="J1052" s="31"/>
      <c r="K1052" s="31"/>
      <c r="L1052" s="31"/>
      <c r="M1052" s="31"/>
      <c r="N1052" s="31"/>
      <c r="O1052" s="31"/>
      <c r="P1052" s="31"/>
      <c r="Q1052" s="31"/>
      <c r="R1052" s="31"/>
      <c r="S1052" s="31"/>
      <c r="T1052" s="31"/>
      <c r="U1052" s="31"/>
      <c r="V1052" s="31"/>
      <c r="W1052" s="31" t="str">
        <f t="shared" si="33"/>
        <v>V_NACHSCHUBKLASSE</v>
      </c>
      <c r="X1052" s="31"/>
      <c r="Y1052" s="31"/>
      <c r="Z1052" s="31"/>
      <c r="AA1052" s="31"/>
      <c r="AB1052" s="31"/>
      <c r="AC1052" s="31"/>
      <c r="AD1052" s="31"/>
      <c r="AE1052" s="31"/>
      <c r="AF1052" s="31"/>
      <c r="AG1052" s="31"/>
      <c r="AH1052" s="31"/>
    </row>
    <row r="1053" spans="1:34" x14ac:dyDescent="0.4">
      <c r="A1053" s="31">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31"/>
      <c r="C1053" s="25" t="str">
        <f t="shared" si="32"/>
        <v>001</v>
      </c>
      <c r="D1053" s="31"/>
      <c r="E1053" s="31"/>
      <c r="F1053" s="31" t="str">
        <f>IF(A1053&lt;&gt;"", _xlfn.IFNA(INDEX(Input_Lieferant!$A$9:$AS$159,MATCH(A1053,Input_Lieferant!$B$9:$B$158,0),MATCH(W1053,Input_Lieferant!$A$8:$AS$8,0)),""), "")&amp;""</f>
        <v>97</v>
      </c>
      <c r="G1053" s="31"/>
      <c r="H1053" s="31"/>
      <c r="I1053" s="31"/>
      <c r="J1053" s="31"/>
      <c r="K1053" s="31"/>
      <c r="L1053" s="31"/>
      <c r="M1053" s="31"/>
      <c r="N1053" s="31"/>
      <c r="O1053" s="31"/>
      <c r="P1053" s="31"/>
      <c r="Q1053" s="31"/>
      <c r="R1053" s="31"/>
      <c r="S1053" s="31"/>
      <c r="T1053" s="31"/>
      <c r="U1053" s="31"/>
      <c r="V1053" s="31"/>
      <c r="W1053" s="31" t="str">
        <f t="shared" si="33"/>
        <v>V_LAGERFAEHIGKEIT</v>
      </c>
      <c r="X1053" s="31"/>
      <c r="Y1053" s="31"/>
      <c r="Z1053" s="31"/>
      <c r="AA1053" s="31"/>
      <c r="AB1053" s="31"/>
      <c r="AC1053" s="31"/>
      <c r="AD1053" s="31"/>
      <c r="AE1053" s="31"/>
      <c r="AF1053" s="31"/>
      <c r="AG1053" s="31"/>
      <c r="AH1053" s="31"/>
    </row>
    <row r="1054" spans="1:34" x14ac:dyDescent="0.4">
      <c r="A1054" s="31">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31"/>
      <c r="C1054" s="25" t="str">
        <f t="shared" si="32"/>
        <v>001</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V_BETRIEBSMITTEL</v>
      </c>
      <c r="X1054" s="31"/>
      <c r="Y1054" s="31"/>
      <c r="Z1054" s="31"/>
      <c r="AA1054" s="31"/>
      <c r="AB1054" s="31"/>
      <c r="AC1054" s="31"/>
      <c r="AD1054" s="31"/>
      <c r="AE1054" s="31"/>
      <c r="AF1054" s="31"/>
      <c r="AG1054" s="31"/>
      <c r="AH1054" s="31"/>
    </row>
    <row r="1055" spans="1:34" x14ac:dyDescent="0.4">
      <c r="A1055" s="31">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31"/>
      <c r="C1055" s="25" t="str">
        <f t="shared" si="32"/>
        <v>001</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V_SONDERBETRIEBSMITTEL_MKZ</v>
      </c>
      <c r="X1055" s="31"/>
      <c r="Y1055" s="31"/>
      <c r="Z1055" s="31"/>
      <c r="AA1055" s="31"/>
      <c r="AB1055" s="31"/>
      <c r="AC1055" s="31"/>
      <c r="AD1055" s="31"/>
      <c r="AE1055" s="31"/>
      <c r="AF1055" s="31"/>
      <c r="AG1055" s="31"/>
      <c r="AH1055" s="31"/>
    </row>
    <row r="1056" spans="1:34" x14ac:dyDescent="0.4">
      <c r="A1056" s="31">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31"/>
      <c r="C1056" s="25" t="str">
        <f t="shared" si="32"/>
        <v>001</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31"/>
      <c r="H1056" s="31"/>
      <c r="I1056" s="31"/>
      <c r="J1056" s="31"/>
      <c r="K1056" s="31"/>
      <c r="L1056" s="31"/>
      <c r="M1056" s="31"/>
      <c r="N1056" s="31"/>
      <c r="O1056" s="31"/>
      <c r="P1056" s="31"/>
      <c r="Q1056" s="31"/>
      <c r="R1056" s="31"/>
      <c r="S1056" s="31"/>
      <c r="T1056" s="31"/>
      <c r="U1056" s="31"/>
      <c r="V1056" s="31"/>
      <c r="W1056" s="31" t="str">
        <f t="shared" si="33"/>
        <v>V_SONDERBETRIEBSMITTEL_PRD</v>
      </c>
      <c r="X1056" s="31"/>
      <c r="Y1056" s="31"/>
      <c r="Z1056" s="31"/>
      <c r="AA1056" s="31"/>
      <c r="AB1056" s="31"/>
      <c r="AC1056" s="31"/>
      <c r="AD1056" s="31"/>
      <c r="AE1056" s="31"/>
      <c r="AF1056" s="31"/>
      <c r="AG1056" s="31"/>
      <c r="AH1056" s="31"/>
    </row>
    <row r="1057" spans="1:34" x14ac:dyDescent="0.4">
      <c r="A1057" s="31">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31"/>
      <c r="C1057" s="25" t="str">
        <f t="shared" si="32"/>
        <v>001</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V_SONDERBETRIEBSMITTEL_TRP</v>
      </c>
      <c r="X1057" s="31"/>
      <c r="Y1057" s="31"/>
      <c r="Z1057" s="31"/>
      <c r="AA1057" s="31"/>
      <c r="AB1057" s="31"/>
      <c r="AC1057" s="31"/>
      <c r="AD1057" s="31"/>
      <c r="AE1057" s="31"/>
      <c r="AF1057" s="31"/>
      <c r="AG1057" s="31"/>
      <c r="AH1057" s="31"/>
    </row>
    <row r="1058" spans="1:34" x14ac:dyDescent="0.4">
      <c r="A1058" s="31">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31"/>
      <c r="C1058" s="25" t="str">
        <f t="shared" si="32"/>
        <v>001</v>
      </c>
      <c r="D1058" s="31"/>
      <c r="E1058" s="31"/>
      <c r="F1058" s="31" t="str">
        <f>IF(A1058&lt;&gt;"", _xlfn.IFNA(INDEX(Grunddaten!$A$9:$S$159,MATCH(A1058,Input_Lieferant!$B$9:$B$158,0),MATCH(W1058,Grunddaten!$A$8:$M$8,0)),""), "")&amp;""</f>
        <v/>
      </c>
      <c r="G1058" s="31"/>
      <c r="H1058" s="31"/>
      <c r="I1058" s="31"/>
      <c r="J1058" s="31"/>
      <c r="K1058" s="31"/>
      <c r="L1058" s="31"/>
      <c r="M1058" s="31"/>
      <c r="N1058" s="31"/>
      <c r="O1058" s="31"/>
      <c r="P1058" s="31"/>
      <c r="Q1058" s="31"/>
      <c r="R1058" s="31"/>
      <c r="S1058" s="31"/>
      <c r="T1058" s="31"/>
      <c r="U1058" s="31"/>
      <c r="V1058" s="31"/>
      <c r="W1058" s="31" t="str">
        <f t="shared" si="33"/>
        <v>V_A_NUMMER</v>
      </c>
      <c r="X1058" s="31"/>
      <c r="Y1058" s="31"/>
      <c r="Z1058" s="31"/>
      <c r="AA1058" s="31"/>
      <c r="AB1058" s="31"/>
      <c r="AC1058" s="31"/>
      <c r="AD1058" s="31"/>
      <c r="AE1058" s="31"/>
      <c r="AF1058" s="31"/>
      <c r="AG1058" s="31"/>
      <c r="AH1058" s="31"/>
    </row>
    <row r="1059" spans="1:34" x14ac:dyDescent="0.4">
      <c r="A1059" s="31">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31"/>
      <c r="C1059" s="25" t="str">
        <f t="shared" si="32"/>
        <v>001</v>
      </c>
      <c r="D1059" s="31"/>
      <c r="E1059" s="31"/>
      <c r="F1059" s="31" t="str">
        <f>IF(A1059&lt;&gt;"", _xlfn.IFNA(INDEX(Grunddaten!$A$9:$S$159,MATCH(A1059,Input_Lieferant!$B$9:$B$158,0),MATCH(W1059,Grunddaten!$A$8:$M$8,0)),""), "")&amp;""</f>
        <v/>
      </c>
      <c r="G1059" s="31"/>
      <c r="H1059" s="31"/>
      <c r="I1059" s="31"/>
      <c r="J1059" s="31"/>
      <c r="K1059" s="31"/>
      <c r="L1059" s="31"/>
      <c r="M1059" s="31"/>
      <c r="N1059" s="31"/>
      <c r="O1059" s="31"/>
      <c r="P1059" s="31"/>
      <c r="Q1059" s="31"/>
      <c r="R1059" s="31"/>
      <c r="S1059" s="31"/>
      <c r="T1059" s="31"/>
      <c r="U1059" s="31"/>
      <c r="V1059" s="31"/>
      <c r="W1059" s="31" t="str">
        <f t="shared" si="33"/>
        <v>V_REVFREMD</v>
      </c>
      <c r="X1059" s="31"/>
      <c r="Y1059" s="31"/>
      <c r="Z1059" s="31"/>
      <c r="AA1059" s="31"/>
      <c r="AB1059" s="31"/>
      <c r="AC1059" s="31"/>
      <c r="AD1059" s="31"/>
      <c r="AE1059" s="31"/>
      <c r="AF1059" s="31"/>
      <c r="AG1059" s="31"/>
      <c r="AH1059" s="31"/>
    </row>
    <row r="1060" spans="1:34" x14ac:dyDescent="0.4">
      <c r="A1060" s="31">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31"/>
      <c r="C1060" s="25" t="str">
        <f t="shared" si="32"/>
        <v>001</v>
      </c>
      <c r="D1060" s="31"/>
      <c r="E1060" s="31"/>
      <c r="F1060" s="31" t="str">
        <f>IF(A1060&lt;&gt;"", _xlfn.IFNA(INDEX(Grunddaten!$A$9:$S$159,MATCH(A1060,Input_Lieferant!$B$9:$B$158,0),MATCH(W1060,Grunddaten!$A$8:$M$8,0)),""), "")&amp;""</f>
        <v/>
      </c>
      <c r="G1060" s="31"/>
      <c r="H1060" s="31"/>
      <c r="I1060" s="31"/>
      <c r="J1060" s="31"/>
      <c r="K1060" s="31"/>
      <c r="L1060" s="31"/>
      <c r="M1060" s="31"/>
      <c r="N1060" s="31"/>
      <c r="O1060" s="31"/>
      <c r="P1060" s="31"/>
      <c r="Q1060" s="31"/>
      <c r="R1060" s="31"/>
      <c r="S1060" s="31"/>
      <c r="T1060" s="31"/>
      <c r="U1060" s="31"/>
      <c r="V1060" s="31"/>
      <c r="W1060" s="31" t="str">
        <f t="shared" si="33"/>
        <v>V_REVEIGEN</v>
      </c>
      <c r="X1060" s="31"/>
      <c r="Y1060" s="31"/>
      <c r="Z1060" s="31"/>
      <c r="AA1060" s="31"/>
      <c r="AB1060" s="31"/>
      <c r="AC1060" s="31"/>
      <c r="AD1060" s="31"/>
      <c r="AE1060" s="31"/>
      <c r="AF1060" s="31"/>
      <c r="AG1060" s="31"/>
      <c r="AH1060" s="31"/>
    </row>
    <row r="1061" spans="1:34" x14ac:dyDescent="0.4">
      <c r="A1061" s="31">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31"/>
      <c r="C1061" s="25" t="str">
        <f t="shared" si="32"/>
        <v>001</v>
      </c>
      <c r="D1061" s="31"/>
      <c r="E1061" s="31"/>
      <c r="F1061" s="31" t="str">
        <f>IF(A1061&lt;&gt;"", _xlfn.IFNA(INDEX('Systemmanager - Datenassistent'!$A$9:$AE$159,MATCH(A1061,Input_Lieferant!$B$9:$B$158,0),MATCH(W1061,'Systemmanager - Datenassistent'!$A$8:$AE$8,0)),""), "")&amp;""</f>
        <v>pmaBHCEWBBmpnyXephlTttuasaGiTJ</v>
      </c>
      <c r="G1061" s="31"/>
      <c r="H1061" s="31"/>
      <c r="I1061" s="31"/>
      <c r="J1061" s="31"/>
      <c r="K1061" s="31"/>
      <c r="L1061" s="31"/>
      <c r="M1061" s="31"/>
      <c r="N1061" s="31"/>
      <c r="O1061" s="31"/>
      <c r="P1061" s="31"/>
      <c r="Q1061" s="31"/>
      <c r="R1061" s="31"/>
      <c r="S1061" s="31"/>
      <c r="T1061" s="31"/>
      <c r="U1061" s="31"/>
      <c r="V1061" s="31"/>
      <c r="W1061" s="31" t="str">
        <f t="shared" si="33"/>
        <v>V_SYSTEMMANAGER</v>
      </c>
      <c r="X1061" s="31"/>
      <c r="Y1061" s="31"/>
      <c r="Z1061" s="31"/>
      <c r="AA1061" s="31"/>
      <c r="AB1061" s="31"/>
      <c r="AC1061" s="31"/>
      <c r="AD1061" s="31"/>
      <c r="AE1061" s="31"/>
      <c r="AF1061" s="31"/>
      <c r="AG1061" s="31"/>
      <c r="AH1061" s="31"/>
    </row>
    <row r="1062" spans="1:34" x14ac:dyDescent="0.4">
      <c r="A1062" s="31">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31"/>
      <c r="C1062" s="25" t="str">
        <f t="shared" si="32"/>
        <v>001</v>
      </c>
      <c r="D1062" s="31"/>
      <c r="E1062" s="31"/>
      <c r="F1062" s="31" t="str">
        <f>IF(A1062&lt;&gt;"", _xlfn.IFNA(INDEX(Grunddaten!$A$9:$S$159,MATCH(A1062,Input_Lieferant!$B$9:$B$158,0),MATCH(W1062,Grunddaten!$A$8:$M$8,0)),""), "")&amp;""</f>
        <v>N</v>
      </c>
      <c r="G1062" s="31"/>
      <c r="H1062" s="31"/>
      <c r="I1062" s="31"/>
      <c r="J1062" s="31"/>
      <c r="K1062" s="31"/>
      <c r="L1062" s="31"/>
      <c r="M1062" s="31"/>
      <c r="N1062" s="31"/>
      <c r="O1062" s="31"/>
      <c r="P1062" s="31"/>
      <c r="Q1062" s="31"/>
      <c r="R1062" s="31"/>
      <c r="S1062" s="31"/>
      <c r="T1062" s="31"/>
      <c r="U1062" s="31"/>
      <c r="V1062" s="31"/>
      <c r="W1062" s="31" t="str">
        <f t="shared" si="33"/>
        <v>V_UEBERSETZUNG</v>
      </c>
      <c r="X1062" s="31"/>
      <c r="Y1062" s="31"/>
      <c r="Z1062" s="31"/>
      <c r="AA1062" s="31"/>
      <c r="AB1062" s="31"/>
      <c r="AC1062" s="31"/>
      <c r="AD1062" s="31"/>
      <c r="AE1062" s="31"/>
      <c r="AF1062" s="31"/>
      <c r="AG1062" s="31"/>
      <c r="AH1062" s="31"/>
    </row>
    <row r="1063" spans="1:34" x14ac:dyDescent="0.4">
      <c r="A1063" s="31">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31"/>
      <c r="C1063" s="25" t="str">
        <f t="shared" si="32"/>
        <v>001</v>
      </c>
      <c r="D1063" s="31"/>
      <c r="E1063" s="31"/>
      <c r="F1063" s="31" t="str">
        <f>IF(A1063&lt;&gt;"", _xlfn.IFNA(INDEX('Systemmanager - Datenassistent'!$A$9:$AE$159,MATCH(A1063,Input_Lieferant!$B$9:$B$158,0),MATCH(W1063,'Systemmanager - Datenassistent'!$A$8:$AE$8,0)),""), "")&amp;""</f>
        <v>lEPOLzaSbFiPigMxywmJynjVPQbFzl</v>
      </c>
      <c r="G1063" s="31"/>
      <c r="H1063" s="31"/>
      <c r="I1063" s="31"/>
      <c r="J1063" s="31"/>
      <c r="K1063" s="31"/>
      <c r="L1063" s="31"/>
      <c r="M1063" s="31"/>
      <c r="N1063" s="31"/>
      <c r="O1063" s="31"/>
      <c r="P1063" s="31"/>
      <c r="Q1063" s="31"/>
      <c r="R1063" s="31"/>
      <c r="S1063" s="31"/>
      <c r="T1063" s="31"/>
      <c r="U1063" s="31"/>
      <c r="V1063" s="31"/>
      <c r="W1063" s="31" t="str">
        <f t="shared" si="33"/>
        <v>V_KENNZIFFER</v>
      </c>
      <c r="X1063" s="31"/>
      <c r="Y1063" s="31"/>
      <c r="Z1063" s="31"/>
      <c r="AA1063" s="31"/>
      <c r="AB1063" s="31"/>
      <c r="AC1063" s="31"/>
      <c r="AD1063" s="31"/>
      <c r="AE1063" s="31"/>
      <c r="AF1063" s="31"/>
      <c r="AG1063" s="31"/>
      <c r="AH1063" s="31"/>
    </row>
    <row r="1064" spans="1:34" x14ac:dyDescent="0.4">
      <c r="A1064" s="31">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31"/>
      <c r="C1064" s="25" t="str">
        <f t="shared" si="32"/>
        <v>001</v>
      </c>
      <c r="D1064" s="31"/>
      <c r="E1064" s="31"/>
      <c r="F1064" s="31" t="str">
        <f>IF(A1064&lt;&gt;"", _xlfn.IFNA(INDEX('Systemmanager - Datenassistent'!$A$9:$AE$159,MATCH(A1064,Input_Lieferant!$B$9:$B$158,0),MATCH(W1064,'Systemmanager - Datenassistent'!$A$8:$AE$8,0)),""), "")&amp;""</f>
        <v/>
      </c>
      <c r="G1064" s="31"/>
      <c r="H1064" s="31"/>
      <c r="I1064" s="31"/>
      <c r="J1064" s="31"/>
      <c r="K1064" s="31"/>
      <c r="L1064" s="31"/>
      <c r="M1064" s="31"/>
      <c r="N1064" s="31"/>
      <c r="O1064" s="31"/>
      <c r="P1064" s="31"/>
      <c r="Q1064" s="31"/>
      <c r="R1064" s="31"/>
      <c r="S1064" s="31"/>
      <c r="T1064" s="31"/>
      <c r="U1064" s="31"/>
      <c r="V1064" s="31"/>
      <c r="W1064" s="31" t="str">
        <f t="shared" si="33"/>
        <v>V_NEXT_HIGHER</v>
      </c>
      <c r="X1064" s="31"/>
      <c r="Y1064" s="31"/>
      <c r="Z1064" s="31"/>
      <c r="AA1064" s="31"/>
      <c r="AB1064" s="31"/>
      <c r="AC1064" s="31"/>
      <c r="AD1064" s="31"/>
      <c r="AE1064" s="31"/>
      <c r="AF1064" s="31"/>
      <c r="AG1064" s="31"/>
      <c r="AH1064" s="31"/>
    </row>
    <row r="1065" spans="1:34" x14ac:dyDescent="0.4">
      <c r="A1065" s="31">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31"/>
      <c r="C1065" s="25" t="str">
        <f t="shared" si="32"/>
        <v>001</v>
      </c>
      <c r="D1065" s="31"/>
      <c r="E1065" s="31"/>
      <c r="F1065" s="31" t="str">
        <f>IF(A1065&lt;&gt;"", _xlfn.IFNA(INDEX(Grunddaten!$A$9:$S$159,MATCH(A1065,Input_Lieferant!$B$9:$B$158,0),MATCH(W1065,Grunddaten!$A$8:$M$8,0)),""), "")&amp;""</f>
        <v/>
      </c>
      <c r="G1065" s="31"/>
      <c r="H1065" s="31"/>
      <c r="I1065" s="31"/>
      <c r="J1065" s="31"/>
      <c r="K1065" s="31"/>
      <c r="L1065" s="31"/>
      <c r="M1065" s="31"/>
      <c r="N1065" s="31"/>
      <c r="O1065" s="31"/>
      <c r="P1065" s="31"/>
      <c r="Q1065" s="31"/>
      <c r="R1065" s="31"/>
      <c r="S1065" s="31"/>
      <c r="T1065" s="31"/>
      <c r="U1065" s="31"/>
      <c r="V1065" s="31"/>
      <c r="W1065" s="31" t="str">
        <f t="shared" si="33"/>
        <v>V_ZERTFLUG</v>
      </c>
      <c r="X1065" s="31"/>
      <c r="Y1065" s="31"/>
      <c r="Z1065" s="31"/>
      <c r="AA1065" s="31"/>
      <c r="AB1065" s="31"/>
      <c r="AC1065" s="31"/>
      <c r="AD1065" s="31"/>
      <c r="AE1065" s="31"/>
      <c r="AF1065" s="31"/>
      <c r="AG1065" s="31"/>
      <c r="AH1065" s="31"/>
    </row>
    <row r="1066" spans="1:34" x14ac:dyDescent="0.4">
      <c r="A1066" s="31">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31"/>
      <c r="C1066" s="25" t="str">
        <f t="shared" si="32"/>
        <v>001</v>
      </c>
      <c r="D1066" s="31"/>
      <c r="E1066" s="31"/>
      <c r="F1066" s="31" t="str">
        <f>IF(A1066&lt;&gt;"", _xlfn.IFNA(INDEX('Systemmanager - Datenassistent'!$A$9:$AE$159,MATCH(A1066,Input_Lieferant!$B$9:$B$158,0),MATCH(W1066,'Systemmanager - Datenassistent'!$A$8:$AE$8,0)),""), "")&amp;""</f>
        <v/>
      </c>
      <c r="G1066" s="31"/>
      <c r="H1066" s="31"/>
      <c r="I1066" s="31"/>
      <c r="J1066" s="31"/>
      <c r="K1066" s="31"/>
      <c r="L1066" s="31"/>
      <c r="M1066" s="31"/>
      <c r="N1066" s="31"/>
      <c r="O1066" s="31"/>
      <c r="P1066" s="31"/>
      <c r="Q1066" s="31"/>
      <c r="R1066" s="31"/>
      <c r="S1066" s="31"/>
      <c r="T1066" s="31"/>
      <c r="U1066" s="31"/>
      <c r="V1066" s="31"/>
      <c r="W1066" s="31" t="str">
        <f t="shared" si="33"/>
        <v>V_APM</v>
      </c>
      <c r="X1066" s="31"/>
      <c r="Y1066" s="31"/>
      <c r="Z1066" s="31"/>
      <c r="AA1066" s="31"/>
      <c r="AB1066" s="31"/>
      <c r="AC1066" s="31"/>
      <c r="AD1066" s="31"/>
      <c r="AE1066" s="31"/>
      <c r="AF1066" s="31"/>
      <c r="AG1066" s="31"/>
      <c r="AH1066" s="31"/>
    </row>
    <row r="1067" spans="1:34" x14ac:dyDescent="0.4">
      <c r="A1067" s="31">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31"/>
      <c r="C1067" s="25" t="str">
        <f t="shared" si="32"/>
        <v>001</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V_CHEOPS</v>
      </c>
      <c r="X1067" s="31"/>
      <c r="Y1067" s="31"/>
      <c r="Z1067" s="31"/>
      <c r="AA1067" s="31"/>
      <c r="AB1067" s="31"/>
      <c r="AC1067" s="31"/>
      <c r="AD1067" s="31"/>
      <c r="AE1067" s="31"/>
      <c r="AF1067" s="31"/>
      <c r="AG1067" s="31"/>
      <c r="AH1067" s="31"/>
    </row>
    <row r="1068" spans="1:34" x14ac:dyDescent="0.4">
      <c r="A1068" s="31">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31"/>
      <c r="C1068" s="25" t="str">
        <f t="shared" si="32"/>
        <v>001</v>
      </c>
      <c r="D1068" s="31"/>
      <c r="E1068" s="31"/>
      <c r="F1068" s="31" t="str">
        <f>IF(A1068&lt;&gt;"", _xlfn.IFNA(INDEX('Systemmanager - Datenassistent'!$A$9:$AE$159,MATCH(A1068,Input_Lieferant!$B$9:$B$158,0),MATCH(W1068,'Systemmanager - Datenassistent'!$A$8:$AE$8,0)),""), "")&amp;""</f>
        <v/>
      </c>
      <c r="G1068" s="31"/>
      <c r="H1068" s="31"/>
      <c r="I1068" s="31"/>
      <c r="J1068" s="31"/>
      <c r="K1068" s="31"/>
      <c r="L1068" s="31"/>
      <c r="M1068" s="31"/>
      <c r="N1068" s="31"/>
      <c r="O1068" s="31"/>
      <c r="P1068" s="31"/>
      <c r="Q1068" s="31"/>
      <c r="R1068" s="31"/>
      <c r="S1068" s="31"/>
      <c r="T1068" s="31"/>
      <c r="U1068" s="31"/>
      <c r="V1068" s="31"/>
      <c r="W1068" s="31" t="str">
        <f t="shared" si="33"/>
        <v>V_SVSAA</v>
      </c>
      <c r="X1068" s="31"/>
      <c r="Y1068" s="31"/>
      <c r="Z1068" s="31"/>
      <c r="AA1068" s="31"/>
      <c r="AB1068" s="31"/>
      <c r="AC1068" s="31"/>
      <c r="AD1068" s="31"/>
      <c r="AE1068" s="31"/>
      <c r="AF1068" s="31"/>
      <c r="AG1068" s="31"/>
      <c r="AH1068" s="31"/>
    </row>
    <row r="1069" spans="1:34" x14ac:dyDescent="0.4">
      <c r="A1069" s="31">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31"/>
      <c r="C1069" s="25" t="str">
        <f t="shared" si="32"/>
        <v>001</v>
      </c>
      <c r="D1069" s="31"/>
      <c r="E1069" s="31"/>
      <c r="F1069" s="31" t="str">
        <f>IF(A1069&lt;&gt;"", IFERROR(ROUND(INDEX(Input_Lieferant!$A$9:$AS$159,MATCH(A1069,Input_Lieferant!$B$9:$B$158,0),MATCH(W1069,Input_Lieferant!$A$8:$AS$8,0)),2),""), "")&amp;""</f>
        <v>3.86</v>
      </c>
      <c r="G1069" s="31"/>
      <c r="H1069" s="31"/>
      <c r="I1069" s="31"/>
      <c r="J1069" s="31"/>
      <c r="K1069" s="31"/>
      <c r="L1069" s="31"/>
      <c r="M1069" s="31"/>
      <c r="N1069" s="31"/>
      <c r="O1069" s="31"/>
      <c r="P1069" s="31"/>
      <c r="Q1069" s="31"/>
      <c r="R1069" s="31"/>
      <c r="S1069" s="31"/>
      <c r="T1069" s="31"/>
      <c r="U1069" s="31"/>
      <c r="V1069" s="31"/>
      <c r="W1069" s="31" t="str">
        <f t="shared" si="33"/>
        <v>V_BEWERTUNGSPREIS</v>
      </c>
      <c r="X1069" s="31"/>
      <c r="Y1069" s="31"/>
      <c r="Z1069" s="31"/>
      <c r="AA1069" s="31"/>
      <c r="AB1069" s="31"/>
      <c r="AC1069" s="31"/>
      <c r="AD1069" s="31"/>
      <c r="AE1069" s="31"/>
      <c r="AF1069" s="31"/>
      <c r="AG1069" s="31"/>
      <c r="AH1069" s="31"/>
    </row>
    <row r="1070" spans="1:34" x14ac:dyDescent="0.4">
      <c r="A1070" s="31">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31"/>
      <c r="C1070" s="25" t="str">
        <f t="shared" si="32"/>
        <v>001</v>
      </c>
      <c r="D1070" s="31"/>
      <c r="E1070" s="31"/>
      <c r="F1070" s="31" t="str">
        <f>IF(A1070&lt;&gt;"", _xlfn.IFNA(INDEX(Input_Lieferant!$A$9:$AS$159,MATCH(A1070,Input_Lieferant!$B$9:$B$158,0),MATCH(W1070,Input_Lieferant!$A$8:$AS$8,0)),""), "")&amp;""</f>
        <v>CHF</v>
      </c>
      <c r="G1070" s="31"/>
      <c r="H1070" s="31"/>
      <c r="I1070" s="31"/>
      <c r="J1070" s="31"/>
      <c r="K1070" s="31"/>
      <c r="L1070" s="31"/>
      <c r="M1070" s="31"/>
      <c r="N1070" s="31"/>
      <c r="O1070" s="31"/>
      <c r="P1070" s="31"/>
      <c r="Q1070" s="31"/>
      <c r="R1070" s="31"/>
      <c r="S1070" s="31"/>
      <c r="T1070" s="31"/>
      <c r="U1070" s="31"/>
      <c r="V1070" s="31"/>
      <c r="W1070" s="31" t="str">
        <f t="shared" si="33"/>
        <v>V_WAEHRUNG</v>
      </c>
      <c r="X1070" s="31"/>
      <c r="Y1070" s="31"/>
      <c r="Z1070" s="31"/>
      <c r="AA1070" s="31"/>
      <c r="AB1070" s="31"/>
      <c r="AC1070" s="31"/>
      <c r="AD1070" s="31"/>
      <c r="AE1070" s="31"/>
      <c r="AF1070" s="31"/>
      <c r="AG1070" s="31"/>
      <c r="AH1070" s="31"/>
    </row>
    <row r="1071" spans="1:34" x14ac:dyDescent="0.4">
      <c r="A1071" s="31">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31"/>
      <c r="C1071" s="25" t="str">
        <f t="shared" si="32"/>
        <v>001</v>
      </c>
      <c r="D1071" s="31"/>
      <c r="E1071" s="31"/>
      <c r="F1071" s="31" t="str">
        <f>IF(A1071&lt;&gt;"", _xlfn.IFNA(INDEX(Input_Lieferant!$A$9:$AS$159,MATCH(A1071,Input_Lieferant!$B$9:$B$158,0),MATCH(W1071,Input_Lieferant!$A$8:$AS$8,0)),""), "")&amp;""</f>
        <v>84</v>
      </c>
      <c r="G1071" s="31"/>
      <c r="H1071" s="31"/>
      <c r="I1071" s="31"/>
      <c r="J1071" s="31"/>
      <c r="K1071" s="31"/>
      <c r="L1071" s="31"/>
      <c r="M1071" s="31"/>
      <c r="N1071" s="31"/>
      <c r="O1071" s="31"/>
      <c r="P1071" s="31"/>
      <c r="Q1071" s="31"/>
      <c r="R1071" s="31"/>
      <c r="S1071" s="31"/>
      <c r="T1071" s="31"/>
      <c r="U1071" s="31"/>
      <c r="V1071" s="31"/>
      <c r="W1071" s="31" t="str">
        <f t="shared" si="33"/>
        <v>V_PREISEINHEIT</v>
      </c>
      <c r="X1071" s="31"/>
      <c r="Y1071" s="31"/>
      <c r="Z1071" s="31"/>
      <c r="AA1071" s="31"/>
      <c r="AB1071" s="31"/>
      <c r="AC1071" s="31"/>
      <c r="AD1071" s="31"/>
      <c r="AE1071" s="31"/>
      <c r="AF1071" s="31"/>
      <c r="AG1071" s="31"/>
      <c r="AH1071" s="31"/>
    </row>
    <row r="1072" spans="1:34" x14ac:dyDescent="0.4">
      <c r="A1072" s="31">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31"/>
      <c r="C1072" s="25" t="str">
        <f t="shared" si="32"/>
        <v>001</v>
      </c>
      <c r="D1072" s="31"/>
      <c r="E1072" s="31"/>
      <c r="F1072" s="31">
        <f ca="1">IF(A1072&lt;&gt;"",NOW(),"")</f>
        <v>45755.458306134256</v>
      </c>
      <c r="G1072" s="31"/>
      <c r="H1072" s="31"/>
      <c r="I1072" s="31"/>
      <c r="J1072" s="31"/>
      <c r="K1072" s="31"/>
      <c r="L1072" s="31"/>
      <c r="M1072" s="31"/>
      <c r="N1072" s="31"/>
      <c r="O1072" s="31"/>
      <c r="P1072" s="31"/>
      <c r="Q1072" s="31"/>
      <c r="R1072" s="31"/>
      <c r="S1072" s="31"/>
      <c r="T1072" s="31"/>
      <c r="U1072" s="31"/>
      <c r="V1072" s="31"/>
      <c r="W1072" s="31" t="str">
        <f t="shared" si="33"/>
        <v>V_GUELTIGAB</v>
      </c>
      <c r="X1072" s="31"/>
      <c r="Y1072" s="31"/>
      <c r="Z1072" s="31"/>
      <c r="AA1072" s="31"/>
      <c r="AB1072" s="31"/>
      <c r="AC1072" s="31"/>
      <c r="AD1072" s="31"/>
      <c r="AE1072" s="31"/>
      <c r="AF1072" s="31"/>
      <c r="AG1072" s="31"/>
      <c r="AH1072" s="31"/>
    </row>
    <row r="1073" spans="1:34" x14ac:dyDescent="0.4">
      <c r="A1073" s="31">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31"/>
      <c r="C1073" s="25" t="str">
        <f t="shared" si="32"/>
        <v>001</v>
      </c>
      <c r="D1073" s="31"/>
      <c r="E1073" s="31"/>
      <c r="F1073" s="31" t="str">
        <f>IF(A1073&lt;&gt;"", _xlfn.IFNA(INDEX('Systemmanager - Datenassistent'!$A$9:$AE$159,MATCH(A1073,Input_Lieferant!$B$9:$B$158,0),MATCH(W1073,'Systemmanager - Datenassistent'!$A$8:$AE$8,0)),""), "")&amp;""</f>
        <v>X</v>
      </c>
      <c r="G1073" s="31"/>
      <c r="H1073" s="31"/>
      <c r="I1073" s="31"/>
      <c r="J1073" s="31"/>
      <c r="K1073" s="31"/>
      <c r="L1073" s="31"/>
      <c r="M1073" s="31"/>
      <c r="N1073" s="31"/>
      <c r="O1073" s="31"/>
      <c r="P1073" s="31"/>
      <c r="Q1073" s="31"/>
      <c r="R1073" s="31"/>
      <c r="S1073" s="31"/>
      <c r="T1073" s="31"/>
      <c r="U1073" s="31"/>
      <c r="V1073" s="31"/>
      <c r="W1073" s="31" t="str">
        <f t="shared" si="33"/>
        <v>V_MIET_RELEVANZ</v>
      </c>
      <c r="X1073" s="31"/>
      <c r="Y1073" s="31"/>
      <c r="Z1073" s="31"/>
      <c r="AA1073" s="31"/>
      <c r="AB1073" s="31"/>
      <c r="AC1073" s="31"/>
      <c r="AD1073" s="31"/>
      <c r="AE1073" s="31"/>
      <c r="AF1073" s="31"/>
      <c r="AG1073" s="31"/>
      <c r="AH1073" s="31"/>
    </row>
    <row r="1074" spans="1:34" x14ac:dyDescent="0.4">
      <c r="A1074" s="31">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31"/>
      <c r="C1074" s="25" t="str">
        <f t="shared" si="32"/>
        <v>001</v>
      </c>
      <c r="D1074" s="31"/>
      <c r="E1074" s="31"/>
      <c r="F1074" s="31" t="str">
        <f>IF(A1074&lt;&gt;"", _xlfn.IFNA(INDEX('Systemmanager - Datenassistent'!$A$9:$AE$159,MATCH(A1074,Input_Lieferant!$B$9:$B$158,0),MATCH(W1074,'Systemmanager - Datenassistent'!$A$8:$AE$8,0)),""), "")&amp;""</f>
        <v>4</v>
      </c>
      <c r="G1074" s="31"/>
      <c r="H1074" s="31"/>
      <c r="I1074" s="31"/>
      <c r="J1074" s="31"/>
      <c r="K1074" s="31"/>
      <c r="L1074" s="31"/>
      <c r="M1074" s="31"/>
      <c r="N1074" s="31"/>
      <c r="O1074" s="31"/>
      <c r="P1074" s="31"/>
      <c r="Q1074" s="31"/>
      <c r="R1074" s="31"/>
      <c r="S1074" s="31"/>
      <c r="T1074" s="31"/>
      <c r="U1074" s="31"/>
      <c r="V1074" s="31"/>
      <c r="W1074" s="31" t="str">
        <f t="shared" si="33"/>
        <v>V_NACHSCHUBKLASSE</v>
      </c>
      <c r="X1074" s="31"/>
      <c r="Y1074" s="31"/>
      <c r="Z1074" s="31"/>
      <c r="AA1074" s="31"/>
      <c r="AB1074" s="31"/>
      <c r="AC1074" s="31"/>
      <c r="AD1074" s="31"/>
      <c r="AE1074" s="31"/>
      <c r="AF1074" s="31"/>
      <c r="AG1074" s="31"/>
      <c r="AH1074" s="31"/>
    </row>
    <row r="1075" spans="1:34" x14ac:dyDescent="0.4">
      <c r="A1075" s="31">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31"/>
      <c r="C1075" s="25" t="str">
        <f t="shared" si="32"/>
        <v>001</v>
      </c>
      <c r="D1075" s="31"/>
      <c r="E1075" s="31"/>
      <c r="F1075" s="31" t="str">
        <f>IF(A1075&lt;&gt;"", _xlfn.IFNA(INDEX(Input_Lieferant!$A$9:$AS$159,MATCH(A1075,Input_Lieferant!$B$9:$B$158,0),MATCH(W1075,Input_Lieferant!$A$8:$AS$8,0)),""), "")&amp;""</f>
        <v>100</v>
      </c>
      <c r="G1075" s="31"/>
      <c r="H1075" s="31"/>
      <c r="I1075" s="31"/>
      <c r="J1075" s="31"/>
      <c r="K1075" s="31"/>
      <c r="L1075" s="31"/>
      <c r="M1075" s="31"/>
      <c r="N1075" s="31"/>
      <c r="O1075" s="31"/>
      <c r="P1075" s="31"/>
      <c r="Q1075" s="31"/>
      <c r="R1075" s="31"/>
      <c r="S1075" s="31"/>
      <c r="T1075" s="31"/>
      <c r="U1075" s="31"/>
      <c r="V1075" s="31"/>
      <c r="W1075" s="31" t="str">
        <f t="shared" si="33"/>
        <v>V_LAGERFAEHIGKEIT</v>
      </c>
      <c r="X1075" s="31"/>
      <c r="Y1075" s="31"/>
      <c r="Z1075" s="31"/>
      <c r="AA1075" s="31"/>
      <c r="AB1075" s="31"/>
      <c r="AC1075" s="31"/>
      <c r="AD1075" s="31"/>
      <c r="AE1075" s="31"/>
      <c r="AF1075" s="31"/>
      <c r="AG1075" s="31"/>
      <c r="AH1075" s="31"/>
    </row>
    <row r="1076" spans="1:34" x14ac:dyDescent="0.4">
      <c r="A1076" s="31">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31"/>
      <c r="C1076" s="25" t="str">
        <f t="shared" si="32"/>
        <v>001</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V_BETRIEBSMITTEL</v>
      </c>
      <c r="X1076" s="31"/>
      <c r="Y1076" s="31"/>
      <c r="Z1076" s="31"/>
      <c r="AA1076" s="31"/>
      <c r="AB1076" s="31"/>
      <c r="AC1076" s="31"/>
      <c r="AD1076" s="31"/>
      <c r="AE1076" s="31"/>
      <c r="AF1076" s="31"/>
      <c r="AG1076" s="31"/>
      <c r="AH1076" s="31"/>
    </row>
    <row r="1077" spans="1:34" x14ac:dyDescent="0.4">
      <c r="A1077" s="31">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31"/>
      <c r="C1077" s="25" t="str">
        <f t="shared" si="32"/>
        <v>001</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V_SONDERBETRIEBSMITTEL_MKZ</v>
      </c>
      <c r="X1077" s="31"/>
      <c r="Y1077" s="31"/>
      <c r="Z1077" s="31"/>
      <c r="AA1077" s="31"/>
      <c r="AB1077" s="31"/>
      <c r="AC1077" s="31"/>
      <c r="AD1077" s="31"/>
      <c r="AE1077" s="31"/>
      <c r="AF1077" s="31"/>
      <c r="AG1077" s="31"/>
      <c r="AH1077" s="31"/>
    </row>
    <row r="1078" spans="1:34" x14ac:dyDescent="0.4">
      <c r="A1078" s="31">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31"/>
      <c r="C1078" s="25" t="str">
        <f t="shared" si="32"/>
        <v>001</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V_SONDERBETRIEBSMITTEL_PRD</v>
      </c>
      <c r="X1078" s="31"/>
      <c r="Y1078" s="31"/>
      <c r="Z1078" s="31"/>
      <c r="AA1078" s="31"/>
      <c r="AB1078" s="31"/>
      <c r="AC1078" s="31"/>
      <c r="AD1078" s="31"/>
      <c r="AE1078" s="31"/>
      <c r="AF1078" s="31"/>
      <c r="AG1078" s="31"/>
      <c r="AH1078" s="31"/>
    </row>
    <row r="1079" spans="1:34" x14ac:dyDescent="0.4">
      <c r="A1079" s="31">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31"/>
      <c r="C1079" s="25" t="str">
        <f t="shared" si="32"/>
        <v>001</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31"/>
      <c r="H1079" s="31"/>
      <c r="I1079" s="31"/>
      <c r="J1079" s="31"/>
      <c r="K1079" s="31"/>
      <c r="L1079" s="31"/>
      <c r="M1079" s="31"/>
      <c r="N1079" s="31"/>
      <c r="O1079" s="31"/>
      <c r="P1079" s="31"/>
      <c r="Q1079" s="31"/>
      <c r="R1079" s="31"/>
      <c r="S1079" s="31"/>
      <c r="T1079" s="31"/>
      <c r="U1079" s="31"/>
      <c r="V1079" s="31"/>
      <c r="W1079" s="31" t="str">
        <f t="shared" si="33"/>
        <v>V_SONDERBETRIEBSMITTEL_TRP</v>
      </c>
      <c r="X1079" s="31"/>
      <c r="Y1079" s="31"/>
      <c r="Z1079" s="31"/>
      <c r="AA1079" s="31"/>
      <c r="AB1079" s="31"/>
      <c r="AC1079" s="31"/>
      <c r="AD1079" s="31"/>
      <c r="AE1079" s="31"/>
      <c r="AF1079" s="31"/>
      <c r="AG1079" s="31"/>
      <c r="AH1079" s="31"/>
    </row>
    <row r="1080" spans="1:34" x14ac:dyDescent="0.4">
      <c r="A1080" s="31">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31"/>
      <c r="C1080" s="25" t="str">
        <f t="shared" si="32"/>
        <v>001</v>
      </c>
      <c r="D1080" s="31"/>
      <c r="E1080" s="31"/>
      <c r="F1080" s="31" t="str">
        <f>IF(A1080&lt;&gt;"", _xlfn.IFNA(INDEX(Grunddaten!$A$9:$S$159,MATCH(A1080,Input_Lieferant!$B$9:$B$158,0),MATCH(W1080,Grunddaten!$A$8:$M$8,0)),""), "")&amp;""</f>
        <v/>
      </c>
      <c r="G1080" s="31"/>
      <c r="H1080" s="31"/>
      <c r="I1080" s="31"/>
      <c r="J1080" s="31"/>
      <c r="K1080" s="31"/>
      <c r="L1080" s="31"/>
      <c r="M1080" s="31"/>
      <c r="N1080" s="31"/>
      <c r="O1080" s="31"/>
      <c r="P1080" s="31"/>
      <c r="Q1080" s="31"/>
      <c r="R1080" s="31"/>
      <c r="S1080" s="31"/>
      <c r="T1080" s="31"/>
      <c r="U1080" s="31"/>
      <c r="V1080" s="31"/>
      <c r="W1080" s="31" t="str">
        <f t="shared" si="33"/>
        <v>V_A_NUMMER</v>
      </c>
      <c r="X1080" s="31"/>
      <c r="Y1080" s="31"/>
      <c r="Z1080" s="31"/>
      <c r="AA1080" s="31"/>
      <c r="AB1080" s="31"/>
      <c r="AC1080" s="31"/>
      <c r="AD1080" s="31"/>
      <c r="AE1080" s="31"/>
      <c r="AF1080" s="31"/>
      <c r="AG1080" s="31"/>
      <c r="AH1080" s="31"/>
    </row>
    <row r="1081" spans="1:34" x14ac:dyDescent="0.4">
      <c r="A1081" s="31">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31"/>
      <c r="C1081" s="25" t="str">
        <f t="shared" si="32"/>
        <v>001</v>
      </c>
      <c r="D1081" s="31"/>
      <c r="E1081" s="31"/>
      <c r="F1081" s="31" t="str">
        <f>IF(A1081&lt;&gt;"", _xlfn.IFNA(INDEX(Grunddaten!$A$9:$S$159,MATCH(A1081,Input_Lieferant!$B$9:$B$158,0),MATCH(W1081,Grunddaten!$A$8:$M$8,0)),""), "")&amp;""</f>
        <v/>
      </c>
      <c r="G1081" s="31"/>
      <c r="H1081" s="31"/>
      <c r="I1081" s="31"/>
      <c r="J1081" s="31"/>
      <c r="K1081" s="31"/>
      <c r="L1081" s="31"/>
      <c r="M1081" s="31"/>
      <c r="N1081" s="31"/>
      <c r="O1081" s="31"/>
      <c r="P1081" s="31"/>
      <c r="Q1081" s="31"/>
      <c r="R1081" s="31"/>
      <c r="S1081" s="31"/>
      <c r="T1081" s="31"/>
      <c r="U1081" s="31"/>
      <c r="V1081" s="31"/>
      <c r="W1081" s="31" t="str">
        <f t="shared" si="33"/>
        <v>V_REVFREMD</v>
      </c>
      <c r="X1081" s="31"/>
      <c r="Y1081" s="31"/>
      <c r="Z1081" s="31"/>
      <c r="AA1081" s="31"/>
      <c r="AB1081" s="31"/>
      <c r="AC1081" s="31"/>
      <c r="AD1081" s="31"/>
      <c r="AE1081" s="31"/>
      <c r="AF1081" s="31"/>
      <c r="AG1081" s="31"/>
      <c r="AH1081" s="31"/>
    </row>
    <row r="1082" spans="1:34" x14ac:dyDescent="0.4">
      <c r="A1082" s="31">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31"/>
      <c r="C1082" s="25" t="str">
        <f t="shared" si="32"/>
        <v>001</v>
      </c>
      <c r="D1082" s="31"/>
      <c r="E1082" s="31"/>
      <c r="F1082" s="31" t="str">
        <f>IF(A1082&lt;&gt;"", _xlfn.IFNA(INDEX(Grunddaten!$A$9:$S$159,MATCH(A1082,Input_Lieferant!$B$9:$B$158,0),MATCH(W1082,Grunddaten!$A$8:$M$8,0)),""), "")&amp;""</f>
        <v/>
      </c>
      <c r="G1082" s="31"/>
      <c r="H1082" s="31"/>
      <c r="I1082" s="31"/>
      <c r="J1082" s="31"/>
      <c r="K1082" s="31"/>
      <c r="L1082" s="31"/>
      <c r="M1082" s="31"/>
      <c r="N1082" s="31"/>
      <c r="O1082" s="31"/>
      <c r="P1082" s="31"/>
      <c r="Q1082" s="31"/>
      <c r="R1082" s="31"/>
      <c r="S1082" s="31"/>
      <c r="T1082" s="31"/>
      <c r="U1082" s="31"/>
      <c r="V1082" s="31"/>
      <c r="W1082" s="31" t="str">
        <f t="shared" si="33"/>
        <v>V_REVEIGEN</v>
      </c>
      <c r="X1082" s="31"/>
      <c r="Y1082" s="31"/>
      <c r="Z1082" s="31"/>
      <c r="AA1082" s="31"/>
      <c r="AB1082" s="31"/>
      <c r="AC1082" s="31"/>
      <c r="AD1082" s="31"/>
      <c r="AE1082" s="31"/>
      <c r="AF1082" s="31"/>
      <c r="AG1082" s="31"/>
      <c r="AH1082" s="31"/>
    </row>
    <row r="1083" spans="1:34" x14ac:dyDescent="0.4">
      <c r="A1083" s="31">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31"/>
      <c r="C1083" s="25" t="str">
        <f t="shared" si="32"/>
        <v>001</v>
      </c>
      <c r="D1083" s="31"/>
      <c r="E1083" s="31"/>
      <c r="F1083" s="31" t="str">
        <f>IF(A1083&lt;&gt;"", _xlfn.IFNA(INDEX('Systemmanager - Datenassistent'!$A$9:$AE$159,MATCH(A1083,Input_Lieferant!$B$9:$B$158,0),MATCH(W1083,'Systemmanager - Datenassistent'!$A$8:$AE$8,0)),""), "")&amp;""</f>
        <v>ecgNaPdBWQRgRbHIVOtousyEUhMkdJ</v>
      </c>
      <c r="G1083" s="31"/>
      <c r="H1083" s="31"/>
      <c r="I1083" s="31"/>
      <c r="J1083" s="31"/>
      <c r="K1083" s="31"/>
      <c r="L1083" s="31"/>
      <c r="M1083" s="31"/>
      <c r="N1083" s="31"/>
      <c r="O1083" s="31"/>
      <c r="P1083" s="31"/>
      <c r="Q1083" s="31"/>
      <c r="R1083" s="31"/>
      <c r="S1083" s="31"/>
      <c r="T1083" s="31"/>
      <c r="U1083" s="31"/>
      <c r="V1083" s="31"/>
      <c r="W1083" s="31" t="str">
        <f t="shared" si="33"/>
        <v>V_SYSTEMMANAGER</v>
      </c>
      <c r="X1083" s="31"/>
      <c r="Y1083" s="31"/>
      <c r="Z1083" s="31"/>
      <c r="AA1083" s="31"/>
      <c r="AB1083" s="31"/>
      <c r="AC1083" s="31"/>
      <c r="AD1083" s="31"/>
      <c r="AE1083" s="31"/>
      <c r="AF1083" s="31"/>
      <c r="AG1083" s="31"/>
      <c r="AH1083" s="31"/>
    </row>
    <row r="1084" spans="1:34" x14ac:dyDescent="0.4">
      <c r="A1084" s="31">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31"/>
      <c r="C1084" s="25" t="str">
        <f t="shared" si="32"/>
        <v>001</v>
      </c>
      <c r="D1084" s="31"/>
      <c r="E1084" s="31"/>
      <c r="F1084" s="31" t="str">
        <f>IF(A1084&lt;&gt;"", _xlfn.IFNA(INDEX(Grunddaten!$A$9:$S$159,MATCH(A1084,Input_Lieferant!$B$9:$B$158,0),MATCH(W1084,Grunddaten!$A$8:$M$8,0)),""), "")&amp;""</f>
        <v>U</v>
      </c>
      <c r="G1084" s="31"/>
      <c r="H1084" s="31"/>
      <c r="I1084" s="31"/>
      <c r="J1084" s="31"/>
      <c r="K1084" s="31"/>
      <c r="L1084" s="31"/>
      <c r="M1084" s="31"/>
      <c r="N1084" s="31"/>
      <c r="O1084" s="31"/>
      <c r="P1084" s="31"/>
      <c r="Q1084" s="31"/>
      <c r="R1084" s="31"/>
      <c r="S1084" s="31"/>
      <c r="T1084" s="31"/>
      <c r="U1084" s="31"/>
      <c r="V1084" s="31"/>
      <c r="W1084" s="31" t="str">
        <f t="shared" si="33"/>
        <v>V_UEBERSETZUNG</v>
      </c>
      <c r="X1084" s="31"/>
      <c r="Y1084" s="31"/>
      <c r="Z1084" s="31"/>
      <c r="AA1084" s="31"/>
      <c r="AB1084" s="31"/>
      <c r="AC1084" s="31"/>
      <c r="AD1084" s="31"/>
      <c r="AE1084" s="31"/>
      <c r="AF1084" s="31"/>
      <c r="AG1084" s="31"/>
      <c r="AH1084" s="31"/>
    </row>
    <row r="1085" spans="1:34" x14ac:dyDescent="0.4">
      <c r="A1085" s="31">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31"/>
      <c r="C1085" s="25" t="str">
        <f t="shared" si="32"/>
        <v>001</v>
      </c>
      <c r="D1085" s="31"/>
      <c r="E1085" s="31"/>
      <c r="F1085" s="31" t="str">
        <f>IF(A1085&lt;&gt;"", _xlfn.IFNA(INDEX('Systemmanager - Datenassistent'!$A$9:$AE$159,MATCH(A1085,Input_Lieferant!$B$9:$B$158,0),MATCH(W1085,'Systemmanager - Datenassistent'!$A$8:$AE$8,0)),""), "")&amp;""</f>
        <v>yQDMoeVbEgefTlEfPQHKPHsenkbVUW</v>
      </c>
      <c r="G1085" s="31"/>
      <c r="H1085" s="31"/>
      <c r="I1085" s="31"/>
      <c r="J1085" s="31"/>
      <c r="K1085" s="31"/>
      <c r="L1085" s="31"/>
      <c r="M1085" s="31"/>
      <c r="N1085" s="31"/>
      <c r="O1085" s="31"/>
      <c r="P1085" s="31"/>
      <c r="Q1085" s="31"/>
      <c r="R1085" s="31"/>
      <c r="S1085" s="31"/>
      <c r="T1085" s="31"/>
      <c r="U1085" s="31"/>
      <c r="V1085" s="31"/>
      <c r="W1085" s="31" t="str">
        <f t="shared" si="33"/>
        <v>V_KENNZIFFER</v>
      </c>
      <c r="X1085" s="31"/>
      <c r="Y1085" s="31"/>
      <c r="Z1085" s="31"/>
      <c r="AA1085" s="31"/>
      <c r="AB1085" s="31"/>
      <c r="AC1085" s="31"/>
      <c r="AD1085" s="31"/>
      <c r="AE1085" s="31"/>
      <c r="AF1085" s="31"/>
      <c r="AG1085" s="31"/>
      <c r="AH1085" s="31"/>
    </row>
    <row r="1086" spans="1:34" x14ac:dyDescent="0.4">
      <c r="A1086" s="31">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31"/>
      <c r="C1086" s="25" t="str">
        <f t="shared" si="32"/>
        <v>001</v>
      </c>
      <c r="D1086" s="31"/>
      <c r="E1086" s="31"/>
      <c r="F1086" s="31" t="str">
        <f>IF(A1086&lt;&gt;"", _xlfn.IFNA(INDEX('Systemmanager - Datenassistent'!$A$9:$AE$159,MATCH(A1086,Input_Lieferant!$B$9:$B$158,0),MATCH(W1086,'Systemmanager - Datenassistent'!$A$8:$AE$8,0)),""), "")&amp;""</f>
        <v/>
      </c>
      <c r="G1086" s="31"/>
      <c r="H1086" s="31"/>
      <c r="I1086" s="31"/>
      <c r="J1086" s="31"/>
      <c r="K1086" s="31"/>
      <c r="L1086" s="31"/>
      <c r="M1086" s="31"/>
      <c r="N1086" s="31"/>
      <c r="O1086" s="31"/>
      <c r="P1086" s="31"/>
      <c r="Q1086" s="31"/>
      <c r="R1086" s="31"/>
      <c r="S1086" s="31"/>
      <c r="T1086" s="31"/>
      <c r="U1086" s="31"/>
      <c r="V1086" s="31"/>
      <c r="W1086" s="31" t="str">
        <f t="shared" si="33"/>
        <v>V_NEXT_HIGHER</v>
      </c>
      <c r="X1086" s="31"/>
      <c r="Y1086" s="31"/>
      <c r="Z1086" s="31"/>
      <c r="AA1086" s="31"/>
      <c r="AB1086" s="31"/>
      <c r="AC1086" s="31"/>
      <c r="AD1086" s="31"/>
      <c r="AE1086" s="31"/>
      <c r="AF1086" s="31"/>
      <c r="AG1086" s="31"/>
      <c r="AH1086" s="31"/>
    </row>
    <row r="1087" spans="1:34" x14ac:dyDescent="0.4">
      <c r="A1087" s="31">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31"/>
      <c r="C1087" s="25" t="str">
        <f t="shared" si="32"/>
        <v>001</v>
      </c>
      <c r="D1087" s="31"/>
      <c r="E1087" s="31"/>
      <c r="F1087" s="31" t="str">
        <f>IF(A1087&lt;&gt;"", _xlfn.IFNA(INDEX(Grunddaten!$A$9:$S$159,MATCH(A1087,Input_Lieferant!$B$9:$B$158,0),MATCH(W1087,Grunddaten!$A$8:$M$8,0)),""), "")&amp;""</f>
        <v>J</v>
      </c>
      <c r="G1087" s="31"/>
      <c r="H1087" s="31"/>
      <c r="I1087" s="31"/>
      <c r="J1087" s="31"/>
      <c r="K1087" s="31"/>
      <c r="L1087" s="31"/>
      <c r="M1087" s="31"/>
      <c r="N1087" s="31"/>
      <c r="O1087" s="31"/>
      <c r="P1087" s="31"/>
      <c r="Q1087" s="31"/>
      <c r="R1087" s="31"/>
      <c r="S1087" s="31"/>
      <c r="T1087" s="31"/>
      <c r="U1087" s="31"/>
      <c r="V1087" s="31"/>
      <c r="W1087" s="31" t="str">
        <f t="shared" si="33"/>
        <v>V_ZERTFLUG</v>
      </c>
      <c r="X1087" s="31"/>
      <c r="Y1087" s="31"/>
      <c r="Z1087" s="31"/>
      <c r="AA1087" s="31"/>
      <c r="AB1087" s="31"/>
      <c r="AC1087" s="31"/>
      <c r="AD1087" s="31"/>
      <c r="AE1087" s="31"/>
      <c r="AF1087" s="31"/>
      <c r="AG1087" s="31"/>
      <c r="AH1087" s="31"/>
    </row>
    <row r="1088" spans="1:34" x14ac:dyDescent="0.4">
      <c r="A1088" s="31">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31"/>
      <c r="C1088" s="25" t="str">
        <f t="shared" si="32"/>
        <v>001</v>
      </c>
      <c r="D1088" s="31"/>
      <c r="E1088" s="31"/>
      <c r="F1088" s="31" t="str">
        <f>IF(A1088&lt;&gt;"", _xlfn.IFNA(INDEX('Systemmanager - Datenassistent'!$A$9:$AE$159,MATCH(A1088,Input_Lieferant!$B$9:$B$158,0),MATCH(W1088,'Systemmanager - Datenassistent'!$A$8:$AE$8,0)),""), "")&amp;""</f>
        <v>X</v>
      </c>
      <c r="G1088" s="31"/>
      <c r="H1088" s="31"/>
      <c r="I1088" s="31"/>
      <c r="J1088" s="31"/>
      <c r="K1088" s="31"/>
      <c r="L1088" s="31"/>
      <c r="M1088" s="31"/>
      <c r="N1088" s="31"/>
      <c r="O1088" s="31"/>
      <c r="P1088" s="31"/>
      <c r="Q1088" s="31"/>
      <c r="R1088" s="31"/>
      <c r="S1088" s="31"/>
      <c r="T1088" s="31"/>
      <c r="U1088" s="31"/>
      <c r="V1088" s="31"/>
      <c r="W1088" s="31" t="str">
        <f t="shared" si="33"/>
        <v>V_APM</v>
      </c>
      <c r="X1088" s="31"/>
      <c r="Y1088" s="31"/>
      <c r="Z1088" s="31"/>
      <c r="AA1088" s="31"/>
      <c r="AB1088" s="31"/>
      <c r="AC1088" s="31"/>
      <c r="AD1088" s="31"/>
      <c r="AE1088" s="31"/>
      <c r="AF1088" s="31"/>
      <c r="AG1088" s="31"/>
      <c r="AH1088" s="31"/>
    </row>
    <row r="1089" spans="1:34" x14ac:dyDescent="0.4">
      <c r="A1089" s="31">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31"/>
      <c r="C1089" s="25" t="str">
        <f t="shared" si="32"/>
        <v>001</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V_CHEOPS</v>
      </c>
      <c r="X1089" s="31"/>
      <c r="Y1089" s="31"/>
      <c r="Z1089" s="31"/>
      <c r="AA1089" s="31"/>
      <c r="AB1089" s="31"/>
      <c r="AC1089" s="31"/>
      <c r="AD1089" s="31"/>
      <c r="AE1089" s="31"/>
      <c r="AF1089" s="31"/>
      <c r="AG1089" s="31"/>
      <c r="AH1089" s="31"/>
    </row>
    <row r="1090" spans="1:34" x14ac:dyDescent="0.4">
      <c r="A1090" s="31">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31"/>
      <c r="C1090" s="25" t="str">
        <f t="shared" ref="C1090:C1153" si="34">IF(A1090="","","001")</f>
        <v>001</v>
      </c>
      <c r="D1090" s="31"/>
      <c r="E1090" s="31"/>
      <c r="F1090" s="31" t="str">
        <f>IF(A1090&lt;&gt;"", _xlfn.IFNA(INDEX('Systemmanager - Datenassistent'!$A$9:$AE$159,MATCH(A1090,Input_Lieferant!$B$9:$B$158,0),MATCH(W1090,'Systemmanager - Datenassistent'!$A$8:$AE$8,0)),""), "")&amp;""</f>
        <v>X</v>
      </c>
      <c r="G1090" s="31"/>
      <c r="H1090" s="31"/>
      <c r="I1090" s="31"/>
      <c r="J1090" s="31"/>
      <c r="K1090" s="31"/>
      <c r="L1090" s="31"/>
      <c r="M1090" s="31"/>
      <c r="N1090" s="31"/>
      <c r="O1090" s="31"/>
      <c r="P1090" s="31"/>
      <c r="Q1090" s="31"/>
      <c r="R1090" s="31"/>
      <c r="S1090" s="31"/>
      <c r="T1090" s="31"/>
      <c r="U1090" s="31"/>
      <c r="V1090" s="31"/>
      <c r="W1090" s="31" t="str">
        <f t="shared" si="33"/>
        <v>V_SVSAA</v>
      </c>
      <c r="X1090" s="31"/>
      <c r="Y1090" s="31"/>
      <c r="Z1090" s="31"/>
      <c r="AA1090" s="31"/>
      <c r="AB1090" s="31"/>
      <c r="AC1090" s="31"/>
      <c r="AD1090" s="31"/>
      <c r="AE1090" s="31"/>
      <c r="AF1090" s="31"/>
      <c r="AG1090" s="31"/>
      <c r="AH1090" s="31"/>
    </row>
    <row r="1091" spans="1:34" x14ac:dyDescent="0.4">
      <c r="A1091" s="31">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31"/>
      <c r="C1091" s="25" t="str">
        <f t="shared" si="34"/>
        <v>001</v>
      </c>
      <c r="D1091" s="31"/>
      <c r="E1091" s="31"/>
      <c r="F1091" s="31" t="str">
        <f>IF(A1091&lt;&gt;"", IFERROR(ROUND(INDEX(Input_Lieferant!$A$9:$AS$159,MATCH(A1091,Input_Lieferant!$B$9:$B$158,0),MATCH(W1091,Input_Lieferant!$A$8:$AS$8,0)),2),""), "")&amp;""</f>
        <v>1.84</v>
      </c>
      <c r="G1091" s="31"/>
      <c r="H1091" s="31"/>
      <c r="I1091" s="31"/>
      <c r="J1091" s="31"/>
      <c r="K1091" s="31"/>
      <c r="L1091" s="31"/>
      <c r="M1091" s="31"/>
      <c r="N1091" s="31"/>
      <c r="O1091" s="31"/>
      <c r="P1091" s="31"/>
      <c r="Q1091" s="31"/>
      <c r="R1091" s="31"/>
      <c r="S1091" s="31"/>
      <c r="T1091" s="31"/>
      <c r="U1091" s="31"/>
      <c r="V1091" s="31"/>
      <c r="W1091" s="31" t="str">
        <f t="shared" si="33"/>
        <v>V_BEWERTUNGSPREIS</v>
      </c>
      <c r="X1091" s="31"/>
      <c r="Y1091" s="31"/>
      <c r="Z1091" s="31"/>
      <c r="AA1091" s="31"/>
      <c r="AB1091" s="31"/>
      <c r="AC1091" s="31"/>
      <c r="AD1091" s="31"/>
      <c r="AE1091" s="31"/>
      <c r="AF1091" s="31"/>
      <c r="AG1091" s="31"/>
      <c r="AH1091" s="31"/>
    </row>
    <row r="1092" spans="1:34" x14ac:dyDescent="0.4">
      <c r="A1092" s="31">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31"/>
      <c r="C1092" s="25" t="str">
        <f t="shared" si="34"/>
        <v>001</v>
      </c>
      <c r="D1092" s="31"/>
      <c r="E1092" s="31"/>
      <c r="F1092" s="31" t="str">
        <f>IF(A1092&lt;&gt;"", _xlfn.IFNA(INDEX(Input_Lieferant!$A$9:$AS$159,MATCH(A1092,Input_Lieferant!$B$9:$B$158,0),MATCH(W1092,Input_Lieferant!$A$8:$AS$8,0)),""), "")&amp;""</f>
        <v>CHF</v>
      </c>
      <c r="G1092" s="31"/>
      <c r="H1092" s="31"/>
      <c r="I1092" s="31"/>
      <c r="J1092" s="31"/>
      <c r="K1092" s="31"/>
      <c r="L1092" s="31"/>
      <c r="M1092" s="31"/>
      <c r="N1092" s="31"/>
      <c r="O1092" s="31"/>
      <c r="P1092" s="31"/>
      <c r="Q1092" s="31"/>
      <c r="R1092" s="31"/>
      <c r="S1092" s="31"/>
      <c r="T1092" s="31"/>
      <c r="U1092" s="31"/>
      <c r="V1092" s="31"/>
      <c r="W1092" s="31" t="str">
        <f t="shared" si="33"/>
        <v>V_WAEHRUNG</v>
      </c>
      <c r="X1092" s="31"/>
      <c r="Y1092" s="31"/>
      <c r="Z1092" s="31"/>
      <c r="AA1092" s="31"/>
      <c r="AB1092" s="31"/>
      <c r="AC1092" s="31"/>
      <c r="AD1092" s="31"/>
      <c r="AE1092" s="31"/>
      <c r="AF1092" s="31"/>
      <c r="AG1092" s="31"/>
      <c r="AH1092" s="31"/>
    </row>
    <row r="1093" spans="1:34" x14ac:dyDescent="0.4">
      <c r="A1093" s="31">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31"/>
      <c r="C1093" s="25" t="str">
        <f t="shared" si="34"/>
        <v>001</v>
      </c>
      <c r="D1093" s="31"/>
      <c r="E1093" s="31"/>
      <c r="F1093" s="31" t="str">
        <f>IF(A1093&lt;&gt;"", _xlfn.IFNA(INDEX(Input_Lieferant!$A$9:$AS$159,MATCH(A1093,Input_Lieferant!$B$9:$B$158,0),MATCH(W1093,Input_Lieferant!$A$8:$AS$8,0)),""), "")&amp;""</f>
        <v>96</v>
      </c>
      <c r="G1093" s="31"/>
      <c r="H1093" s="31"/>
      <c r="I1093" s="31"/>
      <c r="J1093" s="31"/>
      <c r="K1093" s="31"/>
      <c r="L1093" s="31"/>
      <c r="M1093" s="31"/>
      <c r="N1093" s="31"/>
      <c r="O1093" s="31"/>
      <c r="P1093" s="31"/>
      <c r="Q1093" s="31"/>
      <c r="R1093" s="31"/>
      <c r="S1093" s="31"/>
      <c r="T1093" s="31"/>
      <c r="U1093" s="31"/>
      <c r="V1093" s="31"/>
      <c r="W1093" s="31" t="str">
        <f t="shared" si="33"/>
        <v>V_PREISEINHEIT</v>
      </c>
      <c r="X1093" s="31"/>
      <c r="Y1093" s="31"/>
      <c r="Z1093" s="31"/>
      <c r="AA1093" s="31"/>
      <c r="AB1093" s="31"/>
      <c r="AC1093" s="31"/>
      <c r="AD1093" s="31"/>
      <c r="AE1093" s="31"/>
      <c r="AF1093" s="31"/>
      <c r="AG1093" s="31"/>
      <c r="AH1093" s="31"/>
    </row>
    <row r="1094" spans="1:34" x14ac:dyDescent="0.4">
      <c r="A1094" s="31">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31"/>
      <c r="C1094" s="25" t="str">
        <f t="shared" si="34"/>
        <v>001</v>
      </c>
      <c r="D1094" s="31"/>
      <c r="E1094" s="31"/>
      <c r="F1094" s="31">
        <f ca="1">IF(A1094&lt;&gt;"",NOW(),"")</f>
        <v>45755.458306134256</v>
      </c>
      <c r="G1094" s="31"/>
      <c r="H1094" s="31"/>
      <c r="I1094" s="31"/>
      <c r="J1094" s="31"/>
      <c r="K1094" s="31"/>
      <c r="L1094" s="31"/>
      <c r="M1094" s="31"/>
      <c r="N1094" s="31"/>
      <c r="O1094" s="31"/>
      <c r="P1094" s="31"/>
      <c r="Q1094" s="31"/>
      <c r="R1094" s="31"/>
      <c r="S1094" s="31"/>
      <c r="T1094" s="31"/>
      <c r="U1094" s="31"/>
      <c r="V1094" s="31"/>
      <c r="W1094" s="31" t="str">
        <f t="shared" si="33"/>
        <v>V_GUELTIGAB</v>
      </c>
      <c r="X1094" s="31"/>
      <c r="Y1094" s="31"/>
      <c r="Z1094" s="31"/>
      <c r="AA1094" s="31"/>
      <c r="AB1094" s="31"/>
      <c r="AC1094" s="31"/>
      <c r="AD1094" s="31"/>
      <c r="AE1094" s="31"/>
      <c r="AF1094" s="31"/>
      <c r="AG1094" s="31"/>
      <c r="AH1094" s="31"/>
    </row>
    <row r="1095" spans="1:34" x14ac:dyDescent="0.4">
      <c r="A1095" s="31">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31"/>
      <c r="C1095" s="25" t="str">
        <f t="shared" si="34"/>
        <v>001</v>
      </c>
      <c r="D1095" s="31"/>
      <c r="E1095" s="31"/>
      <c r="F1095" s="31" t="str">
        <f>IF(A1095&lt;&gt;"", _xlfn.IFNA(INDEX('Systemmanager - Datenassistent'!$A$9:$AE$159,MATCH(A1095,Input_Lieferant!$B$9:$B$158,0),MATCH(W1095,'Systemmanager - Datenassistent'!$A$8:$AE$8,0)),""), "")&amp;""</f>
        <v/>
      </c>
      <c r="G1095" s="31"/>
      <c r="H1095" s="31"/>
      <c r="I1095" s="31"/>
      <c r="J1095" s="31"/>
      <c r="K1095" s="31"/>
      <c r="L1095" s="31"/>
      <c r="M1095" s="31"/>
      <c r="N1095" s="31"/>
      <c r="O1095" s="31"/>
      <c r="P1095" s="31"/>
      <c r="Q1095" s="31"/>
      <c r="R1095" s="31"/>
      <c r="S1095" s="31"/>
      <c r="T1095" s="31"/>
      <c r="U1095" s="31"/>
      <c r="V1095" s="31"/>
      <c r="W1095" s="31" t="str">
        <f t="shared" si="33"/>
        <v>V_MIET_RELEVANZ</v>
      </c>
      <c r="X1095" s="31"/>
      <c r="Y1095" s="31"/>
      <c r="Z1095" s="31"/>
      <c r="AA1095" s="31"/>
      <c r="AB1095" s="31"/>
      <c r="AC1095" s="31"/>
      <c r="AD1095" s="31"/>
      <c r="AE1095" s="31"/>
      <c r="AF1095" s="31"/>
      <c r="AG1095" s="31"/>
      <c r="AH1095" s="31"/>
    </row>
    <row r="1096" spans="1:34" x14ac:dyDescent="0.4">
      <c r="A1096" s="31">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31"/>
      <c r="C1096" s="25" t="str">
        <f t="shared" si="34"/>
        <v>001</v>
      </c>
      <c r="D1096" s="31"/>
      <c r="E1096" s="31"/>
      <c r="F1096" s="31" t="str">
        <f>IF(A1096&lt;&gt;"", _xlfn.IFNA(INDEX('Systemmanager - Datenassistent'!$A$9:$AE$159,MATCH(A1096,Input_Lieferant!$B$9:$B$158,0),MATCH(W1096,'Systemmanager - Datenassistent'!$A$8:$AE$8,0)),""), "")&amp;""</f>
        <v>5</v>
      </c>
      <c r="G1096" s="31"/>
      <c r="H1096" s="31"/>
      <c r="I1096" s="31"/>
      <c r="J1096" s="31"/>
      <c r="K1096" s="31"/>
      <c r="L1096" s="31"/>
      <c r="M1096" s="31"/>
      <c r="N1096" s="31"/>
      <c r="O1096" s="31"/>
      <c r="P1096" s="31"/>
      <c r="Q1096" s="31"/>
      <c r="R1096" s="31"/>
      <c r="S1096" s="31"/>
      <c r="T1096" s="31"/>
      <c r="U1096" s="31"/>
      <c r="V1096" s="31"/>
      <c r="W1096" s="31" t="str">
        <f t="shared" si="33"/>
        <v>V_NACHSCHUBKLASSE</v>
      </c>
      <c r="X1096" s="31"/>
      <c r="Y1096" s="31"/>
      <c r="Z1096" s="31"/>
      <c r="AA1096" s="31"/>
      <c r="AB1096" s="31"/>
      <c r="AC1096" s="31"/>
      <c r="AD1096" s="31"/>
      <c r="AE1096" s="31"/>
      <c r="AF1096" s="31"/>
      <c r="AG1096" s="31"/>
      <c r="AH1096" s="31"/>
    </row>
    <row r="1097" spans="1:34" x14ac:dyDescent="0.4">
      <c r="A1097" s="31">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31"/>
      <c r="C1097" s="25" t="str">
        <f t="shared" si="34"/>
        <v>001</v>
      </c>
      <c r="D1097" s="31"/>
      <c r="E1097" s="31"/>
      <c r="F1097" s="31" t="str">
        <f>IF(A1097&lt;&gt;"", _xlfn.IFNA(INDEX(Input_Lieferant!$A$9:$AS$159,MATCH(A1097,Input_Lieferant!$B$9:$B$158,0),MATCH(W1097,Input_Lieferant!$A$8:$AS$8,0)),""), "")&amp;""</f>
        <v>43</v>
      </c>
      <c r="G1097" s="31"/>
      <c r="H1097" s="31"/>
      <c r="I1097" s="31"/>
      <c r="J1097" s="31"/>
      <c r="K1097" s="31"/>
      <c r="L1097" s="31"/>
      <c r="M1097" s="31"/>
      <c r="N1097" s="31"/>
      <c r="O1097" s="31"/>
      <c r="P1097" s="31"/>
      <c r="Q1097" s="31"/>
      <c r="R1097" s="31"/>
      <c r="S1097" s="31"/>
      <c r="T1097" s="31"/>
      <c r="U1097" s="31"/>
      <c r="V1097" s="31"/>
      <c r="W1097" s="31" t="str">
        <f t="shared" si="33"/>
        <v>V_LAGERFAEHIGKEIT</v>
      </c>
      <c r="X1097" s="31"/>
      <c r="Y1097" s="31"/>
      <c r="Z1097" s="31"/>
      <c r="AA1097" s="31"/>
      <c r="AB1097" s="31"/>
      <c r="AC1097" s="31"/>
      <c r="AD1097" s="31"/>
      <c r="AE1097" s="31"/>
      <c r="AF1097" s="31"/>
      <c r="AG1097" s="31"/>
      <c r="AH1097" s="31"/>
    </row>
    <row r="1098" spans="1:34" x14ac:dyDescent="0.4">
      <c r="A1098" s="31">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31"/>
      <c r="C1098" s="25" t="str">
        <f t="shared" si="34"/>
        <v>001</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31"/>
      <c r="H1098" s="31"/>
      <c r="I1098" s="31"/>
      <c r="J1098" s="31"/>
      <c r="K1098" s="31"/>
      <c r="L1098" s="31"/>
      <c r="M1098" s="31"/>
      <c r="N1098" s="31"/>
      <c r="O1098" s="31"/>
      <c r="P1098" s="31"/>
      <c r="Q1098" s="31"/>
      <c r="R1098" s="31"/>
      <c r="S1098" s="31"/>
      <c r="T1098" s="31"/>
      <c r="U1098" s="31"/>
      <c r="V1098" s="31"/>
      <c r="W1098" s="31" t="str">
        <f t="shared" si="33"/>
        <v>V_BETRIEBSMITTEL</v>
      </c>
      <c r="X1098" s="31"/>
      <c r="Y1098" s="31"/>
      <c r="Z1098" s="31"/>
      <c r="AA1098" s="31"/>
      <c r="AB1098" s="31"/>
      <c r="AC1098" s="31"/>
      <c r="AD1098" s="31"/>
      <c r="AE1098" s="31"/>
      <c r="AF1098" s="31"/>
      <c r="AG1098" s="31"/>
      <c r="AH1098" s="31"/>
    </row>
    <row r="1099" spans="1:34" x14ac:dyDescent="0.4">
      <c r="A1099" s="31">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31"/>
      <c r="C1099" s="25" t="str">
        <f t="shared" si="34"/>
        <v>001</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V_SONDERBETRIEBSMITTEL_MKZ</v>
      </c>
      <c r="X1099" s="31"/>
      <c r="Y1099" s="31"/>
      <c r="Z1099" s="31"/>
      <c r="AA1099" s="31"/>
      <c r="AB1099" s="31"/>
      <c r="AC1099" s="31"/>
      <c r="AD1099" s="31"/>
      <c r="AE1099" s="31"/>
      <c r="AF1099" s="31"/>
      <c r="AG1099" s="31"/>
      <c r="AH1099" s="31"/>
    </row>
    <row r="1100" spans="1:34" x14ac:dyDescent="0.4">
      <c r="A1100" s="31">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31"/>
      <c r="C1100" s="25" t="str">
        <f t="shared" si="34"/>
        <v>001</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V_SONDERBETRIEBSMITTEL_PRD</v>
      </c>
      <c r="X1100" s="31"/>
      <c r="Y1100" s="31"/>
      <c r="Z1100" s="31"/>
      <c r="AA1100" s="31"/>
      <c r="AB1100" s="31"/>
      <c r="AC1100" s="31"/>
      <c r="AD1100" s="31"/>
      <c r="AE1100" s="31"/>
      <c r="AF1100" s="31"/>
      <c r="AG1100" s="31"/>
      <c r="AH1100" s="31"/>
    </row>
    <row r="1101" spans="1:34" x14ac:dyDescent="0.4">
      <c r="A1101" s="31">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31"/>
      <c r="C1101" s="25" t="str">
        <f t="shared" si="34"/>
        <v>001</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V_SONDERBETRIEBSMITTEL_TRP</v>
      </c>
      <c r="X1101" s="31"/>
      <c r="Y1101" s="31"/>
      <c r="Z1101" s="31"/>
      <c r="AA1101" s="31"/>
      <c r="AB1101" s="31"/>
      <c r="AC1101" s="31"/>
      <c r="AD1101" s="31"/>
      <c r="AE1101" s="31"/>
      <c r="AF1101" s="31"/>
      <c r="AG1101" s="31"/>
      <c r="AH1101" s="31"/>
    </row>
    <row r="1102" spans="1:34" x14ac:dyDescent="0.4">
      <c r="A1102" s="31">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31"/>
      <c r="C1102" s="25" t="str">
        <f t="shared" si="34"/>
        <v>001</v>
      </c>
      <c r="D1102" s="31"/>
      <c r="E1102" s="31"/>
      <c r="F1102" s="31" t="str">
        <f>IF(A1102&lt;&gt;"", _xlfn.IFNA(INDEX(Grunddaten!$A$9:$S$159,MATCH(A1102,Input_Lieferant!$B$9:$B$158,0),MATCH(W1102,Grunddaten!$A$8:$M$8,0)),""), "")&amp;""</f>
        <v/>
      </c>
      <c r="G1102" s="31"/>
      <c r="H1102" s="31"/>
      <c r="I1102" s="31"/>
      <c r="J1102" s="31"/>
      <c r="K1102" s="31"/>
      <c r="L1102" s="31"/>
      <c r="M1102" s="31"/>
      <c r="N1102" s="31"/>
      <c r="O1102" s="31"/>
      <c r="P1102" s="31"/>
      <c r="Q1102" s="31"/>
      <c r="R1102" s="31"/>
      <c r="S1102" s="31"/>
      <c r="T1102" s="31"/>
      <c r="U1102" s="31"/>
      <c r="V1102" s="31"/>
      <c r="W1102" s="31" t="str">
        <f t="shared" si="33"/>
        <v>V_A_NUMMER</v>
      </c>
      <c r="X1102" s="31"/>
      <c r="Y1102" s="31"/>
      <c r="Z1102" s="31"/>
      <c r="AA1102" s="31"/>
      <c r="AB1102" s="31"/>
      <c r="AC1102" s="31"/>
      <c r="AD1102" s="31"/>
      <c r="AE1102" s="31"/>
      <c r="AF1102" s="31"/>
      <c r="AG1102" s="31"/>
      <c r="AH1102" s="31"/>
    </row>
    <row r="1103" spans="1:34" x14ac:dyDescent="0.4">
      <c r="A1103" s="31">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31"/>
      <c r="C1103" s="25" t="str">
        <f t="shared" si="34"/>
        <v>001</v>
      </c>
      <c r="D1103" s="31"/>
      <c r="E1103" s="31"/>
      <c r="F1103" s="31" t="str">
        <f>IF(A1103&lt;&gt;"", _xlfn.IFNA(INDEX(Grunddaten!$A$9:$S$159,MATCH(A1103,Input_Lieferant!$B$9:$B$158,0),MATCH(W1103,Grunddaten!$A$8:$M$8,0)),""), "")&amp;""</f>
        <v/>
      </c>
      <c r="G1103" s="31"/>
      <c r="H1103" s="31"/>
      <c r="I1103" s="31"/>
      <c r="J1103" s="31"/>
      <c r="K1103" s="31"/>
      <c r="L1103" s="31"/>
      <c r="M1103" s="31"/>
      <c r="N1103" s="31"/>
      <c r="O1103" s="31"/>
      <c r="P1103" s="31"/>
      <c r="Q1103" s="31"/>
      <c r="R1103" s="31"/>
      <c r="S1103" s="31"/>
      <c r="T1103" s="31"/>
      <c r="U1103" s="31"/>
      <c r="V1103" s="31"/>
      <c r="W1103" s="31" t="str">
        <f t="shared" si="33"/>
        <v>V_REVFREMD</v>
      </c>
      <c r="X1103" s="31"/>
      <c r="Y1103" s="31"/>
      <c r="Z1103" s="31"/>
      <c r="AA1103" s="31"/>
      <c r="AB1103" s="31"/>
      <c r="AC1103" s="31"/>
      <c r="AD1103" s="31"/>
      <c r="AE1103" s="31"/>
      <c r="AF1103" s="31"/>
      <c r="AG1103" s="31"/>
      <c r="AH1103" s="31"/>
    </row>
    <row r="1104" spans="1:34" x14ac:dyDescent="0.4">
      <c r="A1104" s="31">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31"/>
      <c r="C1104" s="25" t="str">
        <f t="shared" si="34"/>
        <v>001</v>
      </c>
      <c r="D1104" s="31"/>
      <c r="E1104" s="31"/>
      <c r="F1104" s="31" t="str">
        <f>IF(A1104&lt;&gt;"", _xlfn.IFNA(INDEX(Grunddaten!$A$9:$S$159,MATCH(A1104,Input_Lieferant!$B$9:$B$158,0),MATCH(W1104,Grunddaten!$A$8:$M$8,0)),""), "")&amp;""</f>
        <v/>
      </c>
      <c r="G1104" s="31"/>
      <c r="H1104" s="31"/>
      <c r="I1104" s="31"/>
      <c r="J1104" s="31"/>
      <c r="K1104" s="31"/>
      <c r="L1104" s="31"/>
      <c r="M1104" s="31"/>
      <c r="N1104" s="31"/>
      <c r="O1104" s="31"/>
      <c r="P1104" s="31"/>
      <c r="Q1104" s="31"/>
      <c r="R1104" s="31"/>
      <c r="S1104" s="31"/>
      <c r="T1104" s="31"/>
      <c r="U1104" s="31"/>
      <c r="V1104" s="31"/>
      <c r="W1104" s="31" t="str">
        <f t="shared" si="33"/>
        <v>V_REVEIGEN</v>
      </c>
      <c r="X1104" s="31"/>
      <c r="Y1104" s="31"/>
      <c r="Z1104" s="31"/>
      <c r="AA1104" s="31"/>
      <c r="AB1104" s="31"/>
      <c r="AC1104" s="31"/>
      <c r="AD1104" s="31"/>
      <c r="AE1104" s="31"/>
      <c r="AF1104" s="31"/>
      <c r="AG1104" s="31"/>
      <c r="AH1104" s="31"/>
    </row>
    <row r="1105" spans="1:34" x14ac:dyDescent="0.4">
      <c r="A1105" s="31">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31"/>
      <c r="C1105" s="25" t="str">
        <f t="shared" si="34"/>
        <v>001</v>
      </c>
      <c r="D1105" s="31"/>
      <c r="E1105" s="31"/>
      <c r="F1105" s="31" t="str">
        <f>IF(A1105&lt;&gt;"", _xlfn.IFNA(INDEX('Systemmanager - Datenassistent'!$A$9:$AE$159,MATCH(A1105,Input_Lieferant!$B$9:$B$158,0),MATCH(W1105,'Systemmanager - Datenassistent'!$A$8:$AE$8,0)),""), "")&amp;""</f>
        <v>AiVLfuDPECPpdVAqDPTdhezQOykIik</v>
      </c>
      <c r="G1105" s="31"/>
      <c r="H1105" s="31"/>
      <c r="I1105" s="31"/>
      <c r="J1105" s="31"/>
      <c r="K1105" s="31"/>
      <c r="L1105" s="31"/>
      <c r="M1105" s="31"/>
      <c r="N1105" s="31"/>
      <c r="O1105" s="31"/>
      <c r="P1105" s="31"/>
      <c r="Q1105" s="31"/>
      <c r="R1105" s="31"/>
      <c r="S1105" s="31"/>
      <c r="T1105" s="31"/>
      <c r="U1105" s="31"/>
      <c r="V1105" s="31"/>
      <c r="W1105" s="31" t="str">
        <f t="shared" si="33"/>
        <v>V_SYSTEMMANAGER</v>
      </c>
      <c r="X1105" s="31"/>
      <c r="Y1105" s="31"/>
      <c r="Z1105" s="31"/>
      <c r="AA1105" s="31"/>
      <c r="AB1105" s="31"/>
      <c r="AC1105" s="31"/>
      <c r="AD1105" s="31"/>
      <c r="AE1105" s="31"/>
      <c r="AF1105" s="31"/>
      <c r="AG1105" s="31"/>
      <c r="AH1105" s="31"/>
    </row>
    <row r="1106" spans="1:34" x14ac:dyDescent="0.4">
      <c r="A1106" s="31">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31"/>
      <c r="C1106" s="25" t="str">
        <f t="shared" si="34"/>
        <v>001</v>
      </c>
      <c r="D1106" s="31"/>
      <c r="E1106" s="31"/>
      <c r="F1106" s="31" t="str">
        <f>IF(A1106&lt;&gt;"", _xlfn.IFNA(INDEX(Grunddaten!$A$9:$S$159,MATCH(A1106,Input_Lieferant!$B$9:$B$158,0),MATCH(W1106,Grunddaten!$A$8:$M$8,0)),""), "")&amp;""</f>
        <v>P</v>
      </c>
      <c r="G1106" s="31"/>
      <c r="H1106" s="31"/>
      <c r="I1106" s="31"/>
      <c r="J1106" s="31"/>
      <c r="K1106" s="31"/>
      <c r="L1106" s="31"/>
      <c r="M1106" s="31"/>
      <c r="N1106" s="31"/>
      <c r="O1106" s="31"/>
      <c r="P1106" s="31"/>
      <c r="Q1106" s="31"/>
      <c r="R1106" s="31"/>
      <c r="S1106" s="31"/>
      <c r="T1106" s="31"/>
      <c r="U1106" s="31"/>
      <c r="V1106" s="31"/>
      <c r="W1106" s="31" t="str">
        <f t="shared" si="33"/>
        <v>V_UEBERSETZUNG</v>
      </c>
      <c r="X1106" s="31"/>
      <c r="Y1106" s="31"/>
      <c r="Z1106" s="31"/>
      <c r="AA1106" s="31"/>
      <c r="AB1106" s="31"/>
      <c r="AC1106" s="31"/>
      <c r="AD1106" s="31"/>
      <c r="AE1106" s="31"/>
      <c r="AF1106" s="31"/>
      <c r="AG1106" s="31"/>
      <c r="AH1106" s="31"/>
    </row>
    <row r="1107" spans="1:34" x14ac:dyDescent="0.4">
      <c r="A1107" s="31">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31"/>
      <c r="C1107" s="25" t="str">
        <f t="shared" si="34"/>
        <v>001</v>
      </c>
      <c r="D1107" s="31"/>
      <c r="E1107" s="31"/>
      <c r="F1107" s="31" t="str">
        <f>IF(A1107&lt;&gt;"", _xlfn.IFNA(INDEX('Systemmanager - Datenassistent'!$A$9:$AE$159,MATCH(A1107,Input_Lieferant!$B$9:$B$158,0),MATCH(W1107,'Systemmanager - Datenassistent'!$A$8:$AE$8,0)),""), "")&amp;""</f>
        <v>gKovPfsiNsfQCdSappodmyNMatXnzM</v>
      </c>
      <c r="G1107" s="31"/>
      <c r="H1107" s="31"/>
      <c r="I1107" s="31"/>
      <c r="J1107" s="31"/>
      <c r="K1107" s="31"/>
      <c r="L1107" s="31"/>
      <c r="M1107" s="31"/>
      <c r="N1107" s="31"/>
      <c r="O1107" s="31"/>
      <c r="P1107" s="31"/>
      <c r="Q1107" s="31"/>
      <c r="R1107" s="31"/>
      <c r="S1107" s="31"/>
      <c r="T1107" s="31"/>
      <c r="U1107" s="31"/>
      <c r="V1107" s="31"/>
      <c r="W1107" s="31" t="str">
        <f t="shared" si="33"/>
        <v>V_KENNZIFFER</v>
      </c>
      <c r="X1107" s="31"/>
      <c r="Y1107" s="31"/>
      <c r="Z1107" s="31"/>
      <c r="AA1107" s="31"/>
      <c r="AB1107" s="31"/>
      <c r="AC1107" s="31"/>
      <c r="AD1107" s="31"/>
      <c r="AE1107" s="31"/>
      <c r="AF1107" s="31"/>
      <c r="AG1107" s="31"/>
      <c r="AH1107" s="31"/>
    </row>
    <row r="1108" spans="1:34" x14ac:dyDescent="0.4">
      <c r="A1108" s="31">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31"/>
      <c r="C1108" s="25" t="str">
        <f t="shared" si="34"/>
        <v>001</v>
      </c>
      <c r="D1108" s="31"/>
      <c r="E1108" s="31"/>
      <c r="F1108" s="31" t="str">
        <f>IF(A1108&lt;&gt;"", _xlfn.IFNA(INDEX('Systemmanager - Datenassistent'!$A$9:$AE$159,MATCH(A1108,Input_Lieferant!$B$9:$B$158,0),MATCH(W1108,'Systemmanager - Datenassistent'!$A$8:$AE$8,0)),""), "")&amp;""</f>
        <v>ptyaQISbRJmBoDPoPMqMMmevCRVPkl</v>
      </c>
      <c r="G1108" s="31"/>
      <c r="H1108" s="31"/>
      <c r="I1108" s="31"/>
      <c r="J1108" s="31"/>
      <c r="K1108" s="31"/>
      <c r="L1108" s="31"/>
      <c r="M1108" s="31"/>
      <c r="N1108" s="31"/>
      <c r="O1108" s="31"/>
      <c r="P1108" s="31"/>
      <c r="Q1108" s="31"/>
      <c r="R1108" s="31"/>
      <c r="S1108" s="31"/>
      <c r="T1108" s="31"/>
      <c r="U1108" s="31"/>
      <c r="V1108" s="31"/>
      <c r="W1108" s="31" t="str">
        <f t="shared" si="33"/>
        <v>V_NEXT_HIGHER</v>
      </c>
      <c r="X1108" s="31"/>
      <c r="Y1108" s="31"/>
      <c r="Z1108" s="31"/>
      <c r="AA1108" s="31"/>
      <c r="AB1108" s="31"/>
      <c r="AC1108" s="31"/>
      <c r="AD1108" s="31"/>
      <c r="AE1108" s="31"/>
      <c r="AF1108" s="31"/>
      <c r="AG1108" s="31"/>
      <c r="AH1108" s="31"/>
    </row>
    <row r="1109" spans="1:34" x14ac:dyDescent="0.4">
      <c r="A1109" s="31">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31"/>
      <c r="C1109" s="25" t="str">
        <f t="shared" si="34"/>
        <v>001</v>
      </c>
      <c r="D1109" s="31"/>
      <c r="E1109" s="31"/>
      <c r="F1109" s="31" t="str">
        <f>IF(A1109&lt;&gt;"", _xlfn.IFNA(INDEX(Grunddaten!$A$9:$S$159,MATCH(A1109,Input_Lieferant!$B$9:$B$158,0),MATCH(W1109,Grunddaten!$A$8:$M$8,0)),""), "")&amp;""</f>
        <v/>
      </c>
      <c r="G1109" s="31"/>
      <c r="H1109" s="31"/>
      <c r="I1109" s="31"/>
      <c r="J1109" s="31"/>
      <c r="K1109" s="31"/>
      <c r="L1109" s="31"/>
      <c r="M1109" s="31"/>
      <c r="N1109" s="31"/>
      <c r="O1109" s="31"/>
      <c r="P1109" s="31"/>
      <c r="Q1109" s="31"/>
      <c r="R1109" s="31"/>
      <c r="S1109" s="31"/>
      <c r="T1109" s="31"/>
      <c r="U1109" s="31"/>
      <c r="V1109" s="31"/>
      <c r="W1109" s="31" t="str">
        <f t="shared" si="33"/>
        <v>V_ZERTFLUG</v>
      </c>
      <c r="X1109" s="31"/>
      <c r="Y1109" s="31"/>
      <c r="Z1109" s="31"/>
      <c r="AA1109" s="31"/>
      <c r="AB1109" s="31"/>
      <c r="AC1109" s="31"/>
      <c r="AD1109" s="31"/>
      <c r="AE1109" s="31"/>
      <c r="AF1109" s="31"/>
      <c r="AG1109" s="31"/>
      <c r="AH1109" s="31"/>
    </row>
    <row r="1110" spans="1:34" x14ac:dyDescent="0.4">
      <c r="A1110" s="31">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31"/>
      <c r="C1110" s="25" t="str">
        <f t="shared" si="34"/>
        <v>001</v>
      </c>
      <c r="D1110" s="31"/>
      <c r="E1110" s="31"/>
      <c r="F1110" s="31" t="str">
        <f>IF(A1110&lt;&gt;"", _xlfn.IFNA(INDEX('Systemmanager - Datenassistent'!$A$9:$AE$159,MATCH(A1110,Input_Lieferant!$B$9:$B$158,0),MATCH(W1110,'Systemmanager - Datenassistent'!$A$8:$AE$8,0)),""), "")&amp;""</f>
        <v>X</v>
      </c>
      <c r="G1110" s="31"/>
      <c r="H1110" s="31"/>
      <c r="I1110" s="31"/>
      <c r="J1110" s="31"/>
      <c r="K1110" s="31"/>
      <c r="L1110" s="31"/>
      <c r="M1110" s="31"/>
      <c r="N1110" s="31"/>
      <c r="O1110" s="31"/>
      <c r="P1110" s="31"/>
      <c r="Q1110" s="31"/>
      <c r="R1110" s="31"/>
      <c r="S1110" s="31"/>
      <c r="T1110" s="31"/>
      <c r="U1110" s="31"/>
      <c r="V1110" s="31"/>
      <c r="W1110" s="31" t="str">
        <f t="shared" si="33"/>
        <v>V_APM</v>
      </c>
      <c r="X1110" s="31"/>
      <c r="Y1110" s="31"/>
      <c r="Z1110" s="31"/>
      <c r="AA1110" s="31"/>
      <c r="AB1110" s="31"/>
      <c r="AC1110" s="31"/>
      <c r="AD1110" s="31"/>
      <c r="AE1110" s="31"/>
      <c r="AF1110" s="31"/>
      <c r="AG1110" s="31"/>
      <c r="AH1110" s="31"/>
    </row>
    <row r="1111" spans="1:34" x14ac:dyDescent="0.4">
      <c r="A1111" s="31">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31"/>
      <c r="C1111" s="25" t="str">
        <f t="shared" si="34"/>
        <v>001</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V_CHEOPS</v>
      </c>
      <c r="X1111" s="31"/>
      <c r="Y1111" s="31"/>
      <c r="Z1111" s="31"/>
      <c r="AA1111" s="31"/>
      <c r="AB1111" s="31"/>
      <c r="AC1111" s="31"/>
      <c r="AD1111" s="31"/>
      <c r="AE1111" s="31"/>
      <c r="AF1111" s="31"/>
      <c r="AG1111" s="31"/>
      <c r="AH1111" s="31"/>
    </row>
    <row r="1112" spans="1:34" x14ac:dyDescent="0.4">
      <c r="A1112" s="31">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31"/>
      <c r="C1112" s="25" t="str">
        <f t="shared" si="34"/>
        <v>001</v>
      </c>
      <c r="D1112" s="31"/>
      <c r="E1112" s="31"/>
      <c r="F1112" s="31" t="str">
        <f>IF(A1112&lt;&gt;"", _xlfn.IFNA(INDEX('Systemmanager - Datenassistent'!$A$9:$AE$159,MATCH(A1112,Input_Lieferant!$B$9:$B$158,0),MATCH(W1112,'Systemmanager - Datenassistent'!$A$8:$AE$8,0)),""), "")&amp;""</f>
        <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V_SVSAA</v>
      </c>
      <c r="X1112" s="31"/>
      <c r="Y1112" s="31"/>
      <c r="Z1112" s="31"/>
      <c r="AA1112" s="31"/>
      <c r="AB1112" s="31"/>
      <c r="AC1112" s="31"/>
      <c r="AD1112" s="31"/>
      <c r="AE1112" s="31"/>
      <c r="AF1112" s="31"/>
      <c r="AG1112" s="31"/>
      <c r="AH1112" s="31"/>
    </row>
    <row r="1113" spans="1:34" x14ac:dyDescent="0.4">
      <c r="A1113" s="31">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31"/>
      <c r="C1113" s="25" t="str">
        <f t="shared" si="34"/>
        <v>001</v>
      </c>
      <c r="D1113" s="31"/>
      <c r="E1113" s="31"/>
      <c r="F1113" s="31" t="str">
        <f>IF(A1113&lt;&gt;"", IFERROR(ROUND(INDEX(Input_Lieferant!$A$9:$AS$159,MATCH(A1113,Input_Lieferant!$B$9:$B$158,0),MATCH(W1113,Input_Lieferant!$A$8:$AS$8,0)),2),""), "")&amp;""</f>
        <v>9.58</v>
      </c>
      <c r="G1113" s="31"/>
      <c r="H1113" s="31"/>
      <c r="I1113" s="31"/>
      <c r="J1113" s="31"/>
      <c r="K1113" s="31"/>
      <c r="L1113" s="31"/>
      <c r="M1113" s="31"/>
      <c r="N1113" s="31"/>
      <c r="O1113" s="31"/>
      <c r="P1113" s="31"/>
      <c r="Q1113" s="31"/>
      <c r="R1113" s="31"/>
      <c r="S1113" s="31"/>
      <c r="T1113" s="31"/>
      <c r="U1113" s="31"/>
      <c r="V1113" s="31"/>
      <c r="W1113" s="31" t="str">
        <f t="shared" si="35"/>
        <v>V_BEWERTUNGSPREIS</v>
      </c>
      <c r="X1113" s="31"/>
      <c r="Y1113" s="31"/>
      <c r="Z1113" s="31"/>
      <c r="AA1113" s="31"/>
      <c r="AB1113" s="31"/>
      <c r="AC1113" s="31"/>
      <c r="AD1113" s="31"/>
      <c r="AE1113" s="31"/>
      <c r="AF1113" s="31"/>
      <c r="AG1113" s="31"/>
      <c r="AH1113" s="31"/>
    </row>
    <row r="1114" spans="1:34" x14ac:dyDescent="0.4">
      <c r="A1114" s="31">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31"/>
      <c r="C1114" s="25" t="str">
        <f t="shared" si="34"/>
        <v>001</v>
      </c>
      <c r="D1114" s="31"/>
      <c r="E1114" s="31"/>
      <c r="F1114" s="31" t="str">
        <f>IF(A1114&lt;&gt;"", _xlfn.IFNA(INDEX(Input_Lieferant!$A$9:$AS$159,MATCH(A1114,Input_Lieferant!$B$9:$B$158,0),MATCH(W1114,Input_Lieferant!$A$8:$AS$8,0)),""), "")&amp;""</f>
        <v>CHF</v>
      </c>
      <c r="G1114" s="31"/>
      <c r="H1114" s="31"/>
      <c r="I1114" s="31"/>
      <c r="J1114" s="31"/>
      <c r="K1114" s="31"/>
      <c r="L1114" s="31"/>
      <c r="M1114" s="31"/>
      <c r="N1114" s="31"/>
      <c r="O1114" s="31"/>
      <c r="P1114" s="31"/>
      <c r="Q1114" s="31"/>
      <c r="R1114" s="31"/>
      <c r="S1114" s="31"/>
      <c r="T1114" s="31"/>
      <c r="U1114" s="31"/>
      <c r="V1114" s="31"/>
      <c r="W1114" s="31" t="str">
        <f t="shared" si="35"/>
        <v>V_WAEHRUNG</v>
      </c>
      <c r="X1114" s="31"/>
      <c r="Y1114" s="31"/>
      <c r="Z1114" s="31"/>
      <c r="AA1114" s="31"/>
      <c r="AB1114" s="31"/>
      <c r="AC1114" s="31"/>
      <c r="AD1114" s="31"/>
      <c r="AE1114" s="31"/>
      <c r="AF1114" s="31"/>
      <c r="AG1114" s="31"/>
      <c r="AH1114" s="31"/>
    </row>
    <row r="1115" spans="1:34" x14ac:dyDescent="0.4">
      <c r="A1115" s="31">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31"/>
      <c r="C1115" s="25" t="str">
        <f t="shared" si="34"/>
        <v>001</v>
      </c>
      <c r="D1115" s="31"/>
      <c r="E1115" s="31"/>
      <c r="F1115" s="31" t="str">
        <f>IF(A1115&lt;&gt;"", _xlfn.IFNA(INDEX(Input_Lieferant!$A$9:$AS$159,MATCH(A1115,Input_Lieferant!$B$9:$B$158,0),MATCH(W1115,Input_Lieferant!$A$8:$AS$8,0)),""), "")&amp;""</f>
        <v>60</v>
      </c>
      <c r="G1115" s="31"/>
      <c r="H1115" s="31"/>
      <c r="I1115" s="31"/>
      <c r="J1115" s="31"/>
      <c r="K1115" s="31"/>
      <c r="L1115" s="31"/>
      <c r="M1115" s="31"/>
      <c r="N1115" s="31"/>
      <c r="O1115" s="31"/>
      <c r="P1115" s="31"/>
      <c r="Q1115" s="31"/>
      <c r="R1115" s="31"/>
      <c r="S1115" s="31"/>
      <c r="T1115" s="31"/>
      <c r="U1115" s="31"/>
      <c r="V1115" s="31"/>
      <c r="W1115" s="31" t="str">
        <f t="shared" si="35"/>
        <v>V_PREISEINHEIT</v>
      </c>
      <c r="X1115" s="31"/>
      <c r="Y1115" s="31"/>
      <c r="Z1115" s="31"/>
      <c r="AA1115" s="31"/>
      <c r="AB1115" s="31"/>
      <c r="AC1115" s="31"/>
      <c r="AD1115" s="31"/>
      <c r="AE1115" s="31"/>
      <c r="AF1115" s="31"/>
      <c r="AG1115" s="31"/>
      <c r="AH1115" s="31"/>
    </row>
    <row r="1116" spans="1:34" x14ac:dyDescent="0.4">
      <c r="A1116" s="31">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31"/>
      <c r="C1116" s="25" t="str">
        <f t="shared" si="34"/>
        <v>001</v>
      </c>
      <c r="D1116" s="31"/>
      <c r="E1116" s="31"/>
      <c r="F1116" s="31">
        <f ca="1">IF(A1116&lt;&gt;"",NOW(),"")</f>
        <v>45755.458306134256</v>
      </c>
      <c r="G1116" s="31"/>
      <c r="H1116" s="31"/>
      <c r="I1116" s="31"/>
      <c r="J1116" s="31"/>
      <c r="K1116" s="31"/>
      <c r="L1116" s="31"/>
      <c r="M1116" s="31"/>
      <c r="N1116" s="31"/>
      <c r="O1116" s="31"/>
      <c r="P1116" s="31"/>
      <c r="Q1116" s="31"/>
      <c r="R1116" s="31"/>
      <c r="S1116" s="31"/>
      <c r="T1116" s="31"/>
      <c r="U1116" s="31"/>
      <c r="V1116" s="31"/>
      <c r="W1116" s="31" t="str">
        <f t="shared" si="35"/>
        <v>V_GUELTIGAB</v>
      </c>
      <c r="X1116" s="31"/>
      <c r="Y1116" s="31"/>
      <c r="Z1116" s="31"/>
      <c r="AA1116" s="31"/>
      <c r="AB1116" s="31"/>
      <c r="AC1116" s="31"/>
      <c r="AD1116" s="31"/>
      <c r="AE1116" s="31"/>
      <c r="AF1116" s="31"/>
      <c r="AG1116" s="31"/>
      <c r="AH1116" s="31"/>
    </row>
    <row r="1117" spans="1:34" x14ac:dyDescent="0.4">
      <c r="A1117" s="31">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31"/>
      <c r="C1117" s="25" t="str">
        <f t="shared" si="34"/>
        <v>001</v>
      </c>
      <c r="D1117" s="31"/>
      <c r="E1117" s="31"/>
      <c r="F1117" s="31" t="str">
        <f>IF(A1117&lt;&gt;"", _xlfn.IFNA(INDEX('Systemmanager - Datenassistent'!$A$9:$AE$159,MATCH(A1117,Input_Lieferant!$B$9:$B$158,0),MATCH(W1117,'Systemmanager - Datenassistent'!$A$8:$AE$8,0)),""), "")&amp;""</f>
        <v/>
      </c>
      <c r="G1117" s="31"/>
      <c r="H1117" s="31"/>
      <c r="I1117" s="31"/>
      <c r="J1117" s="31"/>
      <c r="K1117" s="31"/>
      <c r="L1117" s="31"/>
      <c r="M1117" s="31"/>
      <c r="N1117" s="31"/>
      <c r="O1117" s="31"/>
      <c r="P1117" s="31"/>
      <c r="Q1117" s="31"/>
      <c r="R1117" s="31"/>
      <c r="S1117" s="31"/>
      <c r="T1117" s="31"/>
      <c r="U1117" s="31"/>
      <c r="V1117" s="31"/>
      <c r="W1117" s="31" t="str">
        <f t="shared" si="35"/>
        <v>V_MIET_RELEVANZ</v>
      </c>
      <c r="X1117" s="31"/>
      <c r="Y1117" s="31"/>
      <c r="Z1117" s="31"/>
      <c r="AA1117" s="31"/>
      <c r="AB1117" s="31"/>
      <c r="AC1117" s="31"/>
      <c r="AD1117" s="31"/>
      <c r="AE1117" s="31"/>
      <c r="AF1117" s="31"/>
      <c r="AG1117" s="31"/>
      <c r="AH1117" s="31"/>
    </row>
    <row r="1118" spans="1:34" x14ac:dyDescent="0.4">
      <c r="A1118" s="31">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31"/>
      <c r="C1118" s="25" t="str">
        <f t="shared" si="34"/>
        <v>001</v>
      </c>
      <c r="D1118" s="31"/>
      <c r="E1118" s="31"/>
      <c r="F1118" s="31" t="str">
        <f>IF(A1118&lt;&gt;"", _xlfn.IFNA(INDEX('Systemmanager - Datenassistent'!$A$9:$AE$159,MATCH(A1118,Input_Lieferant!$B$9:$B$158,0),MATCH(W1118,'Systemmanager - Datenassistent'!$A$8:$AE$8,0)),""), "")&amp;""</f>
        <v>8</v>
      </c>
      <c r="G1118" s="31"/>
      <c r="H1118" s="31"/>
      <c r="I1118" s="31"/>
      <c r="J1118" s="31"/>
      <c r="K1118" s="31"/>
      <c r="L1118" s="31"/>
      <c r="M1118" s="31"/>
      <c r="N1118" s="31"/>
      <c r="O1118" s="31"/>
      <c r="P1118" s="31"/>
      <c r="Q1118" s="31"/>
      <c r="R1118" s="31"/>
      <c r="S1118" s="31"/>
      <c r="T1118" s="31"/>
      <c r="U1118" s="31"/>
      <c r="V1118" s="31"/>
      <c r="W1118" s="31" t="str">
        <f t="shared" si="35"/>
        <v>V_NACHSCHUBKLASSE</v>
      </c>
      <c r="X1118" s="31"/>
      <c r="Y1118" s="31"/>
      <c r="Z1118" s="31"/>
      <c r="AA1118" s="31"/>
      <c r="AB1118" s="31"/>
      <c r="AC1118" s="31"/>
      <c r="AD1118" s="31"/>
      <c r="AE1118" s="31"/>
      <c r="AF1118" s="31"/>
      <c r="AG1118" s="31"/>
      <c r="AH1118" s="31"/>
    </row>
    <row r="1119" spans="1:34" x14ac:dyDescent="0.4">
      <c r="A1119" s="31">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31"/>
      <c r="C1119" s="25" t="str">
        <f t="shared" si="34"/>
        <v>001</v>
      </c>
      <c r="D1119" s="31"/>
      <c r="E1119" s="31"/>
      <c r="F1119" s="31" t="str">
        <f>IF(A1119&lt;&gt;"", _xlfn.IFNA(INDEX(Input_Lieferant!$A$9:$AS$159,MATCH(A1119,Input_Lieferant!$B$9:$B$158,0),MATCH(W1119,Input_Lieferant!$A$8:$AS$8,0)),""), "")&amp;""</f>
        <v>99</v>
      </c>
      <c r="G1119" s="31"/>
      <c r="H1119" s="31"/>
      <c r="I1119" s="31"/>
      <c r="J1119" s="31"/>
      <c r="K1119" s="31"/>
      <c r="L1119" s="31"/>
      <c r="M1119" s="31"/>
      <c r="N1119" s="31"/>
      <c r="O1119" s="31"/>
      <c r="P1119" s="31"/>
      <c r="Q1119" s="31"/>
      <c r="R1119" s="31"/>
      <c r="S1119" s="31"/>
      <c r="T1119" s="31"/>
      <c r="U1119" s="31"/>
      <c r="V1119" s="31"/>
      <c r="W1119" s="31" t="str">
        <f t="shared" si="35"/>
        <v>V_LAGERFAEHIGKEIT</v>
      </c>
      <c r="X1119" s="31"/>
      <c r="Y1119" s="31"/>
      <c r="Z1119" s="31"/>
      <c r="AA1119" s="31"/>
      <c r="AB1119" s="31"/>
      <c r="AC1119" s="31"/>
      <c r="AD1119" s="31"/>
      <c r="AE1119" s="31"/>
      <c r="AF1119" s="31"/>
      <c r="AG1119" s="31"/>
      <c r="AH1119" s="31"/>
    </row>
    <row r="1120" spans="1:34" x14ac:dyDescent="0.4">
      <c r="A1120" s="31">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31"/>
      <c r="C1120" s="25" t="str">
        <f t="shared" si="34"/>
        <v>001</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31"/>
      <c r="H1120" s="31"/>
      <c r="I1120" s="31"/>
      <c r="J1120" s="31"/>
      <c r="K1120" s="31"/>
      <c r="L1120" s="31"/>
      <c r="M1120" s="31"/>
      <c r="N1120" s="31"/>
      <c r="O1120" s="31"/>
      <c r="P1120" s="31"/>
      <c r="Q1120" s="31"/>
      <c r="R1120" s="31"/>
      <c r="S1120" s="31"/>
      <c r="T1120" s="31"/>
      <c r="U1120" s="31"/>
      <c r="V1120" s="31"/>
      <c r="W1120" s="31" t="str">
        <f t="shared" si="35"/>
        <v>V_BETRIEBSMITTEL</v>
      </c>
      <c r="X1120" s="31"/>
      <c r="Y1120" s="31"/>
      <c r="Z1120" s="31"/>
      <c r="AA1120" s="31"/>
      <c r="AB1120" s="31"/>
      <c r="AC1120" s="31"/>
      <c r="AD1120" s="31"/>
      <c r="AE1120" s="31"/>
      <c r="AF1120" s="31"/>
      <c r="AG1120" s="31"/>
      <c r="AH1120" s="31"/>
    </row>
    <row r="1121" spans="1:34" x14ac:dyDescent="0.4">
      <c r="A1121" s="31">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31"/>
      <c r="C1121" s="25" t="str">
        <f t="shared" si="34"/>
        <v>001</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V_SONDERBETRIEBSMITTEL_MKZ</v>
      </c>
      <c r="X1121" s="31"/>
      <c r="Y1121" s="31"/>
      <c r="Z1121" s="31"/>
      <c r="AA1121" s="31"/>
      <c r="AB1121" s="31"/>
      <c r="AC1121" s="31"/>
      <c r="AD1121" s="31"/>
      <c r="AE1121" s="31"/>
      <c r="AF1121" s="31"/>
      <c r="AG1121" s="31"/>
      <c r="AH1121" s="31"/>
    </row>
    <row r="1122" spans="1:34" x14ac:dyDescent="0.4">
      <c r="A1122" s="31">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31"/>
      <c r="C1122" s="25" t="str">
        <f t="shared" si="34"/>
        <v>001</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V_SONDERBETRIEBSMITTEL_PRD</v>
      </c>
      <c r="X1122" s="31"/>
      <c r="Y1122" s="31"/>
      <c r="Z1122" s="31"/>
      <c r="AA1122" s="31"/>
      <c r="AB1122" s="31"/>
      <c r="AC1122" s="31"/>
      <c r="AD1122" s="31"/>
      <c r="AE1122" s="31"/>
      <c r="AF1122" s="31"/>
      <c r="AG1122" s="31"/>
      <c r="AH1122" s="31"/>
    </row>
    <row r="1123" spans="1:34" x14ac:dyDescent="0.4">
      <c r="A1123" s="31">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31"/>
      <c r="C1123" s="25" t="str">
        <f t="shared" si="34"/>
        <v>001</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V_SONDERBETRIEBSMITTEL_TRP</v>
      </c>
      <c r="X1123" s="31"/>
      <c r="Y1123" s="31"/>
      <c r="Z1123" s="31"/>
      <c r="AA1123" s="31"/>
      <c r="AB1123" s="31"/>
      <c r="AC1123" s="31"/>
      <c r="AD1123" s="31"/>
      <c r="AE1123" s="31"/>
      <c r="AF1123" s="31"/>
      <c r="AG1123" s="31"/>
      <c r="AH1123" s="31"/>
    </row>
    <row r="1124" spans="1:34" x14ac:dyDescent="0.4">
      <c r="A1124" s="31">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31"/>
      <c r="C1124" s="25" t="str">
        <f t="shared" si="34"/>
        <v>001</v>
      </c>
      <c r="D1124" s="31"/>
      <c r="E1124" s="31"/>
      <c r="F1124" s="31" t="str">
        <f>IF(A1124&lt;&gt;"", _xlfn.IFNA(INDEX(Grunddaten!$A$9:$S$159,MATCH(A1124,Input_Lieferant!$B$9:$B$158,0),MATCH(W1124,Grunddaten!$A$8:$M$8,0)),""), "")&amp;""</f>
        <v/>
      </c>
      <c r="G1124" s="31"/>
      <c r="H1124" s="31"/>
      <c r="I1124" s="31"/>
      <c r="J1124" s="31"/>
      <c r="K1124" s="31"/>
      <c r="L1124" s="31"/>
      <c r="M1124" s="31"/>
      <c r="N1124" s="31"/>
      <c r="O1124" s="31"/>
      <c r="P1124" s="31"/>
      <c r="Q1124" s="31"/>
      <c r="R1124" s="31"/>
      <c r="S1124" s="31"/>
      <c r="T1124" s="31"/>
      <c r="U1124" s="31"/>
      <c r="V1124" s="31"/>
      <c r="W1124" s="31" t="str">
        <f t="shared" si="35"/>
        <v>V_A_NUMMER</v>
      </c>
      <c r="X1124" s="31"/>
      <c r="Y1124" s="31"/>
      <c r="Z1124" s="31"/>
      <c r="AA1124" s="31"/>
      <c r="AB1124" s="31"/>
      <c r="AC1124" s="31"/>
      <c r="AD1124" s="31"/>
      <c r="AE1124" s="31"/>
      <c r="AF1124" s="31"/>
      <c r="AG1124" s="31"/>
      <c r="AH1124" s="31"/>
    </row>
    <row r="1125" spans="1:34" x14ac:dyDescent="0.4">
      <c r="A1125" s="31">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31"/>
      <c r="C1125" s="25" t="str">
        <f t="shared" si="34"/>
        <v>001</v>
      </c>
      <c r="D1125" s="31"/>
      <c r="E1125" s="31"/>
      <c r="F1125" s="31" t="str">
        <f>IF(A1125&lt;&gt;"", _xlfn.IFNA(INDEX(Grunddaten!$A$9:$S$159,MATCH(A1125,Input_Lieferant!$B$9:$B$158,0),MATCH(W1125,Grunddaten!$A$8:$M$8,0)),""), "")&amp;""</f>
        <v/>
      </c>
      <c r="G1125" s="31"/>
      <c r="H1125" s="31"/>
      <c r="I1125" s="31"/>
      <c r="J1125" s="31"/>
      <c r="K1125" s="31"/>
      <c r="L1125" s="31"/>
      <c r="M1125" s="31"/>
      <c r="N1125" s="31"/>
      <c r="O1125" s="31"/>
      <c r="P1125" s="31"/>
      <c r="Q1125" s="31"/>
      <c r="R1125" s="31"/>
      <c r="S1125" s="31"/>
      <c r="T1125" s="31"/>
      <c r="U1125" s="31"/>
      <c r="V1125" s="31"/>
      <c r="W1125" s="31" t="str">
        <f t="shared" si="35"/>
        <v>V_REVFREMD</v>
      </c>
      <c r="X1125" s="31"/>
      <c r="Y1125" s="31"/>
      <c r="Z1125" s="31"/>
      <c r="AA1125" s="31"/>
      <c r="AB1125" s="31"/>
      <c r="AC1125" s="31"/>
      <c r="AD1125" s="31"/>
      <c r="AE1125" s="31"/>
      <c r="AF1125" s="31"/>
      <c r="AG1125" s="31"/>
      <c r="AH1125" s="31"/>
    </row>
    <row r="1126" spans="1:34" x14ac:dyDescent="0.4">
      <c r="A1126" s="31">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31"/>
      <c r="C1126" s="25" t="str">
        <f t="shared" si="34"/>
        <v>001</v>
      </c>
      <c r="D1126" s="31"/>
      <c r="E1126" s="31"/>
      <c r="F1126" s="31" t="str">
        <f>IF(A1126&lt;&gt;"", _xlfn.IFNA(INDEX(Grunddaten!$A$9:$S$159,MATCH(A1126,Input_Lieferant!$B$9:$B$158,0),MATCH(W1126,Grunddaten!$A$8:$M$8,0)),""), "")&amp;""</f>
        <v/>
      </c>
      <c r="G1126" s="31"/>
      <c r="H1126" s="31"/>
      <c r="I1126" s="31"/>
      <c r="J1126" s="31"/>
      <c r="K1126" s="31"/>
      <c r="L1126" s="31"/>
      <c r="M1126" s="31"/>
      <c r="N1126" s="31"/>
      <c r="O1126" s="31"/>
      <c r="P1126" s="31"/>
      <c r="Q1126" s="31"/>
      <c r="R1126" s="31"/>
      <c r="S1126" s="31"/>
      <c r="T1126" s="31"/>
      <c r="U1126" s="31"/>
      <c r="V1126" s="31"/>
      <c r="W1126" s="31" t="str">
        <f t="shared" si="35"/>
        <v>V_REVEIGEN</v>
      </c>
      <c r="X1126" s="31"/>
      <c r="Y1126" s="31"/>
      <c r="Z1126" s="31"/>
      <c r="AA1126" s="31"/>
      <c r="AB1126" s="31"/>
      <c r="AC1126" s="31"/>
      <c r="AD1126" s="31"/>
      <c r="AE1126" s="31"/>
      <c r="AF1126" s="31"/>
      <c r="AG1126" s="31"/>
      <c r="AH1126" s="31"/>
    </row>
    <row r="1127" spans="1:34" x14ac:dyDescent="0.4">
      <c r="A1127" s="31">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31"/>
      <c r="C1127" s="25" t="str">
        <f t="shared" si="34"/>
        <v>001</v>
      </c>
      <c r="D1127" s="31"/>
      <c r="E1127" s="31"/>
      <c r="F1127" s="31" t="str">
        <f>IF(A1127&lt;&gt;"", _xlfn.IFNA(INDEX('Systemmanager - Datenassistent'!$A$9:$AE$159,MATCH(A1127,Input_Lieferant!$B$9:$B$158,0),MATCH(W1127,'Systemmanager - Datenassistent'!$A$8:$AE$8,0)),""), "")&amp;""</f>
        <v>PdkvMkpmhHlIiaHNvPeHlnHssJMSoK</v>
      </c>
      <c r="G1127" s="31"/>
      <c r="H1127" s="31"/>
      <c r="I1127" s="31"/>
      <c r="J1127" s="31"/>
      <c r="K1127" s="31"/>
      <c r="L1127" s="31"/>
      <c r="M1127" s="31"/>
      <c r="N1127" s="31"/>
      <c r="O1127" s="31"/>
      <c r="P1127" s="31"/>
      <c r="Q1127" s="31"/>
      <c r="R1127" s="31"/>
      <c r="S1127" s="31"/>
      <c r="T1127" s="31"/>
      <c r="U1127" s="31"/>
      <c r="V1127" s="31"/>
      <c r="W1127" s="31" t="str">
        <f t="shared" si="35"/>
        <v>V_SYSTEMMANAGER</v>
      </c>
      <c r="X1127" s="31"/>
      <c r="Y1127" s="31"/>
      <c r="Z1127" s="31"/>
      <c r="AA1127" s="31"/>
      <c r="AB1127" s="31"/>
      <c r="AC1127" s="31"/>
      <c r="AD1127" s="31"/>
      <c r="AE1127" s="31"/>
      <c r="AF1127" s="31"/>
      <c r="AG1127" s="31"/>
      <c r="AH1127" s="31"/>
    </row>
    <row r="1128" spans="1:34" x14ac:dyDescent="0.4">
      <c r="A1128" s="31">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31"/>
      <c r="C1128" s="25" t="str">
        <f t="shared" si="34"/>
        <v>001</v>
      </c>
      <c r="D1128" s="31"/>
      <c r="E1128" s="31"/>
      <c r="F1128" s="31" t="str">
        <f>IF(A1128&lt;&gt;"", _xlfn.IFNA(INDEX(Grunddaten!$A$9:$S$159,MATCH(A1128,Input_Lieferant!$B$9:$B$158,0),MATCH(W1128,Grunddaten!$A$8:$M$8,0)),""), "")&amp;""</f>
        <v>U</v>
      </c>
      <c r="G1128" s="31"/>
      <c r="H1128" s="31"/>
      <c r="I1128" s="31"/>
      <c r="J1128" s="31"/>
      <c r="K1128" s="31"/>
      <c r="L1128" s="31"/>
      <c r="M1128" s="31"/>
      <c r="N1128" s="31"/>
      <c r="O1128" s="31"/>
      <c r="P1128" s="31"/>
      <c r="Q1128" s="31"/>
      <c r="R1128" s="31"/>
      <c r="S1128" s="31"/>
      <c r="T1128" s="31"/>
      <c r="U1128" s="31"/>
      <c r="V1128" s="31"/>
      <c r="W1128" s="31" t="str">
        <f t="shared" si="35"/>
        <v>V_UEBERSETZUNG</v>
      </c>
      <c r="X1128" s="31"/>
      <c r="Y1128" s="31"/>
      <c r="Z1128" s="31"/>
      <c r="AA1128" s="31"/>
      <c r="AB1128" s="31"/>
      <c r="AC1128" s="31"/>
      <c r="AD1128" s="31"/>
      <c r="AE1128" s="31"/>
      <c r="AF1128" s="31"/>
      <c r="AG1128" s="31"/>
      <c r="AH1128" s="31"/>
    </row>
    <row r="1129" spans="1:34" x14ac:dyDescent="0.4">
      <c r="A1129" s="31">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31"/>
      <c r="C1129" s="25" t="str">
        <f t="shared" si="34"/>
        <v>001</v>
      </c>
      <c r="D1129" s="31"/>
      <c r="E1129" s="31"/>
      <c r="F1129" s="31" t="str">
        <f>IF(A1129&lt;&gt;"", _xlfn.IFNA(INDEX('Systemmanager - Datenassistent'!$A$9:$AE$159,MATCH(A1129,Input_Lieferant!$B$9:$B$158,0),MATCH(W1129,'Systemmanager - Datenassistent'!$A$8:$AE$8,0)),""), "")&amp;""</f>
        <v/>
      </c>
      <c r="G1129" s="31"/>
      <c r="H1129" s="31"/>
      <c r="I1129" s="31"/>
      <c r="J1129" s="31"/>
      <c r="K1129" s="31"/>
      <c r="L1129" s="31"/>
      <c r="M1129" s="31"/>
      <c r="N1129" s="31"/>
      <c r="O1129" s="31"/>
      <c r="P1129" s="31"/>
      <c r="Q1129" s="31"/>
      <c r="R1129" s="31"/>
      <c r="S1129" s="31"/>
      <c r="T1129" s="31"/>
      <c r="U1129" s="31"/>
      <c r="V1129" s="31"/>
      <c r="W1129" s="31" t="str">
        <f t="shared" si="35"/>
        <v>V_KENNZIFFER</v>
      </c>
      <c r="X1129" s="31"/>
      <c r="Y1129" s="31"/>
      <c r="Z1129" s="31"/>
      <c r="AA1129" s="31"/>
      <c r="AB1129" s="31"/>
      <c r="AC1129" s="31"/>
      <c r="AD1129" s="31"/>
      <c r="AE1129" s="31"/>
      <c r="AF1129" s="31"/>
      <c r="AG1129" s="31"/>
      <c r="AH1129" s="31"/>
    </row>
    <row r="1130" spans="1:34" x14ac:dyDescent="0.4">
      <c r="A1130" s="31">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31"/>
      <c r="C1130" s="25" t="str">
        <f t="shared" si="34"/>
        <v>001</v>
      </c>
      <c r="D1130" s="31"/>
      <c r="E1130" s="31"/>
      <c r="F1130" s="31" t="str">
        <f>IF(A1130&lt;&gt;"", _xlfn.IFNA(INDEX('Systemmanager - Datenassistent'!$A$9:$AE$159,MATCH(A1130,Input_Lieferant!$B$9:$B$158,0),MATCH(W1130,'Systemmanager - Datenassistent'!$A$8:$AE$8,0)),""), "")&amp;""</f>
        <v>XltiDVhAcozxQBLnILWGxciEfauMhD</v>
      </c>
      <c r="G1130" s="31"/>
      <c r="H1130" s="31"/>
      <c r="I1130" s="31"/>
      <c r="J1130" s="31"/>
      <c r="K1130" s="31"/>
      <c r="L1130" s="31"/>
      <c r="M1130" s="31"/>
      <c r="N1130" s="31"/>
      <c r="O1130" s="31"/>
      <c r="P1130" s="31"/>
      <c r="Q1130" s="31"/>
      <c r="R1130" s="31"/>
      <c r="S1130" s="31"/>
      <c r="T1130" s="31"/>
      <c r="U1130" s="31"/>
      <c r="V1130" s="31"/>
      <c r="W1130" s="31" t="str">
        <f t="shared" si="35"/>
        <v>V_NEXT_HIGHER</v>
      </c>
      <c r="X1130" s="31"/>
      <c r="Y1130" s="31"/>
      <c r="Z1130" s="31"/>
      <c r="AA1130" s="31"/>
      <c r="AB1130" s="31"/>
      <c r="AC1130" s="31"/>
      <c r="AD1130" s="31"/>
      <c r="AE1130" s="31"/>
      <c r="AF1130" s="31"/>
      <c r="AG1130" s="31"/>
      <c r="AH1130" s="31"/>
    </row>
    <row r="1131" spans="1:34" x14ac:dyDescent="0.4">
      <c r="A1131" s="31">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31"/>
      <c r="C1131" s="25" t="str">
        <f t="shared" si="34"/>
        <v>001</v>
      </c>
      <c r="D1131" s="31"/>
      <c r="E1131" s="31"/>
      <c r="F1131" s="31" t="str">
        <f>IF(A1131&lt;&gt;"", _xlfn.IFNA(INDEX(Grunddaten!$A$9:$S$159,MATCH(A1131,Input_Lieferant!$B$9:$B$158,0),MATCH(W1131,Grunddaten!$A$8:$M$8,0)),""), "")&amp;""</f>
        <v>J</v>
      </c>
      <c r="G1131" s="31"/>
      <c r="H1131" s="31"/>
      <c r="I1131" s="31"/>
      <c r="J1131" s="31"/>
      <c r="K1131" s="31"/>
      <c r="L1131" s="31"/>
      <c r="M1131" s="31"/>
      <c r="N1131" s="31"/>
      <c r="O1131" s="31"/>
      <c r="P1131" s="31"/>
      <c r="Q1131" s="31"/>
      <c r="R1131" s="31"/>
      <c r="S1131" s="31"/>
      <c r="T1131" s="31"/>
      <c r="U1131" s="31"/>
      <c r="V1131" s="31"/>
      <c r="W1131" s="31" t="str">
        <f t="shared" si="35"/>
        <v>V_ZERTFLUG</v>
      </c>
      <c r="X1131" s="31"/>
      <c r="Y1131" s="31"/>
      <c r="Z1131" s="31"/>
      <c r="AA1131" s="31"/>
      <c r="AB1131" s="31"/>
      <c r="AC1131" s="31"/>
      <c r="AD1131" s="31"/>
      <c r="AE1131" s="31"/>
      <c r="AF1131" s="31"/>
      <c r="AG1131" s="31"/>
      <c r="AH1131" s="31"/>
    </row>
    <row r="1132" spans="1:34" x14ac:dyDescent="0.4">
      <c r="A1132" s="31">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31"/>
      <c r="C1132" s="25" t="str">
        <f t="shared" si="34"/>
        <v>001</v>
      </c>
      <c r="D1132" s="31"/>
      <c r="E1132" s="31"/>
      <c r="F1132" s="31" t="str">
        <f>IF(A1132&lt;&gt;"", _xlfn.IFNA(INDEX('Systemmanager - Datenassistent'!$A$9:$AE$159,MATCH(A1132,Input_Lieferant!$B$9:$B$158,0),MATCH(W1132,'Systemmanager - Datenassistent'!$A$8:$AE$8,0)),""), "")&amp;""</f>
        <v/>
      </c>
      <c r="G1132" s="31"/>
      <c r="H1132" s="31"/>
      <c r="I1132" s="31"/>
      <c r="J1132" s="31"/>
      <c r="K1132" s="31"/>
      <c r="L1132" s="31"/>
      <c r="M1132" s="31"/>
      <c r="N1132" s="31"/>
      <c r="O1132" s="31"/>
      <c r="P1132" s="31"/>
      <c r="Q1132" s="31"/>
      <c r="R1132" s="31"/>
      <c r="S1132" s="31"/>
      <c r="T1132" s="31"/>
      <c r="U1132" s="31"/>
      <c r="V1132" s="31"/>
      <c r="W1132" s="31" t="str">
        <f t="shared" si="35"/>
        <v>V_APM</v>
      </c>
      <c r="X1132" s="31"/>
      <c r="Y1132" s="31"/>
      <c r="Z1132" s="31"/>
      <c r="AA1132" s="31"/>
      <c r="AB1132" s="31"/>
      <c r="AC1132" s="31"/>
      <c r="AD1132" s="31"/>
      <c r="AE1132" s="31"/>
      <c r="AF1132" s="31"/>
      <c r="AG1132" s="31"/>
      <c r="AH1132" s="31"/>
    </row>
    <row r="1133" spans="1:34" x14ac:dyDescent="0.4">
      <c r="A1133" s="31">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31"/>
      <c r="C1133" s="25" t="str">
        <f t="shared" si="34"/>
        <v>001</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V_CHEOPS</v>
      </c>
      <c r="X1133" s="31"/>
      <c r="Y1133" s="31"/>
      <c r="Z1133" s="31"/>
      <c r="AA1133" s="31"/>
      <c r="AB1133" s="31"/>
      <c r="AC1133" s="31"/>
      <c r="AD1133" s="31"/>
      <c r="AE1133" s="31"/>
      <c r="AF1133" s="31"/>
      <c r="AG1133" s="31"/>
      <c r="AH1133" s="31"/>
    </row>
    <row r="1134" spans="1:34" x14ac:dyDescent="0.4">
      <c r="A1134" s="31">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31"/>
      <c r="C1134" s="25" t="str">
        <f t="shared" si="34"/>
        <v>001</v>
      </c>
      <c r="D1134" s="31"/>
      <c r="E1134" s="31"/>
      <c r="F1134" s="31" t="str">
        <f>IF(A1134&lt;&gt;"", _xlfn.IFNA(INDEX('Systemmanager - Datenassistent'!$A$9:$AE$159,MATCH(A1134,Input_Lieferant!$B$9:$B$158,0),MATCH(W1134,'Systemmanager - Datenassistent'!$A$8:$AE$8,0)),""), "")&amp;""</f>
        <v>X</v>
      </c>
      <c r="G1134" s="31"/>
      <c r="H1134" s="31"/>
      <c r="I1134" s="31"/>
      <c r="J1134" s="31"/>
      <c r="K1134" s="31"/>
      <c r="L1134" s="31"/>
      <c r="M1134" s="31"/>
      <c r="N1134" s="31"/>
      <c r="O1134" s="31"/>
      <c r="P1134" s="31"/>
      <c r="Q1134" s="31"/>
      <c r="R1134" s="31"/>
      <c r="S1134" s="31"/>
      <c r="T1134" s="31"/>
      <c r="U1134" s="31"/>
      <c r="V1134" s="31"/>
      <c r="W1134" s="31" t="str">
        <f t="shared" si="35"/>
        <v>V_SVSAA</v>
      </c>
      <c r="X1134" s="31"/>
      <c r="Y1134" s="31"/>
      <c r="Z1134" s="31"/>
      <c r="AA1134" s="31"/>
      <c r="AB1134" s="31"/>
      <c r="AC1134" s="31"/>
      <c r="AD1134" s="31"/>
      <c r="AE1134" s="31"/>
      <c r="AF1134" s="31"/>
      <c r="AG1134" s="31"/>
      <c r="AH1134" s="31"/>
    </row>
    <row r="1135" spans="1:34" x14ac:dyDescent="0.4">
      <c r="A1135" s="31">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31"/>
      <c r="C1135" s="25" t="str">
        <f t="shared" si="34"/>
        <v>001</v>
      </c>
      <c r="D1135" s="31"/>
      <c r="E1135" s="31"/>
      <c r="F1135" s="31" t="str">
        <f>IF(A1135&lt;&gt;"", IFERROR(ROUND(INDEX(Input_Lieferant!$A$9:$AS$159,MATCH(A1135,Input_Lieferant!$B$9:$B$158,0),MATCH(W1135,Input_Lieferant!$A$8:$AS$8,0)),2),""), "")&amp;""</f>
        <v>5.44</v>
      </c>
      <c r="G1135" s="31"/>
      <c r="H1135" s="31"/>
      <c r="I1135" s="31"/>
      <c r="J1135" s="31"/>
      <c r="K1135" s="31"/>
      <c r="L1135" s="31"/>
      <c r="M1135" s="31"/>
      <c r="N1135" s="31"/>
      <c r="O1135" s="31"/>
      <c r="P1135" s="31"/>
      <c r="Q1135" s="31"/>
      <c r="R1135" s="31"/>
      <c r="S1135" s="31"/>
      <c r="T1135" s="31"/>
      <c r="U1135" s="31"/>
      <c r="V1135" s="31"/>
      <c r="W1135" s="31" t="str">
        <f t="shared" si="35"/>
        <v>V_BEWERTUNGSPREIS</v>
      </c>
      <c r="X1135" s="31"/>
      <c r="Y1135" s="31"/>
      <c r="Z1135" s="31"/>
      <c r="AA1135" s="31"/>
      <c r="AB1135" s="31"/>
      <c r="AC1135" s="31"/>
      <c r="AD1135" s="31"/>
      <c r="AE1135" s="31"/>
      <c r="AF1135" s="31"/>
      <c r="AG1135" s="31"/>
      <c r="AH1135" s="31"/>
    </row>
    <row r="1136" spans="1:34" x14ac:dyDescent="0.4">
      <c r="A1136" s="31">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31"/>
      <c r="C1136" s="25" t="str">
        <f t="shared" si="34"/>
        <v>001</v>
      </c>
      <c r="D1136" s="31"/>
      <c r="E1136" s="31"/>
      <c r="F1136" s="31" t="str">
        <f>IF(A1136&lt;&gt;"", _xlfn.IFNA(INDEX(Input_Lieferant!$A$9:$AS$159,MATCH(A1136,Input_Lieferant!$B$9:$B$158,0),MATCH(W1136,Input_Lieferant!$A$8:$AS$8,0)),""), "")&amp;""</f>
        <v>CHF</v>
      </c>
      <c r="G1136" s="31"/>
      <c r="H1136" s="31"/>
      <c r="I1136" s="31"/>
      <c r="J1136" s="31"/>
      <c r="K1136" s="31"/>
      <c r="L1136" s="31"/>
      <c r="M1136" s="31"/>
      <c r="N1136" s="31"/>
      <c r="O1136" s="31"/>
      <c r="P1136" s="31"/>
      <c r="Q1136" s="31"/>
      <c r="R1136" s="31"/>
      <c r="S1136" s="31"/>
      <c r="T1136" s="31"/>
      <c r="U1136" s="31"/>
      <c r="V1136" s="31"/>
      <c r="W1136" s="31" t="str">
        <f t="shared" si="35"/>
        <v>V_WAEHRUNG</v>
      </c>
      <c r="X1136" s="31"/>
      <c r="Y1136" s="31"/>
      <c r="Z1136" s="31"/>
      <c r="AA1136" s="31"/>
      <c r="AB1136" s="31"/>
      <c r="AC1136" s="31"/>
      <c r="AD1136" s="31"/>
      <c r="AE1136" s="31"/>
      <c r="AF1136" s="31"/>
      <c r="AG1136" s="31"/>
      <c r="AH1136" s="31"/>
    </row>
    <row r="1137" spans="1:34" x14ac:dyDescent="0.4">
      <c r="A1137" s="31">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31"/>
      <c r="C1137" s="25" t="str">
        <f t="shared" si="34"/>
        <v>001</v>
      </c>
      <c r="D1137" s="31"/>
      <c r="E1137" s="31"/>
      <c r="F1137" s="31" t="str">
        <f>IF(A1137&lt;&gt;"", _xlfn.IFNA(INDEX(Input_Lieferant!$A$9:$AS$159,MATCH(A1137,Input_Lieferant!$B$9:$B$158,0),MATCH(W1137,Input_Lieferant!$A$8:$AS$8,0)),""), "")&amp;""</f>
        <v>88</v>
      </c>
      <c r="G1137" s="31"/>
      <c r="H1137" s="31"/>
      <c r="I1137" s="31"/>
      <c r="J1137" s="31"/>
      <c r="K1137" s="31"/>
      <c r="L1137" s="31"/>
      <c r="M1137" s="31"/>
      <c r="N1137" s="31"/>
      <c r="O1137" s="31"/>
      <c r="P1137" s="31"/>
      <c r="Q1137" s="31"/>
      <c r="R1137" s="31"/>
      <c r="S1137" s="31"/>
      <c r="T1137" s="31"/>
      <c r="U1137" s="31"/>
      <c r="V1137" s="31"/>
      <c r="W1137" s="31" t="str">
        <f t="shared" si="35"/>
        <v>V_PREISEINHEIT</v>
      </c>
      <c r="X1137" s="31"/>
      <c r="Y1137" s="31"/>
      <c r="Z1137" s="31"/>
      <c r="AA1137" s="31"/>
      <c r="AB1137" s="31"/>
      <c r="AC1137" s="31"/>
      <c r="AD1137" s="31"/>
      <c r="AE1137" s="31"/>
      <c r="AF1137" s="31"/>
      <c r="AG1137" s="31"/>
      <c r="AH1137" s="31"/>
    </row>
    <row r="1138" spans="1:34" x14ac:dyDescent="0.4">
      <c r="A1138" s="31">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31"/>
      <c r="C1138" s="25" t="str">
        <f t="shared" si="34"/>
        <v>001</v>
      </c>
      <c r="D1138" s="31"/>
      <c r="E1138" s="31"/>
      <c r="F1138" s="31">
        <f ca="1">IF(A1138&lt;&gt;"",NOW(),"")</f>
        <v>45755.458306134256</v>
      </c>
      <c r="G1138" s="31"/>
      <c r="H1138" s="31"/>
      <c r="I1138" s="31"/>
      <c r="J1138" s="31"/>
      <c r="K1138" s="31"/>
      <c r="L1138" s="31"/>
      <c r="M1138" s="31"/>
      <c r="N1138" s="31"/>
      <c r="O1138" s="31"/>
      <c r="P1138" s="31"/>
      <c r="Q1138" s="31"/>
      <c r="R1138" s="31"/>
      <c r="S1138" s="31"/>
      <c r="T1138" s="31"/>
      <c r="U1138" s="31"/>
      <c r="V1138" s="31"/>
      <c r="W1138" s="31" t="str">
        <f t="shared" si="35"/>
        <v>V_GUELTIGAB</v>
      </c>
      <c r="X1138" s="31"/>
      <c r="Y1138" s="31"/>
      <c r="Z1138" s="31"/>
      <c r="AA1138" s="31"/>
      <c r="AB1138" s="31"/>
      <c r="AC1138" s="31"/>
      <c r="AD1138" s="31"/>
      <c r="AE1138" s="31"/>
      <c r="AF1138" s="31"/>
      <c r="AG1138" s="31"/>
      <c r="AH1138" s="31"/>
    </row>
    <row r="1139" spans="1:34" x14ac:dyDescent="0.4">
      <c r="A1139" s="31">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31"/>
      <c r="C1139" s="25" t="str">
        <f t="shared" si="34"/>
        <v>001</v>
      </c>
      <c r="D1139" s="31"/>
      <c r="E1139" s="31"/>
      <c r="F1139" s="31" t="str">
        <f>IF(A1139&lt;&gt;"", _xlfn.IFNA(INDEX('Systemmanager - Datenassistent'!$A$9:$AE$159,MATCH(A1139,Input_Lieferant!$B$9:$B$158,0),MATCH(W1139,'Systemmanager - Datenassistent'!$A$8:$AE$8,0)),""), "")&amp;""</f>
        <v>X</v>
      </c>
      <c r="G1139" s="31"/>
      <c r="H1139" s="31"/>
      <c r="I1139" s="31"/>
      <c r="J1139" s="31"/>
      <c r="K1139" s="31"/>
      <c r="L1139" s="31"/>
      <c r="M1139" s="31"/>
      <c r="N1139" s="31"/>
      <c r="O1139" s="31"/>
      <c r="P1139" s="31"/>
      <c r="Q1139" s="31"/>
      <c r="R1139" s="31"/>
      <c r="S1139" s="31"/>
      <c r="T1139" s="31"/>
      <c r="U1139" s="31"/>
      <c r="V1139" s="31"/>
      <c r="W1139" s="31" t="str">
        <f t="shared" si="35"/>
        <v>V_MIET_RELEVANZ</v>
      </c>
      <c r="X1139" s="31"/>
      <c r="Y1139" s="31"/>
      <c r="Z1139" s="31"/>
      <c r="AA1139" s="31"/>
      <c r="AB1139" s="31"/>
      <c r="AC1139" s="31"/>
      <c r="AD1139" s="31"/>
      <c r="AE1139" s="31"/>
      <c r="AF1139" s="31"/>
      <c r="AG1139" s="31"/>
      <c r="AH1139" s="31"/>
    </row>
    <row r="1140" spans="1:34" x14ac:dyDescent="0.4">
      <c r="A1140" s="31">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31"/>
      <c r="C1140" s="25" t="str">
        <f t="shared" si="34"/>
        <v>001</v>
      </c>
      <c r="D1140" s="31"/>
      <c r="E1140" s="31"/>
      <c r="F1140" s="31" t="str">
        <f>IF(A1140&lt;&gt;"", _xlfn.IFNA(INDEX('Systemmanager - Datenassistent'!$A$9:$AE$159,MATCH(A1140,Input_Lieferant!$B$9:$B$158,0),MATCH(W1140,'Systemmanager - Datenassistent'!$A$8:$AE$8,0)),""), "")&amp;""</f>
        <v>6</v>
      </c>
      <c r="G1140" s="31"/>
      <c r="H1140" s="31"/>
      <c r="I1140" s="31"/>
      <c r="J1140" s="31"/>
      <c r="K1140" s="31"/>
      <c r="L1140" s="31"/>
      <c r="M1140" s="31"/>
      <c r="N1140" s="31"/>
      <c r="O1140" s="31"/>
      <c r="P1140" s="31"/>
      <c r="Q1140" s="31"/>
      <c r="R1140" s="31"/>
      <c r="S1140" s="31"/>
      <c r="T1140" s="31"/>
      <c r="U1140" s="31"/>
      <c r="V1140" s="31"/>
      <c r="W1140" s="31" t="str">
        <f t="shared" si="35"/>
        <v>V_NACHSCHUBKLASSE</v>
      </c>
      <c r="X1140" s="31"/>
      <c r="Y1140" s="31"/>
      <c r="Z1140" s="31"/>
      <c r="AA1140" s="31"/>
      <c r="AB1140" s="31"/>
      <c r="AC1140" s="31"/>
      <c r="AD1140" s="31"/>
      <c r="AE1140" s="31"/>
      <c r="AF1140" s="31"/>
      <c r="AG1140" s="31"/>
      <c r="AH1140" s="31"/>
    </row>
    <row r="1141" spans="1:34" x14ac:dyDescent="0.4">
      <c r="A1141" s="31">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31"/>
      <c r="C1141" s="25" t="str">
        <f t="shared" si="34"/>
        <v>001</v>
      </c>
      <c r="D1141" s="31"/>
      <c r="E1141" s="31"/>
      <c r="F1141" s="31" t="str">
        <f>IF(A1141&lt;&gt;"", _xlfn.IFNA(INDEX(Input_Lieferant!$A$9:$AS$159,MATCH(A1141,Input_Lieferant!$B$9:$B$158,0),MATCH(W1141,Input_Lieferant!$A$8:$AS$8,0)),""), "")&amp;""</f>
        <v>89</v>
      </c>
      <c r="G1141" s="31"/>
      <c r="H1141" s="31"/>
      <c r="I1141" s="31"/>
      <c r="J1141" s="31"/>
      <c r="K1141" s="31"/>
      <c r="L1141" s="31"/>
      <c r="M1141" s="31"/>
      <c r="N1141" s="31"/>
      <c r="O1141" s="31"/>
      <c r="P1141" s="31"/>
      <c r="Q1141" s="31"/>
      <c r="R1141" s="31"/>
      <c r="S1141" s="31"/>
      <c r="T1141" s="31"/>
      <c r="U1141" s="31"/>
      <c r="V1141" s="31"/>
      <c r="W1141" s="31" t="str">
        <f t="shared" si="35"/>
        <v>V_LAGERFAEHIGKEIT</v>
      </c>
      <c r="X1141" s="31"/>
      <c r="Y1141" s="31"/>
      <c r="Z1141" s="31"/>
      <c r="AA1141" s="31"/>
      <c r="AB1141" s="31"/>
      <c r="AC1141" s="31"/>
      <c r="AD1141" s="31"/>
      <c r="AE1141" s="31"/>
      <c r="AF1141" s="31"/>
      <c r="AG1141" s="31"/>
      <c r="AH1141" s="31"/>
    </row>
    <row r="1142" spans="1:34" x14ac:dyDescent="0.4">
      <c r="A1142" s="31">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31"/>
      <c r="C1142" s="25" t="str">
        <f t="shared" si="34"/>
        <v>001</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V_BETRIEBSMITTEL</v>
      </c>
      <c r="X1142" s="31"/>
      <c r="Y1142" s="31"/>
      <c r="Z1142" s="31"/>
      <c r="AA1142" s="31"/>
      <c r="AB1142" s="31"/>
      <c r="AC1142" s="31"/>
      <c r="AD1142" s="31"/>
      <c r="AE1142" s="31"/>
      <c r="AF1142" s="31"/>
      <c r="AG1142" s="31"/>
      <c r="AH1142" s="31"/>
    </row>
    <row r="1143" spans="1:34" x14ac:dyDescent="0.4">
      <c r="A1143" s="31">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31"/>
      <c r="C1143" s="25" t="str">
        <f t="shared" si="34"/>
        <v>001</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31"/>
      <c r="H1143" s="31"/>
      <c r="I1143" s="31"/>
      <c r="J1143" s="31"/>
      <c r="K1143" s="31"/>
      <c r="L1143" s="31"/>
      <c r="M1143" s="31"/>
      <c r="N1143" s="31"/>
      <c r="O1143" s="31"/>
      <c r="P1143" s="31"/>
      <c r="Q1143" s="31"/>
      <c r="R1143" s="31"/>
      <c r="S1143" s="31"/>
      <c r="T1143" s="31"/>
      <c r="U1143" s="31"/>
      <c r="V1143" s="31"/>
      <c r="W1143" s="31" t="str">
        <f t="shared" si="35"/>
        <v>V_SONDERBETRIEBSMITTEL_MKZ</v>
      </c>
      <c r="X1143" s="31"/>
      <c r="Y1143" s="31"/>
      <c r="Z1143" s="31"/>
      <c r="AA1143" s="31"/>
      <c r="AB1143" s="31"/>
      <c r="AC1143" s="31"/>
      <c r="AD1143" s="31"/>
      <c r="AE1143" s="31"/>
      <c r="AF1143" s="31"/>
      <c r="AG1143" s="31"/>
      <c r="AH1143" s="31"/>
    </row>
    <row r="1144" spans="1:34" x14ac:dyDescent="0.4">
      <c r="A1144" s="31">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31"/>
      <c r="C1144" s="25" t="str">
        <f t="shared" si="34"/>
        <v>001</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V_SONDERBETRIEBSMITTEL_PRD</v>
      </c>
      <c r="X1144" s="31"/>
      <c r="Y1144" s="31"/>
      <c r="Z1144" s="31"/>
      <c r="AA1144" s="31"/>
      <c r="AB1144" s="31"/>
      <c r="AC1144" s="31"/>
      <c r="AD1144" s="31"/>
      <c r="AE1144" s="31"/>
      <c r="AF1144" s="31"/>
      <c r="AG1144" s="31"/>
      <c r="AH1144" s="31"/>
    </row>
    <row r="1145" spans="1:34" x14ac:dyDescent="0.4">
      <c r="A1145" s="31">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31"/>
      <c r="C1145" s="25" t="str">
        <f t="shared" si="34"/>
        <v>001</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V_SONDERBETRIEBSMITTEL_TRP</v>
      </c>
      <c r="X1145" s="31"/>
      <c r="Y1145" s="31"/>
      <c r="Z1145" s="31"/>
      <c r="AA1145" s="31"/>
      <c r="AB1145" s="31"/>
      <c r="AC1145" s="31"/>
      <c r="AD1145" s="31"/>
      <c r="AE1145" s="31"/>
      <c r="AF1145" s="31"/>
      <c r="AG1145" s="31"/>
      <c r="AH1145" s="31"/>
    </row>
    <row r="1146" spans="1:34" x14ac:dyDescent="0.4">
      <c r="A1146" s="31">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31"/>
      <c r="C1146" s="25" t="str">
        <f t="shared" si="34"/>
        <v>001</v>
      </c>
      <c r="D1146" s="31"/>
      <c r="E1146" s="31"/>
      <c r="F1146" s="31" t="str">
        <f>IF(A1146&lt;&gt;"", _xlfn.IFNA(INDEX(Grunddaten!$A$9:$S$159,MATCH(A1146,Input_Lieferant!$B$9:$B$158,0),MATCH(W1146,Grunddaten!$A$8:$M$8,0)),""), "")&amp;""</f>
        <v/>
      </c>
      <c r="G1146" s="31"/>
      <c r="H1146" s="31"/>
      <c r="I1146" s="31"/>
      <c r="J1146" s="31"/>
      <c r="K1146" s="31"/>
      <c r="L1146" s="31"/>
      <c r="M1146" s="31"/>
      <c r="N1146" s="31"/>
      <c r="O1146" s="31"/>
      <c r="P1146" s="31"/>
      <c r="Q1146" s="31"/>
      <c r="R1146" s="31"/>
      <c r="S1146" s="31"/>
      <c r="T1146" s="31"/>
      <c r="U1146" s="31"/>
      <c r="V1146" s="31"/>
      <c r="W1146" s="31" t="str">
        <f t="shared" si="35"/>
        <v>V_A_NUMMER</v>
      </c>
      <c r="X1146" s="31"/>
      <c r="Y1146" s="31"/>
      <c r="Z1146" s="31"/>
      <c r="AA1146" s="31"/>
      <c r="AB1146" s="31"/>
      <c r="AC1146" s="31"/>
      <c r="AD1146" s="31"/>
      <c r="AE1146" s="31"/>
      <c r="AF1146" s="31"/>
      <c r="AG1146" s="31"/>
      <c r="AH1146" s="31"/>
    </row>
    <row r="1147" spans="1:34" x14ac:dyDescent="0.4">
      <c r="A1147" s="31">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31"/>
      <c r="C1147" s="25" t="str">
        <f t="shared" si="34"/>
        <v>001</v>
      </c>
      <c r="D1147" s="31"/>
      <c r="E1147" s="31"/>
      <c r="F1147" s="31" t="str">
        <f>IF(A1147&lt;&gt;"", _xlfn.IFNA(INDEX(Grunddaten!$A$9:$S$159,MATCH(A1147,Input_Lieferant!$B$9:$B$158,0),MATCH(W1147,Grunddaten!$A$8:$M$8,0)),""), "")&amp;""</f>
        <v/>
      </c>
      <c r="G1147" s="31"/>
      <c r="H1147" s="31"/>
      <c r="I1147" s="31"/>
      <c r="J1147" s="31"/>
      <c r="K1147" s="31"/>
      <c r="L1147" s="31"/>
      <c r="M1147" s="31"/>
      <c r="N1147" s="31"/>
      <c r="O1147" s="31"/>
      <c r="P1147" s="31"/>
      <c r="Q1147" s="31"/>
      <c r="R1147" s="31"/>
      <c r="S1147" s="31"/>
      <c r="T1147" s="31"/>
      <c r="U1147" s="31"/>
      <c r="V1147" s="31"/>
      <c r="W1147" s="31" t="str">
        <f t="shared" si="35"/>
        <v>V_REVFREMD</v>
      </c>
      <c r="X1147" s="31"/>
      <c r="Y1147" s="31"/>
      <c r="Z1147" s="31"/>
      <c r="AA1147" s="31"/>
      <c r="AB1147" s="31"/>
      <c r="AC1147" s="31"/>
      <c r="AD1147" s="31"/>
      <c r="AE1147" s="31"/>
      <c r="AF1147" s="31"/>
      <c r="AG1147" s="31"/>
      <c r="AH1147" s="31"/>
    </row>
    <row r="1148" spans="1:34" x14ac:dyDescent="0.4">
      <c r="A1148" s="31">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31"/>
      <c r="C1148" s="25" t="str">
        <f t="shared" si="34"/>
        <v>001</v>
      </c>
      <c r="D1148" s="31"/>
      <c r="E1148" s="31"/>
      <c r="F1148" s="31" t="str">
        <f>IF(A1148&lt;&gt;"", _xlfn.IFNA(INDEX(Grunddaten!$A$9:$S$159,MATCH(A1148,Input_Lieferant!$B$9:$B$158,0),MATCH(W1148,Grunddaten!$A$8:$M$8,0)),""), "")&amp;""</f>
        <v/>
      </c>
      <c r="G1148" s="31"/>
      <c r="H1148" s="31"/>
      <c r="I1148" s="31"/>
      <c r="J1148" s="31"/>
      <c r="K1148" s="31"/>
      <c r="L1148" s="31"/>
      <c r="M1148" s="31"/>
      <c r="N1148" s="31"/>
      <c r="O1148" s="31"/>
      <c r="P1148" s="31"/>
      <c r="Q1148" s="31"/>
      <c r="R1148" s="31"/>
      <c r="S1148" s="31"/>
      <c r="T1148" s="31"/>
      <c r="U1148" s="31"/>
      <c r="V1148" s="31"/>
      <c r="W1148" s="31" t="str">
        <f t="shared" si="35"/>
        <v>V_REVEIGEN</v>
      </c>
      <c r="X1148" s="31"/>
      <c r="Y1148" s="31"/>
      <c r="Z1148" s="31"/>
      <c r="AA1148" s="31"/>
      <c r="AB1148" s="31"/>
      <c r="AC1148" s="31"/>
      <c r="AD1148" s="31"/>
      <c r="AE1148" s="31"/>
      <c r="AF1148" s="31"/>
      <c r="AG1148" s="31"/>
      <c r="AH1148" s="31"/>
    </row>
    <row r="1149" spans="1:34" x14ac:dyDescent="0.4">
      <c r="A1149" s="31">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31"/>
      <c r="C1149" s="25" t="str">
        <f t="shared" si="34"/>
        <v>001</v>
      </c>
      <c r="D1149" s="31"/>
      <c r="E1149" s="31"/>
      <c r="F1149" s="31" t="str">
        <f>IF(A1149&lt;&gt;"", _xlfn.IFNA(INDEX('Systemmanager - Datenassistent'!$A$9:$AE$159,MATCH(A1149,Input_Lieferant!$B$9:$B$158,0),MATCH(W1149,'Systemmanager - Datenassistent'!$A$8:$AE$8,0)),""), "")&amp;""</f>
        <v>sOWhlHwenxsVFOJRAskIVOpeqqHkbS</v>
      </c>
      <c r="G1149" s="31"/>
      <c r="H1149" s="31"/>
      <c r="I1149" s="31"/>
      <c r="J1149" s="31"/>
      <c r="K1149" s="31"/>
      <c r="L1149" s="31"/>
      <c r="M1149" s="31"/>
      <c r="N1149" s="31"/>
      <c r="O1149" s="31"/>
      <c r="P1149" s="31"/>
      <c r="Q1149" s="31"/>
      <c r="R1149" s="31"/>
      <c r="S1149" s="31"/>
      <c r="T1149" s="31"/>
      <c r="U1149" s="31"/>
      <c r="V1149" s="31"/>
      <c r="W1149" s="31" t="str">
        <f t="shared" si="35"/>
        <v>V_SYSTEMMANAGER</v>
      </c>
      <c r="X1149" s="31"/>
      <c r="Y1149" s="31"/>
      <c r="Z1149" s="31"/>
      <c r="AA1149" s="31"/>
      <c r="AB1149" s="31"/>
      <c r="AC1149" s="31"/>
      <c r="AD1149" s="31"/>
      <c r="AE1149" s="31"/>
      <c r="AF1149" s="31"/>
      <c r="AG1149" s="31"/>
      <c r="AH1149" s="31"/>
    </row>
    <row r="1150" spans="1:34" x14ac:dyDescent="0.4">
      <c r="A1150" s="31">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31"/>
      <c r="C1150" s="25" t="str">
        <f t="shared" si="34"/>
        <v>001</v>
      </c>
      <c r="D1150" s="31"/>
      <c r="E1150" s="31"/>
      <c r="F1150" s="31" t="str">
        <f>IF(A1150&lt;&gt;"", _xlfn.IFNA(INDEX(Grunddaten!$A$9:$S$159,MATCH(A1150,Input_Lieferant!$B$9:$B$158,0),MATCH(W1150,Grunddaten!$A$8:$M$8,0)),""), "")&amp;""</f>
        <v>N</v>
      </c>
      <c r="G1150" s="31"/>
      <c r="H1150" s="31"/>
      <c r="I1150" s="31"/>
      <c r="J1150" s="31"/>
      <c r="K1150" s="31"/>
      <c r="L1150" s="31"/>
      <c r="M1150" s="31"/>
      <c r="N1150" s="31"/>
      <c r="O1150" s="31"/>
      <c r="P1150" s="31"/>
      <c r="Q1150" s="31"/>
      <c r="R1150" s="31"/>
      <c r="S1150" s="31"/>
      <c r="T1150" s="31"/>
      <c r="U1150" s="31"/>
      <c r="V1150" s="31"/>
      <c r="W1150" s="31" t="str">
        <f t="shared" si="35"/>
        <v>V_UEBERSETZUNG</v>
      </c>
      <c r="X1150" s="31"/>
      <c r="Y1150" s="31"/>
      <c r="Z1150" s="31"/>
      <c r="AA1150" s="31"/>
      <c r="AB1150" s="31"/>
      <c r="AC1150" s="31"/>
      <c r="AD1150" s="31"/>
      <c r="AE1150" s="31"/>
      <c r="AF1150" s="31"/>
      <c r="AG1150" s="31"/>
      <c r="AH1150" s="31"/>
    </row>
    <row r="1151" spans="1:34" x14ac:dyDescent="0.4">
      <c r="A1151" s="31">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31"/>
      <c r="C1151" s="25" t="str">
        <f t="shared" si="34"/>
        <v>001</v>
      </c>
      <c r="D1151" s="31"/>
      <c r="E1151" s="31"/>
      <c r="F1151" s="31" t="str">
        <f>IF(A1151&lt;&gt;"", _xlfn.IFNA(INDEX('Systemmanager - Datenassistent'!$A$9:$AE$159,MATCH(A1151,Input_Lieferant!$B$9:$B$158,0),MATCH(W1151,'Systemmanager - Datenassistent'!$A$8:$AE$8,0)),""), "")&amp;""</f>
        <v/>
      </c>
      <c r="G1151" s="31"/>
      <c r="H1151" s="31"/>
      <c r="I1151" s="31"/>
      <c r="J1151" s="31"/>
      <c r="K1151" s="31"/>
      <c r="L1151" s="31"/>
      <c r="M1151" s="31"/>
      <c r="N1151" s="31"/>
      <c r="O1151" s="31"/>
      <c r="P1151" s="31"/>
      <c r="Q1151" s="31"/>
      <c r="R1151" s="31"/>
      <c r="S1151" s="31"/>
      <c r="T1151" s="31"/>
      <c r="U1151" s="31"/>
      <c r="V1151" s="31"/>
      <c r="W1151" s="31" t="str">
        <f t="shared" si="35"/>
        <v>V_KENNZIFFER</v>
      </c>
      <c r="X1151" s="31"/>
      <c r="Y1151" s="31"/>
      <c r="Z1151" s="31"/>
      <c r="AA1151" s="31"/>
      <c r="AB1151" s="31"/>
      <c r="AC1151" s="31"/>
      <c r="AD1151" s="31"/>
      <c r="AE1151" s="31"/>
      <c r="AF1151" s="31"/>
      <c r="AG1151" s="31"/>
      <c r="AH1151" s="31"/>
    </row>
    <row r="1152" spans="1:34" x14ac:dyDescent="0.4">
      <c r="A1152" s="31">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31"/>
      <c r="C1152" s="25" t="str">
        <f t="shared" si="34"/>
        <v>001</v>
      </c>
      <c r="D1152" s="31"/>
      <c r="E1152" s="31"/>
      <c r="F1152" s="31" t="str">
        <f>IF(A1152&lt;&gt;"", _xlfn.IFNA(INDEX('Systemmanager - Datenassistent'!$A$9:$AE$159,MATCH(A1152,Input_Lieferant!$B$9:$B$158,0),MATCH(W1152,'Systemmanager - Datenassistent'!$A$8:$AE$8,0)),""), "")&amp;""</f>
        <v>ljeujhRbosLaSJhGugBOiIhFlEXvlR</v>
      </c>
      <c r="G1152" s="31"/>
      <c r="H1152" s="31"/>
      <c r="I1152" s="31"/>
      <c r="J1152" s="31"/>
      <c r="K1152" s="31"/>
      <c r="L1152" s="31"/>
      <c r="M1152" s="31"/>
      <c r="N1152" s="31"/>
      <c r="O1152" s="31"/>
      <c r="P1152" s="31"/>
      <c r="Q1152" s="31"/>
      <c r="R1152" s="31"/>
      <c r="S1152" s="31"/>
      <c r="T1152" s="31"/>
      <c r="U1152" s="31"/>
      <c r="V1152" s="31"/>
      <c r="W1152" s="31" t="str">
        <f t="shared" si="35"/>
        <v>V_NEXT_HIGHER</v>
      </c>
      <c r="X1152" s="31"/>
      <c r="Y1152" s="31"/>
      <c r="Z1152" s="31"/>
      <c r="AA1152" s="31"/>
      <c r="AB1152" s="31"/>
      <c r="AC1152" s="31"/>
      <c r="AD1152" s="31"/>
      <c r="AE1152" s="31"/>
      <c r="AF1152" s="31"/>
      <c r="AG1152" s="31"/>
      <c r="AH1152" s="31"/>
    </row>
    <row r="1153" spans="1:34" x14ac:dyDescent="0.4">
      <c r="A1153" s="31">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31"/>
      <c r="C1153" s="25" t="str">
        <f t="shared" si="34"/>
        <v>001</v>
      </c>
      <c r="D1153" s="31"/>
      <c r="E1153" s="31"/>
      <c r="F1153" s="31" t="str">
        <f>IF(A1153&lt;&gt;"", _xlfn.IFNA(INDEX(Grunddaten!$A$9:$S$159,MATCH(A1153,Input_Lieferant!$B$9:$B$158,0),MATCH(W1153,Grunddaten!$A$8:$M$8,0)),""), "")&amp;""</f>
        <v>J</v>
      </c>
      <c r="G1153" s="31"/>
      <c r="H1153" s="31"/>
      <c r="I1153" s="31"/>
      <c r="J1153" s="31"/>
      <c r="K1153" s="31"/>
      <c r="L1153" s="31"/>
      <c r="M1153" s="31"/>
      <c r="N1153" s="31"/>
      <c r="O1153" s="31"/>
      <c r="P1153" s="31"/>
      <c r="Q1153" s="31"/>
      <c r="R1153" s="31"/>
      <c r="S1153" s="31"/>
      <c r="T1153" s="31"/>
      <c r="U1153" s="31"/>
      <c r="V1153" s="31"/>
      <c r="W1153" s="31" t="str">
        <f t="shared" si="35"/>
        <v>V_ZERTFLUG</v>
      </c>
      <c r="X1153" s="31"/>
      <c r="Y1153" s="31"/>
      <c r="Z1153" s="31"/>
      <c r="AA1153" s="31"/>
      <c r="AB1153" s="31"/>
      <c r="AC1153" s="31"/>
      <c r="AD1153" s="31"/>
      <c r="AE1153" s="31"/>
      <c r="AF1153" s="31"/>
      <c r="AG1153" s="31"/>
      <c r="AH1153" s="31"/>
    </row>
    <row r="1154" spans="1:34" x14ac:dyDescent="0.4">
      <c r="A1154" s="31">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31"/>
      <c r="C1154" s="25" t="str">
        <f t="shared" ref="C1154:C1217" si="36">IF(A1154="","","001")</f>
        <v>001</v>
      </c>
      <c r="D1154" s="31"/>
      <c r="E1154" s="31"/>
      <c r="F1154" s="31" t="str">
        <f>IF(A1154&lt;&gt;"", _xlfn.IFNA(INDEX('Systemmanager - Datenassistent'!$A$9:$AE$159,MATCH(A1154,Input_Lieferant!$B$9:$B$158,0),MATCH(W1154,'Systemmanager - Datenassistent'!$A$8:$AE$8,0)),""), "")&amp;""</f>
        <v>X</v>
      </c>
      <c r="G1154" s="31"/>
      <c r="H1154" s="31"/>
      <c r="I1154" s="31"/>
      <c r="J1154" s="31"/>
      <c r="K1154" s="31"/>
      <c r="L1154" s="31"/>
      <c r="M1154" s="31"/>
      <c r="N1154" s="31"/>
      <c r="O1154" s="31"/>
      <c r="P1154" s="31"/>
      <c r="Q1154" s="31"/>
      <c r="R1154" s="31"/>
      <c r="S1154" s="31"/>
      <c r="T1154" s="31"/>
      <c r="U1154" s="31"/>
      <c r="V1154" s="31"/>
      <c r="W1154" s="31" t="str">
        <f t="shared" si="35"/>
        <v>V_APM</v>
      </c>
      <c r="X1154" s="31"/>
      <c r="Y1154" s="31"/>
      <c r="Z1154" s="31"/>
      <c r="AA1154" s="31"/>
      <c r="AB1154" s="31"/>
      <c r="AC1154" s="31"/>
      <c r="AD1154" s="31"/>
      <c r="AE1154" s="31"/>
      <c r="AF1154" s="31"/>
      <c r="AG1154" s="31"/>
      <c r="AH1154" s="31"/>
    </row>
    <row r="1155" spans="1:34" x14ac:dyDescent="0.4">
      <c r="A1155" s="31">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31"/>
      <c r="C1155" s="25" t="str">
        <f t="shared" si="36"/>
        <v>001</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V_CHEOPS</v>
      </c>
      <c r="X1155" s="31"/>
      <c r="Y1155" s="31"/>
      <c r="Z1155" s="31"/>
      <c r="AA1155" s="31"/>
      <c r="AB1155" s="31"/>
      <c r="AC1155" s="31"/>
      <c r="AD1155" s="31"/>
      <c r="AE1155" s="31"/>
      <c r="AF1155" s="31"/>
      <c r="AG1155" s="31"/>
      <c r="AH1155" s="31"/>
    </row>
    <row r="1156" spans="1:34" x14ac:dyDescent="0.4">
      <c r="A1156" s="31">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31"/>
      <c r="C1156" s="25" t="str">
        <f t="shared" si="36"/>
        <v>001</v>
      </c>
      <c r="D1156" s="31"/>
      <c r="E1156" s="31"/>
      <c r="F1156" s="31" t="str">
        <f>IF(A1156&lt;&gt;"", _xlfn.IFNA(INDEX('Systemmanager - Datenassistent'!$A$9:$AE$159,MATCH(A1156,Input_Lieferant!$B$9:$B$158,0),MATCH(W1156,'Systemmanager - Datenassistent'!$A$8:$AE$8,0)),""), "")&amp;""</f>
        <v>X</v>
      </c>
      <c r="G1156" s="31"/>
      <c r="H1156" s="31"/>
      <c r="I1156" s="31"/>
      <c r="J1156" s="31"/>
      <c r="K1156" s="31"/>
      <c r="L1156" s="31"/>
      <c r="M1156" s="31"/>
      <c r="N1156" s="31"/>
      <c r="O1156" s="31"/>
      <c r="P1156" s="31"/>
      <c r="Q1156" s="31"/>
      <c r="R1156" s="31"/>
      <c r="S1156" s="31"/>
      <c r="T1156" s="31"/>
      <c r="U1156" s="31"/>
      <c r="V1156" s="31"/>
      <c r="W1156" s="31" t="str">
        <f t="shared" si="35"/>
        <v>V_SVSAA</v>
      </c>
      <c r="X1156" s="31"/>
      <c r="Y1156" s="31"/>
      <c r="Z1156" s="31"/>
      <c r="AA1156" s="31"/>
      <c r="AB1156" s="31"/>
      <c r="AC1156" s="31"/>
      <c r="AD1156" s="31"/>
      <c r="AE1156" s="31"/>
      <c r="AF1156" s="31"/>
      <c r="AG1156" s="31"/>
      <c r="AH1156" s="31"/>
    </row>
    <row r="1157" spans="1:34" x14ac:dyDescent="0.4">
      <c r="A1157" s="31">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31"/>
      <c r="C1157" s="25" t="str">
        <f t="shared" si="36"/>
        <v>001</v>
      </c>
      <c r="D1157" s="31"/>
      <c r="E1157" s="31"/>
      <c r="F1157" s="31" t="str">
        <f>IF(A1157&lt;&gt;"", IFERROR(ROUND(INDEX(Input_Lieferant!$A$9:$AS$159,MATCH(A1157,Input_Lieferant!$B$9:$B$158,0),MATCH(W1157,Input_Lieferant!$A$8:$AS$8,0)),2),""), "")&amp;""</f>
        <v>5.66</v>
      </c>
      <c r="G1157" s="31"/>
      <c r="H1157" s="31"/>
      <c r="I1157" s="31"/>
      <c r="J1157" s="31"/>
      <c r="K1157" s="31"/>
      <c r="L1157" s="31"/>
      <c r="M1157" s="31"/>
      <c r="N1157" s="31"/>
      <c r="O1157" s="31"/>
      <c r="P1157" s="31"/>
      <c r="Q1157" s="31"/>
      <c r="R1157" s="31"/>
      <c r="S1157" s="31"/>
      <c r="T1157" s="31"/>
      <c r="U1157" s="31"/>
      <c r="V1157" s="31"/>
      <c r="W1157" s="31" t="str">
        <f t="shared" si="35"/>
        <v>V_BEWERTUNGSPREIS</v>
      </c>
      <c r="X1157" s="31"/>
      <c r="Y1157" s="31"/>
      <c r="Z1157" s="31"/>
      <c r="AA1157" s="31"/>
      <c r="AB1157" s="31"/>
      <c r="AC1157" s="31"/>
      <c r="AD1157" s="31"/>
      <c r="AE1157" s="31"/>
      <c r="AF1157" s="31"/>
      <c r="AG1157" s="31"/>
      <c r="AH1157" s="31"/>
    </row>
    <row r="1158" spans="1:34" x14ac:dyDescent="0.4">
      <c r="A1158" s="31">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31"/>
      <c r="C1158" s="25" t="str">
        <f t="shared" si="36"/>
        <v>001</v>
      </c>
      <c r="D1158" s="31"/>
      <c r="E1158" s="31"/>
      <c r="F1158" s="31" t="str">
        <f>IF(A1158&lt;&gt;"", _xlfn.IFNA(INDEX(Input_Lieferant!$A$9:$AS$159,MATCH(A1158,Input_Lieferant!$B$9:$B$158,0),MATCH(W1158,Input_Lieferant!$A$8:$AS$8,0)),""), "")&amp;""</f>
        <v>CHF</v>
      </c>
      <c r="G1158" s="31"/>
      <c r="H1158" s="31"/>
      <c r="I1158" s="31"/>
      <c r="J1158" s="31"/>
      <c r="K1158" s="31"/>
      <c r="L1158" s="31"/>
      <c r="M1158" s="31"/>
      <c r="N1158" s="31"/>
      <c r="O1158" s="31"/>
      <c r="P1158" s="31"/>
      <c r="Q1158" s="31"/>
      <c r="R1158" s="31"/>
      <c r="S1158" s="31"/>
      <c r="T1158" s="31"/>
      <c r="U1158" s="31"/>
      <c r="V1158" s="31"/>
      <c r="W1158" s="31" t="str">
        <f t="shared" si="35"/>
        <v>V_WAEHRUNG</v>
      </c>
      <c r="X1158" s="31"/>
      <c r="Y1158" s="31"/>
      <c r="Z1158" s="31"/>
      <c r="AA1158" s="31"/>
      <c r="AB1158" s="31"/>
      <c r="AC1158" s="31"/>
      <c r="AD1158" s="31"/>
      <c r="AE1158" s="31"/>
      <c r="AF1158" s="31"/>
      <c r="AG1158" s="31"/>
      <c r="AH1158" s="31"/>
    </row>
    <row r="1159" spans="1:34" x14ac:dyDescent="0.4">
      <c r="A1159" s="31">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31"/>
      <c r="C1159" s="25" t="str">
        <f t="shared" si="36"/>
        <v>001</v>
      </c>
      <c r="D1159" s="31"/>
      <c r="E1159" s="31"/>
      <c r="F1159" s="31" t="str">
        <f>IF(A1159&lt;&gt;"", _xlfn.IFNA(INDEX(Input_Lieferant!$A$9:$AS$159,MATCH(A1159,Input_Lieferant!$B$9:$B$158,0),MATCH(W1159,Input_Lieferant!$A$8:$AS$8,0)),""), "")&amp;""</f>
        <v>83</v>
      </c>
      <c r="G1159" s="31"/>
      <c r="H1159" s="31"/>
      <c r="I1159" s="31"/>
      <c r="J1159" s="31"/>
      <c r="K1159" s="31"/>
      <c r="L1159" s="31"/>
      <c r="M1159" s="31"/>
      <c r="N1159" s="31"/>
      <c r="O1159" s="31"/>
      <c r="P1159" s="31"/>
      <c r="Q1159" s="31"/>
      <c r="R1159" s="31"/>
      <c r="S1159" s="31"/>
      <c r="T1159" s="31"/>
      <c r="U1159" s="31"/>
      <c r="V1159" s="31"/>
      <c r="W1159" s="31" t="str">
        <f t="shared" si="35"/>
        <v>V_PREISEINHEIT</v>
      </c>
      <c r="X1159" s="31"/>
      <c r="Y1159" s="31"/>
      <c r="Z1159" s="31"/>
      <c r="AA1159" s="31"/>
      <c r="AB1159" s="31"/>
      <c r="AC1159" s="31"/>
      <c r="AD1159" s="31"/>
      <c r="AE1159" s="31"/>
      <c r="AF1159" s="31"/>
      <c r="AG1159" s="31"/>
      <c r="AH1159" s="31"/>
    </row>
    <row r="1160" spans="1:34" x14ac:dyDescent="0.4">
      <c r="A1160" s="31">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31"/>
      <c r="C1160" s="25" t="str">
        <f t="shared" si="36"/>
        <v>001</v>
      </c>
      <c r="D1160" s="31"/>
      <c r="E1160" s="31"/>
      <c r="F1160" s="31">
        <f ca="1">IF(A1160&lt;&gt;"",NOW(),"")</f>
        <v>45755.458306134256</v>
      </c>
      <c r="G1160" s="31"/>
      <c r="H1160" s="31"/>
      <c r="I1160" s="31"/>
      <c r="J1160" s="31"/>
      <c r="K1160" s="31"/>
      <c r="L1160" s="31"/>
      <c r="M1160" s="31"/>
      <c r="N1160" s="31"/>
      <c r="O1160" s="31"/>
      <c r="P1160" s="31"/>
      <c r="Q1160" s="31"/>
      <c r="R1160" s="31"/>
      <c r="S1160" s="31"/>
      <c r="T1160" s="31"/>
      <c r="U1160" s="31"/>
      <c r="V1160" s="31"/>
      <c r="W1160" s="31" t="str">
        <f t="shared" si="35"/>
        <v>V_GUELTIGAB</v>
      </c>
      <c r="X1160" s="31"/>
      <c r="Y1160" s="31"/>
      <c r="Z1160" s="31"/>
      <c r="AA1160" s="31"/>
      <c r="AB1160" s="31"/>
      <c r="AC1160" s="31"/>
      <c r="AD1160" s="31"/>
      <c r="AE1160" s="31"/>
      <c r="AF1160" s="31"/>
      <c r="AG1160" s="31"/>
      <c r="AH1160" s="31"/>
    </row>
    <row r="1161" spans="1:34" x14ac:dyDescent="0.4">
      <c r="A1161" s="31">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31"/>
      <c r="C1161" s="25" t="str">
        <f t="shared" si="36"/>
        <v>001</v>
      </c>
      <c r="D1161" s="31"/>
      <c r="E1161" s="31"/>
      <c r="F1161" s="31" t="str">
        <f>IF(A1161&lt;&gt;"", _xlfn.IFNA(INDEX('Systemmanager - Datenassistent'!$A$9:$AE$159,MATCH(A1161,Input_Lieferant!$B$9:$B$158,0),MATCH(W1161,'Systemmanager - Datenassistent'!$A$8:$AE$8,0)),""), "")&amp;""</f>
        <v>X</v>
      </c>
      <c r="G1161" s="31"/>
      <c r="H1161" s="31"/>
      <c r="I1161" s="31"/>
      <c r="J1161" s="31"/>
      <c r="K1161" s="31"/>
      <c r="L1161" s="31"/>
      <c r="M1161" s="31"/>
      <c r="N1161" s="31"/>
      <c r="O1161" s="31"/>
      <c r="P1161" s="31"/>
      <c r="Q1161" s="31"/>
      <c r="R1161" s="31"/>
      <c r="S1161" s="31"/>
      <c r="T1161" s="31"/>
      <c r="U1161" s="31"/>
      <c r="V1161" s="31"/>
      <c r="W1161" s="31" t="str">
        <f t="shared" si="35"/>
        <v>V_MIET_RELEVANZ</v>
      </c>
      <c r="X1161" s="31"/>
      <c r="Y1161" s="31"/>
      <c r="Z1161" s="31"/>
      <c r="AA1161" s="31"/>
      <c r="AB1161" s="31"/>
      <c r="AC1161" s="31"/>
      <c r="AD1161" s="31"/>
      <c r="AE1161" s="31"/>
      <c r="AF1161" s="31"/>
      <c r="AG1161" s="31"/>
      <c r="AH1161" s="31"/>
    </row>
    <row r="1162" spans="1:34" x14ac:dyDescent="0.4">
      <c r="A1162" s="31">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31"/>
      <c r="C1162" s="25" t="str">
        <f t="shared" si="36"/>
        <v>001</v>
      </c>
      <c r="D1162" s="31"/>
      <c r="E1162" s="31"/>
      <c r="F1162" s="31" t="str">
        <f>IF(A1162&lt;&gt;"", _xlfn.IFNA(INDEX('Systemmanager - Datenassistent'!$A$9:$AE$159,MATCH(A1162,Input_Lieferant!$B$9:$B$158,0),MATCH(W1162,'Systemmanager - Datenassistent'!$A$8:$AE$8,0)),""), "")&amp;""</f>
        <v>6</v>
      </c>
      <c r="G1162" s="31"/>
      <c r="H1162" s="31"/>
      <c r="I1162" s="31"/>
      <c r="J1162" s="31"/>
      <c r="K1162" s="31"/>
      <c r="L1162" s="31"/>
      <c r="M1162" s="31"/>
      <c r="N1162" s="31"/>
      <c r="O1162" s="31"/>
      <c r="P1162" s="31"/>
      <c r="Q1162" s="31"/>
      <c r="R1162" s="31"/>
      <c r="S1162" s="31"/>
      <c r="T1162" s="31"/>
      <c r="U1162" s="31"/>
      <c r="V1162" s="31"/>
      <c r="W1162" s="31" t="str">
        <f t="shared" si="35"/>
        <v>V_NACHSCHUBKLASSE</v>
      </c>
      <c r="X1162" s="31"/>
      <c r="Y1162" s="31"/>
      <c r="Z1162" s="31"/>
      <c r="AA1162" s="31"/>
      <c r="AB1162" s="31"/>
      <c r="AC1162" s="31"/>
      <c r="AD1162" s="31"/>
      <c r="AE1162" s="31"/>
      <c r="AF1162" s="31"/>
      <c r="AG1162" s="31"/>
      <c r="AH1162" s="31"/>
    </row>
    <row r="1163" spans="1:34" x14ac:dyDescent="0.4">
      <c r="A1163" s="31">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31"/>
      <c r="C1163" s="25" t="str">
        <f t="shared" si="36"/>
        <v>001</v>
      </c>
      <c r="D1163" s="31"/>
      <c r="E1163" s="31"/>
      <c r="F1163" s="31" t="str">
        <f>IF(A1163&lt;&gt;"", _xlfn.IFNA(INDEX(Input_Lieferant!$A$9:$AS$159,MATCH(A1163,Input_Lieferant!$B$9:$B$158,0),MATCH(W1163,Input_Lieferant!$A$8:$AS$8,0)),""), "")&amp;""</f>
        <v>28</v>
      </c>
      <c r="G1163" s="31"/>
      <c r="H1163" s="31"/>
      <c r="I1163" s="31"/>
      <c r="J1163" s="31"/>
      <c r="K1163" s="31"/>
      <c r="L1163" s="31"/>
      <c r="M1163" s="31"/>
      <c r="N1163" s="31"/>
      <c r="O1163" s="31"/>
      <c r="P1163" s="31"/>
      <c r="Q1163" s="31"/>
      <c r="R1163" s="31"/>
      <c r="S1163" s="31"/>
      <c r="T1163" s="31"/>
      <c r="U1163" s="31"/>
      <c r="V1163" s="31"/>
      <c r="W1163" s="31" t="str">
        <f t="shared" si="35"/>
        <v>V_LAGERFAEHIGKEIT</v>
      </c>
      <c r="X1163" s="31"/>
      <c r="Y1163" s="31"/>
      <c r="Z1163" s="31"/>
      <c r="AA1163" s="31"/>
      <c r="AB1163" s="31"/>
      <c r="AC1163" s="31"/>
      <c r="AD1163" s="31"/>
      <c r="AE1163" s="31"/>
      <c r="AF1163" s="31"/>
      <c r="AG1163" s="31"/>
      <c r="AH1163" s="31"/>
    </row>
    <row r="1164" spans="1:34" x14ac:dyDescent="0.4">
      <c r="A1164" s="31">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31"/>
      <c r="C1164" s="25" t="str">
        <f t="shared" si="36"/>
        <v>001</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31"/>
      <c r="H1164" s="31"/>
      <c r="I1164" s="31"/>
      <c r="J1164" s="31"/>
      <c r="K1164" s="31"/>
      <c r="L1164" s="31"/>
      <c r="M1164" s="31"/>
      <c r="N1164" s="31"/>
      <c r="O1164" s="31"/>
      <c r="P1164" s="31"/>
      <c r="Q1164" s="31"/>
      <c r="R1164" s="31"/>
      <c r="S1164" s="31"/>
      <c r="T1164" s="31"/>
      <c r="U1164" s="31"/>
      <c r="V1164" s="31"/>
      <c r="W1164" s="31" t="str">
        <f t="shared" si="35"/>
        <v>V_BETRIEBSMITTEL</v>
      </c>
      <c r="X1164" s="31"/>
      <c r="Y1164" s="31"/>
      <c r="Z1164" s="31"/>
      <c r="AA1164" s="31"/>
      <c r="AB1164" s="31"/>
      <c r="AC1164" s="31"/>
      <c r="AD1164" s="31"/>
      <c r="AE1164" s="31"/>
      <c r="AF1164" s="31"/>
      <c r="AG1164" s="31"/>
      <c r="AH1164" s="31"/>
    </row>
    <row r="1165" spans="1:34" x14ac:dyDescent="0.4">
      <c r="A1165" s="31">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31"/>
      <c r="C1165" s="25" t="str">
        <f t="shared" si="36"/>
        <v>001</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V_SONDERBETRIEBSMITTEL_MKZ</v>
      </c>
      <c r="X1165" s="31"/>
      <c r="Y1165" s="31"/>
      <c r="Z1165" s="31"/>
      <c r="AA1165" s="31"/>
      <c r="AB1165" s="31"/>
      <c r="AC1165" s="31"/>
      <c r="AD1165" s="31"/>
      <c r="AE1165" s="31"/>
      <c r="AF1165" s="31"/>
      <c r="AG1165" s="31"/>
      <c r="AH1165" s="31"/>
    </row>
    <row r="1166" spans="1:34" x14ac:dyDescent="0.4">
      <c r="A1166" s="31">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31"/>
      <c r="C1166" s="25" t="str">
        <f t="shared" si="36"/>
        <v>001</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V_SONDERBETRIEBSMITTEL_PRD</v>
      </c>
      <c r="X1166" s="31"/>
      <c r="Y1166" s="31"/>
      <c r="Z1166" s="31"/>
      <c r="AA1166" s="31"/>
      <c r="AB1166" s="31"/>
      <c r="AC1166" s="31"/>
      <c r="AD1166" s="31"/>
      <c r="AE1166" s="31"/>
      <c r="AF1166" s="31"/>
      <c r="AG1166" s="31"/>
      <c r="AH1166" s="31"/>
    </row>
    <row r="1167" spans="1:34" x14ac:dyDescent="0.4">
      <c r="A1167" s="31">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31"/>
      <c r="C1167" s="25" t="str">
        <f t="shared" si="36"/>
        <v>001</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V_SONDERBETRIEBSMITTEL_TRP</v>
      </c>
      <c r="X1167" s="31"/>
      <c r="Y1167" s="31"/>
      <c r="Z1167" s="31"/>
      <c r="AA1167" s="31"/>
      <c r="AB1167" s="31"/>
      <c r="AC1167" s="31"/>
      <c r="AD1167" s="31"/>
      <c r="AE1167" s="31"/>
      <c r="AF1167" s="31"/>
      <c r="AG1167" s="31"/>
      <c r="AH1167" s="31"/>
    </row>
    <row r="1168" spans="1:34" x14ac:dyDescent="0.4">
      <c r="A1168" s="31">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31"/>
      <c r="C1168" s="25" t="str">
        <f t="shared" si="36"/>
        <v>001</v>
      </c>
      <c r="D1168" s="31"/>
      <c r="E1168" s="31"/>
      <c r="F1168" s="31" t="str">
        <f>IF(A1168&lt;&gt;"", _xlfn.IFNA(INDEX(Grunddaten!$A$9:$S$159,MATCH(A1168,Input_Lieferant!$B$9:$B$158,0),MATCH(W1168,Grunddaten!$A$8:$M$8,0)),""), "")&amp;""</f>
        <v/>
      </c>
      <c r="G1168" s="31"/>
      <c r="H1168" s="31"/>
      <c r="I1168" s="31"/>
      <c r="J1168" s="31"/>
      <c r="K1168" s="31"/>
      <c r="L1168" s="31"/>
      <c r="M1168" s="31"/>
      <c r="N1168" s="31"/>
      <c r="O1168" s="31"/>
      <c r="P1168" s="31"/>
      <c r="Q1168" s="31"/>
      <c r="R1168" s="31"/>
      <c r="S1168" s="31"/>
      <c r="T1168" s="31"/>
      <c r="U1168" s="31"/>
      <c r="V1168" s="31"/>
      <c r="W1168" s="31" t="str">
        <f t="shared" si="35"/>
        <v>V_A_NUMMER</v>
      </c>
      <c r="X1168" s="31"/>
      <c r="Y1168" s="31"/>
      <c r="Z1168" s="31"/>
      <c r="AA1168" s="31"/>
      <c r="AB1168" s="31"/>
      <c r="AC1168" s="31"/>
      <c r="AD1168" s="31"/>
      <c r="AE1168" s="31"/>
      <c r="AF1168" s="31"/>
      <c r="AG1168" s="31"/>
      <c r="AH1168" s="31"/>
    </row>
    <row r="1169" spans="1:34" x14ac:dyDescent="0.4">
      <c r="A1169" s="31">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31"/>
      <c r="C1169" s="25" t="str">
        <f t="shared" si="36"/>
        <v>001</v>
      </c>
      <c r="D1169" s="31"/>
      <c r="E1169" s="31"/>
      <c r="F1169" s="31" t="str">
        <f>IF(A1169&lt;&gt;"", _xlfn.IFNA(INDEX(Grunddaten!$A$9:$S$159,MATCH(A1169,Input_Lieferant!$B$9:$B$158,0),MATCH(W1169,Grunddaten!$A$8:$M$8,0)),""), "")&amp;""</f>
        <v/>
      </c>
      <c r="G1169" s="31"/>
      <c r="H1169" s="31"/>
      <c r="I1169" s="31"/>
      <c r="J1169" s="31"/>
      <c r="K1169" s="31"/>
      <c r="L1169" s="31"/>
      <c r="M1169" s="31"/>
      <c r="N1169" s="31"/>
      <c r="O1169" s="31"/>
      <c r="P1169" s="31"/>
      <c r="Q1169" s="31"/>
      <c r="R1169" s="31"/>
      <c r="S1169" s="31"/>
      <c r="T1169" s="31"/>
      <c r="U1169" s="31"/>
      <c r="V1169" s="31"/>
      <c r="W1169" s="31" t="str">
        <f t="shared" si="35"/>
        <v>V_REVFREMD</v>
      </c>
      <c r="X1169" s="31"/>
      <c r="Y1169" s="31"/>
      <c r="Z1169" s="31"/>
      <c r="AA1169" s="31"/>
      <c r="AB1169" s="31"/>
      <c r="AC1169" s="31"/>
      <c r="AD1169" s="31"/>
      <c r="AE1169" s="31"/>
      <c r="AF1169" s="31"/>
      <c r="AG1169" s="31"/>
      <c r="AH1169" s="31"/>
    </row>
    <row r="1170" spans="1:34" x14ac:dyDescent="0.4">
      <c r="A1170" s="31">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31"/>
      <c r="C1170" s="25" t="str">
        <f t="shared" si="36"/>
        <v>001</v>
      </c>
      <c r="D1170" s="31"/>
      <c r="E1170" s="31"/>
      <c r="F1170" s="31" t="str">
        <f>IF(A1170&lt;&gt;"", _xlfn.IFNA(INDEX(Grunddaten!$A$9:$S$159,MATCH(A1170,Input_Lieferant!$B$9:$B$158,0),MATCH(W1170,Grunddaten!$A$8:$M$8,0)),""), "")&amp;""</f>
        <v/>
      </c>
      <c r="G1170" s="31"/>
      <c r="H1170" s="31"/>
      <c r="I1170" s="31"/>
      <c r="J1170" s="31"/>
      <c r="K1170" s="31"/>
      <c r="L1170" s="31"/>
      <c r="M1170" s="31"/>
      <c r="N1170" s="31"/>
      <c r="O1170" s="31"/>
      <c r="P1170" s="31"/>
      <c r="Q1170" s="31"/>
      <c r="R1170" s="31"/>
      <c r="S1170" s="31"/>
      <c r="T1170" s="31"/>
      <c r="U1170" s="31"/>
      <c r="V1170" s="31"/>
      <c r="W1170" s="31" t="str">
        <f t="shared" si="35"/>
        <v>V_REVEIGEN</v>
      </c>
      <c r="X1170" s="31"/>
      <c r="Y1170" s="31"/>
      <c r="Z1170" s="31"/>
      <c r="AA1170" s="31"/>
      <c r="AB1170" s="31"/>
      <c r="AC1170" s="31"/>
      <c r="AD1170" s="31"/>
      <c r="AE1170" s="31"/>
      <c r="AF1170" s="31"/>
      <c r="AG1170" s="31"/>
      <c r="AH1170" s="31"/>
    </row>
    <row r="1171" spans="1:34" x14ac:dyDescent="0.4">
      <c r="A1171" s="31">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31"/>
      <c r="C1171" s="25" t="str">
        <f t="shared" si="36"/>
        <v>001</v>
      </c>
      <c r="D1171" s="31"/>
      <c r="E1171" s="31"/>
      <c r="F1171" s="31" t="str">
        <f>IF(A1171&lt;&gt;"", _xlfn.IFNA(INDEX('Systemmanager - Datenassistent'!$A$9:$AE$159,MATCH(A1171,Input_Lieferant!$B$9:$B$158,0),MATCH(W1171,'Systemmanager - Datenassistent'!$A$8:$AE$8,0)),""), "")&amp;""</f>
        <v>beyOWGSlyxVihWRmaFaecgBLWhBobf</v>
      </c>
      <c r="G1171" s="31"/>
      <c r="H1171" s="31"/>
      <c r="I1171" s="31"/>
      <c r="J1171" s="31"/>
      <c r="K1171" s="31"/>
      <c r="L1171" s="31"/>
      <c r="M1171" s="31"/>
      <c r="N1171" s="31"/>
      <c r="O1171" s="31"/>
      <c r="P1171" s="31"/>
      <c r="Q1171" s="31"/>
      <c r="R1171" s="31"/>
      <c r="S1171" s="31"/>
      <c r="T1171" s="31"/>
      <c r="U1171" s="31"/>
      <c r="V1171" s="31"/>
      <c r="W1171" s="31" t="str">
        <f t="shared" si="35"/>
        <v>V_SYSTEMMANAGER</v>
      </c>
      <c r="X1171" s="31"/>
      <c r="Y1171" s="31"/>
      <c r="Z1171" s="31"/>
      <c r="AA1171" s="31"/>
      <c r="AB1171" s="31"/>
      <c r="AC1171" s="31"/>
      <c r="AD1171" s="31"/>
      <c r="AE1171" s="31"/>
      <c r="AF1171" s="31"/>
      <c r="AG1171" s="31"/>
      <c r="AH1171" s="31"/>
    </row>
    <row r="1172" spans="1:34" x14ac:dyDescent="0.4">
      <c r="A1172" s="31">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31"/>
      <c r="C1172" s="25" t="str">
        <f t="shared" si="36"/>
        <v>001</v>
      </c>
      <c r="D1172" s="31"/>
      <c r="E1172" s="31"/>
      <c r="F1172" s="31" t="str">
        <f>IF(A1172&lt;&gt;"", _xlfn.IFNA(INDEX(Grunddaten!$A$9:$S$159,MATCH(A1172,Input_Lieferant!$B$9:$B$158,0),MATCH(W1172,Grunddaten!$A$8:$M$8,0)),""), "")&amp;""</f>
        <v>N</v>
      </c>
      <c r="G1172" s="31"/>
      <c r="H1172" s="31"/>
      <c r="I1172" s="31"/>
      <c r="J1172" s="31"/>
      <c r="K1172" s="31"/>
      <c r="L1172" s="31"/>
      <c r="M1172" s="31"/>
      <c r="N1172" s="31"/>
      <c r="O1172" s="31"/>
      <c r="P1172" s="31"/>
      <c r="Q1172" s="31"/>
      <c r="R1172" s="31"/>
      <c r="S1172" s="31"/>
      <c r="T1172" s="31"/>
      <c r="U1172" s="31"/>
      <c r="V1172" s="31"/>
      <c r="W1172" s="31" t="str">
        <f t="shared" si="35"/>
        <v>V_UEBERSETZUNG</v>
      </c>
      <c r="X1172" s="31"/>
      <c r="Y1172" s="31"/>
      <c r="Z1172" s="31"/>
      <c r="AA1172" s="31"/>
      <c r="AB1172" s="31"/>
      <c r="AC1172" s="31"/>
      <c r="AD1172" s="31"/>
      <c r="AE1172" s="31"/>
      <c r="AF1172" s="31"/>
      <c r="AG1172" s="31"/>
      <c r="AH1172" s="31"/>
    </row>
    <row r="1173" spans="1:34" x14ac:dyDescent="0.4">
      <c r="A1173" s="31">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31"/>
      <c r="C1173" s="25" t="str">
        <f t="shared" si="36"/>
        <v>001</v>
      </c>
      <c r="D1173" s="31"/>
      <c r="E1173" s="31"/>
      <c r="F1173" s="31" t="str">
        <f>IF(A1173&lt;&gt;"", _xlfn.IFNA(INDEX('Systemmanager - Datenassistent'!$A$9:$AE$159,MATCH(A1173,Input_Lieferant!$B$9:$B$158,0),MATCH(W1173,'Systemmanager - Datenassistent'!$A$8:$AE$8,0)),""), "")&amp;""</f>
        <v/>
      </c>
      <c r="G1173" s="31"/>
      <c r="H1173" s="31"/>
      <c r="I1173" s="31"/>
      <c r="J1173" s="31"/>
      <c r="K1173" s="31"/>
      <c r="L1173" s="31"/>
      <c r="M1173" s="31"/>
      <c r="N1173" s="31"/>
      <c r="O1173" s="31"/>
      <c r="P1173" s="31"/>
      <c r="Q1173" s="31"/>
      <c r="R1173" s="31"/>
      <c r="S1173" s="31"/>
      <c r="T1173" s="31"/>
      <c r="U1173" s="31"/>
      <c r="V1173" s="31"/>
      <c r="W1173" s="31" t="str">
        <f t="shared" si="35"/>
        <v>V_KENNZIFFER</v>
      </c>
      <c r="X1173" s="31"/>
      <c r="Y1173" s="31"/>
      <c r="Z1173" s="31"/>
      <c r="AA1173" s="31"/>
      <c r="AB1173" s="31"/>
      <c r="AC1173" s="31"/>
      <c r="AD1173" s="31"/>
      <c r="AE1173" s="31"/>
      <c r="AF1173" s="31"/>
      <c r="AG1173" s="31"/>
      <c r="AH1173" s="31"/>
    </row>
    <row r="1174" spans="1:34" x14ac:dyDescent="0.4">
      <c r="A1174" s="31">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31"/>
      <c r="C1174" s="25" t="str">
        <f t="shared" si="36"/>
        <v>001</v>
      </c>
      <c r="D1174" s="31"/>
      <c r="E1174" s="31"/>
      <c r="F1174" s="31" t="str">
        <f>IF(A1174&lt;&gt;"", _xlfn.IFNA(INDEX('Systemmanager - Datenassistent'!$A$9:$AE$159,MATCH(A1174,Input_Lieferant!$B$9:$B$158,0),MATCH(W1174,'Systemmanager - Datenassistent'!$A$8:$AE$8,0)),""), "")&amp;""</f>
        <v>MtCFWzjeLCaxlDewNvAasqLigHSXmE</v>
      </c>
      <c r="G1174" s="31"/>
      <c r="H1174" s="31"/>
      <c r="I1174" s="31"/>
      <c r="J1174" s="31"/>
      <c r="K1174" s="31"/>
      <c r="L1174" s="31"/>
      <c r="M1174" s="31"/>
      <c r="N1174" s="31"/>
      <c r="O1174" s="31"/>
      <c r="P1174" s="31"/>
      <c r="Q1174" s="31"/>
      <c r="R1174" s="31"/>
      <c r="S1174" s="31"/>
      <c r="T1174" s="31"/>
      <c r="U1174" s="31"/>
      <c r="V1174" s="31"/>
      <c r="W1174" s="31" t="str">
        <f t="shared" si="35"/>
        <v>V_NEXT_HIGHER</v>
      </c>
      <c r="X1174" s="31"/>
      <c r="Y1174" s="31"/>
      <c r="Z1174" s="31"/>
      <c r="AA1174" s="31"/>
      <c r="AB1174" s="31"/>
      <c r="AC1174" s="31"/>
      <c r="AD1174" s="31"/>
      <c r="AE1174" s="31"/>
      <c r="AF1174" s="31"/>
      <c r="AG1174" s="31"/>
      <c r="AH1174" s="31"/>
    </row>
    <row r="1175" spans="1:34" x14ac:dyDescent="0.4">
      <c r="A1175" s="31">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31"/>
      <c r="C1175" s="25" t="str">
        <f t="shared" si="36"/>
        <v>001</v>
      </c>
      <c r="D1175" s="31"/>
      <c r="E1175" s="31"/>
      <c r="F1175" s="31" t="str">
        <f>IF(A1175&lt;&gt;"", _xlfn.IFNA(INDEX(Grunddaten!$A$9:$S$159,MATCH(A1175,Input_Lieferant!$B$9:$B$158,0),MATCH(W1175,Grunddaten!$A$8:$M$8,0)),""), "")&amp;""</f>
        <v>J</v>
      </c>
      <c r="G1175" s="31"/>
      <c r="H1175" s="31"/>
      <c r="I1175" s="31"/>
      <c r="J1175" s="31"/>
      <c r="K1175" s="31"/>
      <c r="L1175" s="31"/>
      <c r="M1175" s="31"/>
      <c r="N1175" s="31"/>
      <c r="O1175" s="31"/>
      <c r="P1175" s="31"/>
      <c r="Q1175" s="31"/>
      <c r="R1175" s="31"/>
      <c r="S1175" s="31"/>
      <c r="T1175" s="31"/>
      <c r="U1175" s="31"/>
      <c r="V1175" s="31"/>
      <c r="W1175" s="31" t="str">
        <f t="shared" si="35"/>
        <v>V_ZERTFLUG</v>
      </c>
      <c r="X1175" s="31"/>
      <c r="Y1175" s="31"/>
      <c r="Z1175" s="31"/>
      <c r="AA1175" s="31"/>
      <c r="AB1175" s="31"/>
      <c r="AC1175" s="31"/>
      <c r="AD1175" s="31"/>
      <c r="AE1175" s="31"/>
      <c r="AF1175" s="31"/>
      <c r="AG1175" s="31"/>
      <c r="AH1175" s="31"/>
    </row>
    <row r="1176" spans="1:34" x14ac:dyDescent="0.4">
      <c r="A1176" s="31">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31"/>
      <c r="C1176" s="25" t="str">
        <f t="shared" si="36"/>
        <v>001</v>
      </c>
      <c r="D1176" s="31"/>
      <c r="E1176" s="31"/>
      <c r="F1176" s="31" t="str">
        <f>IF(A1176&lt;&gt;"", _xlfn.IFNA(INDEX('Systemmanager - Datenassistent'!$A$9:$AE$159,MATCH(A1176,Input_Lieferant!$B$9:$B$158,0),MATCH(W1176,'Systemmanager - Datenassistent'!$A$8:$AE$8,0)),""), "")&amp;""</f>
        <v>X</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V_APM</v>
      </c>
      <c r="X1176" s="31"/>
      <c r="Y1176" s="31"/>
      <c r="Z1176" s="31"/>
      <c r="AA1176" s="31"/>
      <c r="AB1176" s="31"/>
      <c r="AC1176" s="31"/>
      <c r="AD1176" s="31"/>
      <c r="AE1176" s="31"/>
      <c r="AF1176" s="31"/>
      <c r="AG1176" s="31"/>
      <c r="AH1176" s="31"/>
    </row>
    <row r="1177" spans="1:34" x14ac:dyDescent="0.4">
      <c r="A1177" s="31">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31"/>
      <c r="C1177" s="25" t="str">
        <f t="shared" si="36"/>
        <v>001</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V_CHEOPS</v>
      </c>
      <c r="X1177" s="31"/>
      <c r="Y1177" s="31"/>
      <c r="Z1177" s="31"/>
      <c r="AA1177" s="31"/>
      <c r="AB1177" s="31"/>
      <c r="AC1177" s="31"/>
      <c r="AD1177" s="31"/>
      <c r="AE1177" s="31"/>
      <c r="AF1177" s="31"/>
      <c r="AG1177" s="31"/>
      <c r="AH1177" s="31"/>
    </row>
    <row r="1178" spans="1:34" x14ac:dyDescent="0.4">
      <c r="A1178" s="31">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31"/>
      <c r="C1178" s="25" t="str">
        <f t="shared" si="36"/>
        <v>001</v>
      </c>
      <c r="D1178" s="31"/>
      <c r="E1178" s="31"/>
      <c r="F1178" s="31" t="str">
        <f>IF(A1178&lt;&gt;"", _xlfn.IFNA(INDEX('Systemmanager - Datenassistent'!$A$9:$AE$159,MATCH(A1178,Input_Lieferant!$B$9:$B$158,0),MATCH(W1178,'Systemmanager - Datenassistent'!$A$8:$AE$8,0)),""), "")&amp;""</f>
        <v>X</v>
      </c>
      <c r="G1178" s="31"/>
      <c r="H1178" s="31"/>
      <c r="I1178" s="31"/>
      <c r="J1178" s="31"/>
      <c r="K1178" s="31"/>
      <c r="L1178" s="31"/>
      <c r="M1178" s="31"/>
      <c r="N1178" s="31"/>
      <c r="O1178" s="31"/>
      <c r="P1178" s="31"/>
      <c r="Q1178" s="31"/>
      <c r="R1178" s="31"/>
      <c r="S1178" s="31"/>
      <c r="T1178" s="31"/>
      <c r="U1178" s="31"/>
      <c r="V1178" s="31"/>
      <c r="W1178" s="31" t="str">
        <f t="shared" si="37"/>
        <v>V_SVSAA</v>
      </c>
      <c r="X1178" s="31"/>
      <c r="Y1178" s="31"/>
      <c r="Z1178" s="31"/>
      <c r="AA1178" s="31"/>
      <c r="AB1178" s="31"/>
      <c r="AC1178" s="31"/>
      <c r="AD1178" s="31"/>
      <c r="AE1178" s="31"/>
      <c r="AF1178" s="31"/>
      <c r="AG1178" s="31"/>
      <c r="AH1178" s="31"/>
    </row>
    <row r="1179" spans="1:34" x14ac:dyDescent="0.4">
      <c r="A1179" s="31">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31"/>
      <c r="C1179" s="25" t="str">
        <f t="shared" si="36"/>
        <v>001</v>
      </c>
      <c r="D1179" s="31"/>
      <c r="E1179" s="31"/>
      <c r="F1179" s="31" t="str">
        <f>IF(A1179&lt;&gt;"", IFERROR(ROUND(INDEX(Input_Lieferant!$A$9:$AS$159,MATCH(A1179,Input_Lieferant!$B$9:$B$158,0),MATCH(W1179,Input_Lieferant!$A$8:$AS$8,0)),2),""), "")&amp;""</f>
        <v>3.59</v>
      </c>
      <c r="G1179" s="31"/>
      <c r="H1179" s="31"/>
      <c r="I1179" s="31"/>
      <c r="J1179" s="31"/>
      <c r="K1179" s="31"/>
      <c r="L1179" s="31"/>
      <c r="M1179" s="31"/>
      <c r="N1179" s="31"/>
      <c r="O1179" s="31"/>
      <c r="P1179" s="31"/>
      <c r="Q1179" s="31"/>
      <c r="R1179" s="31"/>
      <c r="S1179" s="31"/>
      <c r="T1179" s="31"/>
      <c r="U1179" s="31"/>
      <c r="V1179" s="31"/>
      <c r="W1179" s="31" t="str">
        <f t="shared" si="37"/>
        <v>V_BEWERTUNGSPREIS</v>
      </c>
      <c r="X1179" s="31"/>
      <c r="Y1179" s="31"/>
      <c r="Z1179" s="31"/>
      <c r="AA1179" s="31"/>
      <c r="AB1179" s="31"/>
      <c r="AC1179" s="31"/>
      <c r="AD1179" s="31"/>
      <c r="AE1179" s="31"/>
      <c r="AF1179" s="31"/>
      <c r="AG1179" s="31"/>
      <c r="AH1179" s="31"/>
    </row>
    <row r="1180" spans="1:34" x14ac:dyDescent="0.4">
      <c r="A1180" s="31">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31"/>
      <c r="C1180" s="25" t="str">
        <f t="shared" si="36"/>
        <v>001</v>
      </c>
      <c r="D1180" s="31"/>
      <c r="E1180" s="31"/>
      <c r="F1180" s="31" t="str">
        <f>IF(A1180&lt;&gt;"", _xlfn.IFNA(INDEX(Input_Lieferant!$A$9:$AS$159,MATCH(A1180,Input_Lieferant!$B$9:$B$158,0),MATCH(W1180,Input_Lieferant!$A$8:$AS$8,0)),""), "")&amp;""</f>
        <v>CHF</v>
      </c>
      <c r="G1180" s="31"/>
      <c r="H1180" s="31"/>
      <c r="I1180" s="31"/>
      <c r="J1180" s="31"/>
      <c r="K1180" s="31"/>
      <c r="L1180" s="31"/>
      <c r="M1180" s="31"/>
      <c r="N1180" s="31"/>
      <c r="O1180" s="31"/>
      <c r="P1180" s="31"/>
      <c r="Q1180" s="31"/>
      <c r="R1180" s="31"/>
      <c r="S1180" s="31"/>
      <c r="T1180" s="31"/>
      <c r="U1180" s="31"/>
      <c r="V1180" s="31"/>
      <c r="W1180" s="31" t="str">
        <f t="shared" si="37"/>
        <v>V_WAEHRUNG</v>
      </c>
      <c r="X1180" s="31"/>
      <c r="Y1180" s="31"/>
      <c r="Z1180" s="31"/>
      <c r="AA1180" s="31"/>
      <c r="AB1180" s="31"/>
      <c r="AC1180" s="31"/>
      <c r="AD1180" s="31"/>
      <c r="AE1180" s="31"/>
      <c r="AF1180" s="31"/>
      <c r="AG1180" s="31"/>
      <c r="AH1180" s="31"/>
    </row>
    <row r="1181" spans="1:34" x14ac:dyDescent="0.4">
      <c r="A1181" s="31">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31"/>
      <c r="C1181" s="25" t="str">
        <f t="shared" si="36"/>
        <v>001</v>
      </c>
      <c r="D1181" s="31"/>
      <c r="E1181" s="31"/>
      <c r="F1181" s="31" t="str">
        <f>IF(A1181&lt;&gt;"", _xlfn.IFNA(INDEX(Input_Lieferant!$A$9:$AS$159,MATCH(A1181,Input_Lieferant!$B$9:$B$158,0),MATCH(W1181,Input_Lieferant!$A$8:$AS$8,0)),""), "")&amp;""</f>
        <v>68</v>
      </c>
      <c r="G1181" s="31"/>
      <c r="H1181" s="31"/>
      <c r="I1181" s="31"/>
      <c r="J1181" s="31"/>
      <c r="K1181" s="31"/>
      <c r="L1181" s="31"/>
      <c r="M1181" s="31"/>
      <c r="N1181" s="31"/>
      <c r="O1181" s="31"/>
      <c r="P1181" s="31"/>
      <c r="Q1181" s="31"/>
      <c r="R1181" s="31"/>
      <c r="S1181" s="31"/>
      <c r="T1181" s="31"/>
      <c r="U1181" s="31"/>
      <c r="V1181" s="31"/>
      <c r="W1181" s="31" t="str">
        <f t="shared" si="37"/>
        <v>V_PREISEINHEIT</v>
      </c>
      <c r="X1181" s="31"/>
      <c r="Y1181" s="31"/>
      <c r="Z1181" s="31"/>
      <c r="AA1181" s="31"/>
      <c r="AB1181" s="31"/>
      <c r="AC1181" s="31"/>
      <c r="AD1181" s="31"/>
      <c r="AE1181" s="31"/>
      <c r="AF1181" s="31"/>
      <c r="AG1181" s="31"/>
      <c r="AH1181" s="31"/>
    </row>
    <row r="1182" spans="1:34" x14ac:dyDescent="0.4">
      <c r="A1182" s="31">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31"/>
      <c r="C1182" s="25" t="str">
        <f t="shared" si="36"/>
        <v>001</v>
      </c>
      <c r="D1182" s="31"/>
      <c r="E1182" s="31"/>
      <c r="F1182" s="31">
        <f ca="1">IF(A1182&lt;&gt;"",NOW(),"")</f>
        <v>45755.458306134256</v>
      </c>
      <c r="G1182" s="31"/>
      <c r="H1182" s="31"/>
      <c r="I1182" s="31"/>
      <c r="J1182" s="31"/>
      <c r="K1182" s="31"/>
      <c r="L1182" s="31"/>
      <c r="M1182" s="31"/>
      <c r="N1182" s="31"/>
      <c r="O1182" s="31"/>
      <c r="P1182" s="31"/>
      <c r="Q1182" s="31"/>
      <c r="R1182" s="31"/>
      <c r="S1182" s="31"/>
      <c r="T1182" s="31"/>
      <c r="U1182" s="31"/>
      <c r="V1182" s="31"/>
      <c r="W1182" s="31" t="str">
        <f t="shared" si="37"/>
        <v>V_GUELTIGAB</v>
      </c>
      <c r="X1182" s="31"/>
      <c r="Y1182" s="31"/>
      <c r="Z1182" s="31"/>
      <c r="AA1182" s="31"/>
      <c r="AB1182" s="31"/>
      <c r="AC1182" s="31"/>
      <c r="AD1182" s="31"/>
      <c r="AE1182" s="31"/>
      <c r="AF1182" s="31"/>
      <c r="AG1182" s="31"/>
      <c r="AH1182" s="31"/>
    </row>
    <row r="1183" spans="1:34" x14ac:dyDescent="0.4">
      <c r="A1183" s="31">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31"/>
      <c r="C1183" s="25" t="str">
        <f t="shared" si="36"/>
        <v>001</v>
      </c>
      <c r="D1183" s="31"/>
      <c r="E1183" s="31"/>
      <c r="F1183" s="31" t="str">
        <f>IF(A1183&lt;&gt;"", _xlfn.IFNA(INDEX('Systemmanager - Datenassistent'!$A$9:$AE$159,MATCH(A1183,Input_Lieferant!$B$9:$B$158,0),MATCH(W1183,'Systemmanager - Datenassistent'!$A$8:$AE$8,0)),""), "")&amp;""</f>
        <v/>
      </c>
      <c r="G1183" s="31"/>
      <c r="H1183" s="31"/>
      <c r="I1183" s="31"/>
      <c r="J1183" s="31"/>
      <c r="K1183" s="31"/>
      <c r="L1183" s="31"/>
      <c r="M1183" s="31"/>
      <c r="N1183" s="31"/>
      <c r="O1183" s="31"/>
      <c r="P1183" s="31"/>
      <c r="Q1183" s="31"/>
      <c r="R1183" s="31"/>
      <c r="S1183" s="31"/>
      <c r="T1183" s="31"/>
      <c r="U1183" s="31"/>
      <c r="V1183" s="31"/>
      <c r="W1183" s="31" t="str">
        <f t="shared" si="37"/>
        <v>V_MIET_RELEVANZ</v>
      </c>
      <c r="X1183" s="31"/>
      <c r="Y1183" s="31"/>
      <c r="Z1183" s="31"/>
      <c r="AA1183" s="31"/>
      <c r="AB1183" s="31"/>
      <c r="AC1183" s="31"/>
      <c r="AD1183" s="31"/>
      <c r="AE1183" s="31"/>
      <c r="AF1183" s="31"/>
      <c r="AG1183" s="31"/>
      <c r="AH1183" s="31"/>
    </row>
    <row r="1184" spans="1:34" x14ac:dyDescent="0.4">
      <c r="A1184" s="31">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31"/>
      <c r="C1184" s="25" t="str">
        <f t="shared" si="36"/>
        <v>001</v>
      </c>
      <c r="D1184" s="31"/>
      <c r="E1184" s="31"/>
      <c r="F1184" s="31" t="str">
        <f>IF(A1184&lt;&gt;"", _xlfn.IFNA(INDEX('Systemmanager - Datenassistent'!$A$9:$AE$159,MATCH(A1184,Input_Lieferant!$B$9:$B$158,0),MATCH(W1184,'Systemmanager - Datenassistent'!$A$8:$AE$8,0)),""), "")&amp;""</f>
        <v>7</v>
      </c>
      <c r="G1184" s="31"/>
      <c r="H1184" s="31"/>
      <c r="I1184" s="31"/>
      <c r="J1184" s="31"/>
      <c r="K1184" s="31"/>
      <c r="L1184" s="31"/>
      <c r="M1184" s="31"/>
      <c r="N1184" s="31"/>
      <c r="O1184" s="31"/>
      <c r="P1184" s="31"/>
      <c r="Q1184" s="31"/>
      <c r="R1184" s="31"/>
      <c r="S1184" s="31"/>
      <c r="T1184" s="31"/>
      <c r="U1184" s="31"/>
      <c r="V1184" s="31"/>
      <c r="W1184" s="31" t="str">
        <f t="shared" si="37"/>
        <v>V_NACHSCHUBKLASSE</v>
      </c>
      <c r="X1184" s="31"/>
      <c r="Y1184" s="31"/>
      <c r="Z1184" s="31"/>
      <c r="AA1184" s="31"/>
      <c r="AB1184" s="31"/>
      <c r="AC1184" s="31"/>
      <c r="AD1184" s="31"/>
      <c r="AE1184" s="31"/>
      <c r="AF1184" s="31"/>
      <c r="AG1184" s="31"/>
      <c r="AH1184" s="31"/>
    </row>
    <row r="1185" spans="1:34" x14ac:dyDescent="0.4">
      <c r="A1185" s="31">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31"/>
      <c r="C1185" s="25" t="str">
        <f t="shared" si="36"/>
        <v>001</v>
      </c>
      <c r="D1185" s="31"/>
      <c r="E1185" s="31"/>
      <c r="F1185" s="31" t="str">
        <f>IF(A1185&lt;&gt;"", _xlfn.IFNA(INDEX(Input_Lieferant!$A$9:$AS$159,MATCH(A1185,Input_Lieferant!$B$9:$B$158,0),MATCH(W1185,Input_Lieferant!$A$8:$AS$8,0)),""), "")&amp;""</f>
        <v>51</v>
      </c>
      <c r="G1185" s="31"/>
      <c r="H1185" s="31"/>
      <c r="I1185" s="31"/>
      <c r="J1185" s="31"/>
      <c r="K1185" s="31"/>
      <c r="L1185" s="31"/>
      <c r="M1185" s="31"/>
      <c r="N1185" s="31"/>
      <c r="O1185" s="31"/>
      <c r="P1185" s="31"/>
      <c r="Q1185" s="31"/>
      <c r="R1185" s="31"/>
      <c r="S1185" s="31"/>
      <c r="T1185" s="31"/>
      <c r="U1185" s="31"/>
      <c r="V1185" s="31"/>
      <c r="W1185" s="31" t="str">
        <f t="shared" si="37"/>
        <v>V_LAGERFAEHIGKEIT</v>
      </c>
      <c r="X1185" s="31"/>
      <c r="Y1185" s="31"/>
      <c r="Z1185" s="31"/>
      <c r="AA1185" s="31"/>
      <c r="AB1185" s="31"/>
      <c r="AC1185" s="31"/>
      <c r="AD1185" s="31"/>
      <c r="AE1185" s="31"/>
      <c r="AF1185" s="31"/>
      <c r="AG1185" s="31"/>
      <c r="AH1185" s="31"/>
    </row>
    <row r="1186" spans="1:34" x14ac:dyDescent="0.4">
      <c r="A1186" s="31">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31"/>
      <c r="C1186" s="25" t="str">
        <f t="shared" si="36"/>
        <v>001</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V_BETRIEBSMITTEL</v>
      </c>
      <c r="X1186" s="31"/>
      <c r="Y1186" s="31"/>
      <c r="Z1186" s="31"/>
      <c r="AA1186" s="31"/>
      <c r="AB1186" s="31"/>
      <c r="AC1186" s="31"/>
      <c r="AD1186" s="31"/>
      <c r="AE1186" s="31"/>
      <c r="AF1186" s="31"/>
      <c r="AG1186" s="31"/>
      <c r="AH1186" s="31"/>
    </row>
    <row r="1187" spans="1:34" x14ac:dyDescent="0.4">
      <c r="A1187" s="31">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31"/>
      <c r="C1187" s="25" t="str">
        <f t="shared" si="36"/>
        <v>001</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V_SONDERBETRIEBSMITTEL_MKZ</v>
      </c>
      <c r="X1187" s="31"/>
      <c r="Y1187" s="31"/>
      <c r="Z1187" s="31"/>
      <c r="AA1187" s="31"/>
      <c r="AB1187" s="31"/>
      <c r="AC1187" s="31"/>
      <c r="AD1187" s="31"/>
      <c r="AE1187" s="31"/>
      <c r="AF1187" s="31"/>
      <c r="AG1187" s="31"/>
      <c r="AH1187" s="31"/>
    </row>
    <row r="1188" spans="1:34" x14ac:dyDescent="0.4">
      <c r="A1188" s="31">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31"/>
      <c r="C1188" s="25" t="str">
        <f t="shared" si="36"/>
        <v>001</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31"/>
      <c r="H1188" s="31"/>
      <c r="I1188" s="31"/>
      <c r="J1188" s="31"/>
      <c r="K1188" s="31"/>
      <c r="L1188" s="31"/>
      <c r="M1188" s="31"/>
      <c r="N1188" s="31"/>
      <c r="O1188" s="31"/>
      <c r="P1188" s="31"/>
      <c r="Q1188" s="31"/>
      <c r="R1188" s="31"/>
      <c r="S1188" s="31"/>
      <c r="T1188" s="31"/>
      <c r="U1188" s="31"/>
      <c r="V1188" s="31"/>
      <c r="W1188" s="31" t="str">
        <f t="shared" si="37"/>
        <v>V_SONDERBETRIEBSMITTEL_PRD</v>
      </c>
      <c r="X1188" s="31"/>
      <c r="Y1188" s="31"/>
      <c r="Z1188" s="31"/>
      <c r="AA1188" s="31"/>
      <c r="AB1188" s="31"/>
      <c r="AC1188" s="31"/>
      <c r="AD1188" s="31"/>
      <c r="AE1188" s="31"/>
      <c r="AF1188" s="31"/>
      <c r="AG1188" s="31"/>
      <c r="AH1188" s="31"/>
    </row>
    <row r="1189" spans="1:34" x14ac:dyDescent="0.4">
      <c r="A1189" s="31">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31"/>
      <c r="C1189" s="25" t="str">
        <f t="shared" si="36"/>
        <v>001</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V_SONDERBETRIEBSMITTEL_TRP</v>
      </c>
      <c r="X1189" s="31"/>
      <c r="Y1189" s="31"/>
      <c r="Z1189" s="31"/>
      <c r="AA1189" s="31"/>
      <c r="AB1189" s="31"/>
      <c r="AC1189" s="31"/>
      <c r="AD1189" s="31"/>
      <c r="AE1189" s="31"/>
      <c r="AF1189" s="31"/>
      <c r="AG1189" s="31"/>
      <c r="AH1189" s="31"/>
    </row>
    <row r="1190" spans="1:34" x14ac:dyDescent="0.4">
      <c r="A1190" s="31">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31"/>
      <c r="C1190" s="25" t="str">
        <f t="shared" si="36"/>
        <v>001</v>
      </c>
      <c r="D1190" s="31"/>
      <c r="E1190" s="31"/>
      <c r="F1190" s="31" t="str">
        <f>IF(A1190&lt;&gt;"", _xlfn.IFNA(INDEX(Grunddaten!$A$9:$S$159,MATCH(A1190,Input_Lieferant!$B$9:$B$158,0),MATCH(W1190,Grunddaten!$A$8:$M$8,0)),""), "")&amp;""</f>
        <v/>
      </c>
      <c r="G1190" s="31"/>
      <c r="H1190" s="31"/>
      <c r="I1190" s="31"/>
      <c r="J1190" s="31"/>
      <c r="K1190" s="31"/>
      <c r="L1190" s="31"/>
      <c r="M1190" s="31"/>
      <c r="N1190" s="31"/>
      <c r="O1190" s="31"/>
      <c r="P1190" s="31"/>
      <c r="Q1190" s="31"/>
      <c r="R1190" s="31"/>
      <c r="S1190" s="31"/>
      <c r="T1190" s="31"/>
      <c r="U1190" s="31"/>
      <c r="V1190" s="31"/>
      <c r="W1190" s="31" t="str">
        <f t="shared" si="37"/>
        <v>V_A_NUMMER</v>
      </c>
      <c r="X1190" s="31"/>
      <c r="Y1190" s="31"/>
      <c r="Z1190" s="31"/>
      <c r="AA1190" s="31"/>
      <c r="AB1190" s="31"/>
      <c r="AC1190" s="31"/>
      <c r="AD1190" s="31"/>
      <c r="AE1190" s="31"/>
      <c r="AF1190" s="31"/>
      <c r="AG1190" s="31"/>
      <c r="AH1190" s="31"/>
    </row>
    <row r="1191" spans="1:34" x14ac:dyDescent="0.4">
      <c r="A1191" s="31">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31"/>
      <c r="C1191" s="25" t="str">
        <f t="shared" si="36"/>
        <v>001</v>
      </c>
      <c r="D1191" s="31"/>
      <c r="E1191" s="31"/>
      <c r="F1191" s="31" t="str">
        <f>IF(A1191&lt;&gt;"", _xlfn.IFNA(INDEX(Grunddaten!$A$9:$S$159,MATCH(A1191,Input_Lieferant!$B$9:$B$158,0),MATCH(W1191,Grunddaten!$A$8:$M$8,0)),""), "")&amp;""</f>
        <v/>
      </c>
      <c r="G1191" s="31"/>
      <c r="H1191" s="31"/>
      <c r="I1191" s="31"/>
      <c r="J1191" s="31"/>
      <c r="K1191" s="31"/>
      <c r="L1191" s="31"/>
      <c r="M1191" s="31"/>
      <c r="N1191" s="31"/>
      <c r="O1191" s="31"/>
      <c r="P1191" s="31"/>
      <c r="Q1191" s="31"/>
      <c r="R1191" s="31"/>
      <c r="S1191" s="31"/>
      <c r="T1191" s="31"/>
      <c r="U1191" s="31"/>
      <c r="V1191" s="31"/>
      <c r="W1191" s="31" t="str">
        <f t="shared" si="37"/>
        <v>V_REVFREMD</v>
      </c>
      <c r="X1191" s="31"/>
      <c r="Y1191" s="31"/>
      <c r="Z1191" s="31"/>
      <c r="AA1191" s="31"/>
      <c r="AB1191" s="31"/>
      <c r="AC1191" s="31"/>
      <c r="AD1191" s="31"/>
      <c r="AE1191" s="31"/>
      <c r="AF1191" s="31"/>
      <c r="AG1191" s="31"/>
      <c r="AH1191" s="31"/>
    </row>
    <row r="1192" spans="1:34" x14ac:dyDescent="0.4">
      <c r="A1192" s="31">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31"/>
      <c r="C1192" s="25" t="str">
        <f t="shared" si="36"/>
        <v>001</v>
      </c>
      <c r="D1192" s="31"/>
      <c r="E1192" s="31"/>
      <c r="F1192" s="31" t="str">
        <f>IF(A1192&lt;&gt;"", _xlfn.IFNA(INDEX(Grunddaten!$A$9:$S$159,MATCH(A1192,Input_Lieferant!$B$9:$B$158,0),MATCH(W1192,Grunddaten!$A$8:$M$8,0)),""), "")&amp;""</f>
        <v/>
      </c>
      <c r="G1192" s="31"/>
      <c r="H1192" s="31"/>
      <c r="I1192" s="31"/>
      <c r="J1192" s="31"/>
      <c r="K1192" s="31"/>
      <c r="L1192" s="31"/>
      <c r="M1192" s="31"/>
      <c r="N1192" s="31"/>
      <c r="O1192" s="31"/>
      <c r="P1192" s="31"/>
      <c r="Q1192" s="31"/>
      <c r="R1192" s="31"/>
      <c r="S1192" s="31"/>
      <c r="T1192" s="31"/>
      <c r="U1192" s="31"/>
      <c r="V1192" s="31"/>
      <c r="W1192" s="31" t="str">
        <f t="shared" si="37"/>
        <v>V_REVEIGEN</v>
      </c>
      <c r="X1192" s="31"/>
      <c r="Y1192" s="31"/>
      <c r="Z1192" s="31"/>
      <c r="AA1192" s="31"/>
      <c r="AB1192" s="31"/>
      <c r="AC1192" s="31"/>
      <c r="AD1192" s="31"/>
      <c r="AE1192" s="31"/>
      <c r="AF1192" s="31"/>
      <c r="AG1192" s="31"/>
      <c r="AH1192" s="31"/>
    </row>
    <row r="1193" spans="1:34" x14ac:dyDescent="0.4">
      <c r="A1193" s="31">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31"/>
      <c r="C1193" s="25" t="str">
        <f t="shared" si="36"/>
        <v>001</v>
      </c>
      <c r="D1193" s="31"/>
      <c r="E1193" s="31"/>
      <c r="F1193" s="31" t="str">
        <f>IF(A1193&lt;&gt;"", _xlfn.IFNA(INDEX('Systemmanager - Datenassistent'!$A$9:$AE$159,MATCH(A1193,Input_Lieferant!$B$9:$B$158,0),MATCH(W1193,'Systemmanager - Datenassistent'!$A$8:$AE$8,0)),""), "")&amp;""</f>
        <v>bUonrCADqSBnAMESQaLAnojEbBgpRy</v>
      </c>
      <c r="G1193" s="31"/>
      <c r="H1193" s="31"/>
      <c r="I1193" s="31"/>
      <c r="J1193" s="31"/>
      <c r="K1193" s="31"/>
      <c r="L1193" s="31"/>
      <c r="M1193" s="31"/>
      <c r="N1193" s="31"/>
      <c r="O1193" s="31"/>
      <c r="P1193" s="31"/>
      <c r="Q1193" s="31"/>
      <c r="R1193" s="31"/>
      <c r="S1193" s="31"/>
      <c r="T1193" s="31"/>
      <c r="U1193" s="31"/>
      <c r="V1193" s="31"/>
      <c r="W1193" s="31" t="str">
        <f t="shared" si="37"/>
        <v>V_SYSTEMMANAGER</v>
      </c>
      <c r="X1193" s="31"/>
      <c r="Y1193" s="31"/>
      <c r="Z1193" s="31"/>
      <c r="AA1193" s="31"/>
      <c r="AB1193" s="31"/>
      <c r="AC1193" s="31"/>
      <c r="AD1193" s="31"/>
      <c r="AE1193" s="31"/>
      <c r="AF1193" s="31"/>
      <c r="AG1193" s="31"/>
      <c r="AH1193" s="31"/>
    </row>
    <row r="1194" spans="1:34" x14ac:dyDescent="0.4">
      <c r="A1194" s="31">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31"/>
      <c r="C1194" s="25" t="str">
        <f t="shared" si="36"/>
        <v>001</v>
      </c>
      <c r="D1194" s="31"/>
      <c r="E1194" s="31"/>
      <c r="F1194" s="31" t="str">
        <f>IF(A1194&lt;&gt;"", _xlfn.IFNA(INDEX(Grunddaten!$A$9:$S$159,MATCH(A1194,Input_Lieferant!$B$9:$B$158,0),MATCH(W1194,Grunddaten!$A$8:$M$8,0)),""), "")&amp;""</f>
        <v>P</v>
      </c>
      <c r="G1194" s="31"/>
      <c r="H1194" s="31"/>
      <c r="I1194" s="31"/>
      <c r="J1194" s="31"/>
      <c r="K1194" s="31"/>
      <c r="L1194" s="31"/>
      <c r="M1194" s="31"/>
      <c r="N1194" s="31"/>
      <c r="O1194" s="31"/>
      <c r="P1194" s="31"/>
      <c r="Q1194" s="31"/>
      <c r="R1194" s="31"/>
      <c r="S1194" s="31"/>
      <c r="T1194" s="31"/>
      <c r="U1194" s="31"/>
      <c r="V1194" s="31"/>
      <c r="W1194" s="31" t="str">
        <f t="shared" si="37"/>
        <v>V_UEBERSETZUNG</v>
      </c>
      <c r="X1194" s="31"/>
      <c r="Y1194" s="31"/>
      <c r="Z1194" s="31"/>
      <c r="AA1194" s="31"/>
      <c r="AB1194" s="31"/>
      <c r="AC1194" s="31"/>
      <c r="AD1194" s="31"/>
      <c r="AE1194" s="31"/>
      <c r="AF1194" s="31"/>
      <c r="AG1194" s="31"/>
      <c r="AH1194" s="31"/>
    </row>
    <row r="1195" spans="1:34" x14ac:dyDescent="0.4">
      <c r="A1195" s="31">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31"/>
      <c r="C1195" s="25" t="str">
        <f t="shared" si="36"/>
        <v>001</v>
      </c>
      <c r="D1195" s="31"/>
      <c r="E1195" s="31"/>
      <c r="F1195" s="31" t="str">
        <f>IF(A1195&lt;&gt;"", _xlfn.IFNA(INDEX('Systemmanager - Datenassistent'!$A$9:$AE$159,MATCH(A1195,Input_Lieferant!$B$9:$B$158,0),MATCH(W1195,'Systemmanager - Datenassistent'!$A$8:$AE$8,0)),""), "")&amp;""</f>
        <v/>
      </c>
      <c r="G1195" s="31"/>
      <c r="H1195" s="31"/>
      <c r="I1195" s="31"/>
      <c r="J1195" s="31"/>
      <c r="K1195" s="31"/>
      <c r="L1195" s="31"/>
      <c r="M1195" s="31"/>
      <c r="N1195" s="31"/>
      <c r="O1195" s="31"/>
      <c r="P1195" s="31"/>
      <c r="Q1195" s="31"/>
      <c r="R1195" s="31"/>
      <c r="S1195" s="31"/>
      <c r="T1195" s="31"/>
      <c r="U1195" s="31"/>
      <c r="V1195" s="31"/>
      <c r="W1195" s="31" t="str">
        <f t="shared" si="37"/>
        <v>V_KENNZIFFER</v>
      </c>
      <c r="X1195" s="31"/>
      <c r="Y1195" s="31"/>
      <c r="Z1195" s="31"/>
      <c r="AA1195" s="31"/>
      <c r="AB1195" s="31"/>
      <c r="AC1195" s="31"/>
      <c r="AD1195" s="31"/>
      <c r="AE1195" s="31"/>
      <c r="AF1195" s="31"/>
      <c r="AG1195" s="31"/>
      <c r="AH1195" s="31"/>
    </row>
    <row r="1196" spans="1:34" x14ac:dyDescent="0.4">
      <c r="A1196" s="31">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31"/>
      <c r="C1196" s="25" t="str">
        <f t="shared" si="36"/>
        <v>001</v>
      </c>
      <c r="D1196" s="31"/>
      <c r="E1196" s="31"/>
      <c r="F1196" s="31" t="str">
        <f>IF(A1196&lt;&gt;"", _xlfn.IFNA(INDEX('Systemmanager - Datenassistent'!$A$9:$AE$159,MATCH(A1196,Input_Lieferant!$B$9:$B$158,0),MATCH(W1196,'Systemmanager - Datenassistent'!$A$8:$AE$8,0)),""), "")&amp;""</f>
        <v>eBgpFTpDUQJJslkppwdgNGlgMASpkA</v>
      </c>
      <c r="G1196" s="31"/>
      <c r="H1196" s="31"/>
      <c r="I1196" s="31"/>
      <c r="J1196" s="31"/>
      <c r="K1196" s="31"/>
      <c r="L1196" s="31"/>
      <c r="M1196" s="31"/>
      <c r="N1196" s="31"/>
      <c r="O1196" s="31"/>
      <c r="P1196" s="31"/>
      <c r="Q1196" s="31"/>
      <c r="R1196" s="31"/>
      <c r="S1196" s="31"/>
      <c r="T1196" s="31"/>
      <c r="U1196" s="31"/>
      <c r="V1196" s="31"/>
      <c r="W1196" s="31" t="str">
        <f t="shared" si="37"/>
        <v>V_NEXT_HIGHER</v>
      </c>
      <c r="X1196" s="31"/>
      <c r="Y1196" s="31"/>
      <c r="Z1196" s="31"/>
      <c r="AA1196" s="31"/>
      <c r="AB1196" s="31"/>
      <c r="AC1196" s="31"/>
      <c r="AD1196" s="31"/>
      <c r="AE1196" s="31"/>
      <c r="AF1196" s="31"/>
      <c r="AG1196" s="31"/>
      <c r="AH1196" s="31"/>
    </row>
    <row r="1197" spans="1:34" x14ac:dyDescent="0.4">
      <c r="A1197" s="31">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31"/>
      <c r="C1197" s="25" t="str">
        <f t="shared" si="36"/>
        <v>001</v>
      </c>
      <c r="D1197" s="31"/>
      <c r="E1197" s="31"/>
      <c r="F1197" s="31" t="str">
        <f>IF(A1197&lt;&gt;"", _xlfn.IFNA(INDEX(Grunddaten!$A$9:$S$159,MATCH(A1197,Input_Lieferant!$B$9:$B$158,0),MATCH(W1197,Grunddaten!$A$8:$M$8,0)),""), "")&amp;""</f>
        <v/>
      </c>
      <c r="G1197" s="31"/>
      <c r="H1197" s="31"/>
      <c r="I1197" s="31"/>
      <c r="J1197" s="31"/>
      <c r="K1197" s="31"/>
      <c r="L1197" s="31"/>
      <c r="M1197" s="31"/>
      <c r="N1197" s="31"/>
      <c r="O1197" s="31"/>
      <c r="P1197" s="31"/>
      <c r="Q1197" s="31"/>
      <c r="R1197" s="31"/>
      <c r="S1197" s="31"/>
      <c r="T1197" s="31"/>
      <c r="U1197" s="31"/>
      <c r="V1197" s="31"/>
      <c r="W1197" s="31" t="str">
        <f t="shared" si="37"/>
        <v>V_ZERTFLUG</v>
      </c>
      <c r="X1197" s="31"/>
      <c r="Y1197" s="31"/>
      <c r="Z1197" s="31"/>
      <c r="AA1197" s="31"/>
      <c r="AB1197" s="31"/>
      <c r="AC1197" s="31"/>
      <c r="AD1197" s="31"/>
      <c r="AE1197" s="31"/>
      <c r="AF1197" s="31"/>
      <c r="AG1197" s="31"/>
      <c r="AH1197" s="31"/>
    </row>
    <row r="1198" spans="1:34" x14ac:dyDescent="0.4">
      <c r="A1198" s="31">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31"/>
      <c r="C1198" s="25" t="str">
        <f t="shared" si="36"/>
        <v>001</v>
      </c>
      <c r="D1198" s="31"/>
      <c r="E1198" s="31"/>
      <c r="F1198" s="31" t="str">
        <f>IF(A1198&lt;&gt;"", _xlfn.IFNA(INDEX('Systemmanager - Datenassistent'!$A$9:$AE$159,MATCH(A1198,Input_Lieferant!$B$9:$B$158,0),MATCH(W1198,'Systemmanager - Datenassistent'!$A$8:$AE$8,0)),""), "")&amp;""</f>
        <v>X</v>
      </c>
      <c r="G1198" s="31"/>
      <c r="H1198" s="31"/>
      <c r="I1198" s="31"/>
      <c r="J1198" s="31"/>
      <c r="K1198" s="31"/>
      <c r="L1198" s="31"/>
      <c r="M1198" s="31"/>
      <c r="N1198" s="31"/>
      <c r="O1198" s="31"/>
      <c r="P1198" s="31"/>
      <c r="Q1198" s="31"/>
      <c r="R1198" s="31"/>
      <c r="S1198" s="31"/>
      <c r="T1198" s="31"/>
      <c r="U1198" s="31"/>
      <c r="V1198" s="31"/>
      <c r="W1198" s="31" t="str">
        <f t="shared" si="37"/>
        <v>V_APM</v>
      </c>
      <c r="X1198" s="31"/>
      <c r="Y1198" s="31"/>
      <c r="Z1198" s="31"/>
      <c r="AA1198" s="31"/>
      <c r="AB1198" s="31"/>
      <c r="AC1198" s="31"/>
      <c r="AD1198" s="31"/>
      <c r="AE1198" s="31"/>
      <c r="AF1198" s="31"/>
      <c r="AG1198" s="31"/>
      <c r="AH1198" s="31"/>
    </row>
    <row r="1199" spans="1:34" x14ac:dyDescent="0.4">
      <c r="A1199" s="31">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31"/>
      <c r="C1199" s="25" t="str">
        <f t="shared" si="36"/>
        <v>001</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V_CHEOPS</v>
      </c>
      <c r="X1199" s="31"/>
      <c r="Y1199" s="31"/>
      <c r="Z1199" s="31"/>
      <c r="AA1199" s="31"/>
      <c r="AB1199" s="31"/>
      <c r="AC1199" s="31"/>
      <c r="AD1199" s="31"/>
      <c r="AE1199" s="31"/>
      <c r="AF1199" s="31"/>
      <c r="AG1199" s="31"/>
      <c r="AH1199" s="31"/>
    </row>
    <row r="1200" spans="1:34" x14ac:dyDescent="0.4">
      <c r="A1200" s="31">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31"/>
      <c r="C1200" s="25" t="str">
        <f t="shared" si="36"/>
        <v>001</v>
      </c>
      <c r="D1200" s="31"/>
      <c r="E1200" s="31"/>
      <c r="F1200" s="31" t="str">
        <f>IF(A1200&lt;&gt;"", _xlfn.IFNA(INDEX('Systemmanager - Datenassistent'!$A$9:$AE$159,MATCH(A1200,Input_Lieferant!$B$9:$B$158,0),MATCH(W1200,'Systemmanager - Datenassistent'!$A$8:$AE$8,0)),""), "")&amp;""</f>
        <v/>
      </c>
      <c r="G1200" s="31"/>
      <c r="H1200" s="31"/>
      <c r="I1200" s="31"/>
      <c r="J1200" s="31"/>
      <c r="K1200" s="31"/>
      <c r="L1200" s="31"/>
      <c r="M1200" s="31"/>
      <c r="N1200" s="31"/>
      <c r="O1200" s="31"/>
      <c r="P1200" s="31"/>
      <c r="Q1200" s="31"/>
      <c r="R1200" s="31"/>
      <c r="S1200" s="31"/>
      <c r="T1200" s="31"/>
      <c r="U1200" s="31"/>
      <c r="V1200" s="31"/>
      <c r="W1200" s="31" t="str">
        <f t="shared" si="37"/>
        <v>V_SVSAA</v>
      </c>
      <c r="X1200" s="31"/>
      <c r="Y1200" s="31"/>
      <c r="Z1200" s="31"/>
      <c r="AA1200" s="31"/>
      <c r="AB1200" s="31"/>
      <c r="AC1200" s="31"/>
      <c r="AD1200" s="31"/>
      <c r="AE1200" s="31"/>
      <c r="AF1200" s="31"/>
      <c r="AG1200" s="31"/>
      <c r="AH1200" s="31"/>
    </row>
    <row r="1201" spans="1:34" x14ac:dyDescent="0.4">
      <c r="A1201" s="31">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31"/>
      <c r="C1201" s="25" t="str">
        <f t="shared" si="36"/>
        <v>001</v>
      </c>
      <c r="D1201" s="31"/>
      <c r="E1201" s="31"/>
      <c r="F1201" s="31" t="str">
        <f>IF(A1201&lt;&gt;"", IFERROR(ROUND(INDEX(Input_Lieferant!$A$9:$AS$159,MATCH(A1201,Input_Lieferant!$B$9:$B$158,0),MATCH(W1201,Input_Lieferant!$A$8:$AS$8,0)),2),""), "")&amp;""</f>
        <v>9.51</v>
      </c>
      <c r="G1201" s="31"/>
      <c r="H1201" s="31"/>
      <c r="I1201" s="31"/>
      <c r="J1201" s="31"/>
      <c r="K1201" s="31"/>
      <c r="L1201" s="31"/>
      <c r="M1201" s="31"/>
      <c r="N1201" s="31"/>
      <c r="O1201" s="31"/>
      <c r="P1201" s="31"/>
      <c r="Q1201" s="31"/>
      <c r="R1201" s="31"/>
      <c r="S1201" s="31"/>
      <c r="T1201" s="31"/>
      <c r="U1201" s="31"/>
      <c r="V1201" s="31"/>
      <c r="W1201" s="31" t="str">
        <f t="shared" si="37"/>
        <v>V_BEWERTUNGSPREIS</v>
      </c>
      <c r="X1201" s="31"/>
      <c r="Y1201" s="31"/>
      <c r="Z1201" s="31"/>
      <c r="AA1201" s="31"/>
      <c r="AB1201" s="31"/>
      <c r="AC1201" s="31"/>
      <c r="AD1201" s="31"/>
      <c r="AE1201" s="31"/>
      <c r="AF1201" s="31"/>
      <c r="AG1201" s="31"/>
      <c r="AH1201" s="31"/>
    </row>
    <row r="1202" spans="1:34" x14ac:dyDescent="0.4">
      <c r="A1202" s="31">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31"/>
      <c r="C1202" s="25" t="str">
        <f t="shared" si="36"/>
        <v>001</v>
      </c>
      <c r="D1202" s="31"/>
      <c r="E1202" s="31"/>
      <c r="F1202" s="31" t="str">
        <f>IF(A1202&lt;&gt;"", _xlfn.IFNA(INDEX(Input_Lieferant!$A$9:$AS$159,MATCH(A1202,Input_Lieferant!$B$9:$B$158,0),MATCH(W1202,Input_Lieferant!$A$8:$AS$8,0)),""), "")&amp;""</f>
        <v>CHF</v>
      </c>
      <c r="G1202" s="31"/>
      <c r="H1202" s="31"/>
      <c r="I1202" s="31"/>
      <c r="J1202" s="31"/>
      <c r="K1202" s="31"/>
      <c r="L1202" s="31"/>
      <c r="M1202" s="31"/>
      <c r="N1202" s="31"/>
      <c r="O1202" s="31"/>
      <c r="P1202" s="31"/>
      <c r="Q1202" s="31"/>
      <c r="R1202" s="31"/>
      <c r="S1202" s="31"/>
      <c r="T1202" s="31"/>
      <c r="U1202" s="31"/>
      <c r="V1202" s="31"/>
      <c r="W1202" s="31" t="str">
        <f t="shared" si="37"/>
        <v>V_WAEHRUNG</v>
      </c>
      <c r="X1202" s="31"/>
      <c r="Y1202" s="31"/>
      <c r="Z1202" s="31"/>
      <c r="AA1202" s="31"/>
      <c r="AB1202" s="31"/>
      <c r="AC1202" s="31"/>
      <c r="AD1202" s="31"/>
      <c r="AE1202" s="31"/>
      <c r="AF1202" s="31"/>
      <c r="AG1202" s="31"/>
      <c r="AH1202" s="31"/>
    </row>
    <row r="1203" spans="1:34" x14ac:dyDescent="0.4">
      <c r="A1203" s="31">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31"/>
      <c r="C1203" s="25" t="str">
        <f t="shared" si="36"/>
        <v>001</v>
      </c>
      <c r="D1203" s="31"/>
      <c r="E1203" s="31"/>
      <c r="F1203" s="31" t="str">
        <f>IF(A1203&lt;&gt;"", _xlfn.IFNA(INDEX(Input_Lieferant!$A$9:$AS$159,MATCH(A1203,Input_Lieferant!$B$9:$B$158,0),MATCH(W1203,Input_Lieferant!$A$8:$AS$8,0)),""), "")&amp;""</f>
        <v>9</v>
      </c>
      <c r="G1203" s="31"/>
      <c r="H1203" s="31"/>
      <c r="I1203" s="31"/>
      <c r="J1203" s="31"/>
      <c r="K1203" s="31"/>
      <c r="L1203" s="31"/>
      <c r="M1203" s="31"/>
      <c r="N1203" s="31"/>
      <c r="O1203" s="31"/>
      <c r="P1203" s="31"/>
      <c r="Q1203" s="31"/>
      <c r="R1203" s="31"/>
      <c r="S1203" s="31"/>
      <c r="T1203" s="31"/>
      <c r="U1203" s="31"/>
      <c r="V1203" s="31"/>
      <c r="W1203" s="31" t="str">
        <f t="shared" si="37"/>
        <v>V_PREISEINHEIT</v>
      </c>
      <c r="X1203" s="31"/>
      <c r="Y1203" s="31"/>
      <c r="Z1203" s="31"/>
      <c r="AA1203" s="31"/>
      <c r="AB1203" s="31"/>
      <c r="AC1203" s="31"/>
      <c r="AD1203" s="31"/>
      <c r="AE1203" s="31"/>
      <c r="AF1203" s="31"/>
      <c r="AG1203" s="31"/>
      <c r="AH1203" s="31"/>
    </row>
    <row r="1204" spans="1:34" x14ac:dyDescent="0.4">
      <c r="A1204" s="31">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31"/>
      <c r="C1204" s="25" t="str">
        <f t="shared" si="36"/>
        <v>001</v>
      </c>
      <c r="D1204" s="31"/>
      <c r="E1204" s="31"/>
      <c r="F1204" s="31">
        <f ca="1">IF(A1204&lt;&gt;"",NOW(),"")</f>
        <v>45755.458306134256</v>
      </c>
      <c r="G1204" s="31"/>
      <c r="H1204" s="31"/>
      <c r="I1204" s="31"/>
      <c r="J1204" s="31"/>
      <c r="K1204" s="31"/>
      <c r="L1204" s="31"/>
      <c r="M1204" s="31"/>
      <c r="N1204" s="31"/>
      <c r="O1204" s="31"/>
      <c r="P1204" s="31"/>
      <c r="Q1204" s="31"/>
      <c r="R1204" s="31"/>
      <c r="S1204" s="31"/>
      <c r="T1204" s="31"/>
      <c r="U1204" s="31"/>
      <c r="V1204" s="31"/>
      <c r="W1204" s="31" t="str">
        <f t="shared" si="37"/>
        <v>V_GUELTIGAB</v>
      </c>
      <c r="X1204" s="31"/>
      <c r="Y1204" s="31"/>
      <c r="Z1204" s="31"/>
      <c r="AA1204" s="31"/>
      <c r="AB1204" s="31"/>
      <c r="AC1204" s="31"/>
      <c r="AD1204" s="31"/>
      <c r="AE1204" s="31"/>
      <c r="AF1204" s="31"/>
      <c r="AG1204" s="31"/>
      <c r="AH1204" s="31"/>
    </row>
    <row r="1205" spans="1:34" x14ac:dyDescent="0.4">
      <c r="A1205" s="31">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31"/>
      <c r="C1205" s="25" t="str">
        <f t="shared" si="36"/>
        <v>001</v>
      </c>
      <c r="D1205" s="31"/>
      <c r="E1205" s="31"/>
      <c r="F1205" s="31" t="str">
        <f>IF(A1205&lt;&gt;"", _xlfn.IFNA(INDEX('Systemmanager - Datenassistent'!$A$9:$AE$159,MATCH(A1205,Input_Lieferant!$B$9:$B$158,0),MATCH(W1205,'Systemmanager - Datenassistent'!$A$8:$AE$8,0)),""), "")&amp;""</f>
        <v>X</v>
      </c>
      <c r="G1205" s="31"/>
      <c r="H1205" s="31"/>
      <c r="I1205" s="31"/>
      <c r="J1205" s="31"/>
      <c r="K1205" s="31"/>
      <c r="L1205" s="31"/>
      <c r="M1205" s="31"/>
      <c r="N1205" s="31"/>
      <c r="O1205" s="31"/>
      <c r="P1205" s="31"/>
      <c r="Q1205" s="31"/>
      <c r="R1205" s="31"/>
      <c r="S1205" s="31"/>
      <c r="T1205" s="31"/>
      <c r="U1205" s="31"/>
      <c r="V1205" s="31"/>
      <c r="W1205" s="31" t="str">
        <f t="shared" si="37"/>
        <v>V_MIET_RELEVANZ</v>
      </c>
      <c r="X1205" s="31"/>
      <c r="Y1205" s="31"/>
      <c r="Z1205" s="31"/>
      <c r="AA1205" s="31"/>
      <c r="AB1205" s="31"/>
      <c r="AC1205" s="31"/>
      <c r="AD1205" s="31"/>
      <c r="AE1205" s="31"/>
      <c r="AF1205" s="31"/>
      <c r="AG1205" s="31"/>
      <c r="AH1205" s="31"/>
    </row>
    <row r="1206" spans="1:34" x14ac:dyDescent="0.4">
      <c r="A1206" s="31">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31"/>
      <c r="C1206" s="25" t="str">
        <f t="shared" si="36"/>
        <v>001</v>
      </c>
      <c r="D1206" s="31"/>
      <c r="E1206" s="31"/>
      <c r="F1206" s="31" t="str">
        <f>IF(A1206&lt;&gt;"", _xlfn.IFNA(INDEX('Systemmanager - Datenassistent'!$A$9:$AE$159,MATCH(A1206,Input_Lieferant!$B$9:$B$158,0),MATCH(W1206,'Systemmanager - Datenassistent'!$A$8:$AE$8,0)),""), "")&amp;""</f>
        <v>5</v>
      </c>
      <c r="G1206" s="31"/>
      <c r="H1206" s="31"/>
      <c r="I1206" s="31"/>
      <c r="J1206" s="31"/>
      <c r="K1206" s="31"/>
      <c r="L1206" s="31"/>
      <c r="M1206" s="31"/>
      <c r="N1206" s="31"/>
      <c r="O1206" s="31"/>
      <c r="P1206" s="31"/>
      <c r="Q1206" s="31"/>
      <c r="R1206" s="31"/>
      <c r="S1206" s="31"/>
      <c r="T1206" s="31"/>
      <c r="U1206" s="31"/>
      <c r="V1206" s="31"/>
      <c r="W1206" s="31" t="str">
        <f t="shared" si="37"/>
        <v>V_NACHSCHUBKLASSE</v>
      </c>
      <c r="X1206" s="31"/>
      <c r="Y1206" s="31"/>
      <c r="Z1206" s="31"/>
      <c r="AA1206" s="31"/>
      <c r="AB1206" s="31"/>
      <c r="AC1206" s="31"/>
      <c r="AD1206" s="31"/>
      <c r="AE1206" s="31"/>
      <c r="AF1206" s="31"/>
      <c r="AG1206" s="31"/>
      <c r="AH1206" s="31"/>
    </row>
    <row r="1207" spans="1:34" x14ac:dyDescent="0.4">
      <c r="A1207" s="31">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31"/>
      <c r="C1207" s="25" t="str">
        <f t="shared" si="36"/>
        <v>001</v>
      </c>
      <c r="D1207" s="31"/>
      <c r="E1207" s="31"/>
      <c r="F1207" s="31" t="str">
        <f>IF(A1207&lt;&gt;"", _xlfn.IFNA(INDEX(Input_Lieferant!$A$9:$AS$159,MATCH(A1207,Input_Lieferant!$B$9:$B$158,0),MATCH(W1207,Input_Lieferant!$A$8:$AS$8,0)),""), "")&amp;""</f>
        <v/>
      </c>
      <c r="G1207" s="31"/>
      <c r="H1207" s="31"/>
      <c r="I1207" s="31"/>
      <c r="J1207" s="31"/>
      <c r="K1207" s="31"/>
      <c r="L1207" s="31"/>
      <c r="M1207" s="31"/>
      <c r="N1207" s="31"/>
      <c r="O1207" s="31"/>
      <c r="P1207" s="31"/>
      <c r="Q1207" s="31"/>
      <c r="R1207" s="31"/>
      <c r="S1207" s="31"/>
      <c r="T1207" s="31"/>
      <c r="U1207" s="31"/>
      <c r="V1207" s="31"/>
      <c r="W1207" s="31" t="str">
        <f t="shared" si="37"/>
        <v>V_LAGERFAEHIGKEIT</v>
      </c>
      <c r="X1207" s="31"/>
      <c r="Y1207" s="31"/>
      <c r="Z1207" s="31"/>
      <c r="AA1207" s="31"/>
      <c r="AB1207" s="31"/>
      <c r="AC1207" s="31"/>
      <c r="AD1207" s="31"/>
      <c r="AE1207" s="31"/>
      <c r="AF1207" s="31"/>
      <c r="AG1207" s="31"/>
      <c r="AH1207" s="31"/>
    </row>
    <row r="1208" spans="1:34" x14ac:dyDescent="0.4">
      <c r="A1208" s="31">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31"/>
      <c r="C1208" s="25" t="str">
        <f t="shared" si="36"/>
        <v>001</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V_BETRIEBSMITTEL</v>
      </c>
      <c r="X1208" s="31"/>
      <c r="Y1208" s="31"/>
      <c r="Z1208" s="31"/>
      <c r="AA1208" s="31"/>
      <c r="AB1208" s="31"/>
      <c r="AC1208" s="31"/>
      <c r="AD1208" s="31"/>
      <c r="AE1208" s="31"/>
      <c r="AF1208" s="31"/>
      <c r="AG1208" s="31"/>
      <c r="AH1208" s="31"/>
    </row>
    <row r="1209" spans="1:34" x14ac:dyDescent="0.4">
      <c r="A1209" s="31">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31"/>
      <c r="C1209" s="25" t="str">
        <f t="shared" si="36"/>
        <v>001</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V_SONDERBETRIEBSMITTEL_MKZ</v>
      </c>
      <c r="X1209" s="31"/>
      <c r="Y1209" s="31"/>
      <c r="Z1209" s="31"/>
      <c r="AA1209" s="31"/>
      <c r="AB1209" s="31"/>
      <c r="AC1209" s="31"/>
      <c r="AD1209" s="31"/>
      <c r="AE1209" s="31"/>
      <c r="AF1209" s="31"/>
      <c r="AG1209" s="31"/>
      <c r="AH1209" s="31"/>
    </row>
    <row r="1210" spans="1:34" x14ac:dyDescent="0.4">
      <c r="A1210" s="31">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31"/>
      <c r="C1210" s="25" t="str">
        <f t="shared" si="36"/>
        <v>001</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31"/>
      <c r="H1210" s="31"/>
      <c r="I1210" s="31"/>
      <c r="J1210" s="31"/>
      <c r="K1210" s="31"/>
      <c r="L1210" s="31"/>
      <c r="M1210" s="31"/>
      <c r="N1210" s="31"/>
      <c r="O1210" s="31"/>
      <c r="P1210" s="31"/>
      <c r="Q1210" s="31"/>
      <c r="R1210" s="31"/>
      <c r="S1210" s="31"/>
      <c r="T1210" s="31"/>
      <c r="U1210" s="31"/>
      <c r="V1210" s="31"/>
      <c r="W1210" s="31" t="str">
        <f t="shared" si="37"/>
        <v>V_SONDERBETRIEBSMITTEL_PRD</v>
      </c>
      <c r="X1210" s="31"/>
      <c r="Y1210" s="31"/>
      <c r="Z1210" s="31"/>
      <c r="AA1210" s="31"/>
      <c r="AB1210" s="31"/>
      <c r="AC1210" s="31"/>
      <c r="AD1210" s="31"/>
      <c r="AE1210" s="31"/>
      <c r="AF1210" s="31"/>
      <c r="AG1210" s="31"/>
      <c r="AH1210" s="31"/>
    </row>
    <row r="1211" spans="1:34" x14ac:dyDescent="0.4">
      <c r="A1211" s="31">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31"/>
      <c r="C1211" s="25" t="str">
        <f t="shared" si="36"/>
        <v>001</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V_SONDERBETRIEBSMITTEL_TRP</v>
      </c>
      <c r="X1211" s="31"/>
      <c r="Y1211" s="31"/>
      <c r="Z1211" s="31"/>
      <c r="AA1211" s="31"/>
      <c r="AB1211" s="31"/>
      <c r="AC1211" s="31"/>
      <c r="AD1211" s="31"/>
      <c r="AE1211" s="31"/>
      <c r="AF1211" s="31"/>
      <c r="AG1211" s="31"/>
      <c r="AH1211" s="31"/>
    </row>
    <row r="1212" spans="1:34" x14ac:dyDescent="0.4">
      <c r="A1212" s="31">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31"/>
      <c r="C1212" s="25" t="str">
        <f t="shared" si="36"/>
        <v>001</v>
      </c>
      <c r="D1212" s="31"/>
      <c r="E1212" s="31"/>
      <c r="F1212" s="31" t="str">
        <f>IF(A1212&lt;&gt;"", _xlfn.IFNA(INDEX(Grunddaten!$A$9:$S$159,MATCH(A1212,Input_Lieferant!$B$9:$B$158,0),MATCH(W1212,Grunddaten!$A$8:$M$8,0)),""), "")&amp;""</f>
        <v/>
      </c>
      <c r="G1212" s="31"/>
      <c r="H1212" s="31"/>
      <c r="I1212" s="31"/>
      <c r="J1212" s="31"/>
      <c r="K1212" s="31"/>
      <c r="L1212" s="31"/>
      <c r="M1212" s="31"/>
      <c r="N1212" s="31"/>
      <c r="O1212" s="31"/>
      <c r="P1212" s="31"/>
      <c r="Q1212" s="31"/>
      <c r="R1212" s="31"/>
      <c r="S1212" s="31"/>
      <c r="T1212" s="31"/>
      <c r="U1212" s="31"/>
      <c r="V1212" s="31"/>
      <c r="W1212" s="31" t="str">
        <f t="shared" si="37"/>
        <v>V_A_NUMMER</v>
      </c>
      <c r="X1212" s="31"/>
      <c r="Y1212" s="31"/>
      <c r="Z1212" s="31"/>
      <c r="AA1212" s="31"/>
      <c r="AB1212" s="31"/>
      <c r="AC1212" s="31"/>
      <c r="AD1212" s="31"/>
      <c r="AE1212" s="31"/>
      <c r="AF1212" s="31"/>
      <c r="AG1212" s="31"/>
      <c r="AH1212" s="31"/>
    </row>
    <row r="1213" spans="1:34" x14ac:dyDescent="0.4">
      <c r="A1213" s="31">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31"/>
      <c r="C1213" s="25" t="str">
        <f t="shared" si="36"/>
        <v>001</v>
      </c>
      <c r="D1213" s="31"/>
      <c r="E1213" s="31"/>
      <c r="F1213" s="31" t="str">
        <f>IF(A1213&lt;&gt;"", _xlfn.IFNA(INDEX(Grunddaten!$A$9:$S$159,MATCH(A1213,Input_Lieferant!$B$9:$B$158,0),MATCH(W1213,Grunddaten!$A$8:$M$8,0)),""), "")&amp;""</f>
        <v/>
      </c>
      <c r="G1213" s="31"/>
      <c r="H1213" s="31"/>
      <c r="I1213" s="31"/>
      <c r="J1213" s="31"/>
      <c r="K1213" s="31"/>
      <c r="L1213" s="31"/>
      <c r="M1213" s="31"/>
      <c r="N1213" s="31"/>
      <c r="O1213" s="31"/>
      <c r="P1213" s="31"/>
      <c r="Q1213" s="31"/>
      <c r="R1213" s="31"/>
      <c r="S1213" s="31"/>
      <c r="T1213" s="31"/>
      <c r="U1213" s="31"/>
      <c r="V1213" s="31"/>
      <c r="W1213" s="31" t="str">
        <f t="shared" si="37"/>
        <v>V_REVFREMD</v>
      </c>
      <c r="X1213" s="31"/>
      <c r="Y1213" s="31"/>
      <c r="Z1213" s="31"/>
      <c r="AA1213" s="31"/>
      <c r="AB1213" s="31"/>
      <c r="AC1213" s="31"/>
      <c r="AD1213" s="31"/>
      <c r="AE1213" s="31"/>
      <c r="AF1213" s="31"/>
      <c r="AG1213" s="31"/>
      <c r="AH1213" s="31"/>
    </row>
    <row r="1214" spans="1:34" x14ac:dyDescent="0.4">
      <c r="A1214" s="31">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31"/>
      <c r="C1214" s="25" t="str">
        <f t="shared" si="36"/>
        <v>001</v>
      </c>
      <c r="D1214" s="31"/>
      <c r="E1214" s="31"/>
      <c r="F1214" s="31" t="str">
        <f>IF(A1214&lt;&gt;"", _xlfn.IFNA(INDEX(Grunddaten!$A$9:$S$159,MATCH(A1214,Input_Lieferant!$B$9:$B$158,0),MATCH(W1214,Grunddaten!$A$8:$M$8,0)),""), "")&amp;""</f>
        <v/>
      </c>
      <c r="G1214" s="31"/>
      <c r="H1214" s="31"/>
      <c r="I1214" s="31"/>
      <c r="J1214" s="31"/>
      <c r="K1214" s="31"/>
      <c r="L1214" s="31"/>
      <c r="M1214" s="31"/>
      <c r="N1214" s="31"/>
      <c r="O1214" s="31"/>
      <c r="P1214" s="31"/>
      <c r="Q1214" s="31"/>
      <c r="R1214" s="31"/>
      <c r="S1214" s="31"/>
      <c r="T1214" s="31"/>
      <c r="U1214" s="31"/>
      <c r="V1214" s="31"/>
      <c r="W1214" s="31" t="str">
        <f t="shared" si="37"/>
        <v>V_REVEIGEN</v>
      </c>
      <c r="X1214" s="31"/>
      <c r="Y1214" s="31"/>
      <c r="Z1214" s="31"/>
      <c r="AA1214" s="31"/>
      <c r="AB1214" s="31"/>
      <c r="AC1214" s="31"/>
      <c r="AD1214" s="31"/>
      <c r="AE1214" s="31"/>
      <c r="AF1214" s="31"/>
      <c r="AG1214" s="31"/>
      <c r="AH1214" s="31"/>
    </row>
    <row r="1215" spans="1:34" x14ac:dyDescent="0.4">
      <c r="A1215" s="31">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31"/>
      <c r="C1215" s="25" t="str">
        <f t="shared" si="36"/>
        <v>001</v>
      </c>
      <c r="D1215" s="31"/>
      <c r="E1215" s="31"/>
      <c r="F1215" s="31" t="str">
        <f>IF(A1215&lt;&gt;"", _xlfn.IFNA(INDEX('Systemmanager - Datenassistent'!$A$9:$AE$159,MATCH(A1215,Input_Lieferant!$B$9:$B$158,0),MATCH(W1215,'Systemmanager - Datenassistent'!$A$8:$AE$8,0)),""), "")&amp;""</f>
        <v>aKRGIEQhDwOiJKoGplxTUPLdKoIdBR</v>
      </c>
      <c r="G1215" s="31"/>
      <c r="H1215" s="31"/>
      <c r="I1215" s="31"/>
      <c r="J1215" s="31"/>
      <c r="K1215" s="31"/>
      <c r="L1215" s="31"/>
      <c r="M1215" s="31"/>
      <c r="N1215" s="31"/>
      <c r="O1215" s="31"/>
      <c r="P1215" s="31"/>
      <c r="Q1215" s="31"/>
      <c r="R1215" s="31"/>
      <c r="S1215" s="31"/>
      <c r="T1215" s="31"/>
      <c r="U1215" s="31"/>
      <c r="V1215" s="31"/>
      <c r="W1215" s="31" t="str">
        <f t="shared" si="37"/>
        <v>V_SYSTEMMANAGER</v>
      </c>
      <c r="X1215" s="31"/>
      <c r="Y1215" s="31"/>
      <c r="Z1215" s="31"/>
      <c r="AA1215" s="31"/>
      <c r="AB1215" s="31"/>
      <c r="AC1215" s="31"/>
      <c r="AD1215" s="31"/>
      <c r="AE1215" s="31"/>
      <c r="AF1215" s="31"/>
      <c r="AG1215" s="31"/>
      <c r="AH1215" s="31"/>
    </row>
    <row r="1216" spans="1:34" x14ac:dyDescent="0.4">
      <c r="A1216" s="31">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31"/>
      <c r="C1216" s="25" t="str">
        <f t="shared" si="36"/>
        <v>001</v>
      </c>
      <c r="D1216" s="31"/>
      <c r="E1216" s="31"/>
      <c r="F1216" s="31" t="str">
        <f>IF(A1216&lt;&gt;"", _xlfn.IFNA(INDEX(Grunddaten!$A$9:$S$159,MATCH(A1216,Input_Lieferant!$B$9:$B$158,0),MATCH(W1216,Grunddaten!$A$8:$M$8,0)),""), "")&amp;""</f>
        <v>U</v>
      </c>
      <c r="G1216" s="31"/>
      <c r="H1216" s="31"/>
      <c r="I1216" s="31"/>
      <c r="J1216" s="31"/>
      <c r="K1216" s="31"/>
      <c r="L1216" s="31"/>
      <c r="M1216" s="31"/>
      <c r="N1216" s="31"/>
      <c r="O1216" s="31"/>
      <c r="P1216" s="31"/>
      <c r="Q1216" s="31"/>
      <c r="R1216" s="31"/>
      <c r="S1216" s="31"/>
      <c r="T1216" s="31"/>
      <c r="U1216" s="31"/>
      <c r="V1216" s="31"/>
      <c r="W1216" s="31" t="str">
        <f t="shared" si="37"/>
        <v>V_UEBERSETZUNG</v>
      </c>
      <c r="X1216" s="31"/>
      <c r="Y1216" s="31"/>
      <c r="Z1216" s="31"/>
      <c r="AA1216" s="31"/>
      <c r="AB1216" s="31"/>
      <c r="AC1216" s="31"/>
      <c r="AD1216" s="31"/>
      <c r="AE1216" s="31"/>
      <c r="AF1216" s="31"/>
      <c r="AG1216" s="31"/>
      <c r="AH1216" s="31"/>
    </row>
    <row r="1217" spans="1:34" x14ac:dyDescent="0.4">
      <c r="A1217" s="31">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31"/>
      <c r="C1217" s="25" t="str">
        <f t="shared" si="36"/>
        <v>001</v>
      </c>
      <c r="D1217" s="31"/>
      <c r="E1217" s="31"/>
      <c r="F1217" s="31" t="str">
        <f>IF(A1217&lt;&gt;"", _xlfn.IFNA(INDEX('Systemmanager - Datenassistent'!$A$9:$AE$159,MATCH(A1217,Input_Lieferant!$B$9:$B$158,0),MATCH(W1217,'Systemmanager - Datenassistent'!$A$8:$AE$8,0)),""), "")&amp;""</f>
        <v/>
      </c>
      <c r="G1217" s="31"/>
      <c r="H1217" s="31"/>
      <c r="I1217" s="31"/>
      <c r="J1217" s="31"/>
      <c r="K1217" s="31"/>
      <c r="L1217" s="31"/>
      <c r="M1217" s="31"/>
      <c r="N1217" s="31"/>
      <c r="O1217" s="31"/>
      <c r="P1217" s="31"/>
      <c r="Q1217" s="31"/>
      <c r="R1217" s="31"/>
      <c r="S1217" s="31"/>
      <c r="T1217" s="31"/>
      <c r="U1217" s="31"/>
      <c r="V1217" s="31"/>
      <c r="W1217" s="31" t="str">
        <f t="shared" si="37"/>
        <v>V_KENNZIFFER</v>
      </c>
      <c r="X1217" s="31"/>
      <c r="Y1217" s="31"/>
      <c r="Z1217" s="31"/>
      <c r="AA1217" s="31"/>
      <c r="AB1217" s="31"/>
      <c r="AC1217" s="31"/>
      <c r="AD1217" s="31"/>
      <c r="AE1217" s="31"/>
      <c r="AF1217" s="31"/>
      <c r="AG1217" s="31"/>
      <c r="AH1217" s="31"/>
    </row>
    <row r="1218" spans="1:34" x14ac:dyDescent="0.4">
      <c r="A1218" s="31">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31"/>
      <c r="C1218" s="25" t="str">
        <f t="shared" ref="C1218:C1281" si="38">IF(A1218="","","001")</f>
        <v>001</v>
      </c>
      <c r="D1218" s="31"/>
      <c r="E1218" s="31"/>
      <c r="F1218" s="31" t="str">
        <f>IF(A1218&lt;&gt;"", _xlfn.IFNA(INDEX('Systemmanager - Datenassistent'!$A$9:$AE$159,MATCH(A1218,Input_Lieferant!$B$9:$B$158,0),MATCH(W1218,'Systemmanager - Datenassistent'!$A$8:$AE$8,0)),""), "")&amp;""</f>
        <v>MGejeIXRxtuKEhCXjNMGHVdCeOEWWC</v>
      </c>
      <c r="G1218" s="31"/>
      <c r="H1218" s="31"/>
      <c r="I1218" s="31"/>
      <c r="J1218" s="31"/>
      <c r="K1218" s="31"/>
      <c r="L1218" s="31"/>
      <c r="M1218" s="31"/>
      <c r="N1218" s="31"/>
      <c r="O1218" s="31"/>
      <c r="P1218" s="31"/>
      <c r="Q1218" s="31"/>
      <c r="R1218" s="31"/>
      <c r="S1218" s="31"/>
      <c r="T1218" s="31"/>
      <c r="U1218" s="31"/>
      <c r="V1218" s="31"/>
      <c r="W1218" s="31" t="str">
        <f t="shared" si="37"/>
        <v>V_NEXT_HIGHER</v>
      </c>
      <c r="X1218" s="31"/>
      <c r="Y1218" s="31"/>
      <c r="Z1218" s="31"/>
      <c r="AA1218" s="31"/>
      <c r="AB1218" s="31"/>
      <c r="AC1218" s="31"/>
      <c r="AD1218" s="31"/>
      <c r="AE1218" s="31"/>
      <c r="AF1218" s="31"/>
      <c r="AG1218" s="31"/>
      <c r="AH1218" s="31"/>
    </row>
    <row r="1219" spans="1:34" x14ac:dyDescent="0.4">
      <c r="A1219" s="31">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31"/>
      <c r="C1219" s="25" t="str">
        <f t="shared" si="38"/>
        <v>001</v>
      </c>
      <c r="D1219" s="31"/>
      <c r="E1219" s="31"/>
      <c r="F1219" s="31" t="str">
        <f>IF(A1219&lt;&gt;"", _xlfn.IFNA(INDEX(Grunddaten!$A$9:$S$159,MATCH(A1219,Input_Lieferant!$B$9:$B$158,0),MATCH(W1219,Grunddaten!$A$8:$M$8,0)),""), "")&amp;""</f>
        <v/>
      </c>
      <c r="G1219" s="31"/>
      <c r="H1219" s="31"/>
      <c r="I1219" s="31"/>
      <c r="J1219" s="31"/>
      <c r="K1219" s="31"/>
      <c r="L1219" s="31"/>
      <c r="M1219" s="31"/>
      <c r="N1219" s="31"/>
      <c r="O1219" s="31"/>
      <c r="P1219" s="31"/>
      <c r="Q1219" s="31"/>
      <c r="R1219" s="31"/>
      <c r="S1219" s="31"/>
      <c r="T1219" s="31"/>
      <c r="U1219" s="31"/>
      <c r="V1219" s="31"/>
      <c r="W1219" s="31" t="str">
        <f t="shared" si="37"/>
        <v>V_ZERTFLUG</v>
      </c>
      <c r="X1219" s="31"/>
      <c r="Y1219" s="31"/>
      <c r="Z1219" s="31"/>
      <c r="AA1219" s="31"/>
      <c r="AB1219" s="31"/>
      <c r="AC1219" s="31"/>
      <c r="AD1219" s="31"/>
      <c r="AE1219" s="31"/>
      <c r="AF1219" s="31"/>
      <c r="AG1219" s="31"/>
      <c r="AH1219" s="31"/>
    </row>
    <row r="1220" spans="1:34" x14ac:dyDescent="0.4">
      <c r="A1220" s="31">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31"/>
      <c r="C1220" s="25" t="str">
        <f t="shared" si="38"/>
        <v>001</v>
      </c>
      <c r="D1220" s="31"/>
      <c r="E1220" s="31"/>
      <c r="F1220" s="31" t="str">
        <f>IF(A1220&lt;&gt;"", _xlfn.IFNA(INDEX('Systemmanager - Datenassistent'!$A$9:$AE$159,MATCH(A1220,Input_Lieferant!$B$9:$B$158,0),MATCH(W1220,'Systemmanager - Datenassistent'!$A$8:$AE$8,0)),""), "")&amp;""</f>
        <v>X</v>
      </c>
      <c r="G1220" s="31"/>
      <c r="H1220" s="31"/>
      <c r="I1220" s="31"/>
      <c r="J1220" s="31"/>
      <c r="K1220" s="31"/>
      <c r="L1220" s="31"/>
      <c r="M1220" s="31"/>
      <c r="N1220" s="31"/>
      <c r="O1220" s="31"/>
      <c r="P1220" s="31"/>
      <c r="Q1220" s="31"/>
      <c r="R1220" s="31"/>
      <c r="S1220" s="31"/>
      <c r="T1220" s="31"/>
      <c r="U1220" s="31"/>
      <c r="V1220" s="31"/>
      <c r="W1220" s="31" t="str">
        <f t="shared" si="37"/>
        <v>V_APM</v>
      </c>
      <c r="X1220" s="31"/>
      <c r="Y1220" s="31"/>
      <c r="Z1220" s="31"/>
      <c r="AA1220" s="31"/>
      <c r="AB1220" s="31"/>
      <c r="AC1220" s="31"/>
      <c r="AD1220" s="31"/>
      <c r="AE1220" s="31"/>
      <c r="AF1220" s="31"/>
      <c r="AG1220" s="31"/>
      <c r="AH1220" s="31"/>
    </row>
    <row r="1221" spans="1:34" x14ac:dyDescent="0.4">
      <c r="A1221" s="31">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31"/>
      <c r="C1221" s="25" t="str">
        <f t="shared" si="38"/>
        <v>001</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V_CHEOPS</v>
      </c>
      <c r="X1221" s="31"/>
      <c r="Y1221" s="31"/>
      <c r="Z1221" s="31"/>
      <c r="AA1221" s="31"/>
      <c r="AB1221" s="31"/>
      <c r="AC1221" s="31"/>
      <c r="AD1221" s="31"/>
      <c r="AE1221" s="31"/>
      <c r="AF1221" s="31"/>
      <c r="AG1221" s="31"/>
      <c r="AH1221" s="31"/>
    </row>
    <row r="1222" spans="1:34" x14ac:dyDescent="0.4">
      <c r="A1222" s="31">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31"/>
      <c r="C1222" s="25" t="str">
        <f t="shared" si="38"/>
        <v>001</v>
      </c>
      <c r="D1222" s="31"/>
      <c r="E1222" s="31"/>
      <c r="F1222" s="31" t="str">
        <f>IF(A1222&lt;&gt;"", _xlfn.IFNA(INDEX('Systemmanager - Datenassistent'!$A$9:$AE$159,MATCH(A1222,Input_Lieferant!$B$9:$B$158,0),MATCH(W1222,'Systemmanager - Datenassistent'!$A$8:$AE$8,0)),""), "")&amp;""</f>
        <v/>
      </c>
      <c r="G1222" s="31"/>
      <c r="H1222" s="31"/>
      <c r="I1222" s="31"/>
      <c r="J1222" s="31"/>
      <c r="K1222" s="31"/>
      <c r="L1222" s="31"/>
      <c r="M1222" s="31"/>
      <c r="N1222" s="31"/>
      <c r="O1222" s="31"/>
      <c r="P1222" s="31"/>
      <c r="Q1222" s="31"/>
      <c r="R1222" s="31"/>
      <c r="S1222" s="31"/>
      <c r="T1222" s="31"/>
      <c r="U1222" s="31"/>
      <c r="V1222" s="31"/>
      <c r="W1222" s="31" t="str">
        <f t="shared" si="37"/>
        <v>V_SVSAA</v>
      </c>
      <c r="X1222" s="31"/>
      <c r="Y1222" s="31"/>
      <c r="Z1222" s="31"/>
      <c r="AA1222" s="31"/>
      <c r="AB1222" s="31"/>
      <c r="AC1222" s="31"/>
      <c r="AD1222" s="31"/>
      <c r="AE1222" s="31"/>
      <c r="AF1222" s="31"/>
      <c r="AG1222" s="31"/>
      <c r="AH1222" s="31"/>
    </row>
    <row r="1223" spans="1:34" x14ac:dyDescent="0.4">
      <c r="A1223" s="31">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31"/>
      <c r="C1223" s="25" t="str">
        <f t="shared" si="38"/>
        <v>001</v>
      </c>
      <c r="D1223" s="31"/>
      <c r="E1223" s="31"/>
      <c r="F1223" s="31" t="str">
        <f>IF(A1223&lt;&gt;"", IFERROR(ROUND(INDEX(Input_Lieferant!$A$9:$AS$159,MATCH(A1223,Input_Lieferant!$B$9:$B$158,0),MATCH(W1223,Input_Lieferant!$A$8:$AS$8,0)),2),""), "")&amp;""</f>
        <v>2.74</v>
      </c>
      <c r="G1223" s="31"/>
      <c r="H1223" s="31"/>
      <c r="I1223" s="31"/>
      <c r="J1223" s="31"/>
      <c r="K1223" s="31"/>
      <c r="L1223" s="31"/>
      <c r="M1223" s="31"/>
      <c r="N1223" s="31"/>
      <c r="O1223" s="31"/>
      <c r="P1223" s="31"/>
      <c r="Q1223" s="31"/>
      <c r="R1223" s="31"/>
      <c r="S1223" s="31"/>
      <c r="T1223" s="31"/>
      <c r="U1223" s="31"/>
      <c r="V1223" s="31"/>
      <c r="W1223" s="31" t="str">
        <f t="shared" si="37"/>
        <v>V_BEWERTUNGSPREIS</v>
      </c>
      <c r="X1223" s="31"/>
      <c r="Y1223" s="31"/>
      <c r="Z1223" s="31"/>
      <c r="AA1223" s="31"/>
      <c r="AB1223" s="31"/>
      <c r="AC1223" s="31"/>
      <c r="AD1223" s="31"/>
      <c r="AE1223" s="31"/>
      <c r="AF1223" s="31"/>
      <c r="AG1223" s="31"/>
      <c r="AH1223" s="31"/>
    </row>
    <row r="1224" spans="1:34" x14ac:dyDescent="0.4">
      <c r="A1224" s="31">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31"/>
      <c r="C1224" s="25" t="str">
        <f t="shared" si="38"/>
        <v>001</v>
      </c>
      <c r="D1224" s="31"/>
      <c r="E1224" s="31"/>
      <c r="F1224" s="31" t="str">
        <f>IF(A1224&lt;&gt;"", _xlfn.IFNA(INDEX(Input_Lieferant!$A$9:$AS$159,MATCH(A1224,Input_Lieferant!$B$9:$B$158,0),MATCH(W1224,Input_Lieferant!$A$8:$AS$8,0)),""), "")&amp;""</f>
        <v>CHF</v>
      </c>
      <c r="G1224" s="31"/>
      <c r="H1224" s="31"/>
      <c r="I1224" s="31"/>
      <c r="J1224" s="31"/>
      <c r="K1224" s="31"/>
      <c r="L1224" s="31"/>
      <c r="M1224" s="31"/>
      <c r="N1224" s="31"/>
      <c r="O1224" s="31"/>
      <c r="P1224" s="31"/>
      <c r="Q1224" s="31"/>
      <c r="R1224" s="31"/>
      <c r="S1224" s="31"/>
      <c r="T1224" s="31"/>
      <c r="U1224" s="31"/>
      <c r="V1224" s="31"/>
      <c r="W1224" s="31" t="str">
        <f t="shared" si="37"/>
        <v>V_WAEHRUNG</v>
      </c>
      <c r="X1224" s="31"/>
      <c r="Y1224" s="31"/>
      <c r="Z1224" s="31"/>
      <c r="AA1224" s="31"/>
      <c r="AB1224" s="31"/>
      <c r="AC1224" s="31"/>
      <c r="AD1224" s="31"/>
      <c r="AE1224" s="31"/>
      <c r="AF1224" s="31"/>
      <c r="AG1224" s="31"/>
      <c r="AH1224" s="31"/>
    </row>
    <row r="1225" spans="1:34" x14ac:dyDescent="0.4">
      <c r="A1225" s="31">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31"/>
      <c r="C1225" s="25" t="str">
        <f t="shared" si="38"/>
        <v>001</v>
      </c>
      <c r="D1225" s="31"/>
      <c r="E1225" s="31"/>
      <c r="F1225" s="31" t="str">
        <f>IF(A1225&lt;&gt;"", _xlfn.IFNA(INDEX(Input_Lieferant!$A$9:$AS$159,MATCH(A1225,Input_Lieferant!$B$9:$B$158,0),MATCH(W1225,Input_Lieferant!$A$8:$AS$8,0)),""), "")&amp;""</f>
        <v>58</v>
      </c>
      <c r="G1225" s="31"/>
      <c r="H1225" s="31"/>
      <c r="I1225" s="31"/>
      <c r="J1225" s="31"/>
      <c r="K1225" s="31"/>
      <c r="L1225" s="31"/>
      <c r="M1225" s="31"/>
      <c r="N1225" s="31"/>
      <c r="O1225" s="31"/>
      <c r="P1225" s="31"/>
      <c r="Q1225" s="31"/>
      <c r="R1225" s="31"/>
      <c r="S1225" s="31"/>
      <c r="T1225" s="31"/>
      <c r="U1225" s="31"/>
      <c r="V1225" s="31"/>
      <c r="W1225" s="31" t="str">
        <f t="shared" si="37"/>
        <v>V_PREISEINHEIT</v>
      </c>
      <c r="X1225" s="31"/>
      <c r="Y1225" s="31"/>
      <c r="Z1225" s="31"/>
      <c r="AA1225" s="31"/>
      <c r="AB1225" s="31"/>
      <c r="AC1225" s="31"/>
      <c r="AD1225" s="31"/>
      <c r="AE1225" s="31"/>
      <c r="AF1225" s="31"/>
      <c r="AG1225" s="31"/>
      <c r="AH1225" s="31"/>
    </row>
    <row r="1226" spans="1:34" x14ac:dyDescent="0.4">
      <c r="A1226" s="31">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31"/>
      <c r="C1226" s="25" t="str">
        <f t="shared" si="38"/>
        <v>001</v>
      </c>
      <c r="D1226" s="31"/>
      <c r="E1226" s="31"/>
      <c r="F1226" s="31">
        <f ca="1">IF(A1226&lt;&gt;"",NOW(),"")</f>
        <v>45755.458306134256</v>
      </c>
      <c r="G1226" s="31"/>
      <c r="H1226" s="31"/>
      <c r="I1226" s="31"/>
      <c r="J1226" s="31"/>
      <c r="K1226" s="31"/>
      <c r="L1226" s="31"/>
      <c r="M1226" s="31"/>
      <c r="N1226" s="31"/>
      <c r="O1226" s="31"/>
      <c r="P1226" s="31"/>
      <c r="Q1226" s="31"/>
      <c r="R1226" s="31"/>
      <c r="S1226" s="31"/>
      <c r="T1226" s="31"/>
      <c r="U1226" s="31"/>
      <c r="V1226" s="31"/>
      <c r="W1226" s="31" t="str">
        <f t="shared" si="37"/>
        <v>V_GUELTIGAB</v>
      </c>
      <c r="X1226" s="31"/>
      <c r="Y1226" s="31"/>
      <c r="Z1226" s="31"/>
      <c r="AA1226" s="31"/>
      <c r="AB1226" s="31"/>
      <c r="AC1226" s="31"/>
      <c r="AD1226" s="31"/>
      <c r="AE1226" s="31"/>
      <c r="AF1226" s="31"/>
      <c r="AG1226" s="31"/>
      <c r="AH1226" s="31"/>
    </row>
    <row r="1227" spans="1:34" x14ac:dyDescent="0.4">
      <c r="A1227" s="31">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31"/>
      <c r="C1227" s="25" t="str">
        <f t="shared" si="38"/>
        <v>001</v>
      </c>
      <c r="D1227" s="31"/>
      <c r="E1227" s="31"/>
      <c r="F1227" s="31" t="str">
        <f>IF(A1227&lt;&gt;"", _xlfn.IFNA(INDEX('Systemmanager - Datenassistent'!$A$9:$AE$159,MATCH(A1227,Input_Lieferant!$B$9:$B$158,0),MATCH(W1227,'Systemmanager - Datenassistent'!$A$8:$AE$8,0)),""), "")&amp;""</f>
        <v>X</v>
      </c>
      <c r="G1227" s="31"/>
      <c r="H1227" s="31"/>
      <c r="I1227" s="31"/>
      <c r="J1227" s="31"/>
      <c r="K1227" s="31"/>
      <c r="L1227" s="31"/>
      <c r="M1227" s="31"/>
      <c r="N1227" s="31"/>
      <c r="O1227" s="31"/>
      <c r="P1227" s="31"/>
      <c r="Q1227" s="31"/>
      <c r="R1227" s="31"/>
      <c r="S1227" s="31"/>
      <c r="T1227" s="31"/>
      <c r="U1227" s="31"/>
      <c r="V1227" s="31"/>
      <c r="W1227" s="31" t="str">
        <f t="shared" si="37"/>
        <v>V_MIET_RELEVANZ</v>
      </c>
      <c r="X1227" s="31"/>
      <c r="Y1227" s="31"/>
      <c r="Z1227" s="31"/>
      <c r="AA1227" s="31"/>
      <c r="AB1227" s="31"/>
      <c r="AC1227" s="31"/>
      <c r="AD1227" s="31"/>
      <c r="AE1227" s="31"/>
      <c r="AF1227" s="31"/>
      <c r="AG1227" s="31"/>
      <c r="AH1227" s="31"/>
    </row>
    <row r="1228" spans="1:34" x14ac:dyDescent="0.4">
      <c r="A1228" s="31">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31"/>
      <c r="C1228" s="25" t="str">
        <f t="shared" si="38"/>
        <v>001</v>
      </c>
      <c r="D1228" s="31"/>
      <c r="E1228" s="31"/>
      <c r="F1228" s="31" t="str">
        <f>IF(A1228&lt;&gt;"", _xlfn.IFNA(INDEX('Systemmanager - Datenassistent'!$A$9:$AE$159,MATCH(A1228,Input_Lieferant!$B$9:$B$158,0),MATCH(W1228,'Systemmanager - Datenassistent'!$A$8:$AE$8,0)),""), "")&amp;""</f>
        <v>5</v>
      </c>
      <c r="G1228" s="31"/>
      <c r="H1228" s="31"/>
      <c r="I1228" s="31"/>
      <c r="J1228" s="31"/>
      <c r="K1228" s="31"/>
      <c r="L1228" s="31"/>
      <c r="M1228" s="31"/>
      <c r="N1228" s="31"/>
      <c r="O1228" s="31"/>
      <c r="P1228" s="31"/>
      <c r="Q1228" s="31"/>
      <c r="R1228" s="31"/>
      <c r="S1228" s="31"/>
      <c r="T1228" s="31"/>
      <c r="U1228" s="31"/>
      <c r="V1228" s="31"/>
      <c r="W1228" s="31" t="str">
        <f t="shared" si="37"/>
        <v>V_NACHSCHUBKLASSE</v>
      </c>
      <c r="X1228" s="31"/>
      <c r="Y1228" s="31"/>
      <c r="Z1228" s="31"/>
      <c r="AA1228" s="31"/>
      <c r="AB1228" s="31"/>
      <c r="AC1228" s="31"/>
      <c r="AD1228" s="31"/>
      <c r="AE1228" s="31"/>
      <c r="AF1228" s="31"/>
      <c r="AG1228" s="31"/>
      <c r="AH1228" s="31"/>
    </row>
    <row r="1229" spans="1:34" x14ac:dyDescent="0.4">
      <c r="A1229" s="31">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31"/>
      <c r="C1229" s="25" t="str">
        <f t="shared" si="38"/>
        <v>001</v>
      </c>
      <c r="D1229" s="31"/>
      <c r="E1229" s="31"/>
      <c r="F1229" s="31" t="str">
        <f>IF(A1229&lt;&gt;"", _xlfn.IFNA(INDEX(Input_Lieferant!$A$9:$AS$159,MATCH(A1229,Input_Lieferant!$B$9:$B$158,0),MATCH(W1229,Input_Lieferant!$A$8:$AS$8,0)),""), "")&amp;""</f>
        <v/>
      </c>
      <c r="G1229" s="31"/>
      <c r="H1229" s="31"/>
      <c r="I1229" s="31"/>
      <c r="J1229" s="31"/>
      <c r="K1229" s="31"/>
      <c r="L1229" s="31"/>
      <c r="M1229" s="31"/>
      <c r="N1229" s="31"/>
      <c r="O1229" s="31"/>
      <c r="P1229" s="31"/>
      <c r="Q1229" s="31"/>
      <c r="R1229" s="31"/>
      <c r="S1229" s="31"/>
      <c r="T1229" s="31"/>
      <c r="U1229" s="31"/>
      <c r="V1229" s="31"/>
      <c r="W1229" s="31" t="str">
        <f t="shared" si="37"/>
        <v>V_LAGERFAEHIGKEIT</v>
      </c>
      <c r="X1229" s="31"/>
      <c r="Y1229" s="31"/>
      <c r="Z1229" s="31"/>
      <c r="AA1229" s="31"/>
      <c r="AB1229" s="31"/>
      <c r="AC1229" s="31"/>
      <c r="AD1229" s="31"/>
      <c r="AE1229" s="31"/>
      <c r="AF1229" s="31"/>
      <c r="AG1229" s="31"/>
      <c r="AH1229" s="31"/>
    </row>
    <row r="1230" spans="1:34" x14ac:dyDescent="0.4">
      <c r="A1230" s="31">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31"/>
      <c r="C1230" s="25" t="str">
        <f t="shared" si="38"/>
        <v>001</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V_BETRIEBSMITTEL</v>
      </c>
      <c r="X1230" s="31"/>
      <c r="Y1230" s="31"/>
      <c r="Z1230" s="31"/>
      <c r="AA1230" s="31"/>
      <c r="AB1230" s="31"/>
      <c r="AC1230" s="31"/>
      <c r="AD1230" s="31"/>
      <c r="AE1230" s="31"/>
      <c r="AF1230" s="31"/>
      <c r="AG1230" s="31"/>
      <c r="AH1230" s="31"/>
    </row>
    <row r="1231" spans="1:34" x14ac:dyDescent="0.4">
      <c r="A1231" s="31">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31"/>
      <c r="C1231" s="25" t="str">
        <f t="shared" si="38"/>
        <v>001</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V_SONDERBETRIEBSMITTEL_MKZ</v>
      </c>
      <c r="X1231" s="31"/>
      <c r="Y1231" s="31"/>
      <c r="Z1231" s="31"/>
      <c r="AA1231" s="31"/>
      <c r="AB1231" s="31"/>
      <c r="AC1231" s="31"/>
      <c r="AD1231" s="31"/>
      <c r="AE1231" s="31"/>
      <c r="AF1231" s="31"/>
      <c r="AG1231" s="31"/>
      <c r="AH1231" s="31"/>
    </row>
    <row r="1232" spans="1:34" x14ac:dyDescent="0.4">
      <c r="A1232" s="31">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31"/>
      <c r="C1232" s="25" t="str">
        <f t="shared" si="38"/>
        <v>001</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V_SONDERBETRIEBSMITTEL_PRD</v>
      </c>
      <c r="X1232" s="31"/>
      <c r="Y1232" s="31"/>
      <c r="Z1232" s="31"/>
      <c r="AA1232" s="31"/>
      <c r="AB1232" s="31"/>
      <c r="AC1232" s="31"/>
      <c r="AD1232" s="31"/>
      <c r="AE1232" s="31"/>
      <c r="AF1232" s="31"/>
      <c r="AG1232" s="31"/>
      <c r="AH1232" s="31"/>
    </row>
    <row r="1233" spans="1:34" x14ac:dyDescent="0.4">
      <c r="A1233" s="31">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31"/>
      <c r="C1233" s="25" t="str">
        <f t="shared" si="38"/>
        <v>001</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31"/>
      <c r="H1233" s="31"/>
      <c r="I1233" s="31"/>
      <c r="J1233" s="31"/>
      <c r="K1233" s="31"/>
      <c r="L1233" s="31"/>
      <c r="M1233" s="31"/>
      <c r="N1233" s="31"/>
      <c r="O1233" s="31"/>
      <c r="P1233" s="31"/>
      <c r="Q1233" s="31"/>
      <c r="R1233" s="31"/>
      <c r="S1233" s="31"/>
      <c r="T1233" s="31"/>
      <c r="U1233" s="31"/>
      <c r="V1233" s="31"/>
      <c r="W1233" s="31" t="str">
        <f t="shared" si="37"/>
        <v>V_SONDERBETRIEBSMITTEL_TRP</v>
      </c>
      <c r="X1233" s="31"/>
      <c r="Y1233" s="31"/>
      <c r="Z1233" s="31"/>
      <c r="AA1233" s="31"/>
      <c r="AB1233" s="31"/>
      <c r="AC1233" s="31"/>
      <c r="AD1233" s="31"/>
      <c r="AE1233" s="31"/>
      <c r="AF1233" s="31"/>
      <c r="AG1233" s="31"/>
      <c r="AH1233" s="31"/>
    </row>
    <row r="1234" spans="1:34" x14ac:dyDescent="0.4">
      <c r="A1234" s="31">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31"/>
      <c r="C1234" s="25" t="str">
        <f t="shared" si="38"/>
        <v>001</v>
      </c>
      <c r="D1234" s="31"/>
      <c r="E1234" s="31"/>
      <c r="F1234" s="31" t="str">
        <f>IF(A1234&lt;&gt;"", _xlfn.IFNA(INDEX(Grunddaten!$A$9:$S$159,MATCH(A1234,Input_Lieferant!$B$9:$B$158,0),MATCH(W1234,Grunddaten!$A$8:$M$8,0)),""), "")&amp;""</f>
        <v/>
      </c>
      <c r="G1234" s="31"/>
      <c r="H1234" s="31"/>
      <c r="I1234" s="31"/>
      <c r="J1234" s="31"/>
      <c r="K1234" s="31"/>
      <c r="L1234" s="31"/>
      <c r="M1234" s="31"/>
      <c r="N1234" s="31"/>
      <c r="O1234" s="31"/>
      <c r="P1234" s="31"/>
      <c r="Q1234" s="31"/>
      <c r="R1234" s="31"/>
      <c r="S1234" s="31"/>
      <c r="T1234" s="31"/>
      <c r="U1234" s="31"/>
      <c r="V1234" s="31"/>
      <c r="W1234" s="31" t="str">
        <f t="shared" si="37"/>
        <v>V_A_NUMMER</v>
      </c>
      <c r="X1234" s="31"/>
      <c r="Y1234" s="31"/>
      <c r="Z1234" s="31"/>
      <c r="AA1234" s="31"/>
      <c r="AB1234" s="31"/>
      <c r="AC1234" s="31"/>
      <c r="AD1234" s="31"/>
      <c r="AE1234" s="31"/>
      <c r="AF1234" s="31"/>
      <c r="AG1234" s="31"/>
      <c r="AH1234" s="31"/>
    </row>
    <row r="1235" spans="1:34" x14ac:dyDescent="0.4">
      <c r="A1235" s="31">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31"/>
      <c r="C1235" s="25" t="str">
        <f t="shared" si="38"/>
        <v>001</v>
      </c>
      <c r="D1235" s="31"/>
      <c r="E1235" s="31"/>
      <c r="F1235" s="31" t="str">
        <f>IF(A1235&lt;&gt;"", _xlfn.IFNA(INDEX(Grunddaten!$A$9:$S$159,MATCH(A1235,Input_Lieferant!$B$9:$B$158,0),MATCH(W1235,Grunddaten!$A$8:$M$8,0)),""), "")&amp;""</f>
        <v/>
      </c>
      <c r="G1235" s="31"/>
      <c r="H1235" s="31"/>
      <c r="I1235" s="31"/>
      <c r="J1235" s="31"/>
      <c r="K1235" s="31"/>
      <c r="L1235" s="31"/>
      <c r="M1235" s="31"/>
      <c r="N1235" s="31"/>
      <c r="O1235" s="31"/>
      <c r="P1235" s="31"/>
      <c r="Q1235" s="31"/>
      <c r="R1235" s="31"/>
      <c r="S1235" s="31"/>
      <c r="T1235" s="31"/>
      <c r="U1235" s="31"/>
      <c r="V1235" s="31"/>
      <c r="W1235" s="31" t="str">
        <f t="shared" si="37"/>
        <v>V_REVFREMD</v>
      </c>
      <c r="X1235" s="31"/>
      <c r="Y1235" s="31"/>
      <c r="Z1235" s="31"/>
      <c r="AA1235" s="31"/>
      <c r="AB1235" s="31"/>
      <c r="AC1235" s="31"/>
      <c r="AD1235" s="31"/>
      <c r="AE1235" s="31"/>
      <c r="AF1235" s="31"/>
      <c r="AG1235" s="31"/>
      <c r="AH1235" s="31"/>
    </row>
    <row r="1236" spans="1:34" x14ac:dyDescent="0.4">
      <c r="A1236" s="31">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31"/>
      <c r="C1236" s="25" t="str">
        <f t="shared" si="38"/>
        <v>001</v>
      </c>
      <c r="D1236" s="31"/>
      <c r="E1236" s="31"/>
      <c r="F1236" s="31" t="str">
        <f>IF(A1236&lt;&gt;"", _xlfn.IFNA(INDEX(Grunddaten!$A$9:$S$159,MATCH(A1236,Input_Lieferant!$B$9:$B$158,0),MATCH(W1236,Grunddaten!$A$8:$M$8,0)),""), "")&amp;""</f>
        <v/>
      </c>
      <c r="G1236" s="31"/>
      <c r="H1236" s="31"/>
      <c r="I1236" s="31"/>
      <c r="J1236" s="31"/>
      <c r="K1236" s="31"/>
      <c r="L1236" s="31"/>
      <c r="M1236" s="31"/>
      <c r="N1236" s="31"/>
      <c r="O1236" s="31"/>
      <c r="P1236" s="31"/>
      <c r="Q1236" s="31"/>
      <c r="R1236" s="31"/>
      <c r="S1236" s="31"/>
      <c r="T1236" s="31"/>
      <c r="U1236" s="31"/>
      <c r="V1236" s="31"/>
      <c r="W1236" s="31" t="str">
        <f t="shared" si="37"/>
        <v>V_REVEIGEN</v>
      </c>
      <c r="X1236" s="31"/>
      <c r="Y1236" s="31"/>
      <c r="Z1236" s="31"/>
      <c r="AA1236" s="31"/>
      <c r="AB1236" s="31"/>
      <c r="AC1236" s="31"/>
      <c r="AD1236" s="31"/>
      <c r="AE1236" s="31"/>
      <c r="AF1236" s="31"/>
      <c r="AG1236" s="31"/>
      <c r="AH1236" s="31"/>
    </row>
    <row r="1237" spans="1:34" x14ac:dyDescent="0.4">
      <c r="A1237" s="31">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31"/>
      <c r="C1237" s="25" t="str">
        <f t="shared" si="38"/>
        <v>001</v>
      </c>
      <c r="D1237" s="31"/>
      <c r="E1237" s="31"/>
      <c r="F1237" s="31" t="str">
        <f>IF(A1237&lt;&gt;"", _xlfn.IFNA(INDEX('Systemmanager - Datenassistent'!$A$9:$AE$159,MATCH(A1237,Input_Lieferant!$B$9:$B$158,0),MATCH(W1237,'Systemmanager - Datenassistent'!$A$8:$AE$8,0)),""), "")&amp;""</f>
        <v>yqdurgzSxhKmRnCLAWSxxxDvrOPllE</v>
      </c>
      <c r="G1237" s="31"/>
      <c r="H1237" s="31"/>
      <c r="I1237" s="31"/>
      <c r="J1237" s="31"/>
      <c r="K1237" s="31"/>
      <c r="L1237" s="31"/>
      <c r="M1237" s="31"/>
      <c r="N1237" s="31"/>
      <c r="O1237" s="31"/>
      <c r="P1237" s="31"/>
      <c r="Q1237" s="31"/>
      <c r="R1237" s="31"/>
      <c r="S1237" s="31"/>
      <c r="T1237" s="31"/>
      <c r="U1237" s="31"/>
      <c r="V1237" s="31"/>
      <c r="W1237" s="31" t="str">
        <f t="shared" si="37"/>
        <v>V_SYSTEMMANAGER</v>
      </c>
      <c r="X1237" s="31"/>
      <c r="Y1237" s="31"/>
      <c r="Z1237" s="31"/>
      <c r="AA1237" s="31"/>
      <c r="AB1237" s="31"/>
      <c r="AC1237" s="31"/>
      <c r="AD1237" s="31"/>
      <c r="AE1237" s="31"/>
      <c r="AF1237" s="31"/>
      <c r="AG1237" s="31"/>
      <c r="AH1237" s="31"/>
    </row>
    <row r="1238" spans="1:34" x14ac:dyDescent="0.4">
      <c r="A1238" s="31">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31"/>
      <c r="C1238" s="25" t="str">
        <f t="shared" si="38"/>
        <v>001</v>
      </c>
      <c r="D1238" s="31"/>
      <c r="E1238" s="31"/>
      <c r="F1238" s="31" t="str">
        <f>IF(A1238&lt;&gt;"", _xlfn.IFNA(INDEX(Grunddaten!$A$9:$S$159,MATCH(A1238,Input_Lieferant!$B$9:$B$158,0),MATCH(W1238,Grunddaten!$A$8:$M$8,0)),""), "")&amp;""</f>
        <v>U</v>
      </c>
      <c r="G1238" s="31"/>
      <c r="H1238" s="31"/>
      <c r="I1238" s="31"/>
      <c r="J1238" s="31"/>
      <c r="K1238" s="31"/>
      <c r="L1238" s="31"/>
      <c r="M1238" s="31"/>
      <c r="N1238" s="31"/>
      <c r="O1238" s="31"/>
      <c r="P1238" s="31"/>
      <c r="Q1238" s="31"/>
      <c r="R1238" s="31"/>
      <c r="S1238" s="31"/>
      <c r="T1238" s="31"/>
      <c r="U1238" s="31"/>
      <c r="V1238" s="31"/>
      <c r="W1238" s="31" t="str">
        <f t="shared" si="37"/>
        <v>V_UEBERSETZUNG</v>
      </c>
      <c r="X1238" s="31"/>
      <c r="Y1238" s="31"/>
      <c r="Z1238" s="31"/>
      <c r="AA1238" s="31"/>
      <c r="AB1238" s="31"/>
      <c r="AC1238" s="31"/>
      <c r="AD1238" s="31"/>
      <c r="AE1238" s="31"/>
      <c r="AF1238" s="31"/>
      <c r="AG1238" s="31"/>
      <c r="AH1238" s="31"/>
    </row>
    <row r="1239" spans="1:34" x14ac:dyDescent="0.4">
      <c r="A1239" s="31">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31"/>
      <c r="C1239" s="25" t="str">
        <f t="shared" si="38"/>
        <v>001</v>
      </c>
      <c r="D1239" s="31"/>
      <c r="E1239" s="31"/>
      <c r="F1239" s="31" t="str">
        <f>IF(A1239&lt;&gt;"", _xlfn.IFNA(INDEX('Systemmanager - Datenassistent'!$A$9:$AE$159,MATCH(A1239,Input_Lieferant!$B$9:$B$158,0),MATCH(W1239,'Systemmanager - Datenassistent'!$A$8:$AE$8,0)),""), "")&amp;""</f>
        <v/>
      </c>
      <c r="G1239" s="31"/>
      <c r="H1239" s="31"/>
      <c r="I1239" s="31"/>
      <c r="J1239" s="31"/>
      <c r="K1239" s="31"/>
      <c r="L1239" s="31"/>
      <c r="M1239" s="31"/>
      <c r="N1239" s="31"/>
      <c r="O1239" s="31"/>
      <c r="P1239" s="31"/>
      <c r="Q1239" s="31"/>
      <c r="R1239" s="31"/>
      <c r="S1239" s="31"/>
      <c r="T1239" s="31"/>
      <c r="U1239" s="31"/>
      <c r="V1239" s="31"/>
      <c r="W1239" s="31" t="str">
        <f t="shared" si="37"/>
        <v>V_KENNZIFFER</v>
      </c>
      <c r="X1239" s="31"/>
      <c r="Y1239" s="31"/>
      <c r="Z1239" s="31"/>
      <c r="AA1239" s="31"/>
      <c r="AB1239" s="31"/>
      <c r="AC1239" s="31"/>
      <c r="AD1239" s="31"/>
      <c r="AE1239" s="31"/>
      <c r="AF1239" s="31"/>
      <c r="AG1239" s="31"/>
      <c r="AH1239" s="31"/>
    </row>
    <row r="1240" spans="1:34" x14ac:dyDescent="0.4">
      <c r="A1240" s="31">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31"/>
      <c r="C1240" s="25" t="str">
        <f t="shared" si="38"/>
        <v>001</v>
      </c>
      <c r="D1240" s="31"/>
      <c r="E1240" s="31"/>
      <c r="F1240" s="31" t="str">
        <f>IF(A1240&lt;&gt;"", _xlfn.IFNA(INDEX('Systemmanager - Datenassistent'!$A$9:$AE$159,MATCH(A1240,Input_Lieferant!$B$9:$B$158,0),MATCH(W1240,'Systemmanager - Datenassistent'!$A$8:$AE$8,0)),""), "")&amp;""</f>
        <v>jOTnyuteDfRpTBeSKsvFTeTqePFrPP</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V_NEXT_HIGHER</v>
      </c>
      <c r="X1240" s="31"/>
      <c r="Y1240" s="31"/>
      <c r="Z1240" s="31"/>
      <c r="AA1240" s="31"/>
      <c r="AB1240" s="31"/>
      <c r="AC1240" s="31"/>
      <c r="AD1240" s="31"/>
      <c r="AE1240" s="31"/>
      <c r="AF1240" s="31"/>
      <c r="AG1240" s="31"/>
      <c r="AH1240" s="31"/>
    </row>
    <row r="1241" spans="1:34" x14ac:dyDescent="0.4">
      <c r="A1241" s="31">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31"/>
      <c r="C1241" s="25" t="str">
        <f t="shared" si="38"/>
        <v>001</v>
      </c>
      <c r="D1241" s="31"/>
      <c r="E1241" s="31"/>
      <c r="F1241" s="31" t="str">
        <f>IF(A1241&lt;&gt;"", _xlfn.IFNA(INDEX(Grunddaten!$A$9:$S$159,MATCH(A1241,Input_Lieferant!$B$9:$B$158,0),MATCH(W1241,Grunddaten!$A$8:$M$8,0)),""), "")&amp;""</f>
        <v/>
      </c>
      <c r="G1241" s="31"/>
      <c r="H1241" s="31"/>
      <c r="I1241" s="31"/>
      <c r="J1241" s="31"/>
      <c r="K1241" s="31"/>
      <c r="L1241" s="31"/>
      <c r="M1241" s="31"/>
      <c r="N1241" s="31"/>
      <c r="O1241" s="31"/>
      <c r="P1241" s="31"/>
      <c r="Q1241" s="31"/>
      <c r="R1241" s="31"/>
      <c r="S1241" s="31"/>
      <c r="T1241" s="31"/>
      <c r="U1241" s="31"/>
      <c r="V1241" s="31"/>
      <c r="W1241" s="31" t="str">
        <f t="shared" si="39"/>
        <v>V_ZERTFLUG</v>
      </c>
      <c r="X1241" s="31"/>
      <c r="Y1241" s="31"/>
      <c r="Z1241" s="31"/>
      <c r="AA1241" s="31"/>
      <c r="AB1241" s="31"/>
      <c r="AC1241" s="31"/>
      <c r="AD1241" s="31"/>
      <c r="AE1241" s="31"/>
      <c r="AF1241" s="31"/>
      <c r="AG1241" s="31"/>
      <c r="AH1241" s="31"/>
    </row>
    <row r="1242" spans="1:34" x14ac:dyDescent="0.4">
      <c r="A1242" s="31">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31"/>
      <c r="C1242" s="25" t="str">
        <f t="shared" si="38"/>
        <v>001</v>
      </c>
      <c r="D1242" s="31"/>
      <c r="E1242" s="31"/>
      <c r="F1242" s="31" t="str">
        <f>IF(A1242&lt;&gt;"", _xlfn.IFNA(INDEX('Systemmanager - Datenassistent'!$A$9:$AE$159,MATCH(A1242,Input_Lieferant!$B$9:$B$158,0),MATCH(W1242,'Systemmanager - Datenassistent'!$A$8:$AE$8,0)),""), "")&amp;""</f>
        <v/>
      </c>
      <c r="G1242" s="31"/>
      <c r="H1242" s="31"/>
      <c r="I1242" s="31"/>
      <c r="J1242" s="31"/>
      <c r="K1242" s="31"/>
      <c r="L1242" s="31"/>
      <c r="M1242" s="31"/>
      <c r="N1242" s="31"/>
      <c r="O1242" s="31"/>
      <c r="P1242" s="31"/>
      <c r="Q1242" s="31"/>
      <c r="R1242" s="31"/>
      <c r="S1242" s="31"/>
      <c r="T1242" s="31"/>
      <c r="U1242" s="31"/>
      <c r="V1242" s="31"/>
      <c r="W1242" s="31" t="str">
        <f t="shared" si="39"/>
        <v>V_APM</v>
      </c>
      <c r="X1242" s="31"/>
      <c r="Y1242" s="31"/>
      <c r="Z1242" s="31"/>
      <c r="AA1242" s="31"/>
      <c r="AB1242" s="31"/>
      <c r="AC1242" s="31"/>
      <c r="AD1242" s="31"/>
      <c r="AE1242" s="31"/>
      <c r="AF1242" s="31"/>
      <c r="AG1242" s="31"/>
      <c r="AH1242" s="31"/>
    </row>
    <row r="1243" spans="1:34" x14ac:dyDescent="0.4">
      <c r="A1243" s="31">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31"/>
      <c r="C1243" s="25" t="str">
        <f t="shared" si="38"/>
        <v>001</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V_CHEOPS</v>
      </c>
      <c r="X1243" s="31"/>
      <c r="Y1243" s="31"/>
      <c r="Z1243" s="31"/>
      <c r="AA1243" s="31"/>
      <c r="AB1243" s="31"/>
      <c r="AC1243" s="31"/>
      <c r="AD1243" s="31"/>
      <c r="AE1243" s="31"/>
      <c r="AF1243" s="31"/>
      <c r="AG1243" s="31"/>
      <c r="AH1243" s="31"/>
    </row>
    <row r="1244" spans="1:34" x14ac:dyDescent="0.4">
      <c r="A1244" s="31">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31"/>
      <c r="C1244" s="25" t="str">
        <f t="shared" si="38"/>
        <v>001</v>
      </c>
      <c r="D1244" s="31"/>
      <c r="E1244" s="31"/>
      <c r="F1244" s="31" t="str">
        <f>IF(A1244&lt;&gt;"", _xlfn.IFNA(INDEX('Systemmanager - Datenassistent'!$A$9:$AE$159,MATCH(A1244,Input_Lieferant!$B$9:$B$158,0),MATCH(W1244,'Systemmanager - Datenassistent'!$A$8:$AE$8,0)),""), "")&amp;""</f>
        <v>X</v>
      </c>
      <c r="G1244" s="31"/>
      <c r="H1244" s="31"/>
      <c r="I1244" s="31"/>
      <c r="J1244" s="31"/>
      <c r="K1244" s="31"/>
      <c r="L1244" s="31"/>
      <c r="M1244" s="31"/>
      <c r="N1244" s="31"/>
      <c r="O1244" s="31"/>
      <c r="P1244" s="31"/>
      <c r="Q1244" s="31"/>
      <c r="R1244" s="31"/>
      <c r="S1244" s="31"/>
      <c r="T1244" s="31"/>
      <c r="U1244" s="31"/>
      <c r="V1244" s="31"/>
      <c r="W1244" s="31" t="str">
        <f t="shared" si="39"/>
        <v>V_SVSAA</v>
      </c>
      <c r="X1244" s="31"/>
      <c r="Y1244" s="31"/>
      <c r="Z1244" s="31"/>
      <c r="AA1244" s="31"/>
      <c r="AB1244" s="31"/>
      <c r="AC1244" s="31"/>
      <c r="AD1244" s="31"/>
      <c r="AE1244" s="31"/>
      <c r="AF1244" s="31"/>
      <c r="AG1244" s="31"/>
      <c r="AH1244" s="31"/>
    </row>
    <row r="1245" spans="1:34" x14ac:dyDescent="0.4">
      <c r="A1245" s="31">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31"/>
      <c r="C1245" s="25" t="str">
        <f t="shared" si="38"/>
        <v>001</v>
      </c>
      <c r="D1245" s="31"/>
      <c r="E1245" s="31"/>
      <c r="F1245" s="31" t="str">
        <f>IF(A1245&lt;&gt;"", IFERROR(ROUND(INDEX(Input_Lieferant!$A$9:$AS$159,MATCH(A1245,Input_Lieferant!$B$9:$B$158,0),MATCH(W1245,Input_Lieferant!$A$8:$AS$8,0)),2),""), "")&amp;""</f>
        <v>6.55</v>
      </c>
      <c r="G1245" s="31"/>
      <c r="H1245" s="31"/>
      <c r="I1245" s="31"/>
      <c r="J1245" s="31"/>
      <c r="K1245" s="31"/>
      <c r="L1245" s="31"/>
      <c r="M1245" s="31"/>
      <c r="N1245" s="31"/>
      <c r="O1245" s="31"/>
      <c r="P1245" s="31"/>
      <c r="Q1245" s="31"/>
      <c r="R1245" s="31"/>
      <c r="S1245" s="31"/>
      <c r="T1245" s="31"/>
      <c r="U1245" s="31"/>
      <c r="V1245" s="31"/>
      <c r="W1245" s="31" t="str">
        <f t="shared" si="39"/>
        <v>V_BEWERTUNGSPREIS</v>
      </c>
      <c r="X1245" s="31"/>
      <c r="Y1245" s="31"/>
      <c r="Z1245" s="31"/>
      <c r="AA1245" s="31"/>
      <c r="AB1245" s="31"/>
      <c r="AC1245" s="31"/>
      <c r="AD1245" s="31"/>
      <c r="AE1245" s="31"/>
      <c r="AF1245" s="31"/>
      <c r="AG1245" s="31"/>
      <c r="AH1245" s="31"/>
    </row>
    <row r="1246" spans="1:34" x14ac:dyDescent="0.4">
      <c r="A1246" s="31">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31"/>
      <c r="C1246" s="25" t="str">
        <f t="shared" si="38"/>
        <v>001</v>
      </c>
      <c r="D1246" s="31"/>
      <c r="E1246" s="31"/>
      <c r="F1246" s="31" t="str">
        <f>IF(A1246&lt;&gt;"", _xlfn.IFNA(INDEX(Input_Lieferant!$A$9:$AS$159,MATCH(A1246,Input_Lieferant!$B$9:$B$158,0),MATCH(W1246,Input_Lieferant!$A$8:$AS$8,0)),""), "")&amp;""</f>
        <v>CHF</v>
      </c>
      <c r="G1246" s="31"/>
      <c r="H1246" s="31"/>
      <c r="I1246" s="31"/>
      <c r="J1246" s="31"/>
      <c r="K1246" s="31"/>
      <c r="L1246" s="31"/>
      <c r="M1246" s="31"/>
      <c r="N1246" s="31"/>
      <c r="O1246" s="31"/>
      <c r="P1246" s="31"/>
      <c r="Q1246" s="31"/>
      <c r="R1246" s="31"/>
      <c r="S1246" s="31"/>
      <c r="T1246" s="31"/>
      <c r="U1246" s="31"/>
      <c r="V1246" s="31"/>
      <c r="W1246" s="31" t="str">
        <f t="shared" si="39"/>
        <v>V_WAEHRUNG</v>
      </c>
      <c r="X1246" s="31"/>
      <c r="Y1246" s="31"/>
      <c r="Z1246" s="31"/>
      <c r="AA1246" s="31"/>
      <c r="AB1246" s="31"/>
      <c r="AC1246" s="31"/>
      <c r="AD1246" s="31"/>
      <c r="AE1246" s="31"/>
      <c r="AF1246" s="31"/>
      <c r="AG1246" s="31"/>
      <c r="AH1246" s="31"/>
    </row>
    <row r="1247" spans="1:34" x14ac:dyDescent="0.4">
      <c r="A1247" s="31">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31"/>
      <c r="C1247" s="25" t="str">
        <f t="shared" si="38"/>
        <v>001</v>
      </c>
      <c r="D1247" s="31"/>
      <c r="E1247" s="31"/>
      <c r="F1247" s="31" t="str">
        <f>IF(A1247&lt;&gt;"", _xlfn.IFNA(INDEX(Input_Lieferant!$A$9:$AS$159,MATCH(A1247,Input_Lieferant!$B$9:$B$158,0),MATCH(W1247,Input_Lieferant!$A$8:$AS$8,0)),""), "")&amp;""</f>
        <v>57</v>
      </c>
      <c r="G1247" s="31"/>
      <c r="H1247" s="31"/>
      <c r="I1247" s="31"/>
      <c r="J1247" s="31"/>
      <c r="K1247" s="31"/>
      <c r="L1247" s="31"/>
      <c r="M1247" s="31"/>
      <c r="N1247" s="31"/>
      <c r="O1247" s="31"/>
      <c r="P1247" s="31"/>
      <c r="Q1247" s="31"/>
      <c r="R1247" s="31"/>
      <c r="S1247" s="31"/>
      <c r="T1247" s="31"/>
      <c r="U1247" s="31"/>
      <c r="V1247" s="31"/>
      <c r="W1247" s="31" t="str">
        <f t="shared" si="39"/>
        <v>V_PREISEINHEIT</v>
      </c>
      <c r="X1247" s="31"/>
      <c r="Y1247" s="31"/>
      <c r="Z1247" s="31"/>
      <c r="AA1247" s="31"/>
      <c r="AB1247" s="31"/>
      <c r="AC1247" s="31"/>
      <c r="AD1247" s="31"/>
      <c r="AE1247" s="31"/>
      <c r="AF1247" s="31"/>
      <c r="AG1247" s="31"/>
      <c r="AH1247" s="31"/>
    </row>
    <row r="1248" spans="1:34" x14ac:dyDescent="0.4">
      <c r="A1248" s="31">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31"/>
      <c r="C1248" s="25" t="str">
        <f t="shared" si="38"/>
        <v>001</v>
      </c>
      <c r="D1248" s="31"/>
      <c r="E1248" s="31"/>
      <c r="F1248" s="31">
        <f ca="1">IF(A1248&lt;&gt;"",NOW(),"")</f>
        <v>45755.458306134256</v>
      </c>
      <c r="G1248" s="31"/>
      <c r="H1248" s="31"/>
      <c r="I1248" s="31"/>
      <c r="J1248" s="31"/>
      <c r="K1248" s="31"/>
      <c r="L1248" s="31"/>
      <c r="M1248" s="31"/>
      <c r="N1248" s="31"/>
      <c r="O1248" s="31"/>
      <c r="P1248" s="31"/>
      <c r="Q1248" s="31"/>
      <c r="R1248" s="31"/>
      <c r="S1248" s="31"/>
      <c r="T1248" s="31"/>
      <c r="U1248" s="31"/>
      <c r="V1248" s="31"/>
      <c r="W1248" s="31" t="str">
        <f t="shared" si="39"/>
        <v>V_GUELTIGAB</v>
      </c>
      <c r="X1248" s="31"/>
      <c r="Y1248" s="31"/>
      <c r="Z1248" s="31"/>
      <c r="AA1248" s="31"/>
      <c r="AB1248" s="31"/>
      <c r="AC1248" s="31"/>
      <c r="AD1248" s="31"/>
      <c r="AE1248" s="31"/>
      <c r="AF1248" s="31"/>
      <c r="AG1248" s="31"/>
      <c r="AH1248" s="31"/>
    </row>
    <row r="1249" spans="1:34" x14ac:dyDescent="0.4">
      <c r="A1249" s="31">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31"/>
      <c r="C1249" s="25" t="str">
        <f t="shared" si="38"/>
        <v>001</v>
      </c>
      <c r="D1249" s="31"/>
      <c r="E1249" s="31"/>
      <c r="F1249" s="31" t="str">
        <f>IF(A1249&lt;&gt;"", _xlfn.IFNA(INDEX('Systemmanager - Datenassistent'!$A$9:$AE$159,MATCH(A1249,Input_Lieferant!$B$9:$B$158,0),MATCH(W1249,'Systemmanager - Datenassistent'!$A$8:$AE$8,0)),""), "")&amp;""</f>
        <v>X</v>
      </c>
      <c r="G1249" s="31"/>
      <c r="H1249" s="31"/>
      <c r="I1249" s="31"/>
      <c r="J1249" s="31"/>
      <c r="K1249" s="31"/>
      <c r="L1249" s="31"/>
      <c r="M1249" s="31"/>
      <c r="N1249" s="31"/>
      <c r="O1249" s="31"/>
      <c r="P1249" s="31"/>
      <c r="Q1249" s="31"/>
      <c r="R1249" s="31"/>
      <c r="S1249" s="31"/>
      <c r="T1249" s="31"/>
      <c r="U1249" s="31"/>
      <c r="V1249" s="31"/>
      <c r="W1249" s="31" t="str">
        <f t="shared" si="39"/>
        <v>V_MIET_RELEVANZ</v>
      </c>
      <c r="X1249" s="31"/>
      <c r="Y1249" s="31"/>
      <c r="Z1249" s="31"/>
      <c r="AA1249" s="31"/>
      <c r="AB1249" s="31"/>
      <c r="AC1249" s="31"/>
      <c r="AD1249" s="31"/>
      <c r="AE1249" s="31"/>
      <c r="AF1249" s="31"/>
      <c r="AG1249" s="31"/>
      <c r="AH1249" s="31"/>
    </row>
    <row r="1250" spans="1:34" x14ac:dyDescent="0.4">
      <c r="A1250" s="31">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31"/>
      <c r="C1250" s="25" t="str">
        <f t="shared" si="38"/>
        <v>001</v>
      </c>
      <c r="D1250" s="31"/>
      <c r="E1250" s="31"/>
      <c r="F1250" s="31" t="str">
        <f>IF(A1250&lt;&gt;"", _xlfn.IFNA(INDEX('Systemmanager - Datenassistent'!$A$9:$AE$159,MATCH(A1250,Input_Lieferant!$B$9:$B$158,0),MATCH(W1250,'Systemmanager - Datenassistent'!$A$8:$AE$8,0)),""), "")&amp;""</f>
        <v>7</v>
      </c>
      <c r="G1250" s="31"/>
      <c r="H1250" s="31"/>
      <c r="I1250" s="31"/>
      <c r="J1250" s="31"/>
      <c r="K1250" s="31"/>
      <c r="L1250" s="31"/>
      <c r="M1250" s="31"/>
      <c r="N1250" s="31"/>
      <c r="O1250" s="31"/>
      <c r="P1250" s="31"/>
      <c r="Q1250" s="31"/>
      <c r="R1250" s="31"/>
      <c r="S1250" s="31"/>
      <c r="T1250" s="31"/>
      <c r="U1250" s="31"/>
      <c r="V1250" s="31"/>
      <c r="W1250" s="31" t="str">
        <f t="shared" si="39"/>
        <v>V_NACHSCHUBKLASSE</v>
      </c>
      <c r="X1250" s="31"/>
      <c r="Y1250" s="31"/>
      <c r="Z1250" s="31"/>
      <c r="AA1250" s="31"/>
      <c r="AB1250" s="31"/>
      <c r="AC1250" s="31"/>
      <c r="AD1250" s="31"/>
      <c r="AE1250" s="31"/>
      <c r="AF1250" s="31"/>
      <c r="AG1250" s="31"/>
      <c r="AH1250" s="31"/>
    </row>
    <row r="1251" spans="1:34" x14ac:dyDescent="0.4">
      <c r="A1251" s="31">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31"/>
      <c r="C1251" s="25" t="str">
        <f t="shared" si="38"/>
        <v>001</v>
      </c>
      <c r="D1251" s="31"/>
      <c r="E1251" s="31"/>
      <c r="F1251" s="31" t="str">
        <f>IF(A1251&lt;&gt;"", _xlfn.IFNA(INDEX(Input_Lieferant!$A$9:$AS$159,MATCH(A1251,Input_Lieferant!$B$9:$B$158,0),MATCH(W1251,Input_Lieferant!$A$8:$AS$8,0)),""), "")&amp;""</f>
        <v/>
      </c>
      <c r="G1251" s="31"/>
      <c r="H1251" s="31"/>
      <c r="I1251" s="31"/>
      <c r="J1251" s="31"/>
      <c r="K1251" s="31"/>
      <c r="L1251" s="31"/>
      <c r="M1251" s="31"/>
      <c r="N1251" s="31"/>
      <c r="O1251" s="31"/>
      <c r="P1251" s="31"/>
      <c r="Q1251" s="31"/>
      <c r="R1251" s="31"/>
      <c r="S1251" s="31"/>
      <c r="T1251" s="31"/>
      <c r="U1251" s="31"/>
      <c r="V1251" s="31"/>
      <c r="W1251" s="31" t="str">
        <f t="shared" si="39"/>
        <v>V_LAGERFAEHIGKEIT</v>
      </c>
      <c r="X1251" s="31"/>
      <c r="Y1251" s="31"/>
      <c r="Z1251" s="31"/>
      <c r="AA1251" s="31"/>
      <c r="AB1251" s="31"/>
      <c r="AC1251" s="31"/>
      <c r="AD1251" s="31"/>
      <c r="AE1251" s="31"/>
      <c r="AF1251" s="31"/>
      <c r="AG1251" s="31"/>
      <c r="AH1251" s="31"/>
    </row>
    <row r="1252" spans="1:34" x14ac:dyDescent="0.4">
      <c r="A1252" s="31">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31"/>
      <c r="C1252" s="25" t="str">
        <f t="shared" si="38"/>
        <v>001</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31"/>
      <c r="H1252" s="31"/>
      <c r="I1252" s="31"/>
      <c r="J1252" s="31"/>
      <c r="K1252" s="31"/>
      <c r="L1252" s="31"/>
      <c r="M1252" s="31"/>
      <c r="N1252" s="31"/>
      <c r="O1252" s="31"/>
      <c r="P1252" s="31"/>
      <c r="Q1252" s="31"/>
      <c r="R1252" s="31"/>
      <c r="S1252" s="31"/>
      <c r="T1252" s="31"/>
      <c r="U1252" s="31"/>
      <c r="V1252" s="31"/>
      <c r="W1252" s="31" t="str">
        <f t="shared" si="39"/>
        <v>V_BETRIEBSMITTEL</v>
      </c>
      <c r="X1252" s="31"/>
      <c r="Y1252" s="31"/>
      <c r="Z1252" s="31"/>
      <c r="AA1252" s="31"/>
      <c r="AB1252" s="31"/>
      <c r="AC1252" s="31"/>
      <c r="AD1252" s="31"/>
      <c r="AE1252" s="31"/>
      <c r="AF1252" s="31"/>
      <c r="AG1252" s="31"/>
      <c r="AH1252" s="31"/>
    </row>
    <row r="1253" spans="1:34" x14ac:dyDescent="0.4">
      <c r="A1253" s="31">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31"/>
      <c r="C1253" s="25" t="str">
        <f t="shared" si="38"/>
        <v>001</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V_SONDERBETRIEBSMITTEL_MKZ</v>
      </c>
      <c r="X1253" s="31"/>
      <c r="Y1253" s="31"/>
      <c r="Z1253" s="31"/>
      <c r="AA1253" s="31"/>
      <c r="AB1253" s="31"/>
      <c r="AC1253" s="31"/>
      <c r="AD1253" s="31"/>
      <c r="AE1253" s="31"/>
      <c r="AF1253" s="31"/>
      <c r="AG1253" s="31"/>
      <c r="AH1253" s="31"/>
    </row>
    <row r="1254" spans="1:34" x14ac:dyDescent="0.4">
      <c r="A1254" s="31">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31"/>
      <c r="C1254" s="25" t="str">
        <f t="shared" si="38"/>
        <v>001</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V_SONDERBETRIEBSMITTEL_PRD</v>
      </c>
      <c r="X1254" s="31"/>
      <c r="Y1254" s="31"/>
      <c r="Z1254" s="31"/>
      <c r="AA1254" s="31"/>
      <c r="AB1254" s="31"/>
      <c r="AC1254" s="31"/>
      <c r="AD1254" s="31"/>
      <c r="AE1254" s="31"/>
      <c r="AF1254" s="31"/>
      <c r="AG1254" s="31"/>
      <c r="AH1254" s="31"/>
    </row>
    <row r="1255" spans="1:34" x14ac:dyDescent="0.4">
      <c r="A1255" s="31">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31"/>
      <c r="C1255" s="25" t="str">
        <f t="shared" si="38"/>
        <v>001</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V_SONDERBETRIEBSMITTEL_TRP</v>
      </c>
      <c r="X1255" s="31"/>
      <c r="Y1255" s="31"/>
      <c r="Z1255" s="31"/>
      <c r="AA1255" s="31"/>
      <c r="AB1255" s="31"/>
      <c r="AC1255" s="31"/>
      <c r="AD1255" s="31"/>
      <c r="AE1255" s="31"/>
      <c r="AF1255" s="31"/>
      <c r="AG1255" s="31"/>
      <c r="AH1255" s="31"/>
    </row>
    <row r="1256" spans="1:34" x14ac:dyDescent="0.4">
      <c r="A1256" s="31">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31"/>
      <c r="C1256" s="25" t="str">
        <f t="shared" si="38"/>
        <v>001</v>
      </c>
      <c r="D1256" s="31"/>
      <c r="E1256" s="31"/>
      <c r="F1256" s="31" t="str">
        <f>IF(A1256&lt;&gt;"", _xlfn.IFNA(INDEX(Grunddaten!$A$9:$S$159,MATCH(A1256,Input_Lieferant!$B$9:$B$158,0),MATCH(W1256,Grunddaten!$A$8:$M$8,0)),""), "")&amp;""</f>
        <v>MNSpEvfmHOfDBIqUHjoUGgVKKJgVIF</v>
      </c>
      <c r="G1256" s="31"/>
      <c r="H1256" s="31"/>
      <c r="I1256" s="31"/>
      <c r="J1256" s="31"/>
      <c r="K1256" s="31"/>
      <c r="L1256" s="31"/>
      <c r="M1256" s="31"/>
      <c r="N1256" s="31"/>
      <c r="O1256" s="31"/>
      <c r="P1256" s="31"/>
      <c r="Q1256" s="31"/>
      <c r="R1256" s="31"/>
      <c r="S1256" s="31"/>
      <c r="T1256" s="31"/>
      <c r="U1256" s="31"/>
      <c r="V1256" s="31"/>
      <c r="W1256" s="31" t="str">
        <f t="shared" si="39"/>
        <v>V_A_NUMMER</v>
      </c>
      <c r="X1256" s="31"/>
      <c r="Y1256" s="31"/>
      <c r="Z1256" s="31"/>
      <c r="AA1256" s="31"/>
      <c r="AB1256" s="31"/>
      <c r="AC1256" s="31"/>
      <c r="AD1256" s="31"/>
      <c r="AE1256" s="31"/>
      <c r="AF1256" s="31"/>
      <c r="AG1256" s="31"/>
      <c r="AH1256" s="31"/>
    </row>
    <row r="1257" spans="1:34" x14ac:dyDescent="0.4">
      <c r="A1257" s="31">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31"/>
      <c r="C1257" s="25" t="str">
        <f t="shared" si="38"/>
        <v>001</v>
      </c>
      <c r="D1257" s="31"/>
      <c r="E1257" s="31"/>
      <c r="F1257" s="31" t="str">
        <f>IF(A1257&lt;&gt;"", _xlfn.IFNA(INDEX(Grunddaten!$A$9:$S$159,MATCH(A1257,Input_Lieferant!$B$9:$B$158,0),MATCH(W1257,Grunddaten!$A$8:$M$8,0)),""), "")&amp;""</f>
        <v>5.25</v>
      </c>
      <c r="G1257" s="31"/>
      <c r="H1257" s="31"/>
      <c r="I1257" s="31"/>
      <c r="J1257" s="31"/>
      <c r="K1257" s="31"/>
      <c r="L1257" s="31"/>
      <c r="M1257" s="31"/>
      <c r="N1257" s="31"/>
      <c r="O1257" s="31"/>
      <c r="P1257" s="31"/>
      <c r="Q1257" s="31"/>
      <c r="R1257" s="31"/>
      <c r="S1257" s="31"/>
      <c r="T1257" s="31"/>
      <c r="U1257" s="31"/>
      <c r="V1257" s="31"/>
      <c r="W1257" s="31" t="str">
        <f t="shared" si="39"/>
        <v>V_REVFREMD</v>
      </c>
      <c r="X1257" s="31"/>
      <c r="Y1257" s="31"/>
      <c r="Z1257" s="31"/>
      <c r="AA1257" s="31"/>
      <c r="AB1257" s="31"/>
      <c r="AC1257" s="31"/>
      <c r="AD1257" s="31"/>
      <c r="AE1257" s="31"/>
      <c r="AF1257" s="31"/>
      <c r="AG1257" s="31"/>
      <c r="AH1257" s="31"/>
    </row>
    <row r="1258" spans="1:34" x14ac:dyDescent="0.4">
      <c r="A1258" s="31">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31"/>
      <c r="C1258" s="25" t="str">
        <f t="shared" si="38"/>
        <v>001</v>
      </c>
      <c r="D1258" s="31"/>
      <c r="E1258" s="31"/>
      <c r="F1258" s="31" t="str">
        <f>IF(A1258&lt;&gt;"", _xlfn.IFNA(INDEX(Grunddaten!$A$9:$S$159,MATCH(A1258,Input_Lieferant!$B$9:$B$158,0),MATCH(W1258,Grunddaten!$A$8:$M$8,0)),""), "")&amp;""</f>
        <v/>
      </c>
      <c r="G1258" s="31"/>
      <c r="H1258" s="31"/>
      <c r="I1258" s="31"/>
      <c r="J1258" s="31"/>
      <c r="K1258" s="31"/>
      <c r="L1258" s="31"/>
      <c r="M1258" s="31"/>
      <c r="N1258" s="31"/>
      <c r="O1258" s="31"/>
      <c r="P1258" s="31"/>
      <c r="Q1258" s="31"/>
      <c r="R1258" s="31"/>
      <c r="S1258" s="31"/>
      <c r="T1258" s="31"/>
      <c r="U1258" s="31"/>
      <c r="V1258" s="31"/>
      <c r="W1258" s="31" t="str">
        <f t="shared" si="39"/>
        <v>V_REVEIGEN</v>
      </c>
      <c r="X1258" s="31"/>
      <c r="Y1258" s="31"/>
      <c r="Z1258" s="31"/>
      <c r="AA1258" s="31"/>
      <c r="AB1258" s="31"/>
      <c r="AC1258" s="31"/>
      <c r="AD1258" s="31"/>
      <c r="AE1258" s="31"/>
      <c r="AF1258" s="31"/>
      <c r="AG1258" s="31"/>
      <c r="AH1258" s="31"/>
    </row>
    <row r="1259" spans="1:34" x14ac:dyDescent="0.4">
      <c r="A1259" s="31">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31"/>
      <c r="C1259" s="25" t="str">
        <f t="shared" si="38"/>
        <v>001</v>
      </c>
      <c r="D1259" s="31"/>
      <c r="E1259" s="31"/>
      <c r="F1259" s="31" t="str">
        <f>IF(A1259&lt;&gt;"", _xlfn.IFNA(INDEX('Systemmanager - Datenassistent'!$A$9:$AE$159,MATCH(A1259,Input_Lieferant!$B$9:$B$158,0),MATCH(W1259,'Systemmanager - Datenassistent'!$A$8:$AE$8,0)),""), "")&amp;""</f>
        <v>oVFHRrDciOxJkOLMFRhwPUAjPBNTzX</v>
      </c>
      <c r="G1259" s="31"/>
      <c r="H1259" s="31"/>
      <c r="I1259" s="31"/>
      <c r="J1259" s="31"/>
      <c r="K1259" s="31"/>
      <c r="L1259" s="31"/>
      <c r="M1259" s="31"/>
      <c r="N1259" s="31"/>
      <c r="O1259" s="31"/>
      <c r="P1259" s="31"/>
      <c r="Q1259" s="31"/>
      <c r="R1259" s="31"/>
      <c r="S1259" s="31"/>
      <c r="T1259" s="31"/>
      <c r="U1259" s="31"/>
      <c r="V1259" s="31"/>
      <c r="W1259" s="31" t="str">
        <f t="shared" si="39"/>
        <v>V_SYSTEMMANAGER</v>
      </c>
      <c r="X1259" s="31"/>
      <c r="Y1259" s="31"/>
      <c r="Z1259" s="31"/>
      <c r="AA1259" s="31"/>
      <c r="AB1259" s="31"/>
      <c r="AC1259" s="31"/>
      <c r="AD1259" s="31"/>
      <c r="AE1259" s="31"/>
      <c r="AF1259" s="31"/>
      <c r="AG1259" s="31"/>
      <c r="AH1259" s="31"/>
    </row>
    <row r="1260" spans="1:34" x14ac:dyDescent="0.4">
      <c r="A1260" s="31">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31"/>
      <c r="C1260" s="25" t="str">
        <f t="shared" si="38"/>
        <v>001</v>
      </c>
      <c r="D1260" s="31"/>
      <c r="E1260" s="31"/>
      <c r="F1260" s="31" t="str">
        <f>IF(A1260&lt;&gt;"", _xlfn.IFNA(INDEX(Grunddaten!$A$9:$S$159,MATCH(A1260,Input_Lieferant!$B$9:$B$158,0),MATCH(W1260,Grunddaten!$A$8:$M$8,0)),""), "")&amp;""</f>
        <v>U</v>
      </c>
      <c r="G1260" s="31"/>
      <c r="H1260" s="31"/>
      <c r="I1260" s="31"/>
      <c r="J1260" s="31"/>
      <c r="K1260" s="31"/>
      <c r="L1260" s="31"/>
      <c r="M1260" s="31"/>
      <c r="N1260" s="31"/>
      <c r="O1260" s="31"/>
      <c r="P1260" s="31"/>
      <c r="Q1260" s="31"/>
      <c r="R1260" s="31"/>
      <c r="S1260" s="31"/>
      <c r="T1260" s="31"/>
      <c r="U1260" s="31"/>
      <c r="V1260" s="31"/>
      <c r="W1260" s="31" t="str">
        <f t="shared" si="39"/>
        <v>V_UEBERSETZUNG</v>
      </c>
      <c r="X1260" s="31"/>
      <c r="Y1260" s="31"/>
      <c r="Z1260" s="31"/>
      <c r="AA1260" s="31"/>
      <c r="AB1260" s="31"/>
      <c r="AC1260" s="31"/>
      <c r="AD1260" s="31"/>
      <c r="AE1260" s="31"/>
      <c r="AF1260" s="31"/>
      <c r="AG1260" s="31"/>
      <c r="AH1260" s="31"/>
    </row>
    <row r="1261" spans="1:34" x14ac:dyDescent="0.4">
      <c r="A1261" s="31">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31"/>
      <c r="C1261" s="25" t="str">
        <f t="shared" si="38"/>
        <v>001</v>
      </c>
      <c r="D1261" s="31"/>
      <c r="E1261" s="31"/>
      <c r="F1261" s="31" t="str">
        <f>IF(A1261&lt;&gt;"", _xlfn.IFNA(INDEX('Systemmanager - Datenassistent'!$A$9:$AE$159,MATCH(A1261,Input_Lieferant!$B$9:$B$158,0),MATCH(W1261,'Systemmanager - Datenassistent'!$A$8:$AE$8,0)),""), "")&amp;""</f>
        <v/>
      </c>
      <c r="G1261" s="31"/>
      <c r="H1261" s="31"/>
      <c r="I1261" s="31"/>
      <c r="J1261" s="31"/>
      <c r="K1261" s="31"/>
      <c r="L1261" s="31"/>
      <c r="M1261" s="31"/>
      <c r="N1261" s="31"/>
      <c r="O1261" s="31"/>
      <c r="P1261" s="31"/>
      <c r="Q1261" s="31"/>
      <c r="R1261" s="31"/>
      <c r="S1261" s="31"/>
      <c r="T1261" s="31"/>
      <c r="U1261" s="31"/>
      <c r="V1261" s="31"/>
      <c r="W1261" s="31" t="str">
        <f t="shared" si="39"/>
        <v>V_KENNZIFFER</v>
      </c>
      <c r="X1261" s="31"/>
      <c r="Y1261" s="31"/>
      <c r="Z1261" s="31"/>
      <c r="AA1261" s="31"/>
      <c r="AB1261" s="31"/>
      <c r="AC1261" s="31"/>
      <c r="AD1261" s="31"/>
      <c r="AE1261" s="31"/>
      <c r="AF1261" s="31"/>
      <c r="AG1261" s="31"/>
      <c r="AH1261" s="31"/>
    </row>
    <row r="1262" spans="1:34" x14ac:dyDescent="0.4">
      <c r="A1262" s="31">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31"/>
      <c r="C1262" s="25" t="str">
        <f t="shared" si="38"/>
        <v>001</v>
      </c>
      <c r="D1262" s="31"/>
      <c r="E1262" s="31"/>
      <c r="F1262" s="31" t="str">
        <f>IF(A1262&lt;&gt;"", _xlfn.IFNA(INDEX('Systemmanager - Datenassistent'!$A$9:$AE$159,MATCH(A1262,Input_Lieferant!$B$9:$B$158,0),MATCH(W1262,'Systemmanager - Datenassistent'!$A$8:$AE$8,0)),""), "")&amp;""</f>
        <v>fcLDdjSuztdUfdsOWcmmfmOkCLxjlQ</v>
      </c>
      <c r="G1262" s="31"/>
      <c r="H1262" s="31"/>
      <c r="I1262" s="31"/>
      <c r="J1262" s="31"/>
      <c r="K1262" s="31"/>
      <c r="L1262" s="31"/>
      <c r="M1262" s="31"/>
      <c r="N1262" s="31"/>
      <c r="O1262" s="31"/>
      <c r="P1262" s="31"/>
      <c r="Q1262" s="31"/>
      <c r="R1262" s="31"/>
      <c r="S1262" s="31"/>
      <c r="T1262" s="31"/>
      <c r="U1262" s="31"/>
      <c r="V1262" s="31"/>
      <c r="W1262" s="31" t="str">
        <f t="shared" si="39"/>
        <v>V_NEXT_HIGHER</v>
      </c>
      <c r="X1262" s="31"/>
      <c r="Y1262" s="31"/>
      <c r="Z1262" s="31"/>
      <c r="AA1262" s="31"/>
      <c r="AB1262" s="31"/>
      <c r="AC1262" s="31"/>
      <c r="AD1262" s="31"/>
      <c r="AE1262" s="31"/>
      <c r="AF1262" s="31"/>
      <c r="AG1262" s="31"/>
      <c r="AH1262" s="31"/>
    </row>
    <row r="1263" spans="1:34" x14ac:dyDescent="0.4">
      <c r="A1263" s="31">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31"/>
      <c r="C1263" s="25" t="str">
        <f t="shared" si="38"/>
        <v>001</v>
      </c>
      <c r="D1263" s="31"/>
      <c r="E1263" s="31"/>
      <c r="F1263" s="31" t="str">
        <f>IF(A1263&lt;&gt;"", _xlfn.IFNA(INDEX(Grunddaten!$A$9:$S$159,MATCH(A1263,Input_Lieferant!$B$9:$B$158,0),MATCH(W1263,Grunddaten!$A$8:$M$8,0)),""), "")&amp;""</f>
        <v/>
      </c>
      <c r="G1263" s="31"/>
      <c r="H1263" s="31"/>
      <c r="I1263" s="31"/>
      <c r="J1263" s="31"/>
      <c r="K1263" s="31"/>
      <c r="L1263" s="31"/>
      <c r="M1263" s="31"/>
      <c r="N1263" s="31"/>
      <c r="O1263" s="31"/>
      <c r="P1263" s="31"/>
      <c r="Q1263" s="31"/>
      <c r="R1263" s="31"/>
      <c r="S1263" s="31"/>
      <c r="T1263" s="31"/>
      <c r="U1263" s="31"/>
      <c r="V1263" s="31"/>
      <c r="W1263" s="31" t="str">
        <f t="shared" si="39"/>
        <v>V_ZERTFLUG</v>
      </c>
      <c r="X1263" s="31"/>
      <c r="Y1263" s="31"/>
      <c r="Z1263" s="31"/>
      <c r="AA1263" s="31"/>
      <c r="AB1263" s="31"/>
      <c r="AC1263" s="31"/>
      <c r="AD1263" s="31"/>
      <c r="AE1263" s="31"/>
      <c r="AF1263" s="31"/>
      <c r="AG1263" s="31"/>
      <c r="AH1263" s="31"/>
    </row>
    <row r="1264" spans="1:34" x14ac:dyDescent="0.4">
      <c r="A1264" s="31">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31"/>
      <c r="C1264" s="25" t="str">
        <f t="shared" si="38"/>
        <v>001</v>
      </c>
      <c r="D1264" s="31"/>
      <c r="E1264" s="31"/>
      <c r="F1264" s="31" t="str">
        <f>IF(A1264&lt;&gt;"", _xlfn.IFNA(INDEX('Systemmanager - Datenassistent'!$A$9:$AE$159,MATCH(A1264,Input_Lieferant!$B$9:$B$158,0),MATCH(W1264,'Systemmanager - Datenassistent'!$A$8:$AE$8,0)),""), "")&amp;""</f>
        <v>X</v>
      </c>
      <c r="G1264" s="31"/>
      <c r="H1264" s="31"/>
      <c r="I1264" s="31"/>
      <c r="J1264" s="31"/>
      <c r="K1264" s="31"/>
      <c r="L1264" s="31"/>
      <c r="M1264" s="31"/>
      <c r="N1264" s="31"/>
      <c r="O1264" s="31"/>
      <c r="P1264" s="31"/>
      <c r="Q1264" s="31"/>
      <c r="R1264" s="31"/>
      <c r="S1264" s="31"/>
      <c r="T1264" s="31"/>
      <c r="U1264" s="31"/>
      <c r="V1264" s="31"/>
      <c r="W1264" s="31" t="str">
        <f t="shared" si="39"/>
        <v>V_APM</v>
      </c>
      <c r="X1264" s="31"/>
      <c r="Y1264" s="31"/>
      <c r="Z1264" s="31"/>
      <c r="AA1264" s="31"/>
      <c r="AB1264" s="31"/>
      <c r="AC1264" s="31"/>
      <c r="AD1264" s="31"/>
      <c r="AE1264" s="31"/>
      <c r="AF1264" s="31"/>
      <c r="AG1264" s="31"/>
      <c r="AH1264" s="31"/>
    </row>
    <row r="1265" spans="1:34" x14ac:dyDescent="0.4">
      <c r="A1265" s="31">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31"/>
      <c r="C1265" s="25" t="str">
        <f t="shared" si="38"/>
        <v>001</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V_CHEOPS</v>
      </c>
      <c r="X1265" s="31"/>
      <c r="Y1265" s="31"/>
      <c r="Z1265" s="31"/>
      <c r="AA1265" s="31"/>
      <c r="AB1265" s="31"/>
      <c r="AC1265" s="31"/>
      <c r="AD1265" s="31"/>
      <c r="AE1265" s="31"/>
      <c r="AF1265" s="31"/>
      <c r="AG1265" s="31"/>
      <c r="AH1265" s="31"/>
    </row>
    <row r="1266" spans="1:34" x14ac:dyDescent="0.4">
      <c r="A1266" s="31">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31"/>
      <c r="C1266" s="25" t="str">
        <f t="shared" si="38"/>
        <v>001</v>
      </c>
      <c r="D1266" s="31"/>
      <c r="E1266" s="31"/>
      <c r="F1266" s="31" t="str">
        <f>IF(A1266&lt;&gt;"", _xlfn.IFNA(INDEX('Systemmanager - Datenassistent'!$A$9:$AE$159,MATCH(A1266,Input_Lieferant!$B$9:$B$158,0),MATCH(W1266,'Systemmanager - Datenassistent'!$A$8:$AE$8,0)),""), "")&amp;""</f>
        <v>X</v>
      </c>
      <c r="G1266" s="31"/>
      <c r="H1266" s="31"/>
      <c r="I1266" s="31"/>
      <c r="J1266" s="31"/>
      <c r="K1266" s="31"/>
      <c r="L1266" s="31"/>
      <c r="M1266" s="31"/>
      <c r="N1266" s="31"/>
      <c r="O1266" s="31"/>
      <c r="P1266" s="31"/>
      <c r="Q1266" s="31"/>
      <c r="R1266" s="31"/>
      <c r="S1266" s="31"/>
      <c r="T1266" s="31"/>
      <c r="U1266" s="31"/>
      <c r="V1266" s="31"/>
      <c r="W1266" s="31" t="str">
        <f t="shared" si="39"/>
        <v>V_SVSAA</v>
      </c>
      <c r="X1266" s="31"/>
      <c r="Y1266" s="31"/>
      <c r="Z1266" s="31"/>
      <c r="AA1266" s="31"/>
      <c r="AB1266" s="31"/>
      <c r="AC1266" s="31"/>
      <c r="AD1266" s="31"/>
      <c r="AE1266" s="31"/>
      <c r="AF1266" s="31"/>
      <c r="AG1266" s="31"/>
      <c r="AH1266" s="31"/>
    </row>
    <row r="1267" spans="1:34" x14ac:dyDescent="0.4">
      <c r="A1267" s="31">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31"/>
      <c r="C1267" s="25" t="str">
        <f t="shared" si="38"/>
        <v>001</v>
      </c>
      <c r="D1267" s="31"/>
      <c r="E1267" s="31"/>
      <c r="F1267" s="31" t="str">
        <f>IF(A1267&lt;&gt;"", IFERROR(ROUND(INDEX(Input_Lieferant!$A$9:$AS$159,MATCH(A1267,Input_Lieferant!$B$9:$B$158,0),MATCH(W1267,Input_Lieferant!$A$8:$AS$8,0)),2),""), "")&amp;""</f>
        <v>7.45</v>
      </c>
      <c r="G1267" s="31"/>
      <c r="H1267" s="31"/>
      <c r="I1267" s="31"/>
      <c r="J1267" s="31"/>
      <c r="K1267" s="31"/>
      <c r="L1267" s="31"/>
      <c r="M1267" s="31"/>
      <c r="N1267" s="31"/>
      <c r="O1267" s="31"/>
      <c r="P1267" s="31"/>
      <c r="Q1267" s="31"/>
      <c r="R1267" s="31"/>
      <c r="S1267" s="31"/>
      <c r="T1267" s="31"/>
      <c r="U1267" s="31"/>
      <c r="V1267" s="31"/>
      <c r="W1267" s="31" t="str">
        <f t="shared" si="39"/>
        <v>V_BEWERTUNGSPREIS</v>
      </c>
      <c r="X1267" s="31"/>
      <c r="Y1267" s="31"/>
      <c r="Z1267" s="31"/>
      <c r="AA1267" s="31"/>
      <c r="AB1267" s="31"/>
      <c r="AC1267" s="31"/>
      <c r="AD1267" s="31"/>
      <c r="AE1267" s="31"/>
      <c r="AF1267" s="31"/>
      <c r="AG1267" s="31"/>
      <c r="AH1267" s="31"/>
    </row>
    <row r="1268" spans="1:34" x14ac:dyDescent="0.4">
      <c r="A1268" s="31">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31"/>
      <c r="C1268" s="25" t="str">
        <f t="shared" si="38"/>
        <v>001</v>
      </c>
      <c r="D1268" s="31"/>
      <c r="E1268" s="31"/>
      <c r="F1268" s="31" t="str">
        <f>IF(A1268&lt;&gt;"", _xlfn.IFNA(INDEX(Input_Lieferant!$A$9:$AS$159,MATCH(A1268,Input_Lieferant!$B$9:$B$158,0),MATCH(W1268,Input_Lieferant!$A$8:$AS$8,0)),""), "")&amp;""</f>
        <v>CHF</v>
      </c>
      <c r="G1268" s="31"/>
      <c r="H1268" s="31"/>
      <c r="I1268" s="31"/>
      <c r="J1268" s="31"/>
      <c r="K1268" s="31"/>
      <c r="L1268" s="31"/>
      <c r="M1268" s="31"/>
      <c r="N1268" s="31"/>
      <c r="O1268" s="31"/>
      <c r="P1268" s="31"/>
      <c r="Q1268" s="31"/>
      <c r="R1268" s="31"/>
      <c r="S1268" s="31"/>
      <c r="T1268" s="31"/>
      <c r="U1268" s="31"/>
      <c r="V1268" s="31"/>
      <c r="W1268" s="31" t="str">
        <f t="shared" si="39"/>
        <v>V_WAEHRUNG</v>
      </c>
      <c r="X1268" s="31"/>
      <c r="Y1268" s="31"/>
      <c r="Z1268" s="31"/>
      <c r="AA1268" s="31"/>
      <c r="AB1268" s="31"/>
      <c r="AC1268" s="31"/>
      <c r="AD1268" s="31"/>
      <c r="AE1268" s="31"/>
      <c r="AF1268" s="31"/>
      <c r="AG1268" s="31"/>
      <c r="AH1268" s="31"/>
    </row>
    <row r="1269" spans="1:34" x14ac:dyDescent="0.4">
      <c r="A1269" s="31">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31"/>
      <c r="C1269" s="25" t="str">
        <f t="shared" si="38"/>
        <v>001</v>
      </c>
      <c r="D1269" s="31"/>
      <c r="E1269" s="31"/>
      <c r="F1269" s="31" t="str">
        <f>IF(A1269&lt;&gt;"", _xlfn.IFNA(INDEX(Input_Lieferant!$A$9:$AS$159,MATCH(A1269,Input_Lieferant!$B$9:$B$158,0),MATCH(W1269,Input_Lieferant!$A$8:$AS$8,0)),""), "")&amp;""</f>
        <v>28</v>
      </c>
      <c r="G1269" s="31"/>
      <c r="H1269" s="31"/>
      <c r="I1269" s="31"/>
      <c r="J1269" s="31"/>
      <c r="K1269" s="31"/>
      <c r="L1269" s="31"/>
      <c r="M1269" s="31"/>
      <c r="N1269" s="31"/>
      <c r="O1269" s="31"/>
      <c r="P1269" s="31"/>
      <c r="Q1269" s="31"/>
      <c r="R1269" s="31"/>
      <c r="S1269" s="31"/>
      <c r="T1269" s="31"/>
      <c r="U1269" s="31"/>
      <c r="V1269" s="31"/>
      <c r="W1269" s="31" t="str">
        <f t="shared" si="39"/>
        <v>V_PREISEINHEIT</v>
      </c>
      <c r="X1269" s="31"/>
      <c r="Y1269" s="31"/>
      <c r="Z1269" s="31"/>
      <c r="AA1269" s="31"/>
      <c r="AB1269" s="31"/>
      <c r="AC1269" s="31"/>
      <c r="AD1269" s="31"/>
      <c r="AE1269" s="31"/>
      <c r="AF1269" s="31"/>
      <c r="AG1269" s="31"/>
      <c r="AH1269" s="31"/>
    </row>
    <row r="1270" spans="1:34" x14ac:dyDescent="0.4">
      <c r="A1270" s="31">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31"/>
      <c r="C1270" s="25" t="str">
        <f t="shared" si="38"/>
        <v>001</v>
      </c>
      <c r="D1270" s="31"/>
      <c r="E1270" s="31"/>
      <c r="F1270" s="31">
        <f ca="1">IF(A1270&lt;&gt;"",NOW(),"")</f>
        <v>45755.458306134256</v>
      </c>
      <c r="G1270" s="31"/>
      <c r="H1270" s="31"/>
      <c r="I1270" s="31"/>
      <c r="J1270" s="31"/>
      <c r="K1270" s="31"/>
      <c r="L1270" s="31"/>
      <c r="M1270" s="31"/>
      <c r="N1270" s="31"/>
      <c r="O1270" s="31"/>
      <c r="P1270" s="31"/>
      <c r="Q1270" s="31"/>
      <c r="R1270" s="31"/>
      <c r="S1270" s="31"/>
      <c r="T1270" s="31"/>
      <c r="U1270" s="31"/>
      <c r="V1270" s="31"/>
      <c r="W1270" s="31" t="str">
        <f t="shared" si="39"/>
        <v>V_GUELTIGAB</v>
      </c>
      <c r="X1270" s="31"/>
      <c r="Y1270" s="31"/>
      <c r="Z1270" s="31"/>
      <c r="AA1270" s="31"/>
      <c r="AB1270" s="31"/>
      <c r="AC1270" s="31"/>
      <c r="AD1270" s="31"/>
      <c r="AE1270" s="31"/>
      <c r="AF1270" s="31"/>
      <c r="AG1270" s="31"/>
      <c r="AH1270" s="31"/>
    </row>
    <row r="1271" spans="1:34" x14ac:dyDescent="0.4">
      <c r="A1271" s="31">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31"/>
      <c r="C1271" s="25" t="str">
        <f t="shared" si="38"/>
        <v>001</v>
      </c>
      <c r="D1271" s="31"/>
      <c r="E1271" s="31"/>
      <c r="F1271" s="31" t="str">
        <f>IF(A1271&lt;&gt;"", _xlfn.IFNA(INDEX('Systemmanager - Datenassistent'!$A$9:$AE$159,MATCH(A1271,Input_Lieferant!$B$9:$B$158,0),MATCH(W1271,'Systemmanager - Datenassistent'!$A$8:$AE$8,0)),""), "")&amp;""</f>
        <v/>
      </c>
      <c r="G1271" s="31"/>
      <c r="H1271" s="31"/>
      <c r="I1271" s="31"/>
      <c r="J1271" s="31"/>
      <c r="K1271" s="31"/>
      <c r="L1271" s="31"/>
      <c r="M1271" s="31"/>
      <c r="N1271" s="31"/>
      <c r="O1271" s="31"/>
      <c r="P1271" s="31"/>
      <c r="Q1271" s="31"/>
      <c r="R1271" s="31"/>
      <c r="S1271" s="31"/>
      <c r="T1271" s="31"/>
      <c r="U1271" s="31"/>
      <c r="V1271" s="31"/>
      <c r="W1271" s="31" t="str">
        <f t="shared" si="39"/>
        <v>V_MIET_RELEVANZ</v>
      </c>
      <c r="X1271" s="31"/>
      <c r="Y1271" s="31"/>
      <c r="Z1271" s="31"/>
      <c r="AA1271" s="31"/>
      <c r="AB1271" s="31"/>
      <c r="AC1271" s="31"/>
      <c r="AD1271" s="31"/>
      <c r="AE1271" s="31"/>
      <c r="AF1271" s="31"/>
      <c r="AG1271" s="31"/>
      <c r="AH1271" s="31"/>
    </row>
    <row r="1272" spans="1:34" x14ac:dyDescent="0.4">
      <c r="A1272" s="31">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31"/>
      <c r="C1272" s="25" t="str">
        <f t="shared" si="38"/>
        <v>001</v>
      </c>
      <c r="D1272" s="31"/>
      <c r="E1272" s="31"/>
      <c r="F1272" s="31" t="str">
        <f>IF(A1272&lt;&gt;"", _xlfn.IFNA(INDEX('Systemmanager - Datenassistent'!$A$9:$AE$159,MATCH(A1272,Input_Lieferant!$B$9:$B$158,0),MATCH(W1272,'Systemmanager - Datenassistent'!$A$8:$AE$8,0)),""), "")&amp;""</f>
        <v>8</v>
      </c>
      <c r="G1272" s="31"/>
      <c r="H1272" s="31"/>
      <c r="I1272" s="31"/>
      <c r="J1272" s="31"/>
      <c r="K1272" s="31"/>
      <c r="L1272" s="31"/>
      <c r="M1272" s="31"/>
      <c r="N1272" s="31"/>
      <c r="O1272" s="31"/>
      <c r="P1272" s="31"/>
      <c r="Q1272" s="31"/>
      <c r="R1272" s="31"/>
      <c r="S1272" s="31"/>
      <c r="T1272" s="31"/>
      <c r="U1272" s="31"/>
      <c r="V1272" s="31"/>
      <c r="W1272" s="31" t="str">
        <f t="shared" si="39"/>
        <v>V_NACHSCHUBKLASSE</v>
      </c>
      <c r="X1272" s="31"/>
      <c r="Y1272" s="31"/>
      <c r="Z1272" s="31"/>
      <c r="AA1272" s="31"/>
      <c r="AB1272" s="31"/>
      <c r="AC1272" s="31"/>
      <c r="AD1272" s="31"/>
      <c r="AE1272" s="31"/>
      <c r="AF1272" s="31"/>
      <c r="AG1272" s="31"/>
      <c r="AH1272" s="31"/>
    </row>
    <row r="1273" spans="1:34" x14ac:dyDescent="0.4">
      <c r="A1273" s="31">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31"/>
      <c r="C1273" s="25" t="str">
        <f t="shared" si="38"/>
        <v>001</v>
      </c>
      <c r="D1273" s="31"/>
      <c r="E1273" s="31"/>
      <c r="F1273" s="31" t="str">
        <f>IF(A1273&lt;&gt;"", _xlfn.IFNA(INDEX(Input_Lieferant!$A$9:$AS$159,MATCH(A1273,Input_Lieferant!$B$9:$B$158,0),MATCH(W1273,Input_Lieferant!$A$8:$AS$8,0)),""), "")&amp;""</f>
        <v/>
      </c>
      <c r="G1273" s="31"/>
      <c r="H1273" s="31"/>
      <c r="I1273" s="31"/>
      <c r="J1273" s="31"/>
      <c r="K1273" s="31"/>
      <c r="L1273" s="31"/>
      <c r="M1273" s="31"/>
      <c r="N1273" s="31"/>
      <c r="O1273" s="31"/>
      <c r="P1273" s="31"/>
      <c r="Q1273" s="31"/>
      <c r="R1273" s="31"/>
      <c r="S1273" s="31"/>
      <c r="T1273" s="31"/>
      <c r="U1273" s="31"/>
      <c r="V1273" s="31"/>
      <c r="W1273" s="31" t="str">
        <f t="shared" si="39"/>
        <v>V_LAGERFAEHIGKEIT</v>
      </c>
      <c r="X1273" s="31"/>
      <c r="Y1273" s="31"/>
      <c r="Z1273" s="31"/>
      <c r="AA1273" s="31"/>
      <c r="AB1273" s="31"/>
      <c r="AC1273" s="31"/>
      <c r="AD1273" s="31"/>
      <c r="AE1273" s="31"/>
      <c r="AF1273" s="31"/>
      <c r="AG1273" s="31"/>
      <c r="AH1273" s="31"/>
    </row>
    <row r="1274" spans="1:34" x14ac:dyDescent="0.4">
      <c r="A1274" s="31">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31"/>
      <c r="C1274" s="25" t="str">
        <f t="shared" si="38"/>
        <v>001</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V_BETRIEBSMITTEL</v>
      </c>
      <c r="X1274" s="31"/>
      <c r="Y1274" s="31"/>
      <c r="Z1274" s="31"/>
      <c r="AA1274" s="31"/>
      <c r="AB1274" s="31"/>
      <c r="AC1274" s="31"/>
      <c r="AD1274" s="31"/>
      <c r="AE1274" s="31"/>
      <c r="AF1274" s="31"/>
      <c r="AG1274" s="31"/>
      <c r="AH1274" s="31"/>
    </row>
    <row r="1275" spans="1:34" x14ac:dyDescent="0.4">
      <c r="A1275" s="31">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31"/>
      <c r="C1275" s="25" t="str">
        <f t="shared" si="38"/>
        <v>001</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31"/>
      <c r="H1275" s="31"/>
      <c r="I1275" s="31"/>
      <c r="J1275" s="31"/>
      <c r="K1275" s="31"/>
      <c r="L1275" s="31"/>
      <c r="M1275" s="31"/>
      <c r="N1275" s="31"/>
      <c r="O1275" s="31"/>
      <c r="P1275" s="31"/>
      <c r="Q1275" s="31"/>
      <c r="R1275" s="31"/>
      <c r="S1275" s="31"/>
      <c r="T1275" s="31"/>
      <c r="U1275" s="31"/>
      <c r="V1275" s="31"/>
      <c r="W1275" s="31" t="str">
        <f t="shared" si="39"/>
        <v>V_SONDERBETRIEBSMITTEL_MKZ</v>
      </c>
      <c r="X1275" s="31"/>
      <c r="Y1275" s="31"/>
      <c r="Z1275" s="31"/>
      <c r="AA1275" s="31"/>
      <c r="AB1275" s="31"/>
      <c r="AC1275" s="31"/>
      <c r="AD1275" s="31"/>
      <c r="AE1275" s="31"/>
      <c r="AF1275" s="31"/>
      <c r="AG1275" s="31"/>
      <c r="AH1275" s="31"/>
    </row>
    <row r="1276" spans="1:34" x14ac:dyDescent="0.4">
      <c r="A1276" s="31">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31"/>
      <c r="C1276" s="25" t="str">
        <f t="shared" si="38"/>
        <v>001</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V_SONDERBETRIEBSMITTEL_PRD</v>
      </c>
      <c r="X1276" s="31"/>
      <c r="Y1276" s="31"/>
      <c r="Z1276" s="31"/>
      <c r="AA1276" s="31"/>
      <c r="AB1276" s="31"/>
      <c r="AC1276" s="31"/>
      <c r="AD1276" s="31"/>
      <c r="AE1276" s="31"/>
      <c r="AF1276" s="31"/>
      <c r="AG1276" s="31"/>
      <c r="AH1276" s="31"/>
    </row>
    <row r="1277" spans="1:34" x14ac:dyDescent="0.4">
      <c r="A1277" s="31">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31"/>
      <c r="C1277" s="25" t="str">
        <f t="shared" si="38"/>
        <v>001</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V_SONDERBETRIEBSMITTEL_TRP</v>
      </c>
      <c r="X1277" s="31"/>
      <c r="Y1277" s="31"/>
      <c r="Z1277" s="31"/>
      <c r="AA1277" s="31"/>
      <c r="AB1277" s="31"/>
      <c r="AC1277" s="31"/>
      <c r="AD1277" s="31"/>
      <c r="AE1277" s="31"/>
      <c r="AF1277" s="31"/>
      <c r="AG1277" s="31"/>
      <c r="AH1277" s="31"/>
    </row>
    <row r="1278" spans="1:34" x14ac:dyDescent="0.4">
      <c r="A1278" s="31">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31"/>
      <c r="C1278" s="25" t="str">
        <f t="shared" si="38"/>
        <v>001</v>
      </c>
      <c r="D1278" s="31"/>
      <c r="E1278" s="31"/>
      <c r="F1278" s="31" t="str">
        <f>IF(A1278&lt;&gt;"", _xlfn.IFNA(INDEX(Grunddaten!$A$9:$S$159,MATCH(A1278,Input_Lieferant!$B$9:$B$158,0),MATCH(W1278,Grunddaten!$A$8:$M$8,0)),""), "")&amp;""</f>
        <v>WhGtfFJCsnSTRfvTmTsjGDCxiOCFVO</v>
      </c>
      <c r="G1278" s="31"/>
      <c r="H1278" s="31"/>
      <c r="I1278" s="31"/>
      <c r="J1278" s="31"/>
      <c r="K1278" s="31"/>
      <c r="L1278" s="31"/>
      <c r="M1278" s="31"/>
      <c r="N1278" s="31"/>
      <c r="O1278" s="31"/>
      <c r="P1278" s="31"/>
      <c r="Q1278" s="31"/>
      <c r="R1278" s="31"/>
      <c r="S1278" s="31"/>
      <c r="T1278" s="31"/>
      <c r="U1278" s="31"/>
      <c r="V1278" s="31"/>
      <c r="W1278" s="31" t="str">
        <f t="shared" si="39"/>
        <v>V_A_NUMMER</v>
      </c>
      <c r="X1278" s="31"/>
      <c r="Y1278" s="31"/>
      <c r="Z1278" s="31"/>
      <c r="AA1278" s="31"/>
      <c r="AB1278" s="31"/>
      <c r="AC1278" s="31"/>
      <c r="AD1278" s="31"/>
      <c r="AE1278" s="31"/>
      <c r="AF1278" s="31"/>
      <c r="AG1278" s="31"/>
      <c r="AH1278" s="31"/>
    </row>
    <row r="1279" spans="1:34" x14ac:dyDescent="0.4">
      <c r="A1279" s="31">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31"/>
      <c r="C1279" s="25" t="str">
        <f t="shared" si="38"/>
        <v>001</v>
      </c>
      <c r="D1279" s="31"/>
      <c r="E1279" s="31"/>
      <c r="F1279" s="31" t="str">
        <f>IF(A1279&lt;&gt;"", _xlfn.IFNA(INDEX(Grunddaten!$A$9:$S$159,MATCH(A1279,Input_Lieferant!$B$9:$B$158,0),MATCH(W1279,Grunddaten!$A$8:$M$8,0)),""), "")&amp;""</f>
        <v>9.9</v>
      </c>
      <c r="G1279" s="31"/>
      <c r="H1279" s="31"/>
      <c r="I1279" s="31"/>
      <c r="J1279" s="31"/>
      <c r="K1279" s="31"/>
      <c r="L1279" s="31"/>
      <c r="M1279" s="31"/>
      <c r="N1279" s="31"/>
      <c r="O1279" s="31"/>
      <c r="P1279" s="31"/>
      <c r="Q1279" s="31"/>
      <c r="R1279" s="31"/>
      <c r="S1279" s="31"/>
      <c r="T1279" s="31"/>
      <c r="U1279" s="31"/>
      <c r="V1279" s="31"/>
      <c r="W1279" s="31" t="str">
        <f t="shared" si="39"/>
        <v>V_REVFREMD</v>
      </c>
      <c r="X1279" s="31"/>
      <c r="Y1279" s="31"/>
      <c r="Z1279" s="31"/>
      <c r="AA1279" s="31"/>
      <c r="AB1279" s="31"/>
      <c r="AC1279" s="31"/>
      <c r="AD1279" s="31"/>
      <c r="AE1279" s="31"/>
      <c r="AF1279" s="31"/>
      <c r="AG1279" s="31"/>
      <c r="AH1279" s="31"/>
    </row>
    <row r="1280" spans="1:34" x14ac:dyDescent="0.4">
      <c r="A1280" s="31">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31"/>
      <c r="C1280" s="25" t="str">
        <f t="shared" si="38"/>
        <v>001</v>
      </c>
      <c r="D1280" s="31"/>
      <c r="E1280" s="31"/>
      <c r="F1280" s="31" t="str">
        <f>IF(A1280&lt;&gt;"", _xlfn.IFNA(INDEX(Grunddaten!$A$9:$S$159,MATCH(A1280,Input_Lieferant!$B$9:$B$158,0),MATCH(W1280,Grunddaten!$A$8:$M$8,0)),""), "")&amp;""</f>
        <v/>
      </c>
      <c r="G1280" s="31"/>
      <c r="H1280" s="31"/>
      <c r="I1280" s="31"/>
      <c r="J1280" s="31"/>
      <c r="K1280" s="31"/>
      <c r="L1280" s="31"/>
      <c r="M1280" s="31"/>
      <c r="N1280" s="31"/>
      <c r="O1280" s="31"/>
      <c r="P1280" s="31"/>
      <c r="Q1280" s="31"/>
      <c r="R1280" s="31"/>
      <c r="S1280" s="31"/>
      <c r="T1280" s="31"/>
      <c r="U1280" s="31"/>
      <c r="V1280" s="31"/>
      <c r="W1280" s="31" t="str">
        <f t="shared" si="39"/>
        <v>V_REVEIGEN</v>
      </c>
      <c r="X1280" s="31"/>
      <c r="Y1280" s="31"/>
      <c r="Z1280" s="31"/>
      <c r="AA1280" s="31"/>
      <c r="AB1280" s="31"/>
      <c r="AC1280" s="31"/>
      <c r="AD1280" s="31"/>
      <c r="AE1280" s="31"/>
      <c r="AF1280" s="31"/>
      <c r="AG1280" s="31"/>
      <c r="AH1280" s="31"/>
    </row>
    <row r="1281" spans="1:34" x14ac:dyDescent="0.4">
      <c r="A1281" s="31">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31"/>
      <c r="C1281" s="25" t="str">
        <f t="shared" si="38"/>
        <v>001</v>
      </c>
      <c r="D1281" s="31"/>
      <c r="E1281" s="31"/>
      <c r="F1281" s="31" t="str">
        <f>IF(A1281&lt;&gt;"", _xlfn.IFNA(INDEX('Systemmanager - Datenassistent'!$A$9:$AE$159,MATCH(A1281,Input_Lieferant!$B$9:$B$158,0),MATCH(W1281,'Systemmanager - Datenassistent'!$A$8:$AE$8,0)),""), "")&amp;""</f>
        <v>tREHLpxbNyPTgHIzmadkIKhgHxmOLc</v>
      </c>
      <c r="G1281" s="31"/>
      <c r="H1281" s="31"/>
      <c r="I1281" s="31"/>
      <c r="J1281" s="31"/>
      <c r="K1281" s="31"/>
      <c r="L1281" s="31"/>
      <c r="M1281" s="31"/>
      <c r="N1281" s="31"/>
      <c r="O1281" s="31"/>
      <c r="P1281" s="31"/>
      <c r="Q1281" s="31"/>
      <c r="R1281" s="31"/>
      <c r="S1281" s="31"/>
      <c r="T1281" s="31"/>
      <c r="U1281" s="31"/>
      <c r="V1281" s="31"/>
      <c r="W1281" s="31" t="str">
        <f t="shared" si="39"/>
        <v>V_SYSTEMMANAGER</v>
      </c>
      <c r="X1281" s="31"/>
      <c r="Y1281" s="31"/>
      <c r="Z1281" s="31"/>
      <c r="AA1281" s="31"/>
      <c r="AB1281" s="31"/>
      <c r="AC1281" s="31"/>
      <c r="AD1281" s="31"/>
      <c r="AE1281" s="31"/>
      <c r="AF1281" s="31"/>
      <c r="AG1281" s="31"/>
      <c r="AH1281" s="31"/>
    </row>
    <row r="1282" spans="1:34" x14ac:dyDescent="0.4">
      <c r="A1282" s="31">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31"/>
      <c r="C1282" s="25" t="str">
        <f t="shared" ref="C1282:C1345" si="40">IF(A1282="","","001")</f>
        <v>001</v>
      </c>
      <c r="D1282" s="31"/>
      <c r="E1282" s="31"/>
      <c r="F1282" s="31" t="str">
        <f>IF(A1282&lt;&gt;"", _xlfn.IFNA(INDEX(Grunddaten!$A$9:$S$159,MATCH(A1282,Input_Lieferant!$B$9:$B$158,0),MATCH(W1282,Grunddaten!$A$8:$M$8,0)),""), "")&amp;""</f>
        <v>N</v>
      </c>
      <c r="G1282" s="31"/>
      <c r="H1282" s="31"/>
      <c r="I1282" s="31"/>
      <c r="J1282" s="31"/>
      <c r="K1282" s="31"/>
      <c r="L1282" s="31"/>
      <c r="M1282" s="31"/>
      <c r="N1282" s="31"/>
      <c r="O1282" s="31"/>
      <c r="P1282" s="31"/>
      <c r="Q1282" s="31"/>
      <c r="R1282" s="31"/>
      <c r="S1282" s="31"/>
      <c r="T1282" s="31"/>
      <c r="U1282" s="31"/>
      <c r="V1282" s="31"/>
      <c r="W1282" s="31" t="str">
        <f t="shared" si="39"/>
        <v>V_UEBERSETZUNG</v>
      </c>
      <c r="X1282" s="31"/>
      <c r="Y1282" s="31"/>
      <c r="Z1282" s="31"/>
      <c r="AA1282" s="31"/>
      <c r="AB1282" s="31"/>
      <c r="AC1282" s="31"/>
      <c r="AD1282" s="31"/>
      <c r="AE1282" s="31"/>
      <c r="AF1282" s="31"/>
      <c r="AG1282" s="31"/>
      <c r="AH1282" s="31"/>
    </row>
    <row r="1283" spans="1:34" x14ac:dyDescent="0.4">
      <c r="A1283" s="31">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31"/>
      <c r="C1283" s="25" t="str">
        <f t="shared" si="40"/>
        <v>001</v>
      </c>
      <c r="D1283" s="31"/>
      <c r="E1283" s="31"/>
      <c r="F1283" s="31" t="str">
        <f>IF(A1283&lt;&gt;"", _xlfn.IFNA(INDEX('Systemmanager - Datenassistent'!$A$9:$AE$159,MATCH(A1283,Input_Lieferant!$B$9:$B$158,0),MATCH(W1283,'Systemmanager - Datenassistent'!$A$8:$AE$8,0)),""), "")&amp;""</f>
        <v/>
      </c>
      <c r="G1283" s="31"/>
      <c r="H1283" s="31"/>
      <c r="I1283" s="31"/>
      <c r="J1283" s="31"/>
      <c r="K1283" s="31"/>
      <c r="L1283" s="31"/>
      <c r="M1283" s="31"/>
      <c r="N1283" s="31"/>
      <c r="O1283" s="31"/>
      <c r="P1283" s="31"/>
      <c r="Q1283" s="31"/>
      <c r="R1283" s="31"/>
      <c r="S1283" s="31"/>
      <c r="T1283" s="31"/>
      <c r="U1283" s="31"/>
      <c r="V1283" s="31"/>
      <c r="W1283" s="31" t="str">
        <f t="shared" si="39"/>
        <v>V_KENNZIFFER</v>
      </c>
      <c r="X1283" s="31"/>
      <c r="Y1283" s="31"/>
      <c r="Z1283" s="31"/>
      <c r="AA1283" s="31"/>
      <c r="AB1283" s="31"/>
      <c r="AC1283" s="31"/>
      <c r="AD1283" s="31"/>
      <c r="AE1283" s="31"/>
      <c r="AF1283" s="31"/>
      <c r="AG1283" s="31"/>
      <c r="AH1283" s="31"/>
    </row>
    <row r="1284" spans="1:34" x14ac:dyDescent="0.4">
      <c r="A1284" s="31">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31"/>
      <c r="C1284" s="25" t="str">
        <f t="shared" si="40"/>
        <v>001</v>
      </c>
      <c r="D1284" s="31"/>
      <c r="E1284" s="31"/>
      <c r="F1284" s="31" t="str">
        <f>IF(A1284&lt;&gt;"", _xlfn.IFNA(INDEX('Systemmanager - Datenassistent'!$A$9:$AE$159,MATCH(A1284,Input_Lieferant!$B$9:$B$158,0),MATCH(W1284,'Systemmanager - Datenassistent'!$A$8:$AE$8,0)),""), "")&amp;""</f>
        <v>oIKioTIaHuSfULPBLeMGDHNKIsEFgP</v>
      </c>
      <c r="G1284" s="31"/>
      <c r="H1284" s="31"/>
      <c r="I1284" s="31"/>
      <c r="J1284" s="31"/>
      <c r="K1284" s="31"/>
      <c r="L1284" s="31"/>
      <c r="M1284" s="31"/>
      <c r="N1284" s="31"/>
      <c r="O1284" s="31"/>
      <c r="P1284" s="31"/>
      <c r="Q1284" s="31"/>
      <c r="R1284" s="31"/>
      <c r="S1284" s="31"/>
      <c r="T1284" s="31"/>
      <c r="U1284" s="31"/>
      <c r="V1284" s="31"/>
      <c r="W1284" s="31" t="str">
        <f t="shared" si="39"/>
        <v>V_NEXT_HIGHER</v>
      </c>
      <c r="X1284" s="31"/>
      <c r="Y1284" s="31"/>
      <c r="Z1284" s="31"/>
      <c r="AA1284" s="31"/>
      <c r="AB1284" s="31"/>
      <c r="AC1284" s="31"/>
      <c r="AD1284" s="31"/>
      <c r="AE1284" s="31"/>
      <c r="AF1284" s="31"/>
      <c r="AG1284" s="31"/>
      <c r="AH1284" s="31"/>
    </row>
    <row r="1285" spans="1:34" x14ac:dyDescent="0.4">
      <c r="A1285" s="31">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31"/>
      <c r="C1285" s="25" t="str">
        <f t="shared" si="40"/>
        <v>001</v>
      </c>
      <c r="D1285" s="31"/>
      <c r="E1285" s="31"/>
      <c r="F1285" s="31" t="str">
        <f>IF(A1285&lt;&gt;"", _xlfn.IFNA(INDEX(Grunddaten!$A$9:$S$159,MATCH(A1285,Input_Lieferant!$B$9:$B$158,0),MATCH(W1285,Grunddaten!$A$8:$M$8,0)),""), "")&amp;""</f>
        <v>J</v>
      </c>
      <c r="G1285" s="31"/>
      <c r="H1285" s="31"/>
      <c r="I1285" s="31"/>
      <c r="J1285" s="31"/>
      <c r="K1285" s="31"/>
      <c r="L1285" s="31"/>
      <c r="M1285" s="31"/>
      <c r="N1285" s="31"/>
      <c r="O1285" s="31"/>
      <c r="P1285" s="31"/>
      <c r="Q1285" s="31"/>
      <c r="R1285" s="31"/>
      <c r="S1285" s="31"/>
      <c r="T1285" s="31"/>
      <c r="U1285" s="31"/>
      <c r="V1285" s="31"/>
      <c r="W1285" s="31" t="str">
        <f t="shared" si="39"/>
        <v>V_ZERTFLUG</v>
      </c>
      <c r="X1285" s="31"/>
      <c r="Y1285" s="31"/>
      <c r="Z1285" s="31"/>
      <c r="AA1285" s="31"/>
      <c r="AB1285" s="31"/>
      <c r="AC1285" s="31"/>
      <c r="AD1285" s="31"/>
      <c r="AE1285" s="31"/>
      <c r="AF1285" s="31"/>
      <c r="AG1285" s="31"/>
      <c r="AH1285" s="31"/>
    </row>
    <row r="1286" spans="1:34" x14ac:dyDescent="0.4">
      <c r="A1286" s="31">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31"/>
      <c r="C1286" s="25" t="str">
        <f t="shared" si="40"/>
        <v>001</v>
      </c>
      <c r="D1286" s="31"/>
      <c r="E1286" s="31"/>
      <c r="F1286" s="31" t="str">
        <f>IF(A1286&lt;&gt;"", _xlfn.IFNA(INDEX('Systemmanager - Datenassistent'!$A$9:$AE$159,MATCH(A1286,Input_Lieferant!$B$9:$B$158,0),MATCH(W1286,'Systemmanager - Datenassistent'!$A$8:$AE$8,0)),""), "")&amp;""</f>
        <v/>
      </c>
      <c r="G1286" s="31"/>
      <c r="H1286" s="31"/>
      <c r="I1286" s="31"/>
      <c r="J1286" s="31"/>
      <c r="K1286" s="31"/>
      <c r="L1286" s="31"/>
      <c r="M1286" s="31"/>
      <c r="N1286" s="31"/>
      <c r="O1286" s="31"/>
      <c r="P1286" s="31"/>
      <c r="Q1286" s="31"/>
      <c r="R1286" s="31"/>
      <c r="S1286" s="31"/>
      <c r="T1286" s="31"/>
      <c r="U1286" s="31"/>
      <c r="V1286" s="31"/>
      <c r="W1286" s="31" t="str">
        <f t="shared" si="39"/>
        <v>V_APM</v>
      </c>
      <c r="X1286" s="31"/>
      <c r="Y1286" s="31"/>
      <c r="Z1286" s="31"/>
      <c r="AA1286" s="31"/>
      <c r="AB1286" s="31"/>
      <c r="AC1286" s="31"/>
      <c r="AD1286" s="31"/>
      <c r="AE1286" s="31"/>
      <c r="AF1286" s="31"/>
      <c r="AG1286" s="31"/>
      <c r="AH1286" s="31"/>
    </row>
    <row r="1287" spans="1:34" x14ac:dyDescent="0.4">
      <c r="A1287" s="31">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31"/>
      <c r="C1287" s="25" t="str">
        <f t="shared" si="40"/>
        <v>001</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V_CHEOPS</v>
      </c>
      <c r="X1287" s="31"/>
      <c r="Y1287" s="31"/>
      <c r="Z1287" s="31"/>
      <c r="AA1287" s="31"/>
      <c r="AB1287" s="31"/>
      <c r="AC1287" s="31"/>
      <c r="AD1287" s="31"/>
      <c r="AE1287" s="31"/>
      <c r="AF1287" s="31"/>
      <c r="AG1287" s="31"/>
      <c r="AH1287" s="31"/>
    </row>
    <row r="1288" spans="1:34" x14ac:dyDescent="0.4">
      <c r="A1288" s="31">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31"/>
      <c r="C1288" s="25" t="str">
        <f t="shared" si="40"/>
        <v>001</v>
      </c>
      <c r="D1288" s="31"/>
      <c r="E1288" s="31"/>
      <c r="F1288" s="31" t="str">
        <f>IF(A1288&lt;&gt;"", _xlfn.IFNA(INDEX('Systemmanager - Datenassistent'!$A$9:$AE$159,MATCH(A1288,Input_Lieferant!$B$9:$B$158,0),MATCH(W1288,'Systemmanager - Datenassistent'!$A$8:$AE$8,0)),""), "")&amp;""</f>
        <v>X</v>
      </c>
      <c r="G1288" s="31"/>
      <c r="H1288" s="31"/>
      <c r="I1288" s="31"/>
      <c r="J1288" s="31"/>
      <c r="K1288" s="31"/>
      <c r="L1288" s="31"/>
      <c r="M1288" s="31"/>
      <c r="N1288" s="31"/>
      <c r="O1288" s="31"/>
      <c r="P1288" s="31"/>
      <c r="Q1288" s="31"/>
      <c r="R1288" s="31"/>
      <c r="S1288" s="31"/>
      <c r="T1288" s="31"/>
      <c r="U1288" s="31"/>
      <c r="V1288" s="31"/>
      <c r="W1288" s="31" t="str">
        <f t="shared" si="39"/>
        <v>V_SVSAA</v>
      </c>
      <c r="X1288" s="31"/>
      <c r="Y1288" s="31"/>
      <c r="Z1288" s="31"/>
      <c r="AA1288" s="31"/>
      <c r="AB1288" s="31"/>
      <c r="AC1288" s="31"/>
      <c r="AD1288" s="31"/>
      <c r="AE1288" s="31"/>
      <c r="AF1288" s="31"/>
      <c r="AG1288" s="31"/>
      <c r="AH1288" s="31"/>
    </row>
    <row r="1289" spans="1:34" x14ac:dyDescent="0.4">
      <c r="A1289" s="31">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31"/>
      <c r="C1289" s="25" t="str">
        <f t="shared" si="40"/>
        <v>001</v>
      </c>
      <c r="D1289" s="31"/>
      <c r="E1289" s="31"/>
      <c r="F1289" s="31" t="str">
        <f>IF(A1289&lt;&gt;"", IFERROR(ROUND(INDEX(Input_Lieferant!$A$9:$AS$159,MATCH(A1289,Input_Lieferant!$B$9:$B$158,0),MATCH(W1289,Input_Lieferant!$A$8:$AS$8,0)),2),""), "")&amp;""</f>
        <v>3.58</v>
      </c>
      <c r="G1289" s="31"/>
      <c r="H1289" s="31"/>
      <c r="I1289" s="31"/>
      <c r="J1289" s="31"/>
      <c r="K1289" s="31"/>
      <c r="L1289" s="31"/>
      <c r="M1289" s="31"/>
      <c r="N1289" s="31"/>
      <c r="O1289" s="31"/>
      <c r="P1289" s="31"/>
      <c r="Q1289" s="31"/>
      <c r="R1289" s="31"/>
      <c r="S1289" s="31"/>
      <c r="T1289" s="31"/>
      <c r="U1289" s="31"/>
      <c r="V1289" s="31"/>
      <c r="W1289" s="31" t="str">
        <f t="shared" si="39"/>
        <v>V_BEWERTUNGSPREIS</v>
      </c>
      <c r="X1289" s="31"/>
      <c r="Y1289" s="31"/>
      <c r="Z1289" s="31"/>
      <c r="AA1289" s="31"/>
      <c r="AB1289" s="31"/>
      <c r="AC1289" s="31"/>
      <c r="AD1289" s="31"/>
      <c r="AE1289" s="31"/>
      <c r="AF1289" s="31"/>
      <c r="AG1289" s="31"/>
      <c r="AH1289" s="31"/>
    </row>
    <row r="1290" spans="1:34" x14ac:dyDescent="0.4">
      <c r="A1290" s="31">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31"/>
      <c r="C1290" s="25" t="str">
        <f t="shared" si="40"/>
        <v>001</v>
      </c>
      <c r="D1290" s="31"/>
      <c r="E1290" s="31"/>
      <c r="F1290" s="31" t="str">
        <f>IF(A1290&lt;&gt;"", _xlfn.IFNA(INDEX(Input_Lieferant!$A$9:$AS$159,MATCH(A1290,Input_Lieferant!$B$9:$B$158,0),MATCH(W1290,Input_Lieferant!$A$8:$AS$8,0)),""), "")&amp;""</f>
        <v>CHF</v>
      </c>
      <c r="G1290" s="31"/>
      <c r="H1290" s="31"/>
      <c r="I1290" s="31"/>
      <c r="J1290" s="31"/>
      <c r="K1290" s="31"/>
      <c r="L1290" s="31"/>
      <c r="M1290" s="31"/>
      <c r="N1290" s="31"/>
      <c r="O1290" s="31"/>
      <c r="P1290" s="31"/>
      <c r="Q1290" s="31"/>
      <c r="R1290" s="31"/>
      <c r="S1290" s="31"/>
      <c r="T1290" s="31"/>
      <c r="U1290" s="31"/>
      <c r="V1290" s="31"/>
      <c r="W1290" s="31" t="str">
        <f t="shared" si="39"/>
        <v>V_WAEHRUNG</v>
      </c>
      <c r="X1290" s="31"/>
      <c r="Y1290" s="31"/>
      <c r="Z1290" s="31"/>
      <c r="AA1290" s="31"/>
      <c r="AB1290" s="31"/>
      <c r="AC1290" s="31"/>
      <c r="AD1290" s="31"/>
      <c r="AE1290" s="31"/>
      <c r="AF1290" s="31"/>
      <c r="AG1290" s="31"/>
      <c r="AH1290" s="31"/>
    </row>
    <row r="1291" spans="1:34" x14ac:dyDescent="0.4">
      <c r="A1291" s="31">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31"/>
      <c r="C1291" s="25" t="str">
        <f t="shared" si="40"/>
        <v>001</v>
      </c>
      <c r="D1291" s="31"/>
      <c r="E1291" s="31"/>
      <c r="F1291" s="31" t="str">
        <f>IF(A1291&lt;&gt;"", _xlfn.IFNA(INDEX(Input_Lieferant!$A$9:$AS$159,MATCH(A1291,Input_Lieferant!$B$9:$B$158,0),MATCH(W1291,Input_Lieferant!$A$8:$AS$8,0)),""), "")&amp;""</f>
        <v>77</v>
      </c>
      <c r="G1291" s="31"/>
      <c r="H1291" s="31"/>
      <c r="I1291" s="31"/>
      <c r="J1291" s="31"/>
      <c r="K1291" s="31"/>
      <c r="L1291" s="31"/>
      <c r="M1291" s="31"/>
      <c r="N1291" s="31"/>
      <c r="O1291" s="31"/>
      <c r="P1291" s="31"/>
      <c r="Q1291" s="31"/>
      <c r="R1291" s="31"/>
      <c r="S1291" s="31"/>
      <c r="T1291" s="31"/>
      <c r="U1291" s="31"/>
      <c r="V1291" s="31"/>
      <c r="W1291" s="31" t="str">
        <f t="shared" si="39"/>
        <v>V_PREISEINHEIT</v>
      </c>
      <c r="X1291" s="31"/>
      <c r="Y1291" s="31"/>
      <c r="Z1291" s="31"/>
      <c r="AA1291" s="31"/>
      <c r="AB1291" s="31"/>
      <c r="AC1291" s="31"/>
      <c r="AD1291" s="31"/>
      <c r="AE1291" s="31"/>
      <c r="AF1291" s="31"/>
      <c r="AG1291" s="31"/>
      <c r="AH1291" s="31"/>
    </row>
    <row r="1292" spans="1:34" x14ac:dyDescent="0.4">
      <c r="A1292" s="31">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31"/>
      <c r="C1292" s="25" t="str">
        <f t="shared" si="40"/>
        <v>001</v>
      </c>
      <c r="D1292" s="31"/>
      <c r="E1292" s="31"/>
      <c r="F1292" s="31">
        <f ca="1">IF(A1292&lt;&gt;"",NOW(),"")</f>
        <v>45755.458306134256</v>
      </c>
      <c r="G1292" s="31"/>
      <c r="H1292" s="31"/>
      <c r="I1292" s="31"/>
      <c r="J1292" s="31"/>
      <c r="K1292" s="31"/>
      <c r="L1292" s="31"/>
      <c r="M1292" s="31"/>
      <c r="N1292" s="31"/>
      <c r="O1292" s="31"/>
      <c r="P1292" s="31"/>
      <c r="Q1292" s="31"/>
      <c r="R1292" s="31"/>
      <c r="S1292" s="31"/>
      <c r="T1292" s="31"/>
      <c r="U1292" s="31"/>
      <c r="V1292" s="31"/>
      <c r="W1292" s="31" t="str">
        <f t="shared" si="39"/>
        <v>V_GUELTIGAB</v>
      </c>
      <c r="X1292" s="31"/>
      <c r="Y1292" s="31"/>
      <c r="Z1292" s="31"/>
      <c r="AA1292" s="31"/>
      <c r="AB1292" s="31"/>
      <c r="AC1292" s="31"/>
      <c r="AD1292" s="31"/>
      <c r="AE1292" s="31"/>
      <c r="AF1292" s="31"/>
      <c r="AG1292" s="31"/>
      <c r="AH1292" s="31"/>
    </row>
    <row r="1293" spans="1:34" x14ac:dyDescent="0.4">
      <c r="A1293" s="31">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31"/>
      <c r="C1293" s="25" t="str">
        <f t="shared" si="40"/>
        <v>001</v>
      </c>
      <c r="D1293" s="31"/>
      <c r="E1293" s="31"/>
      <c r="F1293" s="31" t="str">
        <f>IF(A1293&lt;&gt;"", _xlfn.IFNA(INDEX('Systemmanager - Datenassistent'!$A$9:$AE$159,MATCH(A1293,Input_Lieferant!$B$9:$B$158,0),MATCH(W1293,'Systemmanager - Datenassistent'!$A$8:$AE$8,0)),""), "")&amp;""</f>
        <v/>
      </c>
      <c r="G1293" s="31"/>
      <c r="H1293" s="31"/>
      <c r="I1293" s="31"/>
      <c r="J1293" s="31"/>
      <c r="K1293" s="31"/>
      <c r="L1293" s="31"/>
      <c r="M1293" s="31"/>
      <c r="N1293" s="31"/>
      <c r="O1293" s="31"/>
      <c r="P1293" s="31"/>
      <c r="Q1293" s="31"/>
      <c r="R1293" s="31"/>
      <c r="S1293" s="31"/>
      <c r="T1293" s="31"/>
      <c r="U1293" s="31"/>
      <c r="V1293" s="31"/>
      <c r="W1293" s="31" t="str">
        <f t="shared" si="39"/>
        <v>V_MIET_RELEVANZ</v>
      </c>
      <c r="X1293" s="31"/>
      <c r="Y1293" s="31"/>
      <c r="Z1293" s="31"/>
      <c r="AA1293" s="31"/>
      <c r="AB1293" s="31"/>
      <c r="AC1293" s="31"/>
      <c r="AD1293" s="31"/>
      <c r="AE1293" s="31"/>
      <c r="AF1293" s="31"/>
      <c r="AG1293" s="31"/>
      <c r="AH1293" s="31"/>
    </row>
    <row r="1294" spans="1:34" x14ac:dyDescent="0.4">
      <c r="A1294" s="31">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31"/>
      <c r="C1294" s="25" t="str">
        <f t="shared" si="40"/>
        <v>001</v>
      </c>
      <c r="D1294" s="31"/>
      <c r="E1294" s="31"/>
      <c r="F1294" s="31" t="str">
        <f>IF(A1294&lt;&gt;"", _xlfn.IFNA(INDEX('Systemmanager - Datenassistent'!$A$9:$AE$159,MATCH(A1294,Input_Lieferant!$B$9:$B$158,0),MATCH(W1294,'Systemmanager - Datenassistent'!$A$8:$AE$8,0)),""), "")&amp;""</f>
        <v>3</v>
      </c>
      <c r="G1294" s="31"/>
      <c r="H1294" s="31"/>
      <c r="I1294" s="31"/>
      <c r="J1294" s="31"/>
      <c r="K1294" s="31"/>
      <c r="L1294" s="31"/>
      <c r="M1294" s="31"/>
      <c r="N1294" s="31"/>
      <c r="O1294" s="31"/>
      <c r="P1294" s="31"/>
      <c r="Q1294" s="31"/>
      <c r="R1294" s="31"/>
      <c r="S1294" s="31"/>
      <c r="T1294" s="31"/>
      <c r="U1294" s="31"/>
      <c r="V1294" s="31"/>
      <c r="W1294" s="31" t="str">
        <f t="shared" si="39"/>
        <v>V_NACHSCHUBKLASSE</v>
      </c>
      <c r="X1294" s="31"/>
      <c r="Y1294" s="31"/>
      <c r="Z1294" s="31"/>
      <c r="AA1294" s="31"/>
      <c r="AB1294" s="31"/>
      <c r="AC1294" s="31"/>
      <c r="AD1294" s="31"/>
      <c r="AE1294" s="31"/>
      <c r="AF1294" s="31"/>
      <c r="AG1294" s="31"/>
      <c r="AH1294" s="31"/>
    </row>
    <row r="1295" spans="1:34" x14ac:dyDescent="0.4">
      <c r="A1295" s="31">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31"/>
      <c r="C1295" s="25" t="str">
        <f t="shared" si="40"/>
        <v>001</v>
      </c>
      <c r="D1295" s="31"/>
      <c r="E1295" s="31"/>
      <c r="F1295" s="31" t="str">
        <f>IF(A1295&lt;&gt;"", _xlfn.IFNA(INDEX(Input_Lieferant!$A$9:$AS$159,MATCH(A1295,Input_Lieferant!$B$9:$B$158,0),MATCH(W1295,Input_Lieferant!$A$8:$AS$8,0)),""), "")&amp;""</f>
        <v/>
      </c>
      <c r="G1295" s="31"/>
      <c r="H1295" s="31"/>
      <c r="I1295" s="31"/>
      <c r="J1295" s="31"/>
      <c r="K1295" s="31"/>
      <c r="L1295" s="31"/>
      <c r="M1295" s="31"/>
      <c r="N1295" s="31"/>
      <c r="O1295" s="31"/>
      <c r="P1295" s="31"/>
      <c r="Q1295" s="31"/>
      <c r="R1295" s="31"/>
      <c r="S1295" s="31"/>
      <c r="T1295" s="31"/>
      <c r="U1295" s="31"/>
      <c r="V1295" s="31"/>
      <c r="W1295" s="31" t="str">
        <f t="shared" si="39"/>
        <v>V_LAGERFAEHIGKEIT</v>
      </c>
      <c r="X1295" s="31"/>
      <c r="Y1295" s="31"/>
      <c r="Z1295" s="31"/>
      <c r="AA1295" s="31"/>
      <c r="AB1295" s="31"/>
      <c r="AC1295" s="31"/>
      <c r="AD1295" s="31"/>
      <c r="AE1295" s="31"/>
      <c r="AF1295" s="31"/>
      <c r="AG1295" s="31"/>
      <c r="AH1295" s="31"/>
    </row>
    <row r="1296" spans="1:34" x14ac:dyDescent="0.4">
      <c r="A1296" s="31">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31"/>
      <c r="C1296" s="25" t="str">
        <f t="shared" si="40"/>
        <v>001</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V_BETRIEBSMITTEL</v>
      </c>
      <c r="X1296" s="31"/>
      <c r="Y1296" s="31"/>
      <c r="Z1296" s="31"/>
      <c r="AA1296" s="31"/>
      <c r="AB1296" s="31"/>
      <c r="AC1296" s="31"/>
      <c r="AD1296" s="31"/>
      <c r="AE1296" s="31"/>
      <c r="AF1296" s="31"/>
      <c r="AG1296" s="31"/>
      <c r="AH1296" s="31"/>
    </row>
    <row r="1297" spans="1:34" x14ac:dyDescent="0.4">
      <c r="A1297" s="31">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31"/>
      <c r="C1297" s="25" t="str">
        <f t="shared" si="40"/>
        <v>001</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31"/>
      <c r="H1297" s="31"/>
      <c r="I1297" s="31"/>
      <c r="J1297" s="31"/>
      <c r="K1297" s="31"/>
      <c r="L1297" s="31"/>
      <c r="M1297" s="31"/>
      <c r="N1297" s="31"/>
      <c r="O1297" s="31"/>
      <c r="P1297" s="31"/>
      <c r="Q1297" s="31"/>
      <c r="R1297" s="31"/>
      <c r="S1297" s="31"/>
      <c r="T1297" s="31"/>
      <c r="U1297" s="31"/>
      <c r="V1297" s="31"/>
      <c r="W1297" s="31" t="str">
        <f t="shared" si="39"/>
        <v>V_SONDERBETRIEBSMITTEL_MKZ</v>
      </c>
      <c r="X1297" s="31"/>
      <c r="Y1297" s="31"/>
      <c r="Z1297" s="31"/>
      <c r="AA1297" s="31"/>
      <c r="AB1297" s="31"/>
      <c r="AC1297" s="31"/>
      <c r="AD1297" s="31"/>
      <c r="AE1297" s="31"/>
      <c r="AF1297" s="31"/>
      <c r="AG1297" s="31"/>
      <c r="AH1297" s="31"/>
    </row>
    <row r="1298" spans="1:34" x14ac:dyDescent="0.4">
      <c r="A1298" s="31">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31"/>
      <c r="C1298" s="25" t="str">
        <f t="shared" si="40"/>
        <v>001</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V_SONDERBETRIEBSMITTEL_PRD</v>
      </c>
      <c r="X1298" s="31"/>
      <c r="Y1298" s="31"/>
      <c r="Z1298" s="31"/>
      <c r="AA1298" s="31"/>
      <c r="AB1298" s="31"/>
      <c r="AC1298" s="31"/>
      <c r="AD1298" s="31"/>
      <c r="AE1298" s="31"/>
      <c r="AF1298" s="31"/>
      <c r="AG1298" s="31"/>
      <c r="AH1298" s="31"/>
    </row>
    <row r="1299" spans="1:34" x14ac:dyDescent="0.4">
      <c r="A1299" s="31">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31"/>
      <c r="C1299" s="25" t="str">
        <f t="shared" si="40"/>
        <v>001</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V_SONDERBETRIEBSMITTEL_TRP</v>
      </c>
      <c r="X1299" s="31"/>
      <c r="Y1299" s="31"/>
      <c r="Z1299" s="31"/>
      <c r="AA1299" s="31"/>
      <c r="AB1299" s="31"/>
      <c r="AC1299" s="31"/>
      <c r="AD1299" s="31"/>
      <c r="AE1299" s="31"/>
      <c r="AF1299" s="31"/>
      <c r="AG1299" s="31"/>
      <c r="AH1299" s="31"/>
    </row>
    <row r="1300" spans="1:34" x14ac:dyDescent="0.4">
      <c r="A1300" s="31">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31"/>
      <c r="C1300" s="25" t="str">
        <f t="shared" si="40"/>
        <v>001</v>
      </c>
      <c r="D1300" s="31"/>
      <c r="E1300" s="31"/>
      <c r="F1300" s="31" t="str">
        <f>IF(A1300&lt;&gt;"", _xlfn.IFNA(INDEX(Grunddaten!$A$9:$S$159,MATCH(A1300,Input_Lieferant!$B$9:$B$158,0),MATCH(W1300,Grunddaten!$A$8:$M$8,0)),""), "")&amp;""</f>
        <v>QlOwTCmpHNALlSWgrHofdtqvEPQlOb</v>
      </c>
      <c r="G1300" s="31"/>
      <c r="H1300" s="31"/>
      <c r="I1300" s="31"/>
      <c r="J1300" s="31"/>
      <c r="K1300" s="31"/>
      <c r="L1300" s="31"/>
      <c r="M1300" s="31"/>
      <c r="N1300" s="31"/>
      <c r="O1300" s="31"/>
      <c r="P1300" s="31"/>
      <c r="Q1300" s="31"/>
      <c r="R1300" s="31"/>
      <c r="S1300" s="31"/>
      <c r="T1300" s="31"/>
      <c r="U1300" s="31"/>
      <c r="V1300" s="31"/>
      <c r="W1300" s="31" t="str">
        <f t="shared" si="39"/>
        <v>V_A_NUMMER</v>
      </c>
      <c r="X1300" s="31"/>
      <c r="Y1300" s="31"/>
      <c r="Z1300" s="31"/>
      <c r="AA1300" s="31"/>
      <c r="AB1300" s="31"/>
      <c r="AC1300" s="31"/>
      <c r="AD1300" s="31"/>
      <c r="AE1300" s="31"/>
      <c r="AF1300" s="31"/>
      <c r="AG1300" s="31"/>
      <c r="AH1300" s="31"/>
    </row>
    <row r="1301" spans="1:34" x14ac:dyDescent="0.4">
      <c r="A1301" s="31">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31"/>
      <c r="C1301" s="25" t="str">
        <f t="shared" si="40"/>
        <v>001</v>
      </c>
      <c r="D1301" s="31"/>
      <c r="E1301" s="31"/>
      <c r="F1301" s="31" t="str">
        <f>IF(A1301&lt;&gt;"", _xlfn.IFNA(INDEX(Grunddaten!$A$9:$S$159,MATCH(A1301,Input_Lieferant!$B$9:$B$158,0),MATCH(W1301,Grunddaten!$A$8:$M$8,0)),""), "")&amp;""</f>
        <v>9.2</v>
      </c>
      <c r="G1301" s="31"/>
      <c r="H1301" s="31"/>
      <c r="I1301" s="31"/>
      <c r="J1301" s="31"/>
      <c r="K1301" s="31"/>
      <c r="L1301" s="31"/>
      <c r="M1301" s="31"/>
      <c r="N1301" s="31"/>
      <c r="O1301" s="31"/>
      <c r="P1301" s="31"/>
      <c r="Q1301" s="31"/>
      <c r="R1301" s="31"/>
      <c r="S1301" s="31"/>
      <c r="T1301" s="31"/>
      <c r="U1301" s="31"/>
      <c r="V1301" s="31"/>
      <c r="W1301" s="31" t="str">
        <f t="shared" si="39"/>
        <v>V_REVFREMD</v>
      </c>
      <c r="X1301" s="31"/>
      <c r="Y1301" s="31"/>
      <c r="Z1301" s="31"/>
      <c r="AA1301" s="31"/>
      <c r="AB1301" s="31"/>
      <c r="AC1301" s="31"/>
      <c r="AD1301" s="31"/>
      <c r="AE1301" s="31"/>
      <c r="AF1301" s="31"/>
      <c r="AG1301" s="31"/>
      <c r="AH1301" s="31"/>
    </row>
    <row r="1302" spans="1:34" x14ac:dyDescent="0.4">
      <c r="A1302" s="31">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31"/>
      <c r="C1302" s="25" t="str">
        <f t="shared" si="40"/>
        <v>001</v>
      </c>
      <c r="D1302" s="31"/>
      <c r="E1302" s="31"/>
      <c r="F1302" s="31" t="str">
        <f>IF(A1302&lt;&gt;"", _xlfn.IFNA(INDEX(Grunddaten!$A$9:$S$159,MATCH(A1302,Input_Lieferant!$B$9:$B$158,0),MATCH(W1302,Grunddaten!$A$8:$M$8,0)),""), "")&amp;""</f>
        <v/>
      </c>
      <c r="G1302" s="31"/>
      <c r="H1302" s="31"/>
      <c r="I1302" s="31"/>
      <c r="J1302" s="31"/>
      <c r="K1302" s="31"/>
      <c r="L1302" s="31"/>
      <c r="M1302" s="31"/>
      <c r="N1302" s="31"/>
      <c r="O1302" s="31"/>
      <c r="P1302" s="31"/>
      <c r="Q1302" s="31"/>
      <c r="R1302" s="31"/>
      <c r="S1302" s="31"/>
      <c r="T1302" s="31"/>
      <c r="U1302" s="31"/>
      <c r="V1302" s="31"/>
      <c r="W1302" s="31" t="str">
        <f t="shared" si="39"/>
        <v>V_REVEIGEN</v>
      </c>
      <c r="X1302" s="31"/>
      <c r="Y1302" s="31"/>
      <c r="Z1302" s="31"/>
      <c r="AA1302" s="31"/>
      <c r="AB1302" s="31"/>
      <c r="AC1302" s="31"/>
      <c r="AD1302" s="31"/>
      <c r="AE1302" s="31"/>
      <c r="AF1302" s="31"/>
      <c r="AG1302" s="31"/>
      <c r="AH1302" s="31"/>
    </row>
    <row r="1303" spans="1:34" x14ac:dyDescent="0.4">
      <c r="A1303" s="31">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31"/>
      <c r="C1303" s="25" t="str">
        <f t="shared" si="40"/>
        <v>001</v>
      </c>
      <c r="D1303" s="31"/>
      <c r="E1303" s="31"/>
      <c r="F1303" s="31" t="str">
        <f>IF(A1303&lt;&gt;"", _xlfn.IFNA(INDEX('Systemmanager - Datenassistent'!$A$9:$AE$159,MATCH(A1303,Input_Lieferant!$B$9:$B$158,0),MATCH(W1303,'Systemmanager - Datenassistent'!$A$8:$AE$8,0)),""), "")&amp;""</f>
        <v>tbXxxxzQVpjcMPKgaSHhQqjNFvwMVQ</v>
      </c>
      <c r="G1303" s="31"/>
      <c r="H1303" s="31"/>
      <c r="I1303" s="31"/>
      <c r="J1303" s="31"/>
      <c r="K1303" s="31"/>
      <c r="L1303" s="31"/>
      <c r="M1303" s="31"/>
      <c r="N1303" s="31"/>
      <c r="O1303" s="31"/>
      <c r="P1303" s="31"/>
      <c r="Q1303" s="31"/>
      <c r="R1303" s="31"/>
      <c r="S1303" s="31"/>
      <c r="T1303" s="31"/>
      <c r="U1303" s="31"/>
      <c r="V1303" s="31"/>
      <c r="W1303" s="31" t="str">
        <f t="shared" si="39"/>
        <v>V_SYSTEMMANAGER</v>
      </c>
      <c r="X1303" s="31"/>
      <c r="Y1303" s="31"/>
      <c r="Z1303" s="31"/>
      <c r="AA1303" s="31"/>
      <c r="AB1303" s="31"/>
      <c r="AC1303" s="31"/>
      <c r="AD1303" s="31"/>
      <c r="AE1303" s="31"/>
      <c r="AF1303" s="31"/>
      <c r="AG1303" s="31"/>
      <c r="AH1303" s="31"/>
    </row>
    <row r="1304" spans="1:34" x14ac:dyDescent="0.4">
      <c r="A1304" s="31">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31"/>
      <c r="C1304" s="25" t="str">
        <f t="shared" si="40"/>
        <v>001</v>
      </c>
      <c r="D1304" s="31"/>
      <c r="E1304" s="31"/>
      <c r="F1304" s="31" t="str">
        <f>IF(A1304&lt;&gt;"", _xlfn.IFNA(INDEX(Grunddaten!$A$9:$S$159,MATCH(A1304,Input_Lieferant!$B$9:$B$158,0),MATCH(W1304,Grunddaten!$A$8:$M$8,0)),""), "")&amp;""</f>
        <v>N</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V_UEBERSETZUNG</v>
      </c>
      <c r="X1304" s="31"/>
      <c r="Y1304" s="31"/>
      <c r="Z1304" s="31"/>
      <c r="AA1304" s="31"/>
      <c r="AB1304" s="31"/>
      <c r="AC1304" s="31"/>
      <c r="AD1304" s="31"/>
      <c r="AE1304" s="31"/>
      <c r="AF1304" s="31"/>
      <c r="AG1304" s="31"/>
      <c r="AH1304" s="31"/>
    </row>
    <row r="1305" spans="1:34" x14ac:dyDescent="0.4">
      <c r="A1305" s="31">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31"/>
      <c r="C1305" s="25" t="str">
        <f t="shared" si="40"/>
        <v>001</v>
      </c>
      <c r="D1305" s="31"/>
      <c r="E1305" s="31"/>
      <c r="F1305" s="31" t="str">
        <f>IF(A1305&lt;&gt;"", _xlfn.IFNA(INDEX('Systemmanager - Datenassistent'!$A$9:$AE$159,MATCH(A1305,Input_Lieferant!$B$9:$B$158,0),MATCH(W1305,'Systemmanager - Datenassistent'!$A$8:$AE$8,0)),""), "")&amp;""</f>
        <v/>
      </c>
      <c r="G1305" s="31"/>
      <c r="H1305" s="31"/>
      <c r="I1305" s="31"/>
      <c r="J1305" s="31"/>
      <c r="K1305" s="31"/>
      <c r="L1305" s="31"/>
      <c r="M1305" s="31"/>
      <c r="N1305" s="31"/>
      <c r="O1305" s="31"/>
      <c r="P1305" s="31"/>
      <c r="Q1305" s="31"/>
      <c r="R1305" s="31"/>
      <c r="S1305" s="31"/>
      <c r="T1305" s="31"/>
      <c r="U1305" s="31"/>
      <c r="V1305" s="31"/>
      <c r="W1305" s="31" t="str">
        <f t="shared" si="41"/>
        <v>V_KENNZIFFER</v>
      </c>
      <c r="X1305" s="31"/>
      <c r="Y1305" s="31"/>
      <c r="Z1305" s="31"/>
      <c r="AA1305" s="31"/>
      <c r="AB1305" s="31"/>
      <c r="AC1305" s="31"/>
      <c r="AD1305" s="31"/>
      <c r="AE1305" s="31"/>
      <c r="AF1305" s="31"/>
      <c r="AG1305" s="31"/>
      <c r="AH1305" s="31"/>
    </row>
    <row r="1306" spans="1:34" x14ac:dyDescent="0.4">
      <c r="A1306" s="31">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31"/>
      <c r="C1306" s="25" t="str">
        <f t="shared" si="40"/>
        <v>001</v>
      </c>
      <c r="D1306" s="31"/>
      <c r="E1306" s="31"/>
      <c r="F1306" s="31" t="str">
        <f>IF(A1306&lt;&gt;"", _xlfn.IFNA(INDEX('Systemmanager - Datenassistent'!$A$9:$AE$159,MATCH(A1306,Input_Lieferant!$B$9:$B$158,0),MATCH(W1306,'Systemmanager - Datenassistent'!$A$8:$AE$8,0)),""), "")&amp;""</f>
        <v>UQQoqANpLnelxKgDAiLlAgdbWQPemq</v>
      </c>
      <c r="G1306" s="31"/>
      <c r="H1306" s="31"/>
      <c r="I1306" s="31"/>
      <c r="J1306" s="31"/>
      <c r="K1306" s="31"/>
      <c r="L1306" s="31"/>
      <c r="M1306" s="31"/>
      <c r="N1306" s="31"/>
      <c r="O1306" s="31"/>
      <c r="P1306" s="31"/>
      <c r="Q1306" s="31"/>
      <c r="R1306" s="31"/>
      <c r="S1306" s="31"/>
      <c r="T1306" s="31"/>
      <c r="U1306" s="31"/>
      <c r="V1306" s="31"/>
      <c r="W1306" s="31" t="str">
        <f t="shared" si="41"/>
        <v>V_NEXT_HIGHER</v>
      </c>
      <c r="X1306" s="31"/>
      <c r="Y1306" s="31"/>
      <c r="Z1306" s="31"/>
      <c r="AA1306" s="31"/>
      <c r="AB1306" s="31"/>
      <c r="AC1306" s="31"/>
      <c r="AD1306" s="31"/>
      <c r="AE1306" s="31"/>
      <c r="AF1306" s="31"/>
      <c r="AG1306" s="31"/>
      <c r="AH1306" s="31"/>
    </row>
    <row r="1307" spans="1:34" x14ac:dyDescent="0.4">
      <c r="A1307" s="31">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31"/>
      <c r="C1307" s="25" t="str">
        <f t="shared" si="40"/>
        <v>001</v>
      </c>
      <c r="D1307" s="31"/>
      <c r="E1307" s="31"/>
      <c r="F1307" s="31" t="str">
        <f>IF(A1307&lt;&gt;"", _xlfn.IFNA(INDEX(Grunddaten!$A$9:$S$159,MATCH(A1307,Input_Lieferant!$B$9:$B$158,0),MATCH(W1307,Grunddaten!$A$8:$M$8,0)),""), "")&amp;""</f>
        <v/>
      </c>
      <c r="G1307" s="31"/>
      <c r="H1307" s="31"/>
      <c r="I1307" s="31"/>
      <c r="J1307" s="31"/>
      <c r="K1307" s="31"/>
      <c r="L1307" s="31"/>
      <c r="M1307" s="31"/>
      <c r="N1307" s="31"/>
      <c r="O1307" s="31"/>
      <c r="P1307" s="31"/>
      <c r="Q1307" s="31"/>
      <c r="R1307" s="31"/>
      <c r="S1307" s="31"/>
      <c r="T1307" s="31"/>
      <c r="U1307" s="31"/>
      <c r="V1307" s="31"/>
      <c r="W1307" s="31" t="str">
        <f t="shared" si="41"/>
        <v>V_ZERTFLUG</v>
      </c>
      <c r="X1307" s="31"/>
      <c r="Y1307" s="31"/>
      <c r="Z1307" s="31"/>
      <c r="AA1307" s="31"/>
      <c r="AB1307" s="31"/>
      <c r="AC1307" s="31"/>
      <c r="AD1307" s="31"/>
      <c r="AE1307" s="31"/>
      <c r="AF1307" s="31"/>
      <c r="AG1307" s="31"/>
      <c r="AH1307" s="31"/>
    </row>
    <row r="1308" spans="1:34" x14ac:dyDescent="0.4">
      <c r="A1308" s="31">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31"/>
      <c r="C1308" s="25" t="str">
        <f t="shared" si="40"/>
        <v>001</v>
      </c>
      <c r="D1308" s="31"/>
      <c r="E1308" s="31"/>
      <c r="F1308" s="31" t="str">
        <f>IF(A1308&lt;&gt;"", _xlfn.IFNA(INDEX('Systemmanager - Datenassistent'!$A$9:$AE$159,MATCH(A1308,Input_Lieferant!$B$9:$B$158,0),MATCH(W1308,'Systemmanager - Datenassistent'!$A$8:$AE$8,0)),""), "")&amp;""</f>
        <v>X</v>
      </c>
      <c r="G1308" s="31"/>
      <c r="H1308" s="31"/>
      <c r="I1308" s="31"/>
      <c r="J1308" s="31"/>
      <c r="K1308" s="31"/>
      <c r="L1308" s="31"/>
      <c r="M1308" s="31"/>
      <c r="N1308" s="31"/>
      <c r="O1308" s="31"/>
      <c r="P1308" s="31"/>
      <c r="Q1308" s="31"/>
      <c r="R1308" s="31"/>
      <c r="S1308" s="31"/>
      <c r="T1308" s="31"/>
      <c r="U1308" s="31"/>
      <c r="V1308" s="31"/>
      <c r="W1308" s="31" t="str">
        <f t="shared" si="41"/>
        <v>V_APM</v>
      </c>
      <c r="X1308" s="31"/>
      <c r="Y1308" s="31"/>
      <c r="Z1308" s="31"/>
      <c r="AA1308" s="31"/>
      <c r="AB1308" s="31"/>
      <c r="AC1308" s="31"/>
      <c r="AD1308" s="31"/>
      <c r="AE1308" s="31"/>
      <c r="AF1308" s="31"/>
      <c r="AG1308" s="31"/>
      <c r="AH1308" s="31"/>
    </row>
    <row r="1309" spans="1:34" x14ac:dyDescent="0.4">
      <c r="A1309" s="31">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31"/>
      <c r="C1309" s="25" t="str">
        <f t="shared" si="40"/>
        <v>001</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V_CHEOPS</v>
      </c>
      <c r="X1309" s="31"/>
      <c r="Y1309" s="31"/>
      <c r="Z1309" s="31"/>
      <c r="AA1309" s="31"/>
      <c r="AB1309" s="31"/>
      <c r="AC1309" s="31"/>
      <c r="AD1309" s="31"/>
      <c r="AE1309" s="31"/>
      <c r="AF1309" s="31"/>
      <c r="AG1309" s="31"/>
      <c r="AH1309" s="31"/>
    </row>
    <row r="1310" spans="1:34" x14ac:dyDescent="0.4">
      <c r="A1310" s="31">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31"/>
      <c r="C1310" s="25" t="str">
        <f t="shared" si="40"/>
        <v>001</v>
      </c>
      <c r="D1310" s="31"/>
      <c r="E1310" s="31"/>
      <c r="F1310" s="31" t="str">
        <f>IF(A1310&lt;&gt;"", _xlfn.IFNA(INDEX('Systemmanager - Datenassistent'!$A$9:$AE$159,MATCH(A1310,Input_Lieferant!$B$9:$B$158,0),MATCH(W1310,'Systemmanager - Datenassistent'!$A$8:$AE$8,0)),""), "")&amp;""</f>
        <v/>
      </c>
      <c r="G1310" s="31"/>
      <c r="H1310" s="31"/>
      <c r="I1310" s="31"/>
      <c r="J1310" s="31"/>
      <c r="K1310" s="31"/>
      <c r="L1310" s="31"/>
      <c r="M1310" s="31"/>
      <c r="N1310" s="31"/>
      <c r="O1310" s="31"/>
      <c r="P1310" s="31"/>
      <c r="Q1310" s="31"/>
      <c r="R1310" s="31"/>
      <c r="S1310" s="31"/>
      <c r="T1310" s="31"/>
      <c r="U1310" s="31"/>
      <c r="V1310" s="31"/>
      <c r="W1310" s="31" t="str">
        <f t="shared" si="41"/>
        <v>V_SVSAA</v>
      </c>
      <c r="X1310" s="31"/>
      <c r="Y1310" s="31"/>
      <c r="Z1310" s="31"/>
      <c r="AA1310" s="31"/>
      <c r="AB1310" s="31"/>
      <c r="AC1310" s="31"/>
      <c r="AD1310" s="31"/>
      <c r="AE1310" s="31"/>
      <c r="AF1310" s="31"/>
      <c r="AG1310" s="31"/>
      <c r="AH1310" s="31"/>
    </row>
    <row r="1311" spans="1:34" x14ac:dyDescent="0.4">
      <c r="A1311" s="31">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31"/>
      <c r="C1311" s="25" t="str">
        <f t="shared" si="40"/>
        <v>001</v>
      </c>
      <c r="D1311" s="31"/>
      <c r="E1311" s="31"/>
      <c r="F1311" s="31" t="str">
        <f>IF(A1311&lt;&gt;"", IFERROR(ROUND(INDEX(Input_Lieferant!$A$9:$AS$159,MATCH(A1311,Input_Lieferant!$B$9:$B$158,0),MATCH(W1311,Input_Lieferant!$A$8:$AS$8,0)),2),""), "")&amp;""</f>
        <v>6.55</v>
      </c>
      <c r="G1311" s="31"/>
      <c r="H1311" s="31"/>
      <c r="I1311" s="31"/>
      <c r="J1311" s="31"/>
      <c r="K1311" s="31"/>
      <c r="L1311" s="31"/>
      <c r="M1311" s="31"/>
      <c r="N1311" s="31"/>
      <c r="O1311" s="31"/>
      <c r="P1311" s="31"/>
      <c r="Q1311" s="31"/>
      <c r="R1311" s="31"/>
      <c r="S1311" s="31"/>
      <c r="T1311" s="31"/>
      <c r="U1311" s="31"/>
      <c r="V1311" s="31"/>
      <c r="W1311" s="31" t="str">
        <f t="shared" si="41"/>
        <v>V_BEWERTUNGSPREIS</v>
      </c>
      <c r="X1311" s="31"/>
      <c r="Y1311" s="31"/>
      <c r="Z1311" s="31"/>
      <c r="AA1311" s="31"/>
      <c r="AB1311" s="31"/>
      <c r="AC1311" s="31"/>
      <c r="AD1311" s="31"/>
      <c r="AE1311" s="31"/>
      <c r="AF1311" s="31"/>
      <c r="AG1311" s="31"/>
      <c r="AH1311" s="31"/>
    </row>
    <row r="1312" spans="1:34" x14ac:dyDescent="0.4">
      <c r="A1312" s="31">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31"/>
      <c r="C1312" s="25" t="str">
        <f t="shared" si="40"/>
        <v>001</v>
      </c>
      <c r="D1312" s="31"/>
      <c r="E1312" s="31"/>
      <c r="F1312" s="31" t="str">
        <f>IF(A1312&lt;&gt;"", _xlfn.IFNA(INDEX(Input_Lieferant!$A$9:$AS$159,MATCH(A1312,Input_Lieferant!$B$9:$B$158,0),MATCH(W1312,Input_Lieferant!$A$8:$AS$8,0)),""), "")&amp;""</f>
        <v>CHF</v>
      </c>
      <c r="G1312" s="31"/>
      <c r="H1312" s="31"/>
      <c r="I1312" s="31"/>
      <c r="J1312" s="31"/>
      <c r="K1312" s="31"/>
      <c r="L1312" s="31"/>
      <c r="M1312" s="31"/>
      <c r="N1312" s="31"/>
      <c r="O1312" s="31"/>
      <c r="P1312" s="31"/>
      <c r="Q1312" s="31"/>
      <c r="R1312" s="31"/>
      <c r="S1312" s="31"/>
      <c r="T1312" s="31"/>
      <c r="U1312" s="31"/>
      <c r="V1312" s="31"/>
      <c r="W1312" s="31" t="str">
        <f t="shared" si="41"/>
        <v>V_WAEHRUNG</v>
      </c>
      <c r="X1312" s="31"/>
      <c r="Y1312" s="31"/>
      <c r="Z1312" s="31"/>
      <c r="AA1312" s="31"/>
      <c r="AB1312" s="31"/>
      <c r="AC1312" s="31"/>
      <c r="AD1312" s="31"/>
      <c r="AE1312" s="31"/>
      <c r="AF1312" s="31"/>
      <c r="AG1312" s="31"/>
      <c r="AH1312" s="31"/>
    </row>
    <row r="1313" spans="1:34" x14ac:dyDescent="0.4">
      <c r="A1313" s="31">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31"/>
      <c r="C1313" s="25" t="str">
        <f t="shared" si="40"/>
        <v>001</v>
      </c>
      <c r="D1313" s="31"/>
      <c r="E1313" s="31"/>
      <c r="F1313" s="31" t="str">
        <f>IF(A1313&lt;&gt;"", _xlfn.IFNA(INDEX(Input_Lieferant!$A$9:$AS$159,MATCH(A1313,Input_Lieferant!$B$9:$B$158,0),MATCH(W1313,Input_Lieferant!$A$8:$AS$8,0)),""), "")&amp;""</f>
        <v>69</v>
      </c>
      <c r="G1313" s="31"/>
      <c r="H1313" s="31"/>
      <c r="I1313" s="31"/>
      <c r="J1313" s="31"/>
      <c r="K1313" s="31"/>
      <c r="L1313" s="31"/>
      <c r="M1313" s="31"/>
      <c r="N1313" s="31"/>
      <c r="O1313" s="31"/>
      <c r="P1313" s="31"/>
      <c r="Q1313" s="31"/>
      <c r="R1313" s="31"/>
      <c r="S1313" s="31"/>
      <c r="T1313" s="31"/>
      <c r="U1313" s="31"/>
      <c r="V1313" s="31"/>
      <c r="W1313" s="31" t="str">
        <f t="shared" si="41"/>
        <v>V_PREISEINHEIT</v>
      </c>
      <c r="X1313" s="31"/>
      <c r="Y1313" s="31"/>
      <c r="Z1313" s="31"/>
      <c r="AA1313" s="31"/>
      <c r="AB1313" s="31"/>
      <c r="AC1313" s="31"/>
      <c r="AD1313" s="31"/>
      <c r="AE1313" s="31"/>
      <c r="AF1313" s="31"/>
      <c r="AG1313" s="31"/>
      <c r="AH1313" s="31"/>
    </row>
    <row r="1314" spans="1:34" x14ac:dyDescent="0.4">
      <c r="A1314" s="31">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31"/>
      <c r="C1314" s="25" t="str">
        <f t="shared" si="40"/>
        <v>001</v>
      </c>
      <c r="D1314" s="31"/>
      <c r="E1314" s="31"/>
      <c r="F1314" s="31">
        <f ca="1">IF(A1314&lt;&gt;"",NOW(),"")</f>
        <v>45755.458306134256</v>
      </c>
      <c r="G1314" s="31"/>
      <c r="H1314" s="31"/>
      <c r="I1314" s="31"/>
      <c r="J1314" s="31"/>
      <c r="K1314" s="31"/>
      <c r="L1314" s="31"/>
      <c r="M1314" s="31"/>
      <c r="N1314" s="31"/>
      <c r="O1314" s="31"/>
      <c r="P1314" s="31"/>
      <c r="Q1314" s="31"/>
      <c r="R1314" s="31"/>
      <c r="S1314" s="31"/>
      <c r="T1314" s="31"/>
      <c r="U1314" s="31"/>
      <c r="V1314" s="31"/>
      <c r="W1314" s="31" t="str">
        <f t="shared" si="41"/>
        <v>V_GUELTIGAB</v>
      </c>
      <c r="X1314" s="31"/>
      <c r="Y1314" s="31"/>
      <c r="Z1314" s="31"/>
      <c r="AA1314" s="31"/>
      <c r="AB1314" s="31"/>
      <c r="AC1314" s="31"/>
      <c r="AD1314" s="31"/>
      <c r="AE1314" s="31"/>
      <c r="AF1314" s="31"/>
      <c r="AG1314" s="31"/>
      <c r="AH1314" s="31"/>
    </row>
    <row r="1315" spans="1:34" x14ac:dyDescent="0.4">
      <c r="A1315" s="31">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31"/>
      <c r="C1315" s="25" t="str">
        <f t="shared" si="40"/>
        <v>001</v>
      </c>
      <c r="D1315" s="31"/>
      <c r="E1315" s="31"/>
      <c r="F1315" s="31" t="str">
        <f>IF(A1315&lt;&gt;"", _xlfn.IFNA(INDEX('Systemmanager - Datenassistent'!$A$9:$AE$159,MATCH(A1315,Input_Lieferant!$B$9:$B$158,0),MATCH(W1315,'Systemmanager - Datenassistent'!$A$8:$AE$8,0)),""), "")&amp;""</f>
        <v>X</v>
      </c>
      <c r="G1315" s="31"/>
      <c r="H1315" s="31"/>
      <c r="I1315" s="31"/>
      <c r="J1315" s="31"/>
      <c r="K1315" s="31"/>
      <c r="L1315" s="31"/>
      <c r="M1315" s="31"/>
      <c r="N1315" s="31"/>
      <c r="O1315" s="31"/>
      <c r="P1315" s="31"/>
      <c r="Q1315" s="31"/>
      <c r="R1315" s="31"/>
      <c r="S1315" s="31"/>
      <c r="T1315" s="31"/>
      <c r="U1315" s="31"/>
      <c r="V1315" s="31"/>
      <c r="W1315" s="31" t="str">
        <f t="shared" si="41"/>
        <v>V_MIET_RELEVANZ</v>
      </c>
      <c r="X1315" s="31"/>
      <c r="Y1315" s="31"/>
      <c r="Z1315" s="31"/>
      <c r="AA1315" s="31"/>
      <c r="AB1315" s="31"/>
      <c r="AC1315" s="31"/>
      <c r="AD1315" s="31"/>
      <c r="AE1315" s="31"/>
      <c r="AF1315" s="31"/>
      <c r="AG1315" s="31"/>
      <c r="AH1315" s="31"/>
    </row>
    <row r="1316" spans="1:34" x14ac:dyDescent="0.4">
      <c r="A1316" s="31">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31"/>
      <c r="C1316" s="25" t="str">
        <f t="shared" si="40"/>
        <v>001</v>
      </c>
      <c r="D1316" s="31"/>
      <c r="E1316" s="31"/>
      <c r="F1316" s="31" t="str">
        <f>IF(A1316&lt;&gt;"", _xlfn.IFNA(INDEX('Systemmanager - Datenassistent'!$A$9:$AE$159,MATCH(A1316,Input_Lieferant!$B$9:$B$158,0),MATCH(W1316,'Systemmanager - Datenassistent'!$A$8:$AE$8,0)),""), "")&amp;""</f>
        <v>8</v>
      </c>
      <c r="G1316" s="31"/>
      <c r="H1316" s="31"/>
      <c r="I1316" s="31"/>
      <c r="J1316" s="31"/>
      <c r="K1316" s="31"/>
      <c r="L1316" s="31"/>
      <c r="M1316" s="31"/>
      <c r="N1316" s="31"/>
      <c r="O1316" s="31"/>
      <c r="P1316" s="31"/>
      <c r="Q1316" s="31"/>
      <c r="R1316" s="31"/>
      <c r="S1316" s="31"/>
      <c r="T1316" s="31"/>
      <c r="U1316" s="31"/>
      <c r="V1316" s="31"/>
      <c r="W1316" s="31" t="str">
        <f t="shared" si="41"/>
        <v>V_NACHSCHUBKLASSE</v>
      </c>
      <c r="X1316" s="31"/>
      <c r="Y1316" s="31"/>
      <c r="Z1316" s="31"/>
      <c r="AA1316" s="31"/>
      <c r="AB1316" s="31"/>
      <c r="AC1316" s="31"/>
      <c r="AD1316" s="31"/>
      <c r="AE1316" s="31"/>
      <c r="AF1316" s="31"/>
      <c r="AG1316" s="31"/>
      <c r="AH1316" s="31"/>
    </row>
    <row r="1317" spans="1:34" x14ac:dyDescent="0.4">
      <c r="A1317" s="31">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31"/>
      <c r="C1317" s="25" t="str">
        <f t="shared" si="40"/>
        <v>001</v>
      </c>
      <c r="D1317" s="31"/>
      <c r="E1317" s="31"/>
      <c r="F1317" s="31" t="str">
        <f>IF(A1317&lt;&gt;"", _xlfn.IFNA(INDEX(Input_Lieferant!$A$9:$AS$159,MATCH(A1317,Input_Lieferant!$B$9:$B$158,0),MATCH(W1317,Input_Lieferant!$A$8:$AS$8,0)),""), "")&amp;""</f>
        <v/>
      </c>
      <c r="G1317" s="31"/>
      <c r="H1317" s="31"/>
      <c r="I1317" s="31"/>
      <c r="J1317" s="31"/>
      <c r="K1317" s="31"/>
      <c r="L1317" s="31"/>
      <c r="M1317" s="31"/>
      <c r="N1317" s="31"/>
      <c r="O1317" s="31"/>
      <c r="P1317" s="31"/>
      <c r="Q1317" s="31"/>
      <c r="R1317" s="31"/>
      <c r="S1317" s="31"/>
      <c r="T1317" s="31"/>
      <c r="U1317" s="31"/>
      <c r="V1317" s="31"/>
      <c r="W1317" s="31" t="str">
        <f t="shared" si="41"/>
        <v>V_LAGERFAEHIGKEIT</v>
      </c>
      <c r="X1317" s="31"/>
      <c r="Y1317" s="31"/>
      <c r="Z1317" s="31"/>
      <c r="AA1317" s="31"/>
      <c r="AB1317" s="31"/>
      <c r="AC1317" s="31"/>
      <c r="AD1317" s="31"/>
      <c r="AE1317" s="31"/>
      <c r="AF1317" s="31"/>
      <c r="AG1317" s="31"/>
      <c r="AH1317" s="31"/>
    </row>
    <row r="1318" spans="1:34" x14ac:dyDescent="0.4">
      <c r="A1318" s="31">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31"/>
      <c r="C1318" s="25" t="str">
        <f t="shared" si="40"/>
        <v>001</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V_BETRIEBSMITTEL</v>
      </c>
      <c r="X1318" s="31"/>
      <c r="Y1318" s="31"/>
      <c r="Z1318" s="31"/>
      <c r="AA1318" s="31"/>
      <c r="AB1318" s="31"/>
      <c r="AC1318" s="31"/>
      <c r="AD1318" s="31"/>
      <c r="AE1318" s="31"/>
      <c r="AF1318" s="31"/>
      <c r="AG1318" s="31"/>
      <c r="AH1318" s="31"/>
    </row>
    <row r="1319" spans="1:34" x14ac:dyDescent="0.4">
      <c r="A1319" s="31">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31"/>
      <c r="C1319" s="25" t="str">
        <f t="shared" si="40"/>
        <v>001</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V_SONDERBETRIEBSMITTEL_MKZ</v>
      </c>
      <c r="X1319" s="31"/>
      <c r="Y1319" s="31"/>
      <c r="Z1319" s="31"/>
      <c r="AA1319" s="31"/>
      <c r="AB1319" s="31"/>
      <c r="AC1319" s="31"/>
      <c r="AD1319" s="31"/>
      <c r="AE1319" s="31"/>
      <c r="AF1319" s="31"/>
      <c r="AG1319" s="31"/>
      <c r="AH1319" s="31"/>
    </row>
    <row r="1320" spans="1:34" x14ac:dyDescent="0.4">
      <c r="A1320" s="31">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31"/>
      <c r="C1320" s="25" t="str">
        <f t="shared" si="40"/>
        <v>001</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V_SONDERBETRIEBSMITTEL_PRD</v>
      </c>
      <c r="X1320" s="31"/>
      <c r="Y1320" s="31"/>
      <c r="Z1320" s="31"/>
      <c r="AA1320" s="31"/>
      <c r="AB1320" s="31"/>
      <c r="AC1320" s="31"/>
      <c r="AD1320" s="31"/>
      <c r="AE1320" s="31"/>
      <c r="AF1320" s="31"/>
      <c r="AG1320" s="31"/>
      <c r="AH1320" s="31"/>
    </row>
    <row r="1321" spans="1:34" x14ac:dyDescent="0.4">
      <c r="A1321" s="31">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31"/>
      <c r="C1321" s="25" t="str">
        <f t="shared" si="40"/>
        <v>001</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31"/>
      <c r="H1321" s="31"/>
      <c r="I1321" s="31"/>
      <c r="J1321" s="31"/>
      <c r="K1321" s="31"/>
      <c r="L1321" s="31"/>
      <c r="M1321" s="31"/>
      <c r="N1321" s="31"/>
      <c r="O1321" s="31"/>
      <c r="P1321" s="31"/>
      <c r="Q1321" s="31"/>
      <c r="R1321" s="31"/>
      <c r="S1321" s="31"/>
      <c r="T1321" s="31"/>
      <c r="U1321" s="31"/>
      <c r="V1321" s="31"/>
      <c r="W1321" s="31" t="str">
        <f t="shared" si="41"/>
        <v>V_SONDERBETRIEBSMITTEL_TRP</v>
      </c>
      <c r="X1321" s="31"/>
      <c r="Y1321" s="31"/>
      <c r="Z1321" s="31"/>
      <c r="AA1321" s="31"/>
      <c r="AB1321" s="31"/>
      <c r="AC1321" s="31"/>
      <c r="AD1321" s="31"/>
      <c r="AE1321" s="31"/>
      <c r="AF1321" s="31"/>
      <c r="AG1321" s="31"/>
      <c r="AH1321" s="31"/>
    </row>
    <row r="1322" spans="1:34" x14ac:dyDescent="0.4">
      <c r="A1322" s="31">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31"/>
      <c r="C1322" s="25" t="str">
        <f t="shared" si="40"/>
        <v>001</v>
      </c>
      <c r="D1322" s="31"/>
      <c r="E1322" s="31"/>
      <c r="F1322" s="31" t="str">
        <f>IF(A1322&lt;&gt;"", _xlfn.IFNA(INDEX(Grunddaten!$A$9:$S$159,MATCH(A1322,Input_Lieferant!$B$9:$B$158,0),MATCH(W1322,Grunddaten!$A$8:$M$8,0)),""), "")&amp;""</f>
        <v>BjfMQNuWHvaXpQfopBmzltJqetyQgH</v>
      </c>
      <c r="G1322" s="31"/>
      <c r="H1322" s="31"/>
      <c r="I1322" s="31"/>
      <c r="J1322" s="31"/>
      <c r="K1322" s="31"/>
      <c r="L1322" s="31"/>
      <c r="M1322" s="31"/>
      <c r="N1322" s="31"/>
      <c r="O1322" s="31"/>
      <c r="P1322" s="31"/>
      <c r="Q1322" s="31"/>
      <c r="R1322" s="31"/>
      <c r="S1322" s="31"/>
      <c r="T1322" s="31"/>
      <c r="U1322" s="31"/>
      <c r="V1322" s="31"/>
      <c r="W1322" s="31" t="str">
        <f t="shared" si="41"/>
        <v>V_A_NUMMER</v>
      </c>
      <c r="X1322" s="31"/>
      <c r="Y1322" s="31"/>
      <c r="Z1322" s="31"/>
      <c r="AA1322" s="31"/>
      <c r="AB1322" s="31"/>
      <c r="AC1322" s="31"/>
      <c r="AD1322" s="31"/>
      <c r="AE1322" s="31"/>
      <c r="AF1322" s="31"/>
      <c r="AG1322" s="31"/>
      <c r="AH1322" s="31"/>
    </row>
    <row r="1323" spans="1:34" x14ac:dyDescent="0.4">
      <c r="A1323" s="31">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31"/>
      <c r="C1323" s="25" t="str">
        <f t="shared" si="40"/>
        <v>001</v>
      </c>
      <c r="D1323" s="31"/>
      <c r="E1323" s="31"/>
      <c r="F1323" s="31" t="str">
        <f>IF(A1323&lt;&gt;"", _xlfn.IFNA(INDEX(Grunddaten!$A$9:$S$159,MATCH(A1323,Input_Lieferant!$B$9:$B$158,0),MATCH(W1323,Grunddaten!$A$8:$M$8,0)),""), "")&amp;""</f>
        <v>5.9</v>
      </c>
      <c r="G1323" s="31"/>
      <c r="H1323" s="31"/>
      <c r="I1323" s="31"/>
      <c r="J1323" s="31"/>
      <c r="K1323" s="31"/>
      <c r="L1323" s="31"/>
      <c r="M1323" s="31"/>
      <c r="N1323" s="31"/>
      <c r="O1323" s="31"/>
      <c r="P1323" s="31"/>
      <c r="Q1323" s="31"/>
      <c r="R1323" s="31"/>
      <c r="S1323" s="31"/>
      <c r="T1323" s="31"/>
      <c r="U1323" s="31"/>
      <c r="V1323" s="31"/>
      <c r="W1323" s="31" t="str">
        <f t="shared" si="41"/>
        <v>V_REVFREMD</v>
      </c>
      <c r="X1323" s="31"/>
      <c r="Y1323" s="31"/>
      <c r="Z1323" s="31"/>
      <c r="AA1323" s="31"/>
      <c r="AB1323" s="31"/>
      <c r="AC1323" s="31"/>
      <c r="AD1323" s="31"/>
      <c r="AE1323" s="31"/>
      <c r="AF1323" s="31"/>
      <c r="AG1323" s="31"/>
      <c r="AH1323" s="31"/>
    </row>
    <row r="1324" spans="1:34" x14ac:dyDescent="0.4">
      <c r="A1324" s="31">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31"/>
      <c r="C1324" s="25" t="str">
        <f t="shared" si="40"/>
        <v>001</v>
      </c>
      <c r="D1324" s="31"/>
      <c r="E1324" s="31"/>
      <c r="F1324" s="31" t="str">
        <f>IF(A1324&lt;&gt;"", _xlfn.IFNA(INDEX(Grunddaten!$A$9:$S$159,MATCH(A1324,Input_Lieferant!$B$9:$B$158,0),MATCH(W1324,Grunddaten!$A$8:$M$8,0)),""), "")&amp;""</f>
        <v/>
      </c>
      <c r="G1324" s="31"/>
      <c r="H1324" s="31"/>
      <c r="I1324" s="31"/>
      <c r="J1324" s="31"/>
      <c r="K1324" s="31"/>
      <c r="L1324" s="31"/>
      <c r="M1324" s="31"/>
      <c r="N1324" s="31"/>
      <c r="O1324" s="31"/>
      <c r="P1324" s="31"/>
      <c r="Q1324" s="31"/>
      <c r="R1324" s="31"/>
      <c r="S1324" s="31"/>
      <c r="T1324" s="31"/>
      <c r="U1324" s="31"/>
      <c r="V1324" s="31"/>
      <c r="W1324" s="31" t="str">
        <f t="shared" si="41"/>
        <v>V_REVEIGEN</v>
      </c>
      <c r="X1324" s="31"/>
      <c r="Y1324" s="31"/>
      <c r="Z1324" s="31"/>
      <c r="AA1324" s="31"/>
      <c r="AB1324" s="31"/>
      <c r="AC1324" s="31"/>
      <c r="AD1324" s="31"/>
      <c r="AE1324" s="31"/>
      <c r="AF1324" s="31"/>
      <c r="AG1324" s="31"/>
      <c r="AH1324" s="31"/>
    </row>
    <row r="1325" spans="1:34" x14ac:dyDescent="0.4">
      <c r="A1325" s="31">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31"/>
      <c r="C1325" s="25" t="str">
        <f t="shared" si="40"/>
        <v>001</v>
      </c>
      <c r="D1325" s="31"/>
      <c r="E1325" s="31"/>
      <c r="F1325" s="31" t="str">
        <f>IF(A1325&lt;&gt;"", _xlfn.IFNA(INDEX('Systemmanager - Datenassistent'!$A$9:$AE$159,MATCH(A1325,Input_Lieferant!$B$9:$B$158,0),MATCH(W1325,'Systemmanager - Datenassistent'!$A$8:$AE$8,0)),""), "")&amp;""</f>
        <v>SDPhFAFDtqFIEMFxMubdOBejRvQKiy</v>
      </c>
      <c r="G1325" s="31"/>
      <c r="H1325" s="31"/>
      <c r="I1325" s="31"/>
      <c r="J1325" s="31"/>
      <c r="K1325" s="31"/>
      <c r="L1325" s="31"/>
      <c r="M1325" s="31"/>
      <c r="N1325" s="31"/>
      <c r="O1325" s="31"/>
      <c r="P1325" s="31"/>
      <c r="Q1325" s="31"/>
      <c r="R1325" s="31"/>
      <c r="S1325" s="31"/>
      <c r="T1325" s="31"/>
      <c r="U1325" s="31"/>
      <c r="V1325" s="31"/>
      <c r="W1325" s="31" t="str">
        <f t="shared" si="41"/>
        <v>V_SYSTEMMANAGER</v>
      </c>
      <c r="X1325" s="31"/>
      <c r="Y1325" s="31"/>
      <c r="Z1325" s="31"/>
      <c r="AA1325" s="31"/>
      <c r="AB1325" s="31"/>
      <c r="AC1325" s="31"/>
      <c r="AD1325" s="31"/>
      <c r="AE1325" s="31"/>
      <c r="AF1325" s="31"/>
      <c r="AG1325" s="31"/>
      <c r="AH1325" s="31"/>
    </row>
    <row r="1326" spans="1:34" x14ac:dyDescent="0.4">
      <c r="A1326" s="31">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31"/>
      <c r="C1326" s="25" t="str">
        <f t="shared" si="40"/>
        <v>001</v>
      </c>
      <c r="D1326" s="31"/>
      <c r="E1326" s="31"/>
      <c r="F1326" s="31" t="str">
        <f>IF(A1326&lt;&gt;"", _xlfn.IFNA(INDEX(Grunddaten!$A$9:$S$159,MATCH(A1326,Input_Lieferant!$B$9:$B$158,0),MATCH(W1326,Grunddaten!$A$8:$M$8,0)),""), "")&amp;""</f>
        <v>N</v>
      </c>
      <c r="G1326" s="31"/>
      <c r="H1326" s="31"/>
      <c r="I1326" s="31"/>
      <c r="J1326" s="31"/>
      <c r="K1326" s="31"/>
      <c r="L1326" s="31"/>
      <c r="M1326" s="31"/>
      <c r="N1326" s="31"/>
      <c r="O1326" s="31"/>
      <c r="P1326" s="31"/>
      <c r="Q1326" s="31"/>
      <c r="R1326" s="31"/>
      <c r="S1326" s="31"/>
      <c r="T1326" s="31"/>
      <c r="U1326" s="31"/>
      <c r="V1326" s="31"/>
      <c r="W1326" s="31" t="str">
        <f t="shared" si="41"/>
        <v>V_UEBERSETZUNG</v>
      </c>
      <c r="X1326" s="31"/>
      <c r="Y1326" s="31"/>
      <c r="Z1326" s="31"/>
      <c r="AA1326" s="31"/>
      <c r="AB1326" s="31"/>
      <c r="AC1326" s="31"/>
      <c r="AD1326" s="31"/>
      <c r="AE1326" s="31"/>
      <c r="AF1326" s="31"/>
      <c r="AG1326" s="31"/>
      <c r="AH1326" s="31"/>
    </row>
    <row r="1327" spans="1:34" x14ac:dyDescent="0.4">
      <c r="A1327" s="31">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31"/>
      <c r="C1327" s="25" t="str">
        <f t="shared" si="40"/>
        <v>001</v>
      </c>
      <c r="D1327" s="31"/>
      <c r="E1327" s="31"/>
      <c r="F1327" s="31" t="str">
        <f>IF(A1327&lt;&gt;"", _xlfn.IFNA(INDEX('Systemmanager - Datenassistent'!$A$9:$AE$159,MATCH(A1327,Input_Lieferant!$B$9:$B$158,0),MATCH(W1327,'Systemmanager - Datenassistent'!$A$8:$AE$8,0)),""), "")&amp;""</f>
        <v/>
      </c>
      <c r="G1327" s="31"/>
      <c r="H1327" s="31"/>
      <c r="I1327" s="31"/>
      <c r="J1327" s="31"/>
      <c r="K1327" s="31"/>
      <c r="L1327" s="31"/>
      <c r="M1327" s="31"/>
      <c r="N1327" s="31"/>
      <c r="O1327" s="31"/>
      <c r="P1327" s="31"/>
      <c r="Q1327" s="31"/>
      <c r="R1327" s="31"/>
      <c r="S1327" s="31"/>
      <c r="T1327" s="31"/>
      <c r="U1327" s="31"/>
      <c r="V1327" s="31"/>
      <c r="W1327" s="31" t="str">
        <f t="shared" si="41"/>
        <v>V_KENNZIFFER</v>
      </c>
      <c r="X1327" s="31"/>
      <c r="Y1327" s="31"/>
      <c r="Z1327" s="31"/>
      <c r="AA1327" s="31"/>
      <c r="AB1327" s="31"/>
      <c r="AC1327" s="31"/>
      <c r="AD1327" s="31"/>
      <c r="AE1327" s="31"/>
      <c r="AF1327" s="31"/>
      <c r="AG1327" s="31"/>
      <c r="AH1327" s="31"/>
    </row>
    <row r="1328" spans="1:34" x14ac:dyDescent="0.4">
      <c r="A1328" s="31">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31"/>
      <c r="C1328" s="25" t="str">
        <f t="shared" si="40"/>
        <v>001</v>
      </c>
      <c r="D1328" s="31"/>
      <c r="E1328" s="31"/>
      <c r="F1328" s="31" t="str">
        <f>IF(A1328&lt;&gt;"", _xlfn.IFNA(INDEX('Systemmanager - Datenassistent'!$A$9:$AE$159,MATCH(A1328,Input_Lieferant!$B$9:$B$158,0),MATCH(W1328,'Systemmanager - Datenassistent'!$A$8:$AE$8,0)),""), "")&amp;""</f>
        <v>aRtuaiHuoVpLXyUwDEwUDvPSoWzHxa</v>
      </c>
      <c r="G1328" s="31"/>
      <c r="H1328" s="31"/>
      <c r="I1328" s="31"/>
      <c r="J1328" s="31"/>
      <c r="K1328" s="31"/>
      <c r="L1328" s="31"/>
      <c r="M1328" s="31"/>
      <c r="N1328" s="31"/>
      <c r="O1328" s="31"/>
      <c r="P1328" s="31"/>
      <c r="Q1328" s="31"/>
      <c r="R1328" s="31"/>
      <c r="S1328" s="31"/>
      <c r="T1328" s="31"/>
      <c r="U1328" s="31"/>
      <c r="V1328" s="31"/>
      <c r="W1328" s="31" t="str">
        <f t="shared" si="41"/>
        <v>V_NEXT_HIGHER</v>
      </c>
      <c r="X1328" s="31"/>
      <c r="Y1328" s="31"/>
      <c r="Z1328" s="31"/>
      <c r="AA1328" s="31"/>
      <c r="AB1328" s="31"/>
      <c r="AC1328" s="31"/>
      <c r="AD1328" s="31"/>
      <c r="AE1328" s="31"/>
      <c r="AF1328" s="31"/>
      <c r="AG1328" s="31"/>
      <c r="AH1328" s="31"/>
    </row>
    <row r="1329" spans="1:34" x14ac:dyDescent="0.4">
      <c r="A1329" s="31">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31"/>
      <c r="C1329" s="25" t="str">
        <f t="shared" si="40"/>
        <v>001</v>
      </c>
      <c r="D1329" s="31"/>
      <c r="E1329" s="31"/>
      <c r="F1329" s="31" t="str">
        <f>IF(A1329&lt;&gt;"", _xlfn.IFNA(INDEX(Grunddaten!$A$9:$S$159,MATCH(A1329,Input_Lieferant!$B$9:$B$158,0),MATCH(W1329,Grunddaten!$A$8:$M$8,0)),""), "")&amp;""</f>
        <v>J</v>
      </c>
      <c r="G1329" s="31"/>
      <c r="H1329" s="31"/>
      <c r="I1329" s="31"/>
      <c r="J1329" s="31"/>
      <c r="K1329" s="31"/>
      <c r="L1329" s="31"/>
      <c r="M1329" s="31"/>
      <c r="N1329" s="31"/>
      <c r="O1329" s="31"/>
      <c r="P1329" s="31"/>
      <c r="Q1329" s="31"/>
      <c r="R1329" s="31"/>
      <c r="S1329" s="31"/>
      <c r="T1329" s="31"/>
      <c r="U1329" s="31"/>
      <c r="V1329" s="31"/>
      <c r="W1329" s="31" t="str">
        <f t="shared" si="41"/>
        <v>V_ZERTFLUG</v>
      </c>
      <c r="X1329" s="31"/>
      <c r="Y1329" s="31"/>
      <c r="Z1329" s="31"/>
      <c r="AA1329" s="31"/>
      <c r="AB1329" s="31"/>
      <c r="AC1329" s="31"/>
      <c r="AD1329" s="31"/>
      <c r="AE1329" s="31"/>
      <c r="AF1329" s="31"/>
      <c r="AG1329" s="31"/>
      <c r="AH1329" s="31"/>
    </row>
    <row r="1330" spans="1:34" x14ac:dyDescent="0.4">
      <c r="A1330" s="31">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31"/>
      <c r="C1330" s="25" t="str">
        <f t="shared" si="40"/>
        <v>001</v>
      </c>
      <c r="D1330" s="31"/>
      <c r="E1330" s="31"/>
      <c r="F1330" s="31" t="str">
        <f>IF(A1330&lt;&gt;"", _xlfn.IFNA(INDEX('Systemmanager - Datenassistent'!$A$9:$AE$159,MATCH(A1330,Input_Lieferant!$B$9:$B$158,0),MATCH(W1330,'Systemmanager - Datenassistent'!$A$8:$AE$8,0)),""), "")&amp;""</f>
        <v/>
      </c>
      <c r="G1330" s="31"/>
      <c r="H1330" s="31"/>
      <c r="I1330" s="31"/>
      <c r="J1330" s="31"/>
      <c r="K1330" s="31"/>
      <c r="L1330" s="31"/>
      <c r="M1330" s="31"/>
      <c r="N1330" s="31"/>
      <c r="O1330" s="31"/>
      <c r="P1330" s="31"/>
      <c r="Q1330" s="31"/>
      <c r="R1330" s="31"/>
      <c r="S1330" s="31"/>
      <c r="T1330" s="31"/>
      <c r="U1330" s="31"/>
      <c r="V1330" s="31"/>
      <c r="W1330" s="31" t="str">
        <f t="shared" si="41"/>
        <v>V_APM</v>
      </c>
      <c r="X1330" s="31"/>
      <c r="Y1330" s="31"/>
      <c r="Z1330" s="31"/>
      <c r="AA1330" s="31"/>
      <c r="AB1330" s="31"/>
      <c r="AC1330" s="31"/>
      <c r="AD1330" s="31"/>
      <c r="AE1330" s="31"/>
      <c r="AF1330" s="31"/>
      <c r="AG1330" s="31"/>
      <c r="AH1330" s="31"/>
    </row>
    <row r="1331" spans="1:34" x14ac:dyDescent="0.4">
      <c r="A1331" s="31">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31"/>
      <c r="C1331" s="25" t="str">
        <f t="shared" si="40"/>
        <v>001</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V_CHEOPS</v>
      </c>
      <c r="X1331" s="31"/>
      <c r="Y1331" s="31"/>
      <c r="Z1331" s="31"/>
      <c r="AA1331" s="31"/>
      <c r="AB1331" s="31"/>
      <c r="AC1331" s="31"/>
      <c r="AD1331" s="31"/>
      <c r="AE1331" s="31"/>
      <c r="AF1331" s="31"/>
      <c r="AG1331" s="31"/>
      <c r="AH1331" s="31"/>
    </row>
    <row r="1332" spans="1:34" x14ac:dyDescent="0.4">
      <c r="A1332" s="31">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31"/>
      <c r="C1332" s="25" t="str">
        <f t="shared" si="40"/>
        <v>001</v>
      </c>
      <c r="D1332" s="31"/>
      <c r="E1332" s="31"/>
      <c r="F1332" s="31" t="str">
        <f>IF(A1332&lt;&gt;"", _xlfn.IFNA(INDEX('Systemmanager - Datenassistent'!$A$9:$AE$159,MATCH(A1332,Input_Lieferant!$B$9:$B$158,0),MATCH(W1332,'Systemmanager - Datenassistent'!$A$8:$AE$8,0)),""), "")&amp;""</f>
        <v/>
      </c>
      <c r="G1332" s="31"/>
      <c r="H1332" s="31"/>
      <c r="I1332" s="31"/>
      <c r="J1332" s="31"/>
      <c r="K1332" s="31"/>
      <c r="L1332" s="31"/>
      <c r="M1332" s="31"/>
      <c r="N1332" s="31"/>
      <c r="O1332" s="31"/>
      <c r="P1332" s="31"/>
      <c r="Q1332" s="31"/>
      <c r="R1332" s="31"/>
      <c r="S1332" s="31"/>
      <c r="T1332" s="31"/>
      <c r="U1332" s="31"/>
      <c r="V1332" s="31"/>
      <c r="W1332" s="31" t="str">
        <f t="shared" si="41"/>
        <v>V_SVSAA</v>
      </c>
      <c r="X1332" s="31"/>
      <c r="Y1332" s="31"/>
      <c r="Z1332" s="31"/>
      <c r="AA1332" s="31"/>
      <c r="AB1332" s="31"/>
      <c r="AC1332" s="31"/>
      <c r="AD1332" s="31"/>
      <c r="AE1332" s="31"/>
      <c r="AF1332" s="31"/>
      <c r="AG1332" s="31"/>
      <c r="AH1332" s="31"/>
    </row>
    <row r="1333" spans="1:34" x14ac:dyDescent="0.4">
      <c r="A1333" s="31">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31"/>
      <c r="C1333" s="25" t="str">
        <f t="shared" si="40"/>
        <v>001</v>
      </c>
      <c r="D1333" s="31"/>
      <c r="E1333" s="31"/>
      <c r="F1333" s="31" t="str">
        <f>IF(A1333&lt;&gt;"", IFERROR(ROUND(INDEX(Input_Lieferant!$A$9:$AS$159,MATCH(A1333,Input_Lieferant!$B$9:$B$158,0),MATCH(W1333,Input_Lieferant!$A$8:$AS$8,0)),2),""), "")&amp;""</f>
        <v>5.3</v>
      </c>
      <c r="G1333" s="31"/>
      <c r="H1333" s="31"/>
      <c r="I1333" s="31"/>
      <c r="J1333" s="31"/>
      <c r="K1333" s="31"/>
      <c r="L1333" s="31"/>
      <c r="M1333" s="31"/>
      <c r="N1333" s="31"/>
      <c r="O1333" s="31"/>
      <c r="P1333" s="31"/>
      <c r="Q1333" s="31"/>
      <c r="R1333" s="31"/>
      <c r="S1333" s="31"/>
      <c r="T1333" s="31"/>
      <c r="U1333" s="31"/>
      <c r="V1333" s="31"/>
      <c r="W1333" s="31" t="str">
        <f t="shared" si="41"/>
        <v>V_BEWERTUNGSPREIS</v>
      </c>
      <c r="X1333" s="31"/>
      <c r="Y1333" s="31"/>
      <c r="Z1333" s="31"/>
      <c r="AA1333" s="31"/>
      <c r="AB1333" s="31"/>
      <c r="AC1333" s="31"/>
      <c r="AD1333" s="31"/>
      <c r="AE1333" s="31"/>
      <c r="AF1333" s="31"/>
      <c r="AG1333" s="31"/>
      <c r="AH1333" s="31"/>
    </row>
    <row r="1334" spans="1:34" x14ac:dyDescent="0.4">
      <c r="A1334" s="31">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31"/>
      <c r="C1334" s="25" t="str">
        <f t="shared" si="40"/>
        <v>001</v>
      </c>
      <c r="D1334" s="31"/>
      <c r="E1334" s="31"/>
      <c r="F1334" s="31" t="str">
        <f>IF(A1334&lt;&gt;"", _xlfn.IFNA(INDEX(Input_Lieferant!$A$9:$AS$159,MATCH(A1334,Input_Lieferant!$B$9:$B$158,0),MATCH(W1334,Input_Lieferant!$A$8:$AS$8,0)),""), "")&amp;""</f>
        <v>CHF</v>
      </c>
      <c r="G1334" s="31"/>
      <c r="H1334" s="31"/>
      <c r="I1334" s="31"/>
      <c r="J1334" s="31"/>
      <c r="K1334" s="31"/>
      <c r="L1334" s="31"/>
      <c r="M1334" s="31"/>
      <c r="N1334" s="31"/>
      <c r="O1334" s="31"/>
      <c r="P1334" s="31"/>
      <c r="Q1334" s="31"/>
      <c r="R1334" s="31"/>
      <c r="S1334" s="31"/>
      <c r="T1334" s="31"/>
      <c r="U1334" s="31"/>
      <c r="V1334" s="31"/>
      <c r="W1334" s="31" t="str">
        <f t="shared" si="41"/>
        <v>V_WAEHRUNG</v>
      </c>
      <c r="X1334" s="31"/>
      <c r="Y1334" s="31"/>
      <c r="Z1334" s="31"/>
      <c r="AA1334" s="31"/>
      <c r="AB1334" s="31"/>
      <c r="AC1334" s="31"/>
      <c r="AD1334" s="31"/>
      <c r="AE1334" s="31"/>
      <c r="AF1334" s="31"/>
      <c r="AG1334" s="31"/>
      <c r="AH1334" s="31"/>
    </row>
    <row r="1335" spans="1:34" x14ac:dyDescent="0.4">
      <c r="A1335" s="31">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31"/>
      <c r="C1335" s="25" t="str">
        <f t="shared" si="40"/>
        <v>001</v>
      </c>
      <c r="D1335" s="31"/>
      <c r="E1335" s="31"/>
      <c r="F1335" s="31" t="str">
        <f>IF(A1335&lt;&gt;"", _xlfn.IFNA(INDEX(Input_Lieferant!$A$9:$AS$159,MATCH(A1335,Input_Lieferant!$B$9:$B$158,0),MATCH(W1335,Input_Lieferant!$A$8:$AS$8,0)),""), "")&amp;""</f>
        <v>37</v>
      </c>
      <c r="G1335" s="31"/>
      <c r="H1335" s="31"/>
      <c r="I1335" s="31"/>
      <c r="J1335" s="31"/>
      <c r="K1335" s="31"/>
      <c r="L1335" s="31"/>
      <c r="M1335" s="31"/>
      <c r="N1335" s="31"/>
      <c r="O1335" s="31"/>
      <c r="P1335" s="31"/>
      <c r="Q1335" s="31"/>
      <c r="R1335" s="31"/>
      <c r="S1335" s="31"/>
      <c r="T1335" s="31"/>
      <c r="U1335" s="31"/>
      <c r="V1335" s="31"/>
      <c r="W1335" s="31" t="str">
        <f t="shared" si="41"/>
        <v>V_PREISEINHEIT</v>
      </c>
      <c r="X1335" s="31"/>
      <c r="Y1335" s="31"/>
      <c r="Z1335" s="31"/>
      <c r="AA1335" s="31"/>
      <c r="AB1335" s="31"/>
      <c r="AC1335" s="31"/>
      <c r="AD1335" s="31"/>
      <c r="AE1335" s="31"/>
      <c r="AF1335" s="31"/>
      <c r="AG1335" s="31"/>
      <c r="AH1335" s="31"/>
    </row>
    <row r="1336" spans="1:34" x14ac:dyDescent="0.4">
      <c r="A1336" s="31">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31"/>
      <c r="C1336" s="25" t="str">
        <f t="shared" si="40"/>
        <v>001</v>
      </c>
      <c r="D1336" s="31"/>
      <c r="E1336" s="31"/>
      <c r="F1336" s="31">
        <f ca="1">IF(A1336&lt;&gt;"",NOW(),"")</f>
        <v>45755.458306250002</v>
      </c>
      <c r="G1336" s="31"/>
      <c r="H1336" s="31"/>
      <c r="I1336" s="31"/>
      <c r="J1336" s="31"/>
      <c r="K1336" s="31"/>
      <c r="L1336" s="31"/>
      <c r="M1336" s="31"/>
      <c r="N1336" s="31"/>
      <c r="O1336" s="31"/>
      <c r="P1336" s="31"/>
      <c r="Q1336" s="31"/>
      <c r="R1336" s="31"/>
      <c r="S1336" s="31"/>
      <c r="T1336" s="31"/>
      <c r="U1336" s="31"/>
      <c r="V1336" s="31"/>
      <c r="W1336" s="31" t="str">
        <f t="shared" si="41"/>
        <v>V_GUELTIGAB</v>
      </c>
      <c r="X1336" s="31"/>
      <c r="Y1336" s="31"/>
      <c r="Z1336" s="31"/>
      <c r="AA1336" s="31"/>
      <c r="AB1336" s="31"/>
      <c r="AC1336" s="31"/>
      <c r="AD1336" s="31"/>
      <c r="AE1336" s="31"/>
      <c r="AF1336" s="31"/>
      <c r="AG1336" s="31"/>
      <c r="AH1336" s="31"/>
    </row>
    <row r="1337" spans="1:34" x14ac:dyDescent="0.4">
      <c r="A1337" s="31">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31"/>
      <c r="C1337" s="25" t="str">
        <f t="shared" si="40"/>
        <v>001</v>
      </c>
      <c r="D1337" s="31"/>
      <c r="E1337" s="31"/>
      <c r="F1337" s="31" t="str">
        <f>IF(A1337&lt;&gt;"", _xlfn.IFNA(INDEX('Systemmanager - Datenassistent'!$A$9:$AE$159,MATCH(A1337,Input_Lieferant!$B$9:$B$158,0),MATCH(W1337,'Systemmanager - Datenassistent'!$A$8:$AE$8,0)),""), "")&amp;""</f>
        <v>X</v>
      </c>
      <c r="G1337" s="31"/>
      <c r="H1337" s="31"/>
      <c r="I1337" s="31"/>
      <c r="J1337" s="31"/>
      <c r="K1337" s="31"/>
      <c r="L1337" s="31"/>
      <c r="M1337" s="31"/>
      <c r="N1337" s="31"/>
      <c r="O1337" s="31"/>
      <c r="P1337" s="31"/>
      <c r="Q1337" s="31"/>
      <c r="R1337" s="31"/>
      <c r="S1337" s="31"/>
      <c r="T1337" s="31"/>
      <c r="U1337" s="31"/>
      <c r="V1337" s="31"/>
      <c r="W1337" s="31" t="str">
        <f t="shared" si="41"/>
        <v>V_MIET_RELEVANZ</v>
      </c>
      <c r="X1337" s="31"/>
      <c r="Y1337" s="31"/>
      <c r="Z1337" s="31"/>
      <c r="AA1337" s="31"/>
      <c r="AB1337" s="31"/>
      <c r="AC1337" s="31"/>
      <c r="AD1337" s="31"/>
      <c r="AE1337" s="31"/>
      <c r="AF1337" s="31"/>
      <c r="AG1337" s="31"/>
      <c r="AH1337" s="31"/>
    </row>
    <row r="1338" spans="1:34" x14ac:dyDescent="0.4">
      <c r="A1338" s="31">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31"/>
      <c r="C1338" s="25" t="str">
        <f t="shared" si="40"/>
        <v>001</v>
      </c>
      <c r="D1338" s="31"/>
      <c r="E1338" s="31"/>
      <c r="F1338" s="31" t="str">
        <f>IF(A1338&lt;&gt;"", _xlfn.IFNA(INDEX('Systemmanager - Datenassistent'!$A$9:$AE$159,MATCH(A1338,Input_Lieferant!$B$9:$B$158,0),MATCH(W1338,'Systemmanager - Datenassistent'!$A$8:$AE$8,0)),""), "")&amp;""</f>
        <v>7</v>
      </c>
      <c r="G1338" s="31"/>
      <c r="H1338" s="31"/>
      <c r="I1338" s="31"/>
      <c r="J1338" s="31"/>
      <c r="K1338" s="31"/>
      <c r="L1338" s="31"/>
      <c r="M1338" s="31"/>
      <c r="N1338" s="31"/>
      <c r="O1338" s="31"/>
      <c r="P1338" s="31"/>
      <c r="Q1338" s="31"/>
      <c r="R1338" s="31"/>
      <c r="S1338" s="31"/>
      <c r="T1338" s="31"/>
      <c r="U1338" s="31"/>
      <c r="V1338" s="31"/>
      <c r="W1338" s="31" t="str">
        <f t="shared" si="41"/>
        <v>V_NACHSCHUBKLASSE</v>
      </c>
      <c r="X1338" s="31"/>
      <c r="Y1338" s="31"/>
      <c r="Z1338" s="31"/>
      <c r="AA1338" s="31"/>
      <c r="AB1338" s="31"/>
      <c r="AC1338" s="31"/>
      <c r="AD1338" s="31"/>
      <c r="AE1338" s="31"/>
      <c r="AF1338" s="31"/>
      <c r="AG1338" s="31"/>
      <c r="AH1338" s="31"/>
    </row>
    <row r="1339" spans="1:34" x14ac:dyDescent="0.4">
      <c r="A1339" s="31">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31"/>
      <c r="C1339" s="25" t="str">
        <f t="shared" si="40"/>
        <v>001</v>
      </c>
      <c r="D1339" s="31"/>
      <c r="E1339" s="31"/>
      <c r="F1339" s="31" t="str">
        <f>IF(A1339&lt;&gt;"", _xlfn.IFNA(INDEX(Input_Lieferant!$A$9:$AS$159,MATCH(A1339,Input_Lieferant!$B$9:$B$158,0),MATCH(W1339,Input_Lieferant!$A$8:$AS$8,0)),""), "")&amp;""</f>
        <v/>
      </c>
      <c r="G1339" s="31"/>
      <c r="H1339" s="31"/>
      <c r="I1339" s="31"/>
      <c r="J1339" s="31"/>
      <c r="K1339" s="31"/>
      <c r="L1339" s="31"/>
      <c r="M1339" s="31"/>
      <c r="N1339" s="31"/>
      <c r="O1339" s="31"/>
      <c r="P1339" s="31"/>
      <c r="Q1339" s="31"/>
      <c r="R1339" s="31"/>
      <c r="S1339" s="31"/>
      <c r="T1339" s="31"/>
      <c r="U1339" s="31"/>
      <c r="V1339" s="31"/>
      <c r="W1339" s="31" t="str">
        <f t="shared" si="41"/>
        <v>V_LAGERFAEHIGKEIT</v>
      </c>
      <c r="X1339" s="31"/>
      <c r="Y1339" s="31"/>
      <c r="Z1339" s="31"/>
      <c r="AA1339" s="31"/>
      <c r="AB1339" s="31"/>
      <c r="AC1339" s="31"/>
      <c r="AD1339" s="31"/>
      <c r="AE1339" s="31"/>
      <c r="AF1339" s="31"/>
      <c r="AG1339" s="31"/>
      <c r="AH1339" s="31"/>
    </row>
    <row r="1340" spans="1:34" x14ac:dyDescent="0.4">
      <c r="A1340" s="31">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31"/>
      <c r="C1340" s="25" t="str">
        <f t="shared" si="40"/>
        <v>001</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V_BETRIEBSMITTEL</v>
      </c>
      <c r="X1340" s="31"/>
      <c r="Y1340" s="31"/>
      <c r="Z1340" s="31"/>
      <c r="AA1340" s="31"/>
      <c r="AB1340" s="31"/>
      <c r="AC1340" s="31"/>
      <c r="AD1340" s="31"/>
      <c r="AE1340" s="31"/>
      <c r="AF1340" s="31"/>
      <c r="AG1340" s="31"/>
      <c r="AH1340" s="31"/>
    </row>
    <row r="1341" spans="1:34" x14ac:dyDescent="0.4">
      <c r="A1341" s="31">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31"/>
      <c r="C1341" s="25" t="str">
        <f t="shared" si="40"/>
        <v>001</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V_SONDERBETRIEBSMITTEL_MKZ</v>
      </c>
      <c r="X1341" s="31"/>
      <c r="Y1341" s="31"/>
      <c r="Z1341" s="31"/>
      <c r="AA1341" s="31"/>
      <c r="AB1341" s="31"/>
      <c r="AC1341" s="31"/>
      <c r="AD1341" s="31"/>
      <c r="AE1341" s="31"/>
      <c r="AF1341" s="31"/>
      <c r="AG1341" s="31"/>
      <c r="AH1341" s="31"/>
    </row>
    <row r="1342" spans="1:34" x14ac:dyDescent="0.4">
      <c r="A1342" s="31">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31"/>
      <c r="C1342" s="25" t="str">
        <f t="shared" si="40"/>
        <v>001</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V_SONDERBETRIEBSMITTEL_PRD</v>
      </c>
      <c r="X1342" s="31"/>
      <c r="Y1342" s="31"/>
      <c r="Z1342" s="31"/>
      <c r="AA1342" s="31"/>
      <c r="AB1342" s="31"/>
      <c r="AC1342" s="31"/>
      <c r="AD1342" s="31"/>
      <c r="AE1342" s="31"/>
      <c r="AF1342" s="31"/>
      <c r="AG1342" s="31"/>
      <c r="AH1342" s="31"/>
    </row>
    <row r="1343" spans="1:34" x14ac:dyDescent="0.4">
      <c r="A1343" s="31">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31"/>
      <c r="C1343" s="25" t="str">
        <f t="shared" si="40"/>
        <v>001</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31"/>
      <c r="H1343" s="31"/>
      <c r="I1343" s="31"/>
      <c r="J1343" s="31"/>
      <c r="K1343" s="31"/>
      <c r="L1343" s="31"/>
      <c r="M1343" s="31"/>
      <c r="N1343" s="31"/>
      <c r="O1343" s="31"/>
      <c r="P1343" s="31"/>
      <c r="Q1343" s="31"/>
      <c r="R1343" s="31"/>
      <c r="S1343" s="31"/>
      <c r="T1343" s="31"/>
      <c r="U1343" s="31"/>
      <c r="V1343" s="31"/>
      <c r="W1343" s="31" t="str">
        <f t="shared" si="41"/>
        <v>V_SONDERBETRIEBSMITTEL_TRP</v>
      </c>
      <c r="X1343" s="31"/>
      <c r="Y1343" s="31"/>
      <c r="Z1343" s="31"/>
      <c r="AA1343" s="31"/>
      <c r="AB1343" s="31"/>
      <c r="AC1343" s="31"/>
      <c r="AD1343" s="31"/>
      <c r="AE1343" s="31"/>
      <c r="AF1343" s="31"/>
      <c r="AG1343" s="31"/>
      <c r="AH1343" s="31"/>
    </row>
    <row r="1344" spans="1:34" x14ac:dyDescent="0.4">
      <c r="A1344" s="31">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31"/>
      <c r="C1344" s="25" t="str">
        <f t="shared" si="40"/>
        <v>001</v>
      </c>
      <c r="D1344" s="31"/>
      <c r="E1344" s="31"/>
      <c r="F1344" s="31" t="str">
        <f>IF(A1344&lt;&gt;"", _xlfn.IFNA(INDEX(Grunddaten!$A$9:$S$159,MATCH(A1344,Input_Lieferant!$B$9:$B$158,0),MATCH(W1344,Grunddaten!$A$8:$M$8,0)),""), "")&amp;""</f>
        <v>rVawjUKUWvJMoquutABXDlfGPgseJm</v>
      </c>
      <c r="G1344" s="31"/>
      <c r="H1344" s="31"/>
      <c r="I1344" s="31"/>
      <c r="J1344" s="31"/>
      <c r="K1344" s="31"/>
      <c r="L1344" s="31"/>
      <c r="M1344" s="31"/>
      <c r="N1344" s="31"/>
      <c r="O1344" s="31"/>
      <c r="P1344" s="31"/>
      <c r="Q1344" s="31"/>
      <c r="R1344" s="31"/>
      <c r="S1344" s="31"/>
      <c r="T1344" s="31"/>
      <c r="U1344" s="31"/>
      <c r="V1344" s="31"/>
      <c r="W1344" s="31" t="str">
        <f t="shared" si="41"/>
        <v>V_A_NUMMER</v>
      </c>
      <c r="X1344" s="31"/>
      <c r="Y1344" s="31"/>
      <c r="Z1344" s="31"/>
      <c r="AA1344" s="31"/>
      <c r="AB1344" s="31"/>
      <c r="AC1344" s="31"/>
      <c r="AD1344" s="31"/>
      <c r="AE1344" s="31"/>
      <c r="AF1344" s="31"/>
      <c r="AG1344" s="31"/>
      <c r="AH1344" s="31"/>
    </row>
    <row r="1345" spans="1:34" x14ac:dyDescent="0.4">
      <c r="A1345" s="31">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31"/>
      <c r="C1345" s="25" t="str">
        <f t="shared" si="40"/>
        <v>001</v>
      </c>
      <c r="D1345" s="31"/>
      <c r="E1345" s="31"/>
      <c r="F1345" s="31" t="str">
        <f>IF(A1345&lt;&gt;"", _xlfn.IFNA(INDEX(Grunddaten!$A$9:$S$159,MATCH(A1345,Input_Lieferant!$B$9:$B$158,0),MATCH(W1345,Grunddaten!$A$8:$M$8,0)),""), "")&amp;""</f>
        <v>1.12</v>
      </c>
      <c r="G1345" s="31"/>
      <c r="H1345" s="31"/>
      <c r="I1345" s="31"/>
      <c r="J1345" s="31"/>
      <c r="K1345" s="31"/>
      <c r="L1345" s="31"/>
      <c r="M1345" s="31"/>
      <c r="N1345" s="31"/>
      <c r="O1345" s="31"/>
      <c r="P1345" s="31"/>
      <c r="Q1345" s="31"/>
      <c r="R1345" s="31"/>
      <c r="S1345" s="31"/>
      <c r="T1345" s="31"/>
      <c r="U1345" s="31"/>
      <c r="V1345" s="31"/>
      <c r="W1345" s="31" t="str">
        <f t="shared" si="41"/>
        <v>V_REVFREMD</v>
      </c>
      <c r="X1345" s="31"/>
      <c r="Y1345" s="31"/>
      <c r="Z1345" s="31"/>
      <c r="AA1345" s="31"/>
      <c r="AB1345" s="31"/>
      <c r="AC1345" s="31"/>
      <c r="AD1345" s="31"/>
      <c r="AE1345" s="31"/>
      <c r="AF1345" s="31"/>
      <c r="AG1345" s="31"/>
      <c r="AH1345" s="31"/>
    </row>
    <row r="1346" spans="1:34" x14ac:dyDescent="0.4">
      <c r="A1346" s="31">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31"/>
      <c r="C1346" s="25" t="str">
        <f t="shared" ref="C1346:C1409" si="42">IF(A1346="","","001")</f>
        <v>001</v>
      </c>
      <c r="D1346" s="31"/>
      <c r="E1346" s="31"/>
      <c r="F1346" s="31" t="str">
        <f>IF(A1346&lt;&gt;"", _xlfn.IFNA(INDEX(Grunddaten!$A$9:$S$159,MATCH(A1346,Input_Lieferant!$B$9:$B$158,0),MATCH(W1346,Grunddaten!$A$8:$M$8,0)),""), "")&amp;""</f>
        <v/>
      </c>
      <c r="G1346" s="31"/>
      <c r="H1346" s="31"/>
      <c r="I1346" s="31"/>
      <c r="J1346" s="31"/>
      <c r="K1346" s="31"/>
      <c r="L1346" s="31"/>
      <c r="M1346" s="31"/>
      <c r="N1346" s="31"/>
      <c r="O1346" s="31"/>
      <c r="P1346" s="31"/>
      <c r="Q1346" s="31"/>
      <c r="R1346" s="31"/>
      <c r="S1346" s="31"/>
      <c r="T1346" s="31"/>
      <c r="U1346" s="31"/>
      <c r="V1346" s="31"/>
      <c r="W1346" s="31" t="str">
        <f t="shared" si="41"/>
        <v>V_REVEIGEN</v>
      </c>
      <c r="X1346" s="31"/>
      <c r="Y1346" s="31"/>
      <c r="Z1346" s="31"/>
      <c r="AA1346" s="31"/>
      <c r="AB1346" s="31"/>
      <c r="AC1346" s="31"/>
      <c r="AD1346" s="31"/>
      <c r="AE1346" s="31"/>
      <c r="AF1346" s="31"/>
      <c r="AG1346" s="31"/>
      <c r="AH1346" s="31"/>
    </row>
    <row r="1347" spans="1:34" x14ac:dyDescent="0.4">
      <c r="A1347" s="31">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31"/>
      <c r="C1347" s="25" t="str">
        <f t="shared" si="42"/>
        <v>001</v>
      </c>
      <c r="D1347" s="31"/>
      <c r="E1347" s="31"/>
      <c r="F1347" s="31" t="str">
        <f>IF(A1347&lt;&gt;"", _xlfn.IFNA(INDEX('Systemmanager - Datenassistent'!$A$9:$AE$159,MATCH(A1347,Input_Lieferant!$B$9:$B$158,0),MATCH(W1347,'Systemmanager - Datenassistent'!$A$8:$AE$8,0)),""), "")&amp;""</f>
        <v>RIWawVuXrXCFqtfOprFIDorrccRCme</v>
      </c>
      <c r="G1347" s="31"/>
      <c r="H1347" s="31"/>
      <c r="I1347" s="31"/>
      <c r="J1347" s="31"/>
      <c r="K1347" s="31"/>
      <c r="L1347" s="31"/>
      <c r="M1347" s="31"/>
      <c r="N1347" s="31"/>
      <c r="O1347" s="31"/>
      <c r="P1347" s="31"/>
      <c r="Q1347" s="31"/>
      <c r="R1347" s="31"/>
      <c r="S1347" s="31"/>
      <c r="T1347" s="31"/>
      <c r="U1347" s="31"/>
      <c r="V1347" s="31"/>
      <c r="W1347" s="31" t="str">
        <f t="shared" si="41"/>
        <v>V_SYSTEMMANAGER</v>
      </c>
      <c r="X1347" s="31"/>
      <c r="Y1347" s="31"/>
      <c r="Z1347" s="31"/>
      <c r="AA1347" s="31"/>
      <c r="AB1347" s="31"/>
      <c r="AC1347" s="31"/>
      <c r="AD1347" s="31"/>
      <c r="AE1347" s="31"/>
      <c r="AF1347" s="31"/>
      <c r="AG1347" s="31"/>
      <c r="AH1347" s="31"/>
    </row>
    <row r="1348" spans="1:34" x14ac:dyDescent="0.4">
      <c r="A1348" s="31">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31"/>
      <c r="C1348" s="25" t="str">
        <f t="shared" si="42"/>
        <v>001</v>
      </c>
      <c r="D1348" s="31"/>
      <c r="E1348" s="31"/>
      <c r="F1348" s="31" t="str">
        <f>IF(A1348&lt;&gt;"", _xlfn.IFNA(INDEX(Grunddaten!$A$9:$S$159,MATCH(A1348,Input_Lieferant!$B$9:$B$158,0),MATCH(W1348,Grunddaten!$A$8:$M$8,0)),""), "")&amp;""</f>
        <v>N</v>
      </c>
      <c r="G1348" s="31"/>
      <c r="H1348" s="31"/>
      <c r="I1348" s="31"/>
      <c r="J1348" s="31"/>
      <c r="K1348" s="31"/>
      <c r="L1348" s="31"/>
      <c r="M1348" s="31"/>
      <c r="N1348" s="31"/>
      <c r="O1348" s="31"/>
      <c r="P1348" s="31"/>
      <c r="Q1348" s="31"/>
      <c r="R1348" s="31"/>
      <c r="S1348" s="31"/>
      <c r="T1348" s="31"/>
      <c r="U1348" s="31"/>
      <c r="V1348" s="31"/>
      <c r="W1348" s="31" t="str">
        <f t="shared" si="41"/>
        <v>V_UEBERSETZUNG</v>
      </c>
      <c r="X1348" s="31"/>
      <c r="Y1348" s="31"/>
      <c r="Z1348" s="31"/>
      <c r="AA1348" s="31"/>
      <c r="AB1348" s="31"/>
      <c r="AC1348" s="31"/>
      <c r="AD1348" s="31"/>
      <c r="AE1348" s="31"/>
      <c r="AF1348" s="31"/>
      <c r="AG1348" s="31"/>
      <c r="AH1348" s="31"/>
    </row>
    <row r="1349" spans="1:34" x14ac:dyDescent="0.4">
      <c r="A1349" s="31">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31"/>
      <c r="C1349" s="25" t="str">
        <f t="shared" si="42"/>
        <v>001</v>
      </c>
      <c r="D1349" s="31"/>
      <c r="E1349" s="31"/>
      <c r="F1349" s="31" t="str">
        <f>IF(A1349&lt;&gt;"", _xlfn.IFNA(INDEX('Systemmanager - Datenassistent'!$A$9:$AE$159,MATCH(A1349,Input_Lieferant!$B$9:$B$158,0),MATCH(W1349,'Systemmanager - Datenassistent'!$A$8:$AE$8,0)),""), "")&amp;""</f>
        <v/>
      </c>
      <c r="G1349" s="31"/>
      <c r="H1349" s="31"/>
      <c r="I1349" s="31"/>
      <c r="J1349" s="31"/>
      <c r="K1349" s="31"/>
      <c r="L1349" s="31"/>
      <c r="M1349" s="31"/>
      <c r="N1349" s="31"/>
      <c r="O1349" s="31"/>
      <c r="P1349" s="31"/>
      <c r="Q1349" s="31"/>
      <c r="R1349" s="31"/>
      <c r="S1349" s="31"/>
      <c r="T1349" s="31"/>
      <c r="U1349" s="31"/>
      <c r="V1349" s="31"/>
      <c r="W1349" s="31" t="str">
        <f t="shared" si="41"/>
        <v>V_KENNZIFFER</v>
      </c>
      <c r="X1349" s="31"/>
      <c r="Y1349" s="31"/>
      <c r="Z1349" s="31"/>
      <c r="AA1349" s="31"/>
      <c r="AB1349" s="31"/>
      <c r="AC1349" s="31"/>
      <c r="AD1349" s="31"/>
      <c r="AE1349" s="31"/>
      <c r="AF1349" s="31"/>
      <c r="AG1349" s="31"/>
      <c r="AH1349" s="31"/>
    </row>
    <row r="1350" spans="1:34" x14ac:dyDescent="0.4">
      <c r="A1350" s="31">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31"/>
      <c r="C1350" s="25" t="str">
        <f t="shared" si="42"/>
        <v>001</v>
      </c>
      <c r="D1350" s="31"/>
      <c r="E1350" s="31"/>
      <c r="F1350" s="31" t="str">
        <f>IF(A1350&lt;&gt;"", _xlfn.IFNA(INDEX('Systemmanager - Datenassistent'!$A$9:$AE$159,MATCH(A1350,Input_Lieferant!$B$9:$B$158,0),MATCH(W1350,'Systemmanager - Datenassistent'!$A$8:$AE$8,0)),""), "")&amp;""</f>
        <v>nRMCCbKcswGxpIWUFMKMdnWdeNSNyx</v>
      </c>
      <c r="G1350" s="31"/>
      <c r="H1350" s="31"/>
      <c r="I1350" s="31"/>
      <c r="J1350" s="31"/>
      <c r="K1350" s="31"/>
      <c r="L1350" s="31"/>
      <c r="M1350" s="31"/>
      <c r="N1350" s="31"/>
      <c r="O1350" s="31"/>
      <c r="P1350" s="31"/>
      <c r="Q1350" s="31"/>
      <c r="R1350" s="31"/>
      <c r="S1350" s="31"/>
      <c r="T1350" s="31"/>
      <c r="U1350" s="31"/>
      <c r="V1350" s="31"/>
      <c r="W1350" s="31" t="str">
        <f t="shared" si="41"/>
        <v>V_NEXT_HIGHER</v>
      </c>
      <c r="X1350" s="31"/>
      <c r="Y1350" s="31"/>
      <c r="Z1350" s="31"/>
      <c r="AA1350" s="31"/>
      <c r="AB1350" s="31"/>
      <c r="AC1350" s="31"/>
      <c r="AD1350" s="31"/>
      <c r="AE1350" s="31"/>
      <c r="AF1350" s="31"/>
      <c r="AG1350" s="31"/>
      <c r="AH1350" s="31"/>
    </row>
    <row r="1351" spans="1:34" x14ac:dyDescent="0.4">
      <c r="A1351" s="31">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31"/>
      <c r="C1351" s="25" t="str">
        <f t="shared" si="42"/>
        <v>001</v>
      </c>
      <c r="D1351" s="31"/>
      <c r="E1351" s="31"/>
      <c r="F1351" s="31" t="str">
        <f>IF(A1351&lt;&gt;"", _xlfn.IFNA(INDEX(Grunddaten!$A$9:$S$159,MATCH(A1351,Input_Lieferant!$B$9:$B$158,0),MATCH(W1351,Grunddaten!$A$8:$M$8,0)),""), "")&amp;""</f>
        <v/>
      </c>
      <c r="G1351" s="31"/>
      <c r="H1351" s="31"/>
      <c r="I1351" s="31"/>
      <c r="J1351" s="31"/>
      <c r="K1351" s="31"/>
      <c r="L1351" s="31"/>
      <c r="M1351" s="31"/>
      <c r="N1351" s="31"/>
      <c r="O1351" s="31"/>
      <c r="P1351" s="31"/>
      <c r="Q1351" s="31"/>
      <c r="R1351" s="31"/>
      <c r="S1351" s="31"/>
      <c r="T1351" s="31"/>
      <c r="U1351" s="31"/>
      <c r="V1351" s="31"/>
      <c r="W1351" s="31" t="str">
        <f t="shared" si="41"/>
        <v>V_ZERTFLUG</v>
      </c>
      <c r="X1351" s="31"/>
      <c r="Y1351" s="31"/>
      <c r="Z1351" s="31"/>
      <c r="AA1351" s="31"/>
      <c r="AB1351" s="31"/>
      <c r="AC1351" s="31"/>
      <c r="AD1351" s="31"/>
      <c r="AE1351" s="31"/>
      <c r="AF1351" s="31"/>
      <c r="AG1351" s="31"/>
      <c r="AH1351" s="31"/>
    </row>
    <row r="1352" spans="1:34" x14ac:dyDescent="0.4">
      <c r="A1352" s="31">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31"/>
      <c r="C1352" s="25" t="str">
        <f t="shared" si="42"/>
        <v>001</v>
      </c>
      <c r="D1352" s="31"/>
      <c r="E1352" s="31"/>
      <c r="F1352" s="31" t="str">
        <f>IF(A1352&lt;&gt;"", _xlfn.IFNA(INDEX('Systemmanager - Datenassistent'!$A$9:$AE$159,MATCH(A1352,Input_Lieferant!$B$9:$B$158,0),MATCH(W1352,'Systemmanager - Datenassistent'!$A$8:$AE$8,0)),""), "")&amp;""</f>
        <v>X</v>
      </c>
      <c r="G1352" s="31"/>
      <c r="H1352" s="31"/>
      <c r="I1352" s="31"/>
      <c r="J1352" s="31"/>
      <c r="K1352" s="31"/>
      <c r="L1352" s="31"/>
      <c r="M1352" s="31"/>
      <c r="N1352" s="31"/>
      <c r="O1352" s="31"/>
      <c r="P1352" s="31"/>
      <c r="Q1352" s="31"/>
      <c r="R1352" s="31"/>
      <c r="S1352" s="31"/>
      <c r="T1352" s="31"/>
      <c r="U1352" s="31"/>
      <c r="V1352" s="31"/>
      <c r="W1352" s="31" t="str">
        <f t="shared" si="41"/>
        <v>V_APM</v>
      </c>
      <c r="X1352" s="31"/>
      <c r="Y1352" s="31"/>
      <c r="Z1352" s="31"/>
      <c r="AA1352" s="31"/>
      <c r="AB1352" s="31"/>
      <c r="AC1352" s="31"/>
      <c r="AD1352" s="31"/>
      <c r="AE1352" s="31"/>
      <c r="AF1352" s="31"/>
      <c r="AG1352" s="31"/>
      <c r="AH1352" s="31"/>
    </row>
    <row r="1353" spans="1:34" x14ac:dyDescent="0.4">
      <c r="A1353" s="31">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31"/>
      <c r="C1353" s="25" t="str">
        <f t="shared" si="42"/>
        <v>001</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V_CHEOPS</v>
      </c>
      <c r="X1353" s="31"/>
      <c r="Y1353" s="31"/>
      <c r="Z1353" s="31"/>
      <c r="AA1353" s="31"/>
      <c r="AB1353" s="31"/>
      <c r="AC1353" s="31"/>
      <c r="AD1353" s="31"/>
      <c r="AE1353" s="31"/>
      <c r="AF1353" s="31"/>
      <c r="AG1353" s="31"/>
      <c r="AH1353" s="31"/>
    </row>
    <row r="1354" spans="1:34" x14ac:dyDescent="0.4">
      <c r="A1354" s="31">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31"/>
      <c r="C1354" s="25" t="str">
        <f t="shared" si="42"/>
        <v>001</v>
      </c>
      <c r="D1354" s="31"/>
      <c r="E1354" s="31"/>
      <c r="F1354" s="31" t="str">
        <f>IF(A1354&lt;&gt;"", _xlfn.IFNA(INDEX('Systemmanager - Datenassistent'!$A$9:$AE$159,MATCH(A1354,Input_Lieferant!$B$9:$B$158,0),MATCH(W1354,'Systemmanager - Datenassistent'!$A$8:$AE$8,0)),""), "")&amp;""</f>
        <v/>
      </c>
      <c r="G1354" s="31"/>
      <c r="H1354" s="31"/>
      <c r="I1354" s="31"/>
      <c r="J1354" s="31"/>
      <c r="K1354" s="31"/>
      <c r="L1354" s="31"/>
      <c r="M1354" s="31"/>
      <c r="N1354" s="31"/>
      <c r="O1354" s="31"/>
      <c r="P1354" s="31"/>
      <c r="Q1354" s="31"/>
      <c r="R1354" s="31"/>
      <c r="S1354" s="31"/>
      <c r="T1354" s="31"/>
      <c r="U1354" s="31"/>
      <c r="V1354" s="31"/>
      <c r="W1354" s="31" t="str">
        <f t="shared" si="41"/>
        <v>V_SVSAA</v>
      </c>
      <c r="X1354" s="31"/>
      <c r="Y1354" s="31"/>
      <c r="Z1354" s="31"/>
      <c r="AA1354" s="31"/>
      <c r="AB1354" s="31"/>
      <c r="AC1354" s="31"/>
      <c r="AD1354" s="31"/>
      <c r="AE1354" s="31"/>
      <c r="AF1354" s="31"/>
      <c r="AG1354" s="31"/>
      <c r="AH1354" s="31"/>
    </row>
    <row r="1355" spans="1:34" x14ac:dyDescent="0.4">
      <c r="A1355" s="31">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31"/>
      <c r="C1355" s="25" t="str">
        <f t="shared" si="42"/>
        <v>001</v>
      </c>
      <c r="D1355" s="31"/>
      <c r="E1355" s="31"/>
      <c r="F1355" s="31" t="str">
        <f>IF(A1355&lt;&gt;"", IFERROR(ROUND(INDEX(Input_Lieferant!$A$9:$AS$159,MATCH(A1355,Input_Lieferant!$B$9:$B$158,0),MATCH(W1355,Input_Lieferant!$A$8:$AS$8,0)),2),""), "")&amp;""</f>
        <v>7.99</v>
      </c>
      <c r="G1355" s="31"/>
      <c r="H1355" s="31"/>
      <c r="I1355" s="31"/>
      <c r="J1355" s="31"/>
      <c r="K1355" s="31"/>
      <c r="L1355" s="31"/>
      <c r="M1355" s="31"/>
      <c r="N1355" s="31"/>
      <c r="O1355" s="31"/>
      <c r="P1355" s="31"/>
      <c r="Q1355" s="31"/>
      <c r="R1355" s="31"/>
      <c r="S1355" s="31"/>
      <c r="T1355" s="31"/>
      <c r="U1355" s="31"/>
      <c r="V1355" s="31"/>
      <c r="W1355" s="31" t="str">
        <f t="shared" si="41"/>
        <v>V_BEWERTUNGSPREIS</v>
      </c>
      <c r="X1355" s="31"/>
      <c r="Y1355" s="31"/>
      <c r="Z1355" s="31"/>
      <c r="AA1355" s="31"/>
      <c r="AB1355" s="31"/>
      <c r="AC1355" s="31"/>
      <c r="AD1355" s="31"/>
      <c r="AE1355" s="31"/>
      <c r="AF1355" s="31"/>
      <c r="AG1355" s="31"/>
      <c r="AH1355" s="31"/>
    </row>
    <row r="1356" spans="1:34" x14ac:dyDescent="0.4">
      <c r="A1356" s="31">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31"/>
      <c r="C1356" s="25" t="str">
        <f t="shared" si="42"/>
        <v>001</v>
      </c>
      <c r="D1356" s="31"/>
      <c r="E1356" s="31"/>
      <c r="F1356" s="31" t="str">
        <f>IF(A1356&lt;&gt;"", _xlfn.IFNA(INDEX(Input_Lieferant!$A$9:$AS$159,MATCH(A1356,Input_Lieferant!$B$9:$B$158,0),MATCH(W1356,Input_Lieferant!$A$8:$AS$8,0)),""), "")&amp;""</f>
        <v>CHF</v>
      </c>
      <c r="G1356" s="31"/>
      <c r="H1356" s="31"/>
      <c r="I1356" s="31"/>
      <c r="J1356" s="31"/>
      <c r="K1356" s="31"/>
      <c r="L1356" s="31"/>
      <c r="M1356" s="31"/>
      <c r="N1356" s="31"/>
      <c r="O1356" s="31"/>
      <c r="P1356" s="31"/>
      <c r="Q1356" s="31"/>
      <c r="R1356" s="31"/>
      <c r="S1356" s="31"/>
      <c r="T1356" s="31"/>
      <c r="U1356" s="31"/>
      <c r="V1356" s="31"/>
      <c r="W1356" s="31" t="str">
        <f t="shared" si="41"/>
        <v>V_WAEHRUNG</v>
      </c>
      <c r="X1356" s="31"/>
      <c r="Y1356" s="31"/>
      <c r="Z1356" s="31"/>
      <c r="AA1356" s="31"/>
      <c r="AB1356" s="31"/>
      <c r="AC1356" s="31"/>
      <c r="AD1356" s="31"/>
      <c r="AE1356" s="31"/>
      <c r="AF1356" s="31"/>
      <c r="AG1356" s="31"/>
      <c r="AH1356" s="31"/>
    </row>
    <row r="1357" spans="1:34" x14ac:dyDescent="0.4">
      <c r="A1357" s="31">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31"/>
      <c r="C1357" s="25" t="str">
        <f t="shared" si="42"/>
        <v>001</v>
      </c>
      <c r="D1357" s="31"/>
      <c r="E1357" s="31"/>
      <c r="F1357" s="31" t="str">
        <f>IF(A1357&lt;&gt;"", _xlfn.IFNA(INDEX(Input_Lieferant!$A$9:$AS$159,MATCH(A1357,Input_Lieferant!$B$9:$B$158,0),MATCH(W1357,Input_Lieferant!$A$8:$AS$8,0)),""), "")&amp;""</f>
        <v>54</v>
      </c>
      <c r="G1357" s="31"/>
      <c r="H1357" s="31"/>
      <c r="I1357" s="31"/>
      <c r="J1357" s="31"/>
      <c r="K1357" s="31"/>
      <c r="L1357" s="31"/>
      <c r="M1357" s="31"/>
      <c r="N1357" s="31"/>
      <c r="O1357" s="31"/>
      <c r="P1357" s="31"/>
      <c r="Q1357" s="31"/>
      <c r="R1357" s="31"/>
      <c r="S1357" s="31"/>
      <c r="T1357" s="31"/>
      <c r="U1357" s="31"/>
      <c r="V1357" s="31"/>
      <c r="W1357" s="31" t="str">
        <f t="shared" si="41"/>
        <v>V_PREISEINHEIT</v>
      </c>
      <c r="X1357" s="31"/>
      <c r="Y1357" s="31"/>
      <c r="Z1357" s="31"/>
      <c r="AA1357" s="31"/>
      <c r="AB1357" s="31"/>
      <c r="AC1357" s="31"/>
      <c r="AD1357" s="31"/>
      <c r="AE1357" s="31"/>
      <c r="AF1357" s="31"/>
      <c r="AG1357" s="31"/>
      <c r="AH1357" s="31"/>
    </row>
    <row r="1358" spans="1:34" x14ac:dyDescent="0.4">
      <c r="A1358" s="31">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31"/>
      <c r="C1358" s="25" t="str">
        <f t="shared" si="42"/>
        <v>001</v>
      </c>
      <c r="D1358" s="31"/>
      <c r="E1358" s="31"/>
      <c r="F1358" s="31">
        <f ca="1">IF(A1358&lt;&gt;"",NOW(),"")</f>
        <v>45755.458306250002</v>
      </c>
      <c r="G1358" s="31"/>
      <c r="H1358" s="31"/>
      <c r="I1358" s="31"/>
      <c r="J1358" s="31"/>
      <c r="K1358" s="31"/>
      <c r="L1358" s="31"/>
      <c r="M1358" s="31"/>
      <c r="N1358" s="31"/>
      <c r="O1358" s="31"/>
      <c r="P1358" s="31"/>
      <c r="Q1358" s="31"/>
      <c r="R1358" s="31"/>
      <c r="S1358" s="31"/>
      <c r="T1358" s="31"/>
      <c r="U1358" s="31"/>
      <c r="V1358" s="31"/>
      <c r="W1358" s="31" t="str">
        <f t="shared" si="41"/>
        <v>V_GUELTIGAB</v>
      </c>
      <c r="X1358" s="31"/>
      <c r="Y1358" s="31"/>
      <c r="Z1358" s="31"/>
      <c r="AA1358" s="31"/>
      <c r="AB1358" s="31"/>
      <c r="AC1358" s="31"/>
      <c r="AD1358" s="31"/>
      <c r="AE1358" s="31"/>
      <c r="AF1358" s="31"/>
      <c r="AG1358" s="31"/>
      <c r="AH1358" s="31"/>
    </row>
    <row r="1359" spans="1:34" x14ac:dyDescent="0.4">
      <c r="A1359" s="31">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31"/>
      <c r="C1359" s="25" t="str">
        <f t="shared" si="42"/>
        <v>001</v>
      </c>
      <c r="D1359" s="31"/>
      <c r="E1359" s="31"/>
      <c r="F1359" s="31" t="str">
        <f>IF(A1359&lt;&gt;"", _xlfn.IFNA(INDEX('Systemmanager - Datenassistent'!$A$9:$AE$159,MATCH(A1359,Input_Lieferant!$B$9:$B$158,0),MATCH(W1359,'Systemmanager - Datenassistent'!$A$8:$AE$8,0)),""), "")&amp;""</f>
        <v>X</v>
      </c>
      <c r="G1359" s="31"/>
      <c r="H1359" s="31"/>
      <c r="I1359" s="31"/>
      <c r="J1359" s="31"/>
      <c r="K1359" s="31"/>
      <c r="L1359" s="31"/>
      <c r="M1359" s="31"/>
      <c r="N1359" s="31"/>
      <c r="O1359" s="31"/>
      <c r="P1359" s="31"/>
      <c r="Q1359" s="31"/>
      <c r="R1359" s="31"/>
      <c r="S1359" s="31"/>
      <c r="T1359" s="31"/>
      <c r="U1359" s="31"/>
      <c r="V1359" s="31"/>
      <c r="W1359" s="31" t="str">
        <f t="shared" si="41"/>
        <v>V_MIET_RELEVANZ</v>
      </c>
      <c r="X1359" s="31"/>
      <c r="Y1359" s="31"/>
      <c r="Z1359" s="31"/>
      <c r="AA1359" s="31"/>
      <c r="AB1359" s="31"/>
      <c r="AC1359" s="31"/>
      <c r="AD1359" s="31"/>
      <c r="AE1359" s="31"/>
      <c r="AF1359" s="31"/>
      <c r="AG1359" s="31"/>
      <c r="AH1359" s="31"/>
    </row>
    <row r="1360" spans="1:34" x14ac:dyDescent="0.4">
      <c r="A1360" s="31">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31"/>
      <c r="C1360" s="25" t="str">
        <f t="shared" si="42"/>
        <v>001</v>
      </c>
      <c r="D1360" s="31"/>
      <c r="E1360" s="31"/>
      <c r="F1360" s="31" t="str">
        <f>IF(A1360&lt;&gt;"", _xlfn.IFNA(INDEX('Systemmanager - Datenassistent'!$A$9:$AE$159,MATCH(A1360,Input_Lieferant!$B$9:$B$158,0),MATCH(W1360,'Systemmanager - Datenassistent'!$A$8:$AE$8,0)),""), "")&amp;""</f>
        <v>7</v>
      </c>
      <c r="G1360" s="31"/>
      <c r="H1360" s="31"/>
      <c r="I1360" s="31"/>
      <c r="J1360" s="31"/>
      <c r="K1360" s="31"/>
      <c r="L1360" s="31"/>
      <c r="M1360" s="31"/>
      <c r="N1360" s="31"/>
      <c r="O1360" s="31"/>
      <c r="P1360" s="31"/>
      <c r="Q1360" s="31"/>
      <c r="R1360" s="31"/>
      <c r="S1360" s="31"/>
      <c r="T1360" s="31"/>
      <c r="U1360" s="31"/>
      <c r="V1360" s="31"/>
      <c r="W1360" s="31" t="str">
        <f t="shared" si="41"/>
        <v>V_NACHSCHUBKLASSE</v>
      </c>
      <c r="X1360" s="31"/>
      <c r="Y1360" s="31"/>
      <c r="Z1360" s="31"/>
      <c r="AA1360" s="31"/>
      <c r="AB1360" s="31"/>
      <c r="AC1360" s="31"/>
      <c r="AD1360" s="31"/>
      <c r="AE1360" s="31"/>
      <c r="AF1360" s="31"/>
      <c r="AG1360" s="31"/>
      <c r="AH1360" s="31"/>
    </row>
    <row r="1361" spans="1:34" x14ac:dyDescent="0.4">
      <c r="A1361" s="31">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31"/>
      <c r="C1361" s="25" t="str">
        <f t="shared" si="42"/>
        <v>001</v>
      </c>
      <c r="D1361" s="31"/>
      <c r="E1361" s="31"/>
      <c r="F1361" s="31" t="str">
        <f>IF(A1361&lt;&gt;"", _xlfn.IFNA(INDEX(Input_Lieferant!$A$9:$AS$159,MATCH(A1361,Input_Lieferant!$B$9:$B$158,0),MATCH(W1361,Input_Lieferant!$A$8:$AS$8,0)),""), "")&amp;""</f>
        <v/>
      </c>
      <c r="G1361" s="31"/>
      <c r="H1361" s="31"/>
      <c r="I1361" s="31"/>
      <c r="J1361" s="31"/>
      <c r="K1361" s="31"/>
      <c r="L1361" s="31"/>
      <c r="M1361" s="31"/>
      <c r="N1361" s="31"/>
      <c r="O1361" s="31"/>
      <c r="P1361" s="31"/>
      <c r="Q1361" s="31"/>
      <c r="R1361" s="31"/>
      <c r="S1361" s="31"/>
      <c r="T1361" s="31"/>
      <c r="U1361" s="31"/>
      <c r="V1361" s="31"/>
      <c r="W1361" s="31" t="str">
        <f t="shared" si="41"/>
        <v>V_LAGERFAEHIGKEIT</v>
      </c>
      <c r="X1361" s="31"/>
      <c r="Y1361" s="31"/>
      <c r="Z1361" s="31"/>
      <c r="AA1361" s="31"/>
      <c r="AB1361" s="31"/>
      <c r="AC1361" s="31"/>
      <c r="AD1361" s="31"/>
      <c r="AE1361" s="31"/>
      <c r="AF1361" s="31"/>
      <c r="AG1361" s="31"/>
      <c r="AH1361" s="31"/>
    </row>
    <row r="1362" spans="1:34" x14ac:dyDescent="0.4">
      <c r="A1362" s="31">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31"/>
      <c r="C1362" s="25" t="str">
        <f t="shared" si="42"/>
        <v>001</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V_BETRIEBSMITTEL</v>
      </c>
      <c r="X1362" s="31"/>
      <c r="Y1362" s="31"/>
      <c r="Z1362" s="31"/>
      <c r="AA1362" s="31"/>
      <c r="AB1362" s="31"/>
      <c r="AC1362" s="31"/>
      <c r="AD1362" s="31"/>
      <c r="AE1362" s="31"/>
      <c r="AF1362" s="31"/>
      <c r="AG1362" s="31"/>
      <c r="AH1362" s="31"/>
    </row>
    <row r="1363" spans="1:34" x14ac:dyDescent="0.4">
      <c r="A1363" s="31">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31"/>
      <c r="C1363" s="25" t="str">
        <f t="shared" si="42"/>
        <v>001</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31"/>
      <c r="H1363" s="31"/>
      <c r="I1363" s="31"/>
      <c r="J1363" s="31"/>
      <c r="K1363" s="31"/>
      <c r="L1363" s="31"/>
      <c r="M1363" s="31"/>
      <c r="N1363" s="31"/>
      <c r="O1363" s="31"/>
      <c r="P1363" s="31"/>
      <c r="Q1363" s="31"/>
      <c r="R1363" s="31"/>
      <c r="S1363" s="31"/>
      <c r="T1363" s="31"/>
      <c r="U1363" s="31"/>
      <c r="V1363" s="31"/>
      <c r="W1363" s="31" t="str">
        <f t="shared" si="41"/>
        <v>V_SONDERBETRIEBSMITTEL_MKZ</v>
      </c>
      <c r="X1363" s="31"/>
      <c r="Y1363" s="31"/>
      <c r="Z1363" s="31"/>
      <c r="AA1363" s="31"/>
      <c r="AB1363" s="31"/>
      <c r="AC1363" s="31"/>
      <c r="AD1363" s="31"/>
      <c r="AE1363" s="31"/>
      <c r="AF1363" s="31"/>
      <c r="AG1363" s="31"/>
      <c r="AH1363" s="31"/>
    </row>
    <row r="1364" spans="1:34" x14ac:dyDescent="0.4">
      <c r="A1364" s="31">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31"/>
      <c r="C1364" s="25" t="str">
        <f t="shared" si="42"/>
        <v>001</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V_SONDERBETRIEBSMITTEL_PRD</v>
      </c>
      <c r="X1364" s="31"/>
      <c r="Y1364" s="31"/>
      <c r="Z1364" s="31"/>
      <c r="AA1364" s="31"/>
      <c r="AB1364" s="31"/>
      <c r="AC1364" s="31"/>
      <c r="AD1364" s="31"/>
      <c r="AE1364" s="31"/>
      <c r="AF1364" s="31"/>
      <c r="AG1364" s="31"/>
      <c r="AH1364" s="31"/>
    </row>
    <row r="1365" spans="1:34" x14ac:dyDescent="0.4">
      <c r="A1365" s="31">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31"/>
      <c r="C1365" s="25" t="str">
        <f t="shared" si="42"/>
        <v>001</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V_SONDERBETRIEBSMITTEL_TRP</v>
      </c>
      <c r="X1365" s="31"/>
      <c r="Y1365" s="31"/>
      <c r="Z1365" s="31"/>
      <c r="AA1365" s="31"/>
      <c r="AB1365" s="31"/>
      <c r="AC1365" s="31"/>
      <c r="AD1365" s="31"/>
      <c r="AE1365" s="31"/>
      <c r="AF1365" s="31"/>
      <c r="AG1365" s="31"/>
      <c r="AH1365" s="31"/>
    </row>
    <row r="1366" spans="1:34" x14ac:dyDescent="0.4">
      <c r="A1366" s="31">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31"/>
      <c r="C1366" s="25" t="str">
        <f t="shared" si="42"/>
        <v>001</v>
      </c>
      <c r="D1366" s="31"/>
      <c r="E1366" s="31"/>
      <c r="F1366" s="31" t="str">
        <f>IF(A1366&lt;&gt;"", _xlfn.IFNA(INDEX(Grunddaten!$A$9:$S$159,MATCH(A1366,Input_Lieferant!$B$9:$B$158,0),MATCH(W1366,Grunddaten!$A$8:$M$8,0)),""), "")&amp;""</f>
        <v>hSwgJmqbeiudVVFUQeRpMyBJDTxeni</v>
      </c>
      <c r="G1366" s="31"/>
      <c r="H1366" s="31"/>
      <c r="I1366" s="31"/>
      <c r="J1366" s="31"/>
      <c r="K1366" s="31"/>
      <c r="L1366" s="31"/>
      <c r="M1366" s="31"/>
      <c r="N1366" s="31"/>
      <c r="O1366" s="31"/>
      <c r="P1366" s="31"/>
      <c r="Q1366" s="31"/>
      <c r="R1366" s="31"/>
      <c r="S1366" s="31"/>
      <c r="T1366" s="31"/>
      <c r="U1366" s="31"/>
      <c r="V1366" s="31"/>
      <c r="W1366" s="31" t="str">
        <f t="shared" si="41"/>
        <v>V_A_NUMMER</v>
      </c>
      <c r="X1366" s="31"/>
      <c r="Y1366" s="31"/>
      <c r="Z1366" s="31"/>
      <c r="AA1366" s="31"/>
      <c r="AB1366" s="31"/>
      <c r="AC1366" s="31"/>
      <c r="AD1366" s="31"/>
      <c r="AE1366" s="31"/>
      <c r="AF1366" s="31"/>
      <c r="AG1366" s="31"/>
      <c r="AH1366" s="31"/>
    </row>
    <row r="1367" spans="1:34" x14ac:dyDescent="0.4">
      <c r="A1367" s="31">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31"/>
      <c r="C1367" s="25" t="str">
        <f t="shared" si="42"/>
        <v>001</v>
      </c>
      <c r="D1367" s="31"/>
      <c r="E1367" s="31"/>
      <c r="F1367" s="31" t="str">
        <f>IF(A1367&lt;&gt;"", _xlfn.IFNA(INDEX(Grunddaten!$A$9:$S$159,MATCH(A1367,Input_Lieferant!$B$9:$B$158,0),MATCH(W1367,Grunddaten!$A$8:$M$8,0)),""), "")&amp;""</f>
        <v>4.1</v>
      </c>
      <c r="G1367" s="31"/>
      <c r="H1367" s="31"/>
      <c r="I1367" s="31"/>
      <c r="J1367" s="31"/>
      <c r="K1367" s="31"/>
      <c r="L1367" s="31"/>
      <c r="M1367" s="31"/>
      <c r="N1367" s="31"/>
      <c r="O1367" s="31"/>
      <c r="P1367" s="31"/>
      <c r="Q1367" s="31"/>
      <c r="R1367" s="31"/>
      <c r="S1367" s="31"/>
      <c r="T1367" s="31"/>
      <c r="U1367" s="31"/>
      <c r="V1367" s="31"/>
      <c r="W1367" s="31" t="str">
        <f t="shared" si="41"/>
        <v>V_REVFREMD</v>
      </c>
      <c r="X1367" s="31"/>
      <c r="Y1367" s="31"/>
      <c r="Z1367" s="31"/>
      <c r="AA1367" s="31"/>
      <c r="AB1367" s="31"/>
      <c r="AC1367" s="31"/>
      <c r="AD1367" s="31"/>
      <c r="AE1367" s="31"/>
      <c r="AF1367" s="31"/>
      <c r="AG1367" s="31"/>
      <c r="AH1367" s="31"/>
    </row>
    <row r="1368" spans="1:34" x14ac:dyDescent="0.4">
      <c r="A1368" s="31">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31"/>
      <c r="C1368" s="25" t="str">
        <f t="shared" si="42"/>
        <v>001</v>
      </c>
      <c r="D1368" s="31"/>
      <c r="E1368" s="31"/>
      <c r="F1368" s="31" t="str">
        <f>IF(A1368&lt;&gt;"", _xlfn.IFNA(INDEX(Grunddaten!$A$9:$S$159,MATCH(A1368,Input_Lieferant!$B$9:$B$158,0),MATCH(W1368,Grunddaten!$A$8:$M$8,0)),""), "")&amp;""</f>
        <v>7.53</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V_REVEIGEN</v>
      </c>
      <c r="X1368" s="31"/>
      <c r="Y1368" s="31"/>
      <c r="Z1368" s="31"/>
      <c r="AA1368" s="31"/>
      <c r="AB1368" s="31"/>
      <c r="AC1368" s="31"/>
      <c r="AD1368" s="31"/>
      <c r="AE1368" s="31"/>
      <c r="AF1368" s="31"/>
      <c r="AG1368" s="31"/>
      <c r="AH1368" s="31"/>
    </row>
    <row r="1369" spans="1:34" x14ac:dyDescent="0.4">
      <c r="A1369" s="31">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31"/>
      <c r="C1369" s="25" t="str">
        <f t="shared" si="42"/>
        <v>001</v>
      </c>
      <c r="D1369" s="31"/>
      <c r="E1369" s="31"/>
      <c r="F1369" s="31" t="str">
        <f>IF(A1369&lt;&gt;"", _xlfn.IFNA(INDEX('Systemmanager - Datenassistent'!$A$9:$AE$159,MATCH(A1369,Input_Lieferant!$B$9:$B$158,0),MATCH(W1369,'Systemmanager - Datenassistent'!$A$8:$AE$8,0)),""), "")&amp;""</f>
        <v>MEicgpRCtjhrjxhTMRgfJirbgSxOka</v>
      </c>
      <c r="G1369" s="31"/>
      <c r="H1369" s="31"/>
      <c r="I1369" s="31"/>
      <c r="J1369" s="31"/>
      <c r="K1369" s="31"/>
      <c r="L1369" s="31"/>
      <c r="M1369" s="31"/>
      <c r="N1369" s="31"/>
      <c r="O1369" s="31"/>
      <c r="P1369" s="31"/>
      <c r="Q1369" s="31"/>
      <c r="R1369" s="31"/>
      <c r="S1369" s="31"/>
      <c r="T1369" s="31"/>
      <c r="U1369" s="31"/>
      <c r="V1369" s="31"/>
      <c r="W1369" s="31" t="str">
        <f t="shared" si="43"/>
        <v>V_SYSTEMMANAGER</v>
      </c>
      <c r="X1369" s="31"/>
      <c r="Y1369" s="31"/>
      <c r="Z1369" s="31"/>
      <c r="AA1369" s="31"/>
      <c r="AB1369" s="31"/>
      <c r="AC1369" s="31"/>
      <c r="AD1369" s="31"/>
      <c r="AE1369" s="31"/>
      <c r="AF1369" s="31"/>
      <c r="AG1369" s="31"/>
      <c r="AH1369" s="31"/>
    </row>
    <row r="1370" spans="1:34" x14ac:dyDescent="0.4">
      <c r="A1370" s="31">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31"/>
      <c r="C1370" s="25" t="str">
        <f t="shared" si="42"/>
        <v>001</v>
      </c>
      <c r="D1370" s="31"/>
      <c r="E1370" s="31"/>
      <c r="F1370" s="31" t="str">
        <f>IF(A1370&lt;&gt;"", _xlfn.IFNA(INDEX(Grunddaten!$A$9:$S$159,MATCH(A1370,Input_Lieferant!$B$9:$B$158,0),MATCH(W1370,Grunddaten!$A$8:$M$8,0)),""), "")&amp;""</f>
        <v>U</v>
      </c>
      <c r="G1370" s="31"/>
      <c r="H1370" s="31"/>
      <c r="I1370" s="31"/>
      <c r="J1370" s="31"/>
      <c r="K1370" s="31"/>
      <c r="L1370" s="31"/>
      <c r="M1370" s="31"/>
      <c r="N1370" s="31"/>
      <c r="O1370" s="31"/>
      <c r="P1370" s="31"/>
      <c r="Q1370" s="31"/>
      <c r="R1370" s="31"/>
      <c r="S1370" s="31"/>
      <c r="T1370" s="31"/>
      <c r="U1370" s="31"/>
      <c r="V1370" s="31"/>
      <c r="W1370" s="31" t="str">
        <f t="shared" si="43"/>
        <v>V_UEBERSETZUNG</v>
      </c>
      <c r="X1370" s="31"/>
      <c r="Y1370" s="31"/>
      <c r="Z1370" s="31"/>
      <c r="AA1370" s="31"/>
      <c r="AB1370" s="31"/>
      <c r="AC1370" s="31"/>
      <c r="AD1370" s="31"/>
      <c r="AE1370" s="31"/>
      <c r="AF1370" s="31"/>
      <c r="AG1370" s="31"/>
      <c r="AH1370" s="31"/>
    </row>
    <row r="1371" spans="1:34" x14ac:dyDescent="0.4">
      <c r="A1371" s="31">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31"/>
      <c r="C1371" s="25" t="str">
        <f t="shared" si="42"/>
        <v>001</v>
      </c>
      <c r="D1371" s="31"/>
      <c r="E1371" s="31"/>
      <c r="F1371" s="31" t="str">
        <f>IF(A1371&lt;&gt;"", _xlfn.IFNA(INDEX('Systemmanager - Datenassistent'!$A$9:$AE$159,MATCH(A1371,Input_Lieferant!$B$9:$B$158,0),MATCH(W1371,'Systemmanager - Datenassistent'!$A$8:$AE$8,0)),""), "")&amp;""</f>
        <v/>
      </c>
      <c r="G1371" s="31"/>
      <c r="H1371" s="31"/>
      <c r="I1371" s="31"/>
      <c r="J1371" s="31"/>
      <c r="K1371" s="31"/>
      <c r="L1371" s="31"/>
      <c r="M1371" s="31"/>
      <c r="N1371" s="31"/>
      <c r="O1371" s="31"/>
      <c r="P1371" s="31"/>
      <c r="Q1371" s="31"/>
      <c r="R1371" s="31"/>
      <c r="S1371" s="31"/>
      <c r="T1371" s="31"/>
      <c r="U1371" s="31"/>
      <c r="V1371" s="31"/>
      <c r="W1371" s="31" t="str">
        <f t="shared" si="43"/>
        <v>V_KENNZIFFER</v>
      </c>
      <c r="X1371" s="31"/>
      <c r="Y1371" s="31"/>
      <c r="Z1371" s="31"/>
      <c r="AA1371" s="31"/>
      <c r="AB1371" s="31"/>
      <c r="AC1371" s="31"/>
      <c r="AD1371" s="31"/>
      <c r="AE1371" s="31"/>
      <c r="AF1371" s="31"/>
      <c r="AG1371" s="31"/>
      <c r="AH1371" s="31"/>
    </row>
    <row r="1372" spans="1:34" x14ac:dyDescent="0.4">
      <c r="A1372" s="31">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31"/>
      <c r="C1372" s="25" t="str">
        <f t="shared" si="42"/>
        <v>001</v>
      </c>
      <c r="D1372" s="31"/>
      <c r="E1372" s="31"/>
      <c r="F1372" s="31" t="str">
        <f>IF(A1372&lt;&gt;"", _xlfn.IFNA(INDEX('Systemmanager - Datenassistent'!$A$9:$AE$159,MATCH(A1372,Input_Lieferant!$B$9:$B$158,0),MATCH(W1372,'Systemmanager - Datenassistent'!$A$8:$AE$8,0)),""), "")&amp;""</f>
        <v>UHtjpVBErgQmCnxlpjJFJUvUNrimkm</v>
      </c>
      <c r="G1372" s="31"/>
      <c r="H1372" s="31"/>
      <c r="I1372" s="31"/>
      <c r="J1372" s="31"/>
      <c r="K1372" s="31"/>
      <c r="L1372" s="31"/>
      <c r="M1372" s="31"/>
      <c r="N1372" s="31"/>
      <c r="O1372" s="31"/>
      <c r="P1372" s="31"/>
      <c r="Q1372" s="31"/>
      <c r="R1372" s="31"/>
      <c r="S1372" s="31"/>
      <c r="T1372" s="31"/>
      <c r="U1372" s="31"/>
      <c r="V1372" s="31"/>
      <c r="W1372" s="31" t="str">
        <f t="shared" si="43"/>
        <v>V_NEXT_HIGHER</v>
      </c>
      <c r="X1372" s="31"/>
      <c r="Y1372" s="31"/>
      <c r="Z1372" s="31"/>
      <c r="AA1372" s="31"/>
      <c r="AB1372" s="31"/>
      <c r="AC1372" s="31"/>
      <c r="AD1372" s="31"/>
      <c r="AE1372" s="31"/>
      <c r="AF1372" s="31"/>
      <c r="AG1372" s="31"/>
      <c r="AH1372" s="31"/>
    </row>
    <row r="1373" spans="1:34" x14ac:dyDescent="0.4">
      <c r="A1373" s="31">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31"/>
      <c r="C1373" s="25" t="str">
        <f t="shared" si="42"/>
        <v>001</v>
      </c>
      <c r="D1373" s="31"/>
      <c r="E1373" s="31"/>
      <c r="F1373" s="31" t="str">
        <f>IF(A1373&lt;&gt;"", _xlfn.IFNA(INDEX(Grunddaten!$A$9:$S$159,MATCH(A1373,Input_Lieferant!$B$9:$B$158,0),MATCH(W1373,Grunddaten!$A$8:$M$8,0)),""), "")&amp;""</f>
        <v>J</v>
      </c>
      <c r="G1373" s="31"/>
      <c r="H1373" s="31"/>
      <c r="I1373" s="31"/>
      <c r="J1373" s="31"/>
      <c r="K1373" s="31"/>
      <c r="L1373" s="31"/>
      <c r="M1373" s="31"/>
      <c r="N1373" s="31"/>
      <c r="O1373" s="31"/>
      <c r="P1373" s="31"/>
      <c r="Q1373" s="31"/>
      <c r="R1373" s="31"/>
      <c r="S1373" s="31"/>
      <c r="T1373" s="31"/>
      <c r="U1373" s="31"/>
      <c r="V1373" s="31"/>
      <c r="W1373" s="31" t="str">
        <f t="shared" si="43"/>
        <v>V_ZERTFLUG</v>
      </c>
      <c r="X1373" s="31"/>
      <c r="Y1373" s="31"/>
      <c r="Z1373" s="31"/>
      <c r="AA1373" s="31"/>
      <c r="AB1373" s="31"/>
      <c r="AC1373" s="31"/>
      <c r="AD1373" s="31"/>
      <c r="AE1373" s="31"/>
      <c r="AF1373" s="31"/>
      <c r="AG1373" s="31"/>
      <c r="AH1373" s="31"/>
    </row>
    <row r="1374" spans="1:34" x14ac:dyDescent="0.4">
      <c r="A1374" s="31">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31"/>
      <c r="C1374" s="25" t="str">
        <f t="shared" si="42"/>
        <v>001</v>
      </c>
      <c r="D1374" s="31"/>
      <c r="E1374" s="31"/>
      <c r="F1374" s="31" t="str">
        <f>IF(A1374&lt;&gt;"", _xlfn.IFNA(INDEX('Systemmanager - Datenassistent'!$A$9:$AE$159,MATCH(A1374,Input_Lieferant!$B$9:$B$158,0),MATCH(W1374,'Systemmanager - Datenassistent'!$A$8:$AE$8,0)),""), "")&amp;""</f>
        <v>X</v>
      </c>
      <c r="G1374" s="31"/>
      <c r="H1374" s="31"/>
      <c r="I1374" s="31"/>
      <c r="J1374" s="31"/>
      <c r="K1374" s="31"/>
      <c r="L1374" s="31"/>
      <c r="M1374" s="31"/>
      <c r="N1374" s="31"/>
      <c r="O1374" s="31"/>
      <c r="P1374" s="31"/>
      <c r="Q1374" s="31"/>
      <c r="R1374" s="31"/>
      <c r="S1374" s="31"/>
      <c r="T1374" s="31"/>
      <c r="U1374" s="31"/>
      <c r="V1374" s="31"/>
      <c r="W1374" s="31" t="str">
        <f t="shared" si="43"/>
        <v>V_APM</v>
      </c>
      <c r="X1374" s="31"/>
      <c r="Y1374" s="31"/>
      <c r="Z1374" s="31"/>
      <c r="AA1374" s="31"/>
      <c r="AB1374" s="31"/>
      <c r="AC1374" s="31"/>
      <c r="AD1374" s="31"/>
      <c r="AE1374" s="31"/>
      <c r="AF1374" s="31"/>
      <c r="AG1374" s="31"/>
      <c r="AH1374" s="31"/>
    </row>
    <row r="1375" spans="1:34" x14ac:dyDescent="0.4">
      <c r="A1375" s="31">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31"/>
      <c r="C1375" s="25" t="str">
        <f t="shared" si="42"/>
        <v>001</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V_CHEOPS</v>
      </c>
      <c r="X1375" s="31"/>
      <c r="Y1375" s="31"/>
      <c r="Z1375" s="31"/>
      <c r="AA1375" s="31"/>
      <c r="AB1375" s="31"/>
      <c r="AC1375" s="31"/>
      <c r="AD1375" s="31"/>
      <c r="AE1375" s="31"/>
      <c r="AF1375" s="31"/>
      <c r="AG1375" s="31"/>
      <c r="AH1375" s="31"/>
    </row>
    <row r="1376" spans="1:34" x14ac:dyDescent="0.4">
      <c r="A1376" s="31">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31"/>
      <c r="C1376" s="25" t="str">
        <f t="shared" si="42"/>
        <v>001</v>
      </c>
      <c r="D1376" s="31"/>
      <c r="E1376" s="31"/>
      <c r="F1376" s="31" t="str">
        <f>IF(A1376&lt;&gt;"", _xlfn.IFNA(INDEX('Systemmanager - Datenassistent'!$A$9:$AE$159,MATCH(A1376,Input_Lieferant!$B$9:$B$158,0),MATCH(W1376,'Systemmanager - Datenassistent'!$A$8:$AE$8,0)),""), "")&amp;""</f>
        <v>X</v>
      </c>
      <c r="G1376" s="31"/>
      <c r="H1376" s="31"/>
      <c r="I1376" s="31"/>
      <c r="J1376" s="31"/>
      <c r="K1376" s="31"/>
      <c r="L1376" s="31"/>
      <c r="M1376" s="31"/>
      <c r="N1376" s="31"/>
      <c r="O1376" s="31"/>
      <c r="P1376" s="31"/>
      <c r="Q1376" s="31"/>
      <c r="R1376" s="31"/>
      <c r="S1376" s="31"/>
      <c r="T1376" s="31"/>
      <c r="U1376" s="31"/>
      <c r="V1376" s="31"/>
      <c r="W1376" s="31" t="str">
        <f t="shared" si="43"/>
        <v>V_SVSAA</v>
      </c>
      <c r="X1376" s="31"/>
      <c r="Y1376" s="31"/>
      <c r="Z1376" s="31"/>
      <c r="AA1376" s="31"/>
      <c r="AB1376" s="31"/>
      <c r="AC1376" s="31"/>
      <c r="AD1376" s="31"/>
      <c r="AE1376" s="31"/>
      <c r="AF1376" s="31"/>
      <c r="AG1376" s="31"/>
      <c r="AH1376" s="31"/>
    </row>
    <row r="1377" spans="1:34" x14ac:dyDescent="0.4">
      <c r="A1377" s="31">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31"/>
      <c r="C1377" s="25" t="str">
        <f t="shared" si="42"/>
        <v>001</v>
      </c>
      <c r="D1377" s="31"/>
      <c r="E1377" s="31"/>
      <c r="F1377" s="31" t="str">
        <f>IF(A1377&lt;&gt;"", IFERROR(ROUND(INDEX(Input_Lieferant!$A$9:$AS$159,MATCH(A1377,Input_Lieferant!$B$9:$B$158,0),MATCH(W1377,Input_Lieferant!$A$8:$AS$8,0)),2),""), "")&amp;""</f>
        <v>3.07</v>
      </c>
      <c r="G1377" s="31"/>
      <c r="H1377" s="31"/>
      <c r="I1377" s="31"/>
      <c r="J1377" s="31"/>
      <c r="K1377" s="31"/>
      <c r="L1377" s="31"/>
      <c r="M1377" s="31"/>
      <c r="N1377" s="31"/>
      <c r="O1377" s="31"/>
      <c r="P1377" s="31"/>
      <c r="Q1377" s="31"/>
      <c r="R1377" s="31"/>
      <c r="S1377" s="31"/>
      <c r="T1377" s="31"/>
      <c r="U1377" s="31"/>
      <c r="V1377" s="31"/>
      <c r="W1377" s="31" t="str">
        <f t="shared" si="43"/>
        <v>V_BEWERTUNGSPREIS</v>
      </c>
      <c r="X1377" s="31"/>
      <c r="Y1377" s="31"/>
      <c r="Z1377" s="31"/>
      <c r="AA1377" s="31"/>
      <c r="AB1377" s="31"/>
      <c r="AC1377" s="31"/>
      <c r="AD1377" s="31"/>
      <c r="AE1377" s="31"/>
      <c r="AF1377" s="31"/>
      <c r="AG1377" s="31"/>
      <c r="AH1377" s="31"/>
    </row>
    <row r="1378" spans="1:34" x14ac:dyDescent="0.4">
      <c r="A1378" s="31">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31"/>
      <c r="C1378" s="25" t="str">
        <f t="shared" si="42"/>
        <v>001</v>
      </c>
      <c r="D1378" s="31"/>
      <c r="E1378" s="31"/>
      <c r="F1378" s="31" t="str">
        <f>IF(A1378&lt;&gt;"", _xlfn.IFNA(INDEX(Input_Lieferant!$A$9:$AS$159,MATCH(A1378,Input_Lieferant!$B$9:$B$158,0),MATCH(W1378,Input_Lieferant!$A$8:$AS$8,0)),""), "")&amp;""</f>
        <v>CHF</v>
      </c>
      <c r="G1378" s="31"/>
      <c r="H1378" s="31"/>
      <c r="I1378" s="31"/>
      <c r="J1378" s="31"/>
      <c r="K1378" s="31"/>
      <c r="L1378" s="31"/>
      <c r="M1378" s="31"/>
      <c r="N1378" s="31"/>
      <c r="O1378" s="31"/>
      <c r="P1378" s="31"/>
      <c r="Q1378" s="31"/>
      <c r="R1378" s="31"/>
      <c r="S1378" s="31"/>
      <c r="T1378" s="31"/>
      <c r="U1378" s="31"/>
      <c r="V1378" s="31"/>
      <c r="W1378" s="31" t="str">
        <f t="shared" si="43"/>
        <v>V_WAEHRUNG</v>
      </c>
      <c r="X1378" s="31"/>
      <c r="Y1378" s="31"/>
      <c r="Z1378" s="31"/>
      <c r="AA1378" s="31"/>
      <c r="AB1378" s="31"/>
      <c r="AC1378" s="31"/>
      <c r="AD1378" s="31"/>
      <c r="AE1378" s="31"/>
      <c r="AF1378" s="31"/>
      <c r="AG1378" s="31"/>
      <c r="AH1378" s="31"/>
    </row>
    <row r="1379" spans="1:34" x14ac:dyDescent="0.4">
      <c r="A1379" s="31">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31"/>
      <c r="C1379" s="25" t="str">
        <f t="shared" si="42"/>
        <v>001</v>
      </c>
      <c r="D1379" s="31"/>
      <c r="E1379" s="31"/>
      <c r="F1379" s="31" t="str">
        <f>IF(A1379&lt;&gt;"", _xlfn.IFNA(INDEX(Input_Lieferant!$A$9:$AS$159,MATCH(A1379,Input_Lieferant!$B$9:$B$158,0),MATCH(W1379,Input_Lieferant!$A$8:$AS$8,0)),""), "")&amp;""</f>
        <v>58</v>
      </c>
      <c r="G1379" s="31"/>
      <c r="H1379" s="31"/>
      <c r="I1379" s="31"/>
      <c r="J1379" s="31"/>
      <c r="K1379" s="31"/>
      <c r="L1379" s="31"/>
      <c r="M1379" s="31"/>
      <c r="N1379" s="31"/>
      <c r="O1379" s="31"/>
      <c r="P1379" s="31"/>
      <c r="Q1379" s="31"/>
      <c r="R1379" s="31"/>
      <c r="S1379" s="31"/>
      <c r="T1379" s="31"/>
      <c r="U1379" s="31"/>
      <c r="V1379" s="31"/>
      <c r="W1379" s="31" t="str">
        <f t="shared" si="43"/>
        <v>V_PREISEINHEIT</v>
      </c>
      <c r="X1379" s="31"/>
      <c r="Y1379" s="31"/>
      <c r="Z1379" s="31"/>
      <c r="AA1379" s="31"/>
      <c r="AB1379" s="31"/>
      <c r="AC1379" s="31"/>
      <c r="AD1379" s="31"/>
      <c r="AE1379" s="31"/>
      <c r="AF1379" s="31"/>
      <c r="AG1379" s="31"/>
      <c r="AH1379" s="31"/>
    </row>
    <row r="1380" spans="1:34" x14ac:dyDescent="0.4">
      <c r="A1380" s="31">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31"/>
      <c r="C1380" s="25" t="str">
        <f t="shared" si="42"/>
        <v>001</v>
      </c>
      <c r="D1380" s="31"/>
      <c r="E1380" s="31"/>
      <c r="F1380" s="31">
        <f ca="1">IF(A1380&lt;&gt;"",NOW(),"")</f>
        <v>45755.458306250002</v>
      </c>
      <c r="G1380" s="31"/>
      <c r="H1380" s="31"/>
      <c r="I1380" s="31"/>
      <c r="J1380" s="31"/>
      <c r="K1380" s="31"/>
      <c r="L1380" s="31"/>
      <c r="M1380" s="31"/>
      <c r="N1380" s="31"/>
      <c r="O1380" s="31"/>
      <c r="P1380" s="31"/>
      <c r="Q1380" s="31"/>
      <c r="R1380" s="31"/>
      <c r="S1380" s="31"/>
      <c r="T1380" s="31"/>
      <c r="U1380" s="31"/>
      <c r="V1380" s="31"/>
      <c r="W1380" s="31" t="str">
        <f t="shared" si="43"/>
        <v>V_GUELTIGAB</v>
      </c>
      <c r="X1380" s="31"/>
      <c r="Y1380" s="31"/>
      <c r="Z1380" s="31"/>
      <c r="AA1380" s="31"/>
      <c r="AB1380" s="31"/>
      <c r="AC1380" s="31"/>
      <c r="AD1380" s="31"/>
      <c r="AE1380" s="31"/>
      <c r="AF1380" s="31"/>
      <c r="AG1380" s="31"/>
      <c r="AH1380" s="31"/>
    </row>
    <row r="1381" spans="1:34" x14ac:dyDescent="0.4">
      <c r="A1381" s="31">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31"/>
      <c r="C1381" s="25" t="str">
        <f t="shared" si="42"/>
        <v>001</v>
      </c>
      <c r="D1381" s="31"/>
      <c r="E1381" s="31"/>
      <c r="F1381" s="31" t="str">
        <f>IF(A1381&lt;&gt;"", _xlfn.IFNA(INDEX('Systemmanager - Datenassistent'!$A$9:$AE$159,MATCH(A1381,Input_Lieferant!$B$9:$B$158,0),MATCH(W1381,'Systemmanager - Datenassistent'!$A$8:$AE$8,0)),""), "")&amp;""</f>
        <v/>
      </c>
      <c r="G1381" s="31"/>
      <c r="H1381" s="31"/>
      <c r="I1381" s="31"/>
      <c r="J1381" s="31"/>
      <c r="K1381" s="31"/>
      <c r="L1381" s="31"/>
      <c r="M1381" s="31"/>
      <c r="N1381" s="31"/>
      <c r="O1381" s="31"/>
      <c r="P1381" s="31"/>
      <c r="Q1381" s="31"/>
      <c r="R1381" s="31"/>
      <c r="S1381" s="31"/>
      <c r="T1381" s="31"/>
      <c r="U1381" s="31"/>
      <c r="V1381" s="31"/>
      <c r="W1381" s="31" t="str">
        <f t="shared" si="43"/>
        <v>V_MIET_RELEVANZ</v>
      </c>
      <c r="X1381" s="31"/>
      <c r="Y1381" s="31"/>
      <c r="Z1381" s="31"/>
      <c r="AA1381" s="31"/>
      <c r="AB1381" s="31"/>
      <c r="AC1381" s="31"/>
      <c r="AD1381" s="31"/>
      <c r="AE1381" s="31"/>
      <c r="AF1381" s="31"/>
      <c r="AG1381" s="31"/>
      <c r="AH1381" s="31"/>
    </row>
    <row r="1382" spans="1:34" x14ac:dyDescent="0.4">
      <c r="A1382" s="31">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31"/>
      <c r="C1382" s="25" t="str">
        <f t="shared" si="42"/>
        <v>001</v>
      </c>
      <c r="D1382" s="31"/>
      <c r="E1382" s="31"/>
      <c r="F1382" s="31" t="str">
        <f>IF(A1382&lt;&gt;"", _xlfn.IFNA(INDEX('Systemmanager - Datenassistent'!$A$9:$AE$159,MATCH(A1382,Input_Lieferant!$B$9:$B$158,0),MATCH(W1382,'Systemmanager - Datenassistent'!$A$8:$AE$8,0)),""), "")&amp;""</f>
        <v/>
      </c>
      <c r="G1382" s="31"/>
      <c r="H1382" s="31"/>
      <c r="I1382" s="31"/>
      <c r="J1382" s="31"/>
      <c r="K1382" s="31"/>
      <c r="L1382" s="31"/>
      <c r="M1382" s="31"/>
      <c r="N1382" s="31"/>
      <c r="O1382" s="31"/>
      <c r="P1382" s="31"/>
      <c r="Q1382" s="31"/>
      <c r="R1382" s="31"/>
      <c r="S1382" s="31"/>
      <c r="T1382" s="31"/>
      <c r="U1382" s="31"/>
      <c r="V1382" s="31"/>
      <c r="W1382" s="31" t="str">
        <f t="shared" si="43"/>
        <v>V_NACHSCHUBKLASSE</v>
      </c>
      <c r="X1382" s="31"/>
      <c r="Y1382" s="31"/>
      <c r="Z1382" s="31"/>
      <c r="AA1382" s="31"/>
      <c r="AB1382" s="31"/>
      <c r="AC1382" s="31"/>
      <c r="AD1382" s="31"/>
      <c r="AE1382" s="31"/>
      <c r="AF1382" s="31"/>
      <c r="AG1382" s="31"/>
      <c r="AH1382" s="31"/>
    </row>
    <row r="1383" spans="1:34" x14ac:dyDescent="0.4">
      <c r="A1383" s="31">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31"/>
      <c r="C1383" s="25" t="str">
        <f t="shared" si="42"/>
        <v>001</v>
      </c>
      <c r="D1383" s="31"/>
      <c r="E1383" s="31"/>
      <c r="F1383" s="31" t="str">
        <f>IF(A1383&lt;&gt;"", _xlfn.IFNA(INDEX(Input_Lieferant!$A$9:$AS$159,MATCH(A1383,Input_Lieferant!$B$9:$B$158,0),MATCH(W1383,Input_Lieferant!$A$8:$AS$8,0)),""), "")&amp;""</f>
        <v/>
      </c>
      <c r="G1383" s="31"/>
      <c r="H1383" s="31"/>
      <c r="I1383" s="31"/>
      <c r="J1383" s="31"/>
      <c r="K1383" s="31"/>
      <c r="L1383" s="31"/>
      <c r="M1383" s="31"/>
      <c r="N1383" s="31"/>
      <c r="O1383" s="31"/>
      <c r="P1383" s="31"/>
      <c r="Q1383" s="31"/>
      <c r="R1383" s="31"/>
      <c r="S1383" s="31"/>
      <c r="T1383" s="31"/>
      <c r="U1383" s="31"/>
      <c r="V1383" s="31"/>
      <c r="W1383" s="31" t="str">
        <f t="shared" si="43"/>
        <v>V_LAGERFAEHIGKEIT</v>
      </c>
      <c r="X1383" s="31"/>
      <c r="Y1383" s="31"/>
      <c r="Z1383" s="31"/>
      <c r="AA1383" s="31"/>
      <c r="AB1383" s="31"/>
      <c r="AC1383" s="31"/>
      <c r="AD1383" s="31"/>
      <c r="AE1383" s="31"/>
      <c r="AF1383" s="31"/>
      <c r="AG1383" s="31"/>
      <c r="AH1383" s="31"/>
    </row>
    <row r="1384" spans="1:34" x14ac:dyDescent="0.4">
      <c r="A1384" s="31">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31"/>
      <c r="C1384" s="25" t="str">
        <f t="shared" si="42"/>
        <v>001</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V_BETRIEBSMITTEL</v>
      </c>
      <c r="X1384" s="31"/>
      <c r="Y1384" s="31"/>
      <c r="Z1384" s="31"/>
      <c r="AA1384" s="31"/>
      <c r="AB1384" s="31"/>
      <c r="AC1384" s="31"/>
      <c r="AD1384" s="31"/>
      <c r="AE1384" s="31"/>
      <c r="AF1384" s="31"/>
      <c r="AG1384" s="31"/>
      <c r="AH1384" s="31"/>
    </row>
    <row r="1385" spans="1:34" x14ac:dyDescent="0.4">
      <c r="A1385" s="31">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31"/>
      <c r="C1385" s="25" t="str">
        <f t="shared" si="42"/>
        <v>001</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V_SONDERBETRIEBSMITTEL_MKZ</v>
      </c>
      <c r="X1385" s="31"/>
      <c r="Y1385" s="31"/>
      <c r="Z1385" s="31"/>
      <c r="AA1385" s="31"/>
      <c r="AB1385" s="31"/>
      <c r="AC1385" s="31"/>
      <c r="AD1385" s="31"/>
      <c r="AE1385" s="31"/>
      <c r="AF1385" s="31"/>
      <c r="AG1385" s="31"/>
      <c r="AH1385" s="31"/>
    </row>
    <row r="1386" spans="1:34" x14ac:dyDescent="0.4">
      <c r="A1386" s="31">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31"/>
      <c r="C1386" s="25" t="str">
        <f t="shared" si="42"/>
        <v>001</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31"/>
      <c r="H1386" s="31"/>
      <c r="I1386" s="31"/>
      <c r="J1386" s="31"/>
      <c r="K1386" s="31"/>
      <c r="L1386" s="31"/>
      <c r="M1386" s="31"/>
      <c r="N1386" s="31"/>
      <c r="O1386" s="31"/>
      <c r="P1386" s="31"/>
      <c r="Q1386" s="31"/>
      <c r="R1386" s="31"/>
      <c r="S1386" s="31"/>
      <c r="T1386" s="31"/>
      <c r="U1386" s="31"/>
      <c r="V1386" s="31"/>
      <c r="W1386" s="31" t="str">
        <f t="shared" si="43"/>
        <v>V_SONDERBETRIEBSMITTEL_PRD</v>
      </c>
      <c r="X1386" s="31"/>
      <c r="Y1386" s="31"/>
      <c r="Z1386" s="31"/>
      <c r="AA1386" s="31"/>
      <c r="AB1386" s="31"/>
      <c r="AC1386" s="31"/>
      <c r="AD1386" s="31"/>
      <c r="AE1386" s="31"/>
      <c r="AF1386" s="31"/>
      <c r="AG1386" s="31"/>
      <c r="AH1386" s="31"/>
    </row>
    <row r="1387" spans="1:34" x14ac:dyDescent="0.4">
      <c r="A1387" s="31">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31"/>
      <c r="C1387" s="25" t="str">
        <f t="shared" si="42"/>
        <v>001</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V_SONDERBETRIEBSMITTEL_TRP</v>
      </c>
      <c r="X1387" s="31"/>
      <c r="Y1387" s="31"/>
      <c r="Z1387" s="31"/>
      <c r="AA1387" s="31"/>
      <c r="AB1387" s="31"/>
      <c r="AC1387" s="31"/>
      <c r="AD1387" s="31"/>
      <c r="AE1387" s="31"/>
      <c r="AF1387" s="31"/>
      <c r="AG1387" s="31"/>
      <c r="AH1387" s="31"/>
    </row>
    <row r="1388" spans="1:34" x14ac:dyDescent="0.4">
      <c r="A1388" s="31">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31"/>
      <c r="C1388" s="25" t="str">
        <f t="shared" si="42"/>
        <v>001</v>
      </c>
      <c r="D1388" s="31"/>
      <c r="E1388" s="31"/>
      <c r="F1388" s="31" t="str">
        <f>IF(A1388&lt;&gt;"", _xlfn.IFNA(INDEX(Grunddaten!$A$9:$S$159,MATCH(A1388,Input_Lieferant!$B$9:$B$158,0),MATCH(W1388,Grunddaten!$A$8:$M$8,0)),""), "")&amp;""</f>
        <v>XluLozWVUXOkpuVqIQbtqCpnVknHBp</v>
      </c>
      <c r="G1388" s="31"/>
      <c r="H1388" s="31"/>
      <c r="I1388" s="31"/>
      <c r="J1388" s="31"/>
      <c r="K1388" s="31"/>
      <c r="L1388" s="31"/>
      <c r="M1388" s="31"/>
      <c r="N1388" s="31"/>
      <c r="O1388" s="31"/>
      <c r="P1388" s="31"/>
      <c r="Q1388" s="31"/>
      <c r="R1388" s="31"/>
      <c r="S1388" s="31"/>
      <c r="T1388" s="31"/>
      <c r="U1388" s="31"/>
      <c r="V1388" s="31"/>
      <c r="W1388" s="31" t="str">
        <f t="shared" si="43"/>
        <v>V_A_NUMMER</v>
      </c>
      <c r="X1388" s="31"/>
      <c r="Y1388" s="31"/>
      <c r="Z1388" s="31"/>
      <c r="AA1388" s="31"/>
      <c r="AB1388" s="31"/>
      <c r="AC1388" s="31"/>
      <c r="AD1388" s="31"/>
      <c r="AE1388" s="31"/>
      <c r="AF1388" s="31"/>
      <c r="AG1388" s="31"/>
      <c r="AH1388" s="31"/>
    </row>
    <row r="1389" spans="1:34" x14ac:dyDescent="0.4">
      <c r="A1389" s="31">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31"/>
      <c r="C1389" s="25" t="str">
        <f t="shared" si="42"/>
        <v>001</v>
      </c>
      <c r="D1389" s="31"/>
      <c r="E1389" s="31"/>
      <c r="F1389" s="31" t="str">
        <f>IF(A1389&lt;&gt;"", _xlfn.IFNA(INDEX(Grunddaten!$A$9:$S$159,MATCH(A1389,Input_Lieferant!$B$9:$B$158,0),MATCH(W1389,Grunddaten!$A$8:$M$8,0)),""), "")&amp;""</f>
        <v>3.46</v>
      </c>
      <c r="G1389" s="31"/>
      <c r="H1389" s="31"/>
      <c r="I1389" s="31"/>
      <c r="J1389" s="31"/>
      <c r="K1389" s="31"/>
      <c r="L1389" s="31"/>
      <c r="M1389" s="31"/>
      <c r="N1389" s="31"/>
      <c r="O1389" s="31"/>
      <c r="P1389" s="31"/>
      <c r="Q1389" s="31"/>
      <c r="R1389" s="31"/>
      <c r="S1389" s="31"/>
      <c r="T1389" s="31"/>
      <c r="U1389" s="31"/>
      <c r="V1389" s="31"/>
      <c r="W1389" s="31" t="str">
        <f t="shared" si="43"/>
        <v>V_REVFREMD</v>
      </c>
      <c r="X1389" s="31"/>
      <c r="Y1389" s="31"/>
      <c r="Z1389" s="31"/>
      <c r="AA1389" s="31"/>
      <c r="AB1389" s="31"/>
      <c r="AC1389" s="31"/>
      <c r="AD1389" s="31"/>
      <c r="AE1389" s="31"/>
      <c r="AF1389" s="31"/>
      <c r="AG1389" s="31"/>
      <c r="AH1389" s="31"/>
    </row>
    <row r="1390" spans="1:34" x14ac:dyDescent="0.4">
      <c r="A1390" s="31">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31"/>
      <c r="C1390" s="25" t="str">
        <f t="shared" si="42"/>
        <v>001</v>
      </c>
      <c r="D1390" s="31"/>
      <c r="E1390" s="31"/>
      <c r="F1390" s="31" t="str">
        <f>IF(A1390&lt;&gt;"", _xlfn.IFNA(INDEX(Grunddaten!$A$9:$S$159,MATCH(A1390,Input_Lieferant!$B$9:$B$158,0),MATCH(W1390,Grunddaten!$A$8:$M$8,0)),""), "")&amp;""</f>
        <v>4.78</v>
      </c>
      <c r="G1390" s="31"/>
      <c r="H1390" s="31"/>
      <c r="I1390" s="31"/>
      <c r="J1390" s="31"/>
      <c r="K1390" s="31"/>
      <c r="L1390" s="31"/>
      <c r="M1390" s="31"/>
      <c r="N1390" s="31"/>
      <c r="O1390" s="31"/>
      <c r="P1390" s="31"/>
      <c r="Q1390" s="31"/>
      <c r="R1390" s="31"/>
      <c r="S1390" s="31"/>
      <c r="T1390" s="31"/>
      <c r="U1390" s="31"/>
      <c r="V1390" s="31"/>
      <c r="W1390" s="31" t="str">
        <f t="shared" si="43"/>
        <v>V_REVEIGEN</v>
      </c>
      <c r="X1390" s="31"/>
      <c r="Y1390" s="31"/>
      <c r="Z1390" s="31"/>
      <c r="AA1390" s="31"/>
      <c r="AB1390" s="31"/>
      <c r="AC1390" s="31"/>
      <c r="AD1390" s="31"/>
      <c r="AE1390" s="31"/>
      <c r="AF1390" s="31"/>
      <c r="AG1390" s="31"/>
      <c r="AH1390" s="31"/>
    </row>
    <row r="1391" spans="1:34" x14ac:dyDescent="0.4">
      <c r="A1391" s="31">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31"/>
      <c r="C1391" s="25" t="str">
        <f t="shared" si="42"/>
        <v>001</v>
      </c>
      <c r="D1391" s="31"/>
      <c r="E1391" s="31"/>
      <c r="F1391" s="31" t="str">
        <f>IF(A1391&lt;&gt;"", _xlfn.IFNA(INDEX('Systemmanager - Datenassistent'!$A$9:$AE$159,MATCH(A1391,Input_Lieferant!$B$9:$B$158,0),MATCH(W1391,'Systemmanager - Datenassistent'!$A$8:$AE$8,0)),""), "")&amp;""</f>
        <v>hWejWekfVApNwiXWfCtGmvRfxlWCpP</v>
      </c>
      <c r="G1391" s="31"/>
      <c r="H1391" s="31"/>
      <c r="I1391" s="31"/>
      <c r="J1391" s="31"/>
      <c r="K1391" s="31"/>
      <c r="L1391" s="31"/>
      <c r="M1391" s="31"/>
      <c r="N1391" s="31"/>
      <c r="O1391" s="31"/>
      <c r="P1391" s="31"/>
      <c r="Q1391" s="31"/>
      <c r="R1391" s="31"/>
      <c r="S1391" s="31"/>
      <c r="T1391" s="31"/>
      <c r="U1391" s="31"/>
      <c r="V1391" s="31"/>
      <c r="W1391" s="31" t="str">
        <f t="shared" si="43"/>
        <v>V_SYSTEMMANAGER</v>
      </c>
      <c r="X1391" s="31"/>
      <c r="Y1391" s="31"/>
      <c r="Z1391" s="31"/>
      <c r="AA1391" s="31"/>
      <c r="AB1391" s="31"/>
      <c r="AC1391" s="31"/>
      <c r="AD1391" s="31"/>
      <c r="AE1391" s="31"/>
      <c r="AF1391" s="31"/>
      <c r="AG1391" s="31"/>
      <c r="AH1391" s="31"/>
    </row>
    <row r="1392" spans="1:34" x14ac:dyDescent="0.4">
      <c r="A1392" s="31">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31"/>
      <c r="C1392" s="25" t="str">
        <f t="shared" si="42"/>
        <v>001</v>
      </c>
      <c r="D1392" s="31"/>
      <c r="E1392" s="31"/>
      <c r="F1392" s="31" t="str">
        <f>IF(A1392&lt;&gt;"", _xlfn.IFNA(INDEX(Grunddaten!$A$9:$S$159,MATCH(A1392,Input_Lieferant!$B$9:$B$158,0),MATCH(W1392,Grunddaten!$A$8:$M$8,0)),""), "")&amp;""</f>
        <v>N</v>
      </c>
      <c r="G1392" s="31"/>
      <c r="H1392" s="31"/>
      <c r="I1392" s="31"/>
      <c r="J1392" s="31"/>
      <c r="K1392" s="31"/>
      <c r="L1392" s="31"/>
      <c r="M1392" s="31"/>
      <c r="N1392" s="31"/>
      <c r="O1392" s="31"/>
      <c r="P1392" s="31"/>
      <c r="Q1392" s="31"/>
      <c r="R1392" s="31"/>
      <c r="S1392" s="31"/>
      <c r="T1392" s="31"/>
      <c r="U1392" s="31"/>
      <c r="V1392" s="31"/>
      <c r="W1392" s="31" t="str">
        <f t="shared" si="43"/>
        <v>V_UEBERSETZUNG</v>
      </c>
      <c r="X1392" s="31"/>
      <c r="Y1392" s="31"/>
      <c r="Z1392" s="31"/>
      <c r="AA1392" s="31"/>
      <c r="AB1392" s="31"/>
      <c r="AC1392" s="31"/>
      <c r="AD1392" s="31"/>
      <c r="AE1392" s="31"/>
      <c r="AF1392" s="31"/>
      <c r="AG1392" s="31"/>
      <c r="AH1392" s="31"/>
    </row>
    <row r="1393" spans="1:34" x14ac:dyDescent="0.4">
      <c r="A1393" s="31">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31"/>
      <c r="C1393" s="25" t="str">
        <f t="shared" si="42"/>
        <v>001</v>
      </c>
      <c r="D1393" s="31"/>
      <c r="E1393" s="31"/>
      <c r="F1393" s="31" t="str">
        <f>IF(A1393&lt;&gt;"", _xlfn.IFNA(INDEX('Systemmanager - Datenassistent'!$A$9:$AE$159,MATCH(A1393,Input_Lieferant!$B$9:$B$158,0),MATCH(W1393,'Systemmanager - Datenassistent'!$A$8:$AE$8,0)),""), "")&amp;""</f>
        <v/>
      </c>
      <c r="G1393" s="31"/>
      <c r="H1393" s="31"/>
      <c r="I1393" s="31"/>
      <c r="J1393" s="31"/>
      <c r="K1393" s="31"/>
      <c r="L1393" s="31"/>
      <c r="M1393" s="31"/>
      <c r="N1393" s="31"/>
      <c r="O1393" s="31"/>
      <c r="P1393" s="31"/>
      <c r="Q1393" s="31"/>
      <c r="R1393" s="31"/>
      <c r="S1393" s="31"/>
      <c r="T1393" s="31"/>
      <c r="U1393" s="31"/>
      <c r="V1393" s="31"/>
      <c r="W1393" s="31" t="str">
        <f t="shared" si="43"/>
        <v>V_KENNZIFFER</v>
      </c>
      <c r="X1393" s="31"/>
      <c r="Y1393" s="31"/>
      <c r="Z1393" s="31"/>
      <c r="AA1393" s="31"/>
      <c r="AB1393" s="31"/>
      <c r="AC1393" s="31"/>
      <c r="AD1393" s="31"/>
      <c r="AE1393" s="31"/>
      <c r="AF1393" s="31"/>
      <c r="AG1393" s="31"/>
      <c r="AH1393" s="31"/>
    </row>
    <row r="1394" spans="1:34" x14ac:dyDescent="0.4">
      <c r="A1394" s="31">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31"/>
      <c r="C1394" s="25" t="str">
        <f t="shared" si="42"/>
        <v>001</v>
      </c>
      <c r="D1394" s="31"/>
      <c r="E1394" s="31"/>
      <c r="F1394" s="31" t="str">
        <f>IF(A1394&lt;&gt;"", _xlfn.IFNA(INDEX('Systemmanager - Datenassistent'!$A$9:$AE$159,MATCH(A1394,Input_Lieferant!$B$9:$B$158,0),MATCH(W1394,'Systemmanager - Datenassistent'!$A$8:$AE$8,0)),""), "")&amp;""</f>
        <v>sHhAWRPsULWTrCgIJILXqpPHFtoRWg</v>
      </c>
      <c r="G1394" s="31"/>
      <c r="H1394" s="31"/>
      <c r="I1394" s="31"/>
      <c r="J1394" s="31"/>
      <c r="K1394" s="31"/>
      <c r="L1394" s="31"/>
      <c r="M1394" s="31"/>
      <c r="N1394" s="31"/>
      <c r="O1394" s="31"/>
      <c r="P1394" s="31"/>
      <c r="Q1394" s="31"/>
      <c r="R1394" s="31"/>
      <c r="S1394" s="31"/>
      <c r="T1394" s="31"/>
      <c r="U1394" s="31"/>
      <c r="V1394" s="31"/>
      <c r="W1394" s="31" t="str">
        <f t="shared" si="43"/>
        <v>V_NEXT_HIGHER</v>
      </c>
      <c r="X1394" s="31"/>
      <c r="Y1394" s="31"/>
      <c r="Z1394" s="31"/>
      <c r="AA1394" s="31"/>
      <c r="AB1394" s="31"/>
      <c r="AC1394" s="31"/>
      <c r="AD1394" s="31"/>
      <c r="AE1394" s="31"/>
      <c r="AF1394" s="31"/>
      <c r="AG1394" s="31"/>
      <c r="AH1394" s="31"/>
    </row>
    <row r="1395" spans="1:34" x14ac:dyDescent="0.4">
      <c r="A1395" s="31">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31"/>
      <c r="C1395" s="25" t="str">
        <f t="shared" si="42"/>
        <v>001</v>
      </c>
      <c r="D1395" s="31"/>
      <c r="E1395" s="31"/>
      <c r="F1395" s="31" t="str">
        <f>IF(A1395&lt;&gt;"", _xlfn.IFNA(INDEX(Grunddaten!$A$9:$S$159,MATCH(A1395,Input_Lieferant!$B$9:$B$158,0),MATCH(W1395,Grunddaten!$A$8:$M$8,0)),""), "")&amp;""</f>
        <v/>
      </c>
      <c r="G1395" s="31"/>
      <c r="H1395" s="31"/>
      <c r="I1395" s="31"/>
      <c r="J1395" s="31"/>
      <c r="K1395" s="31"/>
      <c r="L1395" s="31"/>
      <c r="M1395" s="31"/>
      <c r="N1395" s="31"/>
      <c r="O1395" s="31"/>
      <c r="P1395" s="31"/>
      <c r="Q1395" s="31"/>
      <c r="R1395" s="31"/>
      <c r="S1395" s="31"/>
      <c r="T1395" s="31"/>
      <c r="U1395" s="31"/>
      <c r="V1395" s="31"/>
      <c r="W1395" s="31" t="str">
        <f t="shared" si="43"/>
        <v>V_ZERTFLUG</v>
      </c>
      <c r="X1395" s="31"/>
      <c r="Y1395" s="31"/>
      <c r="Z1395" s="31"/>
      <c r="AA1395" s="31"/>
      <c r="AB1395" s="31"/>
      <c r="AC1395" s="31"/>
      <c r="AD1395" s="31"/>
      <c r="AE1395" s="31"/>
      <c r="AF1395" s="31"/>
      <c r="AG1395" s="31"/>
      <c r="AH1395" s="31"/>
    </row>
    <row r="1396" spans="1:34" x14ac:dyDescent="0.4">
      <c r="A1396" s="31">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31"/>
      <c r="C1396" s="25" t="str">
        <f t="shared" si="42"/>
        <v>001</v>
      </c>
      <c r="D1396" s="31"/>
      <c r="E1396" s="31"/>
      <c r="F1396" s="31" t="str">
        <f>IF(A1396&lt;&gt;"", _xlfn.IFNA(INDEX('Systemmanager - Datenassistent'!$A$9:$AE$159,MATCH(A1396,Input_Lieferant!$B$9:$B$158,0),MATCH(W1396,'Systemmanager - Datenassistent'!$A$8:$AE$8,0)),""), "")&amp;""</f>
        <v>X</v>
      </c>
      <c r="G1396" s="31"/>
      <c r="H1396" s="31"/>
      <c r="I1396" s="31"/>
      <c r="J1396" s="31"/>
      <c r="K1396" s="31"/>
      <c r="L1396" s="31"/>
      <c r="M1396" s="31"/>
      <c r="N1396" s="31"/>
      <c r="O1396" s="31"/>
      <c r="P1396" s="31"/>
      <c r="Q1396" s="31"/>
      <c r="R1396" s="31"/>
      <c r="S1396" s="31"/>
      <c r="T1396" s="31"/>
      <c r="U1396" s="31"/>
      <c r="V1396" s="31"/>
      <c r="W1396" s="31" t="str">
        <f t="shared" si="43"/>
        <v>V_APM</v>
      </c>
      <c r="X1396" s="31"/>
      <c r="Y1396" s="31"/>
      <c r="Z1396" s="31"/>
      <c r="AA1396" s="31"/>
      <c r="AB1396" s="31"/>
      <c r="AC1396" s="31"/>
      <c r="AD1396" s="31"/>
      <c r="AE1396" s="31"/>
      <c r="AF1396" s="31"/>
      <c r="AG1396" s="31"/>
      <c r="AH1396" s="31"/>
    </row>
    <row r="1397" spans="1:34" x14ac:dyDescent="0.4">
      <c r="A1397" s="31">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31"/>
      <c r="C1397" s="25" t="str">
        <f t="shared" si="42"/>
        <v>001</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V_CHEOPS</v>
      </c>
      <c r="X1397" s="31"/>
      <c r="Y1397" s="31"/>
      <c r="Z1397" s="31"/>
      <c r="AA1397" s="31"/>
      <c r="AB1397" s="31"/>
      <c r="AC1397" s="31"/>
      <c r="AD1397" s="31"/>
      <c r="AE1397" s="31"/>
      <c r="AF1397" s="31"/>
      <c r="AG1397" s="31"/>
      <c r="AH1397" s="31"/>
    </row>
    <row r="1398" spans="1:34" x14ac:dyDescent="0.4">
      <c r="A1398" s="31">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31"/>
      <c r="C1398" s="25" t="str">
        <f t="shared" si="42"/>
        <v>001</v>
      </c>
      <c r="D1398" s="31"/>
      <c r="E1398" s="31"/>
      <c r="F1398" s="31" t="str">
        <f>IF(A1398&lt;&gt;"", _xlfn.IFNA(INDEX('Systemmanager - Datenassistent'!$A$9:$AE$159,MATCH(A1398,Input_Lieferant!$B$9:$B$158,0),MATCH(W1398,'Systemmanager - Datenassistent'!$A$8:$AE$8,0)),""), "")&amp;""</f>
        <v>X</v>
      </c>
      <c r="G1398" s="31"/>
      <c r="H1398" s="31"/>
      <c r="I1398" s="31"/>
      <c r="J1398" s="31"/>
      <c r="K1398" s="31"/>
      <c r="L1398" s="31"/>
      <c r="M1398" s="31"/>
      <c r="N1398" s="31"/>
      <c r="O1398" s="31"/>
      <c r="P1398" s="31"/>
      <c r="Q1398" s="31"/>
      <c r="R1398" s="31"/>
      <c r="S1398" s="31"/>
      <c r="T1398" s="31"/>
      <c r="U1398" s="31"/>
      <c r="V1398" s="31"/>
      <c r="W1398" s="31" t="str">
        <f t="shared" si="43"/>
        <v>V_SVSAA</v>
      </c>
      <c r="X1398" s="31"/>
      <c r="Y1398" s="31"/>
      <c r="Z1398" s="31"/>
      <c r="AA1398" s="31"/>
      <c r="AB1398" s="31"/>
      <c r="AC1398" s="31"/>
      <c r="AD1398" s="31"/>
      <c r="AE1398" s="31"/>
      <c r="AF1398" s="31"/>
      <c r="AG1398" s="31"/>
      <c r="AH1398" s="31"/>
    </row>
    <row r="1399" spans="1:34" x14ac:dyDescent="0.4">
      <c r="A1399" s="31">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31"/>
      <c r="C1399" s="25" t="str">
        <f t="shared" si="42"/>
        <v>001</v>
      </c>
      <c r="D1399" s="31"/>
      <c r="E1399" s="31"/>
      <c r="F1399" s="31" t="str">
        <f>IF(A1399&lt;&gt;"", IFERROR(ROUND(INDEX(Input_Lieferant!$A$9:$AS$159,MATCH(A1399,Input_Lieferant!$B$9:$B$158,0),MATCH(W1399,Input_Lieferant!$A$8:$AS$8,0)),2),""), "")&amp;""</f>
        <v>7.18</v>
      </c>
      <c r="G1399" s="31"/>
      <c r="H1399" s="31"/>
      <c r="I1399" s="31"/>
      <c r="J1399" s="31"/>
      <c r="K1399" s="31"/>
      <c r="L1399" s="31"/>
      <c r="M1399" s="31"/>
      <c r="N1399" s="31"/>
      <c r="O1399" s="31"/>
      <c r="P1399" s="31"/>
      <c r="Q1399" s="31"/>
      <c r="R1399" s="31"/>
      <c r="S1399" s="31"/>
      <c r="T1399" s="31"/>
      <c r="U1399" s="31"/>
      <c r="V1399" s="31"/>
      <c r="W1399" s="31" t="str">
        <f t="shared" si="43"/>
        <v>V_BEWERTUNGSPREIS</v>
      </c>
      <c r="X1399" s="31"/>
      <c r="Y1399" s="31"/>
      <c r="Z1399" s="31"/>
      <c r="AA1399" s="31"/>
      <c r="AB1399" s="31"/>
      <c r="AC1399" s="31"/>
      <c r="AD1399" s="31"/>
      <c r="AE1399" s="31"/>
      <c r="AF1399" s="31"/>
      <c r="AG1399" s="31"/>
      <c r="AH1399" s="31"/>
    </row>
    <row r="1400" spans="1:34" x14ac:dyDescent="0.4">
      <c r="A1400" s="31">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31"/>
      <c r="C1400" s="25" t="str">
        <f t="shared" si="42"/>
        <v>001</v>
      </c>
      <c r="D1400" s="31"/>
      <c r="E1400" s="31"/>
      <c r="F1400" s="31" t="str">
        <f>IF(A1400&lt;&gt;"", _xlfn.IFNA(INDEX(Input_Lieferant!$A$9:$AS$159,MATCH(A1400,Input_Lieferant!$B$9:$B$158,0),MATCH(W1400,Input_Lieferant!$A$8:$AS$8,0)),""), "")&amp;""</f>
        <v>CHF</v>
      </c>
      <c r="G1400" s="31"/>
      <c r="H1400" s="31"/>
      <c r="I1400" s="31"/>
      <c r="J1400" s="31"/>
      <c r="K1400" s="31"/>
      <c r="L1400" s="31"/>
      <c r="M1400" s="31"/>
      <c r="N1400" s="31"/>
      <c r="O1400" s="31"/>
      <c r="P1400" s="31"/>
      <c r="Q1400" s="31"/>
      <c r="R1400" s="31"/>
      <c r="S1400" s="31"/>
      <c r="T1400" s="31"/>
      <c r="U1400" s="31"/>
      <c r="V1400" s="31"/>
      <c r="W1400" s="31" t="str">
        <f t="shared" si="43"/>
        <v>V_WAEHRUNG</v>
      </c>
      <c r="X1400" s="31"/>
      <c r="Y1400" s="31"/>
      <c r="Z1400" s="31"/>
      <c r="AA1400" s="31"/>
      <c r="AB1400" s="31"/>
      <c r="AC1400" s="31"/>
      <c r="AD1400" s="31"/>
      <c r="AE1400" s="31"/>
      <c r="AF1400" s="31"/>
      <c r="AG1400" s="31"/>
      <c r="AH1400" s="31"/>
    </row>
    <row r="1401" spans="1:34" x14ac:dyDescent="0.4">
      <c r="A1401" s="31">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31"/>
      <c r="C1401" s="25" t="str">
        <f t="shared" si="42"/>
        <v>001</v>
      </c>
      <c r="D1401" s="31"/>
      <c r="E1401" s="31"/>
      <c r="F1401" s="31" t="str">
        <f>IF(A1401&lt;&gt;"", _xlfn.IFNA(INDEX(Input_Lieferant!$A$9:$AS$159,MATCH(A1401,Input_Lieferant!$B$9:$B$158,0),MATCH(W1401,Input_Lieferant!$A$8:$AS$8,0)),""), "")&amp;""</f>
        <v>85</v>
      </c>
      <c r="G1401" s="31"/>
      <c r="H1401" s="31"/>
      <c r="I1401" s="31"/>
      <c r="J1401" s="31"/>
      <c r="K1401" s="31"/>
      <c r="L1401" s="31"/>
      <c r="M1401" s="31"/>
      <c r="N1401" s="31"/>
      <c r="O1401" s="31"/>
      <c r="P1401" s="31"/>
      <c r="Q1401" s="31"/>
      <c r="R1401" s="31"/>
      <c r="S1401" s="31"/>
      <c r="T1401" s="31"/>
      <c r="U1401" s="31"/>
      <c r="V1401" s="31"/>
      <c r="W1401" s="31" t="str">
        <f t="shared" si="43"/>
        <v>V_PREISEINHEIT</v>
      </c>
      <c r="X1401" s="31"/>
      <c r="Y1401" s="31"/>
      <c r="Z1401" s="31"/>
      <c r="AA1401" s="31"/>
      <c r="AB1401" s="31"/>
      <c r="AC1401" s="31"/>
      <c r="AD1401" s="31"/>
      <c r="AE1401" s="31"/>
      <c r="AF1401" s="31"/>
      <c r="AG1401" s="31"/>
      <c r="AH1401" s="31"/>
    </row>
    <row r="1402" spans="1:34" x14ac:dyDescent="0.4">
      <c r="A1402" s="31">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31"/>
      <c r="C1402" s="25" t="str">
        <f t="shared" si="42"/>
        <v>001</v>
      </c>
      <c r="D1402" s="31"/>
      <c r="E1402" s="31"/>
      <c r="F1402" s="31">
        <f ca="1">IF(A1402&lt;&gt;"",NOW(),"")</f>
        <v>45755.458306250002</v>
      </c>
      <c r="G1402" s="31"/>
      <c r="H1402" s="31"/>
      <c r="I1402" s="31"/>
      <c r="J1402" s="31"/>
      <c r="K1402" s="31"/>
      <c r="L1402" s="31"/>
      <c r="M1402" s="31"/>
      <c r="N1402" s="31"/>
      <c r="O1402" s="31"/>
      <c r="P1402" s="31"/>
      <c r="Q1402" s="31"/>
      <c r="R1402" s="31"/>
      <c r="S1402" s="31"/>
      <c r="T1402" s="31"/>
      <c r="U1402" s="31"/>
      <c r="V1402" s="31"/>
      <c r="W1402" s="31" t="str">
        <f t="shared" si="43"/>
        <v>V_GUELTIGAB</v>
      </c>
      <c r="X1402" s="31"/>
      <c r="Y1402" s="31"/>
      <c r="Z1402" s="31"/>
      <c r="AA1402" s="31"/>
      <c r="AB1402" s="31"/>
      <c r="AC1402" s="31"/>
      <c r="AD1402" s="31"/>
      <c r="AE1402" s="31"/>
      <c r="AF1402" s="31"/>
      <c r="AG1402" s="31"/>
      <c r="AH1402" s="31"/>
    </row>
    <row r="1403" spans="1:34" x14ac:dyDescent="0.4">
      <c r="A1403" s="31">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31"/>
      <c r="C1403" s="25" t="str">
        <f t="shared" si="42"/>
        <v>001</v>
      </c>
      <c r="D1403" s="31"/>
      <c r="E1403" s="31"/>
      <c r="F1403" s="31" t="str">
        <f>IF(A1403&lt;&gt;"", _xlfn.IFNA(INDEX('Systemmanager - Datenassistent'!$A$9:$AE$159,MATCH(A1403,Input_Lieferant!$B$9:$B$158,0),MATCH(W1403,'Systemmanager - Datenassistent'!$A$8:$AE$8,0)),""), "")&amp;""</f>
        <v>X</v>
      </c>
      <c r="G1403" s="31"/>
      <c r="H1403" s="31"/>
      <c r="I1403" s="31"/>
      <c r="J1403" s="31"/>
      <c r="K1403" s="31"/>
      <c r="L1403" s="31"/>
      <c r="M1403" s="31"/>
      <c r="N1403" s="31"/>
      <c r="O1403" s="31"/>
      <c r="P1403" s="31"/>
      <c r="Q1403" s="31"/>
      <c r="R1403" s="31"/>
      <c r="S1403" s="31"/>
      <c r="T1403" s="31"/>
      <c r="U1403" s="31"/>
      <c r="V1403" s="31"/>
      <c r="W1403" s="31" t="str">
        <f t="shared" si="43"/>
        <v>V_MIET_RELEVANZ</v>
      </c>
      <c r="X1403" s="31"/>
      <c r="Y1403" s="31"/>
      <c r="Z1403" s="31"/>
      <c r="AA1403" s="31"/>
      <c r="AB1403" s="31"/>
      <c r="AC1403" s="31"/>
      <c r="AD1403" s="31"/>
      <c r="AE1403" s="31"/>
      <c r="AF1403" s="31"/>
      <c r="AG1403" s="31"/>
      <c r="AH1403" s="31"/>
    </row>
    <row r="1404" spans="1:34" x14ac:dyDescent="0.4">
      <c r="A1404" s="31">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31"/>
      <c r="C1404" s="25" t="str">
        <f t="shared" si="42"/>
        <v>001</v>
      </c>
      <c r="D1404" s="31"/>
      <c r="E1404" s="31"/>
      <c r="F1404" s="31" t="str">
        <f>IF(A1404&lt;&gt;"", _xlfn.IFNA(INDEX('Systemmanager - Datenassistent'!$A$9:$AE$159,MATCH(A1404,Input_Lieferant!$B$9:$B$158,0),MATCH(W1404,'Systemmanager - Datenassistent'!$A$8:$AE$8,0)),""), "")&amp;""</f>
        <v/>
      </c>
      <c r="G1404" s="31"/>
      <c r="H1404" s="31"/>
      <c r="I1404" s="31"/>
      <c r="J1404" s="31"/>
      <c r="K1404" s="31"/>
      <c r="L1404" s="31"/>
      <c r="M1404" s="31"/>
      <c r="N1404" s="31"/>
      <c r="O1404" s="31"/>
      <c r="P1404" s="31"/>
      <c r="Q1404" s="31"/>
      <c r="R1404" s="31"/>
      <c r="S1404" s="31"/>
      <c r="T1404" s="31"/>
      <c r="U1404" s="31"/>
      <c r="V1404" s="31"/>
      <c r="W1404" s="31" t="str">
        <f t="shared" si="43"/>
        <v>V_NACHSCHUBKLASSE</v>
      </c>
      <c r="X1404" s="31"/>
      <c r="Y1404" s="31"/>
      <c r="Z1404" s="31"/>
      <c r="AA1404" s="31"/>
      <c r="AB1404" s="31"/>
      <c r="AC1404" s="31"/>
      <c r="AD1404" s="31"/>
      <c r="AE1404" s="31"/>
      <c r="AF1404" s="31"/>
      <c r="AG1404" s="31"/>
      <c r="AH1404" s="31"/>
    </row>
    <row r="1405" spans="1:34" x14ac:dyDescent="0.4">
      <c r="A1405" s="31">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31"/>
      <c r="C1405" s="25" t="str">
        <f t="shared" si="42"/>
        <v>001</v>
      </c>
      <c r="D1405" s="31"/>
      <c r="E1405" s="31"/>
      <c r="F1405" s="31" t="str">
        <f>IF(A1405&lt;&gt;"", _xlfn.IFNA(INDEX(Input_Lieferant!$A$9:$AS$159,MATCH(A1405,Input_Lieferant!$B$9:$B$158,0),MATCH(W1405,Input_Lieferant!$A$8:$AS$8,0)),""), "")&amp;""</f>
        <v/>
      </c>
      <c r="G1405" s="31"/>
      <c r="H1405" s="31"/>
      <c r="I1405" s="31"/>
      <c r="J1405" s="31"/>
      <c r="K1405" s="31"/>
      <c r="L1405" s="31"/>
      <c r="M1405" s="31"/>
      <c r="N1405" s="31"/>
      <c r="O1405" s="31"/>
      <c r="P1405" s="31"/>
      <c r="Q1405" s="31"/>
      <c r="R1405" s="31"/>
      <c r="S1405" s="31"/>
      <c r="T1405" s="31"/>
      <c r="U1405" s="31"/>
      <c r="V1405" s="31"/>
      <c r="W1405" s="31" t="str">
        <f t="shared" si="43"/>
        <v>V_LAGERFAEHIGKEIT</v>
      </c>
      <c r="X1405" s="31"/>
      <c r="Y1405" s="31"/>
      <c r="Z1405" s="31"/>
      <c r="AA1405" s="31"/>
      <c r="AB1405" s="31"/>
      <c r="AC1405" s="31"/>
      <c r="AD1405" s="31"/>
      <c r="AE1405" s="31"/>
      <c r="AF1405" s="31"/>
      <c r="AG1405" s="31"/>
      <c r="AH1405" s="31"/>
    </row>
    <row r="1406" spans="1:34" x14ac:dyDescent="0.4">
      <c r="A1406" s="31">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31"/>
      <c r="C1406" s="25" t="str">
        <f t="shared" si="42"/>
        <v>001</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V_BETRIEBSMITTEL</v>
      </c>
      <c r="X1406" s="31"/>
      <c r="Y1406" s="31"/>
      <c r="Z1406" s="31"/>
      <c r="AA1406" s="31"/>
      <c r="AB1406" s="31"/>
      <c r="AC1406" s="31"/>
      <c r="AD1406" s="31"/>
      <c r="AE1406" s="31"/>
      <c r="AF1406" s="31"/>
      <c r="AG1406" s="31"/>
      <c r="AH1406" s="31"/>
    </row>
    <row r="1407" spans="1:34" x14ac:dyDescent="0.4">
      <c r="A1407" s="31">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31"/>
      <c r="C1407" s="25" t="str">
        <f t="shared" si="42"/>
        <v>001</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31"/>
      <c r="H1407" s="31"/>
      <c r="I1407" s="31"/>
      <c r="J1407" s="31"/>
      <c r="K1407" s="31"/>
      <c r="L1407" s="31"/>
      <c r="M1407" s="31"/>
      <c r="N1407" s="31"/>
      <c r="O1407" s="31"/>
      <c r="P1407" s="31"/>
      <c r="Q1407" s="31"/>
      <c r="R1407" s="31"/>
      <c r="S1407" s="31"/>
      <c r="T1407" s="31"/>
      <c r="U1407" s="31"/>
      <c r="V1407" s="31"/>
      <c r="W1407" s="31" t="str">
        <f t="shared" si="43"/>
        <v>V_SONDERBETRIEBSMITTEL_MKZ</v>
      </c>
      <c r="X1407" s="31"/>
      <c r="Y1407" s="31"/>
      <c r="Z1407" s="31"/>
      <c r="AA1407" s="31"/>
      <c r="AB1407" s="31"/>
      <c r="AC1407" s="31"/>
      <c r="AD1407" s="31"/>
      <c r="AE1407" s="31"/>
      <c r="AF1407" s="31"/>
      <c r="AG1407" s="31"/>
      <c r="AH1407" s="31"/>
    </row>
    <row r="1408" spans="1:34" x14ac:dyDescent="0.4">
      <c r="A1408" s="31">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31"/>
      <c r="C1408" s="25" t="str">
        <f t="shared" si="42"/>
        <v>001</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V_SONDERBETRIEBSMITTEL_PRD</v>
      </c>
      <c r="X1408" s="31"/>
      <c r="Y1408" s="31"/>
      <c r="Z1408" s="31"/>
      <c r="AA1408" s="31"/>
      <c r="AB1408" s="31"/>
      <c r="AC1408" s="31"/>
      <c r="AD1408" s="31"/>
      <c r="AE1408" s="31"/>
      <c r="AF1408" s="31"/>
      <c r="AG1408" s="31"/>
      <c r="AH1408" s="31"/>
    </row>
    <row r="1409" spans="1:34" x14ac:dyDescent="0.4">
      <c r="A1409" s="31">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31"/>
      <c r="C1409" s="25" t="str">
        <f t="shared" si="42"/>
        <v>001</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V_SONDERBETRIEBSMITTEL_TRP</v>
      </c>
      <c r="X1409" s="31"/>
      <c r="Y1409" s="31"/>
      <c r="Z1409" s="31"/>
      <c r="AA1409" s="31"/>
      <c r="AB1409" s="31"/>
      <c r="AC1409" s="31"/>
      <c r="AD1409" s="31"/>
      <c r="AE1409" s="31"/>
      <c r="AF1409" s="31"/>
      <c r="AG1409" s="31"/>
      <c r="AH1409" s="31"/>
    </row>
    <row r="1410" spans="1:34" x14ac:dyDescent="0.4">
      <c r="A1410" s="31">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31"/>
      <c r="C1410" s="25" t="str">
        <f t="shared" ref="C1410:C1473" si="44">IF(A1410="","","001")</f>
        <v>001</v>
      </c>
      <c r="D1410" s="31"/>
      <c r="E1410" s="31"/>
      <c r="F1410" s="31" t="str">
        <f>IF(A1410&lt;&gt;"", _xlfn.IFNA(INDEX(Grunddaten!$A$9:$S$159,MATCH(A1410,Input_Lieferant!$B$9:$B$158,0),MATCH(W1410,Grunddaten!$A$8:$M$8,0)),""), "")&amp;""</f>
        <v>jCxKNPpyDLkRmrJiCbtkITVbVLpvse</v>
      </c>
      <c r="G1410" s="31"/>
      <c r="H1410" s="31"/>
      <c r="I1410" s="31"/>
      <c r="J1410" s="31"/>
      <c r="K1410" s="31"/>
      <c r="L1410" s="31"/>
      <c r="M1410" s="31"/>
      <c r="N1410" s="31"/>
      <c r="O1410" s="31"/>
      <c r="P1410" s="31"/>
      <c r="Q1410" s="31"/>
      <c r="R1410" s="31"/>
      <c r="S1410" s="31"/>
      <c r="T1410" s="31"/>
      <c r="U1410" s="31"/>
      <c r="V1410" s="31"/>
      <c r="W1410" s="31" t="str">
        <f t="shared" si="43"/>
        <v>V_A_NUMMER</v>
      </c>
      <c r="X1410" s="31"/>
      <c r="Y1410" s="31"/>
      <c r="Z1410" s="31"/>
      <c r="AA1410" s="31"/>
      <c r="AB1410" s="31"/>
      <c r="AC1410" s="31"/>
      <c r="AD1410" s="31"/>
      <c r="AE1410" s="31"/>
      <c r="AF1410" s="31"/>
      <c r="AG1410" s="31"/>
      <c r="AH1410" s="31"/>
    </row>
    <row r="1411" spans="1:34" x14ac:dyDescent="0.4">
      <c r="A1411" s="31">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31"/>
      <c r="C1411" s="25" t="str">
        <f t="shared" si="44"/>
        <v>001</v>
      </c>
      <c r="D1411" s="31"/>
      <c r="E1411" s="31"/>
      <c r="F1411" s="31" t="str">
        <f>IF(A1411&lt;&gt;"", _xlfn.IFNA(INDEX(Grunddaten!$A$9:$S$159,MATCH(A1411,Input_Lieferant!$B$9:$B$158,0),MATCH(W1411,Grunddaten!$A$8:$M$8,0)),""), "")&amp;""</f>
        <v>5.79</v>
      </c>
      <c r="G1411" s="31"/>
      <c r="H1411" s="31"/>
      <c r="I1411" s="31"/>
      <c r="J1411" s="31"/>
      <c r="K1411" s="31"/>
      <c r="L1411" s="31"/>
      <c r="M1411" s="31"/>
      <c r="N1411" s="31"/>
      <c r="O1411" s="31"/>
      <c r="P1411" s="31"/>
      <c r="Q1411" s="31"/>
      <c r="R1411" s="31"/>
      <c r="S1411" s="31"/>
      <c r="T1411" s="31"/>
      <c r="U1411" s="31"/>
      <c r="V1411" s="31"/>
      <c r="W1411" s="31" t="str">
        <f t="shared" si="43"/>
        <v>V_REVFREMD</v>
      </c>
      <c r="X1411" s="31"/>
      <c r="Y1411" s="31"/>
      <c r="Z1411" s="31"/>
      <c r="AA1411" s="31"/>
      <c r="AB1411" s="31"/>
      <c r="AC1411" s="31"/>
      <c r="AD1411" s="31"/>
      <c r="AE1411" s="31"/>
      <c r="AF1411" s="31"/>
      <c r="AG1411" s="31"/>
      <c r="AH1411" s="31"/>
    </row>
    <row r="1412" spans="1:34" x14ac:dyDescent="0.4">
      <c r="A1412" s="31">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31"/>
      <c r="C1412" s="25" t="str">
        <f t="shared" si="44"/>
        <v>001</v>
      </c>
      <c r="D1412" s="31"/>
      <c r="E1412" s="31"/>
      <c r="F1412" s="31" t="str">
        <f>IF(A1412&lt;&gt;"", _xlfn.IFNA(INDEX(Grunddaten!$A$9:$S$159,MATCH(A1412,Input_Lieferant!$B$9:$B$158,0),MATCH(W1412,Grunddaten!$A$8:$M$8,0)),""), "")&amp;""</f>
        <v>6.02</v>
      </c>
      <c r="G1412" s="31"/>
      <c r="H1412" s="31"/>
      <c r="I1412" s="31"/>
      <c r="J1412" s="31"/>
      <c r="K1412" s="31"/>
      <c r="L1412" s="31"/>
      <c r="M1412" s="31"/>
      <c r="N1412" s="31"/>
      <c r="O1412" s="31"/>
      <c r="P1412" s="31"/>
      <c r="Q1412" s="31"/>
      <c r="R1412" s="31"/>
      <c r="S1412" s="31"/>
      <c r="T1412" s="31"/>
      <c r="U1412" s="31"/>
      <c r="V1412" s="31"/>
      <c r="W1412" s="31" t="str">
        <f t="shared" si="43"/>
        <v>V_REVEIGEN</v>
      </c>
      <c r="X1412" s="31"/>
      <c r="Y1412" s="31"/>
      <c r="Z1412" s="31"/>
      <c r="AA1412" s="31"/>
      <c r="AB1412" s="31"/>
      <c r="AC1412" s="31"/>
      <c r="AD1412" s="31"/>
      <c r="AE1412" s="31"/>
      <c r="AF1412" s="31"/>
      <c r="AG1412" s="31"/>
      <c r="AH1412" s="31"/>
    </row>
    <row r="1413" spans="1:34" x14ac:dyDescent="0.4">
      <c r="A1413" s="31">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31"/>
      <c r="C1413" s="25" t="str">
        <f t="shared" si="44"/>
        <v>001</v>
      </c>
      <c r="D1413" s="31"/>
      <c r="E1413" s="31"/>
      <c r="F1413" s="31" t="str">
        <f>IF(A1413&lt;&gt;"", _xlfn.IFNA(INDEX('Systemmanager - Datenassistent'!$A$9:$AE$159,MATCH(A1413,Input_Lieferant!$B$9:$B$158,0),MATCH(W1413,'Systemmanager - Datenassistent'!$A$8:$AE$8,0)),""), "")&amp;""</f>
        <v>ERMsqOVhOBGSnOhmRcAXyUgMJUgdlv</v>
      </c>
      <c r="G1413" s="31"/>
      <c r="H1413" s="31"/>
      <c r="I1413" s="31"/>
      <c r="J1413" s="31"/>
      <c r="K1413" s="31"/>
      <c r="L1413" s="31"/>
      <c r="M1413" s="31"/>
      <c r="N1413" s="31"/>
      <c r="O1413" s="31"/>
      <c r="P1413" s="31"/>
      <c r="Q1413" s="31"/>
      <c r="R1413" s="31"/>
      <c r="S1413" s="31"/>
      <c r="T1413" s="31"/>
      <c r="U1413" s="31"/>
      <c r="V1413" s="31"/>
      <c r="W1413" s="31" t="str">
        <f t="shared" si="43"/>
        <v>V_SYSTEMMANAGER</v>
      </c>
      <c r="X1413" s="31"/>
      <c r="Y1413" s="31"/>
      <c r="Z1413" s="31"/>
      <c r="AA1413" s="31"/>
      <c r="AB1413" s="31"/>
      <c r="AC1413" s="31"/>
      <c r="AD1413" s="31"/>
      <c r="AE1413" s="31"/>
      <c r="AF1413" s="31"/>
      <c r="AG1413" s="31"/>
      <c r="AH1413" s="31"/>
    </row>
    <row r="1414" spans="1:34" x14ac:dyDescent="0.4">
      <c r="A1414" s="31">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31"/>
      <c r="C1414" s="25" t="str">
        <f t="shared" si="44"/>
        <v>001</v>
      </c>
      <c r="D1414" s="31"/>
      <c r="E1414" s="31"/>
      <c r="F1414" s="31" t="str">
        <f>IF(A1414&lt;&gt;"", _xlfn.IFNA(INDEX(Grunddaten!$A$9:$S$159,MATCH(A1414,Input_Lieferant!$B$9:$B$158,0),MATCH(W1414,Grunddaten!$A$8:$M$8,0)),""), "")&amp;""</f>
        <v>U</v>
      </c>
      <c r="G1414" s="31"/>
      <c r="H1414" s="31"/>
      <c r="I1414" s="31"/>
      <c r="J1414" s="31"/>
      <c r="K1414" s="31"/>
      <c r="L1414" s="31"/>
      <c r="M1414" s="31"/>
      <c r="N1414" s="31"/>
      <c r="O1414" s="31"/>
      <c r="P1414" s="31"/>
      <c r="Q1414" s="31"/>
      <c r="R1414" s="31"/>
      <c r="S1414" s="31"/>
      <c r="T1414" s="31"/>
      <c r="U1414" s="31"/>
      <c r="V1414" s="31"/>
      <c r="W1414" s="31" t="str">
        <f t="shared" si="43"/>
        <v>V_UEBERSETZUNG</v>
      </c>
      <c r="X1414" s="31"/>
      <c r="Y1414" s="31"/>
      <c r="Z1414" s="31"/>
      <c r="AA1414" s="31"/>
      <c r="AB1414" s="31"/>
      <c r="AC1414" s="31"/>
      <c r="AD1414" s="31"/>
      <c r="AE1414" s="31"/>
      <c r="AF1414" s="31"/>
      <c r="AG1414" s="31"/>
      <c r="AH1414" s="31"/>
    </row>
    <row r="1415" spans="1:34" x14ac:dyDescent="0.4">
      <c r="A1415" s="31">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31"/>
      <c r="C1415" s="25" t="str">
        <f t="shared" si="44"/>
        <v>001</v>
      </c>
      <c r="D1415" s="31"/>
      <c r="E1415" s="31"/>
      <c r="F1415" s="31" t="str">
        <f>IF(A1415&lt;&gt;"", _xlfn.IFNA(INDEX('Systemmanager - Datenassistent'!$A$9:$AE$159,MATCH(A1415,Input_Lieferant!$B$9:$B$158,0),MATCH(W1415,'Systemmanager - Datenassistent'!$A$8:$AE$8,0)),""), "")&amp;""</f>
        <v/>
      </c>
      <c r="G1415" s="31"/>
      <c r="H1415" s="31"/>
      <c r="I1415" s="31"/>
      <c r="J1415" s="31"/>
      <c r="K1415" s="31"/>
      <c r="L1415" s="31"/>
      <c r="M1415" s="31"/>
      <c r="N1415" s="31"/>
      <c r="O1415" s="31"/>
      <c r="P1415" s="31"/>
      <c r="Q1415" s="31"/>
      <c r="R1415" s="31"/>
      <c r="S1415" s="31"/>
      <c r="T1415" s="31"/>
      <c r="U1415" s="31"/>
      <c r="V1415" s="31"/>
      <c r="W1415" s="31" t="str">
        <f t="shared" si="43"/>
        <v>V_KENNZIFFER</v>
      </c>
      <c r="X1415" s="31"/>
      <c r="Y1415" s="31"/>
      <c r="Z1415" s="31"/>
      <c r="AA1415" s="31"/>
      <c r="AB1415" s="31"/>
      <c r="AC1415" s="31"/>
      <c r="AD1415" s="31"/>
      <c r="AE1415" s="31"/>
      <c r="AF1415" s="31"/>
      <c r="AG1415" s="31"/>
      <c r="AH1415" s="31"/>
    </row>
    <row r="1416" spans="1:34" x14ac:dyDescent="0.4">
      <c r="A1416" s="31">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31"/>
      <c r="C1416" s="25" t="str">
        <f t="shared" si="44"/>
        <v>001</v>
      </c>
      <c r="D1416" s="31"/>
      <c r="E1416" s="31"/>
      <c r="F1416" s="31" t="str">
        <f>IF(A1416&lt;&gt;"", _xlfn.IFNA(INDEX('Systemmanager - Datenassistent'!$A$9:$AE$159,MATCH(A1416,Input_Lieferant!$B$9:$B$158,0),MATCH(W1416,'Systemmanager - Datenassistent'!$A$8:$AE$8,0)),""), "")&amp;""</f>
        <v>SlybXrTvLPdPyviJifpVdHhFfresJv</v>
      </c>
      <c r="G1416" s="31"/>
      <c r="H1416" s="31"/>
      <c r="I1416" s="31"/>
      <c r="J1416" s="31"/>
      <c r="K1416" s="31"/>
      <c r="L1416" s="31"/>
      <c r="M1416" s="31"/>
      <c r="N1416" s="31"/>
      <c r="O1416" s="31"/>
      <c r="P1416" s="31"/>
      <c r="Q1416" s="31"/>
      <c r="R1416" s="31"/>
      <c r="S1416" s="31"/>
      <c r="T1416" s="31"/>
      <c r="U1416" s="31"/>
      <c r="V1416" s="31"/>
      <c r="W1416" s="31" t="str">
        <f t="shared" si="43"/>
        <v>V_NEXT_HIGHER</v>
      </c>
      <c r="X1416" s="31"/>
      <c r="Y1416" s="31"/>
      <c r="Z1416" s="31"/>
      <c r="AA1416" s="31"/>
      <c r="AB1416" s="31"/>
      <c r="AC1416" s="31"/>
      <c r="AD1416" s="31"/>
      <c r="AE1416" s="31"/>
      <c r="AF1416" s="31"/>
      <c r="AG1416" s="31"/>
      <c r="AH1416" s="31"/>
    </row>
    <row r="1417" spans="1:34" x14ac:dyDescent="0.4">
      <c r="A1417" s="31">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31"/>
      <c r="C1417" s="25" t="str">
        <f t="shared" si="44"/>
        <v>001</v>
      </c>
      <c r="D1417" s="31"/>
      <c r="E1417" s="31"/>
      <c r="F1417" s="31" t="str">
        <f>IF(A1417&lt;&gt;"", _xlfn.IFNA(INDEX(Grunddaten!$A$9:$S$159,MATCH(A1417,Input_Lieferant!$B$9:$B$158,0),MATCH(W1417,Grunddaten!$A$8:$M$8,0)),""), "")&amp;""</f>
        <v/>
      </c>
      <c r="G1417" s="31"/>
      <c r="H1417" s="31"/>
      <c r="I1417" s="31"/>
      <c r="J1417" s="31"/>
      <c r="K1417" s="31"/>
      <c r="L1417" s="31"/>
      <c r="M1417" s="31"/>
      <c r="N1417" s="31"/>
      <c r="O1417" s="31"/>
      <c r="P1417" s="31"/>
      <c r="Q1417" s="31"/>
      <c r="R1417" s="31"/>
      <c r="S1417" s="31"/>
      <c r="T1417" s="31"/>
      <c r="U1417" s="31"/>
      <c r="V1417" s="31"/>
      <c r="W1417" s="31" t="str">
        <f t="shared" si="43"/>
        <v>V_ZERTFLUG</v>
      </c>
      <c r="X1417" s="31"/>
      <c r="Y1417" s="31"/>
      <c r="Z1417" s="31"/>
      <c r="AA1417" s="31"/>
      <c r="AB1417" s="31"/>
      <c r="AC1417" s="31"/>
      <c r="AD1417" s="31"/>
      <c r="AE1417" s="31"/>
      <c r="AF1417" s="31"/>
      <c r="AG1417" s="31"/>
      <c r="AH1417" s="31"/>
    </row>
    <row r="1418" spans="1:34" x14ac:dyDescent="0.4">
      <c r="A1418" s="31">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31"/>
      <c r="C1418" s="25" t="str">
        <f t="shared" si="44"/>
        <v>001</v>
      </c>
      <c r="D1418" s="31"/>
      <c r="E1418" s="31"/>
      <c r="F1418" s="31" t="str">
        <f>IF(A1418&lt;&gt;"", _xlfn.IFNA(INDEX('Systemmanager - Datenassistent'!$A$9:$AE$159,MATCH(A1418,Input_Lieferant!$B$9:$B$158,0),MATCH(W1418,'Systemmanager - Datenassistent'!$A$8:$AE$8,0)),""), "")&amp;""</f>
        <v>X</v>
      </c>
      <c r="G1418" s="31"/>
      <c r="H1418" s="31"/>
      <c r="I1418" s="31"/>
      <c r="J1418" s="31"/>
      <c r="K1418" s="31"/>
      <c r="L1418" s="31"/>
      <c r="M1418" s="31"/>
      <c r="N1418" s="31"/>
      <c r="O1418" s="31"/>
      <c r="P1418" s="31"/>
      <c r="Q1418" s="31"/>
      <c r="R1418" s="31"/>
      <c r="S1418" s="31"/>
      <c r="T1418" s="31"/>
      <c r="U1418" s="31"/>
      <c r="V1418" s="31"/>
      <c r="W1418" s="31" t="str">
        <f t="shared" si="43"/>
        <v>V_APM</v>
      </c>
      <c r="X1418" s="31"/>
      <c r="Y1418" s="31"/>
      <c r="Z1418" s="31"/>
      <c r="AA1418" s="31"/>
      <c r="AB1418" s="31"/>
      <c r="AC1418" s="31"/>
      <c r="AD1418" s="31"/>
      <c r="AE1418" s="31"/>
      <c r="AF1418" s="31"/>
      <c r="AG1418" s="31"/>
      <c r="AH1418" s="31"/>
    </row>
    <row r="1419" spans="1:34" x14ac:dyDescent="0.4">
      <c r="A1419" s="31">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31"/>
      <c r="C1419" s="25" t="str">
        <f t="shared" si="44"/>
        <v>001</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V_CHEOPS</v>
      </c>
      <c r="X1419" s="31"/>
      <c r="Y1419" s="31"/>
      <c r="Z1419" s="31"/>
      <c r="AA1419" s="31"/>
      <c r="AB1419" s="31"/>
      <c r="AC1419" s="31"/>
      <c r="AD1419" s="31"/>
      <c r="AE1419" s="31"/>
      <c r="AF1419" s="31"/>
      <c r="AG1419" s="31"/>
      <c r="AH1419" s="31"/>
    </row>
    <row r="1420" spans="1:34" x14ac:dyDescent="0.4">
      <c r="A1420" s="31">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31"/>
      <c r="C1420" s="25" t="str">
        <f t="shared" si="44"/>
        <v>001</v>
      </c>
      <c r="D1420" s="31"/>
      <c r="E1420" s="31"/>
      <c r="F1420" s="31" t="str">
        <f>IF(A1420&lt;&gt;"", _xlfn.IFNA(INDEX('Systemmanager - Datenassistent'!$A$9:$AE$159,MATCH(A1420,Input_Lieferant!$B$9:$B$158,0),MATCH(W1420,'Systemmanager - Datenassistent'!$A$8:$AE$8,0)),""), "")&amp;""</f>
        <v/>
      </c>
      <c r="G1420" s="31"/>
      <c r="H1420" s="31"/>
      <c r="I1420" s="31"/>
      <c r="J1420" s="31"/>
      <c r="K1420" s="31"/>
      <c r="L1420" s="31"/>
      <c r="M1420" s="31"/>
      <c r="N1420" s="31"/>
      <c r="O1420" s="31"/>
      <c r="P1420" s="31"/>
      <c r="Q1420" s="31"/>
      <c r="R1420" s="31"/>
      <c r="S1420" s="31"/>
      <c r="T1420" s="31"/>
      <c r="U1420" s="31"/>
      <c r="V1420" s="31"/>
      <c r="W1420" s="31" t="str">
        <f t="shared" si="43"/>
        <v>V_SVSAA</v>
      </c>
      <c r="X1420" s="31"/>
      <c r="Y1420" s="31"/>
      <c r="Z1420" s="31"/>
      <c r="AA1420" s="31"/>
      <c r="AB1420" s="31"/>
      <c r="AC1420" s="31"/>
      <c r="AD1420" s="31"/>
      <c r="AE1420" s="31"/>
      <c r="AF1420" s="31"/>
      <c r="AG1420" s="31"/>
      <c r="AH1420" s="31"/>
    </row>
    <row r="1421" spans="1:34" x14ac:dyDescent="0.4">
      <c r="A1421" s="31">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31"/>
      <c r="C1421" s="25" t="str">
        <f t="shared" si="44"/>
        <v>001</v>
      </c>
      <c r="D1421" s="31"/>
      <c r="E1421" s="31"/>
      <c r="F1421" s="31" t="str">
        <f>IF(A1421&lt;&gt;"", IFERROR(ROUND(INDEX(Input_Lieferant!$A$9:$AS$159,MATCH(A1421,Input_Lieferant!$B$9:$B$158,0),MATCH(W1421,Input_Lieferant!$A$8:$AS$8,0)),2),""), "")&amp;""</f>
        <v>7.26</v>
      </c>
      <c r="G1421" s="31"/>
      <c r="H1421" s="31"/>
      <c r="I1421" s="31"/>
      <c r="J1421" s="31"/>
      <c r="K1421" s="31"/>
      <c r="L1421" s="31"/>
      <c r="M1421" s="31"/>
      <c r="N1421" s="31"/>
      <c r="O1421" s="31"/>
      <c r="P1421" s="31"/>
      <c r="Q1421" s="31"/>
      <c r="R1421" s="31"/>
      <c r="S1421" s="31"/>
      <c r="T1421" s="31"/>
      <c r="U1421" s="31"/>
      <c r="V1421" s="31"/>
      <c r="W1421" s="31" t="str">
        <f t="shared" si="43"/>
        <v>V_BEWERTUNGSPREIS</v>
      </c>
      <c r="X1421" s="31"/>
      <c r="Y1421" s="31"/>
      <c r="Z1421" s="31"/>
      <c r="AA1421" s="31"/>
      <c r="AB1421" s="31"/>
      <c r="AC1421" s="31"/>
      <c r="AD1421" s="31"/>
      <c r="AE1421" s="31"/>
      <c r="AF1421" s="31"/>
      <c r="AG1421" s="31"/>
      <c r="AH1421" s="31"/>
    </row>
    <row r="1422" spans="1:34" x14ac:dyDescent="0.4">
      <c r="A1422" s="31">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31"/>
      <c r="C1422" s="25" t="str">
        <f t="shared" si="44"/>
        <v>001</v>
      </c>
      <c r="D1422" s="31"/>
      <c r="E1422" s="31"/>
      <c r="F1422" s="31" t="str">
        <f>IF(A1422&lt;&gt;"", _xlfn.IFNA(INDEX(Input_Lieferant!$A$9:$AS$159,MATCH(A1422,Input_Lieferant!$B$9:$B$158,0),MATCH(W1422,Input_Lieferant!$A$8:$AS$8,0)),""), "")&amp;""</f>
        <v>CHF</v>
      </c>
      <c r="G1422" s="31"/>
      <c r="H1422" s="31"/>
      <c r="I1422" s="31"/>
      <c r="J1422" s="31"/>
      <c r="K1422" s="31"/>
      <c r="L1422" s="31"/>
      <c r="M1422" s="31"/>
      <c r="N1422" s="31"/>
      <c r="O1422" s="31"/>
      <c r="P1422" s="31"/>
      <c r="Q1422" s="31"/>
      <c r="R1422" s="31"/>
      <c r="S1422" s="31"/>
      <c r="T1422" s="31"/>
      <c r="U1422" s="31"/>
      <c r="V1422" s="31"/>
      <c r="W1422" s="31" t="str">
        <f t="shared" si="43"/>
        <v>V_WAEHRUNG</v>
      </c>
      <c r="X1422" s="31"/>
      <c r="Y1422" s="31"/>
      <c r="Z1422" s="31"/>
      <c r="AA1422" s="31"/>
      <c r="AB1422" s="31"/>
      <c r="AC1422" s="31"/>
      <c r="AD1422" s="31"/>
      <c r="AE1422" s="31"/>
      <c r="AF1422" s="31"/>
      <c r="AG1422" s="31"/>
      <c r="AH1422" s="31"/>
    </row>
    <row r="1423" spans="1:34" x14ac:dyDescent="0.4">
      <c r="A1423" s="31">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31"/>
      <c r="C1423" s="25" t="str">
        <f t="shared" si="44"/>
        <v>001</v>
      </c>
      <c r="D1423" s="31"/>
      <c r="E1423" s="31"/>
      <c r="F1423" s="31" t="str">
        <f>IF(A1423&lt;&gt;"", _xlfn.IFNA(INDEX(Input_Lieferant!$A$9:$AS$159,MATCH(A1423,Input_Lieferant!$B$9:$B$158,0),MATCH(W1423,Input_Lieferant!$A$8:$AS$8,0)),""), "")&amp;""</f>
        <v>70</v>
      </c>
      <c r="G1423" s="31"/>
      <c r="H1423" s="31"/>
      <c r="I1423" s="31"/>
      <c r="J1423" s="31"/>
      <c r="K1423" s="31"/>
      <c r="L1423" s="31"/>
      <c r="M1423" s="31"/>
      <c r="N1423" s="31"/>
      <c r="O1423" s="31"/>
      <c r="P1423" s="31"/>
      <c r="Q1423" s="31"/>
      <c r="R1423" s="31"/>
      <c r="S1423" s="31"/>
      <c r="T1423" s="31"/>
      <c r="U1423" s="31"/>
      <c r="V1423" s="31"/>
      <c r="W1423" s="31" t="str">
        <f t="shared" si="43"/>
        <v>V_PREISEINHEIT</v>
      </c>
      <c r="X1423" s="31"/>
      <c r="Y1423" s="31"/>
      <c r="Z1423" s="31"/>
      <c r="AA1423" s="31"/>
      <c r="AB1423" s="31"/>
      <c r="AC1423" s="31"/>
      <c r="AD1423" s="31"/>
      <c r="AE1423" s="31"/>
      <c r="AF1423" s="31"/>
      <c r="AG1423" s="31"/>
      <c r="AH1423" s="31"/>
    </row>
    <row r="1424" spans="1:34" x14ac:dyDescent="0.4">
      <c r="A1424" s="31">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31"/>
      <c r="C1424" s="25" t="str">
        <f t="shared" si="44"/>
        <v>001</v>
      </c>
      <c r="D1424" s="31"/>
      <c r="E1424" s="31"/>
      <c r="F1424" s="31">
        <f ca="1">IF(A1424&lt;&gt;"",NOW(),"")</f>
        <v>45755.458306250002</v>
      </c>
      <c r="G1424" s="31"/>
      <c r="H1424" s="31"/>
      <c r="I1424" s="31"/>
      <c r="J1424" s="31"/>
      <c r="K1424" s="31"/>
      <c r="L1424" s="31"/>
      <c r="M1424" s="31"/>
      <c r="N1424" s="31"/>
      <c r="O1424" s="31"/>
      <c r="P1424" s="31"/>
      <c r="Q1424" s="31"/>
      <c r="R1424" s="31"/>
      <c r="S1424" s="31"/>
      <c r="T1424" s="31"/>
      <c r="U1424" s="31"/>
      <c r="V1424" s="31"/>
      <c r="W1424" s="31" t="str">
        <f t="shared" si="43"/>
        <v>V_GUELTIGAB</v>
      </c>
      <c r="X1424" s="31"/>
      <c r="Y1424" s="31"/>
      <c r="Z1424" s="31"/>
      <c r="AA1424" s="31"/>
      <c r="AB1424" s="31"/>
      <c r="AC1424" s="31"/>
      <c r="AD1424" s="31"/>
      <c r="AE1424" s="31"/>
      <c r="AF1424" s="31"/>
      <c r="AG1424" s="31"/>
      <c r="AH1424" s="31"/>
    </row>
    <row r="1425" spans="1:34" x14ac:dyDescent="0.4">
      <c r="A1425" s="31">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31"/>
      <c r="C1425" s="25" t="str">
        <f t="shared" si="44"/>
        <v>001</v>
      </c>
      <c r="D1425" s="31"/>
      <c r="E1425" s="31"/>
      <c r="F1425" s="31" t="str">
        <f>IF(A1425&lt;&gt;"", _xlfn.IFNA(INDEX('Systemmanager - Datenassistent'!$A$9:$AE$159,MATCH(A1425,Input_Lieferant!$B$9:$B$158,0),MATCH(W1425,'Systemmanager - Datenassistent'!$A$8:$AE$8,0)),""), "")&amp;""</f>
        <v>X</v>
      </c>
      <c r="G1425" s="31"/>
      <c r="H1425" s="31"/>
      <c r="I1425" s="31"/>
      <c r="J1425" s="31"/>
      <c r="K1425" s="31"/>
      <c r="L1425" s="31"/>
      <c r="M1425" s="31"/>
      <c r="N1425" s="31"/>
      <c r="O1425" s="31"/>
      <c r="P1425" s="31"/>
      <c r="Q1425" s="31"/>
      <c r="R1425" s="31"/>
      <c r="S1425" s="31"/>
      <c r="T1425" s="31"/>
      <c r="U1425" s="31"/>
      <c r="V1425" s="31"/>
      <c r="W1425" s="31" t="str">
        <f t="shared" si="43"/>
        <v>V_MIET_RELEVANZ</v>
      </c>
      <c r="X1425" s="31"/>
      <c r="Y1425" s="31"/>
      <c r="Z1425" s="31"/>
      <c r="AA1425" s="31"/>
      <c r="AB1425" s="31"/>
      <c r="AC1425" s="31"/>
      <c r="AD1425" s="31"/>
      <c r="AE1425" s="31"/>
      <c r="AF1425" s="31"/>
      <c r="AG1425" s="31"/>
      <c r="AH1425" s="31"/>
    </row>
    <row r="1426" spans="1:34" x14ac:dyDescent="0.4">
      <c r="A1426" s="31">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31"/>
      <c r="C1426" s="25" t="str">
        <f t="shared" si="44"/>
        <v>001</v>
      </c>
      <c r="D1426" s="31"/>
      <c r="E1426" s="31"/>
      <c r="F1426" s="31" t="str">
        <f>IF(A1426&lt;&gt;"", _xlfn.IFNA(INDEX('Systemmanager - Datenassistent'!$A$9:$AE$159,MATCH(A1426,Input_Lieferant!$B$9:$B$158,0),MATCH(W1426,'Systemmanager - Datenassistent'!$A$8:$AE$8,0)),""), "")&amp;""</f>
        <v/>
      </c>
      <c r="G1426" s="31"/>
      <c r="H1426" s="31"/>
      <c r="I1426" s="31"/>
      <c r="J1426" s="31"/>
      <c r="K1426" s="31"/>
      <c r="L1426" s="31"/>
      <c r="M1426" s="31"/>
      <c r="N1426" s="31"/>
      <c r="O1426" s="31"/>
      <c r="P1426" s="31"/>
      <c r="Q1426" s="31"/>
      <c r="R1426" s="31"/>
      <c r="S1426" s="31"/>
      <c r="T1426" s="31"/>
      <c r="U1426" s="31"/>
      <c r="V1426" s="31"/>
      <c r="W1426" s="31" t="str">
        <f t="shared" si="43"/>
        <v>V_NACHSCHUBKLASSE</v>
      </c>
      <c r="X1426" s="31"/>
      <c r="Y1426" s="31"/>
      <c r="Z1426" s="31"/>
      <c r="AA1426" s="31"/>
      <c r="AB1426" s="31"/>
      <c r="AC1426" s="31"/>
      <c r="AD1426" s="31"/>
      <c r="AE1426" s="31"/>
      <c r="AF1426" s="31"/>
      <c r="AG1426" s="31"/>
      <c r="AH1426" s="31"/>
    </row>
    <row r="1427" spans="1:34" x14ac:dyDescent="0.4">
      <c r="A1427" s="31">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31"/>
      <c r="C1427" s="25" t="str">
        <f t="shared" si="44"/>
        <v>001</v>
      </c>
      <c r="D1427" s="31"/>
      <c r="E1427" s="31"/>
      <c r="F1427" s="31" t="str">
        <f>IF(A1427&lt;&gt;"", _xlfn.IFNA(INDEX(Input_Lieferant!$A$9:$AS$159,MATCH(A1427,Input_Lieferant!$B$9:$B$158,0),MATCH(W1427,Input_Lieferant!$A$8:$AS$8,0)),""), "")&amp;""</f>
        <v/>
      </c>
      <c r="G1427" s="31"/>
      <c r="H1427" s="31"/>
      <c r="I1427" s="31"/>
      <c r="J1427" s="31"/>
      <c r="K1427" s="31"/>
      <c r="L1427" s="31"/>
      <c r="M1427" s="31"/>
      <c r="N1427" s="31"/>
      <c r="O1427" s="31"/>
      <c r="P1427" s="31"/>
      <c r="Q1427" s="31"/>
      <c r="R1427" s="31"/>
      <c r="S1427" s="31"/>
      <c r="T1427" s="31"/>
      <c r="U1427" s="31"/>
      <c r="V1427" s="31"/>
      <c r="W1427" s="31" t="str">
        <f t="shared" si="43"/>
        <v>V_LAGERFAEHIGKEIT</v>
      </c>
      <c r="X1427" s="31"/>
      <c r="Y1427" s="31"/>
      <c r="Z1427" s="31"/>
      <c r="AA1427" s="31"/>
      <c r="AB1427" s="31"/>
      <c r="AC1427" s="31"/>
      <c r="AD1427" s="31"/>
      <c r="AE1427" s="31"/>
      <c r="AF1427" s="31"/>
      <c r="AG1427" s="31"/>
      <c r="AH1427" s="31"/>
    </row>
    <row r="1428" spans="1:34" x14ac:dyDescent="0.4">
      <c r="A1428" s="31">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31"/>
      <c r="C1428" s="25" t="str">
        <f t="shared" si="44"/>
        <v>001</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V_BETRIEBSMITTEL</v>
      </c>
      <c r="X1428" s="31"/>
      <c r="Y1428" s="31"/>
      <c r="Z1428" s="31"/>
      <c r="AA1428" s="31"/>
      <c r="AB1428" s="31"/>
      <c r="AC1428" s="31"/>
      <c r="AD1428" s="31"/>
      <c r="AE1428" s="31"/>
      <c r="AF1428" s="31"/>
      <c r="AG1428" s="31"/>
      <c r="AH1428" s="31"/>
    </row>
    <row r="1429" spans="1:34" x14ac:dyDescent="0.4">
      <c r="A1429" s="31">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31"/>
      <c r="C1429" s="25" t="str">
        <f t="shared" si="44"/>
        <v>001</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31"/>
      <c r="H1429" s="31"/>
      <c r="I1429" s="31"/>
      <c r="J1429" s="31"/>
      <c r="K1429" s="31"/>
      <c r="L1429" s="31"/>
      <c r="M1429" s="31"/>
      <c r="N1429" s="31"/>
      <c r="O1429" s="31"/>
      <c r="P1429" s="31"/>
      <c r="Q1429" s="31"/>
      <c r="R1429" s="31"/>
      <c r="S1429" s="31"/>
      <c r="T1429" s="31"/>
      <c r="U1429" s="31"/>
      <c r="V1429" s="31"/>
      <c r="W1429" s="31" t="str">
        <f t="shared" si="43"/>
        <v>V_SONDERBETRIEBSMITTEL_MKZ</v>
      </c>
      <c r="X1429" s="31"/>
      <c r="Y1429" s="31"/>
      <c r="Z1429" s="31"/>
      <c r="AA1429" s="31"/>
      <c r="AB1429" s="31"/>
      <c r="AC1429" s="31"/>
      <c r="AD1429" s="31"/>
      <c r="AE1429" s="31"/>
      <c r="AF1429" s="31"/>
      <c r="AG1429" s="31"/>
      <c r="AH1429" s="31"/>
    </row>
    <row r="1430" spans="1:34" x14ac:dyDescent="0.4">
      <c r="A1430" s="31">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31"/>
      <c r="C1430" s="25" t="str">
        <f t="shared" si="44"/>
        <v>001</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V_SONDERBETRIEBSMITTEL_PRD</v>
      </c>
      <c r="X1430" s="31"/>
      <c r="Y1430" s="31"/>
      <c r="Z1430" s="31"/>
      <c r="AA1430" s="31"/>
      <c r="AB1430" s="31"/>
      <c r="AC1430" s="31"/>
      <c r="AD1430" s="31"/>
      <c r="AE1430" s="31"/>
      <c r="AF1430" s="31"/>
      <c r="AG1430" s="31"/>
      <c r="AH1430" s="31"/>
    </row>
    <row r="1431" spans="1:34" x14ac:dyDescent="0.4">
      <c r="A1431" s="31">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31"/>
      <c r="C1431" s="25" t="str">
        <f t="shared" si="44"/>
        <v>001</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V_SONDERBETRIEBSMITTEL_TRP</v>
      </c>
      <c r="X1431" s="31"/>
      <c r="Y1431" s="31"/>
      <c r="Z1431" s="31"/>
      <c r="AA1431" s="31"/>
      <c r="AB1431" s="31"/>
      <c r="AC1431" s="31"/>
      <c r="AD1431" s="31"/>
      <c r="AE1431" s="31"/>
      <c r="AF1431" s="31"/>
      <c r="AG1431" s="31"/>
      <c r="AH1431" s="31"/>
    </row>
    <row r="1432" spans="1:34" x14ac:dyDescent="0.4">
      <c r="A1432" s="31">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31"/>
      <c r="C1432" s="25" t="str">
        <f t="shared" si="44"/>
        <v>001</v>
      </c>
      <c r="D1432" s="31"/>
      <c r="E1432" s="31"/>
      <c r="F1432" s="31" t="str">
        <f>IF(A1432&lt;&gt;"", _xlfn.IFNA(INDEX(Grunddaten!$A$9:$S$159,MATCH(A1432,Input_Lieferant!$B$9:$B$158,0),MATCH(W1432,Grunddaten!$A$8:$M$8,0)),""), "")&amp;""</f>
        <v>xUplHRpfpNncnTRDiULlweiyvfospE</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V_A_NUMMER</v>
      </c>
      <c r="X1432" s="31"/>
      <c r="Y1432" s="31"/>
      <c r="Z1432" s="31"/>
      <c r="AA1432" s="31"/>
      <c r="AB1432" s="31"/>
      <c r="AC1432" s="31"/>
      <c r="AD1432" s="31"/>
      <c r="AE1432" s="31"/>
      <c r="AF1432" s="31"/>
      <c r="AG1432" s="31"/>
      <c r="AH1432" s="31"/>
    </row>
    <row r="1433" spans="1:34" x14ac:dyDescent="0.4">
      <c r="A1433" s="31">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31"/>
      <c r="C1433" s="25" t="str">
        <f t="shared" si="44"/>
        <v>001</v>
      </c>
      <c r="D1433" s="31"/>
      <c r="E1433" s="31"/>
      <c r="F1433" s="31" t="str">
        <f>IF(A1433&lt;&gt;"", _xlfn.IFNA(INDEX(Grunddaten!$A$9:$S$159,MATCH(A1433,Input_Lieferant!$B$9:$B$158,0),MATCH(W1433,Grunddaten!$A$8:$M$8,0)),""), "")&amp;""</f>
        <v>3.22</v>
      </c>
      <c r="G1433" s="31"/>
      <c r="H1433" s="31"/>
      <c r="I1433" s="31"/>
      <c r="J1433" s="31"/>
      <c r="K1433" s="31"/>
      <c r="L1433" s="31"/>
      <c r="M1433" s="31"/>
      <c r="N1433" s="31"/>
      <c r="O1433" s="31"/>
      <c r="P1433" s="31"/>
      <c r="Q1433" s="31"/>
      <c r="R1433" s="31"/>
      <c r="S1433" s="31"/>
      <c r="T1433" s="31"/>
      <c r="U1433" s="31"/>
      <c r="V1433" s="31"/>
      <c r="W1433" s="31" t="str">
        <f t="shared" si="45"/>
        <v>V_REVFREMD</v>
      </c>
      <c r="X1433" s="31"/>
      <c r="Y1433" s="31"/>
      <c r="Z1433" s="31"/>
      <c r="AA1433" s="31"/>
      <c r="AB1433" s="31"/>
      <c r="AC1433" s="31"/>
      <c r="AD1433" s="31"/>
      <c r="AE1433" s="31"/>
      <c r="AF1433" s="31"/>
      <c r="AG1433" s="31"/>
      <c r="AH1433" s="31"/>
    </row>
    <row r="1434" spans="1:34" x14ac:dyDescent="0.4">
      <c r="A1434" s="31">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31"/>
      <c r="C1434" s="25" t="str">
        <f t="shared" si="44"/>
        <v>001</v>
      </c>
      <c r="D1434" s="31"/>
      <c r="E1434" s="31"/>
      <c r="F1434" s="31" t="str">
        <f>IF(A1434&lt;&gt;"", _xlfn.IFNA(INDEX(Grunddaten!$A$9:$S$159,MATCH(A1434,Input_Lieferant!$B$9:$B$158,0),MATCH(W1434,Grunddaten!$A$8:$M$8,0)),""), "")&amp;""</f>
        <v>5.13</v>
      </c>
      <c r="G1434" s="31"/>
      <c r="H1434" s="31"/>
      <c r="I1434" s="31"/>
      <c r="J1434" s="31"/>
      <c r="K1434" s="31"/>
      <c r="L1434" s="31"/>
      <c r="M1434" s="31"/>
      <c r="N1434" s="31"/>
      <c r="O1434" s="31"/>
      <c r="P1434" s="31"/>
      <c r="Q1434" s="31"/>
      <c r="R1434" s="31"/>
      <c r="S1434" s="31"/>
      <c r="T1434" s="31"/>
      <c r="U1434" s="31"/>
      <c r="V1434" s="31"/>
      <c r="W1434" s="31" t="str">
        <f t="shared" si="45"/>
        <v>V_REVEIGEN</v>
      </c>
      <c r="X1434" s="31"/>
      <c r="Y1434" s="31"/>
      <c r="Z1434" s="31"/>
      <c r="AA1434" s="31"/>
      <c r="AB1434" s="31"/>
      <c r="AC1434" s="31"/>
      <c r="AD1434" s="31"/>
      <c r="AE1434" s="31"/>
      <c r="AF1434" s="31"/>
      <c r="AG1434" s="31"/>
      <c r="AH1434" s="31"/>
    </row>
    <row r="1435" spans="1:34" x14ac:dyDescent="0.4">
      <c r="A1435" s="31">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31"/>
      <c r="C1435" s="25" t="str">
        <f t="shared" si="44"/>
        <v>001</v>
      </c>
      <c r="D1435" s="31"/>
      <c r="E1435" s="31"/>
      <c r="F1435" s="31" t="str">
        <f>IF(A1435&lt;&gt;"", _xlfn.IFNA(INDEX('Systemmanager - Datenassistent'!$A$9:$AE$159,MATCH(A1435,Input_Lieferant!$B$9:$B$158,0),MATCH(W1435,'Systemmanager - Datenassistent'!$A$8:$AE$8,0)),""), "")&amp;""</f>
        <v>ELCorqAozQeOWPxcJyxRQlqmCaPXhb</v>
      </c>
      <c r="G1435" s="31"/>
      <c r="H1435" s="31"/>
      <c r="I1435" s="31"/>
      <c r="J1435" s="31"/>
      <c r="K1435" s="31"/>
      <c r="L1435" s="31"/>
      <c r="M1435" s="31"/>
      <c r="N1435" s="31"/>
      <c r="O1435" s="31"/>
      <c r="P1435" s="31"/>
      <c r="Q1435" s="31"/>
      <c r="R1435" s="31"/>
      <c r="S1435" s="31"/>
      <c r="T1435" s="31"/>
      <c r="U1435" s="31"/>
      <c r="V1435" s="31"/>
      <c r="W1435" s="31" t="str">
        <f t="shared" si="45"/>
        <v>V_SYSTEMMANAGER</v>
      </c>
      <c r="X1435" s="31"/>
      <c r="Y1435" s="31"/>
      <c r="Z1435" s="31"/>
      <c r="AA1435" s="31"/>
      <c r="AB1435" s="31"/>
      <c r="AC1435" s="31"/>
      <c r="AD1435" s="31"/>
      <c r="AE1435" s="31"/>
      <c r="AF1435" s="31"/>
      <c r="AG1435" s="31"/>
      <c r="AH1435" s="31"/>
    </row>
    <row r="1436" spans="1:34" x14ac:dyDescent="0.4">
      <c r="A1436" s="31">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31"/>
      <c r="C1436" s="25" t="str">
        <f t="shared" si="44"/>
        <v>001</v>
      </c>
      <c r="D1436" s="31"/>
      <c r="E1436" s="31"/>
      <c r="F1436" s="31" t="str">
        <f>IF(A1436&lt;&gt;"", _xlfn.IFNA(INDEX(Grunddaten!$A$9:$S$159,MATCH(A1436,Input_Lieferant!$B$9:$B$158,0),MATCH(W1436,Grunddaten!$A$8:$M$8,0)),""), "")&amp;""</f>
        <v>U</v>
      </c>
      <c r="G1436" s="31"/>
      <c r="H1436" s="31"/>
      <c r="I1436" s="31"/>
      <c r="J1436" s="31"/>
      <c r="K1436" s="31"/>
      <c r="L1436" s="31"/>
      <c r="M1436" s="31"/>
      <c r="N1436" s="31"/>
      <c r="O1436" s="31"/>
      <c r="P1436" s="31"/>
      <c r="Q1436" s="31"/>
      <c r="R1436" s="31"/>
      <c r="S1436" s="31"/>
      <c r="T1436" s="31"/>
      <c r="U1436" s="31"/>
      <c r="V1436" s="31"/>
      <c r="W1436" s="31" t="str">
        <f t="shared" si="45"/>
        <v>V_UEBERSETZUNG</v>
      </c>
      <c r="X1436" s="31"/>
      <c r="Y1436" s="31"/>
      <c r="Z1436" s="31"/>
      <c r="AA1436" s="31"/>
      <c r="AB1436" s="31"/>
      <c r="AC1436" s="31"/>
      <c r="AD1436" s="31"/>
      <c r="AE1436" s="31"/>
      <c r="AF1436" s="31"/>
      <c r="AG1436" s="31"/>
      <c r="AH1436" s="31"/>
    </row>
    <row r="1437" spans="1:34" x14ac:dyDescent="0.4">
      <c r="A1437" s="31">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31"/>
      <c r="C1437" s="25" t="str">
        <f t="shared" si="44"/>
        <v>001</v>
      </c>
      <c r="D1437" s="31"/>
      <c r="E1437" s="31"/>
      <c r="F1437" s="31" t="str">
        <f>IF(A1437&lt;&gt;"", _xlfn.IFNA(INDEX('Systemmanager - Datenassistent'!$A$9:$AE$159,MATCH(A1437,Input_Lieferant!$B$9:$B$158,0),MATCH(W1437,'Systemmanager - Datenassistent'!$A$8:$AE$8,0)),""), "")&amp;""</f>
        <v/>
      </c>
      <c r="G1437" s="31"/>
      <c r="H1437" s="31"/>
      <c r="I1437" s="31"/>
      <c r="J1437" s="31"/>
      <c r="K1437" s="31"/>
      <c r="L1437" s="31"/>
      <c r="M1437" s="31"/>
      <c r="N1437" s="31"/>
      <c r="O1437" s="31"/>
      <c r="P1437" s="31"/>
      <c r="Q1437" s="31"/>
      <c r="R1437" s="31"/>
      <c r="S1437" s="31"/>
      <c r="T1437" s="31"/>
      <c r="U1437" s="31"/>
      <c r="V1437" s="31"/>
      <c r="W1437" s="31" t="str">
        <f t="shared" si="45"/>
        <v>V_KENNZIFFER</v>
      </c>
      <c r="X1437" s="31"/>
      <c r="Y1437" s="31"/>
      <c r="Z1437" s="31"/>
      <c r="AA1437" s="31"/>
      <c r="AB1437" s="31"/>
      <c r="AC1437" s="31"/>
      <c r="AD1437" s="31"/>
      <c r="AE1437" s="31"/>
      <c r="AF1437" s="31"/>
      <c r="AG1437" s="31"/>
      <c r="AH1437" s="31"/>
    </row>
    <row r="1438" spans="1:34" x14ac:dyDescent="0.4">
      <c r="A1438" s="31">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31"/>
      <c r="C1438" s="25" t="str">
        <f t="shared" si="44"/>
        <v>001</v>
      </c>
      <c r="D1438" s="31"/>
      <c r="E1438" s="31"/>
      <c r="F1438" s="31" t="str">
        <f>IF(A1438&lt;&gt;"", _xlfn.IFNA(INDEX('Systemmanager - Datenassistent'!$A$9:$AE$159,MATCH(A1438,Input_Lieferant!$B$9:$B$158,0),MATCH(W1438,'Systemmanager - Datenassistent'!$A$8:$AE$8,0)),""), "")&amp;""</f>
        <v>peteUPaWBqcwwfPzGsNDJnwizLxrTf</v>
      </c>
      <c r="G1438" s="31"/>
      <c r="H1438" s="31"/>
      <c r="I1438" s="31"/>
      <c r="J1438" s="31"/>
      <c r="K1438" s="31"/>
      <c r="L1438" s="31"/>
      <c r="M1438" s="31"/>
      <c r="N1438" s="31"/>
      <c r="O1438" s="31"/>
      <c r="P1438" s="31"/>
      <c r="Q1438" s="31"/>
      <c r="R1438" s="31"/>
      <c r="S1438" s="31"/>
      <c r="T1438" s="31"/>
      <c r="U1438" s="31"/>
      <c r="V1438" s="31"/>
      <c r="W1438" s="31" t="str">
        <f t="shared" si="45"/>
        <v>V_NEXT_HIGHER</v>
      </c>
      <c r="X1438" s="31"/>
      <c r="Y1438" s="31"/>
      <c r="Z1438" s="31"/>
      <c r="AA1438" s="31"/>
      <c r="AB1438" s="31"/>
      <c r="AC1438" s="31"/>
      <c r="AD1438" s="31"/>
      <c r="AE1438" s="31"/>
      <c r="AF1438" s="31"/>
      <c r="AG1438" s="31"/>
      <c r="AH1438" s="31"/>
    </row>
    <row r="1439" spans="1:34" x14ac:dyDescent="0.4">
      <c r="A1439" s="31">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31"/>
      <c r="C1439" s="25" t="str">
        <f t="shared" si="44"/>
        <v>001</v>
      </c>
      <c r="D1439" s="31"/>
      <c r="E1439" s="31"/>
      <c r="F1439" s="31" t="str">
        <f>IF(A1439&lt;&gt;"", _xlfn.IFNA(INDEX(Grunddaten!$A$9:$S$159,MATCH(A1439,Input_Lieferant!$B$9:$B$158,0),MATCH(W1439,Grunddaten!$A$8:$M$8,0)),""), "")&amp;""</f>
        <v/>
      </c>
      <c r="G1439" s="31"/>
      <c r="H1439" s="31"/>
      <c r="I1439" s="31"/>
      <c r="J1439" s="31"/>
      <c r="K1439" s="31"/>
      <c r="L1439" s="31"/>
      <c r="M1439" s="31"/>
      <c r="N1439" s="31"/>
      <c r="O1439" s="31"/>
      <c r="P1439" s="31"/>
      <c r="Q1439" s="31"/>
      <c r="R1439" s="31"/>
      <c r="S1439" s="31"/>
      <c r="T1439" s="31"/>
      <c r="U1439" s="31"/>
      <c r="V1439" s="31"/>
      <c r="W1439" s="31" t="str">
        <f t="shared" si="45"/>
        <v>V_ZERTFLUG</v>
      </c>
      <c r="X1439" s="31"/>
      <c r="Y1439" s="31"/>
      <c r="Z1439" s="31"/>
      <c r="AA1439" s="31"/>
      <c r="AB1439" s="31"/>
      <c r="AC1439" s="31"/>
      <c r="AD1439" s="31"/>
      <c r="AE1439" s="31"/>
      <c r="AF1439" s="31"/>
      <c r="AG1439" s="31"/>
      <c r="AH1439" s="31"/>
    </row>
    <row r="1440" spans="1:34" x14ac:dyDescent="0.4">
      <c r="A1440" s="31">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31"/>
      <c r="C1440" s="25" t="str">
        <f t="shared" si="44"/>
        <v>001</v>
      </c>
      <c r="D1440" s="31"/>
      <c r="E1440" s="31"/>
      <c r="F1440" s="31" t="str">
        <f>IF(A1440&lt;&gt;"", _xlfn.IFNA(INDEX('Systemmanager - Datenassistent'!$A$9:$AE$159,MATCH(A1440,Input_Lieferant!$B$9:$B$158,0),MATCH(W1440,'Systemmanager - Datenassistent'!$A$8:$AE$8,0)),""), "")&amp;""</f>
        <v/>
      </c>
      <c r="G1440" s="31"/>
      <c r="H1440" s="31"/>
      <c r="I1440" s="31"/>
      <c r="J1440" s="31"/>
      <c r="K1440" s="31"/>
      <c r="L1440" s="31"/>
      <c r="M1440" s="31"/>
      <c r="N1440" s="31"/>
      <c r="O1440" s="31"/>
      <c r="P1440" s="31"/>
      <c r="Q1440" s="31"/>
      <c r="R1440" s="31"/>
      <c r="S1440" s="31"/>
      <c r="T1440" s="31"/>
      <c r="U1440" s="31"/>
      <c r="V1440" s="31"/>
      <c r="W1440" s="31" t="str">
        <f t="shared" si="45"/>
        <v>V_APM</v>
      </c>
      <c r="X1440" s="31"/>
      <c r="Y1440" s="31"/>
      <c r="Z1440" s="31"/>
      <c r="AA1440" s="31"/>
      <c r="AB1440" s="31"/>
      <c r="AC1440" s="31"/>
      <c r="AD1440" s="31"/>
      <c r="AE1440" s="31"/>
      <c r="AF1440" s="31"/>
      <c r="AG1440" s="31"/>
      <c r="AH1440" s="31"/>
    </row>
    <row r="1441" spans="1:34" x14ac:dyDescent="0.4">
      <c r="A1441" s="31">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31"/>
      <c r="C1441" s="25" t="str">
        <f t="shared" si="44"/>
        <v>001</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V_CHEOPS</v>
      </c>
      <c r="X1441" s="31"/>
      <c r="Y1441" s="31"/>
      <c r="Z1441" s="31"/>
      <c r="AA1441" s="31"/>
      <c r="AB1441" s="31"/>
      <c r="AC1441" s="31"/>
      <c r="AD1441" s="31"/>
      <c r="AE1441" s="31"/>
      <c r="AF1441" s="31"/>
      <c r="AG1441" s="31"/>
      <c r="AH1441" s="31"/>
    </row>
    <row r="1442" spans="1:34" x14ac:dyDescent="0.4">
      <c r="A1442" s="31">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31"/>
      <c r="C1442" s="25" t="str">
        <f t="shared" si="44"/>
        <v>001</v>
      </c>
      <c r="D1442" s="31"/>
      <c r="E1442" s="31"/>
      <c r="F1442" s="31" t="str">
        <f>IF(A1442&lt;&gt;"", _xlfn.IFNA(INDEX('Systemmanager - Datenassistent'!$A$9:$AE$159,MATCH(A1442,Input_Lieferant!$B$9:$B$158,0),MATCH(W1442,'Systemmanager - Datenassistent'!$A$8:$AE$8,0)),""), "")&amp;""</f>
        <v/>
      </c>
      <c r="G1442" s="31"/>
      <c r="H1442" s="31"/>
      <c r="I1442" s="31"/>
      <c r="J1442" s="31"/>
      <c r="K1442" s="31"/>
      <c r="L1442" s="31"/>
      <c r="M1442" s="31"/>
      <c r="N1442" s="31"/>
      <c r="O1442" s="31"/>
      <c r="P1442" s="31"/>
      <c r="Q1442" s="31"/>
      <c r="R1442" s="31"/>
      <c r="S1442" s="31"/>
      <c r="T1442" s="31"/>
      <c r="U1442" s="31"/>
      <c r="V1442" s="31"/>
      <c r="W1442" s="31" t="str">
        <f t="shared" si="45"/>
        <v>V_SVSAA</v>
      </c>
      <c r="X1442" s="31"/>
      <c r="Y1442" s="31"/>
      <c r="Z1442" s="31"/>
      <c r="AA1442" s="31"/>
      <c r="AB1442" s="31"/>
      <c r="AC1442" s="31"/>
      <c r="AD1442" s="31"/>
      <c r="AE1442" s="31"/>
      <c r="AF1442" s="31"/>
      <c r="AG1442" s="31"/>
      <c r="AH1442" s="31"/>
    </row>
    <row r="1443" spans="1:34" x14ac:dyDescent="0.4">
      <c r="A1443" s="31">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31"/>
      <c r="C1443" s="25" t="str">
        <f t="shared" si="44"/>
        <v>001</v>
      </c>
      <c r="D1443" s="31"/>
      <c r="E1443" s="31"/>
      <c r="F1443" s="31" t="str">
        <f>IF(A1443&lt;&gt;"", IFERROR(ROUND(INDEX(Input_Lieferant!$A$9:$AS$159,MATCH(A1443,Input_Lieferant!$B$9:$B$158,0),MATCH(W1443,Input_Lieferant!$A$8:$AS$8,0)),2),""), "")&amp;""</f>
        <v>7.49</v>
      </c>
      <c r="G1443" s="31"/>
      <c r="H1443" s="31"/>
      <c r="I1443" s="31"/>
      <c r="J1443" s="31"/>
      <c r="K1443" s="31"/>
      <c r="L1443" s="31"/>
      <c r="M1443" s="31"/>
      <c r="N1443" s="31"/>
      <c r="O1443" s="31"/>
      <c r="P1443" s="31"/>
      <c r="Q1443" s="31"/>
      <c r="R1443" s="31"/>
      <c r="S1443" s="31"/>
      <c r="T1443" s="31"/>
      <c r="U1443" s="31"/>
      <c r="V1443" s="31"/>
      <c r="W1443" s="31" t="str">
        <f t="shared" si="45"/>
        <v>V_BEWERTUNGSPREIS</v>
      </c>
      <c r="X1443" s="31"/>
      <c r="Y1443" s="31"/>
      <c r="Z1443" s="31"/>
      <c r="AA1443" s="31"/>
      <c r="AB1443" s="31"/>
      <c r="AC1443" s="31"/>
      <c r="AD1443" s="31"/>
      <c r="AE1443" s="31"/>
      <c r="AF1443" s="31"/>
      <c r="AG1443" s="31"/>
      <c r="AH1443" s="31"/>
    </row>
    <row r="1444" spans="1:34" x14ac:dyDescent="0.4">
      <c r="A1444" s="31">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31"/>
      <c r="C1444" s="25" t="str">
        <f t="shared" si="44"/>
        <v>001</v>
      </c>
      <c r="D1444" s="31"/>
      <c r="E1444" s="31"/>
      <c r="F1444" s="31" t="str">
        <f>IF(A1444&lt;&gt;"", _xlfn.IFNA(INDEX(Input_Lieferant!$A$9:$AS$159,MATCH(A1444,Input_Lieferant!$B$9:$B$158,0),MATCH(W1444,Input_Lieferant!$A$8:$AS$8,0)),""), "")&amp;""</f>
        <v>CHF</v>
      </c>
      <c r="G1444" s="31"/>
      <c r="H1444" s="31"/>
      <c r="I1444" s="31"/>
      <c r="J1444" s="31"/>
      <c r="K1444" s="31"/>
      <c r="L1444" s="31"/>
      <c r="M1444" s="31"/>
      <c r="N1444" s="31"/>
      <c r="O1444" s="31"/>
      <c r="P1444" s="31"/>
      <c r="Q1444" s="31"/>
      <c r="R1444" s="31"/>
      <c r="S1444" s="31"/>
      <c r="T1444" s="31"/>
      <c r="U1444" s="31"/>
      <c r="V1444" s="31"/>
      <c r="W1444" s="31" t="str">
        <f t="shared" si="45"/>
        <v>V_WAEHRUNG</v>
      </c>
      <c r="X1444" s="31"/>
      <c r="Y1444" s="31"/>
      <c r="Z1444" s="31"/>
      <c r="AA1444" s="31"/>
      <c r="AB1444" s="31"/>
      <c r="AC1444" s="31"/>
      <c r="AD1444" s="31"/>
      <c r="AE1444" s="31"/>
      <c r="AF1444" s="31"/>
      <c r="AG1444" s="31"/>
      <c r="AH1444" s="31"/>
    </row>
    <row r="1445" spans="1:34" x14ac:dyDescent="0.4">
      <c r="A1445" s="31">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31"/>
      <c r="C1445" s="25" t="str">
        <f t="shared" si="44"/>
        <v>001</v>
      </c>
      <c r="D1445" s="31"/>
      <c r="E1445" s="31"/>
      <c r="F1445" s="31" t="str">
        <f>IF(A1445&lt;&gt;"", _xlfn.IFNA(INDEX(Input_Lieferant!$A$9:$AS$159,MATCH(A1445,Input_Lieferant!$B$9:$B$158,0),MATCH(W1445,Input_Lieferant!$A$8:$AS$8,0)),""), "")&amp;""</f>
        <v>38</v>
      </c>
      <c r="G1445" s="31"/>
      <c r="H1445" s="31"/>
      <c r="I1445" s="31"/>
      <c r="J1445" s="31"/>
      <c r="K1445" s="31"/>
      <c r="L1445" s="31"/>
      <c r="M1445" s="31"/>
      <c r="N1445" s="31"/>
      <c r="O1445" s="31"/>
      <c r="P1445" s="31"/>
      <c r="Q1445" s="31"/>
      <c r="R1445" s="31"/>
      <c r="S1445" s="31"/>
      <c r="T1445" s="31"/>
      <c r="U1445" s="31"/>
      <c r="V1445" s="31"/>
      <c r="W1445" s="31" t="str">
        <f t="shared" si="45"/>
        <v>V_PREISEINHEIT</v>
      </c>
      <c r="X1445" s="31"/>
      <c r="Y1445" s="31"/>
      <c r="Z1445" s="31"/>
      <c r="AA1445" s="31"/>
      <c r="AB1445" s="31"/>
      <c r="AC1445" s="31"/>
      <c r="AD1445" s="31"/>
      <c r="AE1445" s="31"/>
      <c r="AF1445" s="31"/>
      <c r="AG1445" s="31"/>
      <c r="AH1445" s="31"/>
    </row>
    <row r="1446" spans="1:34" x14ac:dyDescent="0.4">
      <c r="A1446" s="31">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31"/>
      <c r="C1446" s="25" t="str">
        <f t="shared" si="44"/>
        <v>001</v>
      </c>
      <c r="D1446" s="31"/>
      <c r="E1446" s="31"/>
      <c r="F1446" s="31">
        <f ca="1">IF(A1446&lt;&gt;"",NOW(),"")</f>
        <v>45755.458306250002</v>
      </c>
      <c r="G1446" s="31"/>
      <c r="H1446" s="31"/>
      <c r="I1446" s="31"/>
      <c r="J1446" s="31"/>
      <c r="K1446" s="31"/>
      <c r="L1446" s="31"/>
      <c r="M1446" s="31"/>
      <c r="N1446" s="31"/>
      <c r="O1446" s="31"/>
      <c r="P1446" s="31"/>
      <c r="Q1446" s="31"/>
      <c r="R1446" s="31"/>
      <c r="S1446" s="31"/>
      <c r="T1446" s="31"/>
      <c r="U1446" s="31"/>
      <c r="V1446" s="31"/>
      <c r="W1446" s="31" t="str">
        <f t="shared" si="45"/>
        <v>V_GUELTIGAB</v>
      </c>
      <c r="X1446" s="31"/>
      <c r="Y1446" s="31"/>
      <c r="Z1446" s="31"/>
      <c r="AA1446" s="31"/>
      <c r="AB1446" s="31"/>
      <c r="AC1446" s="31"/>
      <c r="AD1446" s="31"/>
      <c r="AE1446" s="31"/>
      <c r="AF1446" s="31"/>
      <c r="AG1446" s="31"/>
      <c r="AH1446" s="31"/>
    </row>
    <row r="1447" spans="1:34" x14ac:dyDescent="0.4">
      <c r="A1447" s="31">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31"/>
      <c r="C1447" s="25" t="str">
        <f t="shared" si="44"/>
        <v>001</v>
      </c>
      <c r="D1447" s="31"/>
      <c r="E1447" s="31"/>
      <c r="F1447" s="31" t="str">
        <f>IF(A1447&lt;&gt;"", _xlfn.IFNA(INDEX('Systemmanager - Datenassistent'!$A$9:$AE$159,MATCH(A1447,Input_Lieferant!$B$9:$B$158,0),MATCH(W1447,'Systemmanager - Datenassistent'!$A$8:$AE$8,0)),""), "")&amp;""</f>
        <v>X</v>
      </c>
      <c r="G1447" s="31"/>
      <c r="H1447" s="31"/>
      <c r="I1447" s="31"/>
      <c r="J1447" s="31"/>
      <c r="K1447" s="31"/>
      <c r="L1447" s="31"/>
      <c r="M1447" s="31"/>
      <c r="N1447" s="31"/>
      <c r="O1447" s="31"/>
      <c r="P1447" s="31"/>
      <c r="Q1447" s="31"/>
      <c r="R1447" s="31"/>
      <c r="S1447" s="31"/>
      <c r="T1447" s="31"/>
      <c r="U1447" s="31"/>
      <c r="V1447" s="31"/>
      <c r="W1447" s="31" t="str">
        <f t="shared" si="45"/>
        <v>V_MIET_RELEVANZ</v>
      </c>
      <c r="X1447" s="31"/>
      <c r="Y1447" s="31"/>
      <c r="Z1447" s="31"/>
      <c r="AA1447" s="31"/>
      <c r="AB1447" s="31"/>
      <c r="AC1447" s="31"/>
      <c r="AD1447" s="31"/>
      <c r="AE1447" s="31"/>
      <c r="AF1447" s="31"/>
      <c r="AG1447" s="31"/>
      <c r="AH1447" s="31"/>
    </row>
    <row r="1448" spans="1:34" x14ac:dyDescent="0.4">
      <c r="A1448" s="31">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31"/>
      <c r="C1448" s="25" t="str">
        <f t="shared" si="44"/>
        <v>001</v>
      </c>
      <c r="D1448" s="31"/>
      <c r="E1448" s="31"/>
      <c r="F1448" s="31" t="str">
        <f>IF(A1448&lt;&gt;"", _xlfn.IFNA(INDEX('Systemmanager - Datenassistent'!$A$9:$AE$159,MATCH(A1448,Input_Lieferant!$B$9:$B$158,0),MATCH(W1448,'Systemmanager - Datenassistent'!$A$8:$AE$8,0)),""), "")&amp;""</f>
        <v/>
      </c>
      <c r="G1448" s="31"/>
      <c r="H1448" s="31"/>
      <c r="I1448" s="31"/>
      <c r="J1448" s="31"/>
      <c r="K1448" s="31"/>
      <c r="L1448" s="31"/>
      <c r="M1448" s="31"/>
      <c r="N1448" s="31"/>
      <c r="O1448" s="31"/>
      <c r="P1448" s="31"/>
      <c r="Q1448" s="31"/>
      <c r="R1448" s="31"/>
      <c r="S1448" s="31"/>
      <c r="T1448" s="31"/>
      <c r="U1448" s="31"/>
      <c r="V1448" s="31"/>
      <c r="W1448" s="31" t="str">
        <f t="shared" si="45"/>
        <v>V_NACHSCHUBKLASSE</v>
      </c>
      <c r="X1448" s="31"/>
      <c r="Y1448" s="31"/>
      <c r="Z1448" s="31"/>
      <c r="AA1448" s="31"/>
      <c r="AB1448" s="31"/>
      <c r="AC1448" s="31"/>
      <c r="AD1448" s="31"/>
      <c r="AE1448" s="31"/>
      <c r="AF1448" s="31"/>
      <c r="AG1448" s="31"/>
      <c r="AH1448" s="31"/>
    </row>
    <row r="1449" spans="1:34" x14ac:dyDescent="0.4">
      <c r="A1449" s="31">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31"/>
      <c r="C1449" s="25" t="str">
        <f t="shared" si="44"/>
        <v>001</v>
      </c>
      <c r="D1449" s="31"/>
      <c r="E1449" s="31"/>
      <c r="F1449" s="31" t="str">
        <f>IF(A1449&lt;&gt;"", _xlfn.IFNA(INDEX(Input_Lieferant!$A$9:$AS$159,MATCH(A1449,Input_Lieferant!$B$9:$B$158,0),MATCH(W1449,Input_Lieferant!$A$8:$AS$8,0)),""), "")&amp;""</f>
        <v>32</v>
      </c>
      <c r="G1449" s="31"/>
      <c r="H1449" s="31"/>
      <c r="I1449" s="31"/>
      <c r="J1449" s="31"/>
      <c r="K1449" s="31"/>
      <c r="L1449" s="31"/>
      <c r="M1449" s="31"/>
      <c r="N1449" s="31"/>
      <c r="O1449" s="31"/>
      <c r="P1449" s="31"/>
      <c r="Q1449" s="31"/>
      <c r="R1449" s="31"/>
      <c r="S1449" s="31"/>
      <c r="T1449" s="31"/>
      <c r="U1449" s="31"/>
      <c r="V1449" s="31"/>
      <c r="W1449" s="31" t="str">
        <f t="shared" si="45"/>
        <v>V_LAGERFAEHIGKEIT</v>
      </c>
      <c r="X1449" s="31"/>
      <c r="Y1449" s="31"/>
      <c r="Z1449" s="31"/>
      <c r="AA1449" s="31"/>
      <c r="AB1449" s="31"/>
      <c r="AC1449" s="31"/>
      <c r="AD1449" s="31"/>
      <c r="AE1449" s="31"/>
      <c r="AF1449" s="31"/>
      <c r="AG1449" s="31"/>
      <c r="AH1449" s="31"/>
    </row>
    <row r="1450" spans="1:34" x14ac:dyDescent="0.4">
      <c r="A1450" s="31">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31"/>
      <c r="C1450" s="25" t="str">
        <f t="shared" si="44"/>
        <v>001</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V_BETRIEBSMITTEL</v>
      </c>
      <c r="X1450" s="31"/>
      <c r="Y1450" s="31"/>
      <c r="Z1450" s="31"/>
      <c r="AA1450" s="31"/>
      <c r="AB1450" s="31"/>
      <c r="AC1450" s="31"/>
      <c r="AD1450" s="31"/>
      <c r="AE1450" s="31"/>
      <c r="AF1450" s="31"/>
      <c r="AG1450" s="31"/>
      <c r="AH1450" s="31"/>
    </row>
    <row r="1451" spans="1:34" x14ac:dyDescent="0.4">
      <c r="A1451" s="31">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31"/>
      <c r="C1451" s="25" t="str">
        <f t="shared" si="44"/>
        <v>001</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V_SONDERBETRIEBSMITTEL_MKZ</v>
      </c>
      <c r="X1451" s="31"/>
      <c r="Y1451" s="31"/>
      <c r="Z1451" s="31"/>
      <c r="AA1451" s="31"/>
      <c r="AB1451" s="31"/>
      <c r="AC1451" s="31"/>
      <c r="AD1451" s="31"/>
      <c r="AE1451" s="31"/>
      <c r="AF1451" s="31"/>
      <c r="AG1451" s="31"/>
      <c r="AH1451" s="31"/>
    </row>
    <row r="1452" spans="1:34" x14ac:dyDescent="0.4">
      <c r="A1452" s="31">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31"/>
      <c r="C1452" s="25" t="str">
        <f t="shared" si="44"/>
        <v>001</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V_SONDERBETRIEBSMITTEL_PRD</v>
      </c>
      <c r="X1452" s="31"/>
      <c r="Y1452" s="31"/>
      <c r="Z1452" s="31"/>
      <c r="AA1452" s="31"/>
      <c r="AB1452" s="31"/>
      <c r="AC1452" s="31"/>
      <c r="AD1452" s="31"/>
      <c r="AE1452" s="31"/>
      <c r="AF1452" s="31"/>
      <c r="AG1452" s="31"/>
      <c r="AH1452" s="31"/>
    </row>
    <row r="1453" spans="1:34" x14ac:dyDescent="0.4">
      <c r="A1453" s="31">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31"/>
      <c r="C1453" s="25" t="str">
        <f t="shared" si="44"/>
        <v>001</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31"/>
      <c r="H1453" s="31"/>
      <c r="I1453" s="31"/>
      <c r="J1453" s="31"/>
      <c r="K1453" s="31"/>
      <c r="L1453" s="31"/>
      <c r="M1453" s="31"/>
      <c r="N1453" s="31"/>
      <c r="O1453" s="31"/>
      <c r="P1453" s="31"/>
      <c r="Q1453" s="31"/>
      <c r="R1453" s="31"/>
      <c r="S1453" s="31"/>
      <c r="T1453" s="31"/>
      <c r="U1453" s="31"/>
      <c r="V1453" s="31"/>
      <c r="W1453" s="31" t="str">
        <f t="shared" si="45"/>
        <v>V_SONDERBETRIEBSMITTEL_TRP</v>
      </c>
      <c r="X1453" s="31"/>
      <c r="Y1453" s="31"/>
      <c r="Z1453" s="31"/>
      <c r="AA1453" s="31"/>
      <c r="AB1453" s="31"/>
      <c r="AC1453" s="31"/>
      <c r="AD1453" s="31"/>
      <c r="AE1453" s="31"/>
      <c r="AF1453" s="31"/>
      <c r="AG1453" s="31"/>
      <c r="AH1453" s="31"/>
    </row>
    <row r="1454" spans="1:34" x14ac:dyDescent="0.4">
      <c r="A1454" s="31">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31"/>
      <c r="C1454" s="25" t="str">
        <f t="shared" si="44"/>
        <v>001</v>
      </c>
      <c r="D1454" s="31"/>
      <c r="E1454" s="31"/>
      <c r="F1454" s="31" t="str">
        <f>IF(A1454&lt;&gt;"", _xlfn.IFNA(INDEX(Grunddaten!$A$9:$S$159,MATCH(A1454,Input_Lieferant!$B$9:$B$158,0),MATCH(W1454,Grunddaten!$A$8:$M$8,0)),""), "")&amp;""</f>
        <v>eMhefKhXUxBsUVyXkjGaXXHkzJXFhs</v>
      </c>
      <c r="G1454" s="31"/>
      <c r="H1454" s="31"/>
      <c r="I1454" s="31"/>
      <c r="J1454" s="31"/>
      <c r="K1454" s="31"/>
      <c r="L1454" s="31"/>
      <c r="M1454" s="31"/>
      <c r="N1454" s="31"/>
      <c r="O1454" s="31"/>
      <c r="P1454" s="31"/>
      <c r="Q1454" s="31"/>
      <c r="R1454" s="31"/>
      <c r="S1454" s="31"/>
      <c r="T1454" s="31"/>
      <c r="U1454" s="31"/>
      <c r="V1454" s="31"/>
      <c r="W1454" s="31" t="str">
        <f t="shared" si="45"/>
        <v>V_A_NUMMER</v>
      </c>
      <c r="X1454" s="31"/>
      <c r="Y1454" s="31"/>
      <c r="Z1454" s="31"/>
      <c r="AA1454" s="31"/>
      <c r="AB1454" s="31"/>
      <c r="AC1454" s="31"/>
      <c r="AD1454" s="31"/>
      <c r="AE1454" s="31"/>
      <c r="AF1454" s="31"/>
      <c r="AG1454" s="31"/>
      <c r="AH1454" s="31"/>
    </row>
    <row r="1455" spans="1:34" x14ac:dyDescent="0.4">
      <c r="A1455" s="31">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31"/>
      <c r="C1455" s="25" t="str">
        <f t="shared" si="44"/>
        <v>001</v>
      </c>
      <c r="D1455" s="31"/>
      <c r="E1455" s="31"/>
      <c r="F1455" s="31" t="str">
        <f>IF(A1455&lt;&gt;"", _xlfn.IFNA(INDEX(Grunddaten!$A$9:$S$159,MATCH(A1455,Input_Lieferant!$B$9:$B$158,0),MATCH(W1455,Grunddaten!$A$8:$M$8,0)),""), "")&amp;""</f>
        <v>6.28</v>
      </c>
      <c r="G1455" s="31"/>
      <c r="H1455" s="31"/>
      <c r="I1455" s="31"/>
      <c r="J1455" s="31"/>
      <c r="K1455" s="31"/>
      <c r="L1455" s="31"/>
      <c r="M1455" s="31"/>
      <c r="N1455" s="31"/>
      <c r="O1455" s="31"/>
      <c r="P1455" s="31"/>
      <c r="Q1455" s="31"/>
      <c r="R1455" s="31"/>
      <c r="S1455" s="31"/>
      <c r="T1455" s="31"/>
      <c r="U1455" s="31"/>
      <c r="V1455" s="31"/>
      <c r="W1455" s="31" t="str">
        <f t="shared" si="45"/>
        <v>V_REVFREMD</v>
      </c>
      <c r="X1455" s="31"/>
      <c r="Y1455" s="31"/>
      <c r="Z1455" s="31"/>
      <c r="AA1455" s="31"/>
      <c r="AB1455" s="31"/>
      <c r="AC1455" s="31"/>
      <c r="AD1455" s="31"/>
      <c r="AE1455" s="31"/>
      <c r="AF1455" s="31"/>
      <c r="AG1455" s="31"/>
      <c r="AH1455" s="31"/>
    </row>
    <row r="1456" spans="1:34" x14ac:dyDescent="0.4">
      <c r="A1456" s="31">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31"/>
      <c r="C1456" s="25" t="str">
        <f t="shared" si="44"/>
        <v>001</v>
      </c>
      <c r="D1456" s="31"/>
      <c r="E1456" s="31"/>
      <c r="F1456" s="31" t="str">
        <f>IF(A1456&lt;&gt;"", _xlfn.IFNA(INDEX(Grunddaten!$A$9:$S$159,MATCH(A1456,Input_Lieferant!$B$9:$B$158,0),MATCH(W1456,Grunddaten!$A$8:$M$8,0)),""), "")&amp;""</f>
        <v>8.57</v>
      </c>
      <c r="G1456" s="31"/>
      <c r="H1456" s="31"/>
      <c r="I1456" s="31"/>
      <c r="J1456" s="31"/>
      <c r="K1456" s="31"/>
      <c r="L1456" s="31"/>
      <c r="M1456" s="31"/>
      <c r="N1456" s="31"/>
      <c r="O1456" s="31"/>
      <c r="P1456" s="31"/>
      <c r="Q1456" s="31"/>
      <c r="R1456" s="31"/>
      <c r="S1456" s="31"/>
      <c r="T1456" s="31"/>
      <c r="U1456" s="31"/>
      <c r="V1456" s="31"/>
      <c r="W1456" s="31" t="str">
        <f t="shared" si="45"/>
        <v>V_REVEIGEN</v>
      </c>
      <c r="X1456" s="31"/>
      <c r="Y1456" s="31"/>
      <c r="Z1456" s="31"/>
      <c r="AA1456" s="31"/>
      <c r="AB1456" s="31"/>
      <c r="AC1456" s="31"/>
      <c r="AD1456" s="31"/>
      <c r="AE1456" s="31"/>
      <c r="AF1456" s="31"/>
      <c r="AG1456" s="31"/>
      <c r="AH1456" s="31"/>
    </row>
    <row r="1457" spans="1:34" x14ac:dyDescent="0.4">
      <c r="A1457" s="31">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31"/>
      <c r="C1457" s="25" t="str">
        <f t="shared" si="44"/>
        <v>001</v>
      </c>
      <c r="D1457" s="31"/>
      <c r="E1457" s="31"/>
      <c r="F1457" s="31" t="str">
        <f>IF(A1457&lt;&gt;"", _xlfn.IFNA(INDEX('Systemmanager - Datenassistent'!$A$9:$AE$159,MATCH(A1457,Input_Lieferant!$B$9:$B$158,0),MATCH(W1457,'Systemmanager - Datenassistent'!$A$8:$AE$8,0)),""), "")&amp;""</f>
        <v>etJPPLqXPtsFiQbdMClRKaUKzgpXwu</v>
      </c>
      <c r="G1457" s="31"/>
      <c r="H1457" s="31"/>
      <c r="I1457" s="31"/>
      <c r="J1457" s="31"/>
      <c r="K1457" s="31"/>
      <c r="L1457" s="31"/>
      <c r="M1457" s="31"/>
      <c r="N1457" s="31"/>
      <c r="O1457" s="31"/>
      <c r="P1457" s="31"/>
      <c r="Q1457" s="31"/>
      <c r="R1457" s="31"/>
      <c r="S1457" s="31"/>
      <c r="T1457" s="31"/>
      <c r="U1457" s="31"/>
      <c r="V1457" s="31"/>
      <c r="W1457" s="31" t="str">
        <f t="shared" si="45"/>
        <v>V_SYSTEMMANAGER</v>
      </c>
      <c r="X1457" s="31"/>
      <c r="Y1457" s="31"/>
      <c r="Z1457" s="31"/>
      <c r="AA1457" s="31"/>
      <c r="AB1457" s="31"/>
      <c r="AC1457" s="31"/>
      <c r="AD1457" s="31"/>
      <c r="AE1457" s="31"/>
      <c r="AF1457" s="31"/>
      <c r="AG1457" s="31"/>
      <c r="AH1457" s="31"/>
    </row>
    <row r="1458" spans="1:34" x14ac:dyDescent="0.4">
      <c r="A1458" s="31">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31"/>
      <c r="C1458" s="25" t="str">
        <f t="shared" si="44"/>
        <v>001</v>
      </c>
      <c r="D1458" s="31"/>
      <c r="E1458" s="31"/>
      <c r="F1458" s="31" t="str">
        <f>IF(A1458&lt;&gt;"", _xlfn.IFNA(INDEX(Grunddaten!$A$9:$S$159,MATCH(A1458,Input_Lieferant!$B$9:$B$158,0),MATCH(W1458,Grunddaten!$A$8:$M$8,0)),""), "")&amp;""</f>
        <v>N</v>
      </c>
      <c r="G1458" s="31"/>
      <c r="H1458" s="31"/>
      <c r="I1458" s="31"/>
      <c r="J1458" s="31"/>
      <c r="K1458" s="31"/>
      <c r="L1458" s="31"/>
      <c r="M1458" s="31"/>
      <c r="N1458" s="31"/>
      <c r="O1458" s="31"/>
      <c r="P1458" s="31"/>
      <c r="Q1458" s="31"/>
      <c r="R1458" s="31"/>
      <c r="S1458" s="31"/>
      <c r="T1458" s="31"/>
      <c r="U1458" s="31"/>
      <c r="V1458" s="31"/>
      <c r="W1458" s="31" t="str">
        <f t="shared" si="45"/>
        <v>V_UEBERSETZUNG</v>
      </c>
      <c r="X1458" s="31"/>
      <c r="Y1458" s="31"/>
      <c r="Z1458" s="31"/>
      <c r="AA1458" s="31"/>
      <c r="AB1458" s="31"/>
      <c r="AC1458" s="31"/>
      <c r="AD1458" s="31"/>
      <c r="AE1458" s="31"/>
      <c r="AF1458" s="31"/>
      <c r="AG1458" s="31"/>
      <c r="AH1458" s="31"/>
    </row>
    <row r="1459" spans="1:34" x14ac:dyDescent="0.4">
      <c r="A1459" s="31">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31"/>
      <c r="C1459" s="25" t="str">
        <f t="shared" si="44"/>
        <v>001</v>
      </c>
      <c r="D1459" s="31"/>
      <c r="E1459" s="31"/>
      <c r="F1459" s="31" t="str">
        <f>IF(A1459&lt;&gt;"", _xlfn.IFNA(INDEX('Systemmanager - Datenassistent'!$A$9:$AE$159,MATCH(A1459,Input_Lieferant!$B$9:$B$158,0),MATCH(W1459,'Systemmanager - Datenassistent'!$A$8:$AE$8,0)),""), "")&amp;""</f>
        <v/>
      </c>
      <c r="G1459" s="31"/>
      <c r="H1459" s="31"/>
      <c r="I1459" s="31"/>
      <c r="J1459" s="31"/>
      <c r="K1459" s="31"/>
      <c r="L1459" s="31"/>
      <c r="M1459" s="31"/>
      <c r="N1459" s="31"/>
      <c r="O1459" s="31"/>
      <c r="P1459" s="31"/>
      <c r="Q1459" s="31"/>
      <c r="R1459" s="31"/>
      <c r="S1459" s="31"/>
      <c r="T1459" s="31"/>
      <c r="U1459" s="31"/>
      <c r="V1459" s="31"/>
      <c r="W1459" s="31" t="str">
        <f t="shared" si="45"/>
        <v>V_KENNZIFFER</v>
      </c>
      <c r="X1459" s="31"/>
      <c r="Y1459" s="31"/>
      <c r="Z1459" s="31"/>
      <c r="AA1459" s="31"/>
      <c r="AB1459" s="31"/>
      <c r="AC1459" s="31"/>
      <c r="AD1459" s="31"/>
      <c r="AE1459" s="31"/>
      <c r="AF1459" s="31"/>
      <c r="AG1459" s="31"/>
      <c r="AH1459" s="31"/>
    </row>
    <row r="1460" spans="1:34" x14ac:dyDescent="0.4">
      <c r="A1460" s="31">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31"/>
      <c r="C1460" s="25" t="str">
        <f t="shared" si="44"/>
        <v>001</v>
      </c>
      <c r="D1460" s="31"/>
      <c r="E1460" s="31"/>
      <c r="F1460" s="31" t="str">
        <f>IF(A1460&lt;&gt;"", _xlfn.IFNA(INDEX('Systemmanager - Datenassistent'!$A$9:$AE$159,MATCH(A1460,Input_Lieferant!$B$9:$B$158,0),MATCH(W1460,'Systemmanager - Datenassistent'!$A$8:$AE$8,0)),""), "")&amp;""</f>
        <v>cAJaXFndTMvcnmdNUEzDSMgmKIXtle</v>
      </c>
      <c r="G1460" s="31"/>
      <c r="H1460" s="31"/>
      <c r="I1460" s="31"/>
      <c r="J1460" s="31"/>
      <c r="K1460" s="31"/>
      <c r="L1460" s="31"/>
      <c r="M1460" s="31"/>
      <c r="N1460" s="31"/>
      <c r="O1460" s="31"/>
      <c r="P1460" s="31"/>
      <c r="Q1460" s="31"/>
      <c r="R1460" s="31"/>
      <c r="S1460" s="31"/>
      <c r="T1460" s="31"/>
      <c r="U1460" s="31"/>
      <c r="V1460" s="31"/>
      <c r="W1460" s="31" t="str">
        <f t="shared" si="45"/>
        <v>V_NEXT_HIGHER</v>
      </c>
      <c r="X1460" s="31"/>
      <c r="Y1460" s="31"/>
      <c r="Z1460" s="31"/>
      <c r="AA1460" s="31"/>
      <c r="AB1460" s="31"/>
      <c r="AC1460" s="31"/>
      <c r="AD1460" s="31"/>
      <c r="AE1460" s="31"/>
      <c r="AF1460" s="31"/>
      <c r="AG1460" s="31"/>
      <c r="AH1460" s="31"/>
    </row>
    <row r="1461" spans="1:34" x14ac:dyDescent="0.4">
      <c r="A1461" s="31">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31"/>
      <c r="C1461" s="25" t="str">
        <f t="shared" si="44"/>
        <v>001</v>
      </c>
      <c r="D1461" s="31"/>
      <c r="E1461" s="31"/>
      <c r="F1461" s="31" t="str">
        <f>IF(A1461&lt;&gt;"", _xlfn.IFNA(INDEX(Grunddaten!$A$9:$S$159,MATCH(A1461,Input_Lieferant!$B$9:$B$158,0),MATCH(W1461,Grunddaten!$A$8:$M$8,0)),""), "")&amp;""</f>
        <v>J</v>
      </c>
      <c r="G1461" s="31"/>
      <c r="H1461" s="31"/>
      <c r="I1461" s="31"/>
      <c r="J1461" s="31"/>
      <c r="K1461" s="31"/>
      <c r="L1461" s="31"/>
      <c r="M1461" s="31"/>
      <c r="N1461" s="31"/>
      <c r="O1461" s="31"/>
      <c r="P1461" s="31"/>
      <c r="Q1461" s="31"/>
      <c r="R1461" s="31"/>
      <c r="S1461" s="31"/>
      <c r="T1461" s="31"/>
      <c r="U1461" s="31"/>
      <c r="V1461" s="31"/>
      <c r="W1461" s="31" t="str">
        <f t="shared" si="45"/>
        <v>V_ZERTFLUG</v>
      </c>
      <c r="X1461" s="31"/>
      <c r="Y1461" s="31"/>
      <c r="Z1461" s="31"/>
      <c r="AA1461" s="31"/>
      <c r="AB1461" s="31"/>
      <c r="AC1461" s="31"/>
      <c r="AD1461" s="31"/>
      <c r="AE1461" s="31"/>
      <c r="AF1461" s="31"/>
      <c r="AG1461" s="31"/>
      <c r="AH1461" s="31"/>
    </row>
    <row r="1462" spans="1:34" x14ac:dyDescent="0.4">
      <c r="A1462" s="31">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31"/>
      <c r="C1462" s="25" t="str">
        <f t="shared" si="44"/>
        <v>001</v>
      </c>
      <c r="D1462" s="31"/>
      <c r="E1462" s="31"/>
      <c r="F1462" s="31" t="str">
        <f>IF(A1462&lt;&gt;"", _xlfn.IFNA(INDEX('Systemmanager - Datenassistent'!$A$9:$AE$159,MATCH(A1462,Input_Lieferant!$B$9:$B$158,0),MATCH(W1462,'Systemmanager - Datenassistent'!$A$8:$AE$8,0)),""), "")&amp;""</f>
        <v/>
      </c>
      <c r="G1462" s="31"/>
      <c r="H1462" s="31"/>
      <c r="I1462" s="31"/>
      <c r="J1462" s="31"/>
      <c r="K1462" s="31"/>
      <c r="L1462" s="31"/>
      <c r="M1462" s="31"/>
      <c r="N1462" s="31"/>
      <c r="O1462" s="31"/>
      <c r="P1462" s="31"/>
      <c r="Q1462" s="31"/>
      <c r="R1462" s="31"/>
      <c r="S1462" s="31"/>
      <c r="T1462" s="31"/>
      <c r="U1462" s="31"/>
      <c r="V1462" s="31"/>
      <c r="W1462" s="31" t="str">
        <f t="shared" si="45"/>
        <v>V_APM</v>
      </c>
      <c r="X1462" s="31"/>
      <c r="Y1462" s="31"/>
      <c r="Z1462" s="31"/>
      <c r="AA1462" s="31"/>
      <c r="AB1462" s="31"/>
      <c r="AC1462" s="31"/>
      <c r="AD1462" s="31"/>
      <c r="AE1462" s="31"/>
      <c r="AF1462" s="31"/>
      <c r="AG1462" s="31"/>
      <c r="AH1462" s="31"/>
    </row>
    <row r="1463" spans="1:34" x14ac:dyDescent="0.4">
      <c r="A1463" s="31">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31"/>
      <c r="C1463" s="25" t="str">
        <f t="shared" si="44"/>
        <v>001</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V_CHEOPS</v>
      </c>
      <c r="X1463" s="31"/>
      <c r="Y1463" s="31"/>
      <c r="Z1463" s="31"/>
      <c r="AA1463" s="31"/>
      <c r="AB1463" s="31"/>
      <c r="AC1463" s="31"/>
      <c r="AD1463" s="31"/>
      <c r="AE1463" s="31"/>
      <c r="AF1463" s="31"/>
      <c r="AG1463" s="31"/>
      <c r="AH1463" s="31"/>
    </row>
    <row r="1464" spans="1:34" x14ac:dyDescent="0.4">
      <c r="A1464" s="31">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31"/>
      <c r="C1464" s="25" t="str">
        <f t="shared" si="44"/>
        <v>001</v>
      </c>
      <c r="D1464" s="31"/>
      <c r="E1464" s="31"/>
      <c r="F1464" s="31" t="str">
        <f>IF(A1464&lt;&gt;"", _xlfn.IFNA(INDEX('Systemmanager - Datenassistent'!$A$9:$AE$159,MATCH(A1464,Input_Lieferant!$B$9:$B$158,0),MATCH(W1464,'Systemmanager - Datenassistent'!$A$8:$AE$8,0)),""), "")&amp;""</f>
        <v>X</v>
      </c>
      <c r="G1464" s="31"/>
      <c r="H1464" s="31"/>
      <c r="I1464" s="31"/>
      <c r="J1464" s="31"/>
      <c r="K1464" s="31"/>
      <c r="L1464" s="31"/>
      <c r="M1464" s="31"/>
      <c r="N1464" s="31"/>
      <c r="O1464" s="31"/>
      <c r="P1464" s="31"/>
      <c r="Q1464" s="31"/>
      <c r="R1464" s="31"/>
      <c r="S1464" s="31"/>
      <c r="T1464" s="31"/>
      <c r="U1464" s="31"/>
      <c r="V1464" s="31"/>
      <c r="W1464" s="31" t="str">
        <f t="shared" si="45"/>
        <v>V_SVSAA</v>
      </c>
      <c r="X1464" s="31"/>
      <c r="Y1464" s="31"/>
      <c r="Z1464" s="31"/>
      <c r="AA1464" s="31"/>
      <c r="AB1464" s="31"/>
      <c r="AC1464" s="31"/>
      <c r="AD1464" s="31"/>
      <c r="AE1464" s="31"/>
      <c r="AF1464" s="31"/>
      <c r="AG1464" s="31"/>
      <c r="AH1464" s="31"/>
    </row>
    <row r="1465" spans="1:34" x14ac:dyDescent="0.4">
      <c r="A1465" s="31">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31"/>
      <c r="C1465" s="25" t="str">
        <f t="shared" si="44"/>
        <v>001</v>
      </c>
      <c r="D1465" s="31"/>
      <c r="E1465" s="31"/>
      <c r="F1465" s="31" t="str">
        <f>IF(A1465&lt;&gt;"", IFERROR(ROUND(INDEX(Input_Lieferant!$A$9:$AS$159,MATCH(A1465,Input_Lieferant!$B$9:$B$158,0),MATCH(W1465,Input_Lieferant!$A$8:$AS$8,0)),2),""), "")&amp;""</f>
        <v>1.66</v>
      </c>
      <c r="G1465" s="31"/>
      <c r="H1465" s="31"/>
      <c r="I1465" s="31"/>
      <c r="J1465" s="31"/>
      <c r="K1465" s="31"/>
      <c r="L1465" s="31"/>
      <c r="M1465" s="31"/>
      <c r="N1465" s="31"/>
      <c r="O1465" s="31"/>
      <c r="P1465" s="31"/>
      <c r="Q1465" s="31"/>
      <c r="R1465" s="31"/>
      <c r="S1465" s="31"/>
      <c r="T1465" s="31"/>
      <c r="U1465" s="31"/>
      <c r="V1465" s="31"/>
      <c r="W1465" s="31" t="str">
        <f t="shared" si="45"/>
        <v>V_BEWERTUNGSPREIS</v>
      </c>
      <c r="X1465" s="31"/>
      <c r="Y1465" s="31"/>
      <c r="Z1465" s="31"/>
      <c r="AA1465" s="31"/>
      <c r="AB1465" s="31"/>
      <c r="AC1465" s="31"/>
      <c r="AD1465" s="31"/>
      <c r="AE1465" s="31"/>
      <c r="AF1465" s="31"/>
      <c r="AG1465" s="31"/>
      <c r="AH1465" s="31"/>
    </row>
    <row r="1466" spans="1:34" x14ac:dyDescent="0.4">
      <c r="A1466" s="31">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31"/>
      <c r="C1466" s="25" t="str">
        <f t="shared" si="44"/>
        <v>001</v>
      </c>
      <c r="D1466" s="31"/>
      <c r="E1466" s="31"/>
      <c r="F1466" s="31" t="str">
        <f>IF(A1466&lt;&gt;"", _xlfn.IFNA(INDEX(Input_Lieferant!$A$9:$AS$159,MATCH(A1466,Input_Lieferant!$B$9:$B$158,0),MATCH(W1466,Input_Lieferant!$A$8:$AS$8,0)),""), "")&amp;""</f>
        <v>CHF</v>
      </c>
      <c r="G1466" s="31"/>
      <c r="H1466" s="31"/>
      <c r="I1466" s="31"/>
      <c r="J1466" s="31"/>
      <c r="K1466" s="31"/>
      <c r="L1466" s="31"/>
      <c r="M1466" s="31"/>
      <c r="N1466" s="31"/>
      <c r="O1466" s="31"/>
      <c r="P1466" s="31"/>
      <c r="Q1466" s="31"/>
      <c r="R1466" s="31"/>
      <c r="S1466" s="31"/>
      <c r="T1466" s="31"/>
      <c r="U1466" s="31"/>
      <c r="V1466" s="31"/>
      <c r="W1466" s="31" t="str">
        <f t="shared" si="45"/>
        <v>V_WAEHRUNG</v>
      </c>
      <c r="X1466" s="31"/>
      <c r="Y1466" s="31"/>
      <c r="Z1466" s="31"/>
      <c r="AA1466" s="31"/>
      <c r="AB1466" s="31"/>
      <c r="AC1466" s="31"/>
      <c r="AD1466" s="31"/>
      <c r="AE1466" s="31"/>
      <c r="AF1466" s="31"/>
      <c r="AG1466" s="31"/>
      <c r="AH1466" s="31"/>
    </row>
    <row r="1467" spans="1:34" x14ac:dyDescent="0.4">
      <c r="A1467" s="31">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31"/>
      <c r="C1467" s="25" t="str">
        <f t="shared" si="44"/>
        <v>001</v>
      </c>
      <c r="D1467" s="31"/>
      <c r="E1467" s="31"/>
      <c r="F1467" s="31" t="str">
        <f>IF(A1467&lt;&gt;"", _xlfn.IFNA(INDEX(Input_Lieferant!$A$9:$AS$159,MATCH(A1467,Input_Lieferant!$B$9:$B$158,0),MATCH(W1467,Input_Lieferant!$A$8:$AS$8,0)),""), "")&amp;""</f>
        <v>4</v>
      </c>
      <c r="G1467" s="31"/>
      <c r="H1467" s="31"/>
      <c r="I1467" s="31"/>
      <c r="J1467" s="31"/>
      <c r="K1467" s="31"/>
      <c r="L1467" s="31"/>
      <c r="M1467" s="31"/>
      <c r="N1467" s="31"/>
      <c r="O1467" s="31"/>
      <c r="P1467" s="31"/>
      <c r="Q1467" s="31"/>
      <c r="R1467" s="31"/>
      <c r="S1467" s="31"/>
      <c r="T1467" s="31"/>
      <c r="U1467" s="31"/>
      <c r="V1467" s="31"/>
      <c r="W1467" s="31" t="str">
        <f t="shared" si="45"/>
        <v>V_PREISEINHEIT</v>
      </c>
      <c r="X1467" s="31"/>
      <c r="Y1467" s="31"/>
      <c r="Z1467" s="31"/>
      <c r="AA1467" s="31"/>
      <c r="AB1467" s="31"/>
      <c r="AC1467" s="31"/>
      <c r="AD1467" s="31"/>
      <c r="AE1467" s="31"/>
      <c r="AF1467" s="31"/>
      <c r="AG1467" s="31"/>
      <c r="AH1467" s="31"/>
    </row>
    <row r="1468" spans="1:34" x14ac:dyDescent="0.4">
      <c r="A1468" s="31">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31"/>
      <c r="C1468" s="25" t="str">
        <f t="shared" si="44"/>
        <v>001</v>
      </c>
      <c r="D1468" s="31"/>
      <c r="E1468" s="31"/>
      <c r="F1468" s="31">
        <f ca="1">IF(A1468&lt;&gt;"",NOW(),"")</f>
        <v>45755.458306250002</v>
      </c>
      <c r="G1468" s="31"/>
      <c r="H1468" s="31"/>
      <c r="I1468" s="31"/>
      <c r="J1468" s="31"/>
      <c r="K1468" s="31"/>
      <c r="L1468" s="31"/>
      <c r="M1468" s="31"/>
      <c r="N1468" s="31"/>
      <c r="O1468" s="31"/>
      <c r="P1468" s="31"/>
      <c r="Q1468" s="31"/>
      <c r="R1468" s="31"/>
      <c r="S1468" s="31"/>
      <c r="T1468" s="31"/>
      <c r="U1468" s="31"/>
      <c r="V1468" s="31"/>
      <c r="W1468" s="31" t="str">
        <f t="shared" si="45"/>
        <v>V_GUELTIGAB</v>
      </c>
      <c r="X1468" s="31"/>
      <c r="Y1468" s="31"/>
      <c r="Z1468" s="31"/>
      <c r="AA1468" s="31"/>
      <c r="AB1468" s="31"/>
      <c r="AC1468" s="31"/>
      <c r="AD1468" s="31"/>
      <c r="AE1468" s="31"/>
      <c r="AF1468" s="31"/>
      <c r="AG1468" s="31"/>
      <c r="AH1468" s="31"/>
    </row>
    <row r="1469" spans="1:34" x14ac:dyDescent="0.4">
      <c r="A1469" s="31">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31"/>
      <c r="C1469" s="25" t="str">
        <f t="shared" si="44"/>
        <v>001</v>
      </c>
      <c r="D1469" s="31"/>
      <c r="E1469" s="31"/>
      <c r="F1469" s="31" t="str">
        <f>IF(A1469&lt;&gt;"", _xlfn.IFNA(INDEX('Systemmanager - Datenassistent'!$A$9:$AE$159,MATCH(A1469,Input_Lieferant!$B$9:$B$158,0),MATCH(W1469,'Systemmanager - Datenassistent'!$A$8:$AE$8,0)),""), "")&amp;""</f>
        <v>X</v>
      </c>
      <c r="G1469" s="31"/>
      <c r="H1469" s="31"/>
      <c r="I1469" s="31"/>
      <c r="J1469" s="31"/>
      <c r="K1469" s="31"/>
      <c r="L1469" s="31"/>
      <c r="M1469" s="31"/>
      <c r="N1469" s="31"/>
      <c r="O1469" s="31"/>
      <c r="P1469" s="31"/>
      <c r="Q1469" s="31"/>
      <c r="R1469" s="31"/>
      <c r="S1469" s="31"/>
      <c r="T1469" s="31"/>
      <c r="U1469" s="31"/>
      <c r="V1469" s="31"/>
      <c r="W1469" s="31" t="str">
        <f t="shared" si="45"/>
        <v>V_MIET_RELEVANZ</v>
      </c>
      <c r="X1469" s="31"/>
      <c r="Y1469" s="31"/>
      <c r="Z1469" s="31"/>
      <c r="AA1469" s="31"/>
      <c r="AB1469" s="31"/>
      <c r="AC1469" s="31"/>
      <c r="AD1469" s="31"/>
      <c r="AE1469" s="31"/>
      <c r="AF1469" s="31"/>
      <c r="AG1469" s="31"/>
      <c r="AH1469" s="31"/>
    </row>
    <row r="1470" spans="1:34" x14ac:dyDescent="0.4">
      <c r="A1470" s="31">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31"/>
      <c r="C1470" s="25" t="str">
        <f t="shared" si="44"/>
        <v>001</v>
      </c>
      <c r="D1470" s="31"/>
      <c r="E1470" s="31"/>
      <c r="F1470" s="31" t="str">
        <f>IF(A1470&lt;&gt;"", _xlfn.IFNA(INDEX('Systemmanager - Datenassistent'!$A$9:$AE$159,MATCH(A1470,Input_Lieferant!$B$9:$B$158,0),MATCH(W1470,'Systemmanager - Datenassistent'!$A$8:$AE$8,0)),""), "")&amp;""</f>
        <v/>
      </c>
      <c r="G1470" s="31"/>
      <c r="H1470" s="31"/>
      <c r="I1470" s="31"/>
      <c r="J1470" s="31"/>
      <c r="K1470" s="31"/>
      <c r="L1470" s="31"/>
      <c r="M1470" s="31"/>
      <c r="N1470" s="31"/>
      <c r="O1470" s="31"/>
      <c r="P1470" s="31"/>
      <c r="Q1470" s="31"/>
      <c r="R1470" s="31"/>
      <c r="S1470" s="31"/>
      <c r="T1470" s="31"/>
      <c r="U1470" s="31"/>
      <c r="V1470" s="31"/>
      <c r="W1470" s="31" t="str">
        <f t="shared" si="45"/>
        <v>V_NACHSCHUBKLASSE</v>
      </c>
      <c r="X1470" s="31"/>
      <c r="Y1470" s="31"/>
      <c r="Z1470" s="31"/>
      <c r="AA1470" s="31"/>
      <c r="AB1470" s="31"/>
      <c r="AC1470" s="31"/>
      <c r="AD1470" s="31"/>
      <c r="AE1470" s="31"/>
      <c r="AF1470" s="31"/>
      <c r="AG1470" s="31"/>
      <c r="AH1470" s="31"/>
    </row>
    <row r="1471" spans="1:34" x14ac:dyDescent="0.4">
      <c r="A1471" s="31">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31"/>
      <c r="C1471" s="25" t="str">
        <f t="shared" si="44"/>
        <v>001</v>
      </c>
      <c r="D1471" s="31"/>
      <c r="E1471" s="31"/>
      <c r="F1471" s="31" t="str">
        <f>IF(A1471&lt;&gt;"", _xlfn.IFNA(INDEX(Input_Lieferant!$A$9:$AS$159,MATCH(A1471,Input_Lieferant!$B$9:$B$158,0),MATCH(W1471,Input_Lieferant!$A$8:$AS$8,0)),""), "")&amp;""</f>
        <v>3</v>
      </c>
      <c r="G1471" s="31"/>
      <c r="H1471" s="31"/>
      <c r="I1471" s="31"/>
      <c r="J1471" s="31"/>
      <c r="K1471" s="31"/>
      <c r="L1471" s="31"/>
      <c r="M1471" s="31"/>
      <c r="N1471" s="31"/>
      <c r="O1471" s="31"/>
      <c r="P1471" s="31"/>
      <c r="Q1471" s="31"/>
      <c r="R1471" s="31"/>
      <c r="S1471" s="31"/>
      <c r="T1471" s="31"/>
      <c r="U1471" s="31"/>
      <c r="V1471" s="31"/>
      <c r="W1471" s="31" t="str">
        <f t="shared" si="45"/>
        <v>V_LAGERFAEHIGKEIT</v>
      </c>
      <c r="X1471" s="31"/>
      <c r="Y1471" s="31"/>
      <c r="Z1471" s="31"/>
      <c r="AA1471" s="31"/>
      <c r="AB1471" s="31"/>
      <c r="AC1471" s="31"/>
      <c r="AD1471" s="31"/>
      <c r="AE1471" s="31"/>
      <c r="AF1471" s="31"/>
      <c r="AG1471" s="31"/>
      <c r="AH1471" s="31"/>
    </row>
    <row r="1472" spans="1:34" x14ac:dyDescent="0.4">
      <c r="A1472" s="31">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31"/>
      <c r="C1472" s="25" t="str">
        <f t="shared" si="44"/>
        <v>001</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V_BETRIEBSMITTEL</v>
      </c>
      <c r="X1472" s="31"/>
      <c r="Y1472" s="31"/>
      <c r="Z1472" s="31"/>
      <c r="AA1472" s="31"/>
      <c r="AB1472" s="31"/>
      <c r="AC1472" s="31"/>
      <c r="AD1472" s="31"/>
      <c r="AE1472" s="31"/>
      <c r="AF1472" s="31"/>
      <c r="AG1472" s="31"/>
      <c r="AH1472" s="31"/>
    </row>
    <row r="1473" spans="1:34" x14ac:dyDescent="0.4">
      <c r="A1473" s="31">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31"/>
      <c r="C1473" s="25" t="str">
        <f t="shared" si="44"/>
        <v>001</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V_SONDERBETRIEBSMITTEL_MKZ</v>
      </c>
      <c r="X1473" s="31"/>
      <c r="Y1473" s="31"/>
      <c r="Z1473" s="31"/>
      <c r="AA1473" s="31"/>
      <c r="AB1473" s="31"/>
      <c r="AC1473" s="31"/>
      <c r="AD1473" s="31"/>
      <c r="AE1473" s="31"/>
      <c r="AF1473" s="31"/>
      <c r="AG1473" s="31"/>
      <c r="AH1473" s="31"/>
    </row>
    <row r="1474" spans="1:34" x14ac:dyDescent="0.4">
      <c r="A1474" s="31">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31"/>
      <c r="C1474" s="25" t="str">
        <f t="shared" ref="C1474:C1537" si="46">IF(A1474="","","001")</f>
        <v>001</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V_SONDERBETRIEBSMITTEL_PRD</v>
      </c>
      <c r="X1474" s="31"/>
      <c r="Y1474" s="31"/>
      <c r="Z1474" s="31"/>
      <c r="AA1474" s="31"/>
      <c r="AB1474" s="31"/>
      <c r="AC1474" s="31"/>
      <c r="AD1474" s="31"/>
      <c r="AE1474" s="31"/>
      <c r="AF1474" s="31"/>
      <c r="AG1474" s="31"/>
      <c r="AH1474" s="31"/>
    </row>
    <row r="1475" spans="1:34" x14ac:dyDescent="0.4">
      <c r="A1475" s="31">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31"/>
      <c r="C1475" s="25" t="str">
        <f t="shared" si="46"/>
        <v>001</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31"/>
      <c r="H1475" s="31"/>
      <c r="I1475" s="31"/>
      <c r="J1475" s="31"/>
      <c r="K1475" s="31"/>
      <c r="L1475" s="31"/>
      <c r="M1475" s="31"/>
      <c r="N1475" s="31"/>
      <c r="O1475" s="31"/>
      <c r="P1475" s="31"/>
      <c r="Q1475" s="31"/>
      <c r="R1475" s="31"/>
      <c r="S1475" s="31"/>
      <c r="T1475" s="31"/>
      <c r="U1475" s="31"/>
      <c r="V1475" s="31"/>
      <c r="W1475" s="31" t="str">
        <f t="shared" si="45"/>
        <v>V_SONDERBETRIEBSMITTEL_TRP</v>
      </c>
      <c r="X1475" s="31"/>
      <c r="Y1475" s="31"/>
      <c r="Z1475" s="31"/>
      <c r="AA1475" s="31"/>
      <c r="AB1475" s="31"/>
      <c r="AC1475" s="31"/>
      <c r="AD1475" s="31"/>
      <c r="AE1475" s="31"/>
      <c r="AF1475" s="31"/>
      <c r="AG1475" s="31"/>
      <c r="AH1475" s="31"/>
    </row>
    <row r="1476" spans="1:34" x14ac:dyDescent="0.4">
      <c r="A1476" s="31">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31"/>
      <c r="C1476" s="25" t="str">
        <f t="shared" si="46"/>
        <v>001</v>
      </c>
      <c r="D1476" s="31"/>
      <c r="E1476" s="31"/>
      <c r="F1476" s="31" t="str">
        <f>IF(A1476&lt;&gt;"", _xlfn.IFNA(INDEX(Grunddaten!$A$9:$S$159,MATCH(A1476,Input_Lieferant!$B$9:$B$158,0),MATCH(W1476,Grunddaten!$A$8:$M$8,0)),""), "")&amp;""</f>
        <v>WhjNiAoDIOLmgnUHgjLnwlWxivTUdv</v>
      </c>
      <c r="G1476" s="31"/>
      <c r="H1476" s="31"/>
      <c r="I1476" s="31"/>
      <c r="J1476" s="31"/>
      <c r="K1476" s="31"/>
      <c r="L1476" s="31"/>
      <c r="M1476" s="31"/>
      <c r="N1476" s="31"/>
      <c r="O1476" s="31"/>
      <c r="P1476" s="31"/>
      <c r="Q1476" s="31"/>
      <c r="R1476" s="31"/>
      <c r="S1476" s="31"/>
      <c r="T1476" s="31"/>
      <c r="U1476" s="31"/>
      <c r="V1476" s="31"/>
      <c r="W1476" s="31" t="str">
        <f t="shared" si="45"/>
        <v>V_A_NUMMER</v>
      </c>
      <c r="X1476" s="31"/>
      <c r="Y1476" s="31"/>
      <c r="Z1476" s="31"/>
      <c r="AA1476" s="31"/>
      <c r="AB1476" s="31"/>
      <c r="AC1476" s="31"/>
      <c r="AD1476" s="31"/>
      <c r="AE1476" s="31"/>
      <c r="AF1476" s="31"/>
      <c r="AG1476" s="31"/>
      <c r="AH1476" s="31"/>
    </row>
    <row r="1477" spans="1:34" x14ac:dyDescent="0.4">
      <c r="A1477" s="31">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31"/>
      <c r="C1477" s="25" t="str">
        <f t="shared" si="46"/>
        <v>001</v>
      </c>
      <c r="D1477" s="31"/>
      <c r="E1477" s="31"/>
      <c r="F1477" s="31" t="str">
        <f>IF(A1477&lt;&gt;"", _xlfn.IFNA(INDEX(Grunddaten!$A$9:$S$159,MATCH(A1477,Input_Lieferant!$B$9:$B$158,0),MATCH(W1477,Grunddaten!$A$8:$M$8,0)),""), "")&amp;""</f>
        <v>9.13</v>
      </c>
      <c r="G1477" s="31"/>
      <c r="H1477" s="31"/>
      <c r="I1477" s="31"/>
      <c r="J1477" s="31"/>
      <c r="K1477" s="31"/>
      <c r="L1477" s="31"/>
      <c r="M1477" s="31"/>
      <c r="N1477" s="31"/>
      <c r="O1477" s="31"/>
      <c r="P1477" s="31"/>
      <c r="Q1477" s="31"/>
      <c r="R1477" s="31"/>
      <c r="S1477" s="31"/>
      <c r="T1477" s="31"/>
      <c r="U1477" s="31"/>
      <c r="V1477" s="31"/>
      <c r="W1477" s="31" t="str">
        <f t="shared" si="45"/>
        <v>V_REVFREMD</v>
      </c>
      <c r="X1477" s="31"/>
      <c r="Y1477" s="31"/>
      <c r="Z1477" s="31"/>
      <c r="AA1477" s="31"/>
      <c r="AB1477" s="31"/>
      <c r="AC1477" s="31"/>
      <c r="AD1477" s="31"/>
      <c r="AE1477" s="31"/>
      <c r="AF1477" s="31"/>
      <c r="AG1477" s="31"/>
      <c r="AH1477" s="31"/>
    </row>
    <row r="1478" spans="1:34" x14ac:dyDescent="0.4">
      <c r="A1478" s="31">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31"/>
      <c r="C1478" s="25" t="str">
        <f t="shared" si="46"/>
        <v>001</v>
      </c>
      <c r="D1478" s="31"/>
      <c r="E1478" s="31"/>
      <c r="F1478" s="31" t="str">
        <f>IF(A1478&lt;&gt;"", _xlfn.IFNA(INDEX(Grunddaten!$A$9:$S$159,MATCH(A1478,Input_Lieferant!$B$9:$B$158,0),MATCH(W1478,Grunddaten!$A$8:$M$8,0)),""), "")&amp;""</f>
        <v>4.74</v>
      </c>
      <c r="G1478" s="31"/>
      <c r="H1478" s="31"/>
      <c r="I1478" s="31"/>
      <c r="J1478" s="31"/>
      <c r="K1478" s="31"/>
      <c r="L1478" s="31"/>
      <c r="M1478" s="31"/>
      <c r="N1478" s="31"/>
      <c r="O1478" s="31"/>
      <c r="P1478" s="31"/>
      <c r="Q1478" s="31"/>
      <c r="R1478" s="31"/>
      <c r="S1478" s="31"/>
      <c r="T1478" s="31"/>
      <c r="U1478" s="31"/>
      <c r="V1478" s="31"/>
      <c r="W1478" s="31" t="str">
        <f t="shared" si="45"/>
        <v>V_REVEIGEN</v>
      </c>
      <c r="X1478" s="31"/>
      <c r="Y1478" s="31"/>
      <c r="Z1478" s="31"/>
      <c r="AA1478" s="31"/>
      <c r="AB1478" s="31"/>
      <c r="AC1478" s="31"/>
      <c r="AD1478" s="31"/>
      <c r="AE1478" s="31"/>
      <c r="AF1478" s="31"/>
      <c r="AG1478" s="31"/>
      <c r="AH1478" s="31"/>
    </row>
    <row r="1479" spans="1:34" x14ac:dyDescent="0.4">
      <c r="A1479" s="31">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31"/>
      <c r="C1479" s="25" t="str">
        <f t="shared" si="46"/>
        <v>001</v>
      </c>
      <c r="D1479" s="31"/>
      <c r="E1479" s="31"/>
      <c r="F1479" s="31" t="str">
        <f>IF(A1479&lt;&gt;"", _xlfn.IFNA(INDEX('Systemmanager - Datenassistent'!$A$9:$AE$159,MATCH(A1479,Input_Lieferant!$B$9:$B$158,0),MATCH(W1479,'Systemmanager - Datenassistent'!$A$8:$AE$8,0)),""), "")&amp;""</f>
        <v>yOqsBCXJjtSGiiVvpRJMfaaCQCOEMg</v>
      </c>
      <c r="G1479" s="31"/>
      <c r="H1479" s="31"/>
      <c r="I1479" s="31"/>
      <c r="J1479" s="31"/>
      <c r="K1479" s="31"/>
      <c r="L1479" s="31"/>
      <c r="M1479" s="31"/>
      <c r="N1479" s="31"/>
      <c r="O1479" s="31"/>
      <c r="P1479" s="31"/>
      <c r="Q1479" s="31"/>
      <c r="R1479" s="31"/>
      <c r="S1479" s="31"/>
      <c r="T1479" s="31"/>
      <c r="U1479" s="31"/>
      <c r="V1479" s="31"/>
      <c r="W1479" s="31" t="str">
        <f t="shared" si="45"/>
        <v>V_SYSTEMMANAGER</v>
      </c>
      <c r="X1479" s="31"/>
      <c r="Y1479" s="31"/>
      <c r="Z1479" s="31"/>
      <c r="AA1479" s="31"/>
      <c r="AB1479" s="31"/>
      <c r="AC1479" s="31"/>
      <c r="AD1479" s="31"/>
      <c r="AE1479" s="31"/>
      <c r="AF1479" s="31"/>
      <c r="AG1479" s="31"/>
      <c r="AH1479" s="31"/>
    </row>
    <row r="1480" spans="1:34" x14ac:dyDescent="0.4">
      <c r="A1480" s="31">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31"/>
      <c r="C1480" s="25" t="str">
        <f t="shared" si="46"/>
        <v>001</v>
      </c>
      <c r="D1480" s="31"/>
      <c r="E1480" s="31"/>
      <c r="F1480" s="31" t="str">
        <f>IF(A1480&lt;&gt;"", _xlfn.IFNA(INDEX(Grunddaten!$A$9:$S$159,MATCH(A1480,Input_Lieferant!$B$9:$B$158,0),MATCH(W1480,Grunddaten!$A$8:$M$8,0)),""), "")&amp;""</f>
        <v>N</v>
      </c>
      <c r="G1480" s="31"/>
      <c r="H1480" s="31"/>
      <c r="I1480" s="31"/>
      <c r="J1480" s="31"/>
      <c r="K1480" s="31"/>
      <c r="L1480" s="31"/>
      <c r="M1480" s="31"/>
      <c r="N1480" s="31"/>
      <c r="O1480" s="31"/>
      <c r="P1480" s="31"/>
      <c r="Q1480" s="31"/>
      <c r="R1480" s="31"/>
      <c r="S1480" s="31"/>
      <c r="T1480" s="31"/>
      <c r="U1480" s="31"/>
      <c r="V1480" s="31"/>
      <c r="W1480" s="31" t="str">
        <f t="shared" si="45"/>
        <v>V_UEBERSETZUNG</v>
      </c>
      <c r="X1480" s="31"/>
      <c r="Y1480" s="31"/>
      <c r="Z1480" s="31"/>
      <c r="AA1480" s="31"/>
      <c r="AB1480" s="31"/>
      <c r="AC1480" s="31"/>
      <c r="AD1480" s="31"/>
      <c r="AE1480" s="31"/>
      <c r="AF1480" s="31"/>
      <c r="AG1480" s="31"/>
      <c r="AH1480" s="31"/>
    </row>
    <row r="1481" spans="1:34" x14ac:dyDescent="0.4">
      <c r="A1481" s="31">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31"/>
      <c r="C1481" s="25" t="str">
        <f t="shared" si="46"/>
        <v>001</v>
      </c>
      <c r="D1481" s="31"/>
      <c r="E1481" s="31"/>
      <c r="F1481" s="31" t="str">
        <f>IF(A1481&lt;&gt;"", _xlfn.IFNA(INDEX('Systemmanager - Datenassistent'!$A$9:$AE$159,MATCH(A1481,Input_Lieferant!$B$9:$B$158,0),MATCH(W1481,'Systemmanager - Datenassistent'!$A$8:$AE$8,0)),""), "")&amp;""</f>
        <v>PoIyFPcPxPtoVnhDhRRmUxSCJXnMUK</v>
      </c>
      <c r="G1481" s="31"/>
      <c r="H1481" s="31"/>
      <c r="I1481" s="31"/>
      <c r="J1481" s="31"/>
      <c r="K1481" s="31"/>
      <c r="L1481" s="31"/>
      <c r="M1481" s="31"/>
      <c r="N1481" s="31"/>
      <c r="O1481" s="31"/>
      <c r="P1481" s="31"/>
      <c r="Q1481" s="31"/>
      <c r="R1481" s="31"/>
      <c r="S1481" s="31"/>
      <c r="T1481" s="31"/>
      <c r="U1481" s="31"/>
      <c r="V1481" s="31"/>
      <c r="W1481" s="31" t="str">
        <f t="shared" si="45"/>
        <v>V_KENNZIFFER</v>
      </c>
      <c r="X1481" s="31"/>
      <c r="Y1481" s="31"/>
      <c r="Z1481" s="31"/>
      <c r="AA1481" s="31"/>
      <c r="AB1481" s="31"/>
      <c r="AC1481" s="31"/>
      <c r="AD1481" s="31"/>
      <c r="AE1481" s="31"/>
      <c r="AF1481" s="31"/>
      <c r="AG1481" s="31"/>
      <c r="AH1481" s="31"/>
    </row>
    <row r="1482" spans="1:34" x14ac:dyDescent="0.4">
      <c r="A1482" s="31">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31"/>
      <c r="C1482" s="25" t="str">
        <f t="shared" si="46"/>
        <v>001</v>
      </c>
      <c r="D1482" s="31"/>
      <c r="E1482" s="31"/>
      <c r="F1482" s="31" t="str">
        <f>IF(A1482&lt;&gt;"", _xlfn.IFNA(INDEX('Systemmanager - Datenassistent'!$A$9:$AE$159,MATCH(A1482,Input_Lieferant!$B$9:$B$158,0),MATCH(W1482,'Systemmanager - Datenassistent'!$A$8:$AE$8,0)),""), "")&amp;""</f>
        <v>TfJbzwOOihcgESbEhWfTaNcrntchHb</v>
      </c>
      <c r="G1482" s="31"/>
      <c r="H1482" s="31"/>
      <c r="I1482" s="31"/>
      <c r="J1482" s="31"/>
      <c r="K1482" s="31"/>
      <c r="L1482" s="31"/>
      <c r="M1482" s="31"/>
      <c r="N1482" s="31"/>
      <c r="O1482" s="31"/>
      <c r="P1482" s="31"/>
      <c r="Q1482" s="31"/>
      <c r="R1482" s="31"/>
      <c r="S1482" s="31"/>
      <c r="T1482" s="31"/>
      <c r="U1482" s="31"/>
      <c r="V1482" s="31"/>
      <c r="W1482" s="31" t="str">
        <f t="shared" si="45"/>
        <v>V_NEXT_HIGHER</v>
      </c>
      <c r="X1482" s="31"/>
      <c r="Y1482" s="31"/>
      <c r="Z1482" s="31"/>
      <c r="AA1482" s="31"/>
      <c r="AB1482" s="31"/>
      <c r="AC1482" s="31"/>
      <c r="AD1482" s="31"/>
      <c r="AE1482" s="31"/>
      <c r="AF1482" s="31"/>
      <c r="AG1482" s="31"/>
      <c r="AH1482" s="31"/>
    </row>
    <row r="1483" spans="1:34" x14ac:dyDescent="0.4">
      <c r="A1483" s="31">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31"/>
      <c r="C1483" s="25" t="str">
        <f t="shared" si="46"/>
        <v>001</v>
      </c>
      <c r="D1483" s="31"/>
      <c r="E1483" s="31"/>
      <c r="F1483" s="31" t="str">
        <f>IF(A1483&lt;&gt;"", _xlfn.IFNA(INDEX(Grunddaten!$A$9:$S$159,MATCH(A1483,Input_Lieferant!$B$9:$B$158,0),MATCH(W1483,Grunddaten!$A$8:$M$8,0)),""), "")&amp;""</f>
        <v>J</v>
      </c>
      <c r="G1483" s="31"/>
      <c r="H1483" s="31"/>
      <c r="I1483" s="31"/>
      <c r="J1483" s="31"/>
      <c r="K1483" s="31"/>
      <c r="L1483" s="31"/>
      <c r="M1483" s="31"/>
      <c r="N1483" s="31"/>
      <c r="O1483" s="31"/>
      <c r="P1483" s="31"/>
      <c r="Q1483" s="31"/>
      <c r="R1483" s="31"/>
      <c r="S1483" s="31"/>
      <c r="T1483" s="31"/>
      <c r="U1483" s="31"/>
      <c r="V1483" s="31"/>
      <c r="W1483" s="31" t="str">
        <f t="shared" si="45"/>
        <v>V_ZERTFLUG</v>
      </c>
      <c r="X1483" s="31"/>
      <c r="Y1483" s="31"/>
      <c r="Z1483" s="31"/>
      <c r="AA1483" s="31"/>
      <c r="AB1483" s="31"/>
      <c r="AC1483" s="31"/>
      <c r="AD1483" s="31"/>
      <c r="AE1483" s="31"/>
      <c r="AF1483" s="31"/>
      <c r="AG1483" s="31"/>
      <c r="AH1483" s="31"/>
    </row>
    <row r="1484" spans="1:34" x14ac:dyDescent="0.4">
      <c r="A1484" s="31">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31"/>
      <c r="C1484" s="25" t="str">
        <f t="shared" si="46"/>
        <v>001</v>
      </c>
      <c r="D1484" s="31"/>
      <c r="E1484" s="31"/>
      <c r="F1484" s="31" t="str">
        <f>IF(A1484&lt;&gt;"", _xlfn.IFNA(INDEX('Systemmanager - Datenassistent'!$A$9:$AE$159,MATCH(A1484,Input_Lieferant!$B$9:$B$158,0),MATCH(W1484,'Systemmanager - Datenassistent'!$A$8:$AE$8,0)),""), "")&amp;""</f>
        <v/>
      </c>
      <c r="G1484" s="31"/>
      <c r="H1484" s="31"/>
      <c r="I1484" s="31"/>
      <c r="J1484" s="31"/>
      <c r="K1484" s="31"/>
      <c r="L1484" s="31"/>
      <c r="M1484" s="31"/>
      <c r="N1484" s="31"/>
      <c r="O1484" s="31"/>
      <c r="P1484" s="31"/>
      <c r="Q1484" s="31"/>
      <c r="R1484" s="31"/>
      <c r="S1484" s="31"/>
      <c r="T1484" s="31"/>
      <c r="U1484" s="31"/>
      <c r="V1484" s="31"/>
      <c r="W1484" s="31" t="str">
        <f t="shared" si="45"/>
        <v>V_APM</v>
      </c>
      <c r="X1484" s="31"/>
      <c r="Y1484" s="31"/>
      <c r="Z1484" s="31"/>
      <c r="AA1484" s="31"/>
      <c r="AB1484" s="31"/>
      <c r="AC1484" s="31"/>
      <c r="AD1484" s="31"/>
      <c r="AE1484" s="31"/>
      <c r="AF1484" s="31"/>
      <c r="AG1484" s="31"/>
      <c r="AH1484" s="31"/>
    </row>
    <row r="1485" spans="1:34" x14ac:dyDescent="0.4">
      <c r="A1485" s="31">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31"/>
      <c r="C1485" s="25" t="str">
        <f t="shared" si="46"/>
        <v>001</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V_CHEOPS</v>
      </c>
      <c r="X1485" s="31"/>
      <c r="Y1485" s="31"/>
      <c r="Z1485" s="31"/>
      <c r="AA1485" s="31"/>
      <c r="AB1485" s="31"/>
      <c r="AC1485" s="31"/>
      <c r="AD1485" s="31"/>
      <c r="AE1485" s="31"/>
      <c r="AF1485" s="31"/>
      <c r="AG1485" s="31"/>
      <c r="AH1485" s="31"/>
    </row>
    <row r="1486" spans="1:34" x14ac:dyDescent="0.4">
      <c r="A1486" s="31">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31"/>
      <c r="C1486" s="25" t="str">
        <f t="shared" si="46"/>
        <v>001</v>
      </c>
      <c r="D1486" s="31"/>
      <c r="E1486" s="31"/>
      <c r="F1486" s="31" t="str">
        <f>IF(A1486&lt;&gt;"", _xlfn.IFNA(INDEX('Systemmanager - Datenassistent'!$A$9:$AE$159,MATCH(A1486,Input_Lieferant!$B$9:$B$158,0),MATCH(W1486,'Systemmanager - Datenassistent'!$A$8:$AE$8,0)),""), "")&amp;""</f>
        <v>X</v>
      </c>
      <c r="G1486" s="31"/>
      <c r="H1486" s="31"/>
      <c r="I1486" s="31"/>
      <c r="J1486" s="31"/>
      <c r="K1486" s="31"/>
      <c r="L1486" s="31"/>
      <c r="M1486" s="31"/>
      <c r="N1486" s="31"/>
      <c r="O1486" s="31"/>
      <c r="P1486" s="31"/>
      <c r="Q1486" s="31"/>
      <c r="R1486" s="31"/>
      <c r="S1486" s="31"/>
      <c r="T1486" s="31"/>
      <c r="U1486" s="31"/>
      <c r="V1486" s="31"/>
      <c r="W1486" s="31" t="str">
        <f t="shared" si="45"/>
        <v>V_SVSAA</v>
      </c>
      <c r="X1486" s="31"/>
      <c r="Y1486" s="31"/>
      <c r="Z1486" s="31"/>
      <c r="AA1486" s="31"/>
      <c r="AB1486" s="31"/>
      <c r="AC1486" s="31"/>
      <c r="AD1486" s="31"/>
      <c r="AE1486" s="31"/>
      <c r="AF1486" s="31"/>
      <c r="AG1486" s="31"/>
      <c r="AH1486" s="31"/>
    </row>
    <row r="1487" spans="1:34" x14ac:dyDescent="0.4">
      <c r="A1487" s="31">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31"/>
      <c r="C1487" s="25" t="str">
        <f t="shared" si="46"/>
        <v>001</v>
      </c>
      <c r="D1487" s="31"/>
      <c r="E1487" s="31"/>
      <c r="F1487" s="31" t="str">
        <f>IF(A1487&lt;&gt;"", IFERROR(ROUND(INDEX(Input_Lieferant!$A$9:$AS$159,MATCH(A1487,Input_Lieferant!$B$9:$B$158,0),MATCH(W1487,Input_Lieferant!$A$8:$AS$8,0)),2),""), "")&amp;""</f>
        <v>6.19</v>
      </c>
      <c r="G1487" s="31"/>
      <c r="H1487" s="31"/>
      <c r="I1487" s="31"/>
      <c r="J1487" s="31"/>
      <c r="K1487" s="31"/>
      <c r="L1487" s="31"/>
      <c r="M1487" s="31"/>
      <c r="N1487" s="31"/>
      <c r="O1487" s="31"/>
      <c r="P1487" s="31"/>
      <c r="Q1487" s="31"/>
      <c r="R1487" s="31"/>
      <c r="S1487" s="31"/>
      <c r="T1487" s="31"/>
      <c r="U1487" s="31"/>
      <c r="V1487" s="31"/>
      <c r="W1487" s="31" t="str">
        <f t="shared" si="45"/>
        <v>V_BEWERTUNGSPREIS</v>
      </c>
      <c r="X1487" s="31"/>
      <c r="Y1487" s="31"/>
      <c r="Z1487" s="31"/>
      <c r="AA1487" s="31"/>
      <c r="AB1487" s="31"/>
      <c r="AC1487" s="31"/>
      <c r="AD1487" s="31"/>
      <c r="AE1487" s="31"/>
      <c r="AF1487" s="31"/>
      <c r="AG1487" s="31"/>
      <c r="AH1487" s="31"/>
    </row>
    <row r="1488" spans="1:34" x14ac:dyDescent="0.4">
      <c r="A1488" s="31">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31"/>
      <c r="C1488" s="25" t="str">
        <f t="shared" si="46"/>
        <v>001</v>
      </c>
      <c r="D1488" s="31"/>
      <c r="E1488" s="31"/>
      <c r="F1488" s="31" t="str">
        <f>IF(A1488&lt;&gt;"", _xlfn.IFNA(INDEX(Input_Lieferant!$A$9:$AS$159,MATCH(A1488,Input_Lieferant!$B$9:$B$158,0),MATCH(W1488,Input_Lieferant!$A$8:$AS$8,0)),""), "")&amp;""</f>
        <v>CHF</v>
      </c>
      <c r="G1488" s="31"/>
      <c r="H1488" s="31"/>
      <c r="I1488" s="31"/>
      <c r="J1488" s="31"/>
      <c r="K1488" s="31"/>
      <c r="L1488" s="31"/>
      <c r="M1488" s="31"/>
      <c r="N1488" s="31"/>
      <c r="O1488" s="31"/>
      <c r="P1488" s="31"/>
      <c r="Q1488" s="31"/>
      <c r="R1488" s="31"/>
      <c r="S1488" s="31"/>
      <c r="T1488" s="31"/>
      <c r="U1488" s="31"/>
      <c r="V1488" s="31"/>
      <c r="W1488" s="31" t="str">
        <f t="shared" si="45"/>
        <v>V_WAEHRUNG</v>
      </c>
      <c r="X1488" s="31"/>
      <c r="Y1488" s="31"/>
      <c r="Z1488" s="31"/>
      <c r="AA1488" s="31"/>
      <c r="AB1488" s="31"/>
      <c r="AC1488" s="31"/>
      <c r="AD1488" s="31"/>
      <c r="AE1488" s="31"/>
      <c r="AF1488" s="31"/>
      <c r="AG1488" s="31"/>
      <c r="AH1488" s="31"/>
    </row>
    <row r="1489" spans="1:34" x14ac:dyDescent="0.4">
      <c r="A1489" s="31">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31"/>
      <c r="C1489" s="25" t="str">
        <f t="shared" si="46"/>
        <v>001</v>
      </c>
      <c r="D1489" s="31"/>
      <c r="E1489" s="31"/>
      <c r="F1489" s="31" t="str">
        <f>IF(A1489&lt;&gt;"", _xlfn.IFNA(INDEX(Input_Lieferant!$A$9:$AS$159,MATCH(A1489,Input_Lieferant!$B$9:$B$158,0),MATCH(W1489,Input_Lieferant!$A$8:$AS$8,0)),""), "")&amp;""</f>
        <v>50</v>
      </c>
      <c r="G1489" s="31"/>
      <c r="H1489" s="31"/>
      <c r="I1489" s="31"/>
      <c r="J1489" s="31"/>
      <c r="K1489" s="31"/>
      <c r="L1489" s="31"/>
      <c r="M1489" s="31"/>
      <c r="N1489" s="31"/>
      <c r="O1489" s="31"/>
      <c r="P1489" s="31"/>
      <c r="Q1489" s="31"/>
      <c r="R1489" s="31"/>
      <c r="S1489" s="31"/>
      <c r="T1489" s="31"/>
      <c r="U1489" s="31"/>
      <c r="V1489" s="31"/>
      <c r="W1489" s="31" t="str">
        <f t="shared" si="45"/>
        <v>V_PREISEINHEIT</v>
      </c>
      <c r="X1489" s="31"/>
      <c r="Y1489" s="31"/>
      <c r="Z1489" s="31"/>
      <c r="AA1489" s="31"/>
      <c r="AB1489" s="31"/>
      <c r="AC1489" s="31"/>
      <c r="AD1489" s="31"/>
      <c r="AE1489" s="31"/>
      <c r="AF1489" s="31"/>
      <c r="AG1489" s="31"/>
      <c r="AH1489" s="31"/>
    </row>
    <row r="1490" spans="1:34" x14ac:dyDescent="0.4">
      <c r="A1490" s="31">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31"/>
      <c r="C1490" s="25" t="str">
        <f t="shared" si="46"/>
        <v>001</v>
      </c>
      <c r="D1490" s="31"/>
      <c r="E1490" s="31"/>
      <c r="F1490" s="31">
        <f ca="1">IF(A1490&lt;&gt;"",NOW(),"")</f>
        <v>45755.458306250002</v>
      </c>
      <c r="G1490" s="31"/>
      <c r="H1490" s="31"/>
      <c r="I1490" s="31"/>
      <c r="J1490" s="31"/>
      <c r="K1490" s="31"/>
      <c r="L1490" s="31"/>
      <c r="M1490" s="31"/>
      <c r="N1490" s="31"/>
      <c r="O1490" s="31"/>
      <c r="P1490" s="31"/>
      <c r="Q1490" s="31"/>
      <c r="R1490" s="31"/>
      <c r="S1490" s="31"/>
      <c r="T1490" s="31"/>
      <c r="U1490" s="31"/>
      <c r="V1490" s="31"/>
      <c r="W1490" s="31" t="str">
        <f t="shared" si="45"/>
        <v>V_GUELTIGAB</v>
      </c>
      <c r="X1490" s="31"/>
      <c r="Y1490" s="31"/>
      <c r="Z1490" s="31"/>
      <c r="AA1490" s="31"/>
      <c r="AB1490" s="31"/>
      <c r="AC1490" s="31"/>
      <c r="AD1490" s="31"/>
      <c r="AE1490" s="31"/>
      <c r="AF1490" s="31"/>
      <c r="AG1490" s="31"/>
      <c r="AH1490" s="31"/>
    </row>
    <row r="1491" spans="1:34" x14ac:dyDescent="0.4">
      <c r="A1491" s="31">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31"/>
      <c r="C1491" s="25" t="str">
        <f t="shared" si="46"/>
        <v>001</v>
      </c>
      <c r="D1491" s="31"/>
      <c r="E1491" s="31"/>
      <c r="F1491" s="31" t="str">
        <f>IF(A1491&lt;&gt;"", _xlfn.IFNA(INDEX('Systemmanager - Datenassistent'!$A$9:$AE$159,MATCH(A1491,Input_Lieferant!$B$9:$B$158,0),MATCH(W1491,'Systemmanager - Datenassistent'!$A$8:$AE$8,0)),""), "")&amp;""</f>
        <v>X</v>
      </c>
      <c r="G1491" s="31"/>
      <c r="H1491" s="31"/>
      <c r="I1491" s="31"/>
      <c r="J1491" s="31"/>
      <c r="K1491" s="31"/>
      <c r="L1491" s="31"/>
      <c r="M1491" s="31"/>
      <c r="N1491" s="31"/>
      <c r="O1491" s="31"/>
      <c r="P1491" s="31"/>
      <c r="Q1491" s="31"/>
      <c r="R1491" s="31"/>
      <c r="S1491" s="31"/>
      <c r="T1491" s="31"/>
      <c r="U1491" s="31"/>
      <c r="V1491" s="31"/>
      <c r="W1491" s="31" t="str">
        <f t="shared" si="45"/>
        <v>V_MIET_RELEVANZ</v>
      </c>
      <c r="X1491" s="31"/>
      <c r="Y1491" s="31"/>
      <c r="Z1491" s="31"/>
      <c r="AA1491" s="31"/>
      <c r="AB1491" s="31"/>
      <c r="AC1491" s="31"/>
      <c r="AD1491" s="31"/>
      <c r="AE1491" s="31"/>
      <c r="AF1491" s="31"/>
      <c r="AG1491" s="31"/>
      <c r="AH1491" s="31"/>
    </row>
    <row r="1492" spans="1:34" x14ac:dyDescent="0.4">
      <c r="A1492" s="31">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31"/>
      <c r="C1492" s="25" t="str">
        <f t="shared" si="46"/>
        <v>001</v>
      </c>
      <c r="D1492" s="31"/>
      <c r="E1492" s="31"/>
      <c r="F1492" s="31" t="str">
        <f>IF(A1492&lt;&gt;"", _xlfn.IFNA(INDEX('Systemmanager - Datenassistent'!$A$9:$AE$159,MATCH(A1492,Input_Lieferant!$B$9:$B$158,0),MATCH(W1492,'Systemmanager - Datenassistent'!$A$8:$AE$8,0)),""), "")&amp;""</f>
        <v/>
      </c>
      <c r="G1492" s="31"/>
      <c r="H1492" s="31"/>
      <c r="I1492" s="31"/>
      <c r="J1492" s="31"/>
      <c r="K1492" s="31"/>
      <c r="L1492" s="31"/>
      <c r="M1492" s="31"/>
      <c r="N1492" s="31"/>
      <c r="O1492" s="31"/>
      <c r="P1492" s="31"/>
      <c r="Q1492" s="31"/>
      <c r="R1492" s="31"/>
      <c r="S1492" s="31"/>
      <c r="T1492" s="31"/>
      <c r="U1492" s="31"/>
      <c r="V1492" s="31"/>
      <c r="W1492" s="31" t="str">
        <f t="shared" si="45"/>
        <v>V_NACHSCHUBKLASSE</v>
      </c>
      <c r="X1492" s="31"/>
      <c r="Y1492" s="31"/>
      <c r="Z1492" s="31"/>
      <c r="AA1492" s="31"/>
      <c r="AB1492" s="31"/>
      <c r="AC1492" s="31"/>
      <c r="AD1492" s="31"/>
      <c r="AE1492" s="31"/>
      <c r="AF1492" s="31"/>
      <c r="AG1492" s="31"/>
      <c r="AH1492" s="31"/>
    </row>
    <row r="1493" spans="1:34" x14ac:dyDescent="0.4">
      <c r="A1493" s="31">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31"/>
      <c r="C1493" s="25" t="str">
        <f t="shared" si="46"/>
        <v>001</v>
      </c>
      <c r="D1493" s="31"/>
      <c r="E1493" s="31"/>
      <c r="F1493" s="31" t="str">
        <f>IF(A1493&lt;&gt;"", _xlfn.IFNA(INDEX(Input_Lieferant!$A$9:$AS$159,MATCH(A1493,Input_Lieferant!$B$9:$B$158,0),MATCH(W1493,Input_Lieferant!$A$8:$AS$8,0)),""), "")&amp;""</f>
        <v>53</v>
      </c>
      <c r="G1493" s="31"/>
      <c r="H1493" s="31"/>
      <c r="I1493" s="31"/>
      <c r="J1493" s="31"/>
      <c r="K1493" s="31"/>
      <c r="L1493" s="31"/>
      <c r="M1493" s="31"/>
      <c r="N1493" s="31"/>
      <c r="O1493" s="31"/>
      <c r="P1493" s="31"/>
      <c r="Q1493" s="31"/>
      <c r="R1493" s="31"/>
      <c r="S1493" s="31"/>
      <c r="T1493" s="31"/>
      <c r="U1493" s="31"/>
      <c r="V1493" s="31"/>
      <c r="W1493" s="31" t="str">
        <f t="shared" si="45"/>
        <v>V_LAGERFAEHIGKEIT</v>
      </c>
      <c r="X1493" s="31"/>
      <c r="Y1493" s="31"/>
      <c r="Z1493" s="31"/>
      <c r="AA1493" s="31"/>
      <c r="AB1493" s="31"/>
      <c r="AC1493" s="31"/>
      <c r="AD1493" s="31"/>
      <c r="AE1493" s="31"/>
      <c r="AF1493" s="31"/>
      <c r="AG1493" s="31"/>
      <c r="AH1493" s="31"/>
    </row>
    <row r="1494" spans="1:34" x14ac:dyDescent="0.4">
      <c r="A1494" s="31">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31"/>
      <c r="C1494" s="25" t="str">
        <f t="shared" si="46"/>
        <v>001</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31"/>
      <c r="H1494" s="31"/>
      <c r="I1494" s="31"/>
      <c r="J1494" s="31"/>
      <c r="K1494" s="31"/>
      <c r="L1494" s="31"/>
      <c r="M1494" s="31"/>
      <c r="N1494" s="31"/>
      <c r="O1494" s="31"/>
      <c r="P1494" s="31"/>
      <c r="Q1494" s="31"/>
      <c r="R1494" s="31"/>
      <c r="S1494" s="31"/>
      <c r="T1494" s="31"/>
      <c r="U1494" s="31"/>
      <c r="V1494" s="31"/>
      <c r="W1494" s="31" t="str">
        <f t="shared" si="45"/>
        <v>V_BETRIEBSMITTEL</v>
      </c>
      <c r="X1494" s="31"/>
      <c r="Y1494" s="31"/>
      <c r="Z1494" s="31"/>
      <c r="AA1494" s="31"/>
      <c r="AB1494" s="31"/>
      <c r="AC1494" s="31"/>
      <c r="AD1494" s="31"/>
      <c r="AE1494" s="31"/>
      <c r="AF1494" s="31"/>
      <c r="AG1494" s="31"/>
      <c r="AH1494" s="31"/>
    </row>
    <row r="1495" spans="1:34" x14ac:dyDescent="0.4">
      <c r="A1495" s="31">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31"/>
      <c r="C1495" s="25" t="str">
        <f t="shared" si="46"/>
        <v>001</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V_SONDERBETRIEBSMITTEL_MKZ</v>
      </c>
      <c r="X1495" s="31"/>
      <c r="Y1495" s="31"/>
      <c r="Z1495" s="31"/>
      <c r="AA1495" s="31"/>
      <c r="AB1495" s="31"/>
      <c r="AC1495" s="31"/>
      <c r="AD1495" s="31"/>
      <c r="AE1495" s="31"/>
      <c r="AF1495" s="31"/>
      <c r="AG1495" s="31"/>
      <c r="AH1495" s="31"/>
    </row>
    <row r="1496" spans="1:34" x14ac:dyDescent="0.4">
      <c r="A1496" s="31">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31"/>
      <c r="C1496" s="25" t="str">
        <f t="shared" si="46"/>
        <v>001</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V_SONDERBETRIEBSMITTEL_PRD</v>
      </c>
      <c r="X1496" s="31"/>
      <c r="Y1496" s="31"/>
      <c r="Z1496" s="31"/>
      <c r="AA1496" s="31"/>
      <c r="AB1496" s="31"/>
      <c r="AC1496" s="31"/>
      <c r="AD1496" s="31"/>
      <c r="AE1496" s="31"/>
      <c r="AF1496" s="31"/>
      <c r="AG1496" s="31"/>
      <c r="AH1496" s="31"/>
    </row>
    <row r="1497" spans="1:34" x14ac:dyDescent="0.4">
      <c r="A1497" s="31">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31"/>
      <c r="C1497" s="25" t="str">
        <f t="shared" si="46"/>
        <v>001</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V_SONDERBETRIEBSMITTEL_TRP</v>
      </c>
      <c r="X1497" s="31"/>
      <c r="Y1497" s="31"/>
      <c r="Z1497" s="31"/>
      <c r="AA1497" s="31"/>
      <c r="AB1497" s="31"/>
      <c r="AC1497" s="31"/>
      <c r="AD1497" s="31"/>
      <c r="AE1497" s="31"/>
      <c r="AF1497" s="31"/>
      <c r="AG1497" s="31"/>
      <c r="AH1497" s="31"/>
    </row>
    <row r="1498" spans="1:34" x14ac:dyDescent="0.4">
      <c r="A1498" s="31">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31"/>
      <c r="C1498" s="25" t="str">
        <f t="shared" si="46"/>
        <v>001</v>
      </c>
      <c r="D1498" s="31"/>
      <c r="E1498" s="31"/>
      <c r="F1498" s="31" t="str">
        <f>IF(A1498&lt;&gt;"", _xlfn.IFNA(INDEX(Grunddaten!$A$9:$S$159,MATCH(A1498,Input_Lieferant!$B$9:$B$158,0),MATCH(W1498,Grunddaten!$A$8:$M$8,0)),""), "")&amp;""</f>
        <v>UKGmTiioajuHpVDgONQORxpnIRBTdG</v>
      </c>
      <c r="G1498" s="31"/>
      <c r="H1498" s="31"/>
      <c r="I1498" s="31"/>
      <c r="J1498" s="31"/>
      <c r="K1498" s="31"/>
      <c r="L1498" s="31"/>
      <c r="M1498" s="31"/>
      <c r="N1498" s="31"/>
      <c r="O1498" s="31"/>
      <c r="P1498" s="31"/>
      <c r="Q1498" s="31"/>
      <c r="R1498" s="31"/>
      <c r="S1498" s="31"/>
      <c r="T1498" s="31"/>
      <c r="U1498" s="31"/>
      <c r="V1498" s="31"/>
      <c r="W1498" s="31" t="str">
        <f t="shared" si="47"/>
        <v>V_A_NUMMER</v>
      </c>
      <c r="X1498" s="31"/>
      <c r="Y1498" s="31"/>
      <c r="Z1498" s="31"/>
      <c r="AA1498" s="31"/>
      <c r="AB1498" s="31"/>
      <c r="AC1498" s="31"/>
      <c r="AD1498" s="31"/>
      <c r="AE1498" s="31"/>
      <c r="AF1498" s="31"/>
      <c r="AG1498" s="31"/>
      <c r="AH1498" s="31"/>
    </row>
    <row r="1499" spans="1:34" x14ac:dyDescent="0.4">
      <c r="A1499" s="31">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31"/>
      <c r="C1499" s="25" t="str">
        <f t="shared" si="46"/>
        <v>001</v>
      </c>
      <c r="D1499" s="31"/>
      <c r="E1499" s="31"/>
      <c r="F1499" s="31" t="str">
        <f>IF(A1499&lt;&gt;"", _xlfn.IFNA(INDEX(Grunddaten!$A$9:$S$159,MATCH(A1499,Input_Lieferant!$B$9:$B$158,0),MATCH(W1499,Grunddaten!$A$8:$M$8,0)),""), "")&amp;""</f>
        <v>2.66</v>
      </c>
      <c r="G1499" s="31"/>
      <c r="H1499" s="31"/>
      <c r="I1499" s="31"/>
      <c r="J1499" s="31"/>
      <c r="K1499" s="31"/>
      <c r="L1499" s="31"/>
      <c r="M1499" s="31"/>
      <c r="N1499" s="31"/>
      <c r="O1499" s="31"/>
      <c r="P1499" s="31"/>
      <c r="Q1499" s="31"/>
      <c r="R1499" s="31"/>
      <c r="S1499" s="31"/>
      <c r="T1499" s="31"/>
      <c r="U1499" s="31"/>
      <c r="V1499" s="31"/>
      <c r="W1499" s="31" t="str">
        <f t="shared" si="47"/>
        <v>V_REVFREMD</v>
      </c>
      <c r="X1499" s="31"/>
      <c r="Y1499" s="31"/>
      <c r="Z1499" s="31"/>
      <c r="AA1499" s="31"/>
      <c r="AB1499" s="31"/>
      <c r="AC1499" s="31"/>
      <c r="AD1499" s="31"/>
      <c r="AE1499" s="31"/>
      <c r="AF1499" s="31"/>
      <c r="AG1499" s="31"/>
      <c r="AH1499" s="31"/>
    </row>
    <row r="1500" spans="1:34" x14ac:dyDescent="0.4">
      <c r="A1500" s="31">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31"/>
      <c r="C1500" s="25" t="str">
        <f t="shared" si="46"/>
        <v>001</v>
      </c>
      <c r="D1500" s="31"/>
      <c r="E1500" s="31"/>
      <c r="F1500" s="31" t="str">
        <f>IF(A1500&lt;&gt;"", _xlfn.IFNA(INDEX(Grunddaten!$A$9:$S$159,MATCH(A1500,Input_Lieferant!$B$9:$B$158,0),MATCH(W1500,Grunddaten!$A$8:$M$8,0)),""), "")&amp;""</f>
        <v>9.25</v>
      </c>
      <c r="G1500" s="31"/>
      <c r="H1500" s="31"/>
      <c r="I1500" s="31"/>
      <c r="J1500" s="31"/>
      <c r="K1500" s="31"/>
      <c r="L1500" s="31"/>
      <c r="M1500" s="31"/>
      <c r="N1500" s="31"/>
      <c r="O1500" s="31"/>
      <c r="P1500" s="31"/>
      <c r="Q1500" s="31"/>
      <c r="R1500" s="31"/>
      <c r="S1500" s="31"/>
      <c r="T1500" s="31"/>
      <c r="U1500" s="31"/>
      <c r="V1500" s="31"/>
      <c r="W1500" s="31" t="str">
        <f t="shared" si="47"/>
        <v>V_REVEIGEN</v>
      </c>
      <c r="X1500" s="31"/>
      <c r="Y1500" s="31"/>
      <c r="Z1500" s="31"/>
      <c r="AA1500" s="31"/>
      <c r="AB1500" s="31"/>
      <c r="AC1500" s="31"/>
      <c r="AD1500" s="31"/>
      <c r="AE1500" s="31"/>
      <c r="AF1500" s="31"/>
      <c r="AG1500" s="31"/>
      <c r="AH1500" s="31"/>
    </row>
    <row r="1501" spans="1:34" x14ac:dyDescent="0.4">
      <c r="A1501" s="31">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31"/>
      <c r="C1501" s="25" t="str">
        <f t="shared" si="46"/>
        <v>001</v>
      </c>
      <c r="D1501" s="31"/>
      <c r="E1501" s="31"/>
      <c r="F1501" s="31" t="str">
        <f>IF(A1501&lt;&gt;"", _xlfn.IFNA(INDEX('Systemmanager - Datenassistent'!$A$9:$AE$159,MATCH(A1501,Input_Lieferant!$B$9:$B$158,0),MATCH(W1501,'Systemmanager - Datenassistent'!$A$8:$AE$8,0)),""), "")&amp;""</f>
        <v>nCjrwmchaGJpSnuCLTXcNzoEiavxkd</v>
      </c>
      <c r="G1501" s="31"/>
      <c r="H1501" s="31"/>
      <c r="I1501" s="31"/>
      <c r="J1501" s="31"/>
      <c r="K1501" s="31"/>
      <c r="L1501" s="31"/>
      <c r="M1501" s="31"/>
      <c r="N1501" s="31"/>
      <c r="O1501" s="31"/>
      <c r="P1501" s="31"/>
      <c r="Q1501" s="31"/>
      <c r="R1501" s="31"/>
      <c r="S1501" s="31"/>
      <c r="T1501" s="31"/>
      <c r="U1501" s="31"/>
      <c r="V1501" s="31"/>
      <c r="W1501" s="31" t="str">
        <f t="shared" si="47"/>
        <v>V_SYSTEMMANAGER</v>
      </c>
      <c r="X1501" s="31"/>
      <c r="Y1501" s="31"/>
      <c r="Z1501" s="31"/>
      <c r="AA1501" s="31"/>
      <c r="AB1501" s="31"/>
      <c r="AC1501" s="31"/>
      <c r="AD1501" s="31"/>
      <c r="AE1501" s="31"/>
      <c r="AF1501" s="31"/>
      <c r="AG1501" s="31"/>
      <c r="AH1501" s="31"/>
    </row>
    <row r="1502" spans="1:34" x14ac:dyDescent="0.4">
      <c r="A1502" s="31">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31"/>
      <c r="C1502" s="25" t="str">
        <f t="shared" si="46"/>
        <v>001</v>
      </c>
      <c r="D1502" s="31"/>
      <c r="E1502" s="31"/>
      <c r="F1502" s="31" t="str">
        <f>IF(A1502&lt;&gt;"", _xlfn.IFNA(INDEX(Grunddaten!$A$9:$S$159,MATCH(A1502,Input_Lieferant!$B$9:$B$158,0),MATCH(W1502,Grunddaten!$A$8:$M$8,0)),""), "")&amp;""</f>
        <v>U</v>
      </c>
      <c r="G1502" s="31"/>
      <c r="H1502" s="31"/>
      <c r="I1502" s="31"/>
      <c r="J1502" s="31"/>
      <c r="K1502" s="31"/>
      <c r="L1502" s="31"/>
      <c r="M1502" s="31"/>
      <c r="N1502" s="31"/>
      <c r="O1502" s="31"/>
      <c r="P1502" s="31"/>
      <c r="Q1502" s="31"/>
      <c r="R1502" s="31"/>
      <c r="S1502" s="31"/>
      <c r="T1502" s="31"/>
      <c r="U1502" s="31"/>
      <c r="V1502" s="31"/>
      <c r="W1502" s="31" t="str">
        <f t="shared" si="47"/>
        <v>V_UEBERSETZUNG</v>
      </c>
      <c r="X1502" s="31"/>
      <c r="Y1502" s="31"/>
      <c r="Z1502" s="31"/>
      <c r="AA1502" s="31"/>
      <c r="AB1502" s="31"/>
      <c r="AC1502" s="31"/>
      <c r="AD1502" s="31"/>
      <c r="AE1502" s="31"/>
      <c r="AF1502" s="31"/>
      <c r="AG1502" s="31"/>
      <c r="AH1502" s="31"/>
    </row>
    <row r="1503" spans="1:34" x14ac:dyDescent="0.4">
      <c r="A1503" s="31">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31"/>
      <c r="C1503" s="25" t="str">
        <f t="shared" si="46"/>
        <v>001</v>
      </c>
      <c r="D1503" s="31"/>
      <c r="E1503" s="31"/>
      <c r="F1503" s="31" t="str">
        <f>IF(A1503&lt;&gt;"", _xlfn.IFNA(INDEX('Systemmanager - Datenassistent'!$A$9:$AE$159,MATCH(A1503,Input_Lieferant!$B$9:$B$158,0),MATCH(W1503,'Systemmanager - Datenassistent'!$A$8:$AE$8,0)),""), "")&amp;""</f>
        <v>GDiKSuURtvkfobNVegdyqUXUKFMOPu</v>
      </c>
      <c r="G1503" s="31"/>
      <c r="H1503" s="31"/>
      <c r="I1503" s="31"/>
      <c r="J1503" s="31"/>
      <c r="K1503" s="31"/>
      <c r="L1503" s="31"/>
      <c r="M1503" s="31"/>
      <c r="N1503" s="31"/>
      <c r="O1503" s="31"/>
      <c r="P1503" s="31"/>
      <c r="Q1503" s="31"/>
      <c r="R1503" s="31"/>
      <c r="S1503" s="31"/>
      <c r="T1503" s="31"/>
      <c r="U1503" s="31"/>
      <c r="V1503" s="31"/>
      <c r="W1503" s="31" t="str">
        <f t="shared" si="47"/>
        <v>V_KENNZIFFER</v>
      </c>
      <c r="X1503" s="31"/>
      <c r="Y1503" s="31"/>
      <c r="Z1503" s="31"/>
      <c r="AA1503" s="31"/>
      <c r="AB1503" s="31"/>
      <c r="AC1503" s="31"/>
      <c r="AD1503" s="31"/>
      <c r="AE1503" s="31"/>
      <c r="AF1503" s="31"/>
      <c r="AG1503" s="31"/>
      <c r="AH1503" s="31"/>
    </row>
    <row r="1504" spans="1:34" x14ac:dyDescent="0.4">
      <c r="A1504" s="31">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31"/>
      <c r="C1504" s="25" t="str">
        <f t="shared" si="46"/>
        <v>001</v>
      </c>
      <c r="D1504" s="31"/>
      <c r="E1504" s="31"/>
      <c r="F1504" s="31" t="str">
        <f>IF(A1504&lt;&gt;"", _xlfn.IFNA(INDEX('Systemmanager - Datenassistent'!$A$9:$AE$159,MATCH(A1504,Input_Lieferant!$B$9:$B$158,0),MATCH(W1504,'Systemmanager - Datenassistent'!$A$8:$AE$8,0)),""), "")&amp;""</f>
        <v>aqEOADzOuKUrOIfjULppyWJaDpaXRc</v>
      </c>
      <c r="G1504" s="31"/>
      <c r="H1504" s="31"/>
      <c r="I1504" s="31"/>
      <c r="J1504" s="31"/>
      <c r="K1504" s="31"/>
      <c r="L1504" s="31"/>
      <c r="M1504" s="31"/>
      <c r="N1504" s="31"/>
      <c r="O1504" s="31"/>
      <c r="P1504" s="31"/>
      <c r="Q1504" s="31"/>
      <c r="R1504" s="31"/>
      <c r="S1504" s="31"/>
      <c r="T1504" s="31"/>
      <c r="U1504" s="31"/>
      <c r="V1504" s="31"/>
      <c r="W1504" s="31" t="str">
        <f t="shared" si="47"/>
        <v>V_NEXT_HIGHER</v>
      </c>
      <c r="X1504" s="31"/>
      <c r="Y1504" s="31"/>
      <c r="Z1504" s="31"/>
      <c r="AA1504" s="31"/>
      <c r="AB1504" s="31"/>
      <c r="AC1504" s="31"/>
      <c r="AD1504" s="31"/>
      <c r="AE1504" s="31"/>
      <c r="AF1504" s="31"/>
      <c r="AG1504" s="31"/>
      <c r="AH1504" s="31"/>
    </row>
    <row r="1505" spans="1:34" x14ac:dyDescent="0.4">
      <c r="A1505" s="31">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31"/>
      <c r="C1505" s="25" t="str">
        <f t="shared" si="46"/>
        <v>001</v>
      </c>
      <c r="D1505" s="31"/>
      <c r="E1505" s="31"/>
      <c r="F1505" s="31" t="str">
        <f>IF(A1505&lt;&gt;"", _xlfn.IFNA(INDEX(Grunddaten!$A$9:$S$159,MATCH(A1505,Input_Lieferant!$B$9:$B$158,0),MATCH(W1505,Grunddaten!$A$8:$M$8,0)),""), "")&amp;""</f>
        <v/>
      </c>
      <c r="G1505" s="31"/>
      <c r="H1505" s="31"/>
      <c r="I1505" s="31"/>
      <c r="J1505" s="31"/>
      <c r="K1505" s="31"/>
      <c r="L1505" s="31"/>
      <c r="M1505" s="31"/>
      <c r="N1505" s="31"/>
      <c r="O1505" s="31"/>
      <c r="P1505" s="31"/>
      <c r="Q1505" s="31"/>
      <c r="R1505" s="31"/>
      <c r="S1505" s="31"/>
      <c r="T1505" s="31"/>
      <c r="U1505" s="31"/>
      <c r="V1505" s="31"/>
      <c r="W1505" s="31" t="str">
        <f t="shared" si="47"/>
        <v>V_ZERTFLUG</v>
      </c>
      <c r="X1505" s="31"/>
      <c r="Y1505" s="31"/>
      <c r="Z1505" s="31"/>
      <c r="AA1505" s="31"/>
      <c r="AB1505" s="31"/>
      <c r="AC1505" s="31"/>
      <c r="AD1505" s="31"/>
      <c r="AE1505" s="31"/>
      <c r="AF1505" s="31"/>
      <c r="AG1505" s="31"/>
      <c r="AH1505" s="31"/>
    </row>
    <row r="1506" spans="1:34" x14ac:dyDescent="0.4">
      <c r="A1506" s="31">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31"/>
      <c r="C1506" s="25" t="str">
        <f t="shared" si="46"/>
        <v>001</v>
      </c>
      <c r="D1506" s="31"/>
      <c r="E1506" s="31"/>
      <c r="F1506" s="31" t="str">
        <f>IF(A1506&lt;&gt;"", _xlfn.IFNA(INDEX('Systemmanager - Datenassistent'!$A$9:$AE$159,MATCH(A1506,Input_Lieferant!$B$9:$B$158,0),MATCH(W1506,'Systemmanager - Datenassistent'!$A$8:$AE$8,0)),""), "")&amp;""</f>
        <v>X</v>
      </c>
      <c r="G1506" s="31"/>
      <c r="H1506" s="31"/>
      <c r="I1506" s="31"/>
      <c r="J1506" s="31"/>
      <c r="K1506" s="31"/>
      <c r="L1506" s="31"/>
      <c r="M1506" s="31"/>
      <c r="N1506" s="31"/>
      <c r="O1506" s="31"/>
      <c r="P1506" s="31"/>
      <c r="Q1506" s="31"/>
      <c r="R1506" s="31"/>
      <c r="S1506" s="31"/>
      <c r="T1506" s="31"/>
      <c r="U1506" s="31"/>
      <c r="V1506" s="31"/>
      <c r="W1506" s="31" t="str">
        <f t="shared" si="47"/>
        <v>V_APM</v>
      </c>
      <c r="X1506" s="31"/>
      <c r="Y1506" s="31"/>
      <c r="Z1506" s="31"/>
      <c r="AA1506" s="31"/>
      <c r="AB1506" s="31"/>
      <c r="AC1506" s="31"/>
      <c r="AD1506" s="31"/>
      <c r="AE1506" s="31"/>
      <c r="AF1506" s="31"/>
      <c r="AG1506" s="31"/>
      <c r="AH1506" s="31"/>
    </row>
    <row r="1507" spans="1:34" x14ac:dyDescent="0.4">
      <c r="A1507" s="31">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31"/>
      <c r="C1507" s="25" t="str">
        <f t="shared" si="46"/>
        <v>001</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V_CHEOPS</v>
      </c>
      <c r="X1507" s="31"/>
      <c r="Y1507" s="31"/>
      <c r="Z1507" s="31"/>
      <c r="AA1507" s="31"/>
      <c r="AB1507" s="31"/>
      <c r="AC1507" s="31"/>
      <c r="AD1507" s="31"/>
      <c r="AE1507" s="31"/>
      <c r="AF1507" s="31"/>
      <c r="AG1507" s="31"/>
      <c r="AH1507" s="31"/>
    </row>
    <row r="1508" spans="1:34" x14ac:dyDescent="0.4">
      <c r="A1508" s="31">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31"/>
      <c r="C1508" s="25" t="str">
        <f t="shared" si="46"/>
        <v>001</v>
      </c>
      <c r="D1508" s="31"/>
      <c r="E1508" s="31"/>
      <c r="F1508" s="31" t="str">
        <f>IF(A1508&lt;&gt;"", _xlfn.IFNA(INDEX('Systemmanager - Datenassistent'!$A$9:$AE$159,MATCH(A1508,Input_Lieferant!$B$9:$B$158,0),MATCH(W1508,'Systemmanager - Datenassistent'!$A$8:$AE$8,0)),""), "")&amp;""</f>
        <v>X</v>
      </c>
      <c r="G1508" s="31"/>
      <c r="H1508" s="31"/>
      <c r="I1508" s="31"/>
      <c r="J1508" s="31"/>
      <c r="K1508" s="31"/>
      <c r="L1508" s="31"/>
      <c r="M1508" s="31"/>
      <c r="N1508" s="31"/>
      <c r="O1508" s="31"/>
      <c r="P1508" s="31"/>
      <c r="Q1508" s="31"/>
      <c r="R1508" s="31"/>
      <c r="S1508" s="31"/>
      <c r="T1508" s="31"/>
      <c r="U1508" s="31"/>
      <c r="V1508" s="31"/>
      <c r="W1508" s="31" t="str">
        <f t="shared" si="47"/>
        <v>V_SVSAA</v>
      </c>
      <c r="X1508" s="31"/>
      <c r="Y1508" s="31"/>
      <c r="Z1508" s="31"/>
      <c r="AA1508" s="31"/>
      <c r="AB1508" s="31"/>
      <c r="AC1508" s="31"/>
      <c r="AD1508" s="31"/>
      <c r="AE1508" s="31"/>
      <c r="AF1508" s="31"/>
      <c r="AG1508" s="31"/>
      <c r="AH1508" s="31"/>
    </row>
    <row r="1509" spans="1:34" x14ac:dyDescent="0.4">
      <c r="A1509" s="31">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31"/>
      <c r="C1509" s="25" t="str">
        <f t="shared" si="46"/>
        <v>001</v>
      </c>
      <c r="D1509" s="31"/>
      <c r="E1509" s="31"/>
      <c r="F1509" s="31" t="str">
        <f>IF(A1509&lt;&gt;"", IFERROR(ROUND(INDEX(Input_Lieferant!$A$9:$AS$159,MATCH(A1509,Input_Lieferant!$B$9:$B$158,0),MATCH(W1509,Input_Lieferant!$A$8:$AS$8,0)),2),""), "")&amp;""</f>
        <v>6.83</v>
      </c>
      <c r="G1509" s="31"/>
      <c r="H1509" s="31"/>
      <c r="I1509" s="31"/>
      <c r="J1509" s="31"/>
      <c r="K1509" s="31"/>
      <c r="L1509" s="31"/>
      <c r="M1509" s="31"/>
      <c r="N1509" s="31"/>
      <c r="O1509" s="31"/>
      <c r="P1509" s="31"/>
      <c r="Q1509" s="31"/>
      <c r="R1509" s="31"/>
      <c r="S1509" s="31"/>
      <c r="T1509" s="31"/>
      <c r="U1509" s="31"/>
      <c r="V1509" s="31"/>
      <c r="W1509" s="31" t="str">
        <f t="shared" si="47"/>
        <v>V_BEWERTUNGSPREIS</v>
      </c>
      <c r="X1509" s="31"/>
      <c r="Y1509" s="31"/>
      <c r="Z1509" s="31"/>
      <c r="AA1509" s="31"/>
      <c r="AB1509" s="31"/>
      <c r="AC1509" s="31"/>
      <c r="AD1509" s="31"/>
      <c r="AE1509" s="31"/>
      <c r="AF1509" s="31"/>
      <c r="AG1509" s="31"/>
      <c r="AH1509" s="31"/>
    </row>
    <row r="1510" spans="1:34" x14ac:dyDescent="0.4">
      <c r="A1510" s="31">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31"/>
      <c r="C1510" s="25" t="str">
        <f t="shared" si="46"/>
        <v>001</v>
      </c>
      <c r="D1510" s="31"/>
      <c r="E1510" s="31"/>
      <c r="F1510" s="31" t="str">
        <f>IF(A1510&lt;&gt;"", _xlfn.IFNA(INDEX(Input_Lieferant!$A$9:$AS$159,MATCH(A1510,Input_Lieferant!$B$9:$B$158,0),MATCH(W1510,Input_Lieferant!$A$8:$AS$8,0)),""), "")&amp;""</f>
        <v>CHF</v>
      </c>
      <c r="G1510" s="31"/>
      <c r="H1510" s="31"/>
      <c r="I1510" s="31"/>
      <c r="J1510" s="31"/>
      <c r="K1510" s="31"/>
      <c r="L1510" s="31"/>
      <c r="M1510" s="31"/>
      <c r="N1510" s="31"/>
      <c r="O1510" s="31"/>
      <c r="P1510" s="31"/>
      <c r="Q1510" s="31"/>
      <c r="R1510" s="31"/>
      <c r="S1510" s="31"/>
      <c r="T1510" s="31"/>
      <c r="U1510" s="31"/>
      <c r="V1510" s="31"/>
      <c r="W1510" s="31" t="str">
        <f t="shared" si="47"/>
        <v>V_WAEHRUNG</v>
      </c>
      <c r="X1510" s="31"/>
      <c r="Y1510" s="31"/>
      <c r="Z1510" s="31"/>
      <c r="AA1510" s="31"/>
      <c r="AB1510" s="31"/>
      <c r="AC1510" s="31"/>
      <c r="AD1510" s="31"/>
      <c r="AE1510" s="31"/>
      <c r="AF1510" s="31"/>
      <c r="AG1510" s="31"/>
      <c r="AH1510" s="31"/>
    </row>
    <row r="1511" spans="1:34" x14ac:dyDescent="0.4">
      <c r="A1511" s="31">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31"/>
      <c r="C1511" s="25" t="str">
        <f t="shared" si="46"/>
        <v>001</v>
      </c>
      <c r="D1511" s="31"/>
      <c r="E1511" s="31"/>
      <c r="F1511" s="31" t="str">
        <f>IF(A1511&lt;&gt;"", _xlfn.IFNA(INDEX(Input_Lieferant!$A$9:$AS$159,MATCH(A1511,Input_Lieferant!$B$9:$B$158,0),MATCH(W1511,Input_Lieferant!$A$8:$AS$8,0)),""), "")&amp;""</f>
        <v>27</v>
      </c>
      <c r="G1511" s="31"/>
      <c r="H1511" s="31"/>
      <c r="I1511" s="31"/>
      <c r="J1511" s="31"/>
      <c r="K1511" s="31"/>
      <c r="L1511" s="31"/>
      <c r="M1511" s="31"/>
      <c r="N1511" s="31"/>
      <c r="O1511" s="31"/>
      <c r="P1511" s="31"/>
      <c r="Q1511" s="31"/>
      <c r="R1511" s="31"/>
      <c r="S1511" s="31"/>
      <c r="T1511" s="31"/>
      <c r="U1511" s="31"/>
      <c r="V1511" s="31"/>
      <c r="W1511" s="31" t="str">
        <f t="shared" si="47"/>
        <v>V_PREISEINHEIT</v>
      </c>
      <c r="X1511" s="31"/>
      <c r="Y1511" s="31"/>
      <c r="Z1511" s="31"/>
      <c r="AA1511" s="31"/>
      <c r="AB1511" s="31"/>
      <c r="AC1511" s="31"/>
      <c r="AD1511" s="31"/>
      <c r="AE1511" s="31"/>
      <c r="AF1511" s="31"/>
      <c r="AG1511" s="31"/>
      <c r="AH1511" s="31"/>
    </row>
    <row r="1512" spans="1:34" x14ac:dyDescent="0.4">
      <c r="A1512" s="31">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31"/>
      <c r="C1512" s="25" t="str">
        <f t="shared" si="46"/>
        <v>001</v>
      </c>
      <c r="D1512" s="31"/>
      <c r="E1512" s="31"/>
      <c r="F1512" s="31">
        <f ca="1">IF(A1512&lt;&gt;"",NOW(),"")</f>
        <v>45755.458306250002</v>
      </c>
      <c r="G1512" s="31"/>
      <c r="H1512" s="31"/>
      <c r="I1512" s="31"/>
      <c r="J1512" s="31"/>
      <c r="K1512" s="31"/>
      <c r="L1512" s="31"/>
      <c r="M1512" s="31"/>
      <c r="N1512" s="31"/>
      <c r="O1512" s="31"/>
      <c r="P1512" s="31"/>
      <c r="Q1512" s="31"/>
      <c r="R1512" s="31"/>
      <c r="S1512" s="31"/>
      <c r="T1512" s="31"/>
      <c r="U1512" s="31"/>
      <c r="V1512" s="31"/>
      <c r="W1512" s="31" t="str">
        <f t="shared" si="47"/>
        <v>V_GUELTIGAB</v>
      </c>
      <c r="X1512" s="31"/>
      <c r="Y1512" s="31"/>
      <c r="Z1512" s="31"/>
      <c r="AA1512" s="31"/>
      <c r="AB1512" s="31"/>
      <c r="AC1512" s="31"/>
      <c r="AD1512" s="31"/>
      <c r="AE1512" s="31"/>
      <c r="AF1512" s="31"/>
      <c r="AG1512" s="31"/>
      <c r="AH1512" s="31"/>
    </row>
    <row r="1513" spans="1:34" x14ac:dyDescent="0.4">
      <c r="A1513" s="31">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31"/>
      <c r="C1513" s="25" t="str">
        <f t="shared" si="46"/>
        <v>001</v>
      </c>
      <c r="D1513" s="31"/>
      <c r="E1513" s="31"/>
      <c r="F1513" s="31" t="str">
        <f>IF(A1513&lt;&gt;"", _xlfn.IFNA(INDEX('Systemmanager - Datenassistent'!$A$9:$AE$159,MATCH(A1513,Input_Lieferant!$B$9:$B$158,0),MATCH(W1513,'Systemmanager - Datenassistent'!$A$8:$AE$8,0)),""), "")&amp;""</f>
        <v>X</v>
      </c>
      <c r="G1513" s="31"/>
      <c r="H1513" s="31"/>
      <c r="I1513" s="31"/>
      <c r="J1513" s="31"/>
      <c r="K1513" s="31"/>
      <c r="L1513" s="31"/>
      <c r="M1513" s="31"/>
      <c r="N1513" s="31"/>
      <c r="O1513" s="31"/>
      <c r="P1513" s="31"/>
      <c r="Q1513" s="31"/>
      <c r="R1513" s="31"/>
      <c r="S1513" s="31"/>
      <c r="T1513" s="31"/>
      <c r="U1513" s="31"/>
      <c r="V1513" s="31"/>
      <c r="W1513" s="31" t="str">
        <f t="shared" si="47"/>
        <v>V_MIET_RELEVANZ</v>
      </c>
      <c r="X1513" s="31"/>
      <c r="Y1513" s="31"/>
      <c r="Z1513" s="31"/>
      <c r="AA1513" s="31"/>
      <c r="AB1513" s="31"/>
      <c r="AC1513" s="31"/>
      <c r="AD1513" s="31"/>
      <c r="AE1513" s="31"/>
      <c r="AF1513" s="31"/>
      <c r="AG1513" s="31"/>
      <c r="AH1513" s="31"/>
    </row>
    <row r="1514" spans="1:34" x14ac:dyDescent="0.4">
      <c r="A1514" s="31">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31"/>
      <c r="C1514" s="25" t="str">
        <f t="shared" si="46"/>
        <v>001</v>
      </c>
      <c r="D1514" s="31"/>
      <c r="E1514" s="31"/>
      <c r="F1514" s="31" t="str">
        <f>IF(A1514&lt;&gt;"", _xlfn.IFNA(INDEX('Systemmanager - Datenassistent'!$A$9:$AE$159,MATCH(A1514,Input_Lieferant!$B$9:$B$158,0),MATCH(W1514,'Systemmanager - Datenassistent'!$A$8:$AE$8,0)),""), "")&amp;""</f>
        <v/>
      </c>
      <c r="G1514" s="31"/>
      <c r="H1514" s="31"/>
      <c r="I1514" s="31"/>
      <c r="J1514" s="31"/>
      <c r="K1514" s="31"/>
      <c r="L1514" s="31"/>
      <c r="M1514" s="31"/>
      <c r="N1514" s="31"/>
      <c r="O1514" s="31"/>
      <c r="P1514" s="31"/>
      <c r="Q1514" s="31"/>
      <c r="R1514" s="31"/>
      <c r="S1514" s="31"/>
      <c r="T1514" s="31"/>
      <c r="U1514" s="31"/>
      <c r="V1514" s="31"/>
      <c r="W1514" s="31" t="str">
        <f t="shared" si="47"/>
        <v>V_NACHSCHUBKLASSE</v>
      </c>
      <c r="X1514" s="31"/>
      <c r="Y1514" s="31"/>
      <c r="Z1514" s="31"/>
      <c r="AA1514" s="31"/>
      <c r="AB1514" s="31"/>
      <c r="AC1514" s="31"/>
      <c r="AD1514" s="31"/>
      <c r="AE1514" s="31"/>
      <c r="AF1514" s="31"/>
      <c r="AG1514" s="31"/>
      <c r="AH1514" s="31"/>
    </row>
    <row r="1515" spans="1:34" x14ac:dyDescent="0.4">
      <c r="A1515" s="31">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31"/>
      <c r="C1515" s="25" t="str">
        <f t="shared" si="46"/>
        <v>001</v>
      </c>
      <c r="D1515" s="31"/>
      <c r="E1515" s="31"/>
      <c r="F1515" s="31" t="str">
        <f>IF(A1515&lt;&gt;"", _xlfn.IFNA(INDEX(Input_Lieferant!$A$9:$AS$159,MATCH(A1515,Input_Lieferant!$B$9:$B$158,0),MATCH(W1515,Input_Lieferant!$A$8:$AS$8,0)),""), "")&amp;""</f>
        <v>39</v>
      </c>
      <c r="G1515" s="31"/>
      <c r="H1515" s="31"/>
      <c r="I1515" s="31"/>
      <c r="J1515" s="31"/>
      <c r="K1515" s="31"/>
      <c r="L1515" s="31"/>
      <c r="M1515" s="31"/>
      <c r="N1515" s="31"/>
      <c r="O1515" s="31"/>
      <c r="P1515" s="31"/>
      <c r="Q1515" s="31"/>
      <c r="R1515" s="31"/>
      <c r="S1515" s="31"/>
      <c r="T1515" s="31"/>
      <c r="U1515" s="31"/>
      <c r="V1515" s="31"/>
      <c r="W1515" s="31" t="str">
        <f t="shared" si="47"/>
        <v>V_LAGERFAEHIGKEIT</v>
      </c>
      <c r="X1515" s="31"/>
      <c r="Y1515" s="31"/>
      <c r="Z1515" s="31"/>
      <c r="AA1515" s="31"/>
      <c r="AB1515" s="31"/>
      <c r="AC1515" s="31"/>
      <c r="AD1515" s="31"/>
      <c r="AE1515" s="31"/>
      <c r="AF1515" s="31"/>
      <c r="AG1515" s="31"/>
      <c r="AH1515" s="31"/>
    </row>
    <row r="1516" spans="1:34" x14ac:dyDescent="0.4">
      <c r="A1516" s="31">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31"/>
      <c r="C1516" s="25" t="str">
        <f t="shared" si="46"/>
        <v>001</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V_BETRIEBSMITTEL</v>
      </c>
      <c r="X1516" s="31"/>
      <c r="Y1516" s="31"/>
      <c r="Z1516" s="31"/>
      <c r="AA1516" s="31"/>
      <c r="AB1516" s="31"/>
      <c r="AC1516" s="31"/>
      <c r="AD1516" s="31"/>
      <c r="AE1516" s="31"/>
      <c r="AF1516" s="31"/>
      <c r="AG1516" s="31"/>
      <c r="AH1516" s="31"/>
    </row>
    <row r="1517" spans="1:34" x14ac:dyDescent="0.4">
      <c r="A1517" s="31">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31"/>
      <c r="C1517" s="25" t="str">
        <f t="shared" si="46"/>
        <v>001</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V_SONDERBETRIEBSMITTEL_MKZ</v>
      </c>
      <c r="X1517" s="31"/>
      <c r="Y1517" s="31"/>
      <c r="Z1517" s="31"/>
      <c r="AA1517" s="31"/>
      <c r="AB1517" s="31"/>
      <c r="AC1517" s="31"/>
      <c r="AD1517" s="31"/>
      <c r="AE1517" s="31"/>
      <c r="AF1517" s="31"/>
      <c r="AG1517" s="31"/>
      <c r="AH1517" s="31"/>
    </row>
    <row r="1518" spans="1:34" x14ac:dyDescent="0.4">
      <c r="A1518" s="31">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31"/>
      <c r="C1518" s="25" t="str">
        <f t="shared" si="46"/>
        <v>001</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V_SONDERBETRIEBSMITTEL_PRD</v>
      </c>
      <c r="X1518" s="31"/>
      <c r="Y1518" s="31"/>
      <c r="Z1518" s="31"/>
      <c r="AA1518" s="31"/>
      <c r="AB1518" s="31"/>
      <c r="AC1518" s="31"/>
      <c r="AD1518" s="31"/>
      <c r="AE1518" s="31"/>
      <c r="AF1518" s="31"/>
      <c r="AG1518" s="31"/>
      <c r="AH1518" s="31"/>
    </row>
    <row r="1519" spans="1:34" x14ac:dyDescent="0.4">
      <c r="A1519" s="31">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31"/>
      <c r="C1519" s="25" t="str">
        <f t="shared" si="46"/>
        <v>001</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31"/>
      <c r="H1519" s="31"/>
      <c r="I1519" s="31"/>
      <c r="J1519" s="31"/>
      <c r="K1519" s="31"/>
      <c r="L1519" s="31"/>
      <c r="M1519" s="31"/>
      <c r="N1519" s="31"/>
      <c r="O1519" s="31"/>
      <c r="P1519" s="31"/>
      <c r="Q1519" s="31"/>
      <c r="R1519" s="31"/>
      <c r="S1519" s="31"/>
      <c r="T1519" s="31"/>
      <c r="U1519" s="31"/>
      <c r="V1519" s="31"/>
      <c r="W1519" s="31" t="str">
        <f t="shared" si="47"/>
        <v>V_SONDERBETRIEBSMITTEL_TRP</v>
      </c>
      <c r="X1519" s="31"/>
      <c r="Y1519" s="31"/>
      <c r="Z1519" s="31"/>
      <c r="AA1519" s="31"/>
      <c r="AB1519" s="31"/>
      <c r="AC1519" s="31"/>
      <c r="AD1519" s="31"/>
      <c r="AE1519" s="31"/>
      <c r="AF1519" s="31"/>
      <c r="AG1519" s="31"/>
      <c r="AH1519" s="31"/>
    </row>
    <row r="1520" spans="1:34" x14ac:dyDescent="0.4">
      <c r="A1520" s="31">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31"/>
      <c r="C1520" s="25" t="str">
        <f t="shared" si="46"/>
        <v>001</v>
      </c>
      <c r="D1520" s="31"/>
      <c r="E1520" s="31"/>
      <c r="F1520" s="31" t="str">
        <f>IF(A1520&lt;&gt;"", _xlfn.IFNA(INDEX(Grunddaten!$A$9:$S$159,MATCH(A1520,Input_Lieferant!$B$9:$B$158,0),MATCH(W1520,Grunddaten!$A$8:$M$8,0)),""), "")&amp;""</f>
        <v>KctKPQVxFvtPLKxTCwinDHQgyNcVdK</v>
      </c>
      <c r="G1520" s="31"/>
      <c r="H1520" s="31"/>
      <c r="I1520" s="31"/>
      <c r="J1520" s="31"/>
      <c r="K1520" s="31"/>
      <c r="L1520" s="31"/>
      <c r="M1520" s="31"/>
      <c r="N1520" s="31"/>
      <c r="O1520" s="31"/>
      <c r="P1520" s="31"/>
      <c r="Q1520" s="31"/>
      <c r="R1520" s="31"/>
      <c r="S1520" s="31"/>
      <c r="T1520" s="31"/>
      <c r="U1520" s="31"/>
      <c r="V1520" s="31"/>
      <c r="W1520" s="31" t="str">
        <f t="shared" si="47"/>
        <v>V_A_NUMMER</v>
      </c>
      <c r="X1520" s="31"/>
      <c r="Y1520" s="31"/>
      <c r="Z1520" s="31"/>
      <c r="AA1520" s="31"/>
      <c r="AB1520" s="31"/>
      <c r="AC1520" s="31"/>
      <c r="AD1520" s="31"/>
      <c r="AE1520" s="31"/>
      <c r="AF1520" s="31"/>
      <c r="AG1520" s="31"/>
      <c r="AH1520" s="31"/>
    </row>
    <row r="1521" spans="1:34" x14ac:dyDescent="0.4">
      <c r="A1521" s="31">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31"/>
      <c r="C1521" s="25" t="str">
        <f t="shared" si="46"/>
        <v>001</v>
      </c>
      <c r="D1521" s="31"/>
      <c r="E1521" s="31"/>
      <c r="F1521" s="31" t="str">
        <f>IF(A1521&lt;&gt;"", _xlfn.IFNA(INDEX(Grunddaten!$A$9:$S$159,MATCH(A1521,Input_Lieferant!$B$9:$B$158,0),MATCH(W1521,Grunddaten!$A$8:$M$8,0)),""), "")&amp;""</f>
        <v>9.11</v>
      </c>
      <c r="G1521" s="31"/>
      <c r="H1521" s="31"/>
      <c r="I1521" s="31"/>
      <c r="J1521" s="31"/>
      <c r="K1521" s="31"/>
      <c r="L1521" s="31"/>
      <c r="M1521" s="31"/>
      <c r="N1521" s="31"/>
      <c r="O1521" s="31"/>
      <c r="P1521" s="31"/>
      <c r="Q1521" s="31"/>
      <c r="R1521" s="31"/>
      <c r="S1521" s="31"/>
      <c r="T1521" s="31"/>
      <c r="U1521" s="31"/>
      <c r="V1521" s="31"/>
      <c r="W1521" s="31" t="str">
        <f t="shared" si="47"/>
        <v>V_REVFREMD</v>
      </c>
      <c r="X1521" s="31"/>
      <c r="Y1521" s="31"/>
      <c r="Z1521" s="31"/>
      <c r="AA1521" s="31"/>
      <c r="AB1521" s="31"/>
      <c r="AC1521" s="31"/>
      <c r="AD1521" s="31"/>
      <c r="AE1521" s="31"/>
      <c r="AF1521" s="31"/>
      <c r="AG1521" s="31"/>
      <c r="AH1521" s="31"/>
    </row>
    <row r="1522" spans="1:34" x14ac:dyDescent="0.4">
      <c r="A1522" s="31">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31"/>
      <c r="C1522" s="25" t="str">
        <f t="shared" si="46"/>
        <v>001</v>
      </c>
      <c r="D1522" s="31"/>
      <c r="E1522" s="31"/>
      <c r="F1522" s="31" t="str">
        <f>IF(A1522&lt;&gt;"", _xlfn.IFNA(INDEX(Grunddaten!$A$9:$S$159,MATCH(A1522,Input_Lieferant!$B$9:$B$158,0),MATCH(W1522,Grunddaten!$A$8:$M$8,0)),""), "")&amp;""</f>
        <v>5.61</v>
      </c>
      <c r="G1522" s="31"/>
      <c r="H1522" s="31"/>
      <c r="I1522" s="31"/>
      <c r="J1522" s="31"/>
      <c r="K1522" s="31"/>
      <c r="L1522" s="31"/>
      <c r="M1522" s="31"/>
      <c r="N1522" s="31"/>
      <c r="O1522" s="31"/>
      <c r="P1522" s="31"/>
      <c r="Q1522" s="31"/>
      <c r="R1522" s="31"/>
      <c r="S1522" s="31"/>
      <c r="T1522" s="31"/>
      <c r="U1522" s="31"/>
      <c r="V1522" s="31"/>
      <c r="W1522" s="31" t="str">
        <f t="shared" si="47"/>
        <v>V_REVEIGEN</v>
      </c>
      <c r="X1522" s="31"/>
      <c r="Y1522" s="31"/>
      <c r="Z1522" s="31"/>
      <c r="AA1522" s="31"/>
      <c r="AB1522" s="31"/>
      <c r="AC1522" s="31"/>
      <c r="AD1522" s="31"/>
      <c r="AE1522" s="31"/>
      <c r="AF1522" s="31"/>
      <c r="AG1522" s="31"/>
      <c r="AH1522" s="31"/>
    </row>
    <row r="1523" spans="1:34" x14ac:dyDescent="0.4">
      <c r="A1523" s="31">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31"/>
      <c r="C1523" s="25" t="str">
        <f t="shared" si="46"/>
        <v>001</v>
      </c>
      <c r="D1523" s="31"/>
      <c r="E1523" s="31"/>
      <c r="F1523" s="31" t="str">
        <f>IF(A1523&lt;&gt;"", _xlfn.IFNA(INDEX('Systemmanager - Datenassistent'!$A$9:$AE$159,MATCH(A1523,Input_Lieferant!$B$9:$B$158,0),MATCH(W1523,'Systemmanager - Datenassistent'!$A$8:$AE$8,0)),""), "")&amp;""</f>
        <v>NuWRwPBSHTcFCOrlSnBoBVuPcTQfqk</v>
      </c>
      <c r="G1523" s="31"/>
      <c r="H1523" s="31"/>
      <c r="I1523" s="31"/>
      <c r="J1523" s="31"/>
      <c r="K1523" s="31"/>
      <c r="L1523" s="31"/>
      <c r="M1523" s="31"/>
      <c r="N1523" s="31"/>
      <c r="O1523" s="31"/>
      <c r="P1523" s="31"/>
      <c r="Q1523" s="31"/>
      <c r="R1523" s="31"/>
      <c r="S1523" s="31"/>
      <c r="T1523" s="31"/>
      <c r="U1523" s="31"/>
      <c r="V1523" s="31"/>
      <c r="W1523" s="31" t="str">
        <f t="shared" si="47"/>
        <v>V_SYSTEMMANAGER</v>
      </c>
      <c r="X1523" s="31"/>
      <c r="Y1523" s="31"/>
      <c r="Z1523" s="31"/>
      <c r="AA1523" s="31"/>
      <c r="AB1523" s="31"/>
      <c r="AC1523" s="31"/>
      <c r="AD1523" s="31"/>
      <c r="AE1523" s="31"/>
      <c r="AF1523" s="31"/>
      <c r="AG1523" s="31"/>
      <c r="AH1523" s="31"/>
    </row>
    <row r="1524" spans="1:34" x14ac:dyDescent="0.4">
      <c r="A1524" s="31">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31"/>
      <c r="C1524" s="25" t="str">
        <f t="shared" si="46"/>
        <v>001</v>
      </c>
      <c r="D1524" s="31"/>
      <c r="E1524" s="31"/>
      <c r="F1524" s="31" t="str">
        <f>IF(A1524&lt;&gt;"", _xlfn.IFNA(INDEX(Grunddaten!$A$9:$S$159,MATCH(A1524,Input_Lieferant!$B$9:$B$158,0),MATCH(W1524,Grunddaten!$A$8:$M$8,0)),""), "")&amp;""</f>
        <v>U</v>
      </c>
      <c r="G1524" s="31"/>
      <c r="H1524" s="31"/>
      <c r="I1524" s="31"/>
      <c r="J1524" s="31"/>
      <c r="K1524" s="31"/>
      <c r="L1524" s="31"/>
      <c r="M1524" s="31"/>
      <c r="N1524" s="31"/>
      <c r="O1524" s="31"/>
      <c r="P1524" s="31"/>
      <c r="Q1524" s="31"/>
      <c r="R1524" s="31"/>
      <c r="S1524" s="31"/>
      <c r="T1524" s="31"/>
      <c r="U1524" s="31"/>
      <c r="V1524" s="31"/>
      <c r="W1524" s="31" t="str">
        <f t="shared" si="47"/>
        <v>V_UEBERSETZUNG</v>
      </c>
      <c r="X1524" s="31"/>
      <c r="Y1524" s="31"/>
      <c r="Z1524" s="31"/>
      <c r="AA1524" s="31"/>
      <c r="AB1524" s="31"/>
      <c r="AC1524" s="31"/>
      <c r="AD1524" s="31"/>
      <c r="AE1524" s="31"/>
      <c r="AF1524" s="31"/>
      <c r="AG1524" s="31"/>
      <c r="AH1524" s="31"/>
    </row>
    <row r="1525" spans="1:34" x14ac:dyDescent="0.4">
      <c r="A1525" s="31">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31"/>
      <c r="C1525" s="25" t="str">
        <f t="shared" si="46"/>
        <v>001</v>
      </c>
      <c r="D1525" s="31"/>
      <c r="E1525" s="31"/>
      <c r="F1525" s="31" t="str">
        <f>IF(A1525&lt;&gt;"", _xlfn.IFNA(INDEX('Systemmanager - Datenassistent'!$A$9:$AE$159,MATCH(A1525,Input_Lieferant!$B$9:$B$158,0),MATCH(W1525,'Systemmanager - Datenassistent'!$A$8:$AE$8,0)),""), "")&amp;""</f>
        <v>ntaJfGtoiFJBNhKqfmgoMupHScHPGs</v>
      </c>
      <c r="G1525" s="31"/>
      <c r="H1525" s="31"/>
      <c r="I1525" s="31"/>
      <c r="J1525" s="31"/>
      <c r="K1525" s="31"/>
      <c r="L1525" s="31"/>
      <c r="M1525" s="31"/>
      <c r="N1525" s="31"/>
      <c r="O1525" s="31"/>
      <c r="P1525" s="31"/>
      <c r="Q1525" s="31"/>
      <c r="R1525" s="31"/>
      <c r="S1525" s="31"/>
      <c r="T1525" s="31"/>
      <c r="U1525" s="31"/>
      <c r="V1525" s="31"/>
      <c r="W1525" s="31" t="str">
        <f t="shared" si="47"/>
        <v>V_KENNZIFFER</v>
      </c>
      <c r="X1525" s="31"/>
      <c r="Y1525" s="31"/>
      <c r="Z1525" s="31"/>
      <c r="AA1525" s="31"/>
      <c r="AB1525" s="31"/>
      <c r="AC1525" s="31"/>
      <c r="AD1525" s="31"/>
      <c r="AE1525" s="31"/>
      <c r="AF1525" s="31"/>
      <c r="AG1525" s="31"/>
      <c r="AH1525" s="31"/>
    </row>
    <row r="1526" spans="1:34" x14ac:dyDescent="0.4">
      <c r="A1526" s="31">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31"/>
      <c r="C1526" s="25" t="str">
        <f t="shared" si="46"/>
        <v>001</v>
      </c>
      <c r="D1526" s="31"/>
      <c r="E1526" s="31"/>
      <c r="F1526" s="31" t="str">
        <f>IF(A1526&lt;&gt;"", _xlfn.IFNA(INDEX('Systemmanager - Datenassistent'!$A$9:$AE$159,MATCH(A1526,Input_Lieferant!$B$9:$B$158,0),MATCH(W1526,'Systemmanager - Datenassistent'!$A$8:$AE$8,0)),""), "")&amp;""</f>
        <v>RIlzwXSkozwdxjmNggrkaLGdOHWKnS</v>
      </c>
      <c r="G1526" s="31"/>
      <c r="H1526" s="31"/>
      <c r="I1526" s="31"/>
      <c r="J1526" s="31"/>
      <c r="K1526" s="31"/>
      <c r="L1526" s="31"/>
      <c r="M1526" s="31"/>
      <c r="N1526" s="31"/>
      <c r="O1526" s="31"/>
      <c r="P1526" s="31"/>
      <c r="Q1526" s="31"/>
      <c r="R1526" s="31"/>
      <c r="S1526" s="31"/>
      <c r="T1526" s="31"/>
      <c r="U1526" s="31"/>
      <c r="V1526" s="31"/>
      <c r="W1526" s="31" t="str">
        <f t="shared" si="47"/>
        <v>V_NEXT_HIGHER</v>
      </c>
      <c r="X1526" s="31"/>
      <c r="Y1526" s="31"/>
      <c r="Z1526" s="31"/>
      <c r="AA1526" s="31"/>
      <c r="AB1526" s="31"/>
      <c r="AC1526" s="31"/>
      <c r="AD1526" s="31"/>
      <c r="AE1526" s="31"/>
      <c r="AF1526" s="31"/>
      <c r="AG1526" s="31"/>
      <c r="AH1526" s="31"/>
    </row>
    <row r="1527" spans="1:34" x14ac:dyDescent="0.4">
      <c r="A1527" s="31">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31"/>
      <c r="C1527" s="25" t="str">
        <f t="shared" si="46"/>
        <v>001</v>
      </c>
      <c r="D1527" s="31"/>
      <c r="E1527" s="31"/>
      <c r="F1527" s="31" t="str">
        <f>IF(A1527&lt;&gt;"", _xlfn.IFNA(INDEX(Grunddaten!$A$9:$S$159,MATCH(A1527,Input_Lieferant!$B$9:$B$158,0),MATCH(W1527,Grunddaten!$A$8:$M$8,0)),""), "")&amp;""</f>
        <v/>
      </c>
      <c r="G1527" s="31"/>
      <c r="H1527" s="31"/>
      <c r="I1527" s="31"/>
      <c r="J1527" s="31"/>
      <c r="K1527" s="31"/>
      <c r="L1527" s="31"/>
      <c r="M1527" s="31"/>
      <c r="N1527" s="31"/>
      <c r="O1527" s="31"/>
      <c r="P1527" s="31"/>
      <c r="Q1527" s="31"/>
      <c r="R1527" s="31"/>
      <c r="S1527" s="31"/>
      <c r="T1527" s="31"/>
      <c r="U1527" s="31"/>
      <c r="V1527" s="31"/>
      <c r="W1527" s="31" t="str">
        <f t="shared" si="47"/>
        <v>V_ZERTFLUG</v>
      </c>
      <c r="X1527" s="31"/>
      <c r="Y1527" s="31"/>
      <c r="Z1527" s="31"/>
      <c r="AA1527" s="31"/>
      <c r="AB1527" s="31"/>
      <c r="AC1527" s="31"/>
      <c r="AD1527" s="31"/>
      <c r="AE1527" s="31"/>
      <c r="AF1527" s="31"/>
      <c r="AG1527" s="31"/>
      <c r="AH1527" s="31"/>
    </row>
    <row r="1528" spans="1:34" x14ac:dyDescent="0.4">
      <c r="A1528" s="31">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31"/>
      <c r="C1528" s="25" t="str">
        <f t="shared" si="46"/>
        <v>001</v>
      </c>
      <c r="D1528" s="31"/>
      <c r="E1528" s="31"/>
      <c r="F1528" s="31" t="str">
        <f>IF(A1528&lt;&gt;"", _xlfn.IFNA(INDEX('Systemmanager - Datenassistent'!$A$9:$AE$159,MATCH(A1528,Input_Lieferant!$B$9:$B$158,0),MATCH(W1528,'Systemmanager - Datenassistent'!$A$8:$AE$8,0)),""), "")&amp;""</f>
        <v/>
      </c>
      <c r="G1528" s="31"/>
      <c r="H1528" s="31"/>
      <c r="I1528" s="31"/>
      <c r="J1528" s="31"/>
      <c r="K1528" s="31"/>
      <c r="L1528" s="31"/>
      <c r="M1528" s="31"/>
      <c r="N1528" s="31"/>
      <c r="O1528" s="31"/>
      <c r="P1528" s="31"/>
      <c r="Q1528" s="31"/>
      <c r="R1528" s="31"/>
      <c r="S1528" s="31"/>
      <c r="T1528" s="31"/>
      <c r="U1528" s="31"/>
      <c r="V1528" s="31"/>
      <c r="W1528" s="31" t="str">
        <f t="shared" si="47"/>
        <v>V_APM</v>
      </c>
      <c r="X1528" s="31"/>
      <c r="Y1528" s="31"/>
      <c r="Z1528" s="31"/>
      <c r="AA1528" s="31"/>
      <c r="AB1528" s="31"/>
      <c r="AC1528" s="31"/>
      <c r="AD1528" s="31"/>
      <c r="AE1528" s="31"/>
      <c r="AF1528" s="31"/>
      <c r="AG1528" s="31"/>
      <c r="AH1528" s="31"/>
    </row>
    <row r="1529" spans="1:34" x14ac:dyDescent="0.4">
      <c r="A1529" s="31">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31"/>
      <c r="C1529" s="25" t="str">
        <f t="shared" si="46"/>
        <v>001</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V_CHEOPS</v>
      </c>
      <c r="X1529" s="31"/>
      <c r="Y1529" s="31"/>
      <c r="Z1529" s="31"/>
      <c r="AA1529" s="31"/>
      <c r="AB1529" s="31"/>
      <c r="AC1529" s="31"/>
      <c r="AD1529" s="31"/>
      <c r="AE1529" s="31"/>
      <c r="AF1529" s="31"/>
      <c r="AG1529" s="31"/>
      <c r="AH1529" s="31"/>
    </row>
    <row r="1530" spans="1:34" x14ac:dyDescent="0.4">
      <c r="A1530" s="31">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31"/>
      <c r="C1530" s="25" t="str">
        <f t="shared" si="46"/>
        <v>001</v>
      </c>
      <c r="D1530" s="31"/>
      <c r="E1530" s="31"/>
      <c r="F1530" s="31" t="str">
        <f>IF(A1530&lt;&gt;"", _xlfn.IFNA(INDEX('Systemmanager - Datenassistent'!$A$9:$AE$159,MATCH(A1530,Input_Lieferant!$B$9:$B$158,0),MATCH(W1530,'Systemmanager - Datenassistent'!$A$8:$AE$8,0)),""), "")&amp;""</f>
        <v>X</v>
      </c>
      <c r="G1530" s="31"/>
      <c r="H1530" s="31"/>
      <c r="I1530" s="31"/>
      <c r="J1530" s="31"/>
      <c r="K1530" s="31"/>
      <c r="L1530" s="31"/>
      <c r="M1530" s="31"/>
      <c r="N1530" s="31"/>
      <c r="O1530" s="31"/>
      <c r="P1530" s="31"/>
      <c r="Q1530" s="31"/>
      <c r="R1530" s="31"/>
      <c r="S1530" s="31"/>
      <c r="T1530" s="31"/>
      <c r="U1530" s="31"/>
      <c r="V1530" s="31"/>
      <c r="W1530" s="31" t="str">
        <f t="shared" si="47"/>
        <v>V_SVSAA</v>
      </c>
      <c r="X1530" s="31"/>
      <c r="Y1530" s="31"/>
      <c r="Z1530" s="31"/>
      <c r="AA1530" s="31"/>
      <c r="AB1530" s="31"/>
      <c r="AC1530" s="31"/>
      <c r="AD1530" s="31"/>
      <c r="AE1530" s="31"/>
      <c r="AF1530" s="31"/>
      <c r="AG1530" s="31"/>
      <c r="AH1530" s="31"/>
    </row>
    <row r="1531" spans="1:34" x14ac:dyDescent="0.4">
      <c r="A1531" s="31">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31"/>
      <c r="C1531" s="25" t="str">
        <f t="shared" si="46"/>
        <v>001</v>
      </c>
      <c r="D1531" s="31"/>
      <c r="E1531" s="31"/>
      <c r="F1531" s="31" t="str">
        <f>IF(A1531&lt;&gt;"", IFERROR(ROUND(INDEX(Input_Lieferant!$A$9:$AS$159,MATCH(A1531,Input_Lieferant!$B$9:$B$158,0),MATCH(W1531,Input_Lieferant!$A$8:$AS$8,0)),2),""), "")&amp;""</f>
        <v>5.73</v>
      </c>
      <c r="G1531" s="31"/>
      <c r="H1531" s="31"/>
      <c r="I1531" s="31"/>
      <c r="J1531" s="31"/>
      <c r="K1531" s="31"/>
      <c r="L1531" s="31"/>
      <c r="M1531" s="31"/>
      <c r="N1531" s="31"/>
      <c r="O1531" s="31"/>
      <c r="P1531" s="31"/>
      <c r="Q1531" s="31"/>
      <c r="R1531" s="31"/>
      <c r="S1531" s="31"/>
      <c r="T1531" s="31"/>
      <c r="U1531" s="31"/>
      <c r="V1531" s="31"/>
      <c r="W1531" s="31" t="str">
        <f t="shared" si="47"/>
        <v>V_BEWERTUNGSPREIS</v>
      </c>
      <c r="X1531" s="31"/>
      <c r="Y1531" s="31"/>
      <c r="Z1531" s="31"/>
      <c r="AA1531" s="31"/>
      <c r="AB1531" s="31"/>
      <c r="AC1531" s="31"/>
      <c r="AD1531" s="31"/>
      <c r="AE1531" s="31"/>
      <c r="AF1531" s="31"/>
      <c r="AG1531" s="31"/>
      <c r="AH1531" s="31"/>
    </row>
    <row r="1532" spans="1:34" x14ac:dyDescent="0.4">
      <c r="A1532" s="31">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31"/>
      <c r="C1532" s="25" t="str">
        <f t="shared" si="46"/>
        <v>001</v>
      </c>
      <c r="D1532" s="31"/>
      <c r="E1532" s="31"/>
      <c r="F1532" s="31" t="str">
        <f>IF(A1532&lt;&gt;"", _xlfn.IFNA(INDEX(Input_Lieferant!$A$9:$AS$159,MATCH(A1532,Input_Lieferant!$B$9:$B$158,0),MATCH(W1532,Input_Lieferant!$A$8:$AS$8,0)),""), "")&amp;""</f>
        <v>CHF</v>
      </c>
      <c r="G1532" s="31"/>
      <c r="H1532" s="31"/>
      <c r="I1532" s="31"/>
      <c r="J1532" s="31"/>
      <c r="K1532" s="31"/>
      <c r="L1532" s="31"/>
      <c r="M1532" s="31"/>
      <c r="N1532" s="31"/>
      <c r="O1532" s="31"/>
      <c r="P1532" s="31"/>
      <c r="Q1532" s="31"/>
      <c r="R1532" s="31"/>
      <c r="S1532" s="31"/>
      <c r="T1532" s="31"/>
      <c r="U1532" s="31"/>
      <c r="V1532" s="31"/>
      <c r="W1532" s="31" t="str">
        <f t="shared" si="47"/>
        <v>V_WAEHRUNG</v>
      </c>
      <c r="X1532" s="31"/>
      <c r="Y1532" s="31"/>
      <c r="Z1532" s="31"/>
      <c r="AA1532" s="31"/>
      <c r="AB1532" s="31"/>
      <c r="AC1532" s="31"/>
      <c r="AD1532" s="31"/>
      <c r="AE1532" s="31"/>
      <c r="AF1532" s="31"/>
      <c r="AG1532" s="31"/>
      <c r="AH1532" s="31"/>
    </row>
    <row r="1533" spans="1:34" x14ac:dyDescent="0.4">
      <c r="A1533" s="31">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31"/>
      <c r="C1533" s="25" t="str">
        <f t="shared" si="46"/>
        <v>001</v>
      </c>
      <c r="D1533" s="31"/>
      <c r="E1533" s="31"/>
      <c r="F1533" s="31" t="str">
        <f>IF(A1533&lt;&gt;"", _xlfn.IFNA(INDEX(Input_Lieferant!$A$9:$AS$159,MATCH(A1533,Input_Lieferant!$B$9:$B$158,0),MATCH(W1533,Input_Lieferant!$A$8:$AS$8,0)),""), "")&amp;""</f>
        <v>17</v>
      </c>
      <c r="G1533" s="31"/>
      <c r="H1533" s="31"/>
      <c r="I1533" s="31"/>
      <c r="J1533" s="31"/>
      <c r="K1533" s="31"/>
      <c r="L1533" s="31"/>
      <c r="M1533" s="31"/>
      <c r="N1533" s="31"/>
      <c r="O1533" s="31"/>
      <c r="P1533" s="31"/>
      <c r="Q1533" s="31"/>
      <c r="R1533" s="31"/>
      <c r="S1533" s="31"/>
      <c r="T1533" s="31"/>
      <c r="U1533" s="31"/>
      <c r="V1533" s="31"/>
      <c r="W1533" s="31" t="str">
        <f t="shared" si="47"/>
        <v>V_PREISEINHEIT</v>
      </c>
      <c r="X1533" s="31"/>
      <c r="Y1533" s="31"/>
      <c r="Z1533" s="31"/>
      <c r="AA1533" s="31"/>
      <c r="AB1533" s="31"/>
      <c r="AC1533" s="31"/>
      <c r="AD1533" s="31"/>
      <c r="AE1533" s="31"/>
      <c r="AF1533" s="31"/>
      <c r="AG1533" s="31"/>
      <c r="AH1533" s="31"/>
    </row>
    <row r="1534" spans="1:34" x14ac:dyDescent="0.4">
      <c r="A1534" s="31">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31"/>
      <c r="C1534" s="25" t="str">
        <f t="shared" si="46"/>
        <v>001</v>
      </c>
      <c r="D1534" s="31"/>
      <c r="E1534" s="31"/>
      <c r="F1534" s="31">
        <f ca="1">IF(A1534&lt;&gt;"",NOW(),"")</f>
        <v>45755.458306250002</v>
      </c>
      <c r="G1534" s="31"/>
      <c r="H1534" s="31"/>
      <c r="I1534" s="31"/>
      <c r="J1534" s="31"/>
      <c r="K1534" s="31"/>
      <c r="L1534" s="31"/>
      <c r="M1534" s="31"/>
      <c r="N1534" s="31"/>
      <c r="O1534" s="31"/>
      <c r="P1534" s="31"/>
      <c r="Q1534" s="31"/>
      <c r="R1534" s="31"/>
      <c r="S1534" s="31"/>
      <c r="T1534" s="31"/>
      <c r="U1534" s="31"/>
      <c r="V1534" s="31"/>
      <c r="W1534" s="31" t="str">
        <f t="shared" si="47"/>
        <v>V_GUELTIGAB</v>
      </c>
      <c r="X1534" s="31"/>
      <c r="Y1534" s="31"/>
      <c r="Z1534" s="31"/>
      <c r="AA1534" s="31"/>
      <c r="AB1534" s="31"/>
      <c r="AC1534" s="31"/>
      <c r="AD1534" s="31"/>
      <c r="AE1534" s="31"/>
      <c r="AF1534" s="31"/>
      <c r="AG1534" s="31"/>
      <c r="AH1534" s="31"/>
    </row>
    <row r="1535" spans="1:34" x14ac:dyDescent="0.4">
      <c r="A1535" s="31">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31"/>
      <c r="C1535" s="25" t="str">
        <f t="shared" si="46"/>
        <v>001</v>
      </c>
      <c r="D1535" s="31"/>
      <c r="E1535" s="31"/>
      <c r="F1535" s="31" t="str">
        <f>IF(A1535&lt;&gt;"", _xlfn.IFNA(INDEX('Systemmanager - Datenassistent'!$A$9:$AE$159,MATCH(A1535,Input_Lieferant!$B$9:$B$158,0),MATCH(W1535,'Systemmanager - Datenassistent'!$A$8:$AE$8,0)),""), "")&amp;""</f>
        <v>X</v>
      </c>
      <c r="G1535" s="31"/>
      <c r="H1535" s="31"/>
      <c r="I1535" s="31"/>
      <c r="J1535" s="31"/>
      <c r="K1535" s="31"/>
      <c r="L1535" s="31"/>
      <c r="M1535" s="31"/>
      <c r="N1535" s="31"/>
      <c r="O1535" s="31"/>
      <c r="P1535" s="31"/>
      <c r="Q1535" s="31"/>
      <c r="R1535" s="31"/>
      <c r="S1535" s="31"/>
      <c r="T1535" s="31"/>
      <c r="U1535" s="31"/>
      <c r="V1535" s="31"/>
      <c r="W1535" s="31" t="str">
        <f t="shared" si="47"/>
        <v>V_MIET_RELEVANZ</v>
      </c>
      <c r="X1535" s="31"/>
      <c r="Y1535" s="31"/>
      <c r="Z1535" s="31"/>
      <c r="AA1535" s="31"/>
      <c r="AB1535" s="31"/>
      <c r="AC1535" s="31"/>
      <c r="AD1535" s="31"/>
      <c r="AE1535" s="31"/>
      <c r="AF1535" s="31"/>
      <c r="AG1535" s="31"/>
      <c r="AH1535" s="31"/>
    </row>
    <row r="1536" spans="1:34" x14ac:dyDescent="0.4">
      <c r="A1536" s="31">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31"/>
      <c r="C1536" s="25" t="str">
        <f t="shared" si="46"/>
        <v>001</v>
      </c>
      <c r="D1536" s="31"/>
      <c r="E1536" s="31"/>
      <c r="F1536" s="31" t="str">
        <f>IF(A1536&lt;&gt;"", _xlfn.IFNA(INDEX('Systemmanager - Datenassistent'!$A$9:$AE$159,MATCH(A1536,Input_Lieferant!$B$9:$B$158,0),MATCH(W1536,'Systemmanager - Datenassistent'!$A$8:$AE$8,0)),""), "")&amp;""</f>
        <v/>
      </c>
      <c r="G1536" s="31"/>
      <c r="H1536" s="31"/>
      <c r="I1536" s="31"/>
      <c r="J1536" s="31"/>
      <c r="K1536" s="31"/>
      <c r="L1536" s="31"/>
      <c r="M1536" s="31"/>
      <c r="N1536" s="31"/>
      <c r="O1536" s="31"/>
      <c r="P1536" s="31"/>
      <c r="Q1536" s="31"/>
      <c r="R1536" s="31"/>
      <c r="S1536" s="31"/>
      <c r="T1536" s="31"/>
      <c r="U1536" s="31"/>
      <c r="V1536" s="31"/>
      <c r="W1536" s="31" t="str">
        <f t="shared" si="47"/>
        <v>V_NACHSCHUBKLASSE</v>
      </c>
      <c r="X1536" s="31"/>
      <c r="Y1536" s="31"/>
      <c r="Z1536" s="31"/>
      <c r="AA1536" s="31"/>
      <c r="AB1536" s="31"/>
      <c r="AC1536" s="31"/>
      <c r="AD1536" s="31"/>
      <c r="AE1536" s="31"/>
      <c r="AF1536" s="31"/>
      <c r="AG1536" s="31"/>
      <c r="AH1536" s="31"/>
    </row>
    <row r="1537" spans="1:34" x14ac:dyDescent="0.4">
      <c r="A1537" s="31">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31"/>
      <c r="C1537" s="25" t="str">
        <f t="shared" si="46"/>
        <v>001</v>
      </c>
      <c r="D1537" s="31"/>
      <c r="E1537" s="31"/>
      <c r="F1537" s="31" t="str">
        <f>IF(A1537&lt;&gt;"", _xlfn.IFNA(INDEX(Input_Lieferant!$A$9:$AS$159,MATCH(A1537,Input_Lieferant!$B$9:$B$158,0),MATCH(W1537,Input_Lieferant!$A$8:$AS$8,0)),""), "")&amp;""</f>
        <v>79</v>
      </c>
      <c r="G1537" s="31"/>
      <c r="H1537" s="31"/>
      <c r="I1537" s="31"/>
      <c r="J1537" s="31"/>
      <c r="K1537" s="31"/>
      <c r="L1537" s="31"/>
      <c r="M1537" s="31"/>
      <c r="N1537" s="31"/>
      <c r="O1537" s="31"/>
      <c r="P1537" s="31"/>
      <c r="Q1537" s="31"/>
      <c r="R1537" s="31"/>
      <c r="S1537" s="31"/>
      <c r="T1537" s="31"/>
      <c r="U1537" s="31"/>
      <c r="V1537" s="31"/>
      <c r="W1537" s="31" t="str">
        <f t="shared" si="47"/>
        <v>V_LAGERFAEHIGKEIT</v>
      </c>
      <c r="X1537" s="31"/>
      <c r="Y1537" s="31"/>
      <c r="Z1537" s="31"/>
      <c r="AA1537" s="31"/>
      <c r="AB1537" s="31"/>
      <c r="AC1537" s="31"/>
      <c r="AD1537" s="31"/>
      <c r="AE1537" s="31"/>
      <c r="AF1537" s="31"/>
      <c r="AG1537" s="31"/>
      <c r="AH1537" s="31"/>
    </row>
    <row r="1538" spans="1:34" x14ac:dyDescent="0.4">
      <c r="A1538" s="31">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31"/>
      <c r="C1538" s="25" t="str">
        <f t="shared" ref="C1538:C1601" si="48">IF(A1538="","","001")</f>
        <v>001</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31"/>
      <c r="H1538" s="31"/>
      <c r="I1538" s="31"/>
      <c r="J1538" s="31"/>
      <c r="K1538" s="31"/>
      <c r="L1538" s="31"/>
      <c r="M1538" s="31"/>
      <c r="N1538" s="31"/>
      <c r="O1538" s="31"/>
      <c r="P1538" s="31"/>
      <c r="Q1538" s="31"/>
      <c r="R1538" s="31"/>
      <c r="S1538" s="31"/>
      <c r="T1538" s="31"/>
      <c r="U1538" s="31"/>
      <c r="V1538" s="31"/>
      <c r="W1538" s="31" t="str">
        <f t="shared" si="47"/>
        <v>V_BETRIEBSMITTEL</v>
      </c>
      <c r="X1538" s="31"/>
      <c r="Y1538" s="31"/>
      <c r="Z1538" s="31"/>
      <c r="AA1538" s="31"/>
      <c r="AB1538" s="31"/>
      <c r="AC1538" s="31"/>
      <c r="AD1538" s="31"/>
      <c r="AE1538" s="31"/>
      <c r="AF1538" s="31"/>
      <c r="AG1538" s="31"/>
      <c r="AH1538" s="31"/>
    </row>
    <row r="1539" spans="1:34" x14ac:dyDescent="0.4">
      <c r="A1539" s="31">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31"/>
      <c r="C1539" s="25" t="str">
        <f t="shared" si="48"/>
        <v>001</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V_SONDERBETRIEBSMITTEL_MKZ</v>
      </c>
      <c r="X1539" s="31"/>
      <c r="Y1539" s="31"/>
      <c r="Z1539" s="31"/>
      <c r="AA1539" s="31"/>
      <c r="AB1539" s="31"/>
      <c r="AC1539" s="31"/>
      <c r="AD1539" s="31"/>
      <c r="AE1539" s="31"/>
      <c r="AF1539" s="31"/>
      <c r="AG1539" s="31"/>
      <c r="AH1539" s="31"/>
    </row>
    <row r="1540" spans="1:34" x14ac:dyDescent="0.4">
      <c r="A1540" s="31">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31"/>
      <c r="C1540" s="25" t="str">
        <f t="shared" si="48"/>
        <v>001</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V_SONDERBETRIEBSMITTEL_PRD</v>
      </c>
      <c r="X1540" s="31"/>
      <c r="Y1540" s="31"/>
      <c r="Z1540" s="31"/>
      <c r="AA1540" s="31"/>
      <c r="AB1540" s="31"/>
      <c r="AC1540" s="31"/>
      <c r="AD1540" s="31"/>
      <c r="AE1540" s="31"/>
      <c r="AF1540" s="31"/>
      <c r="AG1540" s="31"/>
      <c r="AH1540" s="31"/>
    </row>
    <row r="1541" spans="1:34" x14ac:dyDescent="0.4">
      <c r="A1541" s="31">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31"/>
      <c r="C1541" s="25" t="str">
        <f t="shared" si="48"/>
        <v>001</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V_SONDERBETRIEBSMITTEL_TRP</v>
      </c>
      <c r="X1541" s="31"/>
      <c r="Y1541" s="31"/>
      <c r="Z1541" s="31"/>
      <c r="AA1541" s="31"/>
      <c r="AB1541" s="31"/>
      <c r="AC1541" s="31"/>
      <c r="AD1541" s="31"/>
      <c r="AE1541" s="31"/>
      <c r="AF1541" s="31"/>
      <c r="AG1541" s="31"/>
      <c r="AH1541" s="31"/>
    </row>
    <row r="1542" spans="1:34" x14ac:dyDescent="0.4">
      <c r="A1542" s="31">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31"/>
      <c r="C1542" s="25" t="str">
        <f t="shared" si="48"/>
        <v>001</v>
      </c>
      <c r="D1542" s="31"/>
      <c r="E1542" s="31"/>
      <c r="F1542" s="31" t="str">
        <f>IF(A1542&lt;&gt;"", _xlfn.IFNA(INDEX(Grunddaten!$A$9:$S$159,MATCH(A1542,Input_Lieferant!$B$9:$B$158,0),MATCH(W1542,Grunddaten!$A$8:$M$8,0)),""), "")&amp;""</f>
        <v>BnbsrcmosNSxFSnXSsUvtJiXEKiWIy</v>
      </c>
      <c r="G1542" s="31"/>
      <c r="H1542" s="31"/>
      <c r="I1542" s="31"/>
      <c r="J1542" s="31"/>
      <c r="K1542" s="31"/>
      <c r="L1542" s="31"/>
      <c r="M1542" s="31"/>
      <c r="N1542" s="31"/>
      <c r="O1542" s="31"/>
      <c r="P1542" s="31"/>
      <c r="Q1542" s="31"/>
      <c r="R1542" s="31"/>
      <c r="S1542" s="31"/>
      <c r="T1542" s="31"/>
      <c r="U1542" s="31"/>
      <c r="V1542" s="31"/>
      <c r="W1542" s="31" t="str">
        <f t="shared" si="47"/>
        <v>V_A_NUMMER</v>
      </c>
      <c r="X1542" s="31"/>
      <c r="Y1542" s="31"/>
      <c r="Z1542" s="31"/>
      <c r="AA1542" s="31"/>
      <c r="AB1542" s="31"/>
      <c r="AC1542" s="31"/>
      <c r="AD1542" s="31"/>
      <c r="AE1542" s="31"/>
      <c r="AF1542" s="31"/>
      <c r="AG1542" s="31"/>
      <c r="AH1542" s="31"/>
    </row>
    <row r="1543" spans="1:34" x14ac:dyDescent="0.4">
      <c r="A1543" s="31">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31"/>
      <c r="C1543" s="25" t="str">
        <f t="shared" si="48"/>
        <v>001</v>
      </c>
      <c r="D1543" s="31"/>
      <c r="E1543" s="31"/>
      <c r="F1543" s="31" t="str">
        <f>IF(A1543&lt;&gt;"", _xlfn.IFNA(INDEX(Grunddaten!$A$9:$S$159,MATCH(A1543,Input_Lieferant!$B$9:$B$158,0),MATCH(W1543,Grunddaten!$A$8:$M$8,0)),""), "")&amp;""</f>
        <v>7.08</v>
      </c>
      <c r="G1543" s="31"/>
      <c r="H1543" s="31"/>
      <c r="I1543" s="31"/>
      <c r="J1543" s="31"/>
      <c r="K1543" s="31"/>
      <c r="L1543" s="31"/>
      <c r="M1543" s="31"/>
      <c r="N1543" s="31"/>
      <c r="O1543" s="31"/>
      <c r="P1543" s="31"/>
      <c r="Q1543" s="31"/>
      <c r="R1543" s="31"/>
      <c r="S1543" s="31"/>
      <c r="T1543" s="31"/>
      <c r="U1543" s="31"/>
      <c r="V1543" s="31"/>
      <c r="W1543" s="31" t="str">
        <f t="shared" si="47"/>
        <v>V_REVFREMD</v>
      </c>
      <c r="X1543" s="31"/>
      <c r="Y1543" s="31"/>
      <c r="Z1543" s="31"/>
      <c r="AA1543" s="31"/>
      <c r="AB1543" s="31"/>
      <c r="AC1543" s="31"/>
      <c r="AD1543" s="31"/>
      <c r="AE1543" s="31"/>
      <c r="AF1543" s="31"/>
      <c r="AG1543" s="31"/>
      <c r="AH1543" s="31"/>
    </row>
    <row r="1544" spans="1:34" x14ac:dyDescent="0.4">
      <c r="A1544" s="31">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31"/>
      <c r="C1544" s="25" t="str">
        <f t="shared" si="48"/>
        <v>001</v>
      </c>
      <c r="D1544" s="31"/>
      <c r="E1544" s="31"/>
      <c r="F1544" s="31" t="str">
        <f>IF(A1544&lt;&gt;"", _xlfn.IFNA(INDEX(Grunddaten!$A$9:$S$159,MATCH(A1544,Input_Lieferant!$B$9:$B$158,0),MATCH(W1544,Grunddaten!$A$8:$M$8,0)),""), "")&amp;""</f>
        <v>6.07</v>
      </c>
      <c r="G1544" s="31"/>
      <c r="H1544" s="31"/>
      <c r="I1544" s="31"/>
      <c r="J1544" s="31"/>
      <c r="K1544" s="31"/>
      <c r="L1544" s="31"/>
      <c r="M1544" s="31"/>
      <c r="N1544" s="31"/>
      <c r="O1544" s="31"/>
      <c r="P1544" s="31"/>
      <c r="Q1544" s="31"/>
      <c r="R1544" s="31"/>
      <c r="S1544" s="31"/>
      <c r="T1544" s="31"/>
      <c r="U1544" s="31"/>
      <c r="V1544" s="31"/>
      <c r="W1544" s="31" t="str">
        <f t="shared" si="47"/>
        <v>V_REVEIGEN</v>
      </c>
      <c r="X1544" s="31"/>
      <c r="Y1544" s="31"/>
      <c r="Z1544" s="31"/>
      <c r="AA1544" s="31"/>
      <c r="AB1544" s="31"/>
      <c r="AC1544" s="31"/>
      <c r="AD1544" s="31"/>
      <c r="AE1544" s="31"/>
      <c r="AF1544" s="31"/>
      <c r="AG1544" s="31"/>
      <c r="AH1544" s="31"/>
    </row>
    <row r="1545" spans="1:34" x14ac:dyDescent="0.4">
      <c r="A1545" s="31">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31"/>
      <c r="C1545" s="25" t="str">
        <f t="shared" si="48"/>
        <v>001</v>
      </c>
      <c r="D1545" s="31"/>
      <c r="E1545" s="31"/>
      <c r="F1545" s="31" t="str">
        <f>IF(A1545&lt;&gt;"", _xlfn.IFNA(INDEX('Systemmanager - Datenassistent'!$A$9:$AE$159,MATCH(A1545,Input_Lieferant!$B$9:$B$158,0),MATCH(W1545,'Systemmanager - Datenassistent'!$A$8:$AE$8,0)),""), "")&amp;""</f>
        <v>bGhfKpQmGwcfxiMgLiGEVFLaQopsJs</v>
      </c>
      <c r="G1545" s="31"/>
      <c r="H1545" s="31"/>
      <c r="I1545" s="31"/>
      <c r="J1545" s="31"/>
      <c r="K1545" s="31"/>
      <c r="L1545" s="31"/>
      <c r="M1545" s="31"/>
      <c r="N1545" s="31"/>
      <c r="O1545" s="31"/>
      <c r="P1545" s="31"/>
      <c r="Q1545" s="31"/>
      <c r="R1545" s="31"/>
      <c r="S1545" s="31"/>
      <c r="T1545" s="31"/>
      <c r="U1545" s="31"/>
      <c r="V1545" s="31"/>
      <c r="W1545" s="31" t="str">
        <f t="shared" si="47"/>
        <v>V_SYSTEMMANAGER</v>
      </c>
      <c r="X1545" s="31"/>
      <c r="Y1545" s="31"/>
      <c r="Z1545" s="31"/>
      <c r="AA1545" s="31"/>
      <c r="AB1545" s="31"/>
      <c r="AC1545" s="31"/>
      <c r="AD1545" s="31"/>
      <c r="AE1545" s="31"/>
      <c r="AF1545" s="31"/>
      <c r="AG1545" s="31"/>
      <c r="AH1545" s="31"/>
    </row>
    <row r="1546" spans="1:34" x14ac:dyDescent="0.4">
      <c r="A1546" s="31">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31"/>
      <c r="C1546" s="25" t="str">
        <f t="shared" si="48"/>
        <v>001</v>
      </c>
      <c r="D1546" s="31"/>
      <c r="E1546" s="31"/>
      <c r="F1546" s="31" t="str">
        <f>IF(A1546&lt;&gt;"", _xlfn.IFNA(INDEX(Grunddaten!$A$9:$S$159,MATCH(A1546,Input_Lieferant!$B$9:$B$158,0),MATCH(W1546,Grunddaten!$A$8:$M$8,0)),""), "")&amp;""</f>
        <v>N</v>
      </c>
      <c r="G1546" s="31"/>
      <c r="H1546" s="31"/>
      <c r="I1546" s="31"/>
      <c r="J1546" s="31"/>
      <c r="K1546" s="31"/>
      <c r="L1546" s="31"/>
      <c r="M1546" s="31"/>
      <c r="N1546" s="31"/>
      <c r="O1546" s="31"/>
      <c r="P1546" s="31"/>
      <c r="Q1546" s="31"/>
      <c r="R1546" s="31"/>
      <c r="S1546" s="31"/>
      <c r="T1546" s="31"/>
      <c r="U1546" s="31"/>
      <c r="V1546" s="31"/>
      <c r="W1546" s="31" t="str">
        <f t="shared" si="47"/>
        <v>V_UEBERSETZUNG</v>
      </c>
      <c r="X1546" s="31"/>
      <c r="Y1546" s="31"/>
      <c r="Z1546" s="31"/>
      <c r="AA1546" s="31"/>
      <c r="AB1546" s="31"/>
      <c r="AC1546" s="31"/>
      <c r="AD1546" s="31"/>
      <c r="AE1546" s="31"/>
      <c r="AF1546" s="31"/>
      <c r="AG1546" s="31"/>
      <c r="AH1546" s="31"/>
    </row>
    <row r="1547" spans="1:34" x14ac:dyDescent="0.4">
      <c r="A1547" s="31">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31"/>
      <c r="C1547" s="25" t="str">
        <f t="shared" si="48"/>
        <v>001</v>
      </c>
      <c r="D1547" s="31"/>
      <c r="E1547" s="31"/>
      <c r="F1547" s="31" t="str">
        <f>IF(A1547&lt;&gt;"", _xlfn.IFNA(INDEX('Systemmanager - Datenassistent'!$A$9:$AE$159,MATCH(A1547,Input_Lieferant!$B$9:$B$158,0),MATCH(W1547,'Systemmanager - Datenassistent'!$A$8:$AE$8,0)),""), "")&amp;""</f>
        <v>IQwbgCiEsaSHGbwORvJpzQKChrhsWE</v>
      </c>
      <c r="G1547" s="31"/>
      <c r="H1547" s="31"/>
      <c r="I1547" s="31"/>
      <c r="J1547" s="31"/>
      <c r="K1547" s="31"/>
      <c r="L1547" s="31"/>
      <c r="M1547" s="31"/>
      <c r="N1547" s="31"/>
      <c r="O1547" s="31"/>
      <c r="P1547" s="31"/>
      <c r="Q1547" s="31"/>
      <c r="R1547" s="31"/>
      <c r="S1547" s="31"/>
      <c r="T1547" s="31"/>
      <c r="U1547" s="31"/>
      <c r="V1547" s="31"/>
      <c r="W1547" s="31" t="str">
        <f t="shared" si="47"/>
        <v>V_KENNZIFFER</v>
      </c>
      <c r="X1547" s="31"/>
      <c r="Y1547" s="31"/>
      <c r="Z1547" s="31"/>
      <c r="AA1547" s="31"/>
      <c r="AB1547" s="31"/>
      <c r="AC1547" s="31"/>
      <c r="AD1547" s="31"/>
      <c r="AE1547" s="31"/>
      <c r="AF1547" s="31"/>
      <c r="AG1547" s="31"/>
      <c r="AH1547" s="31"/>
    </row>
    <row r="1548" spans="1:34" x14ac:dyDescent="0.4">
      <c r="A1548" s="31">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31"/>
      <c r="C1548" s="25" t="str">
        <f t="shared" si="48"/>
        <v>001</v>
      </c>
      <c r="D1548" s="31"/>
      <c r="E1548" s="31"/>
      <c r="F1548" s="31" t="str">
        <f>IF(A1548&lt;&gt;"", _xlfn.IFNA(INDEX('Systemmanager - Datenassistent'!$A$9:$AE$159,MATCH(A1548,Input_Lieferant!$B$9:$B$158,0),MATCH(W1548,'Systemmanager - Datenassistent'!$A$8:$AE$8,0)),""), "")&amp;""</f>
        <v/>
      </c>
      <c r="G1548" s="31"/>
      <c r="H1548" s="31"/>
      <c r="I1548" s="31"/>
      <c r="J1548" s="31"/>
      <c r="K1548" s="31"/>
      <c r="L1548" s="31"/>
      <c r="M1548" s="31"/>
      <c r="N1548" s="31"/>
      <c r="O1548" s="31"/>
      <c r="P1548" s="31"/>
      <c r="Q1548" s="31"/>
      <c r="R1548" s="31"/>
      <c r="S1548" s="31"/>
      <c r="T1548" s="31"/>
      <c r="U1548" s="31"/>
      <c r="V1548" s="31"/>
      <c r="W1548" s="31" t="str">
        <f t="shared" si="47"/>
        <v>V_NEXT_HIGHER</v>
      </c>
      <c r="X1548" s="31"/>
      <c r="Y1548" s="31"/>
      <c r="Z1548" s="31"/>
      <c r="AA1548" s="31"/>
      <c r="AB1548" s="31"/>
      <c r="AC1548" s="31"/>
      <c r="AD1548" s="31"/>
      <c r="AE1548" s="31"/>
      <c r="AF1548" s="31"/>
      <c r="AG1548" s="31"/>
      <c r="AH1548" s="31"/>
    </row>
    <row r="1549" spans="1:34" x14ac:dyDescent="0.4">
      <c r="A1549" s="31">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31"/>
      <c r="C1549" s="25" t="str">
        <f t="shared" si="48"/>
        <v>001</v>
      </c>
      <c r="D1549" s="31"/>
      <c r="E1549" s="31"/>
      <c r="F1549" s="31" t="str">
        <f>IF(A1549&lt;&gt;"", _xlfn.IFNA(INDEX(Grunddaten!$A$9:$S$159,MATCH(A1549,Input_Lieferant!$B$9:$B$158,0),MATCH(W1549,Grunddaten!$A$8:$M$8,0)),""), "")&amp;""</f>
        <v/>
      </c>
      <c r="G1549" s="31"/>
      <c r="H1549" s="31"/>
      <c r="I1549" s="31"/>
      <c r="J1549" s="31"/>
      <c r="K1549" s="31"/>
      <c r="L1549" s="31"/>
      <c r="M1549" s="31"/>
      <c r="N1549" s="31"/>
      <c r="O1549" s="31"/>
      <c r="P1549" s="31"/>
      <c r="Q1549" s="31"/>
      <c r="R1549" s="31"/>
      <c r="S1549" s="31"/>
      <c r="T1549" s="31"/>
      <c r="U1549" s="31"/>
      <c r="V1549" s="31"/>
      <c r="W1549" s="31" t="str">
        <f t="shared" si="47"/>
        <v>V_ZERTFLUG</v>
      </c>
      <c r="X1549" s="31"/>
      <c r="Y1549" s="31"/>
      <c r="Z1549" s="31"/>
      <c r="AA1549" s="31"/>
      <c r="AB1549" s="31"/>
      <c r="AC1549" s="31"/>
      <c r="AD1549" s="31"/>
      <c r="AE1549" s="31"/>
      <c r="AF1549" s="31"/>
      <c r="AG1549" s="31"/>
      <c r="AH1549" s="31"/>
    </row>
    <row r="1550" spans="1:34" x14ac:dyDescent="0.4">
      <c r="A1550" s="31">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31"/>
      <c r="C1550" s="25" t="str">
        <f t="shared" si="48"/>
        <v>001</v>
      </c>
      <c r="D1550" s="31"/>
      <c r="E1550" s="31"/>
      <c r="F1550" s="31" t="str">
        <f>IF(A1550&lt;&gt;"", _xlfn.IFNA(INDEX('Systemmanager - Datenassistent'!$A$9:$AE$159,MATCH(A1550,Input_Lieferant!$B$9:$B$158,0),MATCH(W1550,'Systemmanager - Datenassistent'!$A$8:$AE$8,0)),""), "")&amp;""</f>
        <v/>
      </c>
      <c r="G1550" s="31"/>
      <c r="H1550" s="31"/>
      <c r="I1550" s="31"/>
      <c r="J1550" s="31"/>
      <c r="K1550" s="31"/>
      <c r="L1550" s="31"/>
      <c r="M1550" s="31"/>
      <c r="N1550" s="31"/>
      <c r="O1550" s="31"/>
      <c r="P1550" s="31"/>
      <c r="Q1550" s="31"/>
      <c r="R1550" s="31"/>
      <c r="S1550" s="31"/>
      <c r="T1550" s="31"/>
      <c r="U1550" s="31"/>
      <c r="V1550" s="31"/>
      <c r="W1550" s="31" t="str">
        <f t="shared" si="47"/>
        <v>V_APM</v>
      </c>
      <c r="X1550" s="31"/>
      <c r="Y1550" s="31"/>
      <c r="Z1550" s="31"/>
      <c r="AA1550" s="31"/>
      <c r="AB1550" s="31"/>
      <c r="AC1550" s="31"/>
      <c r="AD1550" s="31"/>
      <c r="AE1550" s="31"/>
      <c r="AF1550" s="31"/>
      <c r="AG1550" s="31"/>
      <c r="AH1550" s="31"/>
    </row>
    <row r="1551" spans="1:34" x14ac:dyDescent="0.4">
      <c r="A1551" s="31">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31"/>
      <c r="C1551" s="25" t="str">
        <f t="shared" si="48"/>
        <v>001</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V_CHEOPS</v>
      </c>
      <c r="X1551" s="31"/>
      <c r="Y1551" s="31"/>
      <c r="Z1551" s="31"/>
      <c r="AA1551" s="31"/>
      <c r="AB1551" s="31"/>
      <c r="AC1551" s="31"/>
      <c r="AD1551" s="31"/>
      <c r="AE1551" s="31"/>
      <c r="AF1551" s="31"/>
      <c r="AG1551" s="31"/>
      <c r="AH1551" s="31"/>
    </row>
    <row r="1552" spans="1:34" x14ac:dyDescent="0.4">
      <c r="A1552" s="31">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31"/>
      <c r="C1552" s="25" t="str">
        <f t="shared" si="48"/>
        <v>001</v>
      </c>
      <c r="D1552" s="31"/>
      <c r="E1552" s="31"/>
      <c r="F1552" s="31" t="str">
        <f>IF(A1552&lt;&gt;"", _xlfn.IFNA(INDEX('Systemmanager - Datenassistent'!$A$9:$AE$159,MATCH(A1552,Input_Lieferant!$B$9:$B$158,0),MATCH(W1552,'Systemmanager - Datenassistent'!$A$8:$AE$8,0)),""), "")&amp;""</f>
        <v>X</v>
      </c>
      <c r="G1552" s="31"/>
      <c r="H1552" s="31"/>
      <c r="I1552" s="31"/>
      <c r="J1552" s="31"/>
      <c r="K1552" s="31"/>
      <c r="L1552" s="31"/>
      <c r="M1552" s="31"/>
      <c r="N1552" s="31"/>
      <c r="O1552" s="31"/>
      <c r="P1552" s="31"/>
      <c r="Q1552" s="31"/>
      <c r="R1552" s="31"/>
      <c r="S1552" s="31"/>
      <c r="T1552" s="31"/>
      <c r="U1552" s="31"/>
      <c r="V1552" s="31"/>
      <c r="W1552" s="31" t="str">
        <f t="shared" si="47"/>
        <v>V_SVSAA</v>
      </c>
      <c r="X1552" s="31"/>
      <c r="Y1552" s="31"/>
      <c r="Z1552" s="31"/>
      <c r="AA1552" s="31"/>
      <c r="AB1552" s="31"/>
      <c r="AC1552" s="31"/>
      <c r="AD1552" s="31"/>
      <c r="AE1552" s="31"/>
      <c r="AF1552" s="31"/>
      <c r="AG1552" s="31"/>
      <c r="AH1552" s="31"/>
    </row>
    <row r="1553" spans="1:34" x14ac:dyDescent="0.4">
      <c r="A1553" s="31">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31"/>
      <c r="C1553" s="25" t="str">
        <f t="shared" si="48"/>
        <v>001</v>
      </c>
      <c r="D1553" s="31"/>
      <c r="E1553" s="31"/>
      <c r="F1553" s="31" t="str">
        <f>IF(A1553&lt;&gt;"", IFERROR(ROUND(INDEX(Input_Lieferant!$A$9:$AS$159,MATCH(A1553,Input_Lieferant!$B$9:$B$158,0),MATCH(W1553,Input_Lieferant!$A$8:$AS$8,0)),2),""), "")&amp;""</f>
        <v>3.32</v>
      </c>
      <c r="G1553" s="31"/>
      <c r="H1553" s="31"/>
      <c r="I1553" s="31"/>
      <c r="J1553" s="31"/>
      <c r="K1553" s="31"/>
      <c r="L1553" s="31"/>
      <c r="M1553" s="31"/>
      <c r="N1553" s="31"/>
      <c r="O1553" s="31"/>
      <c r="P1553" s="31"/>
      <c r="Q1553" s="31"/>
      <c r="R1553" s="31"/>
      <c r="S1553" s="31"/>
      <c r="T1553" s="31"/>
      <c r="U1553" s="31"/>
      <c r="V1553" s="31"/>
      <c r="W1553" s="31" t="str">
        <f t="shared" si="47"/>
        <v>V_BEWERTUNGSPREIS</v>
      </c>
      <c r="X1553" s="31"/>
      <c r="Y1553" s="31"/>
      <c r="Z1553" s="31"/>
      <c r="AA1553" s="31"/>
      <c r="AB1553" s="31"/>
      <c r="AC1553" s="31"/>
      <c r="AD1553" s="31"/>
      <c r="AE1553" s="31"/>
      <c r="AF1553" s="31"/>
      <c r="AG1553" s="31"/>
      <c r="AH1553" s="31"/>
    </row>
    <row r="1554" spans="1:34" x14ac:dyDescent="0.4">
      <c r="A1554" s="31">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31"/>
      <c r="C1554" s="25" t="str">
        <f t="shared" si="48"/>
        <v>001</v>
      </c>
      <c r="D1554" s="31"/>
      <c r="E1554" s="31"/>
      <c r="F1554" s="31" t="str">
        <f>IF(A1554&lt;&gt;"", _xlfn.IFNA(INDEX(Input_Lieferant!$A$9:$AS$159,MATCH(A1554,Input_Lieferant!$B$9:$B$158,0),MATCH(W1554,Input_Lieferant!$A$8:$AS$8,0)),""), "")&amp;""</f>
        <v>CHF</v>
      </c>
      <c r="G1554" s="31"/>
      <c r="H1554" s="31"/>
      <c r="I1554" s="31"/>
      <c r="J1554" s="31"/>
      <c r="K1554" s="31"/>
      <c r="L1554" s="31"/>
      <c r="M1554" s="31"/>
      <c r="N1554" s="31"/>
      <c r="O1554" s="31"/>
      <c r="P1554" s="31"/>
      <c r="Q1554" s="31"/>
      <c r="R1554" s="31"/>
      <c r="S1554" s="31"/>
      <c r="T1554" s="31"/>
      <c r="U1554" s="31"/>
      <c r="V1554" s="31"/>
      <c r="W1554" s="31" t="str">
        <f t="shared" si="47"/>
        <v>V_WAEHRUNG</v>
      </c>
      <c r="X1554" s="31"/>
      <c r="Y1554" s="31"/>
      <c r="Z1554" s="31"/>
      <c r="AA1554" s="31"/>
      <c r="AB1554" s="31"/>
      <c r="AC1554" s="31"/>
      <c r="AD1554" s="31"/>
      <c r="AE1554" s="31"/>
      <c r="AF1554" s="31"/>
      <c r="AG1554" s="31"/>
      <c r="AH1554" s="31"/>
    </row>
    <row r="1555" spans="1:34" x14ac:dyDescent="0.4">
      <c r="A1555" s="31">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31"/>
      <c r="C1555" s="25" t="str">
        <f t="shared" si="48"/>
        <v>001</v>
      </c>
      <c r="D1555" s="31"/>
      <c r="E1555" s="31"/>
      <c r="F1555" s="31" t="str">
        <f>IF(A1555&lt;&gt;"", _xlfn.IFNA(INDEX(Input_Lieferant!$A$9:$AS$159,MATCH(A1555,Input_Lieferant!$B$9:$B$158,0),MATCH(W1555,Input_Lieferant!$A$8:$AS$8,0)),""), "")&amp;""</f>
        <v>46</v>
      </c>
      <c r="G1555" s="31"/>
      <c r="H1555" s="31"/>
      <c r="I1555" s="31"/>
      <c r="J1555" s="31"/>
      <c r="K1555" s="31"/>
      <c r="L1555" s="31"/>
      <c r="M1555" s="31"/>
      <c r="N1555" s="31"/>
      <c r="O1555" s="31"/>
      <c r="P1555" s="31"/>
      <c r="Q1555" s="31"/>
      <c r="R1555" s="31"/>
      <c r="S1555" s="31"/>
      <c r="T1555" s="31"/>
      <c r="U1555" s="31"/>
      <c r="V1555" s="31"/>
      <c r="W1555" s="31" t="str">
        <f t="shared" si="47"/>
        <v>V_PREISEINHEIT</v>
      </c>
      <c r="X1555" s="31"/>
      <c r="Y1555" s="31"/>
      <c r="Z1555" s="31"/>
      <c r="AA1555" s="31"/>
      <c r="AB1555" s="31"/>
      <c r="AC1555" s="31"/>
      <c r="AD1555" s="31"/>
      <c r="AE1555" s="31"/>
      <c r="AF1555" s="31"/>
      <c r="AG1555" s="31"/>
      <c r="AH1555" s="31"/>
    </row>
    <row r="1556" spans="1:34" x14ac:dyDescent="0.4">
      <c r="A1556" s="31">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31"/>
      <c r="C1556" s="25" t="str">
        <f t="shared" si="48"/>
        <v>001</v>
      </c>
      <c r="D1556" s="31"/>
      <c r="E1556" s="31"/>
      <c r="F1556" s="31">
        <f ca="1">IF(A1556&lt;&gt;"",NOW(),"")</f>
        <v>45755.458306250002</v>
      </c>
      <c r="G1556" s="31"/>
      <c r="H1556" s="31"/>
      <c r="I1556" s="31"/>
      <c r="J1556" s="31"/>
      <c r="K1556" s="31"/>
      <c r="L1556" s="31"/>
      <c r="M1556" s="31"/>
      <c r="N1556" s="31"/>
      <c r="O1556" s="31"/>
      <c r="P1556" s="31"/>
      <c r="Q1556" s="31"/>
      <c r="R1556" s="31"/>
      <c r="S1556" s="31"/>
      <c r="T1556" s="31"/>
      <c r="U1556" s="31"/>
      <c r="V1556" s="31"/>
      <c r="W1556" s="31" t="str">
        <f t="shared" si="47"/>
        <v>V_GUELTIGAB</v>
      </c>
      <c r="X1556" s="31"/>
      <c r="Y1556" s="31"/>
      <c r="Z1556" s="31"/>
      <c r="AA1556" s="31"/>
      <c r="AB1556" s="31"/>
      <c r="AC1556" s="31"/>
      <c r="AD1556" s="31"/>
      <c r="AE1556" s="31"/>
      <c r="AF1556" s="31"/>
      <c r="AG1556" s="31"/>
      <c r="AH1556" s="31"/>
    </row>
    <row r="1557" spans="1:34" x14ac:dyDescent="0.4">
      <c r="A1557" s="31">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31"/>
      <c r="C1557" s="25" t="str">
        <f t="shared" si="48"/>
        <v>001</v>
      </c>
      <c r="D1557" s="31"/>
      <c r="E1557" s="31"/>
      <c r="F1557" s="31" t="str">
        <f>IF(A1557&lt;&gt;"", _xlfn.IFNA(INDEX('Systemmanager - Datenassistent'!$A$9:$AE$159,MATCH(A1557,Input_Lieferant!$B$9:$B$158,0),MATCH(W1557,'Systemmanager - Datenassistent'!$A$8:$AE$8,0)),""), "")&amp;""</f>
        <v/>
      </c>
      <c r="G1557" s="31"/>
      <c r="H1557" s="31"/>
      <c r="I1557" s="31"/>
      <c r="J1557" s="31"/>
      <c r="K1557" s="31"/>
      <c r="L1557" s="31"/>
      <c r="M1557" s="31"/>
      <c r="N1557" s="31"/>
      <c r="O1557" s="31"/>
      <c r="P1557" s="31"/>
      <c r="Q1557" s="31"/>
      <c r="R1557" s="31"/>
      <c r="S1557" s="31"/>
      <c r="T1557" s="31"/>
      <c r="U1557" s="31"/>
      <c r="V1557" s="31"/>
      <c r="W1557" s="31" t="str">
        <f t="shared" si="47"/>
        <v>V_MIET_RELEVANZ</v>
      </c>
      <c r="X1557" s="31"/>
      <c r="Y1557" s="31"/>
      <c r="Z1557" s="31"/>
      <c r="AA1557" s="31"/>
      <c r="AB1557" s="31"/>
      <c r="AC1557" s="31"/>
      <c r="AD1557" s="31"/>
      <c r="AE1557" s="31"/>
      <c r="AF1557" s="31"/>
      <c r="AG1557" s="31"/>
      <c r="AH1557" s="31"/>
    </row>
    <row r="1558" spans="1:34" x14ac:dyDescent="0.4">
      <c r="A1558" s="31">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31"/>
      <c r="C1558" s="25" t="str">
        <f t="shared" si="48"/>
        <v>001</v>
      </c>
      <c r="D1558" s="31"/>
      <c r="E1558" s="31"/>
      <c r="F1558" s="31" t="str">
        <f>IF(A1558&lt;&gt;"", _xlfn.IFNA(INDEX('Systemmanager - Datenassistent'!$A$9:$AE$159,MATCH(A1558,Input_Lieferant!$B$9:$B$158,0),MATCH(W1558,'Systemmanager - Datenassistent'!$A$8:$AE$8,0)),""), "")&amp;""</f>
        <v/>
      </c>
      <c r="G1558" s="31"/>
      <c r="H1558" s="31"/>
      <c r="I1558" s="31"/>
      <c r="J1558" s="31"/>
      <c r="K1558" s="31"/>
      <c r="L1558" s="31"/>
      <c r="M1558" s="31"/>
      <c r="N1558" s="31"/>
      <c r="O1558" s="31"/>
      <c r="P1558" s="31"/>
      <c r="Q1558" s="31"/>
      <c r="R1558" s="31"/>
      <c r="S1558" s="31"/>
      <c r="T1558" s="31"/>
      <c r="U1558" s="31"/>
      <c r="V1558" s="31"/>
      <c r="W1558" s="31" t="str">
        <f t="shared" si="47"/>
        <v>V_NACHSCHUBKLASSE</v>
      </c>
      <c r="X1558" s="31"/>
      <c r="Y1558" s="31"/>
      <c r="Z1558" s="31"/>
      <c r="AA1558" s="31"/>
      <c r="AB1558" s="31"/>
      <c r="AC1558" s="31"/>
      <c r="AD1558" s="31"/>
      <c r="AE1558" s="31"/>
      <c r="AF1558" s="31"/>
      <c r="AG1558" s="31"/>
      <c r="AH1558" s="31"/>
    </row>
    <row r="1559" spans="1:34" x14ac:dyDescent="0.4">
      <c r="A1559" s="31">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31"/>
      <c r="C1559" s="25" t="str">
        <f t="shared" si="48"/>
        <v>001</v>
      </c>
      <c r="D1559" s="31"/>
      <c r="E1559" s="31"/>
      <c r="F1559" s="31" t="str">
        <f>IF(A1559&lt;&gt;"", _xlfn.IFNA(INDEX(Input_Lieferant!$A$9:$AS$159,MATCH(A1559,Input_Lieferant!$B$9:$B$158,0),MATCH(W1559,Input_Lieferant!$A$8:$AS$8,0)),""), "")&amp;""</f>
        <v>71</v>
      </c>
      <c r="G1559" s="31"/>
      <c r="H1559" s="31"/>
      <c r="I1559" s="31"/>
      <c r="J1559" s="31"/>
      <c r="K1559" s="31"/>
      <c r="L1559" s="31"/>
      <c r="M1559" s="31"/>
      <c r="N1559" s="31"/>
      <c r="O1559" s="31"/>
      <c r="P1559" s="31"/>
      <c r="Q1559" s="31"/>
      <c r="R1559" s="31"/>
      <c r="S1559" s="31"/>
      <c r="T1559" s="31"/>
      <c r="U1559" s="31"/>
      <c r="V1559" s="31"/>
      <c r="W1559" s="31" t="str">
        <f t="shared" si="47"/>
        <v>V_LAGERFAEHIGKEIT</v>
      </c>
      <c r="X1559" s="31"/>
      <c r="Y1559" s="31"/>
      <c r="Z1559" s="31"/>
      <c r="AA1559" s="31"/>
      <c r="AB1559" s="31"/>
      <c r="AC1559" s="31"/>
      <c r="AD1559" s="31"/>
      <c r="AE1559" s="31"/>
      <c r="AF1559" s="31"/>
      <c r="AG1559" s="31"/>
      <c r="AH1559" s="31"/>
    </row>
    <row r="1560" spans="1:34" x14ac:dyDescent="0.4">
      <c r="A1560" s="31">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31"/>
      <c r="C1560" s="25" t="str">
        <f t="shared" si="48"/>
        <v>001</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V_BETRIEBSMITTEL</v>
      </c>
      <c r="X1560" s="31"/>
      <c r="Y1560" s="31"/>
      <c r="Z1560" s="31"/>
      <c r="AA1560" s="31"/>
      <c r="AB1560" s="31"/>
      <c r="AC1560" s="31"/>
      <c r="AD1560" s="31"/>
      <c r="AE1560" s="31"/>
      <c r="AF1560" s="31"/>
      <c r="AG1560" s="31"/>
      <c r="AH1560" s="31"/>
    </row>
    <row r="1561" spans="1:34" x14ac:dyDescent="0.4">
      <c r="A1561" s="31">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31"/>
      <c r="C1561" s="25" t="str">
        <f t="shared" si="48"/>
        <v>001</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V_SONDERBETRIEBSMITTEL_MKZ</v>
      </c>
      <c r="X1561" s="31"/>
      <c r="Y1561" s="31"/>
      <c r="Z1561" s="31"/>
      <c r="AA1561" s="31"/>
      <c r="AB1561" s="31"/>
      <c r="AC1561" s="31"/>
      <c r="AD1561" s="31"/>
      <c r="AE1561" s="31"/>
      <c r="AF1561" s="31"/>
      <c r="AG1561" s="31"/>
      <c r="AH1561" s="31"/>
    </row>
    <row r="1562" spans="1:34" x14ac:dyDescent="0.4">
      <c r="A1562" s="31">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31"/>
      <c r="C1562" s="25" t="str">
        <f t="shared" si="48"/>
        <v>001</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V_SONDERBETRIEBSMITTEL_PRD</v>
      </c>
      <c r="X1562" s="31"/>
      <c r="Y1562" s="31"/>
      <c r="Z1562" s="31"/>
      <c r="AA1562" s="31"/>
      <c r="AB1562" s="31"/>
      <c r="AC1562" s="31"/>
      <c r="AD1562" s="31"/>
      <c r="AE1562" s="31"/>
      <c r="AF1562" s="31"/>
      <c r="AG1562" s="31"/>
      <c r="AH1562" s="31"/>
    </row>
    <row r="1563" spans="1:34" x14ac:dyDescent="0.4">
      <c r="A1563" s="31">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31"/>
      <c r="C1563" s="25" t="str">
        <f t="shared" si="48"/>
        <v>001</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31"/>
      <c r="H1563" s="31"/>
      <c r="I1563" s="31"/>
      <c r="J1563" s="31"/>
      <c r="K1563" s="31"/>
      <c r="L1563" s="31"/>
      <c r="M1563" s="31"/>
      <c r="N1563" s="31"/>
      <c r="O1563" s="31"/>
      <c r="P1563" s="31"/>
      <c r="Q1563" s="31"/>
      <c r="R1563" s="31"/>
      <c r="S1563" s="31"/>
      <c r="T1563" s="31"/>
      <c r="U1563" s="31"/>
      <c r="V1563" s="31"/>
      <c r="W1563" s="31" t="str">
        <f t="shared" si="49"/>
        <v>V_SONDERBETRIEBSMITTEL_TRP</v>
      </c>
      <c r="X1563" s="31"/>
      <c r="Y1563" s="31"/>
      <c r="Z1563" s="31"/>
      <c r="AA1563" s="31"/>
      <c r="AB1563" s="31"/>
      <c r="AC1563" s="31"/>
      <c r="AD1563" s="31"/>
      <c r="AE1563" s="31"/>
      <c r="AF1563" s="31"/>
      <c r="AG1563" s="31"/>
      <c r="AH1563" s="31"/>
    </row>
    <row r="1564" spans="1:34" x14ac:dyDescent="0.4">
      <c r="A1564" s="31">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31"/>
      <c r="C1564" s="25" t="str">
        <f t="shared" si="48"/>
        <v>001</v>
      </c>
      <c r="D1564" s="31"/>
      <c r="E1564" s="31"/>
      <c r="F1564" s="31" t="str">
        <f>IF(A1564&lt;&gt;"", _xlfn.IFNA(INDEX(Grunddaten!$A$9:$S$159,MATCH(A1564,Input_Lieferant!$B$9:$B$158,0),MATCH(W1564,Grunddaten!$A$8:$M$8,0)),""), "")&amp;""</f>
        <v>WMpQntBkWdzNpRoONqkQgvKQmeospe</v>
      </c>
      <c r="G1564" s="31"/>
      <c r="H1564" s="31"/>
      <c r="I1564" s="31"/>
      <c r="J1564" s="31"/>
      <c r="K1564" s="31"/>
      <c r="L1564" s="31"/>
      <c r="M1564" s="31"/>
      <c r="N1564" s="31"/>
      <c r="O1564" s="31"/>
      <c r="P1564" s="31"/>
      <c r="Q1564" s="31"/>
      <c r="R1564" s="31"/>
      <c r="S1564" s="31"/>
      <c r="T1564" s="31"/>
      <c r="U1564" s="31"/>
      <c r="V1564" s="31"/>
      <c r="W1564" s="31" t="str">
        <f t="shared" si="49"/>
        <v>V_A_NUMMER</v>
      </c>
      <c r="X1564" s="31"/>
      <c r="Y1564" s="31"/>
      <c r="Z1564" s="31"/>
      <c r="AA1564" s="31"/>
      <c r="AB1564" s="31"/>
      <c r="AC1564" s="31"/>
      <c r="AD1564" s="31"/>
      <c r="AE1564" s="31"/>
      <c r="AF1564" s="31"/>
      <c r="AG1564" s="31"/>
      <c r="AH1564" s="31"/>
    </row>
    <row r="1565" spans="1:34" x14ac:dyDescent="0.4">
      <c r="A1565" s="31">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31"/>
      <c r="C1565" s="25" t="str">
        <f t="shared" si="48"/>
        <v>001</v>
      </c>
      <c r="D1565" s="31"/>
      <c r="E1565" s="31"/>
      <c r="F1565" s="31" t="str">
        <f>IF(A1565&lt;&gt;"", _xlfn.IFNA(INDEX(Grunddaten!$A$9:$S$159,MATCH(A1565,Input_Lieferant!$B$9:$B$158,0),MATCH(W1565,Grunddaten!$A$8:$M$8,0)),""), "")&amp;""</f>
        <v>7.26</v>
      </c>
      <c r="G1565" s="31"/>
      <c r="H1565" s="31"/>
      <c r="I1565" s="31"/>
      <c r="J1565" s="31"/>
      <c r="K1565" s="31"/>
      <c r="L1565" s="31"/>
      <c r="M1565" s="31"/>
      <c r="N1565" s="31"/>
      <c r="O1565" s="31"/>
      <c r="P1565" s="31"/>
      <c r="Q1565" s="31"/>
      <c r="R1565" s="31"/>
      <c r="S1565" s="31"/>
      <c r="T1565" s="31"/>
      <c r="U1565" s="31"/>
      <c r="V1565" s="31"/>
      <c r="W1565" s="31" t="str">
        <f t="shared" si="49"/>
        <v>V_REVFREMD</v>
      </c>
      <c r="X1565" s="31"/>
      <c r="Y1565" s="31"/>
      <c r="Z1565" s="31"/>
      <c r="AA1565" s="31"/>
      <c r="AB1565" s="31"/>
      <c r="AC1565" s="31"/>
      <c r="AD1565" s="31"/>
      <c r="AE1565" s="31"/>
      <c r="AF1565" s="31"/>
      <c r="AG1565" s="31"/>
      <c r="AH1565" s="31"/>
    </row>
    <row r="1566" spans="1:34" x14ac:dyDescent="0.4">
      <c r="A1566" s="31">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31"/>
      <c r="C1566" s="25" t="str">
        <f t="shared" si="48"/>
        <v>001</v>
      </c>
      <c r="D1566" s="31"/>
      <c r="E1566" s="31"/>
      <c r="F1566" s="31" t="str">
        <f>IF(A1566&lt;&gt;"", _xlfn.IFNA(INDEX(Grunddaten!$A$9:$S$159,MATCH(A1566,Input_Lieferant!$B$9:$B$158,0),MATCH(W1566,Grunddaten!$A$8:$M$8,0)),""), "")&amp;""</f>
        <v>8.6</v>
      </c>
      <c r="G1566" s="31"/>
      <c r="H1566" s="31"/>
      <c r="I1566" s="31"/>
      <c r="J1566" s="31"/>
      <c r="K1566" s="31"/>
      <c r="L1566" s="31"/>
      <c r="M1566" s="31"/>
      <c r="N1566" s="31"/>
      <c r="O1566" s="31"/>
      <c r="P1566" s="31"/>
      <c r="Q1566" s="31"/>
      <c r="R1566" s="31"/>
      <c r="S1566" s="31"/>
      <c r="T1566" s="31"/>
      <c r="U1566" s="31"/>
      <c r="V1566" s="31"/>
      <c r="W1566" s="31" t="str">
        <f t="shared" si="49"/>
        <v>V_REVEIGEN</v>
      </c>
      <c r="X1566" s="31"/>
      <c r="Y1566" s="31"/>
      <c r="Z1566" s="31"/>
      <c r="AA1566" s="31"/>
      <c r="AB1566" s="31"/>
      <c r="AC1566" s="31"/>
      <c r="AD1566" s="31"/>
      <c r="AE1566" s="31"/>
      <c r="AF1566" s="31"/>
      <c r="AG1566" s="31"/>
      <c r="AH1566" s="31"/>
    </row>
    <row r="1567" spans="1:34" x14ac:dyDescent="0.4">
      <c r="A1567" s="31">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31"/>
      <c r="C1567" s="25" t="str">
        <f t="shared" si="48"/>
        <v>001</v>
      </c>
      <c r="D1567" s="31"/>
      <c r="E1567" s="31"/>
      <c r="F1567" s="31" t="str">
        <f>IF(A1567&lt;&gt;"", _xlfn.IFNA(INDEX('Systemmanager - Datenassistent'!$A$9:$AE$159,MATCH(A1567,Input_Lieferant!$B$9:$B$158,0),MATCH(W1567,'Systemmanager - Datenassistent'!$A$8:$AE$8,0)),""), "")&amp;""</f>
        <v>SeCnvRcwvhNFutrbNCAdORDVqQKsmO</v>
      </c>
      <c r="G1567" s="31"/>
      <c r="H1567" s="31"/>
      <c r="I1567" s="31"/>
      <c r="J1567" s="31"/>
      <c r="K1567" s="31"/>
      <c r="L1567" s="31"/>
      <c r="M1567" s="31"/>
      <c r="N1567" s="31"/>
      <c r="O1567" s="31"/>
      <c r="P1567" s="31"/>
      <c r="Q1567" s="31"/>
      <c r="R1567" s="31"/>
      <c r="S1567" s="31"/>
      <c r="T1567" s="31"/>
      <c r="U1567" s="31"/>
      <c r="V1567" s="31"/>
      <c r="W1567" s="31" t="str">
        <f t="shared" si="49"/>
        <v>V_SYSTEMMANAGER</v>
      </c>
      <c r="X1567" s="31"/>
      <c r="Y1567" s="31"/>
      <c r="Z1567" s="31"/>
      <c r="AA1567" s="31"/>
      <c r="AB1567" s="31"/>
      <c r="AC1567" s="31"/>
      <c r="AD1567" s="31"/>
      <c r="AE1567" s="31"/>
      <c r="AF1567" s="31"/>
      <c r="AG1567" s="31"/>
      <c r="AH1567" s="31"/>
    </row>
    <row r="1568" spans="1:34" x14ac:dyDescent="0.4">
      <c r="A1568" s="31">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31"/>
      <c r="C1568" s="25" t="str">
        <f t="shared" si="48"/>
        <v>001</v>
      </c>
      <c r="D1568" s="31"/>
      <c r="E1568" s="31"/>
      <c r="F1568" s="31" t="str">
        <f>IF(A1568&lt;&gt;"", _xlfn.IFNA(INDEX(Grunddaten!$A$9:$S$159,MATCH(A1568,Input_Lieferant!$B$9:$B$158,0),MATCH(W1568,Grunddaten!$A$8:$M$8,0)),""), "")&amp;""</f>
        <v>N</v>
      </c>
      <c r="G1568" s="31"/>
      <c r="H1568" s="31"/>
      <c r="I1568" s="31"/>
      <c r="J1568" s="31"/>
      <c r="K1568" s="31"/>
      <c r="L1568" s="31"/>
      <c r="M1568" s="31"/>
      <c r="N1568" s="31"/>
      <c r="O1568" s="31"/>
      <c r="P1568" s="31"/>
      <c r="Q1568" s="31"/>
      <c r="R1568" s="31"/>
      <c r="S1568" s="31"/>
      <c r="T1568" s="31"/>
      <c r="U1568" s="31"/>
      <c r="V1568" s="31"/>
      <c r="W1568" s="31" t="str">
        <f t="shared" si="49"/>
        <v>V_UEBERSETZUNG</v>
      </c>
      <c r="X1568" s="31"/>
      <c r="Y1568" s="31"/>
      <c r="Z1568" s="31"/>
      <c r="AA1568" s="31"/>
      <c r="AB1568" s="31"/>
      <c r="AC1568" s="31"/>
      <c r="AD1568" s="31"/>
      <c r="AE1568" s="31"/>
      <c r="AF1568" s="31"/>
      <c r="AG1568" s="31"/>
      <c r="AH1568" s="31"/>
    </row>
    <row r="1569" spans="1:34" x14ac:dyDescent="0.4">
      <c r="A1569" s="31">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31"/>
      <c r="C1569" s="25" t="str">
        <f t="shared" si="48"/>
        <v>001</v>
      </c>
      <c r="D1569" s="31"/>
      <c r="E1569" s="31"/>
      <c r="F1569" s="31" t="str">
        <f>IF(A1569&lt;&gt;"", _xlfn.IFNA(INDEX('Systemmanager - Datenassistent'!$A$9:$AE$159,MATCH(A1569,Input_Lieferant!$B$9:$B$158,0),MATCH(W1569,'Systemmanager - Datenassistent'!$A$8:$AE$8,0)),""), "")&amp;""</f>
        <v>wTuXBjnblDFsvqjRozXiNJeTfRpXQt</v>
      </c>
      <c r="G1569" s="31"/>
      <c r="H1569" s="31"/>
      <c r="I1569" s="31"/>
      <c r="J1569" s="31"/>
      <c r="K1569" s="31"/>
      <c r="L1569" s="31"/>
      <c r="M1569" s="31"/>
      <c r="N1569" s="31"/>
      <c r="O1569" s="31"/>
      <c r="P1569" s="31"/>
      <c r="Q1569" s="31"/>
      <c r="R1569" s="31"/>
      <c r="S1569" s="31"/>
      <c r="T1569" s="31"/>
      <c r="U1569" s="31"/>
      <c r="V1569" s="31"/>
      <c r="W1569" s="31" t="str">
        <f t="shared" si="49"/>
        <v>V_KENNZIFFER</v>
      </c>
      <c r="X1569" s="31"/>
      <c r="Y1569" s="31"/>
      <c r="Z1569" s="31"/>
      <c r="AA1569" s="31"/>
      <c r="AB1569" s="31"/>
      <c r="AC1569" s="31"/>
      <c r="AD1569" s="31"/>
      <c r="AE1569" s="31"/>
      <c r="AF1569" s="31"/>
      <c r="AG1569" s="31"/>
      <c r="AH1569" s="31"/>
    </row>
    <row r="1570" spans="1:34" x14ac:dyDescent="0.4">
      <c r="A1570" s="31">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31"/>
      <c r="C1570" s="25" t="str">
        <f t="shared" si="48"/>
        <v>001</v>
      </c>
      <c r="D1570" s="31"/>
      <c r="E1570" s="31"/>
      <c r="F1570" s="31" t="str">
        <f>IF(A1570&lt;&gt;"", _xlfn.IFNA(INDEX('Systemmanager - Datenassistent'!$A$9:$AE$159,MATCH(A1570,Input_Lieferant!$B$9:$B$158,0),MATCH(W1570,'Systemmanager - Datenassistent'!$A$8:$AE$8,0)),""), "")&amp;""</f>
        <v/>
      </c>
      <c r="G1570" s="31"/>
      <c r="H1570" s="31"/>
      <c r="I1570" s="31"/>
      <c r="J1570" s="31"/>
      <c r="K1570" s="31"/>
      <c r="L1570" s="31"/>
      <c r="M1570" s="31"/>
      <c r="N1570" s="31"/>
      <c r="O1570" s="31"/>
      <c r="P1570" s="31"/>
      <c r="Q1570" s="31"/>
      <c r="R1570" s="31"/>
      <c r="S1570" s="31"/>
      <c r="T1570" s="31"/>
      <c r="U1570" s="31"/>
      <c r="V1570" s="31"/>
      <c r="W1570" s="31" t="str">
        <f t="shared" si="49"/>
        <v>V_NEXT_HIGHER</v>
      </c>
      <c r="X1570" s="31"/>
      <c r="Y1570" s="31"/>
      <c r="Z1570" s="31"/>
      <c r="AA1570" s="31"/>
      <c r="AB1570" s="31"/>
      <c r="AC1570" s="31"/>
      <c r="AD1570" s="31"/>
      <c r="AE1570" s="31"/>
      <c r="AF1570" s="31"/>
      <c r="AG1570" s="31"/>
      <c r="AH1570" s="31"/>
    </row>
    <row r="1571" spans="1:34" x14ac:dyDescent="0.4">
      <c r="A1571" s="31">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31"/>
      <c r="C1571" s="25" t="str">
        <f t="shared" si="48"/>
        <v>001</v>
      </c>
      <c r="D1571" s="31"/>
      <c r="E1571" s="31"/>
      <c r="F1571" s="31" t="str">
        <f>IF(A1571&lt;&gt;"", _xlfn.IFNA(INDEX(Grunddaten!$A$9:$S$159,MATCH(A1571,Input_Lieferant!$B$9:$B$158,0),MATCH(W1571,Grunddaten!$A$8:$M$8,0)),""), "")&amp;""</f>
        <v>J</v>
      </c>
      <c r="G1571" s="31"/>
      <c r="H1571" s="31"/>
      <c r="I1571" s="31"/>
      <c r="J1571" s="31"/>
      <c r="K1571" s="31"/>
      <c r="L1571" s="31"/>
      <c r="M1571" s="31"/>
      <c r="N1571" s="31"/>
      <c r="O1571" s="31"/>
      <c r="P1571" s="31"/>
      <c r="Q1571" s="31"/>
      <c r="R1571" s="31"/>
      <c r="S1571" s="31"/>
      <c r="T1571" s="31"/>
      <c r="U1571" s="31"/>
      <c r="V1571" s="31"/>
      <c r="W1571" s="31" t="str">
        <f t="shared" si="49"/>
        <v>V_ZERTFLUG</v>
      </c>
      <c r="X1571" s="31"/>
      <c r="Y1571" s="31"/>
      <c r="Z1571" s="31"/>
      <c r="AA1571" s="31"/>
      <c r="AB1571" s="31"/>
      <c r="AC1571" s="31"/>
      <c r="AD1571" s="31"/>
      <c r="AE1571" s="31"/>
      <c r="AF1571" s="31"/>
      <c r="AG1571" s="31"/>
      <c r="AH1571" s="31"/>
    </row>
    <row r="1572" spans="1:34" x14ac:dyDescent="0.4">
      <c r="A1572" s="31">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31"/>
      <c r="C1572" s="25" t="str">
        <f t="shared" si="48"/>
        <v>001</v>
      </c>
      <c r="D1572" s="31"/>
      <c r="E1572" s="31"/>
      <c r="F1572" s="31" t="str">
        <f>IF(A1572&lt;&gt;"", _xlfn.IFNA(INDEX('Systemmanager - Datenassistent'!$A$9:$AE$159,MATCH(A1572,Input_Lieferant!$B$9:$B$158,0),MATCH(W1572,'Systemmanager - Datenassistent'!$A$8:$AE$8,0)),""), "")&amp;""</f>
        <v>X</v>
      </c>
      <c r="G1572" s="31"/>
      <c r="H1572" s="31"/>
      <c r="I1572" s="31"/>
      <c r="J1572" s="31"/>
      <c r="K1572" s="31"/>
      <c r="L1572" s="31"/>
      <c r="M1572" s="31"/>
      <c r="N1572" s="31"/>
      <c r="O1572" s="31"/>
      <c r="P1572" s="31"/>
      <c r="Q1572" s="31"/>
      <c r="R1572" s="31"/>
      <c r="S1572" s="31"/>
      <c r="T1572" s="31"/>
      <c r="U1572" s="31"/>
      <c r="V1572" s="31"/>
      <c r="W1572" s="31" t="str">
        <f t="shared" si="49"/>
        <v>V_APM</v>
      </c>
      <c r="X1572" s="31"/>
      <c r="Y1572" s="31"/>
      <c r="Z1572" s="31"/>
      <c r="AA1572" s="31"/>
      <c r="AB1572" s="31"/>
      <c r="AC1572" s="31"/>
      <c r="AD1572" s="31"/>
      <c r="AE1572" s="31"/>
      <c r="AF1572" s="31"/>
      <c r="AG1572" s="31"/>
      <c r="AH1572" s="31"/>
    </row>
    <row r="1573" spans="1:34" x14ac:dyDescent="0.4">
      <c r="A1573" s="31">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31"/>
      <c r="C1573" s="25" t="str">
        <f t="shared" si="48"/>
        <v>001</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V_CHEOPS</v>
      </c>
      <c r="X1573" s="31"/>
      <c r="Y1573" s="31"/>
      <c r="Z1573" s="31"/>
      <c r="AA1573" s="31"/>
      <c r="AB1573" s="31"/>
      <c r="AC1573" s="31"/>
      <c r="AD1573" s="31"/>
      <c r="AE1573" s="31"/>
      <c r="AF1573" s="31"/>
      <c r="AG1573" s="31"/>
      <c r="AH1573" s="31"/>
    </row>
    <row r="1574" spans="1:34" x14ac:dyDescent="0.4">
      <c r="A1574" s="31">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31"/>
      <c r="C1574" s="25" t="str">
        <f t="shared" si="48"/>
        <v>001</v>
      </c>
      <c r="D1574" s="31"/>
      <c r="E1574" s="31"/>
      <c r="F1574" s="31" t="str">
        <f>IF(A1574&lt;&gt;"", _xlfn.IFNA(INDEX('Systemmanager - Datenassistent'!$A$9:$AE$159,MATCH(A1574,Input_Lieferant!$B$9:$B$158,0),MATCH(W1574,'Systemmanager - Datenassistent'!$A$8:$AE$8,0)),""), "")&amp;""</f>
        <v>X</v>
      </c>
      <c r="G1574" s="31"/>
      <c r="H1574" s="31"/>
      <c r="I1574" s="31"/>
      <c r="J1574" s="31"/>
      <c r="K1574" s="31"/>
      <c r="L1574" s="31"/>
      <c r="M1574" s="31"/>
      <c r="N1574" s="31"/>
      <c r="O1574" s="31"/>
      <c r="P1574" s="31"/>
      <c r="Q1574" s="31"/>
      <c r="R1574" s="31"/>
      <c r="S1574" s="31"/>
      <c r="T1574" s="31"/>
      <c r="U1574" s="31"/>
      <c r="V1574" s="31"/>
      <c r="W1574" s="31" t="str">
        <f t="shared" si="49"/>
        <v>V_SVSAA</v>
      </c>
      <c r="X1574" s="31"/>
      <c r="Y1574" s="31"/>
      <c r="Z1574" s="31"/>
      <c r="AA1574" s="31"/>
      <c r="AB1574" s="31"/>
      <c r="AC1574" s="31"/>
      <c r="AD1574" s="31"/>
      <c r="AE1574" s="31"/>
      <c r="AF1574" s="31"/>
      <c r="AG1574" s="31"/>
      <c r="AH1574" s="31"/>
    </row>
    <row r="1575" spans="1:34" x14ac:dyDescent="0.4">
      <c r="A1575" s="31">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31"/>
      <c r="C1575" s="25" t="str">
        <f t="shared" si="48"/>
        <v>001</v>
      </c>
      <c r="D1575" s="31"/>
      <c r="E1575" s="31"/>
      <c r="F1575" s="31" t="str">
        <f>IF(A1575&lt;&gt;"", IFERROR(ROUND(INDEX(Input_Lieferant!$A$9:$AS$159,MATCH(A1575,Input_Lieferant!$B$9:$B$158,0),MATCH(W1575,Input_Lieferant!$A$8:$AS$8,0)),2),""), "")&amp;""</f>
        <v>3.04</v>
      </c>
      <c r="G1575" s="31"/>
      <c r="H1575" s="31"/>
      <c r="I1575" s="31"/>
      <c r="J1575" s="31"/>
      <c r="K1575" s="31"/>
      <c r="L1575" s="31"/>
      <c r="M1575" s="31"/>
      <c r="N1575" s="31"/>
      <c r="O1575" s="31"/>
      <c r="P1575" s="31"/>
      <c r="Q1575" s="31"/>
      <c r="R1575" s="31"/>
      <c r="S1575" s="31"/>
      <c r="T1575" s="31"/>
      <c r="U1575" s="31"/>
      <c r="V1575" s="31"/>
      <c r="W1575" s="31" t="str">
        <f t="shared" si="49"/>
        <v>V_BEWERTUNGSPREIS</v>
      </c>
      <c r="X1575" s="31"/>
      <c r="Y1575" s="31"/>
      <c r="Z1575" s="31"/>
      <c r="AA1575" s="31"/>
      <c r="AB1575" s="31"/>
      <c r="AC1575" s="31"/>
      <c r="AD1575" s="31"/>
      <c r="AE1575" s="31"/>
      <c r="AF1575" s="31"/>
      <c r="AG1575" s="31"/>
      <c r="AH1575" s="31"/>
    </row>
    <row r="1576" spans="1:34" x14ac:dyDescent="0.4">
      <c r="A1576" s="31">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31"/>
      <c r="C1576" s="25" t="str">
        <f t="shared" si="48"/>
        <v>001</v>
      </c>
      <c r="D1576" s="31"/>
      <c r="E1576" s="31"/>
      <c r="F1576" s="31" t="str">
        <f>IF(A1576&lt;&gt;"", _xlfn.IFNA(INDEX(Input_Lieferant!$A$9:$AS$159,MATCH(A1576,Input_Lieferant!$B$9:$B$158,0),MATCH(W1576,Input_Lieferant!$A$8:$AS$8,0)),""), "")&amp;""</f>
        <v>CHF</v>
      </c>
      <c r="G1576" s="31"/>
      <c r="H1576" s="31"/>
      <c r="I1576" s="31"/>
      <c r="J1576" s="31"/>
      <c r="K1576" s="31"/>
      <c r="L1576" s="31"/>
      <c r="M1576" s="31"/>
      <c r="N1576" s="31"/>
      <c r="O1576" s="31"/>
      <c r="P1576" s="31"/>
      <c r="Q1576" s="31"/>
      <c r="R1576" s="31"/>
      <c r="S1576" s="31"/>
      <c r="T1576" s="31"/>
      <c r="U1576" s="31"/>
      <c r="V1576" s="31"/>
      <c r="W1576" s="31" t="str">
        <f t="shared" si="49"/>
        <v>V_WAEHRUNG</v>
      </c>
      <c r="X1576" s="31"/>
      <c r="Y1576" s="31"/>
      <c r="Z1576" s="31"/>
      <c r="AA1576" s="31"/>
      <c r="AB1576" s="31"/>
      <c r="AC1576" s="31"/>
      <c r="AD1576" s="31"/>
      <c r="AE1576" s="31"/>
      <c r="AF1576" s="31"/>
      <c r="AG1576" s="31"/>
      <c r="AH1576" s="31"/>
    </row>
    <row r="1577" spans="1:34" x14ac:dyDescent="0.4">
      <c r="A1577" s="31">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31"/>
      <c r="C1577" s="25" t="str">
        <f t="shared" si="48"/>
        <v>001</v>
      </c>
      <c r="D1577" s="31"/>
      <c r="E1577" s="31"/>
      <c r="F1577" s="31" t="str">
        <f>IF(A1577&lt;&gt;"", _xlfn.IFNA(INDEX(Input_Lieferant!$A$9:$AS$159,MATCH(A1577,Input_Lieferant!$B$9:$B$158,0),MATCH(W1577,Input_Lieferant!$A$8:$AS$8,0)),""), "")&amp;""</f>
        <v>97</v>
      </c>
      <c r="G1577" s="31"/>
      <c r="H1577" s="31"/>
      <c r="I1577" s="31"/>
      <c r="J1577" s="31"/>
      <c r="K1577" s="31"/>
      <c r="L1577" s="31"/>
      <c r="M1577" s="31"/>
      <c r="N1577" s="31"/>
      <c r="O1577" s="31"/>
      <c r="P1577" s="31"/>
      <c r="Q1577" s="31"/>
      <c r="R1577" s="31"/>
      <c r="S1577" s="31"/>
      <c r="T1577" s="31"/>
      <c r="U1577" s="31"/>
      <c r="V1577" s="31"/>
      <c r="W1577" s="31" t="str">
        <f t="shared" si="49"/>
        <v>V_PREISEINHEIT</v>
      </c>
      <c r="X1577" s="31"/>
      <c r="Y1577" s="31"/>
      <c r="Z1577" s="31"/>
      <c r="AA1577" s="31"/>
      <c r="AB1577" s="31"/>
      <c r="AC1577" s="31"/>
      <c r="AD1577" s="31"/>
      <c r="AE1577" s="31"/>
      <c r="AF1577" s="31"/>
      <c r="AG1577" s="31"/>
      <c r="AH1577" s="31"/>
    </row>
    <row r="1578" spans="1:34" x14ac:dyDescent="0.4">
      <c r="A1578" s="31">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31"/>
      <c r="C1578" s="25" t="str">
        <f t="shared" si="48"/>
        <v>001</v>
      </c>
      <c r="D1578" s="31"/>
      <c r="E1578" s="31"/>
      <c r="F1578" s="31">
        <f ca="1">IF(A1578&lt;&gt;"",NOW(),"")</f>
        <v>45755.458306250002</v>
      </c>
      <c r="G1578" s="31"/>
      <c r="H1578" s="31"/>
      <c r="I1578" s="31"/>
      <c r="J1578" s="31"/>
      <c r="K1578" s="31"/>
      <c r="L1578" s="31"/>
      <c r="M1578" s="31"/>
      <c r="N1578" s="31"/>
      <c r="O1578" s="31"/>
      <c r="P1578" s="31"/>
      <c r="Q1578" s="31"/>
      <c r="R1578" s="31"/>
      <c r="S1578" s="31"/>
      <c r="T1578" s="31"/>
      <c r="U1578" s="31"/>
      <c r="V1578" s="31"/>
      <c r="W1578" s="31" t="str">
        <f t="shared" si="49"/>
        <v>V_GUELTIGAB</v>
      </c>
      <c r="X1578" s="31"/>
      <c r="Y1578" s="31"/>
      <c r="Z1578" s="31"/>
      <c r="AA1578" s="31"/>
      <c r="AB1578" s="31"/>
      <c r="AC1578" s="31"/>
      <c r="AD1578" s="31"/>
      <c r="AE1578" s="31"/>
      <c r="AF1578" s="31"/>
      <c r="AG1578" s="31"/>
      <c r="AH1578" s="31"/>
    </row>
    <row r="1579" spans="1:34" x14ac:dyDescent="0.4">
      <c r="A1579" s="31">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31"/>
      <c r="C1579" s="25" t="str">
        <f t="shared" si="48"/>
        <v>001</v>
      </c>
      <c r="D1579" s="31"/>
      <c r="E1579" s="31"/>
      <c r="F1579" s="31" t="str">
        <f>IF(A1579&lt;&gt;"", _xlfn.IFNA(INDEX('Systemmanager - Datenassistent'!$A$9:$AE$159,MATCH(A1579,Input_Lieferant!$B$9:$B$158,0),MATCH(W1579,'Systemmanager - Datenassistent'!$A$8:$AE$8,0)),""), "")&amp;""</f>
        <v>X</v>
      </c>
      <c r="G1579" s="31"/>
      <c r="H1579" s="31"/>
      <c r="I1579" s="31"/>
      <c r="J1579" s="31"/>
      <c r="K1579" s="31"/>
      <c r="L1579" s="31"/>
      <c r="M1579" s="31"/>
      <c r="N1579" s="31"/>
      <c r="O1579" s="31"/>
      <c r="P1579" s="31"/>
      <c r="Q1579" s="31"/>
      <c r="R1579" s="31"/>
      <c r="S1579" s="31"/>
      <c r="T1579" s="31"/>
      <c r="U1579" s="31"/>
      <c r="V1579" s="31"/>
      <c r="W1579" s="31" t="str">
        <f t="shared" si="49"/>
        <v>V_MIET_RELEVANZ</v>
      </c>
      <c r="X1579" s="31"/>
      <c r="Y1579" s="31"/>
      <c r="Z1579" s="31"/>
      <c r="AA1579" s="31"/>
      <c r="AB1579" s="31"/>
      <c r="AC1579" s="31"/>
      <c r="AD1579" s="31"/>
      <c r="AE1579" s="31"/>
      <c r="AF1579" s="31"/>
      <c r="AG1579" s="31"/>
      <c r="AH1579" s="31"/>
    </row>
    <row r="1580" spans="1:34" x14ac:dyDescent="0.4">
      <c r="A1580" s="31">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31"/>
      <c r="C1580" s="25" t="str">
        <f t="shared" si="48"/>
        <v>001</v>
      </c>
      <c r="D1580" s="31"/>
      <c r="E1580" s="31"/>
      <c r="F1580" s="31" t="str">
        <f>IF(A1580&lt;&gt;"", _xlfn.IFNA(INDEX('Systemmanager - Datenassistent'!$A$9:$AE$159,MATCH(A1580,Input_Lieferant!$B$9:$B$158,0),MATCH(W1580,'Systemmanager - Datenassistent'!$A$8:$AE$8,0)),""), "")&amp;""</f>
        <v/>
      </c>
      <c r="G1580" s="31"/>
      <c r="H1580" s="31"/>
      <c r="I1580" s="31"/>
      <c r="J1580" s="31"/>
      <c r="K1580" s="31"/>
      <c r="L1580" s="31"/>
      <c r="M1580" s="31"/>
      <c r="N1580" s="31"/>
      <c r="O1580" s="31"/>
      <c r="P1580" s="31"/>
      <c r="Q1580" s="31"/>
      <c r="R1580" s="31"/>
      <c r="S1580" s="31"/>
      <c r="T1580" s="31"/>
      <c r="U1580" s="31"/>
      <c r="V1580" s="31"/>
      <c r="W1580" s="31" t="str">
        <f t="shared" si="49"/>
        <v>V_NACHSCHUBKLASSE</v>
      </c>
      <c r="X1580" s="31"/>
      <c r="Y1580" s="31"/>
      <c r="Z1580" s="31"/>
      <c r="AA1580" s="31"/>
      <c r="AB1580" s="31"/>
      <c r="AC1580" s="31"/>
      <c r="AD1580" s="31"/>
      <c r="AE1580" s="31"/>
      <c r="AF1580" s="31"/>
      <c r="AG1580" s="31"/>
      <c r="AH1580" s="31"/>
    </row>
    <row r="1581" spans="1:34" x14ac:dyDescent="0.4">
      <c r="A1581" s="31">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31"/>
      <c r="C1581" s="25" t="str">
        <f t="shared" si="48"/>
        <v>001</v>
      </c>
      <c r="D1581" s="31"/>
      <c r="E1581" s="31"/>
      <c r="F1581" s="31" t="str">
        <f>IF(A1581&lt;&gt;"", _xlfn.IFNA(INDEX(Input_Lieferant!$A$9:$AS$159,MATCH(A1581,Input_Lieferant!$B$9:$B$158,0),MATCH(W1581,Input_Lieferant!$A$8:$AS$8,0)),""), "")&amp;""</f>
        <v>28</v>
      </c>
      <c r="G1581" s="31"/>
      <c r="H1581" s="31"/>
      <c r="I1581" s="31"/>
      <c r="J1581" s="31"/>
      <c r="K1581" s="31"/>
      <c r="L1581" s="31"/>
      <c r="M1581" s="31"/>
      <c r="N1581" s="31"/>
      <c r="O1581" s="31"/>
      <c r="P1581" s="31"/>
      <c r="Q1581" s="31"/>
      <c r="R1581" s="31"/>
      <c r="S1581" s="31"/>
      <c r="T1581" s="31"/>
      <c r="U1581" s="31"/>
      <c r="V1581" s="31"/>
      <c r="W1581" s="31" t="str">
        <f t="shared" si="49"/>
        <v>V_LAGERFAEHIGKEIT</v>
      </c>
      <c r="X1581" s="31"/>
      <c r="Y1581" s="31"/>
      <c r="Z1581" s="31"/>
      <c r="AA1581" s="31"/>
      <c r="AB1581" s="31"/>
      <c r="AC1581" s="31"/>
      <c r="AD1581" s="31"/>
      <c r="AE1581" s="31"/>
      <c r="AF1581" s="31"/>
      <c r="AG1581" s="31"/>
      <c r="AH1581" s="31"/>
    </row>
    <row r="1582" spans="1:34" x14ac:dyDescent="0.4">
      <c r="A1582" s="31">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31"/>
      <c r="C1582" s="25" t="str">
        <f t="shared" si="48"/>
        <v>001</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V_BETRIEBSMITTEL</v>
      </c>
      <c r="X1582" s="31"/>
      <c r="Y1582" s="31"/>
      <c r="Z1582" s="31"/>
      <c r="AA1582" s="31"/>
      <c r="AB1582" s="31"/>
      <c r="AC1582" s="31"/>
      <c r="AD1582" s="31"/>
      <c r="AE1582" s="31"/>
      <c r="AF1582" s="31"/>
      <c r="AG1582" s="31"/>
      <c r="AH1582" s="31"/>
    </row>
    <row r="1583" spans="1:34" x14ac:dyDescent="0.4">
      <c r="A1583" s="31">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31"/>
      <c r="C1583" s="25" t="str">
        <f t="shared" si="48"/>
        <v>001</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V_SONDERBETRIEBSMITTEL_MKZ</v>
      </c>
      <c r="X1583" s="31"/>
      <c r="Y1583" s="31"/>
      <c r="Z1583" s="31"/>
      <c r="AA1583" s="31"/>
      <c r="AB1583" s="31"/>
      <c r="AC1583" s="31"/>
      <c r="AD1583" s="31"/>
      <c r="AE1583" s="31"/>
      <c r="AF1583" s="31"/>
      <c r="AG1583" s="31"/>
      <c r="AH1583" s="31"/>
    </row>
    <row r="1584" spans="1:34" x14ac:dyDescent="0.4">
      <c r="A1584" s="31">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31"/>
      <c r="C1584" s="25" t="str">
        <f t="shared" si="48"/>
        <v>001</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V_SONDERBETRIEBSMITTEL_PRD</v>
      </c>
      <c r="X1584" s="31"/>
      <c r="Y1584" s="31"/>
      <c r="Z1584" s="31"/>
      <c r="AA1584" s="31"/>
      <c r="AB1584" s="31"/>
      <c r="AC1584" s="31"/>
      <c r="AD1584" s="31"/>
      <c r="AE1584" s="31"/>
      <c r="AF1584" s="31"/>
      <c r="AG1584" s="31"/>
      <c r="AH1584" s="31"/>
    </row>
    <row r="1585" spans="1:34" x14ac:dyDescent="0.4">
      <c r="A1585" s="31">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31"/>
      <c r="C1585" s="25" t="str">
        <f t="shared" si="48"/>
        <v>001</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31"/>
      <c r="H1585" s="31"/>
      <c r="I1585" s="31"/>
      <c r="J1585" s="31"/>
      <c r="K1585" s="31"/>
      <c r="L1585" s="31"/>
      <c r="M1585" s="31"/>
      <c r="N1585" s="31"/>
      <c r="O1585" s="31"/>
      <c r="P1585" s="31"/>
      <c r="Q1585" s="31"/>
      <c r="R1585" s="31"/>
      <c r="S1585" s="31"/>
      <c r="T1585" s="31"/>
      <c r="U1585" s="31"/>
      <c r="V1585" s="31"/>
      <c r="W1585" s="31" t="str">
        <f t="shared" si="49"/>
        <v>V_SONDERBETRIEBSMITTEL_TRP</v>
      </c>
      <c r="X1585" s="31"/>
      <c r="Y1585" s="31"/>
      <c r="Z1585" s="31"/>
      <c r="AA1585" s="31"/>
      <c r="AB1585" s="31"/>
      <c r="AC1585" s="31"/>
      <c r="AD1585" s="31"/>
      <c r="AE1585" s="31"/>
      <c r="AF1585" s="31"/>
      <c r="AG1585" s="31"/>
      <c r="AH1585" s="31"/>
    </row>
    <row r="1586" spans="1:34" x14ac:dyDescent="0.4">
      <c r="A1586" s="31">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31"/>
      <c r="C1586" s="25" t="str">
        <f t="shared" si="48"/>
        <v>001</v>
      </c>
      <c r="D1586" s="31"/>
      <c r="E1586" s="31"/>
      <c r="F1586" s="31" t="str">
        <f>IF(A1586&lt;&gt;"", _xlfn.IFNA(INDEX(Grunddaten!$A$9:$S$159,MATCH(A1586,Input_Lieferant!$B$9:$B$158,0),MATCH(W1586,Grunddaten!$A$8:$M$8,0)),""), "")&amp;""</f>
        <v>VnbuJexTlTavXllqyxvgJKXlNDhpDb</v>
      </c>
      <c r="G1586" s="31"/>
      <c r="H1586" s="31"/>
      <c r="I1586" s="31"/>
      <c r="J1586" s="31"/>
      <c r="K1586" s="31"/>
      <c r="L1586" s="31"/>
      <c r="M1586" s="31"/>
      <c r="N1586" s="31"/>
      <c r="O1586" s="31"/>
      <c r="P1586" s="31"/>
      <c r="Q1586" s="31"/>
      <c r="R1586" s="31"/>
      <c r="S1586" s="31"/>
      <c r="T1586" s="31"/>
      <c r="U1586" s="31"/>
      <c r="V1586" s="31"/>
      <c r="W1586" s="31" t="str">
        <f t="shared" si="49"/>
        <v>V_A_NUMMER</v>
      </c>
      <c r="X1586" s="31"/>
      <c r="Y1586" s="31"/>
      <c r="Z1586" s="31"/>
      <c r="AA1586" s="31"/>
      <c r="AB1586" s="31"/>
      <c r="AC1586" s="31"/>
      <c r="AD1586" s="31"/>
      <c r="AE1586" s="31"/>
      <c r="AF1586" s="31"/>
      <c r="AG1586" s="31"/>
      <c r="AH1586" s="31"/>
    </row>
    <row r="1587" spans="1:34" x14ac:dyDescent="0.4">
      <c r="A1587" s="31">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31"/>
      <c r="C1587" s="25" t="str">
        <f t="shared" si="48"/>
        <v>001</v>
      </c>
      <c r="D1587" s="31"/>
      <c r="E1587" s="31"/>
      <c r="F1587" s="31" t="str">
        <f>IF(A1587&lt;&gt;"", _xlfn.IFNA(INDEX(Grunddaten!$A$9:$S$159,MATCH(A1587,Input_Lieferant!$B$9:$B$158,0),MATCH(W1587,Grunddaten!$A$8:$M$8,0)),""), "")&amp;""</f>
        <v>6.88</v>
      </c>
      <c r="G1587" s="31"/>
      <c r="H1587" s="31"/>
      <c r="I1587" s="31"/>
      <c r="J1587" s="31"/>
      <c r="K1587" s="31"/>
      <c r="L1587" s="31"/>
      <c r="M1587" s="31"/>
      <c r="N1587" s="31"/>
      <c r="O1587" s="31"/>
      <c r="P1587" s="31"/>
      <c r="Q1587" s="31"/>
      <c r="R1587" s="31"/>
      <c r="S1587" s="31"/>
      <c r="T1587" s="31"/>
      <c r="U1587" s="31"/>
      <c r="V1587" s="31"/>
      <c r="W1587" s="31" t="str">
        <f t="shared" si="49"/>
        <v>V_REVFREMD</v>
      </c>
      <c r="X1587" s="31"/>
      <c r="Y1587" s="31"/>
      <c r="Z1587" s="31"/>
      <c r="AA1587" s="31"/>
      <c r="AB1587" s="31"/>
      <c r="AC1587" s="31"/>
      <c r="AD1587" s="31"/>
      <c r="AE1587" s="31"/>
      <c r="AF1587" s="31"/>
      <c r="AG1587" s="31"/>
      <c r="AH1587" s="31"/>
    </row>
    <row r="1588" spans="1:34" x14ac:dyDescent="0.4">
      <c r="A1588" s="31">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31"/>
      <c r="C1588" s="25" t="str">
        <f t="shared" si="48"/>
        <v>001</v>
      </c>
      <c r="D1588" s="31"/>
      <c r="E1588" s="31"/>
      <c r="F1588" s="31" t="str">
        <f>IF(A1588&lt;&gt;"", _xlfn.IFNA(INDEX(Grunddaten!$A$9:$S$159,MATCH(A1588,Input_Lieferant!$B$9:$B$158,0),MATCH(W1588,Grunddaten!$A$8:$M$8,0)),""), "")&amp;""</f>
        <v>9.97</v>
      </c>
      <c r="G1588" s="31"/>
      <c r="H1588" s="31"/>
      <c r="I1588" s="31"/>
      <c r="J1588" s="31"/>
      <c r="K1588" s="31"/>
      <c r="L1588" s="31"/>
      <c r="M1588" s="31"/>
      <c r="N1588" s="31"/>
      <c r="O1588" s="31"/>
      <c r="P1588" s="31"/>
      <c r="Q1588" s="31"/>
      <c r="R1588" s="31"/>
      <c r="S1588" s="31"/>
      <c r="T1588" s="31"/>
      <c r="U1588" s="31"/>
      <c r="V1588" s="31"/>
      <c r="W1588" s="31" t="str">
        <f t="shared" si="49"/>
        <v>V_REVEIGEN</v>
      </c>
      <c r="X1588" s="31"/>
      <c r="Y1588" s="31"/>
      <c r="Z1588" s="31"/>
      <c r="AA1588" s="31"/>
      <c r="AB1588" s="31"/>
      <c r="AC1588" s="31"/>
      <c r="AD1588" s="31"/>
      <c r="AE1588" s="31"/>
      <c r="AF1588" s="31"/>
      <c r="AG1588" s="31"/>
      <c r="AH1588" s="31"/>
    </row>
    <row r="1589" spans="1:34" x14ac:dyDescent="0.4">
      <c r="A1589" s="31">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31"/>
      <c r="C1589" s="25" t="str">
        <f t="shared" si="48"/>
        <v>001</v>
      </c>
      <c r="D1589" s="31"/>
      <c r="E1589" s="31"/>
      <c r="F1589" s="31" t="str">
        <f>IF(A1589&lt;&gt;"", _xlfn.IFNA(INDEX('Systemmanager - Datenassistent'!$A$9:$AE$159,MATCH(A1589,Input_Lieferant!$B$9:$B$158,0),MATCH(W1589,'Systemmanager - Datenassistent'!$A$8:$AE$8,0)),""), "")&amp;""</f>
        <v>AXJKmvjaerCKaoXSXpXKqggWHfsfih</v>
      </c>
      <c r="G1589" s="31"/>
      <c r="H1589" s="31"/>
      <c r="I1589" s="31"/>
      <c r="J1589" s="31"/>
      <c r="K1589" s="31"/>
      <c r="L1589" s="31"/>
      <c r="M1589" s="31"/>
      <c r="N1589" s="31"/>
      <c r="O1589" s="31"/>
      <c r="P1589" s="31"/>
      <c r="Q1589" s="31"/>
      <c r="R1589" s="31"/>
      <c r="S1589" s="31"/>
      <c r="T1589" s="31"/>
      <c r="U1589" s="31"/>
      <c r="V1589" s="31"/>
      <c r="W1589" s="31" t="str">
        <f t="shared" si="49"/>
        <v>V_SYSTEMMANAGER</v>
      </c>
      <c r="X1589" s="31"/>
      <c r="Y1589" s="31"/>
      <c r="Z1589" s="31"/>
      <c r="AA1589" s="31"/>
      <c r="AB1589" s="31"/>
      <c r="AC1589" s="31"/>
      <c r="AD1589" s="31"/>
      <c r="AE1589" s="31"/>
      <c r="AF1589" s="31"/>
      <c r="AG1589" s="31"/>
      <c r="AH1589" s="31"/>
    </row>
    <row r="1590" spans="1:34" x14ac:dyDescent="0.4">
      <c r="A1590" s="31">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31"/>
      <c r="C1590" s="25" t="str">
        <f t="shared" si="48"/>
        <v>001</v>
      </c>
      <c r="D1590" s="31"/>
      <c r="E1590" s="31"/>
      <c r="F1590" s="31" t="str">
        <f>IF(A1590&lt;&gt;"", _xlfn.IFNA(INDEX(Grunddaten!$A$9:$S$159,MATCH(A1590,Input_Lieferant!$B$9:$B$158,0),MATCH(W1590,Grunddaten!$A$8:$M$8,0)),""), "")&amp;""</f>
        <v>P</v>
      </c>
      <c r="G1590" s="31"/>
      <c r="H1590" s="31"/>
      <c r="I1590" s="31"/>
      <c r="J1590" s="31"/>
      <c r="K1590" s="31"/>
      <c r="L1590" s="31"/>
      <c r="M1590" s="31"/>
      <c r="N1590" s="31"/>
      <c r="O1590" s="31"/>
      <c r="P1590" s="31"/>
      <c r="Q1590" s="31"/>
      <c r="R1590" s="31"/>
      <c r="S1590" s="31"/>
      <c r="T1590" s="31"/>
      <c r="U1590" s="31"/>
      <c r="V1590" s="31"/>
      <c r="W1590" s="31" t="str">
        <f t="shared" si="49"/>
        <v>V_UEBERSETZUNG</v>
      </c>
      <c r="X1590" s="31"/>
      <c r="Y1590" s="31"/>
      <c r="Z1590" s="31"/>
      <c r="AA1590" s="31"/>
      <c r="AB1590" s="31"/>
      <c r="AC1590" s="31"/>
      <c r="AD1590" s="31"/>
      <c r="AE1590" s="31"/>
      <c r="AF1590" s="31"/>
      <c r="AG1590" s="31"/>
      <c r="AH1590" s="31"/>
    </row>
    <row r="1591" spans="1:34" x14ac:dyDescent="0.4">
      <c r="A1591" s="31">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31"/>
      <c r="C1591" s="25" t="str">
        <f t="shared" si="48"/>
        <v>001</v>
      </c>
      <c r="D1591" s="31"/>
      <c r="E1591" s="31"/>
      <c r="F1591" s="31" t="str">
        <f>IF(A1591&lt;&gt;"", _xlfn.IFNA(INDEX('Systemmanager - Datenassistent'!$A$9:$AE$159,MATCH(A1591,Input_Lieferant!$B$9:$B$158,0),MATCH(W1591,'Systemmanager - Datenassistent'!$A$8:$AE$8,0)),""), "")&amp;""</f>
        <v>InuISwrquLvECzrWwHGixUatKTBxMq</v>
      </c>
      <c r="G1591" s="31"/>
      <c r="H1591" s="31"/>
      <c r="I1591" s="31"/>
      <c r="J1591" s="31"/>
      <c r="K1591" s="31"/>
      <c r="L1591" s="31"/>
      <c r="M1591" s="31"/>
      <c r="N1591" s="31"/>
      <c r="O1591" s="31"/>
      <c r="P1591" s="31"/>
      <c r="Q1591" s="31"/>
      <c r="R1591" s="31"/>
      <c r="S1591" s="31"/>
      <c r="T1591" s="31"/>
      <c r="U1591" s="31"/>
      <c r="V1591" s="31"/>
      <c r="W1591" s="31" t="str">
        <f t="shared" si="49"/>
        <v>V_KENNZIFFER</v>
      </c>
      <c r="X1591" s="31"/>
      <c r="Y1591" s="31"/>
      <c r="Z1591" s="31"/>
      <c r="AA1591" s="31"/>
      <c r="AB1591" s="31"/>
      <c r="AC1591" s="31"/>
      <c r="AD1591" s="31"/>
      <c r="AE1591" s="31"/>
      <c r="AF1591" s="31"/>
      <c r="AG1591" s="31"/>
      <c r="AH1591" s="31"/>
    </row>
    <row r="1592" spans="1:34" x14ac:dyDescent="0.4">
      <c r="A1592" s="31">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31"/>
      <c r="C1592" s="25" t="str">
        <f t="shared" si="48"/>
        <v>001</v>
      </c>
      <c r="D1592" s="31"/>
      <c r="E1592" s="31"/>
      <c r="F1592" s="31" t="str">
        <f>IF(A1592&lt;&gt;"", _xlfn.IFNA(INDEX('Systemmanager - Datenassistent'!$A$9:$AE$159,MATCH(A1592,Input_Lieferant!$B$9:$B$158,0),MATCH(W1592,'Systemmanager - Datenassistent'!$A$8:$AE$8,0)),""), "")&amp;""</f>
        <v/>
      </c>
      <c r="G1592" s="31"/>
      <c r="H1592" s="31"/>
      <c r="I1592" s="31"/>
      <c r="J1592" s="31"/>
      <c r="K1592" s="31"/>
      <c r="L1592" s="31"/>
      <c r="M1592" s="31"/>
      <c r="N1592" s="31"/>
      <c r="O1592" s="31"/>
      <c r="P1592" s="31"/>
      <c r="Q1592" s="31"/>
      <c r="R1592" s="31"/>
      <c r="S1592" s="31"/>
      <c r="T1592" s="31"/>
      <c r="U1592" s="31"/>
      <c r="V1592" s="31"/>
      <c r="W1592" s="31" t="str">
        <f t="shared" si="49"/>
        <v>V_NEXT_HIGHER</v>
      </c>
      <c r="X1592" s="31"/>
      <c r="Y1592" s="31"/>
      <c r="Z1592" s="31"/>
      <c r="AA1592" s="31"/>
      <c r="AB1592" s="31"/>
      <c r="AC1592" s="31"/>
      <c r="AD1592" s="31"/>
      <c r="AE1592" s="31"/>
      <c r="AF1592" s="31"/>
      <c r="AG1592" s="31"/>
      <c r="AH1592" s="31"/>
    </row>
    <row r="1593" spans="1:34" x14ac:dyDescent="0.4">
      <c r="A1593" s="31">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31"/>
      <c r="C1593" s="25" t="str">
        <f t="shared" si="48"/>
        <v>001</v>
      </c>
      <c r="D1593" s="31"/>
      <c r="E1593" s="31"/>
      <c r="F1593" s="31" t="str">
        <f>IF(A1593&lt;&gt;"", _xlfn.IFNA(INDEX(Grunddaten!$A$9:$S$159,MATCH(A1593,Input_Lieferant!$B$9:$B$158,0),MATCH(W1593,Grunddaten!$A$8:$M$8,0)),""), "")&amp;""</f>
        <v>J</v>
      </c>
      <c r="G1593" s="31"/>
      <c r="H1593" s="31"/>
      <c r="I1593" s="31"/>
      <c r="J1593" s="31"/>
      <c r="K1593" s="31"/>
      <c r="L1593" s="31"/>
      <c r="M1593" s="31"/>
      <c r="N1593" s="31"/>
      <c r="O1593" s="31"/>
      <c r="P1593" s="31"/>
      <c r="Q1593" s="31"/>
      <c r="R1593" s="31"/>
      <c r="S1593" s="31"/>
      <c r="T1593" s="31"/>
      <c r="U1593" s="31"/>
      <c r="V1593" s="31"/>
      <c r="W1593" s="31" t="str">
        <f t="shared" si="49"/>
        <v>V_ZERTFLUG</v>
      </c>
      <c r="X1593" s="31"/>
      <c r="Y1593" s="31"/>
      <c r="Z1593" s="31"/>
      <c r="AA1593" s="31"/>
      <c r="AB1593" s="31"/>
      <c r="AC1593" s="31"/>
      <c r="AD1593" s="31"/>
      <c r="AE1593" s="31"/>
      <c r="AF1593" s="31"/>
      <c r="AG1593" s="31"/>
      <c r="AH1593" s="31"/>
    </row>
    <row r="1594" spans="1:34" x14ac:dyDescent="0.4">
      <c r="A1594" s="31">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31"/>
      <c r="C1594" s="25" t="str">
        <f t="shared" si="48"/>
        <v>001</v>
      </c>
      <c r="D1594" s="31"/>
      <c r="E1594" s="31"/>
      <c r="F1594" s="31" t="str">
        <f>IF(A1594&lt;&gt;"", _xlfn.IFNA(INDEX('Systemmanager - Datenassistent'!$A$9:$AE$159,MATCH(A1594,Input_Lieferant!$B$9:$B$158,0),MATCH(W1594,'Systemmanager - Datenassistent'!$A$8:$AE$8,0)),""), "")&amp;""</f>
        <v>X</v>
      </c>
      <c r="G1594" s="31"/>
      <c r="H1594" s="31"/>
      <c r="I1594" s="31"/>
      <c r="J1594" s="31"/>
      <c r="K1594" s="31"/>
      <c r="L1594" s="31"/>
      <c r="M1594" s="31"/>
      <c r="N1594" s="31"/>
      <c r="O1594" s="31"/>
      <c r="P1594" s="31"/>
      <c r="Q1594" s="31"/>
      <c r="R1594" s="31"/>
      <c r="S1594" s="31"/>
      <c r="T1594" s="31"/>
      <c r="U1594" s="31"/>
      <c r="V1594" s="31"/>
      <c r="W1594" s="31" t="str">
        <f t="shared" si="49"/>
        <v>V_APM</v>
      </c>
      <c r="X1594" s="31"/>
      <c r="Y1594" s="31"/>
      <c r="Z1594" s="31"/>
      <c r="AA1594" s="31"/>
      <c r="AB1594" s="31"/>
      <c r="AC1594" s="31"/>
      <c r="AD1594" s="31"/>
      <c r="AE1594" s="31"/>
      <c r="AF1594" s="31"/>
      <c r="AG1594" s="31"/>
      <c r="AH1594" s="31"/>
    </row>
    <row r="1595" spans="1:34" x14ac:dyDescent="0.4">
      <c r="A1595" s="31">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31"/>
      <c r="C1595" s="25" t="str">
        <f t="shared" si="48"/>
        <v>001</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V_CHEOPS</v>
      </c>
      <c r="X1595" s="31"/>
      <c r="Y1595" s="31"/>
      <c r="Z1595" s="31"/>
      <c r="AA1595" s="31"/>
      <c r="AB1595" s="31"/>
      <c r="AC1595" s="31"/>
      <c r="AD1595" s="31"/>
      <c r="AE1595" s="31"/>
      <c r="AF1595" s="31"/>
      <c r="AG1595" s="31"/>
      <c r="AH1595" s="31"/>
    </row>
    <row r="1596" spans="1:34" x14ac:dyDescent="0.4">
      <c r="A1596" s="31">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31"/>
      <c r="C1596" s="25" t="str">
        <f t="shared" si="48"/>
        <v>001</v>
      </c>
      <c r="D1596" s="31"/>
      <c r="E1596" s="31"/>
      <c r="F1596" s="31" t="str">
        <f>IF(A1596&lt;&gt;"", _xlfn.IFNA(INDEX('Systemmanager - Datenassistent'!$A$9:$AE$159,MATCH(A1596,Input_Lieferant!$B$9:$B$158,0),MATCH(W1596,'Systemmanager - Datenassistent'!$A$8:$AE$8,0)),""), "")&amp;""</f>
        <v/>
      </c>
      <c r="G1596" s="31"/>
      <c r="H1596" s="31"/>
      <c r="I1596" s="31"/>
      <c r="J1596" s="31"/>
      <c r="K1596" s="31"/>
      <c r="L1596" s="31"/>
      <c r="M1596" s="31"/>
      <c r="N1596" s="31"/>
      <c r="O1596" s="31"/>
      <c r="P1596" s="31"/>
      <c r="Q1596" s="31"/>
      <c r="R1596" s="31"/>
      <c r="S1596" s="31"/>
      <c r="T1596" s="31"/>
      <c r="U1596" s="31"/>
      <c r="V1596" s="31"/>
      <c r="W1596" s="31" t="str">
        <f t="shared" si="49"/>
        <v>V_SVSAA</v>
      </c>
      <c r="X1596" s="31"/>
      <c r="Y1596" s="31"/>
      <c r="Z1596" s="31"/>
      <c r="AA1596" s="31"/>
      <c r="AB1596" s="31"/>
      <c r="AC1596" s="31"/>
      <c r="AD1596" s="31"/>
      <c r="AE1596" s="31"/>
      <c r="AF1596" s="31"/>
      <c r="AG1596" s="31"/>
      <c r="AH1596" s="31"/>
    </row>
    <row r="1597" spans="1:34" x14ac:dyDescent="0.4">
      <c r="A1597" s="31">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31"/>
      <c r="C1597" s="25" t="str">
        <f t="shared" si="48"/>
        <v>001</v>
      </c>
      <c r="D1597" s="31"/>
      <c r="E1597" s="31"/>
      <c r="F1597" s="31" t="str">
        <f>IF(A1597&lt;&gt;"", IFERROR(ROUND(INDEX(Input_Lieferant!$A$9:$AS$159,MATCH(A1597,Input_Lieferant!$B$9:$B$158,0),MATCH(W1597,Input_Lieferant!$A$8:$AS$8,0)),2),""), "")&amp;""</f>
        <v>2.5</v>
      </c>
      <c r="G1597" s="31"/>
      <c r="H1597" s="31"/>
      <c r="I1597" s="31"/>
      <c r="J1597" s="31"/>
      <c r="K1597" s="31"/>
      <c r="L1597" s="31"/>
      <c r="M1597" s="31"/>
      <c r="N1597" s="31"/>
      <c r="O1597" s="31"/>
      <c r="P1597" s="31"/>
      <c r="Q1597" s="31"/>
      <c r="R1597" s="31"/>
      <c r="S1597" s="31"/>
      <c r="T1597" s="31"/>
      <c r="U1597" s="31"/>
      <c r="V1597" s="31"/>
      <c r="W1597" s="31" t="str">
        <f t="shared" si="49"/>
        <v>V_BEWERTUNGSPREIS</v>
      </c>
      <c r="X1597" s="31"/>
      <c r="Y1597" s="31"/>
      <c r="Z1597" s="31"/>
      <c r="AA1597" s="31"/>
      <c r="AB1597" s="31"/>
      <c r="AC1597" s="31"/>
      <c r="AD1597" s="31"/>
      <c r="AE1597" s="31"/>
      <c r="AF1597" s="31"/>
      <c r="AG1597" s="31"/>
      <c r="AH1597" s="31"/>
    </row>
    <row r="1598" spans="1:34" x14ac:dyDescent="0.4">
      <c r="A1598" s="31">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31"/>
      <c r="C1598" s="25" t="str">
        <f t="shared" si="48"/>
        <v>001</v>
      </c>
      <c r="D1598" s="31"/>
      <c r="E1598" s="31"/>
      <c r="F1598" s="31" t="str">
        <f>IF(A1598&lt;&gt;"", _xlfn.IFNA(INDEX(Input_Lieferant!$A$9:$AS$159,MATCH(A1598,Input_Lieferant!$B$9:$B$158,0),MATCH(W1598,Input_Lieferant!$A$8:$AS$8,0)),""), "")&amp;""</f>
        <v>CHF</v>
      </c>
      <c r="G1598" s="31"/>
      <c r="H1598" s="31"/>
      <c r="I1598" s="31"/>
      <c r="J1598" s="31"/>
      <c r="K1598" s="31"/>
      <c r="L1598" s="31"/>
      <c r="M1598" s="31"/>
      <c r="N1598" s="31"/>
      <c r="O1598" s="31"/>
      <c r="P1598" s="31"/>
      <c r="Q1598" s="31"/>
      <c r="R1598" s="31"/>
      <c r="S1598" s="31"/>
      <c r="T1598" s="31"/>
      <c r="U1598" s="31"/>
      <c r="V1598" s="31"/>
      <c r="W1598" s="31" t="str">
        <f t="shared" si="49"/>
        <v>V_WAEHRUNG</v>
      </c>
      <c r="X1598" s="31"/>
      <c r="Y1598" s="31"/>
      <c r="Z1598" s="31"/>
      <c r="AA1598" s="31"/>
      <c r="AB1598" s="31"/>
      <c r="AC1598" s="31"/>
      <c r="AD1598" s="31"/>
      <c r="AE1598" s="31"/>
      <c r="AF1598" s="31"/>
      <c r="AG1598" s="31"/>
      <c r="AH1598" s="31"/>
    </row>
    <row r="1599" spans="1:34" x14ac:dyDescent="0.4">
      <c r="A1599" s="31">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31"/>
      <c r="C1599" s="25" t="str">
        <f t="shared" si="48"/>
        <v>001</v>
      </c>
      <c r="D1599" s="31"/>
      <c r="E1599" s="31"/>
      <c r="F1599" s="31" t="str">
        <f>IF(A1599&lt;&gt;"", _xlfn.IFNA(INDEX(Input_Lieferant!$A$9:$AS$159,MATCH(A1599,Input_Lieferant!$B$9:$B$158,0),MATCH(W1599,Input_Lieferant!$A$8:$AS$8,0)),""), "")&amp;""</f>
        <v>8</v>
      </c>
      <c r="G1599" s="31"/>
      <c r="H1599" s="31"/>
      <c r="I1599" s="31"/>
      <c r="J1599" s="31"/>
      <c r="K1599" s="31"/>
      <c r="L1599" s="31"/>
      <c r="M1599" s="31"/>
      <c r="N1599" s="31"/>
      <c r="O1599" s="31"/>
      <c r="P1599" s="31"/>
      <c r="Q1599" s="31"/>
      <c r="R1599" s="31"/>
      <c r="S1599" s="31"/>
      <c r="T1599" s="31"/>
      <c r="U1599" s="31"/>
      <c r="V1599" s="31"/>
      <c r="W1599" s="31" t="str">
        <f t="shared" si="49"/>
        <v>V_PREISEINHEIT</v>
      </c>
      <c r="X1599" s="31"/>
      <c r="Y1599" s="31"/>
      <c r="Z1599" s="31"/>
      <c r="AA1599" s="31"/>
      <c r="AB1599" s="31"/>
      <c r="AC1599" s="31"/>
      <c r="AD1599" s="31"/>
      <c r="AE1599" s="31"/>
      <c r="AF1599" s="31"/>
      <c r="AG1599" s="31"/>
      <c r="AH1599" s="31"/>
    </row>
    <row r="1600" spans="1:34" x14ac:dyDescent="0.4">
      <c r="A1600" s="31">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31"/>
      <c r="C1600" s="25" t="str">
        <f t="shared" si="48"/>
        <v>001</v>
      </c>
      <c r="D1600" s="31"/>
      <c r="E1600" s="31"/>
      <c r="F1600" s="31">
        <f ca="1">IF(A1600&lt;&gt;"",NOW(),"")</f>
        <v>45755.458306250002</v>
      </c>
      <c r="G1600" s="31"/>
      <c r="H1600" s="31"/>
      <c r="I1600" s="31"/>
      <c r="J1600" s="31"/>
      <c r="K1600" s="31"/>
      <c r="L1600" s="31"/>
      <c r="M1600" s="31"/>
      <c r="N1600" s="31"/>
      <c r="O1600" s="31"/>
      <c r="P1600" s="31"/>
      <c r="Q1600" s="31"/>
      <c r="R1600" s="31"/>
      <c r="S1600" s="31"/>
      <c r="T1600" s="31"/>
      <c r="U1600" s="31"/>
      <c r="V1600" s="31"/>
      <c r="W1600" s="31" t="str">
        <f t="shared" si="49"/>
        <v>V_GUELTIGAB</v>
      </c>
      <c r="X1600" s="31"/>
      <c r="Y1600" s="31"/>
      <c r="Z1600" s="31"/>
      <c r="AA1600" s="31"/>
      <c r="AB1600" s="31"/>
      <c r="AC1600" s="31"/>
      <c r="AD1600" s="31"/>
      <c r="AE1600" s="31"/>
      <c r="AF1600" s="31"/>
      <c r="AG1600" s="31"/>
      <c r="AH1600" s="31"/>
    </row>
    <row r="1601" spans="1:34" x14ac:dyDescent="0.4">
      <c r="A1601" s="31">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31"/>
      <c r="C1601" s="25" t="str">
        <f t="shared" si="48"/>
        <v>001</v>
      </c>
      <c r="D1601" s="31"/>
      <c r="E1601" s="31"/>
      <c r="F1601" s="31" t="str">
        <f>IF(A1601&lt;&gt;"", _xlfn.IFNA(INDEX('Systemmanager - Datenassistent'!$A$9:$AE$159,MATCH(A1601,Input_Lieferant!$B$9:$B$158,0),MATCH(W1601,'Systemmanager - Datenassistent'!$A$8:$AE$8,0)),""), "")&amp;""</f>
        <v>X</v>
      </c>
      <c r="G1601" s="31"/>
      <c r="H1601" s="31"/>
      <c r="I1601" s="31"/>
      <c r="J1601" s="31"/>
      <c r="K1601" s="31"/>
      <c r="L1601" s="31"/>
      <c r="M1601" s="31"/>
      <c r="N1601" s="31"/>
      <c r="O1601" s="31"/>
      <c r="P1601" s="31"/>
      <c r="Q1601" s="31"/>
      <c r="R1601" s="31"/>
      <c r="S1601" s="31"/>
      <c r="T1601" s="31"/>
      <c r="U1601" s="31"/>
      <c r="V1601" s="31"/>
      <c r="W1601" s="31" t="str">
        <f t="shared" si="49"/>
        <v>V_MIET_RELEVANZ</v>
      </c>
      <c r="X1601" s="31"/>
      <c r="Y1601" s="31"/>
      <c r="Z1601" s="31"/>
      <c r="AA1601" s="31"/>
      <c r="AB1601" s="31"/>
      <c r="AC1601" s="31"/>
      <c r="AD1601" s="31"/>
      <c r="AE1601" s="31"/>
      <c r="AF1601" s="31"/>
      <c r="AG1601" s="31"/>
      <c r="AH1601" s="31"/>
    </row>
    <row r="1602" spans="1:34" x14ac:dyDescent="0.4">
      <c r="A1602" s="31">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31"/>
      <c r="C1602" s="25" t="str">
        <f t="shared" ref="C1602:C1665" si="50">IF(A1602="","","001")</f>
        <v>001</v>
      </c>
      <c r="D1602" s="31"/>
      <c r="E1602" s="31"/>
      <c r="F1602" s="31" t="str">
        <f>IF(A1602&lt;&gt;"", _xlfn.IFNA(INDEX('Systemmanager - Datenassistent'!$A$9:$AE$159,MATCH(A1602,Input_Lieferant!$B$9:$B$158,0),MATCH(W1602,'Systemmanager - Datenassistent'!$A$8:$AE$8,0)),""), "")&amp;""</f>
        <v/>
      </c>
      <c r="G1602" s="31"/>
      <c r="H1602" s="31"/>
      <c r="I1602" s="31"/>
      <c r="J1602" s="31"/>
      <c r="K1602" s="31"/>
      <c r="L1602" s="31"/>
      <c r="M1602" s="31"/>
      <c r="N1602" s="31"/>
      <c r="O1602" s="31"/>
      <c r="P1602" s="31"/>
      <c r="Q1602" s="31"/>
      <c r="R1602" s="31"/>
      <c r="S1602" s="31"/>
      <c r="T1602" s="31"/>
      <c r="U1602" s="31"/>
      <c r="V1602" s="31"/>
      <c r="W1602" s="31" t="str">
        <f t="shared" si="49"/>
        <v>V_NACHSCHUBKLASSE</v>
      </c>
      <c r="X1602" s="31"/>
      <c r="Y1602" s="31"/>
      <c r="Z1602" s="31"/>
      <c r="AA1602" s="31"/>
      <c r="AB1602" s="31"/>
      <c r="AC1602" s="31"/>
      <c r="AD1602" s="31"/>
      <c r="AE1602" s="31"/>
      <c r="AF1602" s="31"/>
      <c r="AG1602" s="31"/>
      <c r="AH1602" s="31"/>
    </row>
    <row r="1603" spans="1:34" x14ac:dyDescent="0.4">
      <c r="A1603" s="31">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31"/>
      <c r="C1603" s="25" t="str">
        <f t="shared" si="50"/>
        <v>001</v>
      </c>
      <c r="D1603" s="31"/>
      <c r="E1603" s="31"/>
      <c r="F1603" s="31" t="str">
        <f>IF(A1603&lt;&gt;"", _xlfn.IFNA(INDEX(Input_Lieferant!$A$9:$AS$159,MATCH(A1603,Input_Lieferant!$B$9:$B$158,0),MATCH(W1603,Input_Lieferant!$A$8:$AS$8,0)),""), "")&amp;""</f>
        <v>94</v>
      </c>
      <c r="G1603" s="31"/>
      <c r="H1603" s="31"/>
      <c r="I1603" s="31"/>
      <c r="J1603" s="31"/>
      <c r="K1603" s="31"/>
      <c r="L1603" s="31"/>
      <c r="M1603" s="31"/>
      <c r="N1603" s="31"/>
      <c r="O1603" s="31"/>
      <c r="P1603" s="31"/>
      <c r="Q1603" s="31"/>
      <c r="R1603" s="31"/>
      <c r="S1603" s="31"/>
      <c r="T1603" s="31"/>
      <c r="U1603" s="31"/>
      <c r="V1603" s="31"/>
      <c r="W1603" s="31" t="str">
        <f t="shared" si="49"/>
        <v>V_LAGERFAEHIGKEIT</v>
      </c>
      <c r="X1603" s="31"/>
      <c r="Y1603" s="31"/>
      <c r="Z1603" s="31"/>
      <c r="AA1603" s="31"/>
      <c r="AB1603" s="31"/>
      <c r="AC1603" s="31"/>
      <c r="AD1603" s="31"/>
      <c r="AE1603" s="31"/>
      <c r="AF1603" s="31"/>
      <c r="AG1603" s="31"/>
      <c r="AH1603" s="31"/>
    </row>
    <row r="1604" spans="1:34" x14ac:dyDescent="0.4">
      <c r="A1604" s="31">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31"/>
      <c r="C1604" s="25" t="str">
        <f t="shared" si="50"/>
        <v>001</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V_BETRIEBSMITTEL</v>
      </c>
      <c r="X1604" s="31"/>
      <c r="Y1604" s="31"/>
      <c r="Z1604" s="31"/>
      <c r="AA1604" s="31"/>
      <c r="AB1604" s="31"/>
      <c r="AC1604" s="31"/>
      <c r="AD1604" s="31"/>
      <c r="AE1604" s="31"/>
      <c r="AF1604" s="31"/>
      <c r="AG1604" s="31"/>
      <c r="AH1604" s="31"/>
    </row>
    <row r="1605" spans="1:34" x14ac:dyDescent="0.4">
      <c r="A1605" s="31">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31"/>
      <c r="C1605" s="25" t="str">
        <f t="shared" si="50"/>
        <v>001</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V_SONDERBETRIEBSMITTEL_MKZ</v>
      </c>
      <c r="X1605" s="31"/>
      <c r="Y1605" s="31"/>
      <c r="Z1605" s="31"/>
      <c r="AA1605" s="31"/>
      <c r="AB1605" s="31"/>
      <c r="AC1605" s="31"/>
      <c r="AD1605" s="31"/>
      <c r="AE1605" s="31"/>
      <c r="AF1605" s="31"/>
      <c r="AG1605" s="31"/>
      <c r="AH1605" s="31"/>
    </row>
    <row r="1606" spans="1:34" x14ac:dyDescent="0.4">
      <c r="A1606" s="31">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31"/>
      <c r="C1606" s="25" t="str">
        <f t="shared" si="50"/>
        <v>001</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V_SONDERBETRIEBSMITTEL_PRD</v>
      </c>
      <c r="X1606" s="31"/>
      <c r="Y1606" s="31"/>
      <c r="Z1606" s="31"/>
      <c r="AA1606" s="31"/>
      <c r="AB1606" s="31"/>
      <c r="AC1606" s="31"/>
      <c r="AD1606" s="31"/>
      <c r="AE1606" s="31"/>
      <c r="AF1606" s="31"/>
      <c r="AG1606" s="31"/>
      <c r="AH1606" s="31"/>
    </row>
    <row r="1607" spans="1:34" x14ac:dyDescent="0.4">
      <c r="A1607" s="31">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31"/>
      <c r="C1607" s="25" t="str">
        <f t="shared" si="50"/>
        <v>001</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31"/>
      <c r="H1607" s="31"/>
      <c r="I1607" s="31"/>
      <c r="J1607" s="31"/>
      <c r="K1607" s="31"/>
      <c r="L1607" s="31"/>
      <c r="M1607" s="31"/>
      <c r="N1607" s="31"/>
      <c r="O1607" s="31"/>
      <c r="P1607" s="31"/>
      <c r="Q1607" s="31"/>
      <c r="R1607" s="31"/>
      <c r="S1607" s="31"/>
      <c r="T1607" s="31"/>
      <c r="U1607" s="31"/>
      <c r="V1607" s="31"/>
      <c r="W1607" s="31" t="str">
        <f t="shared" si="49"/>
        <v>V_SONDERBETRIEBSMITTEL_TRP</v>
      </c>
      <c r="X1607" s="31"/>
      <c r="Y1607" s="31"/>
      <c r="Z1607" s="31"/>
      <c r="AA1607" s="31"/>
      <c r="AB1607" s="31"/>
      <c r="AC1607" s="31"/>
      <c r="AD1607" s="31"/>
      <c r="AE1607" s="31"/>
      <c r="AF1607" s="31"/>
      <c r="AG1607" s="31"/>
      <c r="AH1607" s="31"/>
    </row>
    <row r="1608" spans="1:34" x14ac:dyDescent="0.4">
      <c r="A1608" s="31">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31"/>
      <c r="C1608" s="25" t="str">
        <f t="shared" si="50"/>
        <v>001</v>
      </c>
      <c r="D1608" s="31"/>
      <c r="E1608" s="31"/>
      <c r="F1608" s="31" t="str">
        <f>IF(A1608&lt;&gt;"", _xlfn.IFNA(INDEX(Grunddaten!$A$9:$S$159,MATCH(A1608,Input_Lieferant!$B$9:$B$158,0),MATCH(W1608,Grunddaten!$A$8:$M$8,0)),""), "")&amp;""</f>
        <v>bBdFECfOTJfRhajNnKjJbfLVItoytg</v>
      </c>
      <c r="G1608" s="31"/>
      <c r="H1608" s="31"/>
      <c r="I1608" s="31"/>
      <c r="J1608" s="31"/>
      <c r="K1608" s="31"/>
      <c r="L1608" s="31"/>
      <c r="M1608" s="31"/>
      <c r="N1608" s="31"/>
      <c r="O1608" s="31"/>
      <c r="P1608" s="31"/>
      <c r="Q1608" s="31"/>
      <c r="R1608" s="31"/>
      <c r="S1608" s="31"/>
      <c r="T1608" s="31"/>
      <c r="U1608" s="31"/>
      <c r="V1608" s="31"/>
      <c r="W1608" s="31" t="str">
        <f t="shared" si="49"/>
        <v>V_A_NUMMER</v>
      </c>
      <c r="X1608" s="31"/>
      <c r="Y1608" s="31"/>
      <c r="Z1608" s="31"/>
      <c r="AA1608" s="31"/>
      <c r="AB1608" s="31"/>
      <c r="AC1608" s="31"/>
      <c r="AD1608" s="31"/>
      <c r="AE1608" s="31"/>
      <c r="AF1608" s="31"/>
      <c r="AG1608" s="31"/>
      <c r="AH1608" s="31"/>
    </row>
    <row r="1609" spans="1:34" x14ac:dyDescent="0.4">
      <c r="A1609" s="31">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31"/>
      <c r="C1609" s="25" t="str">
        <f t="shared" si="50"/>
        <v>001</v>
      </c>
      <c r="D1609" s="31"/>
      <c r="E1609" s="31"/>
      <c r="F1609" s="31" t="str">
        <f>IF(A1609&lt;&gt;"", _xlfn.IFNA(INDEX(Grunddaten!$A$9:$S$159,MATCH(A1609,Input_Lieferant!$B$9:$B$158,0),MATCH(W1609,Grunddaten!$A$8:$M$8,0)),""), "")&amp;""</f>
        <v>3.71</v>
      </c>
      <c r="G1609" s="31"/>
      <c r="H1609" s="31"/>
      <c r="I1609" s="31"/>
      <c r="J1609" s="31"/>
      <c r="K1609" s="31"/>
      <c r="L1609" s="31"/>
      <c r="M1609" s="31"/>
      <c r="N1609" s="31"/>
      <c r="O1609" s="31"/>
      <c r="P1609" s="31"/>
      <c r="Q1609" s="31"/>
      <c r="R1609" s="31"/>
      <c r="S1609" s="31"/>
      <c r="T1609" s="31"/>
      <c r="U1609" s="31"/>
      <c r="V1609" s="31"/>
      <c r="W1609" s="31" t="str">
        <f t="shared" si="49"/>
        <v>V_REVFREMD</v>
      </c>
      <c r="X1609" s="31"/>
      <c r="Y1609" s="31"/>
      <c r="Z1609" s="31"/>
      <c r="AA1609" s="31"/>
      <c r="AB1609" s="31"/>
      <c r="AC1609" s="31"/>
      <c r="AD1609" s="31"/>
      <c r="AE1609" s="31"/>
      <c r="AF1609" s="31"/>
      <c r="AG1609" s="31"/>
      <c r="AH1609" s="31"/>
    </row>
    <row r="1610" spans="1:34" x14ac:dyDescent="0.4">
      <c r="A1610" s="31">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31"/>
      <c r="C1610" s="25" t="str">
        <f t="shared" si="50"/>
        <v>001</v>
      </c>
      <c r="D1610" s="31"/>
      <c r="E1610" s="31"/>
      <c r="F1610" s="31" t="str">
        <f>IF(A1610&lt;&gt;"", _xlfn.IFNA(INDEX(Grunddaten!$A$9:$S$159,MATCH(A1610,Input_Lieferant!$B$9:$B$158,0),MATCH(W1610,Grunddaten!$A$8:$M$8,0)),""), "")&amp;""</f>
        <v>9.08</v>
      </c>
      <c r="G1610" s="31"/>
      <c r="H1610" s="31"/>
      <c r="I1610" s="31"/>
      <c r="J1610" s="31"/>
      <c r="K1610" s="31"/>
      <c r="L1610" s="31"/>
      <c r="M1610" s="31"/>
      <c r="N1610" s="31"/>
      <c r="O1610" s="31"/>
      <c r="P1610" s="31"/>
      <c r="Q1610" s="31"/>
      <c r="R1610" s="31"/>
      <c r="S1610" s="31"/>
      <c r="T1610" s="31"/>
      <c r="U1610" s="31"/>
      <c r="V1610" s="31"/>
      <c r="W1610" s="31" t="str">
        <f t="shared" si="49"/>
        <v>V_REVEIGEN</v>
      </c>
      <c r="X1610" s="31"/>
      <c r="Y1610" s="31"/>
      <c r="Z1610" s="31"/>
      <c r="AA1610" s="31"/>
      <c r="AB1610" s="31"/>
      <c r="AC1610" s="31"/>
      <c r="AD1610" s="31"/>
      <c r="AE1610" s="31"/>
      <c r="AF1610" s="31"/>
      <c r="AG1610" s="31"/>
      <c r="AH1610" s="31"/>
    </row>
    <row r="1611" spans="1:34" x14ac:dyDescent="0.4">
      <c r="A1611" s="31">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31"/>
      <c r="C1611" s="25" t="str">
        <f t="shared" si="50"/>
        <v>001</v>
      </c>
      <c r="D1611" s="31"/>
      <c r="E1611" s="31"/>
      <c r="F1611" s="31" t="str">
        <f>IF(A1611&lt;&gt;"", _xlfn.IFNA(INDEX('Systemmanager - Datenassistent'!$A$9:$AE$159,MATCH(A1611,Input_Lieferant!$B$9:$B$158,0),MATCH(W1611,'Systemmanager - Datenassistent'!$A$8:$AE$8,0)),""), "")&amp;""</f>
        <v>WJexABCzPLvzTEDOLlhWESwmaetTce</v>
      </c>
      <c r="G1611" s="31"/>
      <c r="H1611" s="31"/>
      <c r="I1611" s="31"/>
      <c r="J1611" s="31"/>
      <c r="K1611" s="31"/>
      <c r="L1611" s="31"/>
      <c r="M1611" s="31"/>
      <c r="N1611" s="31"/>
      <c r="O1611" s="31"/>
      <c r="P1611" s="31"/>
      <c r="Q1611" s="31"/>
      <c r="R1611" s="31"/>
      <c r="S1611" s="31"/>
      <c r="T1611" s="31"/>
      <c r="U1611" s="31"/>
      <c r="V1611" s="31"/>
      <c r="W1611" s="31" t="str">
        <f t="shared" si="49"/>
        <v>V_SYSTEMMANAGER</v>
      </c>
      <c r="X1611" s="31"/>
      <c r="Y1611" s="31"/>
      <c r="Z1611" s="31"/>
      <c r="AA1611" s="31"/>
      <c r="AB1611" s="31"/>
      <c r="AC1611" s="31"/>
      <c r="AD1611" s="31"/>
      <c r="AE1611" s="31"/>
      <c r="AF1611" s="31"/>
      <c r="AG1611" s="31"/>
      <c r="AH1611" s="31"/>
    </row>
    <row r="1612" spans="1:34" x14ac:dyDescent="0.4">
      <c r="A1612" s="31">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31"/>
      <c r="C1612" s="25" t="str">
        <f t="shared" si="50"/>
        <v>001</v>
      </c>
      <c r="D1612" s="31"/>
      <c r="E1612" s="31"/>
      <c r="F1612" s="31" t="str">
        <f>IF(A1612&lt;&gt;"", _xlfn.IFNA(INDEX(Grunddaten!$A$9:$S$159,MATCH(A1612,Input_Lieferant!$B$9:$B$158,0),MATCH(W1612,Grunddaten!$A$8:$M$8,0)),""), "")&amp;""</f>
        <v>N</v>
      </c>
      <c r="G1612" s="31"/>
      <c r="H1612" s="31"/>
      <c r="I1612" s="31"/>
      <c r="J1612" s="31"/>
      <c r="K1612" s="31"/>
      <c r="L1612" s="31"/>
      <c r="M1612" s="31"/>
      <c r="N1612" s="31"/>
      <c r="O1612" s="31"/>
      <c r="P1612" s="31"/>
      <c r="Q1612" s="31"/>
      <c r="R1612" s="31"/>
      <c r="S1612" s="31"/>
      <c r="T1612" s="31"/>
      <c r="U1612" s="31"/>
      <c r="V1612" s="31"/>
      <c r="W1612" s="31" t="str">
        <f t="shared" si="49"/>
        <v>V_UEBERSETZUNG</v>
      </c>
      <c r="X1612" s="31"/>
      <c r="Y1612" s="31"/>
      <c r="Z1612" s="31"/>
      <c r="AA1612" s="31"/>
      <c r="AB1612" s="31"/>
      <c r="AC1612" s="31"/>
      <c r="AD1612" s="31"/>
      <c r="AE1612" s="31"/>
      <c r="AF1612" s="31"/>
      <c r="AG1612" s="31"/>
      <c r="AH1612" s="31"/>
    </row>
    <row r="1613" spans="1:34" x14ac:dyDescent="0.4">
      <c r="A1613" s="31">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31"/>
      <c r="C1613" s="25" t="str">
        <f t="shared" si="50"/>
        <v>001</v>
      </c>
      <c r="D1613" s="31"/>
      <c r="E1613" s="31"/>
      <c r="F1613" s="31" t="str">
        <f>IF(A1613&lt;&gt;"", _xlfn.IFNA(INDEX('Systemmanager - Datenassistent'!$A$9:$AE$159,MATCH(A1613,Input_Lieferant!$B$9:$B$158,0),MATCH(W1613,'Systemmanager - Datenassistent'!$A$8:$AE$8,0)),""), "")&amp;""</f>
        <v>nVDxCviVWJFFnbdRgTVheofNuJQSAS</v>
      </c>
      <c r="G1613" s="31"/>
      <c r="H1613" s="31"/>
      <c r="I1613" s="31"/>
      <c r="J1613" s="31"/>
      <c r="K1613" s="31"/>
      <c r="L1613" s="31"/>
      <c r="M1613" s="31"/>
      <c r="N1613" s="31"/>
      <c r="O1613" s="31"/>
      <c r="P1613" s="31"/>
      <c r="Q1613" s="31"/>
      <c r="R1613" s="31"/>
      <c r="S1613" s="31"/>
      <c r="T1613" s="31"/>
      <c r="U1613" s="31"/>
      <c r="V1613" s="31"/>
      <c r="W1613" s="31" t="str">
        <f t="shared" si="49"/>
        <v>V_KENNZIFFER</v>
      </c>
      <c r="X1613" s="31"/>
      <c r="Y1613" s="31"/>
      <c r="Z1613" s="31"/>
      <c r="AA1613" s="31"/>
      <c r="AB1613" s="31"/>
      <c r="AC1613" s="31"/>
      <c r="AD1613" s="31"/>
      <c r="AE1613" s="31"/>
      <c r="AF1613" s="31"/>
      <c r="AG1613" s="31"/>
      <c r="AH1613" s="31"/>
    </row>
    <row r="1614" spans="1:34" x14ac:dyDescent="0.4">
      <c r="A1614" s="31">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31"/>
      <c r="C1614" s="25" t="str">
        <f t="shared" si="50"/>
        <v>001</v>
      </c>
      <c r="D1614" s="31"/>
      <c r="E1614" s="31"/>
      <c r="F1614" s="31" t="str">
        <f>IF(A1614&lt;&gt;"", _xlfn.IFNA(INDEX('Systemmanager - Datenassistent'!$A$9:$AE$159,MATCH(A1614,Input_Lieferant!$B$9:$B$158,0),MATCH(W1614,'Systemmanager - Datenassistent'!$A$8:$AE$8,0)),""), "")&amp;""</f>
        <v/>
      </c>
      <c r="G1614" s="31"/>
      <c r="H1614" s="31"/>
      <c r="I1614" s="31"/>
      <c r="J1614" s="31"/>
      <c r="K1614" s="31"/>
      <c r="L1614" s="31"/>
      <c r="M1614" s="31"/>
      <c r="N1614" s="31"/>
      <c r="O1614" s="31"/>
      <c r="P1614" s="31"/>
      <c r="Q1614" s="31"/>
      <c r="R1614" s="31"/>
      <c r="S1614" s="31"/>
      <c r="T1614" s="31"/>
      <c r="U1614" s="31"/>
      <c r="V1614" s="31"/>
      <c r="W1614" s="31" t="str">
        <f t="shared" si="49"/>
        <v>V_NEXT_HIGHER</v>
      </c>
      <c r="X1614" s="31"/>
      <c r="Y1614" s="31"/>
      <c r="Z1614" s="31"/>
      <c r="AA1614" s="31"/>
      <c r="AB1614" s="31"/>
      <c r="AC1614" s="31"/>
      <c r="AD1614" s="31"/>
      <c r="AE1614" s="31"/>
      <c r="AF1614" s="31"/>
      <c r="AG1614" s="31"/>
      <c r="AH1614" s="31"/>
    </row>
    <row r="1615" spans="1:34" x14ac:dyDescent="0.4">
      <c r="A1615" s="31">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31"/>
      <c r="C1615" s="25" t="str">
        <f t="shared" si="50"/>
        <v>001</v>
      </c>
      <c r="D1615" s="31"/>
      <c r="E1615" s="31"/>
      <c r="F1615" s="31" t="str">
        <f>IF(A1615&lt;&gt;"", _xlfn.IFNA(INDEX(Grunddaten!$A$9:$S$159,MATCH(A1615,Input_Lieferant!$B$9:$B$158,0),MATCH(W1615,Grunddaten!$A$8:$M$8,0)),""), "")&amp;""</f>
        <v>J</v>
      </c>
      <c r="G1615" s="31"/>
      <c r="H1615" s="31"/>
      <c r="I1615" s="31"/>
      <c r="J1615" s="31"/>
      <c r="K1615" s="31"/>
      <c r="L1615" s="31"/>
      <c r="M1615" s="31"/>
      <c r="N1615" s="31"/>
      <c r="O1615" s="31"/>
      <c r="P1615" s="31"/>
      <c r="Q1615" s="31"/>
      <c r="R1615" s="31"/>
      <c r="S1615" s="31"/>
      <c r="T1615" s="31"/>
      <c r="U1615" s="31"/>
      <c r="V1615" s="31"/>
      <c r="W1615" s="31" t="str">
        <f t="shared" si="49"/>
        <v>V_ZERTFLUG</v>
      </c>
      <c r="X1615" s="31"/>
      <c r="Y1615" s="31"/>
      <c r="Z1615" s="31"/>
      <c r="AA1615" s="31"/>
      <c r="AB1615" s="31"/>
      <c r="AC1615" s="31"/>
      <c r="AD1615" s="31"/>
      <c r="AE1615" s="31"/>
      <c r="AF1615" s="31"/>
      <c r="AG1615" s="31"/>
      <c r="AH1615" s="31"/>
    </row>
    <row r="1616" spans="1:34" x14ac:dyDescent="0.4">
      <c r="A1616" s="31">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31"/>
      <c r="C1616" s="25" t="str">
        <f t="shared" si="50"/>
        <v>001</v>
      </c>
      <c r="D1616" s="31"/>
      <c r="E1616" s="31"/>
      <c r="F1616" s="31" t="str">
        <f>IF(A1616&lt;&gt;"", _xlfn.IFNA(INDEX('Systemmanager - Datenassistent'!$A$9:$AE$159,MATCH(A1616,Input_Lieferant!$B$9:$B$158,0),MATCH(W1616,'Systemmanager - Datenassistent'!$A$8:$AE$8,0)),""), "")&amp;""</f>
        <v>X</v>
      </c>
      <c r="G1616" s="31"/>
      <c r="H1616" s="31"/>
      <c r="I1616" s="31"/>
      <c r="J1616" s="31"/>
      <c r="K1616" s="31"/>
      <c r="L1616" s="31"/>
      <c r="M1616" s="31"/>
      <c r="N1616" s="31"/>
      <c r="O1616" s="31"/>
      <c r="P1616" s="31"/>
      <c r="Q1616" s="31"/>
      <c r="R1616" s="31"/>
      <c r="S1616" s="31"/>
      <c r="T1616" s="31"/>
      <c r="U1616" s="31"/>
      <c r="V1616" s="31"/>
      <c r="W1616" s="31" t="str">
        <f t="shared" si="49"/>
        <v>V_APM</v>
      </c>
      <c r="X1616" s="31"/>
      <c r="Y1616" s="31"/>
      <c r="Z1616" s="31"/>
      <c r="AA1616" s="31"/>
      <c r="AB1616" s="31"/>
      <c r="AC1616" s="31"/>
      <c r="AD1616" s="31"/>
      <c r="AE1616" s="31"/>
      <c r="AF1616" s="31"/>
      <c r="AG1616" s="31"/>
      <c r="AH1616" s="31"/>
    </row>
    <row r="1617" spans="1:34" x14ac:dyDescent="0.4">
      <c r="A1617" s="31">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31"/>
      <c r="C1617" s="25" t="str">
        <f t="shared" si="50"/>
        <v>001</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V_CHEOPS</v>
      </c>
      <c r="X1617" s="31"/>
      <c r="Y1617" s="31"/>
      <c r="Z1617" s="31"/>
      <c r="AA1617" s="31"/>
      <c r="AB1617" s="31"/>
      <c r="AC1617" s="31"/>
      <c r="AD1617" s="31"/>
      <c r="AE1617" s="31"/>
      <c r="AF1617" s="31"/>
      <c r="AG1617" s="31"/>
      <c r="AH1617" s="31"/>
    </row>
    <row r="1618" spans="1:34" x14ac:dyDescent="0.4">
      <c r="A1618" s="31">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31"/>
      <c r="C1618" s="25" t="str">
        <f t="shared" si="50"/>
        <v>001</v>
      </c>
      <c r="D1618" s="31"/>
      <c r="E1618" s="31"/>
      <c r="F1618" s="31" t="str">
        <f>IF(A1618&lt;&gt;"", _xlfn.IFNA(INDEX('Systemmanager - Datenassistent'!$A$9:$AE$159,MATCH(A1618,Input_Lieferant!$B$9:$B$158,0),MATCH(W1618,'Systemmanager - Datenassistent'!$A$8:$AE$8,0)),""), "")&amp;""</f>
        <v/>
      </c>
      <c r="G1618" s="31"/>
      <c r="H1618" s="31"/>
      <c r="I1618" s="31"/>
      <c r="J1618" s="31"/>
      <c r="K1618" s="31"/>
      <c r="L1618" s="31"/>
      <c r="M1618" s="31"/>
      <c r="N1618" s="31"/>
      <c r="O1618" s="31"/>
      <c r="P1618" s="31"/>
      <c r="Q1618" s="31"/>
      <c r="R1618" s="31"/>
      <c r="S1618" s="31"/>
      <c r="T1618" s="31"/>
      <c r="U1618" s="31"/>
      <c r="V1618" s="31"/>
      <c r="W1618" s="31" t="str">
        <f t="shared" si="49"/>
        <v>V_SVSAA</v>
      </c>
      <c r="X1618" s="31"/>
      <c r="Y1618" s="31"/>
      <c r="Z1618" s="31"/>
      <c r="AA1618" s="31"/>
      <c r="AB1618" s="31"/>
      <c r="AC1618" s="31"/>
      <c r="AD1618" s="31"/>
      <c r="AE1618" s="31"/>
      <c r="AF1618" s="31"/>
      <c r="AG1618" s="31"/>
      <c r="AH1618" s="31"/>
    </row>
    <row r="1619" spans="1:34" x14ac:dyDescent="0.4">
      <c r="A1619" s="31">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31"/>
      <c r="C1619" s="25" t="str">
        <f t="shared" si="50"/>
        <v>001</v>
      </c>
      <c r="D1619" s="31"/>
      <c r="E1619" s="31"/>
      <c r="F1619" s="31" t="str">
        <f>IF(A1619&lt;&gt;"", IFERROR(ROUND(INDEX(Input_Lieferant!$A$9:$AS$159,MATCH(A1619,Input_Lieferant!$B$9:$B$158,0),MATCH(W1619,Input_Lieferant!$A$8:$AS$8,0)),2),""), "")&amp;""</f>
        <v>5.1</v>
      </c>
      <c r="G1619" s="31"/>
      <c r="H1619" s="31"/>
      <c r="I1619" s="31"/>
      <c r="J1619" s="31"/>
      <c r="K1619" s="31"/>
      <c r="L1619" s="31"/>
      <c r="M1619" s="31"/>
      <c r="N1619" s="31"/>
      <c r="O1619" s="31"/>
      <c r="P1619" s="31"/>
      <c r="Q1619" s="31"/>
      <c r="R1619" s="31"/>
      <c r="S1619" s="31"/>
      <c r="T1619" s="31"/>
      <c r="U1619" s="31"/>
      <c r="V1619" s="31"/>
      <c r="W1619" s="31" t="str">
        <f t="shared" si="49"/>
        <v>V_BEWERTUNGSPREIS</v>
      </c>
      <c r="X1619" s="31"/>
      <c r="Y1619" s="31"/>
      <c r="Z1619" s="31"/>
      <c r="AA1619" s="31"/>
      <c r="AB1619" s="31"/>
      <c r="AC1619" s="31"/>
      <c r="AD1619" s="31"/>
      <c r="AE1619" s="31"/>
      <c r="AF1619" s="31"/>
      <c r="AG1619" s="31"/>
      <c r="AH1619" s="31"/>
    </row>
    <row r="1620" spans="1:34" x14ac:dyDescent="0.4">
      <c r="A1620" s="31">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31"/>
      <c r="C1620" s="25" t="str">
        <f t="shared" si="50"/>
        <v>001</v>
      </c>
      <c r="D1620" s="31"/>
      <c r="E1620" s="31"/>
      <c r="F1620" s="31" t="str">
        <f>IF(A1620&lt;&gt;"", _xlfn.IFNA(INDEX(Input_Lieferant!$A$9:$AS$159,MATCH(A1620,Input_Lieferant!$B$9:$B$158,0),MATCH(W1620,Input_Lieferant!$A$8:$AS$8,0)),""), "")&amp;""</f>
        <v>CHF</v>
      </c>
      <c r="G1620" s="31"/>
      <c r="H1620" s="31"/>
      <c r="I1620" s="31"/>
      <c r="J1620" s="31"/>
      <c r="K1620" s="31"/>
      <c r="L1620" s="31"/>
      <c r="M1620" s="31"/>
      <c r="N1620" s="31"/>
      <c r="O1620" s="31"/>
      <c r="P1620" s="31"/>
      <c r="Q1620" s="31"/>
      <c r="R1620" s="31"/>
      <c r="S1620" s="31"/>
      <c r="T1620" s="31"/>
      <c r="U1620" s="31"/>
      <c r="V1620" s="31"/>
      <c r="W1620" s="31" t="str">
        <f t="shared" si="49"/>
        <v>V_WAEHRUNG</v>
      </c>
      <c r="X1620" s="31"/>
      <c r="Y1620" s="31"/>
      <c r="Z1620" s="31"/>
      <c r="AA1620" s="31"/>
      <c r="AB1620" s="31"/>
      <c r="AC1620" s="31"/>
      <c r="AD1620" s="31"/>
      <c r="AE1620" s="31"/>
      <c r="AF1620" s="31"/>
      <c r="AG1620" s="31"/>
      <c r="AH1620" s="31"/>
    </row>
    <row r="1621" spans="1:34" x14ac:dyDescent="0.4">
      <c r="A1621" s="31">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31"/>
      <c r="C1621" s="25" t="str">
        <f t="shared" si="50"/>
        <v>001</v>
      </c>
      <c r="D1621" s="31"/>
      <c r="E1621" s="31"/>
      <c r="F1621" s="31" t="str">
        <f>IF(A1621&lt;&gt;"", _xlfn.IFNA(INDEX(Input_Lieferant!$A$9:$AS$159,MATCH(A1621,Input_Lieferant!$B$9:$B$158,0),MATCH(W1621,Input_Lieferant!$A$8:$AS$8,0)),""), "")&amp;""</f>
        <v>5</v>
      </c>
      <c r="G1621" s="31"/>
      <c r="H1621" s="31"/>
      <c r="I1621" s="31"/>
      <c r="J1621" s="31"/>
      <c r="K1621" s="31"/>
      <c r="L1621" s="31"/>
      <c r="M1621" s="31"/>
      <c r="N1621" s="31"/>
      <c r="O1621" s="31"/>
      <c r="P1621" s="31"/>
      <c r="Q1621" s="31"/>
      <c r="R1621" s="31"/>
      <c r="S1621" s="31"/>
      <c r="T1621" s="31"/>
      <c r="U1621" s="31"/>
      <c r="V1621" s="31"/>
      <c r="W1621" s="31" t="str">
        <f t="shared" si="49"/>
        <v>V_PREISEINHEIT</v>
      </c>
      <c r="X1621" s="31"/>
      <c r="Y1621" s="31"/>
      <c r="Z1621" s="31"/>
      <c r="AA1621" s="31"/>
      <c r="AB1621" s="31"/>
      <c r="AC1621" s="31"/>
      <c r="AD1621" s="31"/>
      <c r="AE1621" s="31"/>
      <c r="AF1621" s="31"/>
      <c r="AG1621" s="31"/>
      <c r="AH1621" s="31"/>
    </row>
    <row r="1622" spans="1:34" x14ac:dyDescent="0.4">
      <c r="A1622" s="31">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31"/>
      <c r="C1622" s="25" t="str">
        <f t="shared" si="50"/>
        <v>001</v>
      </c>
      <c r="D1622" s="31"/>
      <c r="E1622" s="31"/>
      <c r="F1622" s="31">
        <f ca="1">IF(A1622&lt;&gt;"",NOW(),"")</f>
        <v>45755.458306250002</v>
      </c>
      <c r="G1622" s="31"/>
      <c r="H1622" s="31"/>
      <c r="I1622" s="31"/>
      <c r="J1622" s="31"/>
      <c r="K1622" s="31"/>
      <c r="L1622" s="31"/>
      <c r="M1622" s="31"/>
      <c r="N1622" s="31"/>
      <c r="O1622" s="31"/>
      <c r="P1622" s="31"/>
      <c r="Q1622" s="31"/>
      <c r="R1622" s="31"/>
      <c r="S1622" s="31"/>
      <c r="T1622" s="31"/>
      <c r="U1622" s="31"/>
      <c r="V1622" s="31"/>
      <c r="W1622" s="31" t="str">
        <f t="shared" si="49"/>
        <v>V_GUELTIGAB</v>
      </c>
      <c r="X1622" s="31"/>
      <c r="Y1622" s="31"/>
      <c r="Z1622" s="31"/>
      <c r="AA1622" s="31"/>
      <c r="AB1622" s="31"/>
      <c r="AC1622" s="31"/>
      <c r="AD1622" s="31"/>
      <c r="AE1622" s="31"/>
      <c r="AF1622" s="31"/>
      <c r="AG1622" s="31"/>
      <c r="AH1622" s="31"/>
    </row>
    <row r="1623" spans="1:34" x14ac:dyDescent="0.4">
      <c r="A1623" s="31">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31"/>
      <c r="C1623" s="25" t="str">
        <f t="shared" si="50"/>
        <v>001</v>
      </c>
      <c r="D1623" s="31"/>
      <c r="E1623" s="31"/>
      <c r="F1623" s="31" t="str">
        <f>IF(A1623&lt;&gt;"", _xlfn.IFNA(INDEX('Systemmanager - Datenassistent'!$A$9:$AE$159,MATCH(A1623,Input_Lieferant!$B$9:$B$158,0),MATCH(W1623,'Systemmanager - Datenassistent'!$A$8:$AE$8,0)),""), "")&amp;""</f>
        <v>X</v>
      </c>
      <c r="G1623" s="31"/>
      <c r="H1623" s="31"/>
      <c r="I1623" s="31"/>
      <c r="J1623" s="31"/>
      <c r="K1623" s="31"/>
      <c r="L1623" s="31"/>
      <c r="M1623" s="31"/>
      <c r="N1623" s="31"/>
      <c r="O1623" s="31"/>
      <c r="P1623" s="31"/>
      <c r="Q1623" s="31"/>
      <c r="R1623" s="31"/>
      <c r="S1623" s="31"/>
      <c r="T1623" s="31"/>
      <c r="U1623" s="31"/>
      <c r="V1623" s="31"/>
      <c r="W1623" s="31" t="str">
        <f t="shared" si="49"/>
        <v>V_MIET_RELEVANZ</v>
      </c>
      <c r="X1623" s="31"/>
      <c r="Y1623" s="31"/>
      <c r="Z1623" s="31"/>
      <c r="AA1623" s="31"/>
      <c r="AB1623" s="31"/>
      <c r="AC1623" s="31"/>
      <c r="AD1623" s="31"/>
      <c r="AE1623" s="31"/>
      <c r="AF1623" s="31"/>
      <c r="AG1623" s="31"/>
      <c r="AH1623" s="31"/>
    </row>
    <row r="1624" spans="1:34" x14ac:dyDescent="0.4">
      <c r="A1624" s="31">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31"/>
      <c r="C1624" s="25" t="str">
        <f t="shared" si="50"/>
        <v>001</v>
      </c>
      <c r="D1624" s="31"/>
      <c r="E1624" s="31"/>
      <c r="F1624" s="31" t="str">
        <f>IF(A1624&lt;&gt;"", _xlfn.IFNA(INDEX('Systemmanager - Datenassistent'!$A$9:$AE$159,MATCH(A1624,Input_Lieferant!$B$9:$B$158,0),MATCH(W1624,'Systemmanager - Datenassistent'!$A$8:$AE$8,0)),""), "")&amp;""</f>
        <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V_NACHSCHUBKLASSE</v>
      </c>
      <c r="X1624" s="31"/>
      <c r="Y1624" s="31"/>
      <c r="Z1624" s="31"/>
      <c r="AA1624" s="31"/>
      <c r="AB1624" s="31"/>
      <c r="AC1624" s="31"/>
      <c r="AD1624" s="31"/>
      <c r="AE1624" s="31"/>
      <c r="AF1624" s="31"/>
      <c r="AG1624" s="31"/>
      <c r="AH1624" s="31"/>
    </row>
    <row r="1625" spans="1:34" x14ac:dyDescent="0.4">
      <c r="A1625" s="31">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31"/>
      <c r="C1625" s="25" t="str">
        <f t="shared" si="50"/>
        <v>001</v>
      </c>
      <c r="D1625" s="31"/>
      <c r="E1625" s="31"/>
      <c r="F1625" s="31" t="str">
        <f>IF(A1625&lt;&gt;"", _xlfn.IFNA(INDEX(Input_Lieferant!$A$9:$AS$159,MATCH(A1625,Input_Lieferant!$B$9:$B$158,0),MATCH(W1625,Input_Lieferant!$A$8:$AS$8,0)),""), "")&amp;""</f>
        <v>72</v>
      </c>
      <c r="G1625" s="31"/>
      <c r="H1625" s="31"/>
      <c r="I1625" s="31"/>
      <c r="J1625" s="31"/>
      <c r="K1625" s="31"/>
      <c r="L1625" s="31"/>
      <c r="M1625" s="31"/>
      <c r="N1625" s="31"/>
      <c r="O1625" s="31"/>
      <c r="P1625" s="31"/>
      <c r="Q1625" s="31"/>
      <c r="R1625" s="31"/>
      <c r="S1625" s="31"/>
      <c r="T1625" s="31"/>
      <c r="U1625" s="31"/>
      <c r="V1625" s="31"/>
      <c r="W1625" s="31" t="str">
        <f t="shared" si="51"/>
        <v>V_LAGERFAEHIGKEIT</v>
      </c>
      <c r="X1625" s="31"/>
      <c r="Y1625" s="31"/>
      <c r="Z1625" s="31"/>
      <c r="AA1625" s="31"/>
      <c r="AB1625" s="31"/>
      <c r="AC1625" s="31"/>
      <c r="AD1625" s="31"/>
      <c r="AE1625" s="31"/>
      <c r="AF1625" s="31"/>
      <c r="AG1625" s="31"/>
      <c r="AH1625" s="31"/>
    </row>
    <row r="1626" spans="1:34" x14ac:dyDescent="0.4">
      <c r="A1626" s="31">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31"/>
      <c r="C1626" s="25" t="str">
        <f t="shared" si="50"/>
        <v>001</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V_BETRIEBSMITTEL</v>
      </c>
      <c r="X1626" s="31"/>
      <c r="Y1626" s="31"/>
      <c r="Z1626" s="31"/>
      <c r="AA1626" s="31"/>
      <c r="AB1626" s="31"/>
      <c r="AC1626" s="31"/>
      <c r="AD1626" s="31"/>
      <c r="AE1626" s="31"/>
      <c r="AF1626" s="31"/>
      <c r="AG1626" s="31"/>
      <c r="AH1626" s="31"/>
    </row>
    <row r="1627" spans="1:34" x14ac:dyDescent="0.4">
      <c r="A1627" s="31">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31"/>
      <c r="C1627" s="25" t="str">
        <f t="shared" si="50"/>
        <v>001</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31"/>
      <c r="H1627" s="31"/>
      <c r="I1627" s="31"/>
      <c r="J1627" s="31"/>
      <c r="K1627" s="31"/>
      <c r="L1627" s="31"/>
      <c r="M1627" s="31"/>
      <c r="N1627" s="31"/>
      <c r="O1627" s="31"/>
      <c r="P1627" s="31"/>
      <c r="Q1627" s="31"/>
      <c r="R1627" s="31"/>
      <c r="S1627" s="31"/>
      <c r="T1627" s="31"/>
      <c r="U1627" s="31"/>
      <c r="V1627" s="31"/>
      <c r="W1627" s="31" t="str">
        <f t="shared" si="51"/>
        <v>V_SONDERBETRIEBSMITTEL_MKZ</v>
      </c>
      <c r="X1627" s="31"/>
      <c r="Y1627" s="31"/>
      <c r="Z1627" s="31"/>
      <c r="AA1627" s="31"/>
      <c r="AB1627" s="31"/>
      <c r="AC1627" s="31"/>
      <c r="AD1627" s="31"/>
      <c r="AE1627" s="31"/>
      <c r="AF1627" s="31"/>
      <c r="AG1627" s="31"/>
      <c r="AH1627" s="31"/>
    </row>
    <row r="1628" spans="1:34" x14ac:dyDescent="0.4">
      <c r="A1628" s="31">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31"/>
      <c r="C1628" s="25" t="str">
        <f t="shared" si="50"/>
        <v>001</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V_SONDERBETRIEBSMITTEL_PRD</v>
      </c>
      <c r="X1628" s="31"/>
      <c r="Y1628" s="31"/>
      <c r="Z1628" s="31"/>
      <c r="AA1628" s="31"/>
      <c r="AB1628" s="31"/>
      <c r="AC1628" s="31"/>
      <c r="AD1628" s="31"/>
      <c r="AE1628" s="31"/>
      <c r="AF1628" s="31"/>
      <c r="AG1628" s="31"/>
      <c r="AH1628" s="31"/>
    </row>
    <row r="1629" spans="1:34" x14ac:dyDescent="0.4">
      <c r="A1629" s="31">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31"/>
      <c r="C1629" s="25" t="str">
        <f t="shared" si="50"/>
        <v>001</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V_SONDERBETRIEBSMITTEL_TRP</v>
      </c>
      <c r="X1629" s="31"/>
      <c r="Y1629" s="31"/>
      <c r="Z1629" s="31"/>
      <c r="AA1629" s="31"/>
      <c r="AB1629" s="31"/>
      <c r="AC1629" s="31"/>
      <c r="AD1629" s="31"/>
      <c r="AE1629" s="31"/>
      <c r="AF1629" s="31"/>
      <c r="AG1629" s="31"/>
      <c r="AH1629" s="31"/>
    </row>
    <row r="1630" spans="1:34" x14ac:dyDescent="0.4">
      <c r="A1630" s="31">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31"/>
      <c r="C1630" s="25" t="str">
        <f t="shared" si="50"/>
        <v>001</v>
      </c>
      <c r="D1630" s="31"/>
      <c r="E1630" s="31"/>
      <c r="F1630" s="31" t="str">
        <f>IF(A1630&lt;&gt;"", _xlfn.IFNA(INDEX(Grunddaten!$A$9:$S$159,MATCH(A1630,Input_Lieferant!$B$9:$B$158,0),MATCH(W1630,Grunddaten!$A$8:$M$8,0)),""), "")&amp;""</f>
        <v>ShrVqOVIdChQKJNxLikgkrVlbkDrEE</v>
      </c>
      <c r="G1630" s="31"/>
      <c r="H1630" s="31"/>
      <c r="I1630" s="31"/>
      <c r="J1630" s="31"/>
      <c r="K1630" s="31"/>
      <c r="L1630" s="31"/>
      <c r="M1630" s="31"/>
      <c r="N1630" s="31"/>
      <c r="O1630" s="31"/>
      <c r="P1630" s="31"/>
      <c r="Q1630" s="31"/>
      <c r="R1630" s="31"/>
      <c r="S1630" s="31"/>
      <c r="T1630" s="31"/>
      <c r="U1630" s="31"/>
      <c r="V1630" s="31"/>
      <c r="W1630" s="31" t="str">
        <f t="shared" si="51"/>
        <v>V_A_NUMMER</v>
      </c>
      <c r="X1630" s="31"/>
      <c r="Y1630" s="31"/>
      <c r="Z1630" s="31"/>
      <c r="AA1630" s="31"/>
      <c r="AB1630" s="31"/>
      <c r="AC1630" s="31"/>
      <c r="AD1630" s="31"/>
      <c r="AE1630" s="31"/>
      <c r="AF1630" s="31"/>
      <c r="AG1630" s="31"/>
      <c r="AH1630" s="31"/>
    </row>
    <row r="1631" spans="1:34" x14ac:dyDescent="0.4">
      <c r="A1631" s="31">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31"/>
      <c r="C1631" s="25" t="str">
        <f t="shared" si="50"/>
        <v>001</v>
      </c>
      <c r="D1631" s="31"/>
      <c r="E1631" s="31"/>
      <c r="F1631" s="31" t="str">
        <f>IF(A1631&lt;&gt;"", _xlfn.IFNA(INDEX(Grunddaten!$A$9:$S$159,MATCH(A1631,Input_Lieferant!$B$9:$B$158,0),MATCH(W1631,Grunddaten!$A$8:$M$8,0)),""), "")&amp;""</f>
        <v>7.11</v>
      </c>
      <c r="G1631" s="31"/>
      <c r="H1631" s="31"/>
      <c r="I1631" s="31"/>
      <c r="J1631" s="31"/>
      <c r="K1631" s="31"/>
      <c r="L1631" s="31"/>
      <c r="M1631" s="31"/>
      <c r="N1631" s="31"/>
      <c r="O1631" s="31"/>
      <c r="P1631" s="31"/>
      <c r="Q1631" s="31"/>
      <c r="R1631" s="31"/>
      <c r="S1631" s="31"/>
      <c r="T1631" s="31"/>
      <c r="U1631" s="31"/>
      <c r="V1631" s="31"/>
      <c r="W1631" s="31" t="str">
        <f t="shared" si="51"/>
        <v>V_REVFREMD</v>
      </c>
      <c r="X1631" s="31"/>
      <c r="Y1631" s="31"/>
      <c r="Z1631" s="31"/>
      <c r="AA1631" s="31"/>
      <c r="AB1631" s="31"/>
      <c r="AC1631" s="31"/>
      <c r="AD1631" s="31"/>
      <c r="AE1631" s="31"/>
      <c r="AF1631" s="31"/>
      <c r="AG1631" s="31"/>
      <c r="AH1631" s="31"/>
    </row>
    <row r="1632" spans="1:34" x14ac:dyDescent="0.4">
      <c r="A1632" s="31">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31"/>
      <c r="C1632" s="25" t="str">
        <f t="shared" si="50"/>
        <v>001</v>
      </c>
      <c r="D1632" s="31"/>
      <c r="E1632" s="31"/>
      <c r="F1632" s="31" t="str">
        <f>IF(A1632&lt;&gt;"", _xlfn.IFNA(INDEX(Grunddaten!$A$9:$S$159,MATCH(A1632,Input_Lieferant!$B$9:$B$158,0),MATCH(W1632,Grunddaten!$A$8:$M$8,0)),""), "")&amp;""</f>
        <v>3.22</v>
      </c>
      <c r="G1632" s="31"/>
      <c r="H1632" s="31"/>
      <c r="I1632" s="31"/>
      <c r="J1632" s="31"/>
      <c r="K1632" s="31"/>
      <c r="L1632" s="31"/>
      <c r="M1632" s="31"/>
      <c r="N1632" s="31"/>
      <c r="O1632" s="31"/>
      <c r="P1632" s="31"/>
      <c r="Q1632" s="31"/>
      <c r="R1632" s="31"/>
      <c r="S1632" s="31"/>
      <c r="T1632" s="31"/>
      <c r="U1632" s="31"/>
      <c r="V1632" s="31"/>
      <c r="W1632" s="31" t="str">
        <f t="shared" si="51"/>
        <v>V_REVEIGEN</v>
      </c>
      <c r="X1632" s="31"/>
      <c r="Y1632" s="31"/>
      <c r="Z1632" s="31"/>
      <c r="AA1632" s="31"/>
      <c r="AB1632" s="31"/>
      <c r="AC1632" s="31"/>
      <c r="AD1632" s="31"/>
      <c r="AE1632" s="31"/>
      <c r="AF1632" s="31"/>
      <c r="AG1632" s="31"/>
      <c r="AH1632" s="31"/>
    </row>
    <row r="1633" spans="1:34" x14ac:dyDescent="0.4">
      <c r="A1633" s="31">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31"/>
      <c r="C1633" s="25" t="str">
        <f t="shared" si="50"/>
        <v>001</v>
      </c>
      <c r="D1633" s="31"/>
      <c r="E1633" s="31"/>
      <c r="F1633" s="31" t="str">
        <f>IF(A1633&lt;&gt;"", _xlfn.IFNA(INDEX('Systemmanager - Datenassistent'!$A$9:$AE$159,MATCH(A1633,Input_Lieferant!$B$9:$B$158,0),MATCH(W1633,'Systemmanager - Datenassistent'!$A$8:$AE$8,0)),""), "")&amp;""</f>
        <v>TxifAAsafbxBJQdJzwFsSrlLnhFdEo</v>
      </c>
      <c r="G1633" s="31"/>
      <c r="H1633" s="31"/>
      <c r="I1633" s="31"/>
      <c r="J1633" s="31"/>
      <c r="K1633" s="31"/>
      <c r="L1633" s="31"/>
      <c r="M1633" s="31"/>
      <c r="N1633" s="31"/>
      <c r="O1633" s="31"/>
      <c r="P1633" s="31"/>
      <c r="Q1633" s="31"/>
      <c r="R1633" s="31"/>
      <c r="S1633" s="31"/>
      <c r="T1633" s="31"/>
      <c r="U1633" s="31"/>
      <c r="V1633" s="31"/>
      <c r="W1633" s="31" t="str">
        <f t="shared" si="51"/>
        <v>V_SYSTEMMANAGER</v>
      </c>
      <c r="X1633" s="31"/>
      <c r="Y1633" s="31"/>
      <c r="Z1633" s="31"/>
      <c r="AA1633" s="31"/>
      <c r="AB1633" s="31"/>
      <c r="AC1633" s="31"/>
      <c r="AD1633" s="31"/>
      <c r="AE1633" s="31"/>
      <c r="AF1633" s="31"/>
      <c r="AG1633" s="31"/>
      <c r="AH1633" s="31"/>
    </row>
    <row r="1634" spans="1:34" x14ac:dyDescent="0.4">
      <c r="A1634" s="31">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31"/>
      <c r="C1634" s="25" t="str">
        <f t="shared" si="50"/>
        <v>001</v>
      </c>
      <c r="D1634" s="31"/>
      <c r="E1634" s="31"/>
      <c r="F1634" s="31" t="str">
        <f>IF(A1634&lt;&gt;"", _xlfn.IFNA(INDEX(Grunddaten!$A$9:$S$159,MATCH(A1634,Input_Lieferant!$B$9:$B$158,0),MATCH(W1634,Grunddaten!$A$8:$M$8,0)),""), "")&amp;""</f>
        <v>P</v>
      </c>
      <c r="G1634" s="31"/>
      <c r="H1634" s="31"/>
      <c r="I1634" s="31"/>
      <c r="J1634" s="31"/>
      <c r="K1634" s="31"/>
      <c r="L1634" s="31"/>
      <c r="M1634" s="31"/>
      <c r="N1634" s="31"/>
      <c r="O1634" s="31"/>
      <c r="P1634" s="31"/>
      <c r="Q1634" s="31"/>
      <c r="R1634" s="31"/>
      <c r="S1634" s="31"/>
      <c r="T1634" s="31"/>
      <c r="U1634" s="31"/>
      <c r="V1634" s="31"/>
      <c r="W1634" s="31" t="str">
        <f t="shared" si="51"/>
        <v>V_UEBERSETZUNG</v>
      </c>
      <c r="X1634" s="31"/>
      <c r="Y1634" s="31"/>
      <c r="Z1634" s="31"/>
      <c r="AA1634" s="31"/>
      <c r="AB1634" s="31"/>
      <c r="AC1634" s="31"/>
      <c r="AD1634" s="31"/>
      <c r="AE1634" s="31"/>
      <c r="AF1634" s="31"/>
      <c r="AG1634" s="31"/>
      <c r="AH1634" s="31"/>
    </row>
    <row r="1635" spans="1:34" x14ac:dyDescent="0.4">
      <c r="A1635" s="31">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31"/>
      <c r="C1635" s="25" t="str">
        <f t="shared" si="50"/>
        <v>001</v>
      </c>
      <c r="D1635" s="31"/>
      <c r="E1635" s="31"/>
      <c r="F1635" s="31" t="str">
        <f>IF(A1635&lt;&gt;"", _xlfn.IFNA(INDEX('Systemmanager - Datenassistent'!$A$9:$AE$159,MATCH(A1635,Input_Lieferant!$B$9:$B$158,0),MATCH(W1635,'Systemmanager - Datenassistent'!$A$8:$AE$8,0)),""), "")&amp;""</f>
        <v>KBFuQQseEtTkxMNTqyqAnmFrUkNKhW</v>
      </c>
      <c r="G1635" s="31"/>
      <c r="H1635" s="31"/>
      <c r="I1635" s="31"/>
      <c r="J1635" s="31"/>
      <c r="K1635" s="31"/>
      <c r="L1635" s="31"/>
      <c r="M1635" s="31"/>
      <c r="N1635" s="31"/>
      <c r="O1635" s="31"/>
      <c r="P1635" s="31"/>
      <c r="Q1635" s="31"/>
      <c r="R1635" s="31"/>
      <c r="S1635" s="31"/>
      <c r="T1635" s="31"/>
      <c r="U1635" s="31"/>
      <c r="V1635" s="31"/>
      <c r="W1635" s="31" t="str">
        <f t="shared" si="51"/>
        <v>V_KENNZIFFER</v>
      </c>
      <c r="X1635" s="31"/>
      <c r="Y1635" s="31"/>
      <c r="Z1635" s="31"/>
      <c r="AA1635" s="31"/>
      <c r="AB1635" s="31"/>
      <c r="AC1635" s="31"/>
      <c r="AD1635" s="31"/>
      <c r="AE1635" s="31"/>
      <c r="AF1635" s="31"/>
      <c r="AG1635" s="31"/>
      <c r="AH1635" s="31"/>
    </row>
    <row r="1636" spans="1:34" x14ac:dyDescent="0.4">
      <c r="A1636" s="31">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31"/>
      <c r="C1636" s="25" t="str">
        <f t="shared" si="50"/>
        <v>001</v>
      </c>
      <c r="D1636" s="31"/>
      <c r="E1636" s="31"/>
      <c r="F1636" s="31" t="str">
        <f>IF(A1636&lt;&gt;"", _xlfn.IFNA(INDEX('Systemmanager - Datenassistent'!$A$9:$AE$159,MATCH(A1636,Input_Lieferant!$B$9:$B$158,0),MATCH(W1636,'Systemmanager - Datenassistent'!$A$8:$AE$8,0)),""), "")&amp;""</f>
        <v/>
      </c>
      <c r="G1636" s="31"/>
      <c r="H1636" s="31"/>
      <c r="I1636" s="31"/>
      <c r="J1636" s="31"/>
      <c r="K1636" s="31"/>
      <c r="L1636" s="31"/>
      <c r="M1636" s="31"/>
      <c r="N1636" s="31"/>
      <c r="O1636" s="31"/>
      <c r="P1636" s="31"/>
      <c r="Q1636" s="31"/>
      <c r="R1636" s="31"/>
      <c r="S1636" s="31"/>
      <c r="T1636" s="31"/>
      <c r="U1636" s="31"/>
      <c r="V1636" s="31"/>
      <c r="W1636" s="31" t="str">
        <f t="shared" si="51"/>
        <v>V_NEXT_HIGHER</v>
      </c>
      <c r="X1636" s="31"/>
      <c r="Y1636" s="31"/>
      <c r="Z1636" s="31"/>
      <c r="AA1636" s="31"/>
      <c r="AB1636" s="31"/>
      <c r="AC1636" s="31"/>
      <c r="AD1636" s="31"/>
      <c r="AE1636" s="31"/>
      <c r="AF1636" s="31"/>
      <c r="AG1636" s="31"/>
      <c r="AH1636" s="31"/>
    </row>
    <row r="1637" spans="1:34" x14ac:dyDescent="0.4">
      <c r="A1637" s="31">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31"/>
      <c r="C1637" s="25" t="str">
        <f t="shared" si="50"/>
        <v>001</v>
      </c>
      <c r="D1637" s="31"/>
      <c r="E1637" s="31"/>
      <c r="F1637" s="31" t="str">
        <f>IF(A1637&lt;&gt;"", _xlfn.IFNA(INDEX(Grunddaten!$A$9:$S$159,MATCH(A1637,Input_Lieferant!$B$9:$B$158,0),MATCH(W1637,Grunddaten!$A$8:$M$8,0)),""), "")&amp;""</f>
        <v/>
      </c>
      <c r="G1637" s="31"/>
      <c r="H1637" s="31"/>
      <c r="I1637" s="31"/>
      <c r="J1637" s="31"/>
      <c r="K1637" s="31"/>
      <c r="L1637" s="31"/>
      <c r="M1637" s="31"/>
      <c r="N1637" s="31"/>
      <c r="O1637" s="31"/>
      <c r="P1637" s="31"/>
      <c r="Q1637" s="31"/>
      <c r="R1637" s="31"/>
      <c r="S1637" s="31"/>
      <c r="T1637" s="31"/>
      <c r="U1637" s="31"/>
      <c r="V1637" s="31"/>
      <c r="W1637" s="31" t="str">
        <f t="shared" si="51"/>
        <v>V_ZERTFLUG</v>
      </c>
      <c r="X1637" s="31"/>
      <c r="Y1637" s="31"/>
      <c r="Z1637" s="31"/>
      <c r="AA1637" s="31"/>
      <c r="AB1637" s="31"/>
      <c r="AC1637" s="31"/>
      <c r="AD1637" s="31"/>
      <c r="AE1637" s="31"/>
      <c r="AF1637" s="31"/>
      <c r="AG1637" s="31"/>
      <c r="AH1637" s="31"/>
    </row>
    <row r="1638" spans="1:34" x14ac:dyDescent="0.4">
      <c r="A1638" s="31">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31"/>
      <c r="C1638" s="25" t="str">
        <f t="shared" si="50"/>
        <v>001</v>
      </c>
      <c r="D1638" s="31"/>
      <c r="E1638" s="31"/>
      <c r="F1638" s="31" t="str">
        <f>IF(A1638&lt;&gt;"", _xlfn.IFNA(INDEX('Systemmanager - Datenassistent'!$A$9:$AE$159,MATCH(A1638,Input_Lieferant!$B$9:$B$158,0),MATCH(W1638,'Systemmanager - Datenassistent'!$A$8:$AE$8,0)),""), "")&amp;""</f>
        <v>X</v>
      </c>
      <c r="G1638" s="31"/>
      <c r="H1638" s="31"/>
      <c r="I1638" s="31"/>
      <c r="J1638" s="31"/>
      <c r="K1638" s="31"/>
      <c r="L1638" s="31"/>
      <c r="M1638" s="31"/>
      <c r="N1638" s="31"/>
      <c r="O1638" s="31"/>
      <c r="P1638" s="31"/>
      <c r="Q1638" s="31"/>
      <c r="R1638" s="31"/>
      <c r="S1638" s="31"/>
      <c r="T1638" s="31"/>
      <c r="U1638" s="31"/>
      <c r="V1638" s="31"/>
      <c r="W1638" s="31" t="str">
        <f t="shared" si="51"/>
        <v>V_APM</v>
      </c>
      <c r="X1638" s="31"/>
      <c r="Y1638" s="31"/>
      <c r="Z1638" s="31"/>
      <c r="AA1638" s="31"/>
      <c r="AB1638" s="31"/>
      <c r="AC1638" s="31"/>
      <c r="AD1638" s="31"/>
      <c r="AE1638" s="31"/>
      <c r="AF1638" s="31"/>
      <c r="AG1638" s="31"/>
      <c r="AH1638" s="31"/>
    </row>
    <row r="1639" spans="1:34" x14ac:dyDescent="0.4">
      <c r="A1639" s="31">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31"/>
      <c r="C1639" s="25" t="str">
        <f t="shared" si="50"/>
        <v>001</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V_CHEOPS</v>
      </c>
      <c r="X1639" s="31"/>
      <c r="Y1639" s="31"/>
      <c r="Z1639" s="31"/>
      <c r="AA1639" s="31"/>
      <c r="AB1639" s="31"/>
      <c r="AC1639" s="31"/>
      <c r="AD1639" s="31"/>
      <c r="AE1639" s="31"/>
      <c r="AF1639" s="31"/>
      <c r="AG1639" s="31"/>
      <c r="AH1639" s="31"/>
    </row>
    <row r="1640" spans="1:34" x14ac:dyDescent="0.4">
      <c r="A1640" s="31">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31"/>
      <c r="C1640" s="25" t="str">
        <f t="shared" si="50"/>
        <v>001</v>
      </c>
      <c r="D1640" s="31"/>
      <c r="E1640" s="31"/>
      <c r="F1640" s="31" t="str">
        <f>IF(A1640&lt;&gt;"", _xlfn.IFNA(INDEX('Systemmanager - Datenassistent'!$A$9:$AE$159,MATCH(A1640,Input_Lieferant!$B$9:$B$158,0),MATCH(W1640,'Systemmanager - Datenassistent'!$A$8:$AE$8,0)),""), "")&amp;""</f>
        <v>X</v>
      </c>
      <c r="G1640" s="31"/>
      <c r="H1640" s="31"/>
      <c r="I1640" s="31"/>
      <c r="J1640" s="31"/>
      <c r="K1640" s="31"/>
      <c r="L1640" s="31"/>
      <c r="M1640" s="31"/>
      <c r="N1640" s="31"/>
      <c r="O1640" s="31"/>
      <c r="P1640" s="31"/>
      <c r="Q1640" s="31"/>
      <c r="R1640" s="31"/>
      <c r="S1640" s="31"/>
      <c r="T1640" s="31"/>
      <c r="U1640" s="31"/>
      <c r="V1640" s="31"/>
      <c r="W1640" s="31" t="str">
        <f t="shared" si="51"/>
        <v>V_SVSAA</v>
      </c>
      <c r="X1640" s="31"/>
      <c r="Y1640" s="31"/>
      <c r="Z1640" s="31"/>
      <c r="AA1640" s="31"/>
      <c r="AB1640" s="31"/>
      <c r="AC1640" s="31"/>
      <c r="AD1640" s="31"/>
      <c r="AE1640" s="31"/>
      <c r="AF1640" s="31"/>
      <c r="AG1640" s="31"/>
      <c r="AH1640" s="31"/>
    </row>
    <row r="1641" spans="1:34" x14ac:dyDescent="0.4">
      <c r="A1641" s="31">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31"/>
      <c r="C1641" s="25" t="str">
        <f t="shared" si="50"/>
        <v>001</v>
      </c>
      <c r="D1641" s="31"/>
      <c r="E1641" s="31"/>
      <c r="F1641" s="31" t="str">
        <f>IF(A1641&lt;&gt;"", IFERROR(ROUND(INDEX(Input_Lieferant!$A$9:$AS$159,MATCH(A1641,Input_Lieferant!$B$9:$B$158,0),MATCH(W1641,Input_Lieferant!$A$8:$AS$8,0)),2),""), "")&amp;""</f>
        <v>5.06</v>
      </c>
      <c r="G1641" s="31"/>
      <c r="H1641" s="31"/>
      <c r="I1641" s="31"/>
      <c r="J1641" s="31"/>
      <c r="K1641" s="31"/>
      <c r="L1641" s="31"/>
      <c r="M1641" s="31"/>
      <c r="N1641" s="31"/>
      <c r="O1641" s="31"/>
      <c r="P1641" s="31"/>
      <c r="Q1641" s="31"/>
      <c r="R1641" s="31"/>
      <c r="S1641" s="31"/>
      <c r="T1641" s="31"/>
      <c r="U1641" s="31"/>
      <c r="V1641" s="31"/>
      <c r="W1641" s="31" t="str">
        <f t="shared" si="51"/>
        <v>V_BEWERTUNGSPREIS</v>
      </c>
      <c r="X1641" s="31"/>
      <c r="Y1641" s="31"/>
      <c r="Z1641" s="31"/>
      <c r="AA1641" s="31"/>
      <c r="AB1641" s="31"/>
      <c r="AC1641" s="31"/>
      <c r="AD1641" s="31"/>
      <c r="AE1641" s="31"/>
      <c r="AF1641" s="31"/>
      <c r="AG1641" s="31"/>
      <c r="AH1641" s="31"/>
    </row>
    <row r="1642" spans="1:34" x14ac:dyDescent="0.4">
      <c r="A1642" s="31">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31"/>
      <c r="C1642" s="25" t="str">
        <f t="shared" si="50"/>
        <v>001</v>
      </c>
      <c r="D1642" s="31"/>
      <c r="E1642" s="31"/>
      <c r="F1642" s="31" t="str">
        <f>IF(A1642&lt;&gt;"", _xlfn.IFNA(INDEX(Input_Lieferant!$A$9:$AS$159,MATCH(A1642,Input_Lieferant!$B$9:$B$158,0),MATCH(W1642,Input_Lieferant!$A$8:$AS$8,0)),""), "")&amp;""</f>
        <v>CHF</v>
      </c>
      <c r="G1642" s="31"/>
      <c r="H1642" s="31"/>
      <c r="I1642" s="31"/>
      <c r="J1642" s="31"/>
      <c r="K1642" s="31"/>
      <c r="L1642" s="31"/>
      <c r="M1642" s="31"/>
      <c r="N1642" s="31"/>
      <c r="O1642" s="31"/>
      <c r="P1642" s="31"/>
      <c r="Q1642" s="31"/>
      <c r="R1642" s="31"/>
      <c r="S1642" s="31"/>
      <c r="T1642" s="31"/>
      <c r="U1642" s="31"/>
      <c r="V1642" s="31"/>
      <c r="W1642" s="31" t="str">
        <f t="shared" si="51"/>
        <v>V_WAEHRUNG</v>
      </c>
      <c r="X1642" s="31"/>
      <c r="Y1642" s="31"/>
      <c r="Z1642" s="31"/>
      <c r="AA1642" s="31"/>
      <c r="AB1642" s="31"/>
      <c r="AC1642" s="31"/>
      <c r="AD1642" s="31"/>
      <c r="AE1642" s="31"/>
      <c r="AF1642" s="31"/>
      <c r="AG1642" s="31"/>
      <c r="AH1642" s="31"/>
    </row>
    <row r="1643" spans="1:34" x14ac:dyDescent="0.4">
      <c r="A1643" s="31">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31"/>
      <c r="C1643" s="25" t="str">
        <f t="shared" si="50"/>
        <v>001</v>
      </c>
      <c r="D1643" s="31"/>
      <c r="E1643" s="31"/>
      <c r="F1643" s="31" t="str">
        <f>IF(A1643&lt;&gt;"", _xlfn.IFNA(INDEX(Input_Lieferant!$A$9:$AS$159,MATCH(A1643,Input_Lieferant!$B$9:$B$158,0),MATCH(W1643,Input_Lieferant!$A$8:$AS$8,0)),""), "")&amp;""</f>
        <v>23</v>
      </c>
      <c r="G1643" s="31"/>
      <c r="H1643" s="31"/>
      <c r="I1643" s="31"/>
      <c r="J1643" s="31"/>
      <c r="K1643" s="31"/>
      <c r="L1643" s="31"/>
      <c r="M1643" s="31"/>
      <c r="N1643" s="31"/>
      <c r="O1643" s="31"/>
      <c r="P1643" s="31"/>
      <c r="Q1643" s="31"/>
      <c r="R1643" s="31"/>
      <c r="S1643" s="31"/>
      <c r="T1643" s="31"/>
      <c r="U1643" s="31"/>
      <c r="V1643" s="31"/>
      <c r="W1643" s="31" t="str">
        <f t="shared" si="51"/>
        <v>V_PREISEINHEIT</v>
      </c>
      <c r="X1643" s="31"/>
      <c r="Y1643" s="31"/>
      <c r="Z1643" s="31"/>
      <c r="AA1643" s="31"/>
      <c r="AB1643" s="31"/>
      <c r="AC1643" s="31"/>
      <c r="AD1643" s="31"/>
      <c r="AE1643" s="31"/>
      <c r="AF1643" s="31"/>
      <c r="AG1643" s="31"/>
      <c r="AH1643" s="31"/>
    </row>
    <row r="1644" spans="1:34" x14ac:dyDescent="0.4">
      <c r="A1644" s="31">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31"/>
      <c r="C1644" s="25" t="str">
        <f t="shared" si="50"/>
        <v>001</v>
      </c>
      <c r="D1644" s="31"/>
      <c r="E1644" s="31"/>
      <c r="F1644" s="31">
        <f ca="1">IF(A1644&lt;&gt;"",NOW(),"")</f>
        <v>45755.458306365741</v>
      </c>
      <c r="G1644" s="31"/>
      <c r="H1644" s="31"/>
      <c r="I1644" s="31"/>
      <c r="J1644" s="31"/>
      <c r="K1644" s="31"/>
      <c r="L1644" s="31"/>
      <c r="M1644" s="31"/>
      <c r="N1644" s="31"/>
      <c r="O1644" s="31"/>
      <c r="P1644" s="31"/>
      <c r="Q1644" s="31"/>
      <c r="R1644" s="31"/>
      <c r="S1644" s="31"/>
      <c r="T1644" s="31"/>
      <c r="U1644" s="31"/>
      <c r="V1644" s="31"/>
      <c r="W1644" s="31" t="str">
        <f t="shared" si="51"/>
        <v>V_GUELTIGAB</v>
      </c>
      <c r="X1644" s="31"/>
      <c r="Y1644" s="31"/>
      <c r="Z1644" s="31"/>
      <c r="AA1644" s="31"/>
      <c r="AB1644" s="31"/>
      <c r="AC1644" s="31"/>
      <c r="AD1644" s="31"/>
      <c r="AE1644" s="31"/>
      <c r="AF1644" s="31"/>
      <c r="AG1644" s="31"/>
      <c r="AH1644" s="31"/>
    </row>
    <row r="1645" spans="1:34" x14ac:dyDescent="0.4">
      <c r="A1645" s="31">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31"/>
      <c r="C1645" s="25" t="str">
        <f t="shared" si="50"/>
        <v>001</v>
      </c>
      <c r="D1645" s="31"/>
      <c r="E1645" s="31"/>
      <c r="F1645" s="31" t="str">
        <f>IF(A1645&lt;&gt;"", _xlfn.IFNA(INDEX('Systemmanager - Datenassistent'!$A$9:$AE$159,MATCH(A1645,Input_Lieferant!$B$9:$B$158,0),MATCH(W1645,'Systemmanager - Datenassistent'!$A$8:$AE$8,0)),""), "")&amp;""</f>
        <v/>
      </c>
      <c r="G1645" s="31"/>
      <c r="H1645" s="31"/>
      <c r="I1645" s="31"/>
      <c r="J1645" s="31"/>
      <c r="K1645" s="31"/>
      <c r="L1645" s="31"/>
      <c r="M1645" s="31"/>
      <c r="N1645" s="31"/>
      <c r="O1645" s="31"/>
      <c r="P1645" s="31"/>
      <c r="Q1645" s="31"/>
      <c r="R1645" s="31"/>
      <c r="S1645" s="31"/>
      <c r="T1645" s="31"/>
      <c r="U1645" s="31"/>
      <c r="V1645" s="31"/>
      <c r="W1645" s="31" t="str">
        <f t="shared" si="51"/>
        <v>V_MIET_RELEVANZ</v>
      </c>
      <c r="X1645" s="31"/>
      <c r="Y1645" s="31"/>
      <c r="Z1645" s="31"/>
      <c r="AA1645" s="31"/>
      <c r="AB1645" s="31"/>
      <c r="AC1645" s="31"/>
      <c r="AD1645" s="31"/>
      <c r="AE1645" s="31"/>
      <c r="AF1645" s="31"/>
      <c r="AG1645" s="31"/>
      <c r="AH1645" s="31"/>
    </row>
    <row r="1646" spans="1:34" x14ac:dyDescent="0.4">
      <c r="A1646" s="31">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31"/>
      <c r="C1646" s="25" t="str">
        <f t="shared" si="50"/>
        <v>001</v>
      </c>
      <c r="D1646" s="31"/>
      <c r="E1646" s="31"/>
      <c r="F1646" s="31" t="str">
        <f>IF(A1646&lt;&gt;"", _xlfn.IFNA(INDEX('Systemmanager - Datenassistent'!$A$9:$AE$159,MATCH(A1646,Input_Lieferant!$B$9:$B$158,0),MATCH(W1646,'Systemmanager - Datenassistent'!$A$8:$AE$8,0)),""), "")&amp;""</f>
        <v/>
      </c>
      <c r="G1646" s="31"/>
      <c r="H1646" s="31"/>
      <c r="I1646" s="31"/>
      <c r="J1646" s="31"/>
      <c r="K1646" s="31"/>
      <c r="L1646" s="31"/>
      <c r="M1646" s="31"/>
      <c r="N1646" s="31"/>
      <c r="O1646" s="31"/>
      <c r="P1646" s="31"/>
      <c r="Q1646" s="31"/>
      <c r="R1646" s="31"/>
      <c r="S1646" s="31"/>
      <c r="T1646" s="31"/>
      <c r="U1646" s="31"/>
      <c r="V1646" s="31"/>
      <c r="W1646" s="31" t="str">
        <f t="shared" si="51"/>
        <v>V_NACHSCHUBKLASSE</v>
      </c>
      <c r="X1646" s="31"/>
      <c r="Y1646" s="31"/>
      <c r="Z1646" s="31"/>
      <c r="AA1646" s="31"/>
      <c r="AB1646" s="31"/>
      <c r="AC1646" s="31"/>
      <c r="AD1646" s="31"/>
      <c r="AE1646" s="31"/>
      <c r="AF1646" s="31"/>
      <c r="AG1646" s="31"/>
      <c r="AH1646" s="31"/>
    </row>
    <row r="1647" spans="1:34" x14ac:dyDescent="0.4">
      <c r="A1647" s="31">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31"/>
      <c r="C1647" s="25" t="str">
        <f t="shared" si="50"/>
        <v>001</v>
      </c>
      <c r="D1647" s="31"/>
      <c r="E1647" s="31"/>
      <c r="F1647" s="31" t="str">
        <f>IF(A1647&lt;&gt;"", _xlfn.IFNA(INDEX(Input_Lieferant!$A$9:$AS$159,MATCH(A1647,Input_Lieferant!$B$9:$B$158,0),MATCH(W1647,Input_Lieferant!$A$8:$AS$8,0)),""), "")&amp;""</f>
        <v>97</v>
      </c>
      <c r="G1647" s="31"/>
      <c r="H1647" s="31"/>
      <c r="I1647" s="31"/>
      <c r="J1647" s="31"/>
      <c r="K1647" s="31"/>
      <c r="L1647" s="31"/>
      <c r="M1647" s="31"/>
      <c r="N1647" s="31"/>
      <c r="O1647" s="31"/>
      <c r="P1647" s="31"/>
      <c r="Q1647" s="31"/>
      <c r="R1647" s="31"/>
      <c r="S1647" s="31"/>
      <c r="T1647" s="31"/>
      <c r="U1647" s="31"/>
      <c r="V1647" s="31"/>
      <c r="W1647" s="31" t="str">
        <f t="shared" si="51"/>
        <v>V_LAGERFAEHIGKEIT</v>
      </c>
      <c r="X1647" s="31"/>
      <c r="Y1647" s="31"/>
      <c r="Z1647" s="31"/>
      <c r="AA1647" s="31"/>
      <c r="AB1647" s="31"/>
      <c r="AC1647" s="31"/>
      <c r="AD1647" s="31"/>
      <c r="AE1647" s="31"/>
      <c r="AF1647" s="31"/>
      <c r="AG1647" s="31"/>
      <c r="AH1647" s="31"/>
    </row>
    <row r="1648" spans="1:34" x14ac:dyDescent="0.4">
      <c r="A1648" s="31">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31"/>
      <c r="C1648" s="25" t="str">
        <f t="shared" si="50"/>
        <v>001</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31"/>
      <c r="H1648" s="31"/>
      <c r="I1648" s="31"/>
      <c r="J1648" s="31"/>
      <c r="K1648" s="31"/>
      <c r="L1648" s="31"/>
      <c r="M1648" s="31"/>
      <c r="N1648" s="31"/>
      <c r="O1648" s="31"/>
      <c r="P1648" s="31"/>
      <c r="Q1648" s="31"/>
      <c r="R1648" s="31"/>
      <c r="S1648" s="31"/>
      <c r="T1648" s="31"/>
      <c r="U1648" s="31"/>
      <c r="V1648" s="31"/>
      <c r="W1648" s="31" t="str">
        <f t="shared" si="51"/>
        <v>V_BETRIEBSMITTEL</v>
      </c>
      <c r="X1648" s="31"/>
      <c r="Y1648" s="31"/>
      <c r="Z1648" s="31"/>
      <c r="AA1648" s="31"/>
      <c r="AB1648" s="31"/>
      <c r="AC1648" s="31"/>
      <c r="AD1648" s="31"/>
      <c r="AE1648" s="31"/>
      <c r="AF1648" s="31"/>
      <c r="AG1648" s="31"/>
      <c r="AH1648" s="31"/>
    </row>
    <row r="1649" spans="1:34" x14ac:dyDescent="0.4">
      <c r="A1649" s="31">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31"/>
      <c r="C1649" s="25" t="str">
        <f t="shared" si="50"/>
        <v>001</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V_SONDERBETRIEBSMITTEL_MKZ</v>
      </c>
      <c r="X1649" s="31"/>
      <c r="Y1649" s="31"/>
      <c r="Z1649" s="31"/>
      <c r="AA1649" s="31"/>
      <c r="AB1649" s="31"/>
      <c r="AC1649" s="31"/>
      <c r="AD1649" s="31"/>
      <c r="AE1649" s="31"/>
      <c r="AF1649" s="31"/>
      <c r="AG1649" s="31"/>
      <c r="AH1649" s="31"/>
    </row>
    <row r="1650" spans="1:34" x14ac:dyDescent="0.4">
      <c r="A1650" s="31">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31"/>
      <c r="C1650" s="25" t="str">
        <f t="shared" si="50"/>
        <v>001</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V_SONDERBETRIEBSMITTEL_PRD</v>
      </c>
      <c r="X1650" s="31"/>
      <c r="Y1650" s="31"/>
      <c r="Z1650" s="31"/>
      <c r="AA1650" s="31"/>
      <c r="AB1650" s="31"/>
      <c r="AC1650" s="31"/>
      <c r="AD1650" s="31"/>
      <c r="AE1650" s="31"/>
      <c r="AF1650" s="31"/>
      <c r="AG1650" s="31"/>
      <c r="AH1650" s="31"/>
    </row>
    <row r="1651" spans="1:34" x14ac:dyDescent="0.4">
      <c r="A1651" s="31">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31"/>
      <c r="C1651" s="25" t="str">
        <f t="shared" si="50"/>
        <v>001</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V_SONDERBETRIEBSMITTEL_TRP</v>
      </c>
      <c r="X1651" s="31"/>
      <c r="Y1651" s="31"/>
      <c r="Z1651" s="31"/>
      <c r="AA1651" s="31"/>
      <c r="AB1651" s="31"/>
      <c r="AC1651" s="31"/>
      <c r="AD1651" s="31"/>
      <c r="AE1651" s="31"/>
      <c r="AF1651" s="31"/>
      <c r="AG1651" s="31"/>
      <c r="AH1651" s="31"/>
    </row>
    <row r="1652" spans="1:34" x14ac:dyDescent="0.4">
      <c r="A1652" s="31">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31"/>
      <c r="C1652" s="25" t="str">
        <f t="shared" si="50"/>
        <v>001</v>
      </c>
      <c r="D1652" s="31"/>
      <c r="E1652" s="31"/>
      <c r="F1652" s="31" t="str">
        <f>IF(A1652&lt;&gt;"", _xlfn.IFNA(INDEX(Grunddaten!$A$9:$S$159,MATCH(A1652,Input_Lieferant!$B$9:$B$158,0),MATCH(W1652,Grunddaten!$A$8:$M$8,0)),""), "")&amp;""</f>
        <v>CdyRXhXrmjofwsHSvgANWMSMALebXy</v>
      </c>
      <c r="G1652" s="31"/>
      <c r="H1652" s="31"/>
      <c r="I1652" s="31"/>
      <c r="J1652" s="31"/>
      <c r="K1652" s="31"/>
      <c r="L1652" s="31"/>
      <c r="M1652" s="31"/>
      <c r="N1652" s="31"/>
      <c r="O1652" s="31"/>
      <c r="P1652" s="31"/>
      <c r="Q1652" s="31"/>
      <c r="R1652" s="31"/>
      <c r="S1652" s="31"/>
      <c r="T1652" s="31"/>
      <c r="U1652" s="31"/>
      <c r="V1652" s="31"/>
      <c r="W1652" s="31" t="str">
        <f t="shared" si="51"/>
        <v>V_A_NUMMER</v>
      </c>
      <c r="X1652" s="31"/>
      <c r="Y1652" s="31"/>
      <c r="Z1652" s="31"/>
      <c r="AA1652" s="31"/>
      <c r="AB1652" s="31"/>
      <c r="AC1652" s="31"/>
      <c r="AD1652" s="31"/>
      <c r="AE1652" s="31"/>
      <c r="AF1652" s="31"/>
      <c r="AG1652" s="31"/>
      <c r="AH1652" s="31"/>
    </row>
    <row r="1653" spans="1:34" x14ac:dyDescent="0.4">
      <c r="A1653" s="31">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31"/>
      <c r="C1653" s="25" t="str">
        <f t="shared" si="50"/>
        <v>001</v>
      </c>
      <c r="D1653" s="31"/>
      <c r="E1653" s="31"/>
      <c r="F1653" s="31" t="str">
        <f>IF(A1653&lt;&gt;"", _xlfn.IFNA(INDEX(Grunddaten!$A$9:$S$159,MATCH(A1653,Input_Lieferant!$B$9:$B$158,0),MATCH(W1653,Grunddaten!$A$8:$M$8,0)),""), "")&amp;""</f>
        <v>6.04</v>
      </c>
      <c r="G1653" s="31"/>
      <c r="H1653" s="31"/>
      <c r="I1653" s="31"/>
      <c r="J1653" s="31"/>
      <c r="K1653" s="31"/>
      <c r="L1653" s="31"/>
      <c r="M1653" s="31"/>
      <c r="N1653" s="31"/>
      <c r="O1653" s="31"/>
      <c r="P1653" s="31"/>
      <c r="Q1653" s="31"/>
      <c r="R1653" s="31"/>
      <c r="S1653" s="31"/>
      <c r="T1653" s="31"/>
      <c r="U1653" s="31"/>
      <c r="V1653" s="31"/>
      <c r="W1653" s="31" t="str">
        <f t="shared" si="51"/>
        <v>V_REVFREMD</v>
      </c>
      <c r="X1653" s="31"/>
      <c r="Y1653" s="31"/>
      <c r="Z1653" s="31"/>
      <c r="AA1653" s="31"/>
      <c r="AB1653" s="31"/>
      <c r="AC1653" s="31"/>
      <c r="AD1653" s="31"/>
      <c r="AE1653" s="31"/>
      <c r="AF1653" s="31"/>
      <c r="AG1653" s="31"/>
      <c r="AH1653" s="31"/>
    </row>
    <row r="1654" spans="1:34" x14ac:dyDescent="0.4">
      <c r="A1654" s="31">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31"/>
      <c r="C1654" s="25" t="str">
        <f t="shared" si="50"/>
        <v>001</v>
      </c>
      <c r="D1654" s="31"/>
      <c r="E1654" s="31"/>
      <c r="F1654" s="31" t="str">
        <f>IF(A1654&lt;&gt;"", _xlfn.IFNA(INDEX(Grunddaten!$A$9:$S$159,MATCH(A1654,Input_Lieferant!$B$9:$B$158,0),MATCH(W1654,Grunddaten!$A$8:$M$8,0)),""), "")&amp;""</f>
        <v>4.21</v>
      </c>
      <c r="G1654" s="31"/>
      <c r="H1654" s="31"/>
      <c r="I1654" s="31"/>
      <c r="J1654" s="31"/>
      <c r="K1654" s="31"/>
      <c r="L1654" s="31"/>
      <c r="M1654" s="31"/>
      <c r="N1654" s="31"/>
      <c r="O1654" s="31"/>
      <c r="P1654" s="31"/>
      <c r="Q1654" s="31"/>
      <c r="R1654" s="31"/>
      <c r="S1654" s="31"/>
      <c r="T1654" s="31"/>
      <c r="U1654" s="31"/>
      <c r="V1654" s="31"/>
      <c r="W1654" s="31" t="str">
        <f t="shared" si="51"/>
        <v>V_REVEIGEN</v>
      </c>
      <c r="X1654" s="31"/>
      <c r="Y1654" s="31"/>
      <c r="Z1654" s="31"/>
      <c r="AA1654" s="31"/>
      <c r="AB1654" s="31"/>
      <c r="AC1654" s="31"/>
      <c r="AD1654" s="31"/>
      <c r="AE1654" s="31"/>
      <c r="AF1654" s="31"/>
      <c r="AG1654" s="31"/>
      <c r="AH1654" s="31"/>
    </row>
    <row r="1655" spans="1:34" x14ac:dyDescent="0.4">
      <c r="A1655" s="31">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31"/>
      <c r="C1655" s="25" t="str">
        <f t="shared" si="50"/>
        <v>001</v>
      </c>
      <c r="D1655" s="31"/>
      <c r="E1655" s="31"/>
      <c r="F1655" s="31" t="str">
        <f>IF(A1655&lt;&gt;"", _xlfn.IFNA(INDEX('Systemmanager - Datenassistent'!$A$9:$AE$159,MATCH(A1655,Input_Lieferant!$B$9:$B$158,0),MATCH(W1655,'Systemmanager - Datenassistent'!$A$8:$AE$8,0)),""), "")&amp;""</f>
        <v>eWIppgzlXpruilMHTeBPEgHtCKbzLs</v>
      </c>
      <c r="G1655" s="31"/>
      <c r="H1655" s="31"/>
      <c r="I1655" s="31"/>
      <c r="J1655" s="31"/>
      <c r="K1655" s="31"/>
      <c r="L1655" s="31"/>
      <c r="M1655" s="31"/>
      <c r="N1655" s="31"/>
      <c r="O1655" s="31"/>
      <c r="P1655" s="31"/>
      <c r="Q1655" s="31"/>
      <c r="R1655" s="31"/>
      <c r="S1655" s="31"/>
      <c r="T1655" s="31"/>
      <c r="U1655" s="31"/>
      <c r="V1655" s="31"/>
      <c r="W1655" s="31" t="str">
        <f t="shared" si="51"/>
        <v>V_SYSTEMMANAGER</v>
      </c>
      <c r="X1655" s="31"/>
      <c r="Y1655" s="31"/>
      <c r="Z1655" s="31"/>
      <c r="AA1655" s="31"/>
      <c r="AB1655" s="31"/>
      <c r="AC1655" s="31"/>
      <c r="AD1655" s="31"/>
      <c r="AE1655" s="31"/>
      <c r="AF1655" s="31"/>
      <c r="AG1655" s="31"/>
      <c r="AH1655" s="31"/>
    </row>
    <row r="1656" spans="1:34" x14ac:dyDescent="0.4">
      <c r="A1656" s="31">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31"/>
      <c r="C1656" s="25" t="str">
        <f t="shared" si="50"/>
        <v>001</v>
      </c>
      <c r="D1656" s="31"/>
      <c r="E1656" s="31"/>
      <c r="F1656" s="31" t="str">
        <f>IF(A1656&lt;&gt;"", _xlfn.IFNA(INDEX(Grunddaten!$A$9:$S$159,MATCH(A1656,Input_Lieferant!$B$9:$B$158,0),MATCH(W1656,Grunddaten!$A$8:$M$8,0)),""), "")&amp;""</f>
        <v>P</v>
      </c>
      <c r="G1656" s="31"/>
      <c r="H1656" s="31"/>
      <c r="I1656" s="31"/>
      <c r="J1656" s="31"/>
      <c r="K1656" s="31"/>
      <c r="L1656" s="31"/>
      <c r="M1656" s="31"/>
      <c r="N1656" s="31"/>
      <c r="O1656" s="31"/>
      <c r="P1656" s="31"/>
      <c r="Q1656" s="31"/>
      <c r="R1656" s="31"/>
      <c r="S1656" s="31"/>
      <c r="T1656" s="31"/>
      <c r="U1656" s="31"/>
      <c r="V1656" s="31"/>
      <c r="W1656" s="31" t="str">
        <f t="shared" si="51"/>
        <v>V_UEBERSETZUNG</v>
      </c>
      <c r="X1656" s="31"/>
      <c r="Y1656" s="31"/>
      <c r="Z1656" s="31"/>
      <c r="AA1656" s="31"/>
      <c r="AB1656" s="31"/>
      <c r="AC1656" s="31"/>
      <c r="AD1656" s="31"/>
      <c r="AE1656" s="31"/>
      <c r="AF1656" s="31"/>
      <c r="AG1656" s="31"/>
      <c r="AH1656" s="31"/>
    </row>
    <row r="1657" spans="1:34" x14ac:dyDescent="0.4">
      <c r="A1657" s="31">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31"/>
      <c r="C1657" s="25" t="str">
        <f t="shared" si="50"/>
        <v>001</v>
      </c>
      <c r="D1657" s="31"/>
      <c r="E1657" s="31"/>
      <c r="F1657" s="31" t="str">
        <f>IF(A1657&lt;&gt;"", _xlfn.IFNA(INDEX('Systemmanager - Datenassistent'!$A$9:$AE$159,MATCH(A1657,Input_Lieferant!$B$9:$B$158,0),MATCH(W1657,'Systemmanager - Datenassistent'!$A$8:$AE$8,0)),""), "")&amp;""</f>
        <v>rzxALtxiHcIGMedQIOSgVkqkPOGThy</v>
      </c>
      <c r="G1657" s="31"/>
      <c r="H1657" s="31"/>
      <c r="I1657" s="31"/>
      <c r="J1657" s="31"/>
      <c r="K1657" s="31"/>
      <c r="L1657" s="31"/>
      <c r="M1657" s="31"/>
      <c r="N1657" s="31"/>
      <c r="O1657" s="31"/>
      <c r="P1657" s="31"/>
      <c r="Q1657" s="31"/>
      <c r="R1657" s="31"/>
      <c r="S1657" s="31"/>
      <c r="T1657" s="31"/>
      <c r="U1657" s="31"/>
      <c r="V1657" s="31"/>
      <c r="W1657" s="31" t="str">
        <f t="shared" si="51"/>
        <v>V_KENNZIFFER</v>
      </c>
      <c r="X1657" s="31"/>
      <c r="Y1657" s="31"/>
      <c r="Z1657" s="31"/>
      <c r="AA1657" s="31"/>
      <c r="AB1657" s="31"/>
      <c r="AC1657" s="31"/>
      <c r="AD1657" s="31"/>
      <c r="AE1657" s="31"/>
      <c r="AF1657" s="31"/>
      <c r="AG1657" s="31"/>
      <c r="AH1657" s="31"/>
    </row>
    <row r="1658" spans="1:34" x14ac:dyDescent="0.4">
      <c r="A1658" s="31">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31"/>
      <c r="C1658" s="25" t="str">
        <f t="shared" si="50"/>
        <v>001</v>
      </c>
      <c r="D1658" s="31"/>
      <c r="E1658" s="31"/>
      <c r="F1658" s="31" t="str">
        <f>IF(A1658&lt;&gt;"", _xlfn.IFNA(INDEX('Systemmanager - Datenassistent'!$A$9:$AE$159,MATCH(A1658,Input_Lieferant!$B$9:$B$158,0),MATCH(W1658,'Systemmanager - Datenassistent'!$A$8:$AE$8,0)),""), "")&amp;""</f>
        <v/>
      </c>
      <c r="G1658" s="31"/>
      <c r="H1658" s="31"/>
      <c r="I1658" s="31"/>
      <c r="J1658" s="31"/>
      <c r="K1658" s="31"/>
      <c r="L1658" s="31"/>
      <c r="M1658" s="31"/>
      <c r="N1658" s="31"/>
      <c r="O1658" s="31"/>
      <c r="P1658" s="31"/>
      <c r="Q1658" s="31"/>
      <c r="R1658" s="31"/>
      <c r="S1658" s="31"/>
      <c r="T1658" s="31"/>
      <c r="U1658" s="31"/>
      <c r="V1658" s="31"/>
      <c r="W1658" s="31" t="str">
        <f t="shared" si="51"/>
        <v>V_NEXT_HIGHER</v>
      </c>
      <c r="X1658" s="31"/>
      <c r="Y1658" s="31"/>
      <c r="Z1658" s="31"/>
      <c r="AA1658" s="31"/>
      <c r="AB1658" s="31"/>
      <c r="AC1658" s="31"/>
      <c r="AD1658" s="31"/>
      <c r="AE1658" s="31"/>
      <c r="AF1658" s="31"/>
      <c r="AG1658" s="31"/>
      <c r="AH1658" s="31"/>
    </row>
    <row r="1659" spans="1:34" x14ac:dyDescent="0.4">
      <c r="A1659" s="31">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31"/>
      <c r="C1659" s="25" t="str">
        <f t="shared" si="50"/>
        <v>001</v>
      </c>
      <c r="D1659" s="31"/>
      <c r="E1659" s="31"/>
      <c r="F1659" s="31" t="str">
        <f>IF(A1659&lt;&gt;"", _xlfn.IFNA(INDEX(Grunddaten!$A$9:$S$159,MATCH(A1659,Input_Lieferant!$B$9:$B$158,0),MATCH(W1659,Grunddaten!$A$8:$M$8,0)),""), "")&amp;""</f>
        <v>J</v>
      </c>
      <c r="G1659" s="31"/>
      <c r="H1659" s="31"/>
      <c r="I1659" s="31"/>
      <c r="J1659" s="31"/>
      <c r="K1659" s="31"/>
      <c r="L1659" s="31"/>
      <c r="M1659" s="31"/>
      <c r="N1659" s="31"/>
      <c r="O1659" s="31"/>
      <c r="P1659" s="31"/>
      <c r="Q1659" s="31"/>
      <c r="R1659" s="31"/>
      <c r="S1659" s="31"/>
      <c r="T1659" s="31"/>
      <c r="U1659" s="31"/>
      <c r="V1659" s="31"/>
      <c r="W1659" s="31" t="str">
        <f t="shared" si="51"/>
        <v>V_ZERTFLUG</v>
      </c>
      <c r="X1659" s="31"/>
      <c r="Y1659" s="31"/>
      <c r="Z1659" s="31"/>
      <c r="AA1659" s="31"/>
      <c r="AB1659" s="31"/>
      <c r="AC1659" s="31"/>
      <c r="AD1659" s="31"/>
      <c r="AE1659" s="31"/>
      <c r="AF1659" s="31"/>
      <c r="AG1659" s="31"/>
      <c r="AH1659" s="31"/>
    </row>
    <row r="1660" spans="1:34" x14ac:dyDescent="0.4">
      <c r="A1660" s="31">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31"/>
      <c r="C1660" s="25" t="str">
        <f t="shared" si="50"/>
        <v>001</v>
      </c>
      <c r="D1660" s="31"/>
      <c r="E1660" s="31"/>
      <c r="F1660" s="31" t="str">
        <f>IF(A1660&lt;&gt;"", _xlfn.IFNA(INDEX('Systemmanager - Datenassistent'!$A$9:$AE$159,MATCH(A1660,Input_Lieferant!$B$9:$B$158,0),MATCH(W1660,'Systemmanager - Datenassistent'!$A$8:$AE$8,0)),""), "")&amp;""</f>
        <v/>
      </c>
      <c r="G1660" s="31"/>
      <c r="H1660" s="31"/>
      <c r="I1660" s="31"/>
      <c r="J1660" s="31"/>
      <c r="K1660" s="31"/>
      <c r="L1660" s="31"/>
      <c r="M1660" s="31"/>
      <c r="N1660" s="31"/>
      <c r="O1660" s="31"/>
      <c r="P1660" s="31"/>
      <c r="Q1660" s="31"/>
      <c r="R1660" s="31"/>
      <c r="S1660" s="31"/>
      <c r="T1660" s="31"/>
      <c r="U1660" s="31"/>
      <c r="V1660" s="31"/>
      <c r="W1660" s="31" t="str">
        <f t="shared" si="51"/>
        <v>V_APM</v>
      </c>
      <c r="X1660" s="31"/>
      <c r="Y1660" s="31"/>
      <c r="Z1660" s="31"/>
      <c r="AA1660" s="31"/>
      <c r="AB1660" s="31"/>
      <c r="AC1660" s="31"/>
      <c r="AD1660" s="31"/>
      <c r="AE1660" s="31"/>
      <c r="AF1660" s="31"/>
      <c r="AG1660" s="31"/>
      <c r="AH1660" s="31"/>
    </row>
    <row r="1661" spans="1:34" x14ac:dyDescent="0.4">
      <c r="A1661" s="31">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31"/>
      <c r="C1661" s="25" t="str">
        <f t="shared" si="50"/>
        <v>001</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V_CHEOPS</v>
      </c>
      <c r="X1661" s="31"/>
      <c r="Y1661" s="31"/>
      <c r="Z1661" s="31"/>
      <c r="AA1661" s="31"/>
      <c r="AB1661" s="31"/>
      <c r="AC1661" s="31"/>
      <c r="AD1661" s="31"/>
      <c r="AE1661" s="31"/>
      <c r="AF1661" s="31"/>
      <c r="AG1661" s="31"/>
      <c r="AH1661" s="31"/>
    </row>
    <row r="1662" spans="1:34" x14ac:dyDescent="0.4">
      <c r="A1662" s="31">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31"/>
      <c r="C1662" s="25" t="str">
        <f t="shared" si="50"/>
        <v>001</v>
      </c>
      <c r="D1662" s="31"/>
      <c r="E1662" s="31"/>
      <c r="F1662" s="31" t="str">
        <f>IF(A1662&lt;&gt;"", _xlfn.IFNA(INDEX('Systemmanager - Datenassistent'!$A$9:$AE$159,MATCH(A1662,Input_Lieferant!$B$9:$B$158,0),MATCH(W1662,'Systemmanager - Datenassistent'!$A$8:$AE$8,0)),""), "")&amp;""</f>
        <v>X</v>
      </c>
      <c r="G1662" s="31"/>
      <c r="H1662" s="31"/>
      <c r="I1662" s="31"/>
      <c r="J1662" s="31"/>
      <c r="K1662" s="31"/>
      <c r="L1662" s="31"/>
      <c r="M1662" s="31"/>
      <c r="N1662" s="31"/>
      <c r="O1662" s="31"/>
      <c r="P1662" s="31"/>
      <c r="Q1662" s="31"/>
      <c r="R1662" s="31"/>
      <c r="S1662" s="31"/>
      <c r="T1662" s="31"/>
      <c r="U1662" s="31"/>
      <c r="V1662" s="31"/>
      <c r="W1662" s="31" t="str">
        <f t="shared" si="51"/>
        <v>V_SVSAA</v>
      </c>
      <c r="X1662" s="31"/>
      <c r="Y1662" s="31"/>
      <c r="Z1662" s="31"/>
      <c r="AA1662" s="31"/>
      <c r="AB1662" s="31"/>
      <c r="AC1662" s="31"/>
      <c r="AD1662" s="31"/>
      <c r="AE1662" s="31"/>
      <c r="AF1662" s="31"/>
      <c r="AG1662" s="31"/>
      <c r="AH1662" s="31"/>
    </row>
    <row r="1663" spans="1:34" x14ac:dyDescent="0.4">
      <c r="A1663" s="31">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31"/>
      <c r="C1663" s="25" t="str">
        <f t="shared" si="50"/>
        <v>001</v>
      </c>
      <c r="D1663" s="31"/>
      <c r="E1663" s="31"/>
      <c r="F1663" s="31" t="str">
        <f>IF(A1663&lt;&gt;"", IFERROR(ROUND(INDEX(Input_Lieferant!$A$9:$AS$159,MATCH(A1663,Input_Lieferant!$B$9:$B$158,0),MATCH(W1663,Input_Lieferant!$A$8:$AS$8,0)),2),""), "")&amp;""</f>
        <v>6.42</v>
      </c>
      <c r="G1663" s="31"/>
      <c r="H1663" s="31"/>
      <c r="I1663" s="31"/>
      <c r="J1663" s="31"/>
      <c r="K1663" s="31"/>
      <c r="L1663" s="31"/>
      <c r="M1663" s="31"/>
      <c r="N1663" s="31"/>
      <c r="O1663" s="31"/>
      <c r="P1663" s="31"/>
      <c r="Q1663" s="31"/>
      <c r="R1663" s="31"/>
      <c r="S1663" s="31"/>
      <c r="T1663" s="31"/>
      <c r="U1663" s="31"/>
      <c r="V1663" s="31"/>
      <c r="W1663" s="31" t="str">
        <f t="shared" si="51"/>
        <v>V_BEWERTUNGSPREIS</v>
      </c>
      <c r="X1663" s="31"/>
      <c r="Y1663" s="31"/>
      <c r="Z1663" s="31"/>
      <c r="AA1663" s="31"/>
      <c r="AB1663" s="31"/>
      <c r="AC1663" s="31"/>
      <c r="AD1663" s="31"/>
      <c r="AE1663" s="31"/>
      <c r="AF1663" s="31"/>
      <c r="AG1663" s="31"/>
      <c r="AH1663" s="31"/>
    </row>
    <row r="1664" spans="1:34" x14ac:dyDescent="0.4">
      <c r="A1664" s="31">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31"/>
      <c r="C1664" s="25" t="str">
        <f t="shared" si="50"/>
        <v>001</v>
      </c>
      <c r="D1664" s="31"/>
      <c r="E1664" s="31"/>
      <c r="F1664" s="31" t="str">
        <f>IF(A1664&lt;&gt;"", _xlfn.IFNA(INDEX(Input_Lieferant!$A$9:$AS$159,MATCH(A1664,Input_Lieferant!$B$9:$B$158,0),MATCH(W1664,Input_Lieferant!$A$8:$AS$8,0)),""), "")&amp;""</f>
        <v>CHF</v>
      </c>
      <c r="G1664" s="31"/>
      <c r="H1664" s="31"/>
      <c r="I1664" s="31"/>
      <c r="J1664" s="31"/>
      <c r="K1664" s="31"/>
      <c r="L1664" s="31"/>
      <c r="M1664" s="31"/>
      <c r="N1664" s="31"/>
      <c r="O1664" s="31"/>
      <c r="P1664" s="31"/>
      <c r="Q1664" s="31"/>
      <c r="R1664" s="31"/>
      <c r="S1664" s="31"/>
      <c r="T1664" s="31"/>
      <c r="U1664" s="31"/>
      <c r="V1664" s="31"/>
      <c r="W1664" s="31" t="str">
        <f t="shared" si="51"/>
        <v>V_WAEHRUNG</v>
      </c>
      <c r="X1664" s="31"/>
      <c r="Y1664" s="31"/>
      <c r="Z1664" s="31"/>
      <c r="AA1664" s="31"/>
      <c r="AB1664" s="31"/>
      <c r="AC1664" s="31"/>
      <c r="AD1664" s="31"/>
      <c r="AE1664" s="31"/>
      <c r="AF1664" s="31"/>
      <c r="AG1664" s="31"/>
      <c r="AH1664" s="31"/>
    </row>
    <row r="1665" spans="1:34" x14ac:dyDescent="0.4">
      <c r="A1665" s="31">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31"/>
      <c r="C1665" s="25" t="str">
        <f t="shared" si="50"/>
        <v>001</v>
      </c>
      <c r="D1665" s="31"/>
      <c r="E1665" s="31"/>
      <c r="F1665" s="31" t="str">
        <f>IF(A1665&lt;&gt;"", _xlfn.IFNA(INDEX(Input_Lieferant!$A$9:$AS$159,MATCH(A1665,Input_Lieferant!$B$9:$B$158,0),MATCH(W1665,Input_Lieferant!$A$8:$AS$8,0)),""), "")&amp;""</f>
        <v>38</v>
      </c>
      <c r="G1665" s="31"/>
      <c r="H1665" s="31"/>
      <c r="I1665" s="31"/>
      <c r="J1665" s="31"/>
      <c r="K1665" s="31"/>
      <c r="L1665" s="31"/>
      <c r="M1665" s="31"/>
      <c r="N1665" s="31"/>
      <c r="O1665" s="31"/>
      <c r="P1665" s="31"/>
      <c r="Q1665" s="31"/>
      <c r="R1665" s="31"/>
      <c r="S1665" s="31"/>
      <c r="T1665" s="31"/>
      <c r="U1665" s="31"/>
      <c r="V1665" s="31"/>
      <c r="W1665" s="31" t="str">
        <f t="shared" si="51"/>
        <v>V_PREISEINHEIT</v>
      </c>
      <c r="X1665" s="31"/>
      <c r="Y1665" s="31"/>
      <c r="Z1665" s="31"/>
      <c r="AA1665" s="31"/>
      <c r="AB1665" s="31"/>
      <c r="AC1665" s="31"/>
      <c r="AD1665" s="31"/>
      <c r="AE1665" s="31"/>
      <c r="AF1665" s="31"/>
      <c r="AG1665" s="31"/>
      <c r="AH1665" s="31"/>
    </row>
    <row r="1666" spans="1:34" x14ac:dyDescent="0.4">
      <c r="A1666" s="31">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31"/>
      <c r="C1666" s="25" t="str">
        <f t="shared" ref="C1666:C1729" si="52">IF(A1666="","","001")</f>
        <v>001</v>
      </c>
      <c r="D1666" s="31"/>
      <c r="E1666" s="31"/>
      <c r="F1666" s="31">
        <f ca="1">IF(A1666&lt;&gt;"",NOW(),"")</f>
        <v>45755.458306365741</v>
      </c>
      <c r="G1666" s="31"/>
      <c r="H1666" s="31"/>
      <c r="I1666" s="31"/>
      <c r="J1666" s="31"/>
      <c r="K1666" s="31"/>
      <c r="L1666" s="31"/>
      <c r="M1666" s="31"/>
      <c r="N1666" s="31"/>
      <c r="O1666" s="31"/>
      <c r="P1666" s="31"/>
      <c r="Q1666" s="31"/>
      <c r="R1666" s="31"/>
      <c r="S1666" s="31"/>
      <c r="T1666" s="31"/>
      <c r="U1666" s="31"/>
      <c r="V1666" s="31"/>
      <c r="W1666" s="31" t="str">
        <f t="shared" si="51"/>
        <v>V_GUELTIGAB</v>
      </c>
      <c r="X1666" s="31"/>
      <c r="Y1666" s="31"/>
      <c r="Z1666" s="31"/>
      <c r="AA1666" s="31"/>
      <c r="AB1666" s="31"/>
      <c r="AC1666" s="31"/>
      <c r="AD1666" s="31"/>
      <c r="AE1666" s="31"/>
      <c r="AF1666" s="31"/>
      <c r="AG1666" s="31"/>
      <c r="AH1666" s="31"/>
    </row>
    <row r="1667" spans="1:34" x14ac:dyDescent="0.4">
      <c r="A1667" s="31">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31"/>
      <c r="C1667" s="25" t="str">
        <f t="shared" si="52"/>
        <v>001</v>
      </c>
      <c r="D1667" s="31"/>
      <c r="E1667" s="31"/>
      <c r="F1667" s="31" t="str">
        <f>IF(A1667&lt;&gt;"", _xlfn.IFNA(INDEX('Systemmanager - Datenassistent'!$A$9:$AE$159,MATCH(A1667,Input_Lieferant!$B$9:$B$158,0),MATCH(W1667,'Systemmanager - Datenassistent'!$A$8:$AE$8,0)),""), "")&amp;""</f>
        <v/>
      </c>
      <c r="G1667" s="31"/>
      <c r="H1667" s="31"/>
      <c r="I1667" s="31"/>
      <c r="J1667" s="31"/>
      <c r="K1667" s="31"/>
      <c r="L1667" s="31"/>
      <c r="M1667" s="31"/>
      <c r="N1667" s="31"/>
      <c r="O1667" s="31"/>
      <c r="P1667" s="31"/>
      <c r="Q1667" s="31"/>
      <c r="R1667" s="31"/>
      <c r="S1667" s="31"/>
      <c r="T1667" s="31"/>
      <c r="U1667" s="31"/>
      <c r="V1667" s="31"/>
      <c r="W1667" s="31" t="str">
        <f t="shared" si="51"/>
        <v>V_MIET_RELEVANZ</v>
      </c>
      <c r="X1667" s="31"/>
      <c r="Y1667" s="31"/>
      <c r="Z1667" s="31"/>
      <c r="AA1667" s="31"/>
      <c r="AB1667" s="31"/>
      <c r="AC1667" s="31"/>
      <c r="AD1667" s="31"/>
      <c r="AE1667" s="31"/>
      <c r="AF1667" s="31"/>
      <c r="AG1667" s="31"/>
      <c r="AH1667" s="31"/>
    </row>
    <row r="1668" spans="1:34" x14ac:dyDescent="0.4">
      <c r="A1668" s="31">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31"/>
      <c r="C1668" s="25" t="str">
        <f t="shared" si="52"/>
        <v>001</v>
      </c>
      <c r="D1668" s="31"/>
      <c r="E1668" s="31"/>
      <c r="F1668" s="31" t="str">
        <f>IF(A1668&lt;&gt;"", _xlfn.IFNA(INDEX('Systemmanager - Datenassistent'!$A$9:$AE$159,MATCH(A1668,Input_Lieferant!$B$9:$B$158,0),MATCH(W1668,'Systemmanager - Datenassistent'!$A$8:$AE$8,0)),""), "")&amp;""</f>
        <v/>
      </c>
      <c r="G1668" s="31"/>
      <c r="H1668" s="31"/>
      <c r="I1668" s="31"/>
      <c r="J1668" s="31"/>
      <c r="K1668" s="31"/>
      <c r="L1668" s="31"/>
      <c r="M1668" s="31"/>
      <c r="N1668" s="31"/>
      <c r="O1668" s="31"/>
      <c r="P1668" s="31"/>
      <c r="Q1668" s="31"/>
      <c r="R1668" s="31"/>
      <c r="S1668" s="31"/>
      <c r="T1668" s="31"/>
      <c r="U1668" s="31"/>
      <c r="V1668" s="31"/>
      <c r="W1668" s="31" t="str">
        <f t="shared" si="51"/>
        <v>V_NACHSCHUBKLASSE</v>
      </c>
      <c r="X1668" s="31"/>
      <c r="Y1668" s="31"/>
      <c r="Z1668" s="31"/>
      <c r="AA1668" s="31"/>
      <c r="AB1668" s="31"/>
      <c r="AC1668" s="31"/>
      <c r="AD1668" s="31"/>
      <c r="AE1668" s="31"/>
      <c r="AF1668" s="31"/>
      <c r="AG1668" s="31"/>
      <c r="AH1668" s="31"/>
    </row>
    <row r="1669" spans="1:34" x14ac:dyDescent="0.4">
      <c r="A1669" s="31">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31"/>
      <c r="C1669" s="25" t="str">
        <f t="shared" si="52"/>
        <v>001</v>
      </c>
      <c r="D1669" s="31"/>
      <c r="E1669" s="31"/>
      <c r="F1669" s="31" t="str">
        <f>IF(A1669&lt;&gt;"", _xlfn.IFNA(INDEX(Input_Lieferant!$A$9:$AS$159,MATCH(A1669,Input_Lieferant!$B$9:$B$158,0),MATCH(W1669,Input_Lieferant!$A$8:$AS$8,0)),""), "")&amp;""</f>
        <v>50</v>
      </c>
      <c r="G1669" s="31"/>
      <c r="H1669" s="31"/>
      <c r="I1669" s="31"/>
      <c r="J1669" s="31"/>
      <c r="K1669" s="31"/>
      <c r="L1669" s="31"/>
      <c r="M1669" s="31"/>
      <c r="N1669" s="31"/>
      <c r="O1669" s="31"/>
      <c r="P1669" s="31"/>
      <c r="Q1669" s="31"/>
      <c r="R1669" s="31"/>
      <c r="S1669" s="31"/>
      <c r="T1669" s="31"/>
      <c r="U1669" s="31"/>
      <c r="V1669" s="31"/>
      <c r="W1669" s="31" t="str">
        <f t="shared" si="51"/>
        <v>V_LAGERFAEHIGKEIT</v>
      </c>
      <c r="X1669" s="31"/>
      <c r="Y1669" s="31"/>
      <c r="Z1669" s="31"/>
      <c r="AA1669" s="31"/>
      <c r="AB1669" s="31"/>
      <c r="AC1669" s="31"/>
      <c r="AD1669" s="31"/>
      <c r="AE1669" s="31"/>
      <c r="AF1669" s="31"/>
      <c r="AG1669" s="31"/>
      <c r="AH1669" s="31"/>
    </row>
    <row r="1670" spans="1:34" x14ac:dyDescent="0.4">
      <c r="A1670" s="31">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31"/>
      <c r="C1670" s="25" t="str">
        <f t="shared" si="52"/>
        <v>001</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V_BETRIEBSMITTEL</v>
      </c>
      <c r="X1670" s="31"/>
      <c r="Y1670" s="31"/>
      <c r="Z1670" s="31"/>
      <c r="AA1670" s="31"/>
      <c r="AB1670" s="31"/>
      <c r="AC1670" s="31"/>
      <c r="AD1670" s="31"/>
      <c r="AE1670" s="31"/>
      <c r="AF1670" s="31"/>
      <c r="AG1670" s="31"/>
      <c r="AH1670" s="31"/>
    </row>
    <row r="1671" spans="1:34" x14ac:dyDescent="0.4">
      <c r="A1671" s="31">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31"/>
      <c r="C1671" s="25" t="str">
        <f t="shared" si="52"/>
        <v>001</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V_SONDERBETRIEBSMITTEL_MKZ</v>
      </c>
      <c r="X1671" s="31"/>
      <c r="Y1671" s="31"/>
      <c r="Z1671" s="31"/>
      <c r="AA1671" s="31"/>
      <c r="AB1671" s="31"/>
      <c r="AC1671" s="31"/>
      <c r="AD1671" s="31"/>
      <c r="AE1671" s="31"/>
      <c r="AF1671" s="31"/>
      <c r="AG1671" s="31"/>
      <c r="AH1671" s="31"/>
    </row>
    <row r="1672" spans="1:34" x14ac:dyDescent="0.4">
      <c r="A1672" s="31">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31"/>
      <c r="C1672" s="25" t="str">
        <f t="shared" si="52"/>
        <v>001</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31"/>
      <c r="H1672" s="31"/>
      <c r="I1672" s="31"/>
      <c r="J1672" s="31"/>
      <c r="K1672" s="31"/>
      <c r="L1672" s="31"/>
      <c r="M1672" s="31"/>
      <c r="N1672" s="31"/>
      <c r="O1672" s="31"/>
      <c r="P1672" s="31"/>
      <c r="Q1672" s="31"/>
      <c r="R1672" s="31"/>
      <c r="S1672" s="31"/>
      <c r="T1672" s="31"/>
      <c r="U1672" s="31"/>
      <c r="V1672" s="31"/>
      <c r="W1672" s="31" t="str">
        <f t="shared" si="51"/>
        <v>V_SONDERBETRIEBSMITTEL_PRD</v>
      </c>
      <c r="X1672" s="31"/>
      <c r="Y1672" s="31"/>
      <c r="Z1672" s="31"/>
      <c r="AA1672" s="31"/>
      <c r="AB1672" s="31"/>
      <c r="AC1672" s="31"/>
      <c r="AD1672" s="31"/>
      <c r="AE1672" s="31"/>
      <c r="AF1672" s="31"/>
      <c r="AG1672" s="31"/>
      <c r="AH1672" s="31"/>
    </row>
    <row r="1673" spans="1:34" x14ac:dyDescent="0.4">
      <c r="A1673" s="31">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31"/>
      <c r="C1673" s="25" t="str">
        <f t="shared" si="52"/>
        <v>001</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V_SONDERBETRIEBSMITTEL_TRP</v>
      </c>
      <c r="X1673" s="31"/>
      <c r="Y1673" s="31"/>
      <c r="Z1673" s="31"/>
      <c r="AA1673" s="31"/>
      <c r="AB1673" s="31"/>
      <c r="AC1673" s="31"/>
      <c r="AD1673" s="31"/>
      <c r="AE1673" s="31"/>
      <c r="AF1673" s="31"/>
      <c r="AG1673" s="31"/>
      <c r="AH1673" s="31"/>
    </row>
    <row r="1674" spans="1:34" x14ac:dyDescent="0.4">
      <c r="A1674" s="31">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31"/>
      <c r="C1674" s="25" t="str">
        <f t="shared" si="52"/>
        <v>001</v>
      </c>
      <c r="D1674" s="31"/>
      <c r="E1674" s="31"/>
      <c r="F1674" s="31" t="str">
        <f>IF(A1674&lt;&gt;"", _xlfn.IFNA(INDEX(Grunddaten!$A$9:$S$159,MATCH(A1674,Input_Lieferant!$B$9:$B$158,0),MATCH(W1674,Grunddaten!$A$8:$M$8,0)),""), "")&amp;""</f>
        <v/>
      </c>
      <c r="G1674" s="31"/>
      <c r="H1674" s="31"/>
      <c r="I1674" s="31"/>
      <c r="J1674" s="31"/>
      <c r="K1674" s="31"/>
      <c r="L1674" s="31"/>
      <c r="M1674" s="31"/>
      <c r="N1674" s="31"/>
      <c r="O1674" s="31"/>
      <c r="P1674" s="31"/>
      <c r="Q1674" s="31"/>
      <c r="R1674" s="31"/>
      <c r="S1674" s="31"/>
      <c r="T1674" s="31"/>
      <c r="U1674" s="31"/>
      <c r="V1674" s="31"/>
      <c r="W1674" s="31" t="str">
        <f t="shared" si="51"/>
        <v>V_A_NUMMER</v>
      </c>
      <c r="X1674" s="31"/>
      <c r="Y1674" s="31"/>
      <c r="Z1674" s="31"/>
      <c r="AA1674" s="31"/>
      <c r="AB1674" s="31"/>
      <c r="AC1674" s="31"/>
      <c r="AD1674" s="31"/>
      <c r="AE1674" s="31"/>
      <c r="AF1674" s="31"/>
      <c r="AG1674" s="31"/>
      <c r="AH1674" s="31"/>
    </row>
    <row r="1675" spans="1:34" x14ac:dyDescent="0.4">
      <c r="A1675" s="31">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31"/>
      <c r="C1675" s="25" t="str">
        <f t="shared" si="52"/>
        <v>001</v>
      </c>
      <c r="D1675" s="31"/>
      <c r="E1675" s="31"/>
      <c r="F1675" s="31" t="str">
        <f>IF(A1675&lt;&gt;"", _xlfn.IFNA(INDEX(Grunddaten!$A$9:$S$159,MATCH(A1675,Input_Lieferant!$B$9:$B$158,0),MATCH(W1675,Grunddaten!$A$8:$M$8,0)),""), "")&amp;""</f>
        <v>5.46</v>
      </c>
      <c r="G1675" s="31"/>
      <c r="H1675" s="31"/>
      <c r="I1675" s="31"/>
      <c r="J1675" s="31"/>
      <c r="K1675" s="31"/>
      <c r="L1675" s="31"/>
      <c r="M1675" s="31"/>
      <c r="N1675" s="31"/>
      <c r="O1675" s="31"/>
      <c r="P1675" s="31"/>
      <c r="Q1675" s="31"/>
      <c r="R1675" s="31"/>
      <c r="S1675" s="31"/>
      <c r="T1675" s="31"/>
      <c r="U1675" s="31"/>
      <c r="V1675" s="31"/>
      <c r="W1675" s="31" t="str">
        <f t="shared" si="51"/>
        <v>V_REVFREMD</v>
      </c>
      <c r="X1675" s="31"/>
      <c r="Y1675" s="31"/>
      <c r="Z1675" s="31"/>
      <c r="AA1675" s="31"/>
      <c r="AB1675" s="31"/>
      <c r="AC1675" s="31"/>
      <c r="AD1675" s="31"/>
      <c r="AE1675" s="31"/>
      <c r="AF1675" s="31"/>
      <c r="AG1675" s="31"/>
      <c r="AH1675" s="31"/>
    </row>
    <row r="1676" spans="1:34" x14ac:dyDescent="0.4">
      <c r="A1676" s="31">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31"/>
      <c r="C1676" s="25" t="str">
        <f t="shared" si="52"/>
        <v>001</v>
      </c>
      <c r="D1676" s="31"/>
      <c r="E1676" s="31"/>
      <c r="F1676" s="31" t="str">
        <f>IF(A1676&lt;&gt;"", _xlfn.IFNA(INDEX(Grunddaten!$A$9:$S$159,MATCH(A1676,Input_Lieferant!$B$9:$B$158,0),MATCH(W1676,Grunddaten!$A$8:$M$8,0)),""), "")&amp;""</f>
        <v>7.11</v>
      </c>
      <c r="G1676" s="31"/>
      <c r="H1676" s="31"/>
      <c r="I1676" s="31"/>
      <c r="J1676" s="31"/>
      <c r="K1676" s="31"/>
      <c r="L1676" s="31"/>
      <c r="M1676" s="31"/>
      <c r="N1676" s="31"/>
      <c r="O1676" s="31"/>
      <c r="P1676" s="31"/>
      <c r="Q1676" s="31"/>
      <c r="R1676" s="31"/>
      <c r="S1676" s="31"/>
      <c r="T1676" s="31"/>
      <c r="U1676" s="31"/>
      <c r="V1676" s="31"/>
      <c r="W1676" s="31" t="str">
        <f t="shared" si="51"/>
        <v>V_REVEIGEN</v>
      </c>
      <c r="X1676" s="31"/>
      <c r="Y1676" s="31"/>
      <c r="Z1676" s="31"/>
      <c r="AA1676" s="31"/>
      <c r="AB1676" s="31"/>
      <c r="AC1676" s="31"/>
      <c r="AD1676" s="31"/>
      <c r="AE1676" s="31"/>
      <c r="AF1676" s="31"/>
      <c r="AG1676" s="31"/>
      <c r="AH1676" s="31"/>
    </row>
    <row r="1677" spans="1:34" x14ac:dyDescent="0.4">
      <c r="A1677" s="31">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31"/>
      <c r="C1677" s="25" t="str">
        <f t="shared" si="52"/>
        <v>001</v>
      </c>
      <c r="D1677" s="31"/>
      <c r="E1677" s="31"/>
      <c r="F1677" s="31" t="str">
        <f>IF(A1677&lt;&gt;"", _xlfn.IFNA(INDEX('Systemmanager - Datenassistent'!$A$9:$AE$159,MATCH(A1677,Input_Lieferant!$B$9:$B$158,0),MATCH(W1677,'Systemmanager - Datenassistent'!$A$8:$AE$8,0)),""), "")&amp;""</f>
        <v>azshidiMXCEhEacFjvFNcnLDrVQgsg</v>
      </c>
      <c r="G1677" s="31"/>
      <c r="H1677" s="31"/>
      <c r="I1677" s="31"/>
      <c r="J1677" s="31"/>
      <c r="K1677" s="31"/>
      <c r="L1677" s="31"/>
      <c r="M1677" s="31"/>
      <c r="N1677" s="31"/>
      <c r="O1677" s="31"/>
      <c r="P1677" s="31"/>
      <c r="Q1677" s="31"/>
      <c r="R1677" s="31"/>
      <c r="S1677" s="31"/>
      <c r="T1677" s="31"/>
      <c r="U1677" s="31"/>
      <c r="V1677" s="31"/>
      <c r="W1677" s="31" t="str">
        <f t="shared" si="51"/>
        <v>V_SYSTEMMANAGER</v>
      </c>
      <c r="X1677" s="31"/>
      <c r="Y1677" s="31"/>
      <c r="Z1677" s="31"/>
      <c r="AA1677" s="31"/>
      <c r="AB1677" s="31"/>
      <c r="AC1677" s="31"/>
      <c r="AD1677" s="31"/>
      <c r="AE1677" s="31"/>
      <c r="AF1677" s="31"/>
      <c r="AG1677" s="31"/>
      <c r="AH1677" s="31"/>
    </row>
    <row r="1678" spans="1:34" x14ac:dyDescent="0.4">
      <c r="A1678" s="31">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31"/>
      <c r="C1678" s="25" t="str">
        <f t="shared" si="52"/>
        <v>001</v>
      </c>
      <c r="D1678" s="31"/>
      <c r="E1678" s="31"/>
      <c r="F1678" s="31" t="str">
        <f>IF(A1678&lt;&gt;"", _xlfn.IFNA(INDEX(Grunddaten!$A$9:$S$159,MATCH(A1678,Input_Lieferant!$B$9:$B$158,0),MATCH(W1678,Grunddaten!$A$8:$M$8,0)),""), "")&amp;""</f>
        <v>P</v>
      </c>
      <c r="G1678" s="31"/>
      <c r="H1678" s="31"/>
      <c r="I1678" s="31"/>
      <c r="J1678" s="31"/>
      <c r="K1678" s="31"/>
      <c r="L1678" s="31"/>
      <c r="M1678" s="31"/>
      <c r="N1678" s="31"/>
      <c r="O1678" s="31"/>
      <c r="P1678" s="31"/>
      <c r="Q1678" s="31"/>
      <c r="R1678" s="31"/>
      <c r="S1678" s="31"/>
      <c r="T1678" s="31"/>
      <c r="U1678" s="31"/>
      <c r="V1678" s="31"/>
      <c r="W1678" s="31" t="str">
        <f t="shared" si="51"/>
        <v>V_UEBERSETZUNG</v>
      </c>
      <c r="X1678" s="31"/>
      <c r="Y1678" s="31"/>
      <c r="Z1678" s="31"/>
      <c r="AA1678" s="31"/>
      <c r="AB1678" s="31"/>
      <c r="AC1678" s="31"/>
      <c r="AD1678" s="31"/>
      <c r="AE1678" s="31"/>
      <c r="AF1678" s="31"/>
      <c r="AG1678" s="31"/>
      <c r="AH1678" s="31"/>
    </row>
    <row r="1679" spans="1:34" x14ac:dyDescent="0.4">
      <c r="A1679" s="31">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31"/>
      <c r="C1679" s="25" t="str">
        <f t="shared" si="52"/>
        <v>001</v>
      </c>
      <c r="D1679" s="31"/>
      <c r="E1679" s="31"/>
      <c r="F1679" s="31" t="str">
        <f>IF(A1679&lt;&gt;"", _xlfn.IFNA(INDEX('Systemmanager - Datenassistent'!$A$9:$AE$159,MATCH(A1679,Input_Lieferant!$B$9:$B$158,0),MATCH(W1679,'Systemmanager - Datenassistent'!$A$8:$AE$8,0)),""), "")&amp;""</f>
        <v>EQhhlHMwpscNheNyiaxXpSdjyDtndl</v>
      </c>
      <c r="G1679" s="31"/>
      <c r="H1679" s="31"/>
      <c r="I1679" s="31"/>
      <c r="J1679" s="31"/>
      <c r="K1679" s="31"/>
      <c r="L1679" s="31"/>
      <c r="M1679" s="31"/>
      <c r="N1679" s="31"/>
      <c r="O1679" s="31"/>
      <c r="P1679" s="31"/>
      <c r="Q1679" s="31"/>
      <c r="R1679" s="31"/>
      <c r="S1679" s="31"/>
      <c r="T1679" s="31"/>
      <c r="U1679" s="31"/>
      <c r="V1679" s="31"/>
      <c r="W1679" s="31" t="str">
        <f t="shared" si="51"/>
        <v>V_KENNZIFFER</v>
      </c>
      <c r="X1679" s="31"/>
      <c r="Y1679" s="31"/>
      <c r="Z1679" s="31"/>
      <c r="AA1679" s="31"/>
      <c r="AB1679" s="31"/>
      <c r="AC1679" s="31"/>
      <c r="AD1679" s="31"/>
      <c r="AE1679" s="31"/>
      <c r="AF1679" s="31"/>
      <c r="AG1679" s="31"/>
      <c r="AH1679" s="31"/>
    </row>
    <row r="1680" spans="1:34" x14ac:dyDescent="0.4">
      <c r="A1680" s="31">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31"/>
      <c r="C1680" s="25" t="str">
        <f t="shared" si="52"/>
        <v>001</v>
      </c>
      <c r="D1680" s="31"/>
      <c r="E1680" s="31"/>
      <c r="F1680" s="31" t="str">
        <f>IF(A1680&lt;&gt;"", _xlfn.IFNA(INDEX('Systemmanager - Datenassistent'!$A$9:$AE$159,MATCH(A1680,Input_Lieferant!$B$9:$B$158,0),MATCH(W1680,'Systemmanager - Datenassistent'!$A$8:$AE$8,0)),""), "")&amp;""</f>
        <v/>
      </c>
      <c r="G1680" s="31"/>
      <c r="H1680" s="31"/>
      <c r="I1680" s="31"/>
      <c r="J1680" s="31"/>
      <c r="K1680" s="31"/>
      <c r="L1680" s="31"/>
      <c r="M1680" s="31"/>
      <c r="N1680" s="31"/>
      <c r="O1680" s="31"/>
      <c r="P1680" s="31"/>
      <c r="Q1680" s="31"/>
      <c r="R1680" s="31"/>
      <c r="S1680" s="31"/>
      <c r="T1680" s="31"/>
      <c r="U1680" s="31"/>
      <c r="V1680" s="31"/>
      <c r="W1680" s="31" t="str">
        <f t="shared" si="51"/>
        <v>V_NEXT_HIGHER</v>
      </c>
      <c r="X1680" s="31"/>
      <c r="Y1680" s="31"/>
      <c r="Z1680" s="31"/>
      <c r="AA1680" s="31"/>
      <c r="AB1680" s="31"/>
      <c r="AC1680" s="31"/>
      <c r="AD1680" s="31"/>
      <c r="AE1680" s="31"/>
      <c r="AF1680" s="31"/>
      <c r="AG1680" s="31"/>
      <c r="AH1680" s="31"/>
    </row>
    <row r="1681" spans="1:34" x14ac:dyDescent="0.4">
      <c r="A1681" s="31">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31"/>
      <c r="C1681" s="25" t="str">
        <f t="shared" si="52"/>
        <v>001</v>
      </c>
      <c r="D1681" s="31"/>
      <c r="E1681" s="31"/>
      <c r="F1681" s="31" t="str">
        <f>IF(A1681&lt;&gt;"", _xlfn.IFNA(INDEX(Grunddaten!$A$9:$S$159,MATCH(A1681,Input_Lieferant!$B$9:$B$158,0),MATCH(W1681,Grunddaten!$A$8:$M$8,0)),""), "")&amp;""</f>
        <v>J</v>
      </c>
      <c r="G1681" s="31"/>
      <c r="H1681" s="31"/>
      <c r="I1681" s="31"/>
      <c r="J1681" s="31"/>
      <c r="K1681" s="31"/>
      <c r="L1681" s="31"/>
      <c r="M1681" s="31"/>
      <c r="N1681" s="31"/>
      <c r="O1681" s="31"/>
      <c r="P1681" s="31"/>
      <c r="Q1681" s="31"/>
      <c r="R1681" s="31"/>
      <c r="S1681" s="31"/>
      <c r="T1681" s="31"/>
      <c r="U1681" s="31"/>
      <c r="V1681" s="31"/>
      <c r="W1681" s="31" t="str">
        <f t="shared" si="51"/>
        <v>V_ZERTFLUG</v>
      </c>
      <c r="X1681" s="31"/>
      <c r="Y1681" s="31"/>
      <c r="Z1681" s="31"/>
      <c r="AA1681" s="31"/>
      <c r="AB1681" s="31"/>
      <c r="AC1681" s="31"/>
      <c r="AD1681" s="31"/>
      <c r="AE1681" s="31"/>
      <c r="AF1681" s="31"/>
      <c r="AG1681" s="31"/>
      <c r="AH1681" s="31"/>
    </row>
    <row r="1682" spans="1:34" x14ac:dyDescent="0.4">
      <c r="A1682" s="31">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31"/>
      <c r="C1682" s="25" t="str">
        <f t="shared" si="52"/>
        <v>001</v>
      </c>
      <c r="D1682" s="31"/>
      <c r="E1682" s="31"/>
      <c r="F1682" s="31" t="str">
        <f>IF(A1682&lt;&gt;"", _xlfn.IFNA(INDEX('Systemmanager - Datenassistent'!$A$9:$AE$159,MATCH(A1682,Input_Lieferant!$B$9:$B$158,0),MATCH(W1682,'Systemmanager - Datenassistent'!$A$8:$AE$8,0)),""), "")&amp;""</f>
        <v/>
      </c>
      <c r="G1682" s="31"/>
      <c r="H1682" s="31"/>
      <c r="I1682" s="31"/>
      <c r="J1682" s="31"/>
      <c r="K1682" s="31"/>
      <c r="L1682" s="31"/>
      <c r="M1682" s="31"/>
      <c r="N1682" s="31"/>
      <c r="O1682" s="31"/>
      <c r="P1682" s="31"/>
      <c r="Q1682" s="31"/>
      <c r="R1682" s="31"/>
      <c r="S1682" s="31"/>
      <c r="T1682" s="31"/>
      <c r="U1682" s="31"/>
      <c r="V1682" s="31"/>
      <c r="W1682" s="31" t="str">
        <f t="shared" si="51"/>
        <v>V_APM</v>
      </c>
      <c r="X1682" s="31"/>
      <c r="Y1682" s="31"/>
      <c r="Z1682" s="31"/>
      <c r="AA1682" s="31"/>
      <c r="AB1682" s="31"/>
      <c r="AC1682" s="31"/>
      <c r="AD1682" s="31"/>
      <c r="AE1682" s="31"/>
      <c r="AF1682" s="31"/>
      <c r="AG1682" s="31"/>
      <c r="AH1682" s="31"/>
    </row>
    <row r="1683" spans="1:34" x14ac:dyDescent="0.4">
      <c r="A1683" s="31">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31"/>
      <c r="C1683" s="25" t="str">
        <f t="shared" si="52"/>
        <v>001</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V_CHEOPS</v>
      </c>
      <c r="X1683" s="31"/>
      <c r="Y1683" s="31"/>
      <c r="Z1683" s="31"/>
      <c r="AA1683" s="31"/>
      <c r="AB1683" s="31"/>
      <c r="AC1683" s="31"/>
      <c r="AD1683" s="31"/>
      <c r="AE1683" s="31"/>
      <c r="AF1683" s="31"/>
      <c r="AG1683" s="31"/>
      <c r="AH1683" s="31"/>
    </row>
    <row r="1684" spans="1:34" x14ac:dyDescent="0.4">
      <c r="A1684" s="31">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31"/>
      <c r="C1684" s="25" t="str">
        <f t="shared" si="52"/>
        <v>001</v>
      </c>
      <c r="D1684" s="31"/>
      <c r="E1684" s="31"/>
      <c r="F1684" s="31" t="str">
        <f>IF(A1684&lt;&gt;"", _xlfn.IFNA(INDEX('Systemmanager - Datenassistent'!$A$9:$AE$159,MATCH(A1684,Input_Lieferant!$B$9:$B$158,0),MATCH(W1684,'Systemmanager - Datenassistent'!$A$8:$AE$8,0)),""), "")&amp;""</f>
        <v/>
      </c>
      <c r="G1684" s="31"/>
      <c r="H1684" s="31"/>
      <c r="I1684" s="31"/>
      <c r="J1684" s="31"/>
      <c r="K1684" s="31"/>
      <c r="L1684" s="31"/>
      <c r="M1684" s="31"/>
      <c r="N1684" s="31"/>
      <c r="O1684" s="31"/>
      <c r="P1684" s="31"/>
      <c r="Q1684" s="31"/>
      <c r="R1684" s="31"/>
      <c r="S1684" s="31"/>
      <c r="T1684" s="31"/>
      <c r="U1684" s="31"/>
      <c r="V1684" s="31"/>
      <c r="W1684" s="31" t="str">
        <f t="shared" si="51"/>
        <v>V_SVSAA</v>
      </c>
      <c r="X1684" s="31"/>
      <c r="Y1684" s="31"/>
      <c r="Z1684" s="31"/>
      <c r="AA1684" s="31"/>
      <c r="AB1684" s="31"/>
      <c r="AC1684" s="31"/>
      <c r="AD1684" s="31"/>
      <c r="AE1684" s="31"/>
      <c r="AF1684" s="31"/>
      <c r="AG1684" s="31"/>
      <c r="AH1684" s="31"/>
    </row>
    <row r="1685" spans="1:34" x14ac:dyDescent="0.4">
      <c r="A1685" s="31">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31"/>
      <c r="C1685" s="25" t="str">
        <f t="shared" si="52"/>
        <v>001</v>
      </c>
      <c r="D1685" s="31"/>
      <c r="E1685" s="31"/>
      <c r="F1685" s="31" t="str">
        <f>IF(A1685&lt;&gt;"", IFERROR(ROUND(INDEX(Input_Lieferant!$A$9:$AS$159,MATCH(A1685,Input_Lieferant!$B$9:$B$158,0),MATCH(W1685,Input_Lieferant!$A$8:$AS$8,0)),2),""), "")&amp;""</f>
        <v>3.19</v>
      </c>
      <c r="G1685" s="31"/>
      <c r="H1685" s="31"/>
      <c r="I1685" s="31"/>
      <c r="J1685" s="31"/>
      <c r="K1685" s="31"/>
      <c r="L1685" s="31"/>
      <c r="M1685" s="31"/>
      <c r="N1685" s="31"/>
      <c r="O1685" s="31"/>
      <c r="P1685" s="31"/>
      <c r="Q1685" s="31"/>
      <c r="R1685" s="31"/>
      <c r="S1685" s="31"/>
      <c r="T1685" s="31"/>
      <c r="U1685" s="31"/>
      <c r="V1685" s="31"/>
      <c r="W1685" s="31" t="str">
        <f t="shared" si="51"/>
        <v>V_BEWERTUNGSPREIS</v>
      </c>
      <c r="X1685" s="31"/>
      <c r="Y1685" s="31"/>
      <c r="Z1685" s="31"/>
      <c r="AA1685" s="31"/>
      <c r="AB1685" s="31"/>
      <c r="AC1685" s="31"/>
      <c r="AD1685" s="31"/>
      <c r="AE1685" s="31"/>
      <c r="AF1685" s="31"/>
      <c r="AG1685" s="31"/>
      <c r="AH1685" s="31"/>
    </row>
    <row r="1686" spans="1:34" x14ac:dyDescent="0.4">
      <c r="A1686" s="31">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31"/>
      <c r="C1686" s="25" t="str">
        <f t="shared" si="52"/>
        <v>001</v>
      </c>
      <c r="D1686" s="31"/>
      <c r="E1686" s="31"/>
      <c r="F1686" s="31" t="str">
        <f>IF(A1686&lt;&gt;"", _xlfn.IFNA(INDEX(Input_Lieferant!$A$9:$AS$159,MATCH(A1686,Input_Lieferant!$B$9:$B$158,0),MATCH(W1686,Input_Lieferant!$A$8:$AS$8,0)),""), "")&amp;""</f>
        <v>CHF</v>
      </c>
      <c r="G1686" s="31"/>
      <c r="H1686" s="31"/>
      <c r="I1686" s="31"/>
      <c r="J1686" s="31"/>
      <c r="K1686" s="31"/>
      <c r="L1686" s="31"/>
      <c r="M1686" s="31"/>
      <c r="N1686" s="31"/>
      <c r="O1686" s="31"/>
      <c r="P1686" s="31"/>
      <c r="Q1686" s="31"/>
      <c r="R1686" s="31"/>
      <c r="S1686" s="31"/>
      <c r="T1686" s="31"/>
      <c r="U1686" s="31"/>
      <c r="V1686" s="31"/>
      <c r="W1686" s="31" t="str">
        <f t="shared" si="51"/>
        <v>V_WAEHRUNG</v>
      </c>
      <c r="X1686" s="31"/>
      <c r="Y1686" s="31"/>
      <c r="Z1686" s="31"/>
      <c r="AA1686" s="31"/>
      <c r="AB1686" s="31"/>
      <c r="AC1686" s="31"/>
      <c r="AD1686" s="31"/>
      <c r="AE1686" s="31"/>
      <c r="AF1686" s="31"/>
      <c r="AG1686" s="31"/>
      <c r="AH1686" s="31"/>
    </row>
    <row r="1687" spans="1:34" x14ac:dyDescent="0.4">
      <c r="A1687" s="31">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31"/>
      <c r="C1687" s="25" t="str">
        <f t="shared" si="52"/>
        <v>001</v>
      </c>
      <c r="D1687" s="31"/>
      <c r="E1687" s="31"/>
      <c r="F1687" s="31" t="str">
        <f>IF(A1687&lt;&gt;"", _xlfn.IFNA(INDEX(Input_Lieferant!$A$9:$AS$159,MATCH(A1687,Input_Lieferant!$B$9:$B$158,0),MATCH(W1687,Input_Lieferant!$A$8:$AS$8,0)),""), "")&amp;""</f>
        <v>35</v>
      </c>
      <c r="G1687" s="31"/>
      <c r="H1687" s="31"/>
      <c r="I1687" s="31"/>
      <c r="J1687" s="31"/>
      <c r="K1687" s="31"/>
      <c r="L1687" s="31"/>
      <c r="M1687" s="31"/>
      <c r="N1687" s="31"/>
      <c r="O1687" s="31"/>
      <c r="P1687" s="31"/>
      <c r="Q1687" s="31"/>
      <c r="R1687" s="31"/>
      <c r="S1687" s="31"/>
      <c r="T1687" s="31"/>
      <c r="U1687" s="31"/>
      <c r="V1687" s="31"/>
      <c r="W1687" s="31" t="str">
        <f t="shared" si="51"/>
        <v>V_PREISEINHEIT</v>
      </c>
      <c r="X1687" s="31"/>
      <c r="Y1687" s="31"/>
      <c r="Z1687" s="31"/>
      <c r="AA1687" s="31"/>
      <c r="AB1687" s="31"/>
      <c r="AC1687" s="31"/>
      <c r="AD1687" s="31"/>
      <c r="AE1687" s="31"/>
      <c r="AF1687" s="31"/>
      <c r="AG1687" s="31"/>
      <c r="AH1687" s="31"/>
    </row>
    <row r="1688" spans="1:34" x14ac:dyDescent="0.4">
      <c r="A1688" s="31">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31"/>
      <c r="C1688" s="25" t="str">
        <f t="shared" si="52"/>
        <v>001</v>
      </c>
      <c r="D1688" s="31"/>
      <c r="E1688" s="31"/>
      <c r="F1688" s="31">
        <f ca="1">IF(A1688&lt;&gt;"",NOW(),"")</f>
        <v>45755.458306365741</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V_GUELTIGAB</v>
      </c>
      <c r="X1688" s="31"/>
      <c r="Y1688" s="31"/>
      <c r="Z1688" s="31"/>
      <c r="AA1688" s="31"/>
      <c r="AB1688" s="31"/>
      <c r="AC1688" s="31"/>
      <c r="AD1688" s="31"/>
      <c r="AE1688" s="31"/>
      <c r="AF1688" s="31"/>
      <c r="AG1688" s="31"/>
      <c r="AH1688" s="31"/>
    </row>
    <row r="1689" spans="1:34" x14ac:dyDescent="0.4">
      <c r="A1689" s="31">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31"/>
      <c r="C1689" s="25" t="str">
        <f t="shared" si="52"/>
        <v>001</v>
      </c>
      <c r="D1689" s="31"/>
      <c r="E1689" s="31"/>
      <c r="F1689" s="31" t="str">
        <f>IF(A1689&lt;&gt;"", _xlfn.IFNA(INDEX('Systemmanager - Datenassistent'!$A$9:$AE$159,MATCH(A1689,Input_Lieferant!$B$9:$B$158,0),MATCH(W1689,'Systemmanager - Datenassistent'!$A$8:$AE$8,0)),""), "")&amp;""</f>
        <v>X</v>
      </c>
      <c r="G1689" s="31"/>
      <c r="H1689" s="31"/>
      <c r="I1689" s="31"/>
      <c r="J1689" s="31"/>
      <c r="K1689" s="31"/>
      <c r="L1689" s="31"/>
      <c r="M1689" s="31"/>
      <c r="N1689" s="31"/>
      <c r="O1689" s="31"/>
      <c r="P1689" s="31"/>
      <c r="Q1689" s="31"/>
      <c r="R1689" s="31"/>
      <c r="S1689" s="31"/>
      <c r="T1689" s="31"/>
      <c r="U1689" s="31"/>
      <c r="V1689" s="31"/>
      <c r="W1689" s="31" t="str">
        <f t="shared" si="53"/>
        <v>V_MIET_RELEVANZ</v>
      </c>
      <c r="X1689" s="31"/>
      <c r="Y1689" s="31"/>
      <c r="Z1689" s="31"/>
      <c r="AA1689" s="31"/>
      <c r="AB1689" s="31"/>
      <c r="AC1689" s="31"/>
      <c r="AD1689" s="31"/>
      <c r="AE1689" s="31"/>
      <c r="AF1689" s="31"/>
      <c r="AG1689" s="31"/>
      <c r="AH1689" s="31"/>
    </row>
    <row r="1690" spans="1:34" x14ac:dyDescent="0.4">
      <c r="A1690" s="31">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31"/>
      <c r="C1690" s="25" t="str">
        <f t="shared" si="52"/>
        <v>001</v>
      </c>
      <c r="D1690" s="31"/>
      <c r="E1690" s="31"/>
      <c r="F1690" s="31" t="str">
        <f>IF(A1690&lt;&gt;"", _xlfn.IFNA(INDEX('Systemmanager - Datenassistent'!$A$9:$AE$159,MATCH(A1690,Input_Lieferant!$B$9:$B$158,0),MATCH(W1690,'Systemmanager - Datenassistent'!$A$8:$AE$8,0)),""), "")&amp;""</f>
        <v/>
      </c>
      <c r="G1690" s="31"/>
      <c r="H1690" s="31"/>
      <c r="I1690" s="31"/>
      <c r="J1690" s="31"/>
      <c r="K1690" s="31"/>
      <c r="L1690" s="31"/>
      <c r="M1690" s="31"/>
      <c r="N1690" s="31"/>
      <c r="O1690" s="31"/>
      <c r="P1690" s="31"/>
      <c r="Q1690" s="31"/>
      <c r="R1690" s="31"/>
      <c r="S1690" s="31"/>
      <c r="T1690" s="31"/>
      <c r="U1690" s="31"/>
      <c r="V1690" s="31"/>
      <c r="W1690" s="31" t="str">
        <f t="shared" si="53"/>
        <v>V_NACHSCHUBKLASSE</v>
      </c>
      <c r="X1690" s="31"/>
      <c r="Y1690" s="31"/>
      <c r="Z1690" s="31"/>
      <c r="AA1690" s="31"/>
      <c r="AB1690" s="31"/>
      <c r="AC1690" s="31"/>
      <c r="AD1690" s="31"/>
      <c r="AE1690" s="31"/>
      <c r="AF1690" s="31"/>
      <c r="AG1690" s="31"/>
      <c r="AH1690" s="31"/>
    </row>
    <row r="1691" spans="1:34" x14ac:dyDescent="0.4">
      <c r="A1691" s="31">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31"/>
      <c r="C1691" s="25" t="str">
        <f t="shared" si="52"/>
        <v>001</v>
      </c>
      <c r="D1691" s="31"/>
      <c r="E1691" s="31"/>
      <c r="F1691" s="31" t="str">
        <f>IF(A1691&lt;&gt;"", _xlfn.IFNA(INDEX(Input_Lieferant!$A$9:$AS$159,MATCH(A1691,Input_Lieferant!$B$9:$B$158,0),MATCH(W1691,Input_Lieferant!$A$8:$AS$8,0)),""), "")&amp;""</f>
        <v>15</v>
      </c>
      <c r="G1691" s="31"/>
      <c r="H1691" s="31"/>
      <c r="I1691" s="31"/>
      <c r="J1691" s="31"/>
      <c r="K1691" s="31"/>
      <c r="L1691" s="31"/>
      <c r="M1691" s="31"/>
      <c r="N1691" s="31"/>
      <c r="O1691" s="31"/>
      <c r="P1691" s="31"/>
      <c r="Q1691" s="31"/>
      <c r="R1691" s="31"/>
      <c r="S1691" s="31"/>
      <c r="T1691" s="31"/>
      <c r="U1691" s="31"/>
      <c r="V1691" s="31"/>
      <c r="W1691" s="31" t="str">
        <f t="shared" si="53"/>
        <v>V_LAGERFAEHIGKEIT</v>
      </c>
      <c r="X1691" s="31"/>
      <c r="Y1691" s="31"/>
      <c r="Z1691" s="31"/>
      <c r="AA1691" s="31"/>
      <c r="AB1691" s="31"/>
      <c r="AC1691" s="31"/>
      <c r="AD1691" s="31"/>
      <c r="AE1691" s="31"/>
      <c r="AF1691" s="31"/>
      <c r="AG1691" s="31"/>
      <c r="AH1691" s="31"/>
    </row>
    <row r="1692" spans="1:34" x14ac:dyDescent="0.4">
      <c r="A1692" s="31">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31"/>
      <c r="C1692" s="25" t="str">
        <f t="shared" si="52"/>
        <v>001</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V_BETRIEBSMITTEL</v>
      </c>
      <c r="X1692" s="31"/>
      <c r="Y1692" s="31"/>
      <c r="Z1692" s="31"/>
      <c r="AA1692" s="31"/>
      <c r="AB1692" s="31"/>
      <c r="AC1692" s="31"/>
      <c r="AD1692" s="31"/>
      <c r="AE1692" s="31"/>
      <c r="AF1692" s="31"/>
      <c r="AG1692" s="31"/>
      <c r="AH1692" s="31"/>
    </row>
    <row r="1693" spans="1:34" x14ac:dyDescent="0.4">
      <c r="A1693" s="31">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31"/>
      <c r="C1693" s="25" t="str">
        <f t="shared" si="52"/>
        <v>001</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V_SONDERBETRIEBSMITTEL_MKZ</v>
      </c>
      <c r="X1693" s="31"/>
      <c r="Y1693" s="31"/>
      <c r="Z1693" s="31"/>
      <c r="AA1693" s="31"/>
      <c r="AB1693" s="31"/>
      <c r="AC1693" s="31"/>
      <c r="AD1693" s="31"/>
      <c r="AE1693" s="31"/>
      <c r="AF1693" s="31"/>
      <c r="AG1693" s="31"/>
      <c r="AH1693" s="31"/>
    </row>
    <row r="1694" spans="1:34" x14ac:dyDescent="0.4">
      <c r="A1694" s="31">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31"/>
      <c r="C1694" s="25" t="str">
        <f t="shared" si="52"/>
        <v>001</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V_SONDERBETRIEBSMITTEL_PRD</v>
      </c>
      <c r="X1694" s="31"/>
      <c r="Y1694" s="31"/>
      <c r="Z1694" s="31"/>
      <c r="AA1694" s="31"/>
      <c r="AB1694" s="31"/>
      <c r="AC1694" s="31"/>
      <c r="AD1694" s="31"/>
      <c r="AE1694" s="31"/>
      <c r="AF1694" s="31"/>
      <c r="AG1694" s="31"/>
      <c r="AH1694" s="31"/>
    </row>
    <row r="1695" spans="1:34" x14ac:dyDescent="0.4">
      <c r="A1695" s="31">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31"/>
      <c r="C1695" s="25" t="str">
        <f t="shared" si="52"/>
        <v>001</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31"/>
      <c r="H1695" s="31"/>
      <c r="I1695" s="31"/>
      <c r="J1695" s="31"/>
      <c r="K1695" s="31"/>
      <c r="L1695" s="31"/>
      <c r="M1695" s="31"/>
      <c r="N1695" s="31"/>
      <c r="O1695" s="31"/>
      <c r="P1695" s="31"/>
      <c r="Q1695" s="31"/>
      <c r="R1695" s="31"/>
      <c r="S1695" s="31"/>
      <c r="T1695" s="31"/>
      <c r="U1695" s="31"/>
      <c r="V1695" s="31"/>
      <c r="W1695" s="31" t="str">
        <f t="shared" si="53"/>
        <v>V_SONDERBETRIEBSMITTEL_TRP</v>
      </c>
      <c r="X1695" s="31"/>
      <c r="Y1695" s="31"/>
      <c r="Z1695" s="31"/>
      <c r="AA1695" s="31"/>
      <c r="AB1695" s="31"/>
      <c r="AC1695" s="31"/>
      <c r="AD1695" s="31"/>
      <c r="AE1695" s="31"/>
      <c r="AF1695" s="31"/>
      <c r="AG1695" s="31"/>
      <c r="AH1695" s="31"/>
    </row>
    <row r="1696" spans="1:34" x14ac:dyDescent="0.4">
      <c r="A1696" s="31">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31"/>
      <c r="C1696" s="25" t="str">
        <f t="shared" si="52"/>
        <v>001</v>
      </c>
      <c r="D1696" s="31"/>
      <c r="E1696" s="31"/>
      <c r="F1696" s="31" t="str">
        <f>IF(A1696&lt;&gt;"", _xlfn.IFNA(INDEX(Grunddaten!$A$9:$S$159,MATCH(A1696,Input_Lieferant!$B$9:$B$158,0),MATCH(W1696,Grunddaten!$A$8:$M$8,0)),""), "")&amp;""</f>
        <v/>
      </c>
      <c r="G1696" s="31"/>
      <c r="H1696" s="31"/>
      <c r="I1696" s="31"/>
      <c r="J1696" s="31"/>
      <c r="K1696" s="31"/>
      <c r="L1696" s="31"/>
      <c r="M1696" s="31"/>
      <c r="N1696" s="31"/>
      <c r="O1696" s="31"/>
      <c r="P1696" s="31"/>
      <c r="Q1696" s="31"/>
      <c r="R1696" s="31"/>
      <c r="S1696" s="31"/>
      <c r="T1696" s="31"/>
      <c r="U1696" s="31"/>
      <c r="V1696" s="31"/>
      <c r="W1696" s="31" t="str">
        <f t="shared" si="53"/>
        <v>V_A_NUMMER</v>
      </c>
      <c r="X1696" s="31"/>
      <c r="Y1696" s="31"/>
      <c r="Z1696" s="31"/>
      <c r="AA1696" s="31"/>
      <c r="AB1696" s="31"/>
      <c r="AC1696" s="31"/>
      <c r="AD1696" s="31"/>
      <c r="AE1696" s="31"/>
      <c r="AF1696" s="31"/>
      <c r="AG1696" s="31"/>
      <c r="AH1696" s="31"/>
    </row>
    <row r="1697" spans="1:34" x14ac:dyDescent="0.4">
      <c r="A1697" s="31">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31"/>
      <c r="C1697" s="25" t="str">
        <f t="shared" si="52"/>
        <v>001</v>
      </c>
      <c r="D1697" s="31"/>
      <c r="E1697" s="31"/>
      <c r="F1697" s="31" t="str">
        <f>IF(A1697&lt;&gt;"", _xlfn.IFNA(INDEX(Grunddaten!$A$9:$S$159,MATCH(A1697,Input_Lieferant!$B$9:$B$158,0),MATCH(W1697,Grunddaten!$A$8:$M$8,0)),""), "")&amp;""</f>
        <v>5.57</v>
      </c>
      <c r="G1697" s="31"/>
      <c r="H1697" s="31"/>
      <c r="I1697" s="31"/>
      <c r="J1697" s="31"/>
      <c r="K1697" s="31"/>
      <c r="L1697" s="31"/>
      <c r="M1697" s="31"/>
      <c r="N1697" s="31"/>
      <c r="O1697" s="31"/>
      <c r="P1697" s="31"/>
      <c r="Q1697" s="31"/>
      <c r="R1697" s="31"/>
      <c r="S1697" s="31"/>
      <c r="T1697" s="31"/>
      <c r="U1697" s="31"/>
      <c r="V1697" s="31"/>
      <c r="W1697" s="31" t="str">
        <f t="shared" si="53"/>
        <v>V_REVFREMD</v>
      </c>
      <c r="X1697" s="31"/>
      <c r="Y1697" s="31"/>
      <c r="Z1697" s="31"/>
      <c r="AA1697" s="31"/>
      <c r="AB1697" s="31"/>
      <c r="AC1697" s="31"/>
      <c r="AD1697" s="31"/>
      <c r="AE1697" s="31"/>
      <c r="AF1697" s="31"/>
      <c r="AG1697" s="31"/>
      <c r="AH1697" s="31"/>
    </row>
    <row r="1698" spans="1:34" x14ac:dyDescent="0.4">
      <c r="A1698" s="31">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31"/>
      <c r="C1698" s="25" t="str">
        <f t="shared" si="52"/>
        <v>001</v>
      </c>
      <c r="D1698" s="31"/>
      <c r="E1698" s="31"/>
      <c r="F1698" s="31" t="str">
        <f>IF(A1698&lt;&gt;"", _xlfn.IFNA(INDEX(Grunddaten!$A$9:$S$159,MATCH(A1698,Input_Lieferant!$B$9:$B$158,0),MATCH(W1698,Grunddaten!$A$8:$M$8,0)),""), "")&amp;""</f>
        <v>9.73</v>
      </c>
      <c r="G1698" s="31"/>
      <c r="H1698" s="31"/>
      <c r="I1698" s="31"/>
      <c r="J1698" s="31"/>
      <c r="K1698" s="31"/>
      <c r="L1698" s="31"/>
      <c r="M1698" s="31"/>
      <c r="N1698" s="31"/>
      <c r="O1698" s="31"/>
      <c r="P1698" s="31"/>
      <c r="Q1698" s="31"/>
      <c r="R1698" s="31"/>
      <c r="S1698" s="31"/>
      <c r="T1698" s="31"/>
      <c r="U1698" s="31"/>
      <c r="V1698" s="31"/>
      <c r="W1698" s="31" t="str">
        <f t="shared" si="53"/>
        <v>V_REVEIGEN</v>
      </c>
      <c r="X1698" s="31"/>
      <c r="Y1698" s="31"/>
      <c r="Z1698" s="31"/>
      <c r="AA1698" s="31"/>
      <c r="AB1698" s="31"/>
      <c r="AC1698" s="31"/>
      <c r="AD1698" s="31"/>
      <c r="AE1698" s="31"/>
      <c r="AF1698" s="31"/>
      <c r="AG1698" s="31"/>
      <c r="AH1698" s="31"/>
    </row>
    <row r="1699" spans="1:34" x14ac:dyDescent="0.4">
      <c r="A1699" s="31">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31"/>
      <c r="C1699" s="25" t="str">
        <f t="shared" si="52"/>
        <v>001</v>
      </c>
      <c r="D1699" s="31"/>
      <c r="E1699" s="31"/>
      <c r="F1699" s="31" t="str">
        <f>IF(A1699&lt;&gt;"", _xlfn.IFNA(INDEX('Systemmanager - Datenassistent'!$A$9:$AE$159,MATCH(A1699,Input_Lieferant!$B$9:$B$158,0),MATCH(W1699,'Systemmanager - Datenassistent'!$A$8:$AE$8,0)),""), "")&amp;""</f>
        <v>oKqUCiekBWMOkEyyINpIxMRIoqkJOL</v>
      </c>
      <c r="G1699" s="31"/>
      <c r="H1699" s="31"/>
      <c r="I1699" s="31"/>
      <c r="J1699" s="31"/>
      <c r="K1699" s="31"/>
      <c r="L1699" s="31"/>
      <c r="M1699" s="31"/>
      <c r="N1699" s="31"/>
      <c r="O1699" s="31"/>
      <c r="P1699" s="31"/>
      <c r="Q1699" s="31"/>
      <c r="R1699" s="31"/>
      <c r="S1699" s="31"/>
      <c r="T1699" s="31"/>
      <c r="U1699" s="31"/>
      <c r="V1699" s="31"/>
      <c r="W1699" s="31" t="str">
        <f t="shared" si="53"/>
        <v>V_SYSTEMMANAGER</v>
      </c>
      <c r="X1699" s="31"/>
      <c r="Y1699" s="31"/>
      <c r="Z1699" s="31"/>
      <c r="AA1699" s="31"/>
      <c r="AB1699" s="31"/>
      <c r="AC1699" s="31"/>
      <c r="AD1699" s="31"/>
      <c r="AE1699" s="31"/>
      <c r="AF1699" s="31"/>
      <c r="AG1699" s="31"/>
      <c r="AH1699" s="31"/>
    </row>
    <row r="1700" spans="1:34" x14ac:dyDescent="0.4">
      <c r="A1700" s="31">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31"/>
      <c r="C1700" s="25" t="str">
        <f t="shared" si="52"/>
        <v>001</v>
      </c>
      <c r="D1700" s="31"/>
      <c r="E1700" s="31"/>
      <c r="F1700" s="31" t="str">
        <f>IF(A1700&lt;&gt;"", _xlfn.IFNA(INDEX(Grunddaten!$A$9:$S$159,MATCH(A1700,Input_Lieferant!$B$9:$B$158,0),MATCH(W1700,Grunddaten!$A$8:$M$8,0)),""), "")&amp;""</f>
        <v>U</v>
      </c>
      <c r="G1700" s="31"/>
      <c r="H1700" s="31"/>
      <c r="I1700" s="31"/>
      <c r="J1700" s="31"/>
      <c r="K1700" s="31"/>
      <c r="L1700" s="31"/>
      <c r="M1700" s="31"/>
      <c r="N1700" s="31"/>
      <c r="O1700" s="31"/>
      <c r="P1700" s="31"/>
      <c r="Q1700" s="31"/>
      <c r="R1700" s="31"/>
      <c r="S1700" s="31"/>
      <c r="T1700" s="31"/>
      <c r="U1700" s="31"/>
      <c r="V1700" s="31"/>
      <c r="W1700" s="31" t="str">
        <f t="shared" si="53"/>
        <v>V_UEBERSETZUNG</v>
      </c>
      <c r="X1700" s="31"/>
      <c r="Y1700" s="31"/>
      <c r="Z1700" s="31"/>
      <c r="AA1700" s="31"/>
      <c r="AB1700" s="31"/>
      <c r="AC1700" s="31"/>
      <c r="AD1700" s="31"/>
      <c r="AE1700" s="31"/>
      <c r="AF1700" s="31"/>
      <c r="AG1700" s="31"/>
      <c r="AH1700" s="31"/>
    </row>
    <row r="1701" spans="1:34" x14ac:dyDescent="0.4">
      <c r="A1701" s="31">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31"/>
      <c r="C1701" s="25" t="str">
        <f t="shared" si="52"/>
        <v>001</v>
      </c>
      <c r="D1701" s="31"/>
      <c r="E1701" s="31"/>
      <c r="F1701" s="31" t="str">
        <f>IF(A1701&lt;&gt;"", _xlfn.IFNA(INDEX('Systemmanager - Datenassistent'!$A$9:$AE$159,MATCH(A1701,Input_Lieferant!$B$9:$B$158,0),MATCH(W1701,'Systemmanager - Datenassistent'!$A$8:$AE$8,0)),""), "")&amp;""</f>
        <v>yqrHFKsTRkMVqPdkDAgzPkeDKBOxMq</v>
      </c>
      <c r="G1701" s="31"/>
      <c r="H1701" s="31"/>
      <c r="I1701" s="31"/>
      <c r="J1701" s="31"/>
      <c r="K1701" s="31"/>
      <c r="L1701" s="31"/>
      <c r="M1701" s="31"/>
      <c r="N1701" s="31"/>
      <c r="O1701" s="31"/>
      <c r="P1701" s="31"/>
      <c r="Q1701" s="31"/>
      <c r="R1701" s="31"/>
      <c r="S1701" s="31"/>
      <c r="T1701" s="31"/>
      <c r="U1701" s="31"/>
      <c r="V1701" s="31"/>
      <c r="W1701" s="31" t="str">
        <f t="shared" si="53"/>
        <v>V_KENNZIFFER</v>
      </c>
      <c r="X1701" s="31"/>
      <c r="Y1701" s="31"/>
      <c r="Z1701" s="31"/>
      <c r="AA1701" s="31"/>
      <c r="AB1701" s="31"/>
      <c r="AC1701" s="31"/>
      <c r="AD1701" s="31"/>
      <c r="AE1701" s="31"/>
      <c r="AF1701" s="31"/>
      <c r="AG1701" s="31"/>
      <c r="AH1701" s="31"/>
    </row>
    <row r="1702" spans="1:34" x14ac:dyDescent="0.4">
      <c r="A1702" s="31">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31"/>
      <c r="C1702" s="25" t="str">
        <f t="shared" si="52"/>
        <v>001</v>
      </c>
      <c r="D1702" s="31"/>
      <c r="E1702" s="31"/>
      <c r="F1702" s="31" t="str">
        <f>IF(A1702&lt;&gt;"", _xlfn.IFNA(INDEX('Systemmanager - Datenassistent'!$A$9:$AE$159,MATCH(A1702,Input_Lieferant!$B$9:$B$158,0),MATCH(W1702,'Systemmanager - Datenassistent'!$A$8:$AE$8,0)),""), "")&amp;""</f>
        <v>yEueOdnicwRNNQRkUgtLBdoTJFrGXH</v>
      </c>
      <c r="G1702" s="31"/>
      <c r="H1702" s="31"/>
      <c r="I1702" s="31"/>
      <c r="J1702" s="31"/>
      <c r="K1702" s="31"/>
      <c r="L1702" s="31"/>
      <c r="M1702" s="31"/>
      <c r="N1702" s="31"/>
      <c r="O1702" s="31"/>
      <c r="P1702" s="31"/>
      <c r="Q1702" s="31"/>
      <c r="R1702" s="31"/>
      <c r="S1702" s="31"/>
      <c r="T1702" s="31"/>
      <c r="U1702" s="31"/>
      <c r="V1702" s="31"/>
      <c r="W1702" s="31" t="str">
        <f t="shared" si="53"/>
        <v>V_NEXT_HIGHER</v>
      </c>
      <c r="X1702" s="31"/>
      <c r="Y1702" s="31"/>
      <c r="Z1702" s="31"/>
      <c r="AA1702" s="31"/>
      <c r="AB1702" s="31"/>
      <c r="AC1702" s="31"/>
      <c r="AD1702" s="31"/>
      <c r="AE1702" s="31"/>
      <c r="AF1702" s="31"/>
      <c r="AG1702" s="31"/>
      <c r="AH1702" s="31"/>
    </row>
    <row r="1703" spans="1:34" x14ac:dyDescent="0.4">
      <c r="A1703" s="31">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31"/>
      <c r="C1703" s="25" t="str">
        <f t="shared" si="52"/>
        <v>001</v>
      </c>
      <c r="D1703" s="31"/>
      <c r="E1703" s="31"/>
      <c r="F1703" s="31" t="str">
        <f>IF(A1703&lt;&gt;"", _xlfn.IFNA(INDEX(Grunddaten!$A$9:$S$159,MATCH(A1703,Input_Lieferant!$B$9:$B$158,0),MATCH(W1703,Grunddaten!$A$8:$M$8,0)),""), "")&amp;""</f>
        <v>J</v>
      </c>
      <c r="G1703" s="31"/>
      <c r="H1703" s="31"/>
      <c r="I1703" s="31"/>
      <c r="J1703" s="31"/>
      <c r="K1703" s="31"/>
      <c r="L1703" s="31"/>
      <c r="M1703" s="31"/>
      <c r="N1703" s="31"/>
      <c r="O1703" s="31"/>
      <c r="P1703" s="31"/>
      <c r="Q1703" s="31"/>
      <c r="R1703" s="31"/>
      <c r="S1703" s="31"/>
      <c r="T1703" s="31"/>
      <c r="U1703" s="31"/>
      <c r="V1703" s="31"/>
      <c r="W1703" s="31" t="str">
        <f t="shared" si="53"/>
        <v>V_ZERTFLUG</v>
      </c>
      <c r="X1703" s="31"/>
      <c r="Y1703" s="31"/>
      <c r="Z1703" s="31"/>
      <c r="AA1703" s="31"/>
      <c r="AB1703" s="31"/>
      <c r="AC1703" s="31"/>
      <c r="AD1703" s="31"/>
      <c r="AE1703" s="31"/>
      <c r="AF1703" s="31"/>
      <c r="AG1703" s="31"/>
      <c r="AH1703" s="31"/>
    </row>
    <row r="1704" spans="1:34" x14ac:dyDescent="0.4">
      <c r="A1704" s="31">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31"/>
      <c r="C1704" s="25" t="str">
        <f t="shared" si="52"/>
        <v>001</v>
      </c>
      <c r="D1704" s="31"/>
      <c r="E1704" s="31"/>
      <c r="F1704" s="31" t="str">
        <f>IF(A1704&lt;&gt;"", _xlfn.IFNA(INDEX('Systemmanager - Datenassistent'!$A$9:$AE$159,MATCH(A1704,Input_Lieferant!$B$9:$B$158,0),MATCH(W1704,'Systemmanager - Datenassistent'!$A$8:$AE$8,0)),""), "")&amp;""</f>
        <v/>
      </c>
      <c r="G1704" s="31"/>
      <c r="H1704" s="31"/>
      <c r="I1704" s="31"/>
      <c r="J1704" s="31"/>
      <c r="K1704" s="31"/>
      <c r="L1704" s="31"/>
      <c r="M1704" s="31"/>
      <c r="N1704" s="31"/>
      <c r="O1704" s="31"/>
      <c r="P1704" s="31"/>
      <c r="Q1704" s="31"/>
      <c r="R1704" s="31"/>
      <c r="S1704" s="31"/>
      <c r="T1704" s="31"/>
      <c r="U1704" s="31"/>
      <c r="V1704" s="31"/>
      <c r="W1704" s="31" t="str">
        <f t="shared" si="53"/>
        <v>V_APM</v>
      </c>
      <c r="X1704" s="31"/>
      <c r="Y1704" s="31"/>
      <c r="Z1704" s="31"/>
      <c r="AA1704" s="31"/>
      <c r="AB1704" s="31"/>
      <c r="AC1704" s="31"/>
      <c r="AD1704" s="31"/>
      <c r="AE1704" s="31"/>
      <c r="AF1704" s="31"/>
      <c r="AG1704" s="31"/>
      <c r="AH1704" s="31"/>
    </row>
    <row r="1705" spans="1:34" x14ac:dyDescent="0.4">
      <c r="A1705" s="31">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31"/>
      <c r="C1705" s="25" t="str">
        <f t="shared" si="52"/>
        <v>001</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V_CHEOPS</v>
      </c>
      <c r="X1705" s="31"/>
      <c r="Y1705" s="31"/>
      <c r="Z1705" s="31"/>
      <c r="AA1705" s="31"/>
      <c r="AB1705" s="31"/>
      <c r="AC1705" s="31"/>
      <c r="AD1705" s="31"/>
      <c r="AE1705" s="31"/>
      <c r="AF1705" s="31"/>
      <c r="AG1705" s="31"/>
      <c r="AH1705" s="31"/>
    </row>
    <row r="1706" spans="1:34" x14ac:dyDescent="0.4">
      <c r="A1706" s="31">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31"/>
      <c r="C1706" s="25" t="str">
        <f t="shared" si="52"/>
        <v>001</v>
      </c>
      <c r="D1706" s="31"/>
      <c r="E1706" s="31"/>
      <c r="F1706" s="31" t="str">
        <f>IF(A1706&lt;&gt;"", _xlfn.IFNA(INDEX('Systemmanager - Datenassistent'!$A$9:$AE$159,MATCH(A1706,Input_Lieferant!$B$9:$B$158,0),MATCH(W1706,'Systemmanager - Datenassistent'!$A$8:$AE$8,0)),""), "")&amp;""</f>
        <v/>
      </c>
      <c r="G1706" s="31"/>
      <c r="H1706" s="31"/>
      <c r="I1706" s="31"/>
      <c r="J1706" s="31"/>
      <c r="K1706" s="31"/>
      <c r="L1706" s="31"/>
      <c r="M1706" s="31"/>
      <c r="N1706" s="31"/>
      <c r="O1706" s="31"/>
      <c r="P1706" s="31"/>
      <c r="Q1706" s="31"/>
      <c r="R1706" s="31"/>
      <c r="S1706" s="31"/>
      <c r="T1706" s="31"/>
      <c r="U1706" s="31"/>
      <c r="V1706" s="31"/>
      <c r="W1706" s="31" t="str">
        <f t="shared" si="53"/>
        <v>V_SVSAA</v>
      </c>
      <c r="X1706" s="31"/>
      <c r="Y1706" s="31"/>
      <c r="Z1706" s="31"/>
      <c r="AA1706" s="31"/>
      <c r="AB1706" s="31"/>
      <c r="AC1706" s="31"/>
      <c r="AD1706" s="31"/>
      <c r="AE1706" s="31"/>
      <c r="AF1706" s="31"/>
      <c r="AG1706" s="31"/>
      <c r="AH1706" s="31"/>
    </row>
    <row r="1707" spans="1:34" x14ac:dyDescent="0.4">
      <c r="A1707" s="31">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31"/>
      <c r="C1707" s="25" t="str">
        <f t="shared" si="52"/>
        <v>001</v>
      </c>
      <c r="D1707" s="31"/>
      <c r="E1707" s="31"/>
      <c r="F1707" s="31" t="str">
        <f>IF(A1707&lt;&gt;"", IFERROR(ROUND(INDEX(Input_Lieferant!$A$9:$AS$159,MATCH(A1707,Input_Lieferant!$B$9:$B$158,0),MATCH(W1707,Input_Lieferant!$A$8:$AS$8,0)),2),""), "")&amp;""</f>
        <v>8.25</v>
      </c>
      <c r="G1707" s="31"/>
      <c r="H1707" s="31"/>
      <c r="I1707" s="31"/>
      <c r="J1707" s="31"/>
      <c r="K1707" s="31"/>
      <c r="L1707" s="31"/>
      <c r="M1707" s="31"/>
      <c r="N1707" s="31"/>
      <c r="O1707" s="31"/>
      <c r="P1707" s="31"/>
      <c r="Q1707" s="31"/>
      <c r="R1707" s="31"/>
      <c r="S1707" s="31"/>
      <c r="T1707" s="31"/>
      <c r="U1707" s="31"/>
      <c r="V1707" s="31"/>
      <c r="W1707" s="31" t="str">
        <f t="shared" si="53"/>
        <v>V_BEWERTUNGSPREIS</v>
      </c>
      <c r="X1707" s="31"/>
      <c r="Y1707" s="31"/>
      <c r="Z1707" s="31"/>
      <c r="AA1707" s="31"/>
      <c r="AB1707" s="31"/>
      <c r="AC1707" s="31"/>
      <c r="AD1707" s="31"/>
      <c r="AE1707" s="31"/>
      <c r="AF1707" s="31"/>
      <c r="AG1707" s="31"/>
      <c r="AH1707" s="31"/>
    </row>
    <row r="1708" spans="1:34" x14ac:dyDescent="0.4">
      <c r="A1708" s="31">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31"/>
      <c r="C1708" s="25" t="str">
        <f t="shared" si="52"/>
        <v>001</v>
      </c>
      <c r="D1708" s="31"/>
      <c r="E1708" s="31"/>
      <c r="F1708" s="31" t="str">
        <f>IF(A1708&lt;&gt;"", _xlfn.IFNA(INDEX(Input_Lieferant!$A$9:$AS$159,MATCH(A1708,Input_Lieferant!$B$9:$B$158,0),MATCH(W1708,Input_Lieferant!$A$8:$AS$8,0)),""), "")&amp;""</f>
        <v>CHF</v>
      </c>
      <c r="G1708" s="31"/>
      <c r="H1708" s="31"/>
      <c r="I1708" s="31"/>
      <c r="J1708" s="31"/>
      <c r="K1708" s="31"/>
      <c r="L1708" s="31"/>
      <c r="M1708" s="31"/>
      <c r="N1708" s="31"/>
      <c r="O1708" s="31"/>
      <c r="P1708" s="31"/>
      <c r="Q1708" s="31"/>
      <c r="R1708" s="31"/>
      <c r="S1708" s="31"/>
      <c r="T1708" s="31"/>
      <c r="U1708" s="31"/>
      <c r="V1708" s="31"/>
      <c r="W1708" s="31" t="str">
        <f t="shared" si="53"/>
        <v>V_WAEHRUNG</v>
      </c>
      <c r="X1708" s="31"/>
      <c r="Y1708" s="31"/>
      <c r="Z1708" s="31"/>
      <c r="AA1708" s="31"/>
      <c r="AB1708" s="31"/>
      <c r="AC1708" s="31"/>
      <c r="AD1708" s="31"/>
      <c r="AE1708" s="31"/>
      <c r="AF1708" s="31"/>
      <c r="AG1708" s="31"/>
      <c r="AH1708" s="31"/>
    </row>
    <row r="1709" spans="1:34" x14ac:dyDescent="0.4">
      <c r="A1709" s="31">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31"/>
      <c r="C1709" s="25" t="str">
        <f t="shared" si="52"/>
        <v>001</v>
      </c>
      <c r="D1709" s="31"/>
      <c r="E1709" s="31"/>
      <c r="F1709" s="31" t="str">
        <f>IF(A1709&lt;&gt;"", _xlfn.IFNA(INDEX(Input_Lieferant!$A$9:$AS$159,MATCH(A1709,Input_Lieferant!$B$9:$B$158,0),MATCH(W1709,Input_Lieferant!$A$8:$AS$8,0)),""), "")&amp;""</f>
        <v>65</v>
      </c>
      <c r="G1709" s="31"/>
      <c r="H1709" s="31"/>
      <c r="I1709" s="31"/>
      <c r="J1709" s="31"/>
      <c r="K1709" s="31"/>
      <c r="L1709" s="31"/>
      <c r="M1709" s="31"/>
      <c r="N1709" s="31"/>
      <c r="O1709" s="31"/>
      <c r="P1709" s="31"/>
      <c r="Q1709" s="31"/>
      <c r="R1709" s="31"/>
      <c r="S1709" s="31"/>
      <c r="T1709" s="31"/>
      <c r="U1709" s="31"/>
      <c r="V1709" s="31"/>
      <c r="W1709" s="31" t="str">
        <f t="shared" si="53"/>
        <v>V_PREISEINHEIT</v>
      </c>
      <c r="X1709" s="31"/>
      <c r="Y1709" s="31"/>
      <c r="Z1709" s="31"/>
      <c r="AA1709" s="31"/>
      <c r="AB1709" s="31"/>
      <c r="AC1709" s="31"/>
      <c r="AD1709" s="31"/>
      <c r="AE1709" s="31"/>
      <c r="AF1709" s="31"/>
      <c r="AG1709" s="31"/>
      <c r="AH1709" s="31"/>
    </row>
    <row r="1710" spans="1:34" x14ac:dyDescent="0.4">
      <c r="A1710" s="31">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31"/>
      <c r="C1710" s="25" t="str">
        <f t="shared" si="52"/>
        <v>001</v>
      </c>
      <c r="D1710" s="31"/>
      <c r="E1710" s="31"/>
      <c r="F1710" s="31">
        <f ca="1">IF(A1710&lt;&gt;"",NOW(),"")</f>
        <v>45755.458306365741</v>
      </c>
      <c r="G1710" s="31"/>
      <c r="H1710" s="31"/>
      <c r="I1710" s="31"/>
      <c r="J1710" s="31"/>
      <c r="K1710" s="31"/>
      <c r="L1710" s="31"/>
      <c r="M1710" s="31"/>
      <c r="N1710" s="31"/>
      <c r="O1710" s="31"/>
      <c r="P1710" s="31"/>
      <c r="Q1710" s="31"/>
      <c r="R1710" s="31"/>
      <c r="S1710" s="31"/>
      <c r="T1710" s="31"/>
      <c r="U1710" s="31"/>
      <c r="V1710" s="31"/>
      <c r="W1710" s="31" t="str">
        <f t="shared" si="53"/>
        <v>V_GUELTIGAB</v>
      </c>
      <c r="X1710" s="31"/>
      <c r="Y1710" s="31"/>
      <c r="Z1710" s="31"/>
      <c r="AA1710" s="31"/>
      <c r="AB1710" s="31"/>
      <c r="AC1710" s="31"/>
      <c r="AD1710" s="31"/>
      <c r="AE1710" s="31"/>
      <c r="AF1710" s="31"/>
      <c r="AG1710" s="31"/>
      <c r="AH1710" s="31"/>
    </row>
    <row r="1711" spans="1:34" x14ac:dyDescent="0.4">
      <c r="A1711" s="31">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31"/>
      <c r="C1711" s="25" t="str">
        <f t="shared" si="52"/>
        <v>001</v>
      </c>
      <c r="D1711" s="31"/>
      <c r="E1711" s="31"/>
      <c r="F1711" s="31" t="str">
        <f>IF(A1711&lt;&gt;"", _xlfn.IFNA(INDEX('Systemmanager - Datenassistent'!$A$9:$AE$159,MATCH(A1711,Input_Lieferant!$B$9:$B$158,0),MATCH(W1711,'Systemmanager - Datenassistent'!$A$8:$AE$8,0)),""), "")&amp;""</f>
        <v>X</v>
      </c>
      <c r="G1711" s="31"/>
      <c r="H1711" s="31"/>
      <c r="I1711" s="31"/>
      <c r="J1711" s="31"/>
      <c r="K1711" s="31"/>
      <c r="L1711" s="31"/>
      <c r="M1711" s="31"/>
      <c r="N1711" s="31"/>
      <c r="O1711" s="31"/>
      <c r="P1711" s="31"/>
      <c r="Q1711" s="31"/>
      <c r="R1711" s="31"/>
      <c r="S1711" s="31"/>
      <c r="T1711" s="31"/>
      <c r="U1711" s="31"/>
      <c r="V1711" s="31"/>
      <c r="W1711" s="31" t="str">
        <f t="shared" si="53"/>
        <v>V_MIET_RELEVANZ</v>
      </c>
      <c r="X1711" s="31"/>
      <c r="Y1711" s="31"/>
      <c r="Z1711" s="31"/>
      <c r="AA1711" s="31"/>
      <c r="AB1711" s="31"/>
      <c r="AC1711" s="31"/>
      <c r="AD1711" s="31"/>
      <c r="AE1711" s="31"/>
      <c r="AF1711" s="31"/>
      <c r="AG1711" s="31"/>
      <c r="AH1711" s="31"/>
    </row>
    <row r="1712" spans="1:34" x14ac:dyDescent="0.4">
      <c r="A1712" s="31">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31"/>
      <c r="C1712" s="25" t="str">
        <f t="shared" si="52"/>
        <v>001</v>
      </c>
      <c r="D1712" s="31"/>
      <c r="E1712" s="31"/>
      <c r="F1712" s="31" t="str">
        <f>IF(A1712&lt;&gt;"", _xlfn.IFNA(INDEX('Systemmanager - Datenassistent'!$A$9:$AE$159,MATCH(A1712,Input_Lieferant!$B$9:$B$158,0),MATCH(W1712,'Systemmanager - Datenassistent'!$A$8:$AE$8,0)),""), "")&amp;""</f>
        <v/>
      </c>
      <c r="G1712" s="31"/>
      <c r="H1712" s="31"/>
      <c r="I1712" s="31"/>
      <c r="J1712" s="31"/>
      <c r="K1712" s="31"/>
      <c r="L1712" s="31"/>
      <c r="M1712" s="31"/>
      <c r="N1712" s="31"/>
      <c r="O1712" s="31"/>
      <c r="P1712" s="31"/>
      <c r="Q1712" s="31"/>
      <c r="R1712" s="31"/>
      <c r="S1712" s="31"/>
      <c r="T1712" s="31"/>
      <c r="U1712" s="31"/>
      <c r="V1712" s="31"/>
      <c r="W1712" s="31" t="str">
        <f t="shared" si="53"/>
        <v>V_NACHSCHUBKLASSE</v>
      </c>
      <c r="X1712" s="31"/>
      <c r="Y1712" s="31"/>
      <c r="Z1712" s="31"/>
      <c r="AA1712" s="31"/>
      <c r="AB1712" s="31"/>
      <c r="AC1712" s="31"/>
      <c r="AD1712" s="31"/>
      <c r="AE1712" s="31"/>
      <c r="AF1712" s="31"/>
      <c r="AG1712" s="31"/>
      <c r="AH1712" s="31"/>
    </row>
    <row r="1713" spans="1:34" x14ac:dyDescent="0.4">
      <c r="A1713" s="31">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31"/>
      <c r="C1713" s="25" t="str">
        <f t="shared" si="52"/>
        <v>001</v>
      </c>
      <c r="D1713" s="31"/>
      <c r="E1713" s="31"/>
      <c r="F1713" s="31" t="str">
        <f>IF(A1713&lt;&gt;"", _xlfn.IFNA(INDEX(Input_Lieferant!$A$9:$AS$159,MATCH(A1713,Input_Lieferant!$B$9:$B$158,0),MATCH(W1713,Input_Lieferant!$A$8:$AS$8,0)),""), "")&amp;""</f>
        <v>28</v>
      </c>
      <c r="G1713" s="31"/>
      <c r="H1713" s="31"/>
      <c r="I1713" s="31"/>
      <c r="J1713" s="31"/>
      <c r="K1713" s="31"/>
      <c r="L1713" s="31"/>
      <c r="M1713" s="31"/>
      <c r="N1713" s="31"/>
      <c r="O1713" s="31"/>
      <c r="P1713" s="31"/>
      <c r="Q1713" s="31"/>
      <c r="R1713" s="31"/>
      <c r="S1713" s="31"/>
      <c r="T1713" s="31"/>
      <c r="U1713" s="31"/>
      <c r="V1713" s="31"/>
      <c r="W1713" s="31" t="str">
        <f t="shared" si="53"/>
        <v>V_LAGERFAEHIGKEIT</v>
      </c>
      <c r="X1713" s="31"/>
      <c r="Y1713" s="31"/>
      <c r="Z1713" s="31"/>
      <c r="AA1713" s="31"/>
      <c r="AB1713" s="31"/>
      <c r="AC1713" s="31"/>
      <c r="AD1713" s="31"/>
      <c r="AE1713" s="31"/>
      <c r="AF1713" s="31"/>
      <c r="AG1713" s="31"/>
      <c r="AH1713" s="31"/>
    </row>
    <row r="1714" spans="1:34" x14ac:dyDescent="0.4">
      <c r="A1714" s="31">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31"/>
      <c r="C1714" s="25" t="str">
        <f t="shared" si="52"/>
        <v>001</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V_BETRIEBSMITTEL</v>
      </c>
      <c r="X1714" s="31"/>
      <c r="Y1714" s="31"/>
      <c r="Z1714" s="31"/>
      <c r="AA1714" s="31"/>
      <c r="AB1714" s="31"/>
      <c r="AC1714" s="31"/>
      <c r="AD1714" s="31"/>
      <c r="AE1714" s="31"/>
      <c r="AF1714" s="31"/>
      <c r="AG1714" s="31"/>
      <c r="AH1714" s="31"/>
    </row>
    <row r="1715" spans="1:34" x14ac:dyDescent="0.4">
      <c r="A1715" s="31">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31"/>
      <c r="C1715" s="25" t="str">
        <f t="shared" si="52"/>
        <v>001</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V_SONDERBETRIEBSMITTEL_MKZ</v>
      </c>
      <c r="X1715" s="31"/>
      <c r="Y1715" s="31"/>
      <c r="Z1715" s="31"/>
      <c r="AA1715" s="31"/>
      <c r="AB1715" s="31"/>
      <c r="AC1715" s="31"/>
      <c r="AD1715" s="31"/>
      <c r="AE1715" s="31"/>
      <c r="AF1715" s="31"/>
      <c r="AG1715" s="31"/>
      <c r="AH1715" s="31"/>
    </row>
    <row r="1716" spans="1:34" x14ac:dyDescent="0.4">
      <c r="A1716" s="31">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31"/>
      <c r="C1716" s="25" t="str">
        <f t="shared" si="52"/>
        <v>001</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V_SONDERBETRIEBSMITTEL_PRD</v>
      </c>
      <c r="X1716" s="31"/>
      <c r="Y1716" s="31"/>
      <c r="Z1716" s="31"/>
      <c r="AA1716" s="31"/>
      <c r="AB1716" s="31"/>
      <c r="AC1716" s="31"/>
      <c r="AD1716" s="31"/>
      <c r="AE1716" s="31"/>
      <c r="AF1716" s="31"/>
      <c r="AG1716" s="31"/>
      <c r="AH1716" s="31"/>
    </row>
    <row r="1717" spans="1:34" x14ac:dyDescent="0.4">
      <c r="A1717" s="31">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31"/>
      <c r="C1717" s="25" t="str">
        <f t="shared" si="52"/>
        <v>001</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31"/>
      <c r="H1717" s="31"/>
      <c r="I1717" s="31"/>
      <c r="J1717" s="31"/>
      <c r="K1717" s="31"/>
      <c r="L1717" s="31"/>
      <c r="M1717" s="31"/>
      <c r="N1717" s="31"/>
      <c r="O1717" s="31"/>
      <c r="P1717" s="31"/>
      <c r="Q1717" s="31"/>
      <c r="R1717" s="31"/>
      <c r="S1717" s="31"/>
      <c r="T1717" s="31"/>
      <c r="U1717" s="31"/>
      <c r="V1717" s="31"/>
      <c r="W1717" s="31" t="str">
        <f t="shared" si="53"/>
        <v>V_SONDERBETRIEBSMITTEL_TRP</v>
      </c>
      <c r="X1717" s="31"/>
      <c r="Y1717" s="31"/>
      <c r="Z1717" s="31"/>
      <c r="AA1717" s="31"/>
      <c r="AB1717" s="31"/>
      <c r="AC1717" s="31"/>
      <c r="AD1717" s="31"/>
      <c r="AE1717" s="31"/>
      <c r="AF1717" s="31"/>
      <c r="AG1717" s="31"/>
      <c r="AH1717" s="31"/>
    </row>
    <row r="1718" spans="1:34" x14ac:dyDescent="0.4">
      <c r="A1718" s="31">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31"/>
      <c r="C1718" s="25" t="str">
        <f t="shared" si="52"/>
        <v>001</v>
      </c>
      <c r="D1718" s="31"/>
      <c r="E1718" s="31"/>
      <c r="F1718" s="31" t="str">
        <f>IF(A1718&lt;&gt;"", _xlfn.IFNA(INDEX(Grunddaten!$A$9:$S$159,MATCH(A1718,Input_Lieferant!$B$9:$B$158,0),MATCH(W1718,Grunddaten!$A$8:$M$8,0)),""), "")&amp;""</f>
        <v/>
      </c>
      <c r="G1718" s="31"/>
      <c r="H1718" s="31"/>
      <c r="I1718" s="31"/>
      <c r="J1718" s="31"/>
      <c r="K1718" s="31"/>
      <c r="L1718" s="31"/>
      <c r="M1718" s="31"/>
      <c r="N1718" s="31"/>
      <c r="O1718" s="31"/>
      <c r="P1718" s="31"/>
      <c r="Q1718" s="31"/>
      <c r="R1718" s="31"/>
      <c r="S1718" s="31"/>
      <c r="T1718" s="31"/>
      <c r="U1718" s="31"/>
      <c r="V1718" s="31"/>
      <c r="W1718" s="31" t="str">
        <f t="shared" si="53"/>
        <v>V_A_NUMMER</v>
      </c>
      <c r="X1718" s="31"/>
      <c r="Y1718" s="31"/>
      <c r="Z1718" s="31"/>
      <c r="AA1718" s="31"/>
      <c r="AB1718" s="31"/>
      <c r="AC1718" s="31"/>
      <c r="AD1718" s="31"/>
      <c r="AE1718" s="31"/>
      <c r="AF1718" s="31"/>
      <c r="AG1718" s="31"/>
      <c r="AH1718" s="31"/>
    </row>
    <row r="1719" spans="1:34" x14ac:dyDescent="0.4">
      <c r="A1719" s="31">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31"/>
      <c r="C1719" s="25" t="str">
        <f t="shared" si="52"/>
        <v>001</v>
      </c>
      <c r="D1719" s="31"/>
      <c r="E1719" s="31"/>
      <c r="F1719" s="31" t="str">
        <f>IF(A1719&lt;&gt;"", _xlfn.IFNA(INDEX(Grunddaten!$A$9:$S$159,MATCH(A1719,Input_Lieferant!$B$9:$B$158,0),MATCH(W1719,Grunddaten!$A$8:$M$8,0)),""), "")&amp;""</f>
        <v>9.26</v>
      </c>
      <c r="G1719" s="31"/>
      <c r="H1719" s="31"/>
      <c r="I1719" s="31"/>
      <c r="J1719" s="31"/>
      <c r="K1719" s="31"/>
      <c r="L1719" s="31"/>
      <c r="M1719" s="31"/>
      <c r="N1719" s="31"/>
      <c r="O1719" s="31"/>
      <c r="P1719" s="31"/>
      <c r="Q1719" s="31"/>
      <c r="R1719" s="31"/>
      <c r="S1719" s="31"/>
      <c r="T1719" s="31"/>
      <c r="U1719" s="31"/>
      <c r="V1719" s="31"/>
      <c r="W1719" s="31" t="str">
        <f t="shared" si="53"/>
        <v>V_REVFREMD</v>
      </c>
      <c r="X1719" s="31"/>
      <c r="Y1719" s="31"/>
      <c r="Z1719" s="31"/>
      <c r="AA1719" s="31"/>
      <c r="AB1719" s="31"/>
      <c r="AC1719" s="31"/>
      <c r="AD1719" s="31"/>
      <c r="AE1719" s="31"/>
      <c r="AF1719" s="31"/>
      <c r="AG1719" s="31"/>
      <c r="AH1719" s="31"/>
    </row>
    <row r="1720" spans="1:34" x14ac:dyDescent="0.4">
      <c r="A1720" s="31">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31"/>
      <c r="C1720" s="25" t="str">
        <f t="shared" si="52"/>
        <v>001</v>
      </c>
      <c r="D1720" s="31"/>
      <c r="E1720" s="31"/>
      <c r="F1720" s="31" t="str">
        <f>IF(A1720&lt;&gt;"", _xlfn.IFNA(INDEX(Grunddaten!$A$9:$S$159,MATCH(A1720,Input_Lieferant!$B$9:$B$158,0),MATCH(W1720,Grunddaten!$A$8:$M$8,0)),""), "")&amp;""</f>
        <v>8.81</v>
      </c>
      <c r="G1720" s="31"/>
      <c r="H1720" s="31"/>
      <c r="I1720" s="31"/>
      <c r="J1720" s="31"/>
      <c r="K1720" s="31"/>
      <c r="L1720" s="31"/>
      <c r="M1720" s="31"/>
      <c r="N1720" s="31"/>
      <c r="O1720" s="31"/>
      <c r="P1720" s="31"/>
      <c r="Q1720" s="31"/>
      <c r="R1720" s="31"/>
      <c r="S1720" s="31"/>
      <c r="T1720" s="31"/>
      <c r="U1720" s="31"/>
      <c r="V1720" s="31"/>
      <c r="W1720" s="31" t="str">
        <f t="shared" si="53"/>
        <v>V_REVEIGEN</v>
      </c>
      <c r="X1720" s="31"/>
      <c r="Y1720" s="31"/>
      <c r="Z1720" s="31"/>
      <c r="AA1720" s="31"/>
      <c r="AB1720" s="31"/>
      <c r="AC1720" s="31"/>
      <c r="AD1720" s="31"/>
      <c r="AE1720" s="31"/>
      <c r="AF1720" s="31"/>
      <c r="AG1720" s="31"/>
      <c r="AH1720" s="31"/>
    </row>
    <row r="1721" spans="1:34" x14ac:dyDescent="0.4">
      <c r="A1721" s="31">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31"/>
      <c r="C1721" s="25" t="str">
        <f t="shared" si="52"/>
        <v>001</v>
      </c>
      <c r="D1721" s="31"/>
      <c r="E1721" s="31"/>
      <c r="F1721" s="31" t="str">
        <f>IF(A1721&lt;&gt;"", _xlfn.IFNA(INDEX('Systemmanager - Datenassistent'!$A$9:$AE$159,MATCH(A1721,Input_Lieferant!$B$9:$B$158,0),MATCH(W1721,'Systemmanager - Datenassistent'!$A$8:$AE$8,0)),""), "")&amp;""</f>
        <v>pAjJustInDTqeUjfMOMQaqHnmIXJib</v>
      </c>
      <c r="G1721" s="31"/>
      <c r="H1721" s="31"/>
      <c r="I1721" s="31"/>
      <c r="J1721" s="31"/>
      <c r="K1721" s="31"/>
      <c r="L1721" s="31"/>
      <c r="M1721" s="31"/>
      <c r="N1721" s="31"/>
      <c r="O1721" s="31"/>
      <c r="P1721" s="31"/>
      <c r="Q1721" s="31"/>
      <c r="R1721" s="31"/>
      <c r="S1721" s="31"/>
      <c r="T1721" s="31"/>
      <c r="U1721" s="31"/>
      <c r="V1721" s="31"/>
      <c r="W1721" s="31" t="str">
        <f t="shared" si="53"/>
        <v>V_SYSTEMMANAGER</v>
      </c>
      <c r="X1721" s="31"/>
      <c r="Y1721" s="31"/>
      <c r="Z1721" s="31"/>
      <c r="AA1721" s="31"/>
      <c r="AB1721" s="31"/>
      <c r="AC1721" s="31"/>
      <c r="AD1721" s="31"/>
      <c r="AE1721" s="31"/>
      <c r="AF1721" s="31"/>
      <c r="AG1721" s="31"/>
      <c r="AH1721" s="31"/>
    </row>
    <row r="1722" spans="1:34" x14ac:dyDescent="0.4">
      <c r="A1722" s="31">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31"/>
      <c r="C1722" s="25" t="str">
        <f t="shared" si="52"/>
        <v>001</v>
      </c>
      <c r="D1722" s="31"/>
      <c r="E1722" s="31"/>
      <c r="F1722" s="31" t="str">
        <f>IF(A1722&lt;&gt;"", _xlfn.IFNA(INDEX(Grunddaten!$A$9:$S$159,MATCH(A1722,Input_Lieferant!$B$9:$B$158,0),MATCH(W1722,Grunddaten!$A$8:$M$8,0)),""), "")&amp;""</f>
        <v>N</v>
      </c>
      <c r="G1722" s="31"/>
      <c r="H1722" s="31"/>
      <c r="I1722" s="31"/>
      <c r="J1722" s="31"/>
      <c r="K1722" s="31"/>
      <c r="L1722" s="31"/>
      <c r="M1722" s="31"/>
      <c r="N1722" s="31"/>
      <c r="O1722" s="31"/>
      <c r="P1722" s="31"/>
      <c r="Q1722" s="31"/>
      <c r="R1722" s="31"/>
      <c r="S1722" s="31"/>
      <c r="T1722" s="31"/>
      <c r="U1722" s="31"/>
      <c r="V1722" s="31"/>
      <c r="W1722" s="31" t="str">
        <f t="shared" si="53"/>
        <v>V_UEBERSETZUNG</v>
      </c>
      <c r="X1722" s="31"/>
      <c r="Y1722" s="31"/>
      <c r="Z1722" s="31"/>
      <c r="AA1722" s="31"/>
      <c r="AB1722" s="31"/>
      <c r="AC1722" s="31"/>
      <c r="AD1722" s="31"/>
      <c r="AE1722" s="31"/>
      <c r="AF1722" s="31"/>
      <c r="AG1722" s="31"/>
      <c r="AH1722" s="31"/>
    </row>
    <row r="1723" spans="1:34" x14ac:dyDescent="0.4">
      <c r="A1723" s="31">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31"/>
      <c r="C1723" s="25" t="str">
        <f t="shared" si="52"/>
        <v>001</v>
      </c>
      <c r="D1723" s="31"/>
      <c r="E1723" s="31"/>
      <c r="F1723" s="31" t="str">
        <f>IF(A1723&lt;&gt;"", _xlfn.IFNA(INDEX('Systemmanager - Datenassistent'!$A$9:$AE$159,MATCH(A1723,Input_Lieferant!$B$9:$B$158,0),MATCH(W1723,'Systemmanager - Datenassistent'!$A$8:$AE$8,0)),""), "")&amp;""</f>
        <v>pIUhWtEriXTFHqapcKoHgCLFCDIJdE</v>
      </c>
      <c r="G1723" s="31"/>
      <c r="H1723" s="31"/>
      <c r="I1723" s="31"/>
      <c r="J1723" s="31"/>
      <c r="K1723" s="31"/>
      <c r="L1723" s="31"/>
      <c r="M1723" s="31"/>
      <c r="N1723" s="31"/>
      <c r="O1723" s="31"/>
      <c r="P1723" s="31"/>
      <c r="Q1723" s="31"/>
      <c r="R1723" s="31"/>
      <c r="S1723" s="31"/>
      <c r="T1723" s="31"/>
      <c r="U1723" s="31"/>
      <c r="V1723" s="31"/>
      <c r="W1723" s="31" t="str">
        <f t="shared" si="53"/>
        <v>V_KENNZIFFER</v>
      </c>
      <c r="X1723" s="31"/>
      <c r="Y1723" s="31"/>
      <c r="Z1723" s="31"/>
      <c r="AA1723" s="31"/>
      <c r="AB1723" s="31"/>
      <c r="AC1723" s="31"/>
      <c r="AD1723" s="31"/>
      <c r="AE1723" s="31"/>
      <c r="AF1723" s="31"/>
      <c r="AG1723" s="31"/>
      <c r="AH1723" s="31"/>
    </row>
    <row r="1724" spans="1:34" x14ac:dyDescent="0.4">
      <c r="A1724" s="31">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31"/>
      <c r="C1724" s="25" t="str">
        <f t="shared" si="52"/>
        <v>001</v>
      </c>
      <c r="D1724" s="31"/>
      <c r="E1724" s="31"/>
      <c r="F1724" s="31" t="str">
        <f>IF(A1724&lt;&gt;"", _xlfn.IFNA(INDEX('Systemmanager - Datenassistent'!$A$9:$AE$159,MATCH(A1724,Input_Lieferant!$B$9:$B$158,0),MATCH(W1724,'Systemmanager - Datenassistent'!$A$8:$AE$8,0)),""), "")&amp;""</f>
        <v>uzolSzFzPCedCVfmipywTQGRxVwhTQ</v>
      </c>
      <c r="G1724" s="31"/>
      <c r="H1724" s="31"/>
      <c r="I1724" s="31"/>
      <c r="J1724" s="31"/>
      <c r="K1724" s="31"/>
      <c r="L1724" s="31"/>
      <c r="M1724" s="31"/>
      <c r="N1724" s="31"/>
      <c r="O1724" s="31"/>
      <c r="P1724" s="31"/>
      <c r="Q1724" s="31"/>
      <c r="R1724" s="31"/>
      <c r="S1724" s="31"/>
      <c r="T1724" s="31"/>
      <c r="U1724" s="31"/>
      <c r="V1724" s="31"/>
      <c r="W1724" s="31" t="str">
        <f t="shared" si="53"/>
        <v>V_NEXT_HIGHER</v>
      </c>
      <c r="X1724" s="31"/>
      <c r="Y1724" s="31"/>
      <c r="Z1724" s="31"/>
      <c r="AA1724" s="31"/>
      <c r="AB1724" s="31"/>
      <c r="AC1724" s="31"/>
      <c r="AD1724" s="31"/>
      <c r="AE1724" s="31"/>
      <c r="AF1724" s="31"/>
      <c r="AG1724" s="31"/>
      <c r="AH1724" s="31"/>
    </row>
    <row r="1725" spans="1:34" x14ac:dyDescent="0.4">
      <c r="A1725" s="31">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31"/>
      <c r="C1725" s="25" t="str">
        <f t="shared" si="52"/>
        <v>001</v>
      </c>
      <c r="D1725" s="31"/>
      <c r="E1725" s="31"/>
      <c r="F1725" s="31" t="str">
        <f>IF(A1725&lt;&gt;"", _xlfn.IFNA(INDEX(Grunddaten!$A$9:$S$159,MATCH(A1725,Input_Lieferant!$B$9:$B$158,0),MATCH(W1725,Grunddaten!$A$8:$M$8,0)),""), "")&amp;""</f>
        <v>J</v>
      </c>
      <c r="G1725" s="31"/>
      <c r="H1725" s="31"/>
      <c r="I1725" s="31"/>
      <c r="J1725" s="31"/>
      <c r="K1725" s="31"/>
      <c r="L1725" s="31"/>
      <c r="M1725" s="31"/>
      <c r="N1725" s="31"/>
      <c r="O1725" s="31"/>
      <c r="P1725" s="31"/>
      <c r="Q1725" s="31"/>
      <c r="R1725" s="31"/>
      <c r="S1725" s="31"/>
      <c r="T1725" s="31"/>
      <c r="U1725" s="31"/>
      <c r="V1725" s="31"/>
      <c r="W1725" s="31" t="str">
        <f t="shared" si="53"/>
        <v>V_ZERTFLUG</v>
      </c>
      <c r="X1725" s="31"/>
      <c r="Y1725" s="31"/>
      <c r="Z1725" s="31"/>
      <c r="AA1725" s="31"/>
      <c r="AB1725" s="31"/>
      <c r="AC1725" s="31"/>
      <c r="AD1725" s="31"/>
      <c r="AE1725" s="31"/>
      <c r="AF1725" s="31"/>
      <c r="AG1725" s="31"/>
      <c r="AH1725" s="31"/>
    </row>
    <row r="1726" spans="1:34" x14ac:dyDescent="0.4">
      <c r="A1726" s="31">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31"/>
      <c r="C1726" s="25" t="str">
        <f t="shared" si="52"/>
        <v>001</v>
      </c>
      <c r="D1726" s="31"/>
      <c r="E1726" s="31"/>
      <c r="F1726" s="31" t="str">
        <f>IF(A1726&lt;&gt;"", _xlfn.IFNA(INDEX('Systemmanager - Datenassistent'!$A$9:$AE$159,MATCH(A1726,Input_Lieferant!$B$9:$B$158,0),MATCH(W1726,'Systemmanager - Datenassistent'!$A$8:$AE$8,0)),""), "")&amp;""</f>
        <v>X</v>
      </c>
      <c r="G1726" s="31"/>
      <c r="H1726" s="31"/>
      <c r="I1726" s="31"/>
      <c r="J1726" s="31"/>
      <c r="K1726" s="31"/>
      <c r="L1726" s="31"/>
      <c r="M1726" s="31"/>
      <c r="N1726" s="31"/>
      <c r="O1726" s="31"/>
      <c r="P1726" s="31"/>
      <c r="Q1726" s="31"/>
      <c r="R1726" s="31"/>
      <c r="S1726" s="31"/>
      <c r="T1726" s="31"/>
      <c r="U1726" s="31"/>
      <c r="V1726" s="31"/>
      <c r="W1726" s="31" t="str">
        <f t="shared" si="53"/>
        <v>V_APM</v>
      </c>
      <c r="X1726" s="31"/>
      <c r="Y1726" s="31"/>
      <c r="Z1726" s="31"/>
      <c r="AA1726" s="31"/>
      <c r="AB1726" s="31"/>
      <c r="AC1726" s="31"/>
      <c r="AD1726" s="31"/>
      <c r="AE1726" s="31"/>
      <c r="AF1726" s="31"/>
      <c r="AG1726" s="31"/>
      <c r="AH1726" s="31"/>
    </row>
    <row r="1727" spans="1:34" x14ac:dyDescent="0.4">
      <c r="A1727" s="31">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31"/>
      <c r="C1727" s="25" t="str">
        <f t="shared" si="52"/>
        <v>001</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V_CHEOPS</v>
      </c>
      <c r="X1727" s="31"/>
      <c r="Y1727" s="31"/>
      <c r="Z1727" s="31"/>
      <c r="AA1727" s="31"/>
      <c r="AB1727" s="31"/>
      <c r="AC1727" s="31"/>
      <c r="AD1727" s="31"/>
      <c r="AE1727" s="31"/>
      <c r="AF1727" s="31"/>
      <c r="AG1727" s="31"/>
      <c r="AH1727" s="31"/>
    </row>
    <row r="1728" spans="1:34" x14ac:dyDescent="0.4">
      <c r="A1728" s="31">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31"/>
      <c r="C1728" s="25" t="str">
        <f t="shared" si="52"/>
        <v>001</v>
      </c>
      <c r="D1728" s="31"/>
      <c r="E1728" s="31"/>
      <c r="F1728" s="31" t="str">
        <f>IF(A1728&lt;&gt;"", _xlfn.IFNA(INDEX('Systemmanager - Datenassistent'!$A$9:$AE$159,MATCH(A1728,Input_Lieferant!$B$9:$B$158,0),MATCH(W1728,'Systemmanager - Datenassistent'!$A$8:$AE$8,0)),""), "")&amp;""</f>
        <v>X</v>
      </c>
      <c r="G1728" s="31"/>
      <c r="H1728" s="31"/>
      <c r="I1728" s="31"/>
      <c r="J1728" s="31"/>
      <c r="K1728" s="31"/>
      <c r="L1728" s="31"/>
      <c r="M1728" s="31"/>
      <c r="N1728" s="31"/>
      <c r="O1728" s="31"/>
      <c r="P1728" s="31"/>
      <c r="Q1728" s="31"/>
      <c r="R1728" s="31"/>
      <c r="S1728" s="31"/>
      <c r="T1728" s="31"/>
      <c r="U1728" s="31"/>
      <c r="V1728" s="31"/>
      <c r="W1728" s="31" t="str">
        <f t="shared" si="53"/>
        <v>V_SVSAA</v>
      </c>
      <c r="X1728" s="31"/>
      <c r="Y1728" s="31"/>
      <c r="Z1728" s="31"/>
      <c r="AA1728" s="31"/>
      <c r="AB1728" s="31"/>
      <c r="AC1728" s="31"/>
      <c r="AD1728" s="31"/>
      <c r="AE1728" s="31"/>
      <c r="AF1728" s="31"/>
      <c r="AG1728" s="31"/>
      <c r="AH1728" s="31"/>
    </row>
    <row r="1729" spans="1:34" x14ac:dyDescent="0.4">
      <c r="A1729" s="31">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31"/>
      <c r="C1729" s="25" t="str">
        <f t="shared" si="52"/>
        <v>001</v>
      </c>
      <c r="D1729" s="31"/>
      <c r="E1729" s="31"/>
      <c r="F1729" s="31" t="str">
        <f>IF(A1729&lt;&gt;"", IFERROR(ROUND(INDEX(Input_Lieferant!$A$9:$AS$159,MATCH(A1729,Input_Lieferant!$B$9:$B$158,0),MATCH(W1729,Input_Lieferant!$A$8:$AS$8,0)),2),""), "")&amp;""</f>
        <v>3.83</v>
      </c>
      <c r="G1729" s="31"/>
      <c r="H1729" s="31"/>
      <c r="I1729" s="31"/>
      <c r="J1729" s="31"/>
      <c r="K1729" s="31"/>
      <c r="L1729" s="31"/>
      <c r="M1729" s="31"/>
      <c r="N1729" s="31"/>
      <c r="O1729" s="31"/>
      <c r="P1729" s="31"/>
      <c r="Q1729" s="31"/>
      <c r="R1729" s="31"/>
      <c r="S1729" s="31"/>
      <c r="T1729" s="31"/>
      <c r="U1729" s="31"/>
      <c r="V1729" s="31"/>
      <c r="W1729" s="31" t="str">
        <f t="shared" si="53"/>
        <v>V_BEWERTUNGSPREIS</v>
      </c>
      <c r="X1729" s="31"/>
      <c r="Y1729" s="31"/>
      <c r="Z1729" s="31"/>
      <c r="AA1729" s="31"/>
      <c r="AB1729" s="31"/>
      <c r="AC1729" s="31"/>
      <c r="AD1729" s="31"/>
      <c r="AE1729" s="31"/>
      <c r="AF1729" s="31"/>
      <c r="AG1729" s="31"/>
      <c r="AH1729" s="31"/>
    </row>
    <row r="1730" spans="1:34" x14ac:dyDescent="0.4">
      <c r="A1730" s="31">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31"/>
      <c r="C1730" s="25" t="str">
        <f t="shared" ref="C1730:C1793" si="54">IF(A1730="","","001")</f>
        <v>001</v>
      </c>
      <c r="D1730" s="31"/>
      <c r="E1730" s="31"/>
      <c r="F1730" s="31" t="str">
        <f>IF(A1730&lt;&gt;"", _xlfn.IFNA(INDEX(Input_Lieferant!$A$9:$AS$159,MATCH(A1730,Input_Lieferant!$B$9:$B$158,0),MATCH(W1730,Input_Lieferant!$A$8:$AS$8,0)),""), "")&amp;""</f>
        <v>CHF</v>
      </c>
      <c r="G1730" s="31"/>
      <c r="H1730" s="31"/>
      <c r="I1730" s="31"/>
      <c r="J1730" s="31"/>
      <c r="K1730" s="31"/>
      <c r="L1730" s="31"/>
      <c r="M1730" s="31"/>
      <c r="N1730" s="31"/>
      <c r="O1730" s="31"/>
      <c r="P1730" s="31"/>
      <c r="Q1730" s="31"/>
      <c r="R1730" s="31"/>
      <c r="S1730" s="31"/>
      <c r="T1730" s="31"/>
      <c r="U1730" s="31"/>
      <c r="V1730" s="31"/>
      <c r="W1730" s="31" t="str">
        <f t="shared" si="53"/>
        <v>V_WAEHRUNG</v>
      </c>
      <c r="X1730" s="31"/>
      <c r="Y1730" s="31"/>
      <c r="Z1730" s="31"/>
      <c r="AA1730" s="31"/>
      <c r="AB1730" s="31"/>
      <c r="AC1730" s="31"/>
      <c r="AD1730" s="31"/>
      <c r="AE1730" s="31"/>
      <c r="AF1730" s="31"/>
      <c r="AG1730" s="31"/>
      <c r="AH1730" s="31"/>
    </row>
    <row r="1731" spans="1:34" x14ac:dyDescent="0.4">
      <c r="A1731" s="31">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31"/>
      <c r="C1731" s="25" t="str">
        <f t="shared" si="54"/>
        <v>001</v>
      </c>
      <c r="D1731" s="31"/>
      <c r="E1731" s="31"/>
      <c r="F1731" s="31" t="str">
        <f>IF(A1731&lt;&gt;"", _xlfn.IFNA(INDEX(Input_Lieferant!$A$9:$AS$159,MATCH(A1731,Input_Lieferant!$B$9:$B$158,0),MATCH(W1731,Input_Lieferant!$A$8:$AS$8,0)),""), "")&amp;""</f>
        <v>2</v>
      </c>
      <c r="G1731" s="31"/>
      <c r="H1731" s="31"/>
      <c r="I1731" s="31"/>
      <c r="J1731" s="31"/>
      <c r="K1731" s="31"/>
      <c r="L1731" s="31"/>
      <c r="M1731" s="31"/>
      <c r="N1731" s="31"/>
      <c r="O1731" s="31"/>
      <c r="P1731" s="31"/>
      <c r="Q1731" s="31"/>
      <c r="R1731" s="31"/>
      <c r="S1731" s="31"/>
      <c r="T1731" s="31"/>
      <c r="U1731" s="31"/>
      <c r="V1731" s="31"/>
      <c r="W1731" s="31" t="str">
        <f t="shared" si="53"/>
        <v>V_PREISEINHEIT</v>
      </c>
      <c r="X1731" s="31"/>
      <c r="Y1731" s="31"/>
      <c r="Z1731" s="31"/>
      <c r="AA1731" s="31"/>
      <c r="AB1731" s="31"/>
      <c r="AC1731" s="31"/>
      <c r="AD1731" s="31"/>
      <c r="AE1731" s="31"/>
      <c r="AF1731" s="31"/>
      <c r="AG1731" s="31"/>
      <c r="AH1731" s="31"/>
    </row>
    <row r="1732" spans="1:34" x14ac:dyDescent="0.4">
      <c r="A1732" s="31">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31"/>
      <c r="C1732" s="25" t="str">
        <f t="shared" si="54"/>
        <v>001</v>
      </c>
      <c r="D1732" s="31"/>
      <c r="E1732" s="31"/>
      <c r="F1732" s="31">
        <f ca="1">IF(A1732&lt;&gt;"",NOW(),"")</f>
        <v>45755.458306365741</v>
      </c>
      <c r="G1732" s="31"/>
      <c r="H1732" s="31"/>
      <c r="I1732" s="31"/>
      <c r="J1732" s="31"/>
      <c r="K1732" s="31"/>
      <c r="L1732" s="31"/>
      <c r="M1732" s="31"/>
      <c r="N1732" s="31"/>
      <c r="O1732" s="31"/>
      <c r="P1732" s="31"/>
      <c r="Q1732" s="31"/>
      <c r="R1732" s="31"/>
      <c r="S1732" s="31"/>
      <c r="T1732" s="31"/>
      <c r="U1732" s="31"/>
      <c r="V1732" s="31"/>
      <c r="W1732" s="31" t="str">
        <f t="shared" si="53"/>
        <v>V_GUELTIGAB</v>
      </c>
      <c r="X1732" s="31"/>
      <c r="Y1732" s="31"/>
      <c r="Z1732" s="31"/>
      <c r="AA1732" s="31"/>
      <c r="AB1732" s="31"/>
      <c r="AC1732" s="31"/>
      <c r="AD1732" s="31"/>
      <c r="AE1732" s="31"/>
      <c r="AF1732" s="31"/>
      <c r="AG1732" s="31"/>
      <c r="AH1732" s="31"/>
    </row>
    <row r="1733" spans="1:34" x14ac:dyDescent="0.4">
      <c r="A1733" s="31">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31"/>
      <c r="C1733" s="25" t="str">
        <f t="shared" si="54"/>
        <v>001</v>
      </c>
      <c r="D1733" s="31"/>
      <c r="E1733" s="31"/>
      <c r="F1733" s="31" t="str">
        <f>IF(A1733&lt;&gt;"", _xlfn.IFNA(INDEX('Systemmanager - Datenassistent'!$A$9:$AE$159,MATCH(A1733,Input_Lieferant!$B$9:$B$158,0),MATCH(W1733,'Systemmanager - Datenassistent'!$A$8:$AE$8,0)),""), "")&amp;""</f>
        <v>X</v>
      </c>
      <c r="G1733" s="31"/>
      <c r="H1733" s="31"/>
      <c r="I1733" s="31"/>
      <c r="J1733" s="31"/>
      <c r="K1733" s="31"/>
      <c r="L1733" s="31"/>
      <c r="M1733" s="31"/>
      <c r="N1733" s="31"/>
      <c r="O1733" s="31"/>
      <c r="P1733" s="31"/>
      <c r="Q1733" s="31"/>
      <c r="R1733" s="31"/>
      <c r="S1733" s="31"/>
      <c r="T1733" s="31"/>
      <c r="U1733" s="31"/>
      <c r="V1733" s="31"/>
      <c r="W1733" s="31" t="str">
        <f t="shared" si="53"/>
        <v>V_MIET_RELEVANZ</v>
      </c>
      <c r="X1733" s="31"/>
      <c r="Y1733" s="31"/>
      <c r="Z1733" s="31"/>
      <c r="AA1733" s="31"/>
      <c r="AB1733" s="31"/>
      <c r="AC1733" s="31"/>
      <c r="AD1733" s="31"/>
      <c r="AE1733" s="31"/>
      <c r="AF1733" s="31"/>
      <c r="AG1733" s="31"/>
      <c r="AH1733" s="31"/>
    </row>
    <row r="1734" spans="1:34" x14ac:dyDescent="0.4">
      <c r="A1734" s="31">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31"/>
      <c r="C1734" s="25" t="str">
        <f t="shared" si="54"/>
        <v>001</v>
      </c>
      <c r="D1734" s="31"/>
      <c r="E1734" s="31"/>
      <c r="F1734" s="31" t="str">
        <f>IF(A1734&lt;&gt;"", _xlfn.IFNA(INDEX('Systemmanager - Datenassistent'!$A$9:$AE$159,MATCH(A1734,Input_Lieferant!$B$9:$B$158,0),MATCH(W1734,'Systemmanager - Datenassistent'!$A$8:$AE$8,0)),""), "")&amp;""</f>
        <v>1</v>
      </c>
      <c r="G1734" s="31"/>
      <c r="H1734" s="31"/>
      <c r="I1734" s="31"/>
      <c r="J1734" s="31"/>
      <c r="K1734" s="31"/>
      <c r="L1734" s="31"/>
      <c r="M1734" s="31"/>
      <c r="N1734" s="31"/>
      <c r="O1734" s="31"/>
      <c r="P1734" s="31"/>
      <c r="Q1734" s="31"/>
      <c r="R1734" s="31"/>
      <c r="S1734" s="31"/>
      <c r="T1734" s="31"/>
      <c r="U1734" s="31"/>
      <c r="V1734" s="31"/>
      <c r="W1734" s="31" t="str">
        <f t="shared" si="53"/>
        <v>V_NACHSCHUBKLASSE</v>
      </c>
      <c r="X1734" s="31"/>
      <c r="Y1734" s="31"/>
      <c r="Z1734" s="31"/>
      <c r="AA1734" s="31"/>
      <c r="AB1734" s="31"/>
      <c r="AC1734" s="31"/>
      <c r="AD1734" s="31"/>
      <c r="AE1734" s="31"/>
      <c r="AF1734" s="31"/>
      <c r="AG1734" s="31"/>
      <c r="AH1734" s="31"/>
    </row>
    <row r="1735" spans="1:34" x14ac:dyDescent="0.4">
      <c r="A1735" s="31">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31"/>
      <c r="C1735" s="25" t="str">
        <f t="shared" si="54"/>
        <v>001</v>
      </c>
      <c r="D1735" s="31"/>
      <c r="E1735" s="31"/>
      <c r="F1735" s="31" t="str">
        <f>IF(A1735&lt;&gt;"", _xlfn.IFNA(INDEX(Input_Lieferant!$A$9:$AS$159,MATCH(A1735,Input_Lieferant!$B$9:$B$158,0),MATCH(W1735,Input_Lieferant!$A$8:$AS$8,0)),""), "")&amp;""</f>
        <v>70</v>
      </c>
      <c r="G1735" s="31"/>
      <c r="H1735" s="31"/>
      <c r="I1735" s="31"/>
      <c r="J1735" s="31"/>
      <c r="K1735" s="31"/>
      <c r="L1735" s="31"/>
      <c r="M1735" s="31"/>
      <c r="N1735" s="31"/>
      <c r="O1735" s="31"/>
      <c r="P1735" s="31"/>
      <c r="Q1735" s="31"/>
      <c r="R1735" s="31"/>
      <c r="S1735" s="31"/>
      <c r="T1735" s="31"/>
      <c r="U1735" s="31"/>
      <c r="V1735" s="31"/>
      <c r="W1735" s="31" t="str">
        <f t="shared" si="53"/>
        <v>V_LAGERFAEHIGKEIT</v>
      </c>
      <c r="X1735" s="31"/>
      <c r="Y1735" s="31"/>
      <c r="Z1735" s="31"/>
      <c r="AA1735" s="31"/>
      <c r="AB1735" s="31"/>
      <c r="AC1735" s="31"/>
      <c r="AD1735" s="31"/>
      <c r="AE1735" s="31"/>
      <c r="AF1735" s="31"/>
      <c r="AG1735" s="31"/>
      <c r="AH1735" s="31"/>
    </row>
    <row r="1736" spans="1:34" x14ac:dyDescent="0.4">
      <c r="A1736" s="31">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31"/>
      <c r="C1736" s="25" t="str">
        <f t="shared" si="54"/>
        <v>001</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V_BETRIEBSMITTEL</v>
      </c>
      <c r="X1736" s="31"/>
      <c r="Y1736" s="31"/>
      <c r="Z1736" s="31"/>
      <c r="AA1736" s="31"/>
      <c r="AB1736" s="31"/>
      <c r="AC1736" s="31"/>
      <c r="AD1736" s="31"/>
      <c r="AE1736" s="31"/>
      <c r="AF1736" s="31"/>
      <c r="AG1736" s="31"/>
      <c r="AH1736" s="31"/>
    </row>
    <row r="1737" spans="1:34" x14ac:dyDescent="0.4">
      <c r="A1737" s="31">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31"/>
      <c r="C1737" s="25" t="str">
        <f t="shared" si="54"/>
        <v>001</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V_SONDERBETRIEBSMITTEL_MKZ</v>
      </c>
      <c r="X1737" s="31"/>
      <c r="Y1737" s="31"/>
      <c r="Z1737" s="31"/>
      <c r="AA1737" s="31"/>
      <c r="AB1737" s="31"/>
      <c r="AC1737" s="31"/>
      <c r="AD1737" s="31"/>
      <c r="AE1737" s="31"/>
      <c r="AF1737" s="31"/>
      <c r="AG1737" s="31"/>
      <c r="AH1737" s="31"/>
    </row>
    <row r="1738" spans="1:34" x14ac:dyDescent="0.4">
      <c r="A1738" s="31">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31"/>
      <c r="C1738" s="25" t="str">
        <f t="shared" si="54"/>
        <v>001</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V_SONDERBETRIEBSMITTEL_PRD</v>
      </c>
      <c r="X1738" s="31"/>
      <c r="Y1738" s="31"/>
      <c r="Z1738" s="31"/>
      <c r="AA1738" s="31"/>
      <c r="AB1738" s="31"/>
      <c r="AC1738" s="31"/>
      <c r="AD1738" s="31"/>
      <c r="AE1738" s="31"/>
      <c r="AF1738" s="31"/>
      <c r="AG1738" s="31"/>
      <c r="AH1738" s="31"/>
    </row>
    <row r="1739" spans="1:34" x14ac:dyDescent="0.4">
      <c r="A1739" s="31">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31"/>
      <c r="C1739" s="25" t="str">
        <f t="shared" si="54"/>
        <v>001</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31"/>
      <c r="H1739" s="31"/>
      <c r="I1739" s="31"/>
      <c r="J1739" s="31"/>
      <c r="K1739" s="31"/>
      <c r="L1739" s="31"/>
      <c r="M1739" s="31"/>
      <c r="N1739" s="31"/>
      <c r="O1739" s="31"/>
      <c r="P1739" s="31"/>
      <c r="Q1739" s="31"/>
      <c r="R1739" s="31"/>
      <c r="S1739" s="31"/>
      <c r="T1739" s="31"/>
      <c r="U1739" s="31"/>
      <c r="V1739" s="31"/>
      <c r="W1739" s="31" t="str">
        <f t="shared" si="53"/>
        <v>V_SONDERBETRIEBSMITTEL_TRP</v>
      </c>
      <c r="X1739" s="31"/>
      <c r="Y1739" s="31"/>
      <c r="Z1739" s="31"/>
      <c r="AA1739" s="31"/>
      <c r="AB1739" s="31"/>
      <c r="AC1739" s="31"/>
      <c r="AD1739" s="31"/>
      <c r="AE1739" s="31"/>
      <c r="AF1739" s="31"/>
      <c r="AG1739" s="31"/>
      <c r="AH1739" s="31"/>
    </row>
    <row r="1740" spans="1:34" x14ac:dyDescent="0.4">
      <c r="A1740" s="31">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31"/>
      <c r="C1740" s="25" t="str">
        <f t="shared" si="54"/>
        <v>001</v>
      </c>
      <c r="D1740" s="31"/>
      <c r="E1740" s="31"/>
      <c r="F1740" s="31" t="str">
        <f>IF(A1740&lt;&gt;"", _xlfn.IFNA(INDEX(Grunddaten!$A$9:$S$159,MATCH(A1740,Input_Lieferant!$B$9:$B$158,0),MATCH(W1740,Grunddaten!$A$8:$M$8,0)),""), "")&amp;""</f>
        <v/>
      </c>
      <c r="G1740" s="31"/>
      <c r="H1740" s="31"/>
      <c r="I1740" s="31"/>
      <c r="J1740" s="31"/>
      <c r="K1740" s="31"/>
      <c r="L1740" s="31"/>
      <c r="M1740" s="31"/>
      <c r="N1740" s="31"/>
      <c r="O1740" s="31"/>
      <c r="P1740" s="31"/>
      <c r="Q1740" s="31"/>
      <c r="R1740" s="31"/>
      <c r="S1740" s="31"/>
      <c r="T1740" s="31"/>
      <c r="U1740" s="31"/>
      <c r="V1740" s="31"/>
      <c r="W1740" s="31" t="str">
        <f t="shared" si="53"/>
        <v>V_A_NUMMER</v>
      </c>
      <c r="X1740" s="31"/>
      <c r="Y1740" s="31"/>
      <c r="Z1740" s="31"/>
      <c r="AA1740" s="31"/>
      <c r="AB1740" s="31"/>
      <c r="AC1740" s="31"/>
      <c r="AD1740" s="31"/>
      <c r="AE1740" s="31"/>
      <c r="AF1740" s="31"/>
      <c r="AG1740" s="31"/>
      <c r="AH1740" s="31"/>
    </row>
    <row r="1741" spans="1:34" x14ac:dyDescent="0.4">
      <c r="A1741" s="31">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31"/>
      <c r="C1741" s="25" t="str">
        <f t="shared" si="54"/>
        <v>001</v>
      </c>
      <c r="D1741" s="31"/>
      <c r="E1741" s="31"/>
      <c r="F1741" s="31" t="str">
        <f>IF(A1741&lt;&gt;"", _xlfn.IFNA(INDEX(Grunddaten!$A$9:$S$159,MATCH(A1741,Input_Lieferant!$B$9:$B$158,0),MATCH(W1741,Grunddaten!$A$8:$M$8,0)),""), "")&amp;""</f>
        <v>3.84</v>
      </c>
      <c r="G1741" s="31"/>
      <c r="H1741" s="31"/>
      <c r="I1741" s="31"/>
      <c r="J1741" s="31"/>
      <c r="K1741" s="31"/>
      <c r="L1741" s="31"/>
      <c r="M1741" s="31"/>
      <c r="N1741" s="31"/>
      <c r="O1741" s="31"/>
      <c r="P1741" s="31"/>
      <c r="Q1741" s="31"/>
      <c r="R1741" s="31"/>
      <c r="S1741" s="31"/>
      <c r="T1741" s="31"/>
      <c r="U1741" s="31"/>
      <c r="V1741" s="31"/>
      <c r="W1741" s="31" t="str">
        <f t="shared" si="53"/>
        <v>V_REVFREMD</v>
      </c>
      <c r="X1741" s="31"/>
      <c r="Y1741" s="31"/>
      <c r="Z1741" s="31"/>
      <c r="AA1741" s="31"/>
      <c r="AB1741" s="31"/>
      <c r="AC1741" s="31"/>
      <c r="AD1741" s="31"/>
      <c r="AE1741" s="31"/>
      <c r="AF1741" s="31"/>
      <c r="AG1741" s="31"/>
      <c r="AH1741" s="31"/>
    </row>
    <row r="1742" spans="1:34" x14ac:dyDescent="0.4">
      <c r="A1742" s="31">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31"/>
      <c r="C1742" s="25" t="str">
        <f t="shared" si="54"/>
        <v>001</v>
      </c>
      <c r="D1742" s="31"/>
      <c r="E1742" s="31"/>
      <c r="F1742" s="31" t="str">
        <f>IF(A1742&lt;&gt;"", _xlfn.IFNA(INDEX(Grunddaten!$A$9:$S$159,MATCH(A1742,Input_Lieferant!$B$9:$B$158,0),MATCH(W1742,Grunddaten!$A$8:$M$8,0)),""), "")&amp;""</f>
        <v>6.8</v>
      </c>
      <c r="G1742" s="31"/>
      <c r="H1742" s="31"/>
      <c r="I1742" s="31"/>
      <c r="J1742" s="31"/>
      <c r="K1742" s="31"/>
      <c r="L1742" s="31"/>
      <c r="M1742" s="31"/>
      <c r="N1742" s="31"/>
      <c r="O1742" s="31"/>
      <c r="P1742" s="31"/>
      <c r="Q1742" s="31"/>
      <c r="R1742" s="31"/>
      <c r="S1742" s="31"/>
      <c r="T1742" s="31"/>
      <c r="U1742" s="31"/>
      <c r="V1742" s="31"/>
      <c r="W1742" s="31" t="str">
        <f t="shared" si="53"/>
        <v>V_REVEIGEN</v>
      </c>
      <c r="X1742" s="31"/>
      <c r="Y1742" s="31"/>
      <c r="Z1742" s="31"/>
      <c r="AA1742" s="31"/>
      <c r="AB1742" s="31"/>
      <c r="AC1742" s="31"/>
      <c r="AD1742" s="31"/>
      <c r="AE1742" s="31"/>
      <c r="AF1742" s="31"/>
      <c r="AG1742" s="31"/>
      <c r="AH1742" s="31"/>
    </row>
    <row r="1743" spans="1:34" x14ac:dyDescent="0.4">
      <c r="A1743" s="31">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31"/>
      <c r="C1743" s="25" t="str">
        <f t="shared" si="54"/>
        <v>001</v>
      </c>
      <c r="D1743" s="31"/>
      <c r="E1743" s="31"/>
      <c r="F1743" s="31" t="str">
        <f>IF(A1743&lt;&gt;"", _xlfn.IFNA(INDEX('Systemmanager - Datenassistent'!$A$9:$AE$159,MATCH(A1743,Input_Lieferant!$B$9:$B$158,0),MATCH(W1743,'Systemmanager - Datenassistent'!$A$8:$AE$8,0)),""), "")&amp;""</f>
        <v>UvCgsLEAcDUGirEMgMefdzUTWRHnHb</v>
      </c>
      <c r="G1743" s="31"/>
      <c r="H1743" s="31"/>
      <c r="I1743" s="31"/>
      <c r="J1743" s="31"/>
      <c r="K1743" s="31"/>
      <c r="L1743" s="31"/>
      <c r="M1743" s="31"/>
      <c r="N1743" s="31"/>
      <c r="O1743" s="31"/>
      <c r="P1743" s="31"/>
      <c r="Q1743" s="31"/>
      <c r="R1743" s="31"/>
      <c r="S1743" s="31"/>
      <c r="T1743" s="31"/>
      <c r="U1743" s="31"/>
      <c r="V1743" s="31"/>
      <c r="W1743" s="31" t="str">
        <f t="shared" si="53"/>
        <v>V_SYSTEMMANAGER</v>
      </c>
      <c r="X1743" s="31"/>
      <c r="Y1743" s="31"/>
      <c r="Z1743" s="31"/>
      <c r="AA1743" s="31"/>
      <c r="AB1743" s="31"/>
      <c r="AC1743" s="31"/>
      <c r="AD1743" s="31"/>
      <c r="AE1743" s="31"/>
      <c r="AF1743" s="31"/>
      <c r="AG1743" s="31"/>
      <c r="AH1743" s="31"/>
    </row>
    <row r="1744" spans="1:34" x14ac:dyDescent="0.4">
      <c r="A1744" s="31">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31"/>
      <c r="C1744" s="25" t="str">
        <f t="shared" si="54"/>
        <v>001</v>
      </c>
      <c r="D1744" s="31"/>
      <c r="E1744" s="31"/>
      <c r="F1744" s="31" t="str">
        <f>IF(A1744&lt;&gt;"", _xlfn.IFNA(INDEX(Grunddaten!$A$9:$S$159,MATCH(A1744,Input_Lieferant!$B$9:$B$158,0),MATCH(W1744,Grunddaten!$A$8:$M$8,0)),""), "")&amp;""</f>
        <v>N</v>
      </c>
      <c r="G1744" s="31"/>
      <c r="H1744" s="31"/>
      <c r="I1744" s="31"/>
      <c r="J1744" s="31"/>
      <c r="K1744" s="31"/>
      <c r="L1744" s="31"/>
      <c r="M1744" s="31"/>
      <c r="N1744" s="31"/>
      <c r="O1744" s="31"/>
      <c r="P1744" s="31"/>
      <c r="Q1744" s="31"/>
      <c r="R1744" s="31"/>
      <c r="S1744" s="31"/>
      <c r="T1744" s="31"/>
      <c r="U1744" s="31"/>
      <c r="V1744" s="31"/>
      <c r="W1744" s="31" t="str">
        <f t="shared" si="53"/>
        <v>V_UEBERSETZUNG</v>
      </c>
      <c r="X1744" s="31"/>
      <c r="Y1744" s="31"/>
      <c r="Z1744" s="31"/>
      <c r="AA1744" s="31"/>
      <c r="AB1744" s="31"/>
      <c r="AC1744" s="31"/>
      <c r="AD1744" s="31"/>
      <c r="AE1744" s="31"/>
      <c r="AF1744" s="31"/>
      <c r="AG1744" s="31"/>
      <c r="AH1744" s="31"/>
    </row>
    <row r="1745" spans="1:34" x14ac:dyDescent="0.4">
      <c r="A1745" s="31">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31"/>
      <c r="C1745" s="25" t="str">
        <f t="shared" si="54"/>
        <v>001</v>
      </c>
      <c r="D1745" s="31"/>
      <c r="E1745" s="31"/>
      <c r="F1745" s="31" t="str">
        <f>IF(A1745&lt;&gt;"", _xlfn.IFNA(INDEX('Systemmanager - Datenassistent'!$A$9:$AE$159,MATCH(A1745,Input_Lieferant!$B$9:$B$158,0),MATCH(W1745,'Systemmanager - Datenassistent'!$A$8:$AE$8,0)),""), "")&amp;""</f>
        <v>czqpbSdKCIhRjlwGhmwgVVlUVLoCqL</v>
      </c>
      <c r="G1745" s="31"/>
      <c r="H1745" s="31"/>
      <c r="I1745" s="31"/>
      <c r="J1745" s="31"/>
      <c r="K1745" s="31"/>
      <c r="L1745" s="31"/>
      <c r="M1745" s="31"/>
      <c r="N1745" s="31"/>
      <c r="O1745" s="31"/>
      <c r="P1745" s="31"/>
      <c r="Q1745" s="31"/>
      <c r="R1745" s="31"/>
      <c r="S1745" s="31"/>
      <c r="T1745" s="31"/>
      <c r="U1745" s="31"/>
      <c r="V1745" s="31"/>
      <c r="W1745" s="31" t="str">
        <f t="shared" si="53"/>
        <v>V_KENNZIFFER</v>
      </c>
      <c r="X1745" s="31"/>
      <c r="Y1745" s="31"/>
      <c r="Z1745" s="31"/>
      <c r="AA1745" s="31"/>
      <c r="AB1745" s="31"/>
      <c r="AC1745" s="31"/>
      <c r="AD1745" s="31"/>
      <c r="AE1745" s="31"/>
      <c r="AF1745" s="31"/>
      <c r="AG1745" s="31"/>
      <c r="AH1745" s="31"/>
    </row>
    <row r="1746" spans="1:34" x14ac:dyDescent="0.4">
      <c r="A1746" s="31">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31"/>
      <c r="C1746" s="25" t="str">
        <f t="shared" si="54"/>
        <v>001</v>
      </c>
      <c r="D1746" s="31"/>
      <c r="E1746" s="31"/>
      <c r="F1746" s="31" t="str">
        <f>IF(A1746&lt;&gt;"", _xlfn.IFNA(INDEX('Systemmanager - Datenassistent'!$A$9:$AE$159,MATCH(A1746,Input_Lieferant!$B$9:$B$158,0),MATCH(W1746,'Systemmanager - Datenassistent'!$A$8:$AE$8,0)),""), "")&amp;""</f>
        <v>OuRwvWKNNkkndjiaDpJMQgGMzWwBwM</v>
      </c>
      <c r="G1746" s="31"/>
      <c r="H1746" s="31"/>
      <c r="I1746" s="31"/>
      <c r="J1746" s="31"/>
      <c r="K1746" s="31"/>
      <c r="L1746" s="31"/>
      <c r="M1746" s="31"/>
      <c r="N1746" s="31"/>
      <c r="O1746" s="31"/>
      <c r="P1746" s="31"/>
      <c r="Q1746" s="31"/>
      <c r="R1746" s="31"/>
      <c r="S1746" s="31"/>
      <c r="T1746" s="31"/>
      <c r="U1746" s="31"/>
      <c r="V1746" s="31"/>
      <c r="W1746" s="31" t="str">
        <f t="shared" si="53"/>
        <v>V_NEXT_HIGHER</v>
      </c>
      <c r="X1746" s="31"/>
      <c r="Y1746" s="31"/>
      <c r="Z1746" s="31"/>
      <c r="AA1746" s="31"/>
      <c r="AB1746" s="31"/>
      <c r="AC1746" s="31"/>
      <c r="AD1746" s="31"/>
      <c r="AE1746" s="31"/>
      <c r="AF1746" s="31"/>
      <c r="AG1746" s="31"/>
      <c r="AH1746" s="31"/>
    </row>
    <row r="1747" spans="1:34" x14ac:dyDescent="0.4">
      <c r="A1747" s="31">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31"/>
      <c r="C1747" s="25" t="str">
        <f t="shared" si="54"/>
        <v>001</v>
      </c>
      <c r="D1747" s="31"/>
      <c r="E1747" s="31"/>
      <c r="F1747" s="31" t="str">
        <f>IF(A1747&lt;&gt;"", _xlfn.IFNA(INDEX(Grunddaten!$A$9:$S$159,MATCH(A1747,Input_Lieferant!$B$9:$B$158,0),MATCH(W1747,Grunddaten!$A$8:$M$8,0)),""), "")&amp;""</f>
        <v/>
      </c>
      <c r="G1747" s="31"/>
      <c r="H1747" s="31"/>
      <c r="I1747" s="31"/>
      <c r="J1747" s="31"/>
      <c r="K1747" s="31"/>
      <c r="L1747" s="31"/>
      <c r="M1747" s="31"/>
      <c r="N1747" s="31"/>
      <c r="O1747" s="31"/>
      <c r="P1747" s="31"/>
      <c r="Q1747" s="31"/>
      <c r="R1747" s="31"/>
      <c r="S1747" s="31"/>
      <c r="T1747" s="31"/>
      <c r="U1747" s="31"/>
      <c r="V1747" s="31"/>
      <c r="W1747" s="31" t="str">
        <f t="shared" si="53"/>
        <v>V_ZERTFLUG</v>
      </c>
      <c r="X1747" s="31"/>
      <c r="Y1747" s="31"/>
      <c r="Z1747" s="31"/>
      <c r="AA1747" s="31"/>
      <c r="AB1747" s="31"/>
      <c r="AC1747" s="31"/>
      <c r="AD1747" s="31"/>
      <c r="AE1747" s="31"/>
      <c r="AF1747" s="31"/>
      <c r="AG1747" s="31"/>
      <c r="AH1747" s="31"/>
    </row>
    <row r="1748" spans="1:34" x14ac:dyDescent="0.4">
      <c r="A1748" s="31">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31"/>
      <c r="C1748" s="25" t="str">
        <f t="shared" si="54"/>
        <v>001</v>
      </c>
      <c r="D1748" s="31"/>
      <c r="E1748" s="31"/>
      <c r="F1748" s="31" t="str">
        <f>IF(A1748&lt;&gt;"", _xlfn.IFNA(INDEX('Systemmanager - Datenassistent'!$A$9:$AE$159,MATCH(A1748,Input_Lieferant!$B$9:$B$158,0),MATCH(W1748,'Systemmanager - Datenassistent'!$A$8:$AE$8,0)),""), "")&amp;""</f>
        <v>X</v>
      </c>
      <c r="G1748" s="31"/>
      <c r="H1748" s="31"/>
      <c r="I1748" s="31"/>
      <c r="J1748" s="31"/>
      <c r="K1748" s="31"/>
      <c r="L1748" s="31"/>
      <c r="M1748" s="31"/>
      <c r="N1748" s="31"/>
      <c r="O1748" s="31"/>
      <c r="P1748" s="31"/>
      <c r="Q1748" s="31"/>
      <c r="R1748" s="31"/>
      <c r="S1748" s="31"/>
      <c r="T1748" s="31"/>
      <c r="U1748" s="31"/>
      <c r="V1748" s="31"/>
      <c r="W1748" s="31" t="str">
        <f t="shared" si="53"/>
        <v>V_APM</v>
      </c>
      <c r="X1748" s="31"/>
      <c r="Y1748" s="31"/>
      <c r="Z1748" s="31"/>
      <c r="AA1748" s="31"/>
      <c r="AB1748" s="31"/>
      <c r="AC1748" s="31"/>
      <c r="AD1748" s="31"/>
      <c r="AE1748" s="31"/>
      <c r="AF1748" s="31"/>
      <c r="AG1748" s="31"/>
      <c r="AH1748" s="31"/>
    </row>
    <row r="1749" spans="1:34" x14ac:dyDescent="0.4">
      <c r="A1749" s="31">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31"/>
      <c r="C1749" s="25" t="str">
        <f t="shared" si="54"/>
        <v>001</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V_CHEOPS</v>
      </c>
      <c r="X1749" s="31"/>
      <c r="Y1749" s="31"/>
      <c r="Z1749" s="31"/>
      <c r="AA1749" s="31"/>
      <c r="AB1749" s="31"/>
      <c r="AC1749" s="31"/>
      <c r="AD1749" s="31"/>
      <c r="AE1749" s="31"/>
      <c r="AF1749" s="31"/>
      <c r="AG1749" s="31"/>
      <c r="AH1749" s="31"/>
    </row>
    <row r="1750" spans="1:34" x14ac:dyDescent="0.4">
      <c r="A1750" s="31">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31"/>
      <c r="C1750" s="25" t="str">
        <f t="shared" si="54"/>
        <v>001</v>
      </c>
      <c r="D1750" s="31"/>
      <c r="E1750" s="31"/>
      <c r="F1750" s="31" t="str">
        <f>IF(A1750&lt;&gt;"", _xlfn.IFNA(INDEX('Systemmanager - Datenassistent'!$A$9:$AE$159,MATCH(A1750,Input_Lieferant!$B$9:$B$158,0),MATCH(W1750,'Systemmanager - Datenassistent'!$A$8:$AE$8,0)),""), "")&amp;""</f>
        <v>X</v>
      </c>
      <c r="G1750" s="31"/>
      <c r="H1750" s="31"/>
      <c r="I1750" s="31"/>
      <c r="J1750" s="31"/>
      <c r="K1750" s="31"/>
      <c r="L1750" s="31"/>
      <c r="M1750" s="31"/>
      <c r="N1750" s="31"/>
      <c r="O1750" s="31"/>
      <c r="P1750" s="31"/>
      <c r="Q1750" s="31"/>
      <c r="R1750" s="31"/>
      <c r="S1750" s="31"/>
      <c r="T1750" s="31"/>
      <c r="U1750" s="31"/>
      <c r="V1750" s="31"/>
      <c r="W1750" s="31" t="str">
        <f t="shared" si="53"/>
        <v>V_SVSAA</v>
      </c>
      <c r="X1750" s="31"/>
      <c r="Y1750" s="31"/>
      <c r="Z1750" s="31"/>
      <c r="AA1750" s="31"/>
      <c r="AB1750" s="31"/>
      <c r="AC1750" s="31"/>
      <c r="AD1750" s="31"/>
      <c r="AE1750" s="31"/>
      <c r="AF1750" s="31"/>
      <c r="AG1750" s="31"/>
      <c r="AH1750" s="31"/>
    </row>
    <row r="1751" spans="1:34" x14ac:dyDescent="0.4">
      <c r="A1751" s="31">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31"/>
      <c r="C1751" s="25" t="str">
        <f t="shared" si="54"/>
        <v>001</v>
      </c>
      <c r="D1751" s="31"/>
      <c r="E1751" s="31"/>
      <c r="F1751" s="31" t="str">
        <f>IF(A1751&lt;&gt;"", IFERROR(ROUND(INDEX(Input_Lieferant!$A$9:$AS$159,MATCH(A1751,Input_Lieferant!$B$9:$B$158,0),MATCH(W1751,Input_Lieferant!$A$8:$AS$8,0)),2),""), "")&amp;""</f>
        <v>2.15</v>
      </c>
      <c r="G1751" s="31"/>
      <c r="H1751" s="31"/>
      <c r="I1751" s="31"/>
      <c r="J1751" s="31"/>
      <c r="K1751" s="31"/>
      <c r="L1751" s="31"/>
      <c r="M1751" s="31"/>
      <c r="N1751" s="31"/>
      <c r="O1751" s="31"/>
      <c r="P1751" s="31"/>
      <c r="Q1751" s="31"/>
      <c r="R1751" s="31"/>
      <c r="S1751" s="31"/>
      <c r="T1751" s="31"/>
      <c r="U1751" s="31"/>
      <c r="V1751" s="31"/>
      <c r="W1751" s="31" t="str">
        <f t="shared" si="53"/>
        <v>V_BEWERTUNGSPREIS</v>
      </c>
      <c r="X1751" s="31"/>
      <c r="Y1751" s="31"/>
      <c r="Z1751" s="31"/>
      <c r="AA1751" s="31"/>
      <c r="AB1751" s="31"/>
      <c r="AC1751" s="31"/>
      <c r="AD1751" s="31"/>
      <c r="AE1751" s="31"/>
      <c r="AF1751" s="31"/>
      <c r="AG1751" s="31"/>
      <c r="AH1751" s="31"/>
    </row>
    <row r="1752" spans="1:34" x14ac:dyDescent="0.4">
      <c r="A1752" s="31">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31"/>
      <c r="C1752" s="25" t="str">
        <f t="shared" si="54"/>
        <v>001</v>
      </c>
      <c r="D1752" s="31"/>
      <c r="E1752" s="31"/>
      <c r="F1752" s="31" t="str">
        <f>IF(A1752&lt;&gt;"", _xlfn.IFNA(INDEX(Input_Lieferant!$A$9:$AS$159,MATCH(A1752,Input_Lieferant!$B$9:$B$158,0),MATCH(W1752,Input_Lieferant!$A$8:$AS$8,0)),""), "")&amp;""</f>
        <v>CHF</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V_WAEHRUNG</v>
      </c>
      <c r="X1752" s="31"/>
      <c r="Y1752" s="31"/>
      <c r="Z1752" s="31"/>
      <c r="AA1752" s="31"/>
      <c r="AB1752" s="31"/>
      <c r="AC1752" s="31"/>
      <c r="AD1752" s="31"/>
      <c r="AE1752" s="31"/>
      <c r="AF1752" s="31"/>
      <c r="AG1752" s="31"/>
      <c r="AH1752" s="31"/>
    </row>
    <row r="1753" spans="1:34" x14ac:dyDescent="0.4">
      <c r="A1753" s="31">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31"/>
      <c r="C1753" s="25" t="str">
        <f t="shared" si="54"/>
        <v>001</v>
      </c>
      <c r="D1753" s="31"/>
      <c r="E1753" s="31"/>
      <c r="F1753" s="31" t="str">
        <f>IF(A1753&lt;&gt;"", _xlfn.IFNA(INDEX(Input_Lieferant!$A$9:$AS$159,MATCH(A1753,Input_Lieferant!$B$9:$B$158,0),MATCH(W1753,Input_Lieferant!$A$8:$AS$8,0)),""), "")&amp;""</f>
        <v>10</v>
      </c>
      <c r="G1753" s="31"/>
      <c r="H1753" s="31"/>
      <c r="I1753" s="31"/>
      <c r="J1753" s="31"/>
      <c r="K1753" s="31"/>
      <c r="L1753" s="31"/>
      <c r="M1753" s="31"/>
      <c r="N1753" s="31"/>
      <c r="O1753" s="31"/>
      <c r="P1753" s="31"/>
      <c r="Q1753" s="31"/>
      <c r="R1753" s="31"/>
      <c r="S1753" s="31"/>
      <c r="T1753" s="31"/>
      <c r="U1753" s="31"/>
      <c r="V1753" s="31"/>
      <c r="W1753" s="31" t="str">
        <f t="shared" si="55"/>
        <v>V_PREISEINHEIT</v>
      </c>
      <c r="X1753" s="31"/>
      <c r="Y1753" s="31"/>
      <c r="Z1753" s="31"/>
      <c r="AA1753" s="31"/>
      <c r="AB1753" s="31"/>
      <c r="AC1753" s="31"/>
      <c r="AD1753" s="31"/>
      <c r="AE1753" s="31"/>
      <c r="AF1753" s="31"/>
      <c r="AG1753" s="31"/>
      <c r="AH1753" s="31"/>
    </row>
    <row r="1754" spans="1:34" x14ac:dyDescent="0.4">
      <c r="A1754" s="31">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31"/>
      <c r="C1754" s="25" t="str">
        <f t="shared" si="54"/>
        <v>001</v>
      </c>
      <c r="D1754" s="31"/>
      <c r="E1754" s="31"/>
      <c r="F1754" s="31">
        <f ca="1">IF(A1754&lt;&gt;"",NOW(),"")</f>
        <v>45755.458306365741</v>
      </c>
      <c r="G1754" s="31"/>
      <c r="H1754" s="31"/>
      <c r="I1754" s="31"/>
      <c r="J1754" s="31"/>
      <c r="K1754" s="31"/>
      <c r="L1754" s="31"/>
      <c r="M1754" s="31"/>
      <c r="N1754" s="31"/>
      <c r="O1754" s="31"/>
      <c r="P1754" s="31"/>
      <c r="Q1754" s="31"/>
      <c r="R1754" s="31"/>
      <c r="S1754" s="31"/>
      <c r="T1754" s="31"/>
      <c r="U1754" s="31"/>
      <c r="V1754" s="31"/>
      <c r="W1754" s="31" t="str">
        <f t="shared" si="55"/>
        <v>V_GUELTIGAB</v>
      </c>
      <c r="X1754" s="31"/>
      <c r="Y1754" s="31"/>
      <c r="Z1754" s="31"/>
      <c r="AA1754" s="31"/>
      <c r="AB1754" s="31"/>
      <c r="AC1754" s="31"/>
      <c r="AD1754" s="31"/>
      <c r="AE1754" s="31"/>
      <c r="AF1754" s="31"/>
      <c r="AG1754" s="31"/>
      <c r="AH1754" s="31"/>
    </row>
    <row r="1755" spans="1:34" x14ac:dyDescent="0.4">
      <c r="A1755" s="31">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31"/>
      <c r="C1755" s="25" t="str">
        <f t="shared" si="54"/>
        <v>001</v>
      </c>
      <c r="D1755" s="31"/>
      <c r="E1755" s="31"/>
      <c r="F1755" s="31" t="str">
        <f>IF(A1755&lt;&gt;"", _xlfn.IFNA(INDEX('Systemmanager - Datenassistent'!$A$9:$AE$159,MATCH(A1755,Input_Lieferant!$B$9:$B$158,0),MATCH(W1755,'Systemmanager - Datenassistent'!$A$8:$AE$8,0)),""), "")&amp;""</f>
        <v/>
      </c>
      <c r="G1755" s="31"/>
      <c r="H1755" s="31"/>
      <c r="I1755" s="31"/>
      <c r="J1755" s="31"/>
      <c r="K1755" s="31"/>
      <c r="L1755" s="31"/>
      <c r="M1755" s="31"/>
      <c r="N1755" s="31"/>
      <c r="O1755" s="31"/>
      <c r="P1755" s="31"/>
      <c r="Q1755" s="31"/>
      <c r="R1755" s="31"/>
      <c r="S1755" s="31"/>
      <c r="T1755" s="31"/>
      <c r="U1755" s="31"/>
      <c r="V1755" s="31"/>
      <c r="W1755" s="31" t="str">
        <f t="shared" si="55"/>
        <v>V_MIET_RELEVANZ</v>
      </c>
      <c r="X1755" s="31"/>
      <c r="Y1755" s="31"/>
      <c r="Z1755" s="31"/>
      <c r="AA1755" s="31"/>
      <c r="AB1755" s="31"/>
      <c r="AC1755" s="31"/>
      <c r="AD1755" s="31"/>
      <c r="AE1755" s="31"/>
      <c r="AF1755" s="31"/>
      <c r="AG1755" s="31"/>
      <c r="AH1755" s="31"/>
    </row>
    <row r="1756" spans="1:34" x14ac:dyDescent="0.4">
      <c r="A1756" s="31">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31"/>
      <c r="C1756" s="25" t="str">
        <f t="shared" si="54"/>
        <v>001</v>
      </c>
      <c r="D1756" s="31"/>
      <c r="E1756" s="31"/>
      <c r="F1756" s="31" t="str">
        <f>IF(A1756&lt;&gt;"", _xlfn.IFNA(INDEX('Systemmanager - Datenassistent'!$A$9:$AE$159,MATCH(A1756,Input_Lieferant!$B$9:$B$158,0),MATCH(W1756,'Systemmanager - Datenassistent'!$A$8:$AE$8,0)),""), "")&amp;""</f>
        <v>7</v>
      </c>
      <c r="G1756" s="31"/>
      <c r="H1756" s="31"/>
      <c r="I1756" s="31"/>
      <c r="J1756" s="31"/>
      <c r="K1756" s="31"/>
      <c r="L1756" s="31"/>
      <c r="M1756" s="31"/>
      <c r="N1756" s="31"/>
      <c r="O1756" s="31"/>
      <c r="P1756" s="31"/>
      <c r="Q1756" s="31"/>
      <c r="R1756" s="31"/>
      <c r="S1756" s="31"/>
      <c r="T1756" s="31"/>
      <c r="U1756" s="31"/>
      <c r="V1756" s="31"/>
      <c r="W1756" s="31" t="str">
        <f t="shared" si="55"/>
        <v>V_NACHSCHUBKLASSE</v>
      </c>
      <c r="X1756" s="31"/>
      <c r="Y1756" s="31"/>
      <c r="Z1756" s="31"/>
      <c r="AA1756" s="31"/>
      <c r="AB1756" s="31"/>
      <c r="AC1756" s="31"/>
      <c r="AD1756" s="31"/>
      <c r="AE1756" s="31"/>
      <c r="AF1756" s="31"/>
      <c r="AG1756" s="31"/>
      <c r="AH1756" s="31"/>
    </row>
    <row r="1757" spans="1:34" x14ac:dyDescent="0.4">
      <c r="A1757" s="31">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31"/>
      <c r="C1757" s="25" t="str">
        <f t="shared" si="54"/>
        <v>001</v>
      </c>
      <c r="D1757" s="31"/>
      <c r="E1757" s="31"/>
      <c r="F1757" s="31" t="str">
        <f>IF(A1757&lt;&gt;"", _xlfn.IFNA(INDEX(Input_Lieferant!$A$9:$AS$159,MATCH(A1757,Input_Lieferant!$B$9:$B$158,0),MATCH(W1757,Input_Lieferant!$A$8:$AS$8,0)),""), "")&amp;""</f>
        <v>32</v>
      </c>
      <c r="G1757" s="31"/>
      <c r="H1757" s="31"/>
      <c r="I1757" s="31"/>
      <c r="J1757" s="31"/>
      <c r="K1757" s="31"/>
      <c r="L1757" s="31"/>
      <c r="M1757" s="31"/>
      <c r="N1757" s="31"/>
      <c r="O1757" s="31"/>
      <c r="P1757" s="31"/>
      <c r="Q1757" s="31"/>
      <c r="R1757" s="31"/>
      <c r="S1757" s="31"/>
      <c r="T1757" s="31"/>
      <c r="U1757" s="31"/>
      <c r="V1757" s="31"/>
      <c r="W1757" s="31" t="str">
        <f t="shared" si="55"/>
        <v>V_LAGERFAEHIGKEIT</v>
      </c>
      <c r="X1757" s="31"/>
      <c r="Y1757" s="31"/>
      <c r="Z1757" s="31"/>
      <c r="AA1757" s="31"/>
      <c r="AB1757" s="31"/>
      <c r="AC1757" s="31"/>
      <c r="AD1757" s="31"/>
      <c r="AE1757" s="31"/>
      <c r="AF1757" s="31"/>
      <c r="AG1757" s="31"/>
      <c r="AH1757" s="31"/>
    </row>
    <row r="1758" spans="1:34" x14ac:dyDescent="0.4">
      <c r="A1758" s="31">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31"/>
      <c r="C1758" s="25" t="str">
        <f t="shared" si="54"/>
        <v>001</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31"/>
      <c r="H1758" s="31"/>
      <c r="I1758" s="31"/>
      <c r="J1758" s="31"/>
      <c r="K1758" s="31"/>
      <c r="L1758" s="31"/>
      <c r="M1758" s="31"/>
      <c r="N1758" s="31"/>
      <c r="O1758" s="31"/>
      <c r="P1758" s="31"/>
      <c r="Q1758" s="31"/>
      <c r="R1758" s="31"/>
      <c r="S1758" s="31"/>
      <c r="T1758" s="31"/>
      <c r="U1758" s="31"/>
      <c r="V1758" s="31"/>
      <c r="W1758" s="31" t="str">
        <f t="shared" si="55"/>
        <v>V_BETRIEBSMITTEL</v>
      </c>
      <c r="X1758" s="31"/>
      <c r="Y1758" s="31"/>
      <c r="Z1758" s="31"/>
      <c r="AA1758" s="31"/>
      <c r="AB1758" s="31"/>
      <c r="AC1758" s="31"/>
      <c r="AD1758" s="31"/>
      <c r="AE1758" s="31"/>
      <c r="AF1758" s="31"/>
      <c r="AG1758" s="31"/>
      <c r="AH1758" s="31"/>
    </row>
    <row r="1759" spans="1:34" x14ac:dyDescent="0.4">
      <c r="A1759" s="31">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31"/>
      <c r="C1759" s="25" t="str">
        <f t="shared" si="54"/>
        <v>001</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V_SONDERBETRIEBSMITTEL_MKZ</v>
      </c>
      <c r="X1759" s="31"/>
      <c r="Y1759" s="31"/>
      <c r="Z1759" s="31"/>
      <c r="AA1759" s="31"/>
      <c r="AB1759" s="31"/>
      <c r="AC1759" s="31"/>
      <c r="AD1759" s="31"/>
      <c r="AE1759" s="31"/>
      <c r="AF1759" s="31"/>
      <c r="AG1759" s="31"/>
      <c r="AH1759" s="31"/>
    </row>
    <row r="1760" spans="1:34" x14ac:dyDescent="0.4">
      <c r="A1760" s="31">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31"/>
      <c r="C1760" s="25" t="str">
        <f t="shared" si="54"/>
        <v>001</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V_SONDERBETRIEBSMITTEL_PRD</v>
      </c>
      <c r="X1760" s="31"/>
      <c r="Y1760" s="31"/>
      <c r="Z1760" s="31"/>
      <c r="AA1760" s="31"/>
      <c r="AB1760" s="31"/>
      <c r="AC1760" s="31"/>
      <c r="AD1760" s="31"/>
      <c r="AE1760" s="31"/>
      <c r="AF1760" s="31"/>
      <c r="AG1760" s="31"/>
      <c r="AH1760" s="31"/>
    </row>
    <row r="1761" spans="1:34" x14ac:dyDescent="0.4">
      <c r="A1761" s="31">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31"/>
      <c r="C1761" s="25" t="str">
        <f t="shared" si="54"/>
        <v>001</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V_SONDERBETRIEBSMITTEL_TRP</v>
      </c>
      <c r="X1761" s="31"/>
      <c r="Y1761" s="31"/>
      <c r="Z1761" s="31"/>
      <c r="AA1761" s="31"/>
      <c r="AB1761" s="31"/>
      <c r="AC1761" s="31"/>
      <c r="AD1761" s="31"/>
      <c r="AE1761" s="31"/>
      <c r="AF1761" s="31"/>
      <c r="AG1761" s="31"/>
      <c r="AH1761" s="31"/>
    </row>
    <row r="1762" spans="1:34" x14ac:dyDescent="0.4">
      <c r="A1762" s="31">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31"/>
      <c r="C1762" s="25" t="str">
        <f t="shared" si="54"/>
        <v>001</v>
      </c>
      <c r="D1762" s="31"/>
      <c r="E1762" s="31"/>
      <c r="F1762" s="31" t="str">
        <f>IF(A1762&lt;&gt;"", _xlfn.IFNA(INDEX(Grunddaten!$A$9:$S$159,MATCH(A1762,Input_Lieferant!$B$9:$B$158,0),MATCH(W1762,Grunddaten!$A$8:$M$8,0)),""), "")&amp;""</f>
        <v/>
      </c>
      <c r="G1762" s="31"/>
      <c r="H1762" s="31"/>
      <c r="I1762" s="31"/>
      <c r="J1762" s="31"/>
      <c r="K1762" s="31"/>
      <c r="L1762" s="31"/>
      <c r="M1762" s="31"/>
      <c r="N1762" s="31"/>
      <c r="O1762" s="31"/>
      <c r="P1762" s="31"/>
      <c r="Q1762" s="31"/>
      <c r="R1762" s="31"/>
      <c r="S1762" s="31"/>
      <c r="T1762" s="31"/>
      <c r="U1762" s="31"/>
      <c r="V1762" s="31"/>
      <c r="W1762" s="31" t="str">
        <f t="shared" si="55"/>
        <v>V_A_NUMMER</v>
      </c>
      <c r="X1762" s="31"/>
      <c r="Y1762" s="31"/>
      <c r="Z1762" s="31"/>
      <c r="AA1762" s="31"/>
      <c r="AB1762" s="31"/>
      <c r="AC1762" s="31"/>
      <c r="AD1762" s="31"/>
      <c r="AE1762" s="31"/>
      <c r="AF1762" s="31"/>
      <c r="AG1762" s="31"/>
      <c r="AH1762" s="31"/>
    </row>
    <row r="1763" spans="1:34" x14ac:dyDescent="0.4">
      <c r="A1763" s="31">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31"/>
      <c r="C1763" s="25" t="str">
        <f t="shared" si="54"/>
        <v>001</v>
      </c>
      <c r="D1763" s="31"/>
      <c r="E1763" s="31"/>
      <c r="F1763" s="31" t="str">
        <f>IF(A1763&lt;&gt;"", _xlfn.IFNA(INDEX(Grunddaten!$A$9:$S$159,MATCH(A1763,Input_Lieferant!$B$9:$B$158,0),MATCH(W1763,Grunddaten!$A$8:$M$8,0)),""), "")&amp;""</f>
        <v>9.61</v>
      </c>
      <c r="G1763" s="31"/>
      <c r="H1763" s="31"/>
      <c r="I1763" s="31"/>
      <c r="J1763" s="31"/>
      <c r="K1763" s="31"/>
      <c r="L1763" s="31"/>
      <c r="M1763" s="31"/>
      <c r="N1763" s="31"/>
      <c r="O1763" s="31"/>
      <c r="P1763" s="31"/>
      <c r="Q1763" s="31"/>
      <c r="R1763" s="31"/>
      <c r="S1763" s="31"/>
      <c r="T1763" s="31"/>
      <c r="U1763" s="31"/>
      <c r="V1763" s="31"/>
      <c r="W1763" s="31" t="str">
        <f t="shared" si="55"/>
        <v>V_REVFREMD</v>
      </c>
      <c r="X1763" s="31"/>
      <c r="Y1763" s="31"/>
      <c r="Z1763" s="31"/>
      <c r="AA1763" s="31"/>
      <c r="AB1763" s="31"/>
      <c r="AC1763" s="31"/>
      <c r="AD1763" s="31"/>
      <c r="AE1763" s="31"/>
      <c r="AF1763" s="31"/>
      <c r="AG1763" s="31"/>
      <c r="AH1763" s="31"/>
    </row>
    <row r="1764" spans="1:34" x14ac:dyDescent="0.4">
      <c r="A1764" s="31">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31"/>
      <c r="C1764" s="25" t="str">
        <f t="shared" si="54"/>
        <v>001</v>
      </c>
      <c r="D1764" s="31"/>
      <c r="E1764" s="31"/>
      <c r="F1764" s="31" t="str">
        <f>IF(A1764&lt;&gt;"", _xlfn.IFNA(INDEX(Grunddaten!$A$9:$S$159,MATCH(A1764,Input_Lieferant!$B$9:$B$158,0),MATCH(W1764,Grunddaten!$A$8:$M$8,0)),""), "")&amp;""</f>
        <v>4.63</v>
      </c>
      <c r="G1764" s="31"/>
      <c r="H1764" s="31"/>
      <c r="I1764" s="31"/>
      <c r="J1764" s="31"/>
      <c r="K1764" s="31"/>
      <c r="L1764" s="31"/>
      <c r="M1764" s="31"/>
      <c r="N1764" s="31"/>
      <c r="O1764" s="31"/>
      <c r="P1764" s="31"/>
      <c r="Q1764" s="31"/>
      <c r="R1764" s="31"/>
      <c r="S1764" s="31"/>
      <c r="T1764" s="31"/>
      <c r="U1764" s="31"/>
      <c r="V1764" s="31"/>
      <c r="W1764" s="31" t="str">
        <f t="shared" si="55"/>
        <v>V_REVEIGEN</v>
      </c>
      <c r="X1764" s="31"/>
      <c r="Y1764" s="31"/>
      <c r="Z1764" s="31"/>
      <c r="AA1764" s="31"/>
      <c r="AB1764" s="31"/>
      <c r="AC1764" s="31"/>
      <c r="AD1764" s="31"/>
      <c r="AE1764" s="31"/>
      <c r="AF1764" s="31"/>
      <c r="AG1764" s="31"/>
      <c r="AH1764" s="31"/>
    </row>
    <row r="1765" spans="1:34" x14ac:dyDescent="0.4">
      <c r="A1765" s="31">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31"/>
      <c r="C1765" s="25" t="str">
        <f t="shared" si="54"/>
        <v>001</v>
      </c>
      <c r="D1765" s="31"/>
      <c r="E1765" s="31"/>
      <c r="F1765" s="31" t="str">
        <f>IF(A1765&lt;&gt;"", _xlfn.IFNA(INDEX('Systemmanager - Datenassistent'!$A$9:$AE$159,MATCH(A1765,Input_Lieferant!$B$9:$B$158,0),MATCH(W1765,'Systemmanager - Datenassistent'!$A$8:$AE$8,0)),""), "")&amp;""</f>
        <v>HsoDqWzfeOyBxrxLuNqcWRoudiTDIL</v>
      </c>
      <c r="G1765" s="31"/>
      <c r="H1765" s="31"/>
      <c r="I1765" s="31"/>
      <c r="J1765" s="31"/>
      <c r="K1765" s="31"/>
      <c r="L1765" s="31"/>
      <c r="M1765" s="31"/>
      <c r="N1765" s="31"/>
      <c r="O1765" s="31"/>
      <c r="P1765" s="31"/>
      <c r="Q1765" s="31"/>
      <c r="R1765" s="31"/>
      <c r="S1765" s="31"/>
      <c r="T1765" s="31"/>
      <c r="U1765" s="31"/>
      <c r="V1765" s="31"/>
      <c r="W1765" s="31" t="str">
        <f t="shared" si="55"/>
        <v>V_SYSTEMMANAGER</v>
      </c>
      <c r="X1765" s="31"/>
      <c r="Y1765" s="31"/>
      <c r="Z1765" s="31"/>
      <c r="AA1765" s="31"/>
      <c r="AB1765" s="31"/>
      <c r="AC1765" s="31"/>
      <c r="AD1765" s="31"/>
      <c r="AE1765" s="31"/>
      <c r="AF1765" s="31"/>
      <c r="AG1765" s="31"/>
      <c r="AH1765" s="31"/>
    </row>
    <row r="1766" spans="1:34" x14ac:dyDescent="0.4">
      <c r="A1766" s="31">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31"/>
      <c r="C1766" s="25" t="str">
        <f t="shared" si="54"/>
        <v>001</v>
      </c>
      <c r="D1766" s="31"/>
      <c r="E1766" s="31"/>
      <c r="F1766" s="31" t="str">
        <f>IF(A1766&lt;&gt;"", _xlfn.IFNA(INDEX(Grunddaten!$A$9:$S$159,MATCH(A1766,Input_Lieferant!$B$9:$B$158,0),MATCH(W1766,Grunddaten!$A$8:$M$8,0)),""), "")&amp;""</f>
        <v>U</v>
      </c>
      <c r="G1766" s="31"/>
      <c r="H1766" s="31"/>
      <c r="I1766" s="31"/>
      <c r="J1766" s="31"/>
      <c r="K1766" s="31"/>
      <c r="L1766" s="31"/>
      <c r="M1766" s="31"/>
      <c r="N1766" s="31"/>
      <c r="O1766" s="31"/>
      <c r="P1766" s="31"/>
      <c r="Q1766" s="31"/>
      <c r="R1766" s="31"/>
      <c r="S1766" s="31"/>
      <c r="T1766" s="31"/>
      <c r="U1766" s="31"/>
      <c r="V1766" s="31"/>
      <c r="W1766" s="31" t="str">
        <f t="shared" si="55"/>
        <v>V_UEBERSETZUNG</v>
      </c>
      <c r="X1766" s="31"/>
      <c r="Y1766" s="31"/>
      <c r="Z1766" s="31"/>
      <c r="AA1766" s="31"/>
      <c r="AB1766" s="31"/>
      <c r="AC1766" s="31"/>
      <c r="AD1766" s="31"/>
      <c r="AE1766" s="31"/>
      <c r="AF1766" s="31"/>
      <c r="AG1766" s="31"/>
      <c r="AH1766" s="31"/>
    </row>
    <row r="1767" spans="1:34" x14ac:dyDescent="0.4">
      <c r="A1767" s="31">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31"/>
      <c r="C1767" s="25" t="str">
        <f t="shared" si="54"/>
        <v>001</v>
      </c>
      <c r="D1767" s="31"/>
      <c r="E1767" s="31"/>
      <c r="F1767" s="31" t="str">
        <f>IF(A1767&lt;&gt;"", _xlfn.IFNA(INDEX('Systemmanager - Datenassistent'!$A$9:$AE$159,MATCH(A1767,Input_Lieferant!$B$9:$B$158,0),MATCH(W1767,'Systemmanager - Datenassistent'!$A$8:$AE$8,0)),""), "")&amp;""</f>
        <v>pGNIBeJvQUNzTUkJDNfzpFsIQIDnlP</v>
      </c>
      <c r="G1767" s="31"/>
      <c r="H1767" s="31"/>
      <c r="I1767" s="31"/>
      <c r="J1767" s="31"/>
      <c r="K1767" s="31"/>
      <c r="L1767" s="31"/>
      <c r="M1767" s="31"/>
      <c r="N1767" s="31"/>
      <c r="O1767" s="31"/>
      <c r="P1767" s="31"/>
      <c r="Q1767" s="31"/>
      <c r="R1767" s="31"/>
      <c r="S1767" s="31"/>
      <c r="T1767" s="31"/>
      <c r="U1767" s="31"/>
      <c r="V1767" s="31"/>
      <c r="W1767" s="31" t="str">
        <f t="shared" si="55"/>
        <v>V_KENNZIFFER</v>
      </c>
      <c r="X1767" s="31"/>
      <c r="Y1767" s="31"/>
      <c r="Z1767" s="31"/>
      <c r="AA1767" s="31"/>
      <c r="AB1767" s="31"/>
      <c r="AC1767" s="31"/>
      <c r="AD1767" s="31"/>
      <c r="AE1767" s="31"/>
      <c r="AF1767" s="31"/>
      <c r="AG1767" s="31"/>
      <c r="AH1767" s="31"/>
    </row>
    <row r="1768" spans="1:34" x14ac:dyDescent="0.4">
      <c r="A1768" s="31">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31"/>
      <c r="C1768" s="25" t="str">
        <f t="shared" si="54"/>
        <v>001</v>
      </c>
      <c r="D1768" s="31"/>
      <c r="E1768" s="31"/>
      <c r="F1768" s="31" t="str">
        <f>IF(A1768&lt;&gt;"", _xlfn.IFNA(INDEX('Systemmanager - Datenassistent'!$A$9:$AE$159,MATCH(A1768,Input_Lieferant!$B$9:$B$158,0),MATCH(W1768,'Systemmanager - Datenassistent'!$A$8:$AE$8,0)),""), "")&amp;""</f>
        <v>UiAEWjFmFqCHCjFCSkXPiueuDpGlJB</v>
      </c>
      <c r="G1768" s="31"/>
      <c r="H1768" s="31"/>
      <c r="I1768" s="31"/>
      <c r="J1768" s="31"/>
      <c r="K1768" s="31"/>
      <c r="L1768" s="31"/>
      <c r="M1768" s="31"/>
      <c r="N1768" s="31"/>
      <c r="O1768" s="31"/>
      <c r="P1768" s="31"/>
      <c r="Q1768" s="31"/>
      <c r="R1768" s="31"/>
      <c r="S1768" s="31"/>
      <c r="T1768" s="31"/>
      <c r="U1768" s="31"/>
      <c r="V1768" s="31"/>
      <c r="W1768" s="31" t="str">
        <f t="shared" si="55"/>
        <v>V_NEXT_HIGHER</v>
      </c>
      <c r="X1768" s="31"/>
      <c r="Y1768" s="31"/>
      <c r="Z1768" s="31"/>
      <c r="AA1768" s="31"/>
      <c r="AB1768" s="31"/>
      <c r="AC1768" s="31"/>
      <c r="AD1768" s="31"/>
      <c r="AE1768" s="31"/>
      <c r="AF1768" s="31"/>
      <c r="AG1768" s="31"/>
      <c r="AH1768" s="31"/>
    </row>
    <row r="1769" spans="1:34" x14ac:dyDescent="0.4">
      <c r="A1769" s="31">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31"/>
      <c r="C1769" s="25" t="str">
        <f t="shared" si="54"/>
        <v>001</v>
      </c>
      <c r="D1769" s="31"/>
      <c r="E1769" s="31"/>
      <c r="F1769" s="31" t="str">
        <f>IF(A1769&lt;&gt;"", _xlfn.IFNA(INDEX(Grunddaten!$A$9:$S$159,MATCH(A1769,Input_Lieferant!$B$9:$B$158,0),MATCH(W1769,Grunddaten!$A$8:$M$8,0)),""), "")&amp;""</f>
        <v>J</v>
      </c>
      <c r="G1769" s="31"/>
      <c r="H1769" s="31"/>
      <c r="I1769" s="31"/>
      <c r="J1769" s="31"/>
      <c r="K1769" s="31"/>
      <c r="L1769" s="31"/>
      <c r="M1769" s="31"/>
      <c r="N1769" s="31"/>
      <c r="O1769" s="31"/>
      <c r="P1769" s="31"/>
      <c r="Q1769" s="31"/>
      <c r="R1769" s="31"/>
      <c r="S1769" s="31"/>
      <c r="T1769" s="31"/>
      <c r="U1769" s="31"/>
      <c r="V1769" s="31"/>
      <c r="W1769" s="31" t="str">
        <f t="shared" si="55"/>
        <v>V_ZERTFLUG</v>
      </c>
      <c r="X1769" s="31"/>
      <c r="Y1769" s="31"/>
      <c r="Z1769" s="31"/>
      <c r="AA1769" s="31"/>
      <c r="AB1769" s="31"/>
      <c r="AC1769" s="31"/>
      <c r="AD1769" s="31"/>
      <c r="AE1769" s="31"/>
      <c r="AF1769" s="31"/>
      <c r="AG1769" s="31"/>
      <c r="AH1769" s="31"/>
    </row>
    <row r="1770" spans="1:34" x14ac:dyDescent="0.4">
      <c r="A1770" s="31">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31"/>
      <c r="C1770" s="25" t="str">
        <f t="shared" si="54"/>
        <v>001</v>
      </c>
      <c r="D1770" s="31"/>
      <c r="E1770" s="31"/>
      <c r="F1770" s="31" t="str">
        <f>IF(A1770&lt;&gt;"", _xlfn.IFNA(INDEX('Systemmanager - Datenassistent'!$A$9:$AE$159,MATCH(A1770,Input_Lieferant!$B$9:$B$158,0),MATCH(W1770,'Systemmanager - Datenassistent'!$A$8:$AE$8,0)),""), "")&amp;""</f>
        <v/>
      </c>
      <c r="G1770" s="31"/>
      <c r="H1770" s="31"/>
      <c r="I1770" s="31"/>
      <c r="J1770" s="31"/>
      <c r="K1770" s="31"/>
      <c r="L1770" s="31"/>
      <c r="M1770" s="31"/>
      <c r="N1770" s="31"/>
      <c r="O1770" s="31"/>
      <c r="P1770" s="31"/>
      <c r="Q1770" s="31"/>
      <c r="R1770" s="31"/>
      <c r="S1770" s="31"/>
      <c r="T1770" s="31"/>
      <c r="U1770" s="31"/>
      <c r="V1770" s="31"/>
      <c r="W1770" s="31" t="str">
        <f t="shared" si="55"/>
        <v>V_APM</v>
      </c>
      <c r="X1770" s="31"/>
      <c r="Y1770" s="31"/>
      <c r="Z1770" s="31"/>
      <c r="AA1770" s="31"/>
      <c r="AB1770" s="31"/>
      <c r="AC1770" s="31"/>
      <c r="AD1770" s="31"/>
      <c r="AE1770" s="31"/>
      <c r="AF1770" s="31"/>
      <c r="AG1770" s="31"/>
      <c r="AH1770" s="31"/>
    </row>
    <row r="1771" spans="1:34" x14ac:dyDescent="0.4">
      <c r="A1771" s="31">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31"/>
      <c r="C1771" s="25" t="str">
        <f t="shared" si="54"/>
        <v>001</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V_CHEOPS</v>
      </c>
      <c r="X1771" s="31"/>
      <c r="Y1771" s="31"/>
      <c r="Z1771" s="31"/>
      <c r="AA1771" s="31"/>
      <c r="AB1771" s="31"/>
      <c r="AC1771" s="31"/>
      <c r="AD1771" s="31"/>
      <c r="AE1771" s="31"/>
      <c r="AF1771" s="31"/>
      <c r="AG1771" s="31"/>
      <c r="AH1771" s="31"/>
    </row>
    <row r="1772" spans="1:34" x14ac:dyDescent="0.4">
      <c r="A1772" s="31">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31"/>
      <c r="C1772" s="25" t="str">
        <f t="shared" si="54"/>
        <v>001</v>
      </c>
      <c r="D1772" s="31"/>
      <c r="E1772" s="31"/>
      <c r="F1772" s="31" t="str">
        <f>IF(A1772&lt;&gt;"", _xlfn.IFNA(INDEX('Systemmanager - Datenassistent'!$A$9:$AE$159,MATCH(A1772,Input_Lieferant!$B$9:$B$158,0),MATCH(W1772,'Systemmanager - Datenassistent'!$A$8:$AE$8,0)),""), "")&amp;""</f>
        <v>X</v>
      </c>
      <c r="G1772" s="31"/>
      <c r="H1772" s="31"/>
      <c r="I1772" s="31"/>
      <c r="J1772" s="31"/>
      <c r="K1772" s="31"/>
      <c r="L1772" s="31"/>
      <c r="M1772" s="31"/>
      <c r="N1772" s="31"/>
      <c r="O1772" s="31"/>
      <c r="P1772" s="31"/>
      <c r="Q1772" s="31"/>
      <c r="R1772" s="31"/>
      <c r="S1772" s="31"/>
      <c r="T1772" s="31"/>
      <c r="U1772" s="31"/>
      <c r="V1772" s="31"/>
      <c r="W1772" s="31" t="str">
        <f t="shared" si="55"/>
        <v>V_SVSAA</v>
      </c>
      <c r="X1772" s="31"/>
      <c r="Y1772" s="31"/>
      <c r="Z1772" s="31"/>
      <c r="AA1772" s="31"/>
      <c r="AB1772" s="31"/>
      <c r="AC1772" s="31"/>
      <c r="AD1772" s="31"/>
      <c r="AE1772" s="31"/>
      <c r="AF1772" s="31"/>
      <c r="AG1772" s="31"/>
      <c r="AH1772" s="31"/>
    </row>
    <row r="1773" spans="1:34" x14ac:dyDescent="0.4">
      <c r="A1773" s="31">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31"/>
      <c r="C1773" s="25" t="str">
        <f t="shared" si="54"/>
        <v>001</v>
      </c>
      <c r="D1773" s="31"/>
      <c r="E1773" s="31"/>
      <c r="F1773" s="31" t="str">
        <f>IF(A1773&lt;&gt;"", IFERROR(ROUND(INDEX(Input_Lieferant!$A$9:$AS$159,MATCH(A1773,Input_Lieferant!$B$9:$B$158,0),MATCH(W1773,Input_Lieferant!$A$8:$AS$8,0)),2),""), "")&amp;""</f>
        <v>5.55</v>
      </c>
      <c r="G1773" s="31"/>
      <c r="H1773" s="31"/>
      <c r="I1773" s="31"/>
      <c r="J1773" s="31"/>
      <c r="K1773" s="31"/>
      <c r="L1773" s="31"/>
      <c r="M1773" s="31"/>
      <c r="N1773" s="31"/>
      <c r="O1773" s="31"/>
      <c r="P1773" s="31"/>
      <c r="Q1773" s="31"/>
      <c r="R1773" s="31"/>
      <c r="S1773" s="31"/>
      <c r="T1773" s="31"/>
      <c r="U1773" s="31"/>
      <c r="V1773" s="31"/>
      <c r="W1773" s="31" t="str">
        <f t="shared" si="55"/>
        <v>V_BEWERTUNGSPREIS</v>
      </c>
      <c r="X1773" s="31"/>
      <c r="Y1773" s="31"/>
      <c r="Z1773" s="31"/>
      <c r="AA1773" s="31"/>
      <c r="AB1773" s="31"/>
      <c r="AC1773" s="31"/>
      <c r="AD1773" s="31"/>
      <c r="AE1773" s="31"/>
      <c r="AF1773" s="31"/>
      <c r="AG1773" s="31"/>
      <c r="AH1773" s="31"/>
    </row>
    <row r="1774" spans="1:34" x14ac:dyDescent="0.4">
      <c r="A1774" s="31">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31"/>
      <c r="C1774" s="25" t="str">
        <f t="shared" si="54"/>
        <v>001</v>
      </c>
      <c r="D1774" s="31"/>
      <c r="E1774" s="31"/>
      <c r="F1774" s="31" t="str">
        <f>IF(A1774&lt;&gt;"", _xlfn.IFNA(INDEX(Input_Lieferant!$A$9:$AS$159,MATCH(A1774,Input_Lieferant!$B$9:$B$158,0),MATCH(W1774,Input_Lieferant!$A$8:$AS$8,0)),""), "")&amp;""</f>
        <v>CHF</v>
      </c>
      <c r="G1774" s="31"/>
      <c r="H1774" s="31"/>
      <c r="I1774" s="31"/>
      <c r="J1774" s="31"/>
      <c r="K1774" s="31"/>
      <c r="L1774" s="31"/>
      <c r="M1774" s="31"/>
      <c r="N1774" s="31"/>
      <c r="O1774" s="31"/>
      <c r="P1774" s="31"/>
      <c r="Q1774" s="31"/>
      <c r="R1774" s="31"/>
      <c r="S1774" s="31"/>
      <c r="T1774" s="31"/>
      <c r="U1774" s="31"/>
      <c r="V1774" s="31"/>
      <c r="W1774" s="31" t="str">
        <f t="shared" si="55"/>
        <v>V_WAEHRUNG</v>
      </c>
      <c r="X1774" s="31"/>
      <c r="Y1774" s="31"/>
      <c r="Z1774" s="31"/>
      <c r="AA1774" s="31"/>
      <c r="AB1774" s="31"/>
      <c r="AC1774" s="31"/>
      <c r="AD1774" s="31"/>
      <c r="AE1774" s="31"/>
      <c r="AF1774" s="31"/>
      <c r="AG1774" s="31"/>
      <c r="AH1774" s="31"/>
    </row>
    <row r="1775" spans="1:34" x14ac:dyDescent="0.4">
      <c r="A1775" s="31">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31"/>
      <c r="C1775" s="25" t="str">
        <f t="shared" si="54"/>
        <v>001</v>
      </c>
      <c r="D1775" s="31"/>
      <c r="E1775" s="31"/>
      <c r="F1775" s="31" t="str">
        <f>IF(A1775&lt;&gt;"", _xlfn.IFNA(INDEX(Input_Lieferant!$A$9:$AS$159,MATCH(A1775,Input_Lieferant!$B$9:$B$158,0),MATCH(W1775,Input_Lieferant!$A$8:$AS$8,0)),""), "")&amp;""</f>
        <v>65</v>
      </c>
      <c r="G1775" s="31"/>
      <c r="H1775" s="31"/>
      <c r="I1775" s="31"/>
      <c r="J1775" s="31"/>
      <c r="K1775" s="31"/>
      <c r="L1775" s="31"/>
      <c r="M1775" s="31"/>
      <c r="N1775" s="31"/>
      <c r="O1775" s="31"/>
      <c r="P1775" s="31"/>
      <c r="Q1775" s="31"/>
      <c r="R1775" s="31"/>
      <c r="S1775" s="31"/>
      <c r="T1775" s="31"/>
      <c r="U1775" s="31"/>
      <c r="V1775" s="31"/>
      <c r="W1775" s="31" t="str">
        <f t="shared" si="55"/>
        <v>V_PREISEINHEIT</v>
      </c>
      <c r="X1775" s="31"/>
      <c r="Y1775" s="31"/>
      <c r="Z1775" s="31"/>
      <c r="AA1775" s="31"/>
      <c r="AB1775" s="31"/>
      <c r="AC1775" s="31"/>
      <c r="AD1775" s="31"/>
      <c r="AE1775" s="31"/>
      <c r="AF1775" s="31"/>
      <c r="AG1775" s="31"/>
      <c r="AH1775" s="31"/>
    </row>
    <row r="1776" spans="1:34" x14ac:dyDescent="0.4">
      <c r="A1776" s="31">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31"/>
      <c r="C1776" s="25" t="str">
        <f t="shared" si="54"/>
        <v>001</v>
      </c>
      <c r="D1776" s="31"/>
      <c r="E1776" s="31"/>
      <c r="F1776" s="31">
        <f ca="1">IF(A1776&lt;&gt;"",NOW(),"")</f>
        <v>45755.458306365741</v>
      </c>
      <c r="G1776" s="31"/>
      <c r="H1776" s="31"/>
      <c r="I1776" s="31"/>
      <c r="J1776" s="31"/>
      <c r="K1776" s="31"/>
      <c r="L1776" s="31"/>
      <c r="M1776" s="31"/>
      <c r="N1776" s="31"/>
      <c r="O1776" s="31"/>
      <c r="P1776" s="31"/>
      <c r="Q1776" s="31"/>
      <c r="R1776" s="31"/>
      <c r="S1776" s="31"/>
      <c r="T1776" s="31"/>
      <c r="U1776" s="31"/>
      <c r="V1776" s="31"/>
      <c r="W1776" s="31" t="str">
        <f t="shared" si="55"/>
        <v>V_GUELTIGAB</v>
      </c>
      <c r="X1776" s="31"/>
      <c r="Y1776" s="31"/>
      <c r="Z1776" s="31"/>
      <c r="AA1776" s="31"/>
      <c r="AB1776" s="31"/>
      <c r="AC1776" s="31"/>
      <c r="AD1776" s="31"/>
      <c r="AE1776" s="31"/>
      <c r="AF1776" s="31"/>
      <c r="AG1776" s="31"/>
      <c r="AH1776" s="31"/>
    </row>
    <row r="1777" spans="1:34" x14ac:dyDescent="0.4">
      <c r="A1777" s="31">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31"/>
      <c r="C1777" s="25" t="str">
        <f t="shared" si="54"/>
        <v>001</v>
      </c>
      <c r="D1777" s="31"/>
      <c r="E1777" s="31"/>
      <c r="F1777" s="31" t="str">
        <f>IF(A1777&lt;&gt;"", _xlfn.IFNA(INDEX('Systemmanager - Datenassistent'!$A$9:$AE$159,MATCH(A1777,Input_Lieferant!$B$9:$B$158,0),MATCH(W1777,'Systemmanager - Datenassistent'!$A$8:$AE$8,0)),""), "")&amp;""</f>
        <v>X</v>
      </c>
      <c r="G1777" s="31"/>
      <c r="H1777" s="31"/>
      <c r="I1777" s="31"/>
      <c r="J1777" s="31"/>
      <c r="K1777" s="31"/>
      <c r="L1777" s="31"/>
      <c r="M1777" s="31"/>
      <c r="N1777" s="31"/>
      <c r="O1777" s="31"/>
      <c r="P1777" s="31"/>
      <c r="Q1777" s="31"/>
      <c r="R1777" s="31"/>
      <c r="S1777" s="31"/>
      <c r="T1777" s="31"/>
      <c r="U1777" s="31"/>
      <c r="V1777" s="31"/>
      <c r="W1777" s="31" t="str">
        <f t="shared" si="55"/>
        <v>V_MIET_RELEVANZ</v>
      </c>
      <c r="X1777" s="31"/>
      <c r="Y1777" s="31"/>
      <c r="Z1777" s="31"/>
      <c r="AA1777" s="31"/>
      <c r="AB1777" s="31"/>
      <c r="AC1777" s="31"/>
      <c r="AD1777" s="31"/>
      <c r="AE1777" s="31"/>
      <c r="AF1777" s="31"/>
      <c r="AG1777" s="31"/>
      <c r="AH1777" s="31"/>
    </row>
    <row r="1778" spans="1:34" x14ac:dyDescent="0.4">
      <c r="A1778" s="31">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31"/>
      <c r="C1778" s="25" t="str">
        <f t="shared" si="54"/>
        <v>001</v>
      </c>
      <c r="D1778" s="31"/>
      <c r="E1778" s="31"/>
      <c r="F1778" s="31" t="str">
        <f>IF(A1778&lt;&gt;"", _xlfn.IFNA(INDEX('Systemmanager - Datenassistent'!$A$9:$AE$159,MATCH(A1778,Input_Lieferant!$B$9:$B$158,0),MATCH(W1778,'Systemmanager - Datenassistent'!$A$8:$AE$8,0)),""), "")&amp;""</f>
        <v>3</v>
      </c>
      <c r="G1778" s="31"/>
      <c r="H1778" s="31"/>
      <c r="I1778" s="31"/>
      <c r="J1778" s="31"/>
      <c r="K1778" s="31"/>
      <c r="L1778" s="31"/>
      <c r="M1778" s="31"/>
      <c r="N1778" s="31"/>
      <c r="O1778" s="31"/>
      <c r="P1778" s="31"/>
      <c r="Q1778" s="31"/>
      <c r="R1778" s="31"/>
      <c r="S1778" s="31"/>
      <c r="T1778" s="31"/>
      <c r="U1778" s="31"/>
      <c r="V1778" s="31"/>
      <c r="W1778" s="31" t="str">
        <f t="shared" si="55"/>
        <v>V_NACHSCHUBKLASSE</v>
      </c>
      <c r="X1778" s="31"/>
      <c r="Y1778" s="31"/>
      <c r="Z1778" s="31"/>
      <c r="AA1778" s="31"/>
      <c r="AB1778" s="31"/>
      <c r="AC1778" s="31"/>
      <c r="AD1778" s="31"/>
      <c r="AE1778" s="31"/>
      <c r="AF1778" s="31"/>
      <c r="AG1778" s="31"/>
      <c r="AH1778" s="31"/>
    </row>
    <row r="1779" spans="1:34" x14ac:dyDescent="0.4">
      <c r="A1779" s="31">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31"/>
      <c r="C1779" s="25" t="str">
        <f t="shared" si="54"/>
        <v>001</v>
      </c>
      <c r="D1779" s="31"/>
      <c r="E1779" s="31"/>
      <c r="F1779" s="31" t="str">
        <f>IF(A1779&lt;&gt;"", _xlfn.IFNA(INDEX(Input_Lieferant!$A$9:$AS$159,MATCH(A1779,Input_Lieferant!$B$9:$B$158,0),MATCH(W1779,Input_Lieferant!$A$8:$AS$8,0)),""), "")&amp;""</f>
        <v>88</v>
      </c>
      <c r="G1779" s="31"/>
      <c r="H1779" s="31"/>
      <c r="I1779" s="31"/>
      <c r="J1779" s="31"/>
      <c r="K1779" s="31"/>
      <c r="L1779" s="31"/>
      <c r="M1779" s="31"/>
      <c r="N1779" s="31"/>
      <c r="O1779" s="31"/>
      <c r="P1779" s="31"/>
      <c r="Q1779" s="31"/>
      <c r="R1779" s="31"/>
      <c r="S1779" s="31"/>
      <c r="T1779" s="31"/>
      <c r="U1779" s="31"/>
      <c r="V1779" s="31"/>
      <c r="W1779" s="31" t="str">
        <f t="shared" si="55"/>
        <v>V_LAGERFAEHIGKEIT</v>
      </c>
      <c r="X1779" s="31"/>
      <c r="Y1779" s="31"/>
      <c r="Z1779" s="31"/>
      <c r="AA1779" s="31"/>
      <c r="AB1779" s="31"/>
      <c r="AC1779" s="31"/>
      <c r="AD1779" s="31"/>
      <c r="AE1779" s="31"/>
      <c r="AF1779" s="31"/>
      <c r="AG1779" s="31"/>
      <c r="AH1779" s="31"/>
    </row>
    <row r="1780" spans="1:34" x14ac:dyDescent="0.4">
      <c r="A1780" s="31">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31"/>
      <c r="C1780" s="25" t="str">
        <f t="shared" si="54"/>
        <v>001</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V_BETRIEBSMITTEL</v>
      </c>
      <c r="X1780" s="31"/>
      <c r="Y1780" s="31"/>
      <c r="Z1780" s="31"/>
      <c r="AA1780" s="31"/>
      <c r="AB1780" s="31"/>
      <c r="AC1780" s="31"/>
      <c r="AD1780" s="31"/>
      <c r="AE1780" s="31"/>
      <c r="AF1780" s="31"/>
      <c r="AG1780" s="31"/>
      <c r="AH1780" s="31"/>
    </row>
    <row r="1781" spans="1:34" x14ac:dyDescent="0.4">
      <c r="A1781" s="31">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31"/>
      <c r="C1781" s="25" t="str">
        <f t="shared" si="54"/>
        <v>001</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31"/>
      <c r="H1781" s="31"/>
      <c r="I1781" s="31"/>
      <c r="J1781" s="31"/>
      <c r="K1781" s="31"/>
      <c r="L1781" s="31"/>
      <c r="M1781" s="31"/>
      <c r="N1781" s="31"/>
      <c r="O1781" s="31"/>
      <c r="P1781" s="31"/>
      <c r="Q1781" s="31"/>
      <c r="R1781" s="31"/>
      <c r="S1781" s="31"/>
      <c r="T1781" s="31"/>
      <c r="U1781" s="31"/>
      <c r="V1781" s="31"/>
      <c r="W1781" s="31" t="str">
        <f t="shared" si="55"/>
        <v>V_SONDERBETRIEBSMITTEL_MKZ</v>
      </c>
      <c r="X1781" s="31"/>
      <c r="Y1781" s="31"/>
      <c r="Z1781" s="31"/>
      <c r="AA1781" s="31"/>
      <c r="AB1781" s="31"/>
      <c r="AC1781" s="31"/>
      <c r="AD1781" s="31"/>
      <c r="AE1781" s="31"/>
      <c r="AF1781" s="31"/>
      <c r="AG1781" s="31"/>
      <c r="AH1781" s="31"/>
    </row>
    <row r="1782" spans="1:34" x14ac:dyDescent="0.4">
      <c r="A1782" s="31">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31"/>
      <c r="C1782" s="25" t="str">
        <f t="shared" si="54"/>
        <v>001</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V_SONDERBETRIEBSMITTEL_PRD</v>
      </c>
      <c r="X1782" s="31"/>
      <c r="Y1782" s="31"/>
      <c r="Z1782" s="31"/>
      <c r="AA1782" s="31"/>
      <c r="AB1782" s="31"/>
      <c r="AC1782" s="31"/>
      <c r="AD1782" s="31"/>
      <c r="AE1782" s="31"/>
      <c r="AF1782" s="31"/>
      <c r="AG1782" s="31"/>
      <c r="AH1782" s="31"/>
    </row>
    <row r="1783" spans="1:34" x14ac:dyDescent="0.4">
      <c r="A1783" s="31">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31"/>
      <c r="C1783" s="25" t="str">
        <f t="shared" si="54"/>
        <v>001</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V_SONDERBETRIEBSMITTEL_TRP</v>
      </c>
      <c r="X1783" s="31"/>
      <c r="Y1783" s="31"/>
      <c r="Z1783" s="31"/>
      <c r="AA1783" s="31"/>
      <c r="AB1783" s="31"/>
      <c r="AC1783" s="31"/>
      <c r="AD1783" s="31"/>
      <c r="AE1783" s="31"/>
      <c r="AF1783" s="31"/>
      <c r="AG1783" s="31"/>
      <c r="AH1783" s="31"/>
    </row>
    <row r="1784" spans="1:34" x14ac:dyDescent="0.4">
      <c r="A1784" s="31">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31"/>
      <c r="C1784" s="25" t="str">
        <f t="shared" si="54"/>
        <v>001</v>
      </c>
      <c r="D1784" s="31"/>
      <c r="E1784" s="31"/>
      <c r="F1784" s="31" t="str">
        <f>IF(A1784&lt;&gt;"", _xlfn.IFNA(INDEX(Grunddaten!$A$9:$S$159,MATCH(A1784,Input_Lieferant!$B$9:$B$158,0),MATCH(W1784,Grunddaten!$A$8:$M$8,0)),""), "")&amp;""</f>
        <v/>
      </c>
      <c r="G1784" s="31"/>
      <c r="H1784" s="31"/>
      <c r="I1784" s="31"/>
      <c r="J1784" s="31"/>
      <c r="K1784" s="31"/>
      <c r="L1784" s="31"/>
      <c r="M1784" s="31"/>
      <c r="N1784" s="31"/>
      <c r="O1784" s="31"/>
      <c r="P1784" s="31"/>
      <c r="Q1784" s="31"/>
      <c r="R1784" s="31"/>
      <c r="S1784" s="31"/>
      <c r="T1784" s="31"/>
      <c r="U1784" s="31"/>
      <c r="V1784" s="31"/>
      <c r="W1784" s="31" t="str">
        <f t="shared" si="55"/>
        <v>V_A_NUMMER</v>
      </c>
      <c r="X1784" s="31"/>
      <c r="Y1784" s="31"/>
      <c r="Z1784" s="31"/>
      <c r="AA1784" s="31"/>
      <c r="AB1784" s="31"/>
      <c r="AC1784" s="31"/>
      <c r="AD1784" s="31"/>
      <c r="AE1784" s="31"/>
      <c r="AF1784" s="31"/>
      <c r="AG1784" s="31"/>
      <c r="AH1784" s="31"/>
    </row>
    <row r="1785" spans="1:34" x14ac:dyDescent="0.4">
      <c r="A1785" s="31">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31"/>
      <c r="C1785" s="25" t="str">
        <f t="shared" si="54"/>
        <v>001</v>
      </c>
      <c r="D1785" s="31"/>
      <c r="E1785" s="31"/>
      <c r="F1785" s="31" t="str">
        <f>IF(A1785&lt;&gt;"", _xlfn.IFNA(INDEX(Grunddaten!$A$9:$S$159,MATCH(A1785,Input_Lieferant!$B$9:$B$158,0),MATCH(W1785,Grunddaten!$A$8:$M$8,0)),""), "")&amp;""</f>
        <v>6.72</v>
      </c>
      <c r="G1785" s="31"/>
      <c r="H1785" s="31"/>
      <c r="I1785" s="31"/>
      <c r="J1785" s="31"/>
      <c r="K1785" s="31"/>
      <c r="L1785" s="31"/>
      <c r="M1785" s="31"/>
      <c r="N1785" s="31"/>
      <c r="O1785" s="31"/>
      <c r="P1785" s="31"/>
      <c r="Q1785" s="31"/>
      <c r="R1785" s="31"/>
      <c r="S1785" s="31"/>
      <c r="T1785" s="31"/>
      <c r="U1785" s="31"/>
      <c r="V1785" s="31"/>
      <c r="W1785" s="31" t="str">
        <f t="shared" si="55"/>
        <v>V_REVFREMD</v>
      </c>
      <c r="X1785" s="31"/>
      <c r="Y1785" s="31"/>
      <c r="Z1785" s="31"/>
      <c r="AA1785" s="31"/>
      <c r="AB1785" s="31"/>
      <c r="AC1785" s="31"/>
      <c r="AD1785" s="31"/>
      <c r="AE1785" s="31"/>
      <c r="AF1785" s="31"/>
      <c r="AG1785" s="31"/>
      <c r="AH1785" s="31"/>
    </row>
    <row r="1786" spans="1:34" x14ac:dyDescent="0.4">
      <c r="A1786" s="31">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31"/>
      <c r="C1786" s="25" t="str">
        <f t="shared" si="54"/>
        <v>001</v>
      </c>
      <c r="D1786" s="31"/>
      <c r="E1786" s="31"/>
      <c r="F1786" s="31" t="str">
        <f>IF(A1786&lt;&gt;"", _xlfn.IFNA(INDEX(Grunddaten!$A$9:$S$159,MATCH(A1786,Input_Lieferant!$B$9:$B$158,0),MATCH(W1786,Grunddaten!$A$8:$M$8,0)),""), "")&amp;""</f>
        <v>6.52</v>
      </c>
      <c r="G1786" s="31"/>
      <c r="H1786" s="31"/>
      <c r="I1786" s="31"/>
      <c r="J1786" s="31"/>
      <c r="K1786" s="31"/>
      <c r="L1786" s="31"/>
      <c r="M1786" s="31"/>
      <c r="N1786" s="31"/>
      <c r="O1786" s="31"/>
      <c r="P1786" s="31"/>
      <c r="Q1786" s="31"/>
      <c r="R1786" s="31"/>
      <c r="S1786" s="31"/>
      <c r="T1786" s="31"/>
      <c r="U1786" s="31"/>
      <c r="V1786" s="31"/>
      <c r="W1786" s="31" t="str">
        <f t="shared" si="55"/>
        <v>V_REVEIGEN</v>
      </c>
      <c r="X1786" s="31"/>
      <c r="Y1786" s="31"/>
      <c r="Z1786" s="31"/>
      <c r="AA1786" s="31"/>
      <c r="AB1786" s="31"/>
      <c r="AC1786" s="31"/>
      <c r="AD1786" s="31"/>
      <c r="AE1786" s="31"/>
      <c r="AF1786" s="31"/>
      <c r="AG1786" s="31"/>
      <c r="AH1786" s="31"/>
    </row>
    <row r="1787" spans="1:34" x14ac:dyDescent="0.4">
      <c r="A1787" s="31">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31"/>
      <c r="C1787" s="25" t="str">
        <f t="shared" si="54"/>
        <v>001</v>
      </c>
      <c r="D1787" s="31"/>
      <c r="E1787" s="31"/>
      <c r="F1787" s="31" t="str">
        <f>IF(A1787&lt;&gt;"", _xlfn.IFNA(INDEX('Systemmanager - Datenassistent'!$A$9:$AE$159,MATCH(A1787,Input_Lieferant!$B$9:$B$158,0),MATCH(W1787,'Systemmanager - Datenassistent'!$A$8:$AE$8,0)),""), "")&amp;""</f>
        <v>hBUsFWclQOJyGEQdhwTspsyBJXBUqR</v>
      </c>
      <c r="G1787" s="31"/>
      <c r="H1787" s="31"/>
      <c r="I1787" s="31"/>
      <c r="J1787" s="31"/>
      <c r="K1787" s="31"/>
      <c r="L1787" s="31"/>
      <c r="M1787" s="31"/>
      <c r="N1787" s="31"/>
      <c r="O1787" s="31"/>
      <c r="P1787" s="31"/>
      <c r="Q1787" s="31"/>
      <c r="R1787" s="31"/>
      <c r="S1787" s="31"/>
      <c r="T1787" s="31"/>
      <c r="U1787" s="31"/>
      <c r="V1787" s="31"/>
      <c r="W1787" s="31" t="str">
        <f t="shared" si="55"/>
        <v>V_SYSTEMMANAGER</v>
      </c>
      <c r="X1787" s="31"/>
      <c r="Y1787" s="31"/>
      <c r="Z1787" s="31"/>
      <c r="AA1787" s="31"/>
      <c r="AB1787" s="31"/>
      <c r="AC1787" s="31"/>
      <c r="AD1787" s="31"/>
      <c r="AE1787" s="31"/>
      <c r="AF1787" s="31"/>
      <c r="AG1787" s="31"/>
      <c r="AH1787" s="31"/>
    </row>
    <row r="1788" spans="1:34" x14ac:dyDescent="0.4">
      <c r="A1788" s="31">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31"/>
      <c r="C1788" s="25" t="str">
        <f t="shared" si="54"/>
        <v>001</v>
      </c>
      <c r="D1788" s="31"/>
      <c r="E1788" s="31"/>
      <c r="F1788" s="31" t="str">
        <f>IF(A1788&lt;&gt;"", _xlfn.IFNA(INDEX(Grunddaten!$A$9:$S$159,MATCH(A1788,Input_Lieferant!$B$9:$B$158,0),MATCH(W1788,Grunddaten!$A$8:$M$8,0)),""), "")&amp;""</f>
        <v>U</v>
      </c>
      <c r="G1788" s="31"/>
      <c r="H1788" s="31"/>
      <c r="I1788" s="31"/>
      <c r="J1788" s="31"/>
      <c r="K1788" s="31"/>
      <c r="L1788" s="31"/>
      <c r="M1788" s="31"/>
      <c r="N1788" s="31"/>
      <c r="O1788" s="31"/>
      <c r="P1788" s="31"/>
      <c r="Q1788" s="31"/>
      <c r="R1788" s="31"/>
      <c r="S1788" s="31"/>
      <c r="T1788" s="31"/>
      <c r="U1788" s="31"/>
      <c r="V1788" s="31"/>
      <c r="W1788" s="31" t="str">
        <f t="shared" si="55"/>
        <v>V_UEBERSETZUNG</v>
      </c>
      <c r="X1788" s="31"/>
      <c r="Y1788" s="31"/>
      <c r="Z1788" s="31"/>
      <c r="AA1788" s="31"/>
      <c r="AB1788" s="31"/>
      <c r="AC1788" s="31"/>
      <c r="AD1788" s="31"/>
      <c r="AE1788" s="31"/>
      <c r="AF1788" s="31"/>
      <c r="AG1788" s="31"/>
      <c r="AH1788" s="31"/>
    </row>
    <row r="1789" spans="1:34" x14ac:dyDescent="0.4">
      <c r="A1789" s="31">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31"/>
      <c r="C1789" s="25" t="str">
        <f t="shared" si="54"/>
        <v>001</v>
      </c>
      <c r="D1789" s="31"/>
      <c r="E1789" s="31"/>
      <c r="F1789" s="31" t="str">
        <f>IF(A1789&lt;&gt;"", _xlfn.IFNA(INDEX('Systemmanager - Datenassistent'!$A$9:$AE$159,MATCH(A1789,Input_Lieferant!$B$9:$B$158,0),MATCH(W1789,'Systemmanager - Datenassistent'!$A$8:$AE$8,0)),""), "")&amp;""</f>
        <v>MJvnBQxaJuJWEwIHmwTChoFlaaFXEF</v>
      </c>
      <c r="G1789" s="31"/>
      <c r="H1789" s="31"/>
      <c r="I1789" s="31"/>
      <c r="J1789" s="31"/>
      <c r="K1789" s="31"/>
      <c r="L1789" s="31"/>
      <c r="M1789" s="31"/>
      <c r="N1789" s="31"/>
      <c r="O1789" s="31"/>
      <c r="P1789" s="31"/>
      <c r="Q1789" s="31"/>
      <c r="R1789" s="31"/>
      <c r="S1789" s="31"/>
      <c r="T1789" s="31"/>
      <c r="U1789" s="31"/>
      <c r="V1789" s="31"/>
      <c r="W1789" s="31" t="str">
        <f t="shared" si="55"/>
        <v>V_KENNZIFFER</v>
      </c>
      <c r="X1789" s="31"/>
      <c r="Y1789" s="31"/>
      <c r="Z1789" s="31"/>
      <c r="AA1789" s="31"/>
      <c r="AB1789" s="31"/>
      <c r="AC1789" s="31"/>
      <c r="AD1789" s="31"/>
      <c r="AE1789" s="31"/>
      <c r="AF1789" s="31"/>
      <c r="AG1789" s="31"/>
      <c r="AH1789" s="31"/>
    </row>
    <row r="1790" spans="1:34" x14ac:dyDescent="0.4">
      <c r="A1790" s="31">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31"/>
      <c r="C1790" s="25" t="str">
        <f t="shared" si="54"/>
        <v>001</v>
      </c>
      <c r="D1790" s="31"/>
      <c r="E1790" s="31"/>
      <c r="F1790" s="31" t="str">
        <f>IF(A1790&lt;&gt;"", _xlfn.IFNA(INDEX('Systemmanager - Datenassistent'!$A$9:$AE$159,MATCH(A1790,Input_Lieferant!$B$9:$B$158,0),MATCH(W1790,'Systemmanager - Datenassistent'!$A$8:$AE$8,0)),""), "")&amp;""</f>
        <v>wmnaVIiePuiPKDvuychBlzaXhidfsu</v>
      </c>
      <c r="G1790" s="31"/>
      <c r="H1790" s="31"/>
      <c r="I1790" s="31"/>
      <c r="J1790" s="31"/>
      <c r="K1790" s="31"/>
      <c r="L1790" s="31"/>
      <c r="M1790" s="31"/>
      <c r="N1790" s="31"/>
      <c r="O1790" s="31"/>
      <c r="P1790" s="31"/>
      <c r="Q1790" s="31"/>
      <c r="R1790" s="31"/>
      <c r="S1790" s="31"/>
      <c r="T1790" s="31"/>
      <c r="U1790" s="31"/>
      <c r="V1790" s="31"/>
      <c r="W1790" s="31" t="str">
        <f t="shared" si="55"/>
        <v>V_NEXT_HIGHER</v>
      </c>
      <c r="X1790" s="31"/>
      <c r="Y1790" s="31"/>
      <c r="Z1790" s="31"/>
      <c r="AA1790" s="31"/>
      <c r="AB1790" s="31"/>
      <c r="AC1790" s="31"/>
      <c r="AD1790" s="31"/>
      <c r="AE1790" s="31"/>
      <c r="AF1790" s="31"/>
      <c r="AG1790" s="31"/>
      <c r="AH1790" s="31"/>
    </row>
    <row r="1791" spans="1:34" x14ac:dyDescent="0.4">
      <c r="A1791" s="31">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31"/>
      <c r="C1791" s="25" t="str">
        <f t="shared" si="54"/>
        <v>001</v>
      </c>
      <c r="D1791" s="31"/>
      <c r="E1791" s="31"/>
      <c r="F1791" s="31" t="str">
        <f>IF(A1791&lt;&gt;"", _xlfn.IFNA(INDEX(Grunddaten!$A$9:$S$159,MATCH(A1791,Input_Lieferant!$B$9:$B$158,0),MATCH(W1791,Grunddaten!$A$8:$M$8,0)),""), "")&amp;""</f>
        <v/>
      </c>
      <c r="G1791" s="31"/>
      <c r="H1791" s="31"/>
      <c r="I1791" s="31"/>
      <c r="J1791" s="31"/>
      <c r="K1791" s="31"/>
      <c r="L1791" s="31"/>
      <c r="M1791" s="31"/>
      <c r="N1791" s="31"/>
      <c r="O1791" s="31"/>
      <c r="P1791" s="31"/>
      <c r="Q1791" s="31"/>
      <c r="R1791" s="31"/>
      <c r="S1791" s="31"/>
      <c r="T1791" s="31"/>
      <c r="U1791" s="31"/>
      <c r="V1791" s="31"/>
      <c r="W1791" s="31" t="str">
        <f t="shared" si="55"/>
        <v>V_ZERTFLUG</v>
      </c>
      <c r="X1791" s="31"/>
      <c r="Y1791" s="31"/>
      <c r="Z1791" s="31"/>
      <c r="AA1791" s="31"/>
      <c r="AB1791" s="31"/>
      <c r="AC1791" s="31"/>
      <c r="AD1791" s="31"/>
      <c r="AE1791" s="31"/>
      <c r="AF1791" s="31"/>
      <c r="AG1791" s="31"/>
      <c r="AH1791" s="31"/>
    </row>
    <row r="1792" spans="1:34" x14ac:dyDescent="0.4">
      <c r="A1792" s="31">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31"/>
      <c r="C1792" s="25" t="str">
        <f t="shared" si="54"/>
        <v>001</v>
      </c>
      <c r="D1792" s="31"/>
      <c r="E1792" s="31"/>
      <c r="F1792" s="31" t="str">
        <f>IF(A1792&lt;&gt;"", _xlfn.IFNA(INDEX('Systemmanager - Datenassistent'!$A$9:$AE$159,MATCH(A1792,Input_Lieferant!$B$9:$B$158,0),MATCH(W1792,'Systemmanager - Datenassistent'!$A$8:$AE$8,0)),""), "")&amp;""</f>
        <v/>
      </c>
      <c r="G1792" s="31"/>
      <c r="H1792" s="31"/>
      <c r="I1792" s="31"/>
      <c r="J1792" s="31"/>
      <c r="K1792" s="31"/>
      <c r="L1792" s="31"/>
      <c r="M1792" s="31"/>
      <c r="N1792" s="31"/>
      <c r="O1792" s="31"/>
      <c r="P1792" s="31"/>
      <c r="Q1792" s="31"/>
      <c r="R1792" s="31"/>
      <c r="S1792" s="31"/>
      <c r="T1792" s="31"/>
      <c r="U1792" s="31"/>
      <c r="V1792" s="31"/>
      <c r="W1792" s="31" t="str">
        <f t="shared" si="55"/>
        <v>V_APM</v>
      </c>
      <c r="X1792" s="31"/>
      <c r="Y1792" s="31"/>
      <c r="Z1792" s="31"/>
      <c r="AA1792" s="31"/>
      <c r="AB1792" s="31"/>
      <c r="AC1792" s="31"/>
      <c r="AD1792" s="31"/>
      <c r="AE1792" s="31"/>
      <c r="AF1792" s="31"/>
      <c r="AG1792" s="31"/>
      <c r="AH1792" s="31"/>
    </row>
    <row r="1793" spans="1:34" x14ac:dyDescent="0.4">
      <c r="A1793" s="31">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31"/>
      <c r="C1793" s="25" t="str">
        <f t="shared" si="54"/>
        <v>001</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V_CHEOPS</v>
      </c>
      <c r="X1793" s="31"/>
      <c r="Y1793" s="31"/>
      <c r="Z1793" s="31"/>
      <c r="AA1793" s="31"/>
      <c r="AB1793" s="31"/>
      <c r="AC1793" s="31"/>
      <c r="AD1793" s="31"/>
      <c r="AE1793" s="31"/>
      <c r="AF1793" s="31"/>
      <c r="AG1793" s="31"/>
      <c r="AH1793" s="31"/>
    </row>
    <row r="1794" spans="1:34" x14ac:dyDescent="0.4">
      <c r="A1794" s="31">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31"/>
      <c r="C1794" s="25" t="str">
        <f t="shared" ref="C1794:C1857" si="56">IF(A1794="","","001")</f>
        <v>001</v>
      </c>
      <c r="D1794" s="31"/>
      <c r="E1794" s="31"/>
      <c r="F1794" s="31" t="str">
        <f>IF(A1794&lt;&gt;"", _xlfn.IFNA(INDEX('Systemmanager - Datenassistent'!$A$9:$AE$159,MATCH(A1794,Input_Lieferant!$B$9:$B$158,0),MATCH(W1794,'Systemmanager - Datenassistent'!$A$8:$AE$8,0)),""), "")&amp;""</f>
        <v>X</v>
      </c>
      <c r="G1794" s="31"/>
      <c r="H1794" s="31"/>
      <c r="I1794" s="31"/>
      <c r="J1794" s="31"/>
      <c r="K1794" s="31"/>
      <c r="L1794" s="31"/>
      <c r="M1794" s="31"/>
      <c r="N1794" s="31"/>
      <c r="O1794" s="31"/>
      <c r="P1794" s="31"/>
      <c r="Q1794" s="31"/>
      <c r="R1794" s="31"/>
      <c r="S1794" s="31"/>
      <c r="T1794" s="31"/>
      <c r="U1794" s="31"/>
      <c r="V1794" s="31"/>
      <c r="W1794" s="31" t="str">
        <f t="shared" si="55"/>
        <v>V_SVSAA</v>
      </c>
      <c r="X1794" s="31"/>
      <c r="Y1794" s="31"/>
      <c r="Z1794" s="31"/>
      <c r="AA1794" s="31"/>
      <c r="AB1794" s="31"/>
      <c r="AC1794" s="31"/>
      <c r="AD1794" s="31"/>
      <c r="AE1794" s="31"/>
      <c r="AF1794" s="31"/>
      <c r="AG1794" s="31"/>
      <c r="AH1794" s="31"/>
    </row>
    <row r="1795" spans="1:34" x14ac:dyDescent="0.4">
      <c r="A1795" s="31">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31"/>
      <c r="C1795" s="25" t="str">
        <f t="shared" si="56"/>
        <v>001</v>
      </c>
      <c r="D1795" s="31"/>
      <c r="E1795" s="31"/>
      <c r="F1795" s="31" t="str">
        <f>IF(A1795&lt;&gt;"", IFERROR(ROUND(INDEX(Input_Lieferant!$A$9:$AS$159,MATCH(A1795,Input_Lieferant!$B$9:$B$158,0),MATCH(W1795,Input_Lieferant!$A$8:$AS$8,0)),2),""), "")&amp;""</f>
        <v>7.36</v>
      </c>
      <c r="G1795" s="31"/>
      <c r="H1795" s="31"/>
      <c r="I1795" s="31"/>
      <c r="J1795" s="31"/>
      <c r="K1795" s="31"/>
      <c r="L1795" s="31"/>
      <c r="M1795" s="31"/>
      <c r="N1795" s="31"/>
      <c r="O1795" s="31"/>
      <c r="P1795" s="31"/>
      <c r="Q1795" s="31"/>
      <c r="R1795" s="31"/>
      <c r="S1795" s="31"/>
      <c r="T1795" s="31"/>
      <c r="U1795" s="31"/>
      <c r="V1795" s="31"/>
      <c r="W1795" s="31" t="str">
        <f t="shared" si="55"/>
        <v>V_BEWERTUNGSPREIS</v>
      </c>
      <c r="X1795" s="31"/>
      <c r="Y1795" s="31"/>
      <c r="Z1795" s="31"/>
      <c r="AA1795" s="31"/>
      <c r="AB1795" s="31"/>
      <c r="AC1795" s="31"/>
      <c r="AD1795" s="31"/>
      <c r="AE1795" s="31"/>
      <c r="AF1795" s="31"/>
      <c r="AG1795" s="31"/>
      <c r="AH1795" s="31"/>
    </row>
    <row r="1796" spans="1:34" x14ac:dyDescent="0.4">
      <c r="A1796" s="31">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31"/>
      <c r="C1796" s="25" t="str">
        <f t="shared" si="56"/>
        <v>001</v>
      </c>
      <c r="D1796" s="31"/>
      <c r="E1796" s="31"/>
      <c r="F1796" s="31" t="str">
        <f>IF(A1796&lt;&gt;"", _xlfn.IFNA(INDEX(Input_Lieferant!$A$9:$AS$159,MATCH(A1796,Input_Lieferant!$B$9:$B$158,0),MATCH(W1796,Input_Lieferant!$A$8:$AS$8,0)),""), "")&amp;""</f>
        <v>CHF</v>
      </c>
      <c r="G1796" s="31"/>
      <c r="H1796" s="31"/>
      <c r="I1796" s="31"/>
      <c r="J1796" s="31"/>
      <c r="K1796" s="31"/>
      <c r="L1796" s="31"/>
      <c r="M1796" s="31"/>
      <c r="N1796" s="31"/>
      <c r="O1796" s="31"/>
      <c r="P1796" s="31"/>
      <c r="Q1796" s="31"/>
      <c r="R1796" s="31"/>
      <c r="S1796" s="31"/>
      <c r="T1796" s="31"/>
      <c r="U1796" s="31"/>
      <c r="V1796" s="31"/>
      <c r="W1796" s="31" t="str">
        <f t="shared" si="55"/>
        <v>V_WAEHRUNG</v>
      </c>
      <c r="X1796" s="31"/>
      <c r="Y1796" s="31"/>
      <c r="Z1796" s="31"/>
      <c r="AA1796" s="31"/>
      <c r="AB1796" s="31"/>
      <c r="AC1796" s="31"/>
      <c r="AD1796" s="31"/>
      <c r="AE1796" s="31"/>
      <c r="AF1796" s="31"/>
      <c r="AG1796" s="31"/>
      <c r="AH1796" s="31"/>
    </row>
    <row r="1797" spans="1:34" x14ac:dyDescent="0.4">
      <c r="A1797" s="31">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31"/>
      <c r="C1797" s="25" t="str">
        <f t="shared" si="56"/>
        <v>001</v>
      </c>
      <c r="D1797" s="31"/>
      <c r="E1797" s="31"/>
      <c r="F1797" s="31" t="str">
        <f>IF(A1797&lt;&gt;"", _xlfn.IFNA(INDEX(Input_Lieferant!$A$9:$AS$159,MATCH(A1797,Input_Lieferant!$B$9:$B$158,0),MATCH(W1797,Input_Lieferant!$A$8:$AS$8,0)),""), "")&amp;""</f>
        <v>52</v>
      </c>
      <c r="G1797" s="31"/>
      <c r="H1797" s="31"/>
      <c r="I1797" s="31"/>
      <c r="J1797" s="31"/>
      <c r="K1797" s="31"/>
      <c r="L1797" s="31"/>
      <c r="M1797" s="31"/>
      <c r="N1797" s="31"/>
      <c r="O1797" s="31"/>
      <c r="P1797" s="31"/>
      <c r="Q1797" s="31"/>
      <c r="R1797" s="31"/>
      <c r="S1797" s="31"/>
      <c r="T1797" s="31"/>
      <c r="U1797" s="31"/>
      <c r="V1797" s="31"/>
      <c r="W1797" s="31" t="str">
        <f t="shared" si="55"/>
        <v>V_PREISEINHEIT</v>
      </c>
      <c r="X1797" s="31"/>
      <c r="Y1797" s="31"/>
      <c r="Z1797" s="31"/>
      <c r="AA1797" s="31"/>
      <c r="AB1797" s="31"/>
      <c r="AC1797" s="31"/>
      <c r="AD1797" s="31"/>
      <c r="AE1797" s="31"/>
      <c r="AF1797" s="31"/>
      <c r="AG1797" s="31"/>
      <c r="AH1797" s="31"/>
    </row>
    <row r="1798" spans="1:34" x14ac:dyDescent="0.4">
      <c r="A1798" s="31">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31"/>
      <c r="C1798" s="25" t="str">
        <f t="shared" si="56"/>
        <v>001</v>
      </c>
      <c r="D1798" s="31"/>
      <c r="E1798" s="31"/>
      <c r="F1798" s="31">
        <f ca="1">IF(A1798&lt;&gt;"",NOW(),"")</f>
        <v>45755.458306365741</v>
      </c>
      <c r="G1798" s="31"/>
      <c r="H1798" s="31"/>
      <c r="I1798" s="31"/>
      <c r="J1798" s="31"/>
      <c r="K1798" s="31"/>
      <c r="L1798" s="31"/>
      <c r="M1798" s="31"/>
      <c r="N1798" s="31"/>
      <c r="O1798" s="31"/>
      <c r="P1798" s="31"/>
      <c r="Q1798" s="31"/>
      <c r="R1798" s="31"/>
      <c r="S1798" s="31"/>
      <c r="T1798" s="31"/>
      <c r="U1798" s="31"/>
      <c r="V1798" s="31"/>
      <c r="W1798" s="31" t="str">
        <f t="shared" si="55"/>
        <v>V_GUELTIGAB</v>
      </c>
      <c r="X1798" s="31"/>
      <c r="Y1798" s="31"/>
      <c r="Z1798" s="31"/>
      <c r="AA1798" s="31"/>
      <c r="AB1798" s="31"/>
      <c r="AC1798" s="31"/>
      <c r="AD1798" s="31"/>
      <c r="AE1798" s="31"/>
      <c r="AF1798" s="31"/>
      <c r="AG1798" s="31"/>
      <c r="AH1798" s="31"/>
    </row>
    <row r="1799" spans="1:34" x14ac:dyDescent="0.4">
      <c r="A1799" s="31">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31"/>
      <c r="C1799" s="25" t="str">
        <f t="shared" si="56"/>
        <v>001</v>
      </c>
      <c r="D1799" s="31"/>
      <c r="E1799" s="31"/>
      <c r="F1799" s="31" t="str">
        <f>IF(A1799&lt;&gt;"", _xlfn.IFNA(INDEX('Systemmanager - Datenassistent'!$A$9:$AE$159,MATCH(A1799,Input_Lieferant!$B$9:$B$158,0),MATCH(W1799,'Systemmanager - Datenassistent'!$A$8:$AE$8,0)),""), "")&amp;""</f>
        <v>X</v>
      </c>
      <c r="G1799" s="31"/>
      <c r="H1799" s="31"/>
      <c r="I1799" s="31"/>
      <c r="J1799" s="31"/>
      <c r="K1799" s="31"/>
      <c r="L1799" s="31"/>
      <c r="M1799" s="31"/>
      <c r="N1799" s="31"/>
      <c r="O1799" s="31"/>
      <c r="P1799" s="31"/>
      <c r="Q1799" s="31"/>
      <c r="R1799" s="31"/>
      <c r="S1799" s="31"/>
      <c r="T1799" s="31"/>
      <c r="U1799" s="31"/>
      <c r="V1799" s="31"/>
      <c r="W1799" s="31" t="str">
        <f t="shared" si="55"/>
        <v>V_MIET_RELEVANZ</v>
      </c>
      <c r="X1799" s="31"/>
      <c r="Y1799" s="31"/>
      <c r="Z1799" s="31"/>
      <c r="AA1799" s="31"/>
      <c r="AB1799" s="31"/>
      <c r="AC1799" s="31"/>
      <c r="AD1799" s="31"/>
      <c r="AE1799" s="31"/>
      <c r="AF1799" s="31"/>
      <c r="AG1799" s="31"/>
      <c r="AH1799" s="31"/>
    </row>
    <row r="1800" spans="1:34" x14ac:dyDescent="0.4">
      <c r="A1800" s="31">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31"/>
      <c r="C1800" s="25" t="str">
        <f t="shared" si="56"/>
        <v>001</v>
      </c>
      <c r="D1800" s="31"/>
      <c r="E1800" s="31"/>
      <c r="F1800" s="31" t="str">
        <f>IF(A1800&lt;&gt;"", _xlfn.IFNA(INDEX('Systemmanager - Datenassistent'!$A$9:$AE$159,MATCH(A1800,Input_Lieferant!$B$9:$B$158,0),MATCH(W1800,'Systemmanager - Datenassistent'!$A$8:$AE$8,0)),""), "")&amp;""</f>
        <v>7</v>
      </c>
      <c r="G1800" s="31"/>
      <c r="H1800" s="31"/>
      <c r="I1800" s="31"/>
      <c r="J1800" s="31"/>
      <c r="K1800" s="31"/>
      <c r="L1800" s="31"/>
      <c r="M1800" s="31"/>
      <c r="N1800" s="31"/>
      <c r="O1800" s="31"/>
      <c r="P1800" s="31"/>
      <c r="Q1800" s="31"/>
      <c r="R1800" s="31"/>
      <c r="S1800" s="31"/>
      <c r="T1800" s="31"/>
      <c r="U1800" s="31"/>
      <c r="V1800" s="31"/>
      <c r="W1800" s="31" t="str">
        <f t="shared" si="55"/>
        <v>V_NACHSCHUBKLASSE</v>
      </c>
      <c r="X1800" s="31"/>
      <c r="Y1800" s="31"/>
      <c r="Z1800" s="31"/>
      <c r="AA1800" s="31"/>
      <c r="AB1800" s="31"/>
      <c r="AC1800" s="31"/>
      <c r="AD1800" s="31"/>
      <c r="AE1800" s="31"/>
      <c r="AF1800" s="31"/>
      <c r="AG1800" s="31"/>
      <c r="AH1800" s="31"/>
    </row>
    <row r="1801" spans="1:34" x14ac:dyDescent="0.4">
      <c r="A1801" s="31">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31"/>
      <c r="C1801" s="25" t="str">
        <f t="shared" si="56"/>
        <v>001</v>
      </c>
      <c r="D1801" s="31"/>
      <c r="E1801" s="31"/>
      <c r="F1801" s="31" t="str">
        <f>IF(A1801&lt;&gt;"", _xlfn.IFNA(INDEX(Input_Lieferant!$A$9:$AS$159,MATCH(A1801,Input_Lieferant!$B$9:$B$158,0),MATCH(W1801,Input_Lieferant!$A$8:$AS$8,0)),""), "")&amp;""</f>
        <v>34</v>
      </c>
      <c r="G1801" s="31"/>
      <c r="H1801" s="31"/>
      <c r="I1801" s="31"/>
      <c r="J1801" s="31"/>
      <c r="K1801" s="31"/>
      <c r="L1801" s="31"/>
      <c r="M1801" s="31"/>
      <c r="N1801" s="31"/>
      <c r="O1801" s="31"/>
      <c r="P1801" s="31"/>
      <c r="Q1801" s="31"/>
      <c r="R1801" s="31"/>
      <c r="S1801" s="31"/>
      <c r="T1801" s="31"/>
      <c r="U1801" s="31"/>
      <c r="V1801" s="31"/>
      <c r="W1801" s="31" t="str">
        <f t="shared" si="55"/>
        <v>V_LAGERFAEHIGKEIT</v>
      </c>
      <c r="X1801" s="31"/>
      <c r="Y1801" s="31"/>
      <c r="Z1801" s="31"/>
      <c r="AA1801" s="31"/>
      <c r="AB1801" s="31"/>
      <c r="AC1801" s="31"/>
      <c r="AD1801" s="31"/>
      <c r="AE1801" s="31"/>
      <c r="AF1801" s="31"/>
      <c r="AG1801" s="31"/>
      <c r="AH1801" s="31"/>
    </row>
    <row r="1802" spans="1:34" x14ac:dyDescent="0.4">
      <c r="A1802" s="31">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31"/>
      <c r="C1802" s="25" t="str">
        <f t="shared" si="56"/>
        <v>001</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31"/>
      <c r="H1802" s="31"/>
      <c r="I1802" s="31"/>
      <c r="J1802" s="31"/>
      <c r="K1802" s="31"/>
      <c r="L1802" s="31"/>
      <c r="M1802" s="31"/>
      <c r="N1802" s="31"/>
      <c r="O1802" s="31"/>
      <c r="P1802" s="31"/>
      <c r="Q1802" s="31"/>
      <c r="R1802" s="31"/>
      <c r="S1802" s="31"/>
      <c r="T1802" s="31"/>
      <c r="U1802" s="31"/>
      <c r="V1802" s="31"/>
      <c r="W1802" s="31" t="str">
        <f t="shared" si="55"/>
        <v>V_BETRIEBSMITTEL</v>
      </c>
      <c r="X1802" s="31"/>
      <c r="Y1802" s="31"/>
      <c r="Z1802" s="31"/>
      <c r="AA1802" s="31"/>
      <c r="AB1802" s="31"/>
      <c r="AC1802" s="31"/>
      <c r="AD1802" s="31"/>
      <c r="AE1802" s="31"/>
      <c r="AF1802" s="31"/>
      <c r="AG1802" s="31"/>
      <c r="AH1802" s="31"/>
    </row>
    <row r="1803" spans="1:34" x14ac:dyDescent="0.4">
      <c r="A1803" s="31">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31"/>
      <c r="C1803" s="25" t="str">
        <f t="shared" si="56"/>
        <v>001</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V_SONDERBETRIEBSMITTEL_MKZ</v>
      </c>
      <c r="X1803" s="31"/>
      <c r="Y1803" s="31"/>
      <c r="Z1803" s="31"/>
      <c r="AA1803" s="31"/>
      <c r="AB1803" s="31"/>
      <c r="AC1803" s="31"/>
      <c r="AD1803" s="31"/>
      <c r="AE1803" s="31"/>
      <c r="AF1803" s="31"/>
      <c r="AG1803" s="31"/>
      <c r="AH1803" s="31"/>
    </row>
    <row r="1804" spans="1:34" x14ac:dyDescent="0.4">
      <c r="A1804" s="31">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31"/>
      <c r="C1804" s="25" t="str">
        <f t="shared" si="56"/>
        <v>001</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V_SONDERBETRIEBSMITTEL_PRD</v>
      </c>
      <c r="X1804" s="31"/>
      <c r="Y1804" s="31"/>
      <c r="Z1804" s="31"/>
      <c r="AA1804" s="31"/>
      <c r="AB1804" s="31"/>
      <c r="AC1804" s="31"/>
      <c r="AD1804" s="31"/>
      <c r="AE1804" s="31"/>
      <c r="AF1804" s="31"/>
      <c r="AG1804" s="31"/>
      <c r="AH1804" s="31"/>
    </row>
    <row r="1805" spans="1:34" x14ac:dyDescent="0.4">
      <c r="A1805" s="31">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31"/>
      <c r="C1805" s="25" t="str">
        <f t="shared" si="56"/>
        <v>001</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V_SONDERBETRIEBSMITTEL_TRP</v>
      </c>
      <c r="X1805" s="31"/>
      <c r="Y1805" s="31"/>
      <c r="Z1805" s="31"/>
      <c r="AA1805" s="31"/>
      <c r="AB1805" s="31"/>
      <c r="AC1805" s="31"/>
      <c r="AD1805" s="31"/>
      <c r="AE1805" s="31"/>
      <c r="AF1805" s="31"/>
      <c r="AG1805" s="31"/>
      <c r="AH1805" s="31"/>
    </row>
    <row r="1806" spans="1:34" x14ac:dyDescent="0.4">
      <c r="A1806" s="31">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31"/>
      <c r="C1806" s="25" t="str">
        <f t="shared" si="56"/>
        <v>001</v>
      </c>
      <c r="D1806" s="31"/>
      <c r="E1806" s="31"/>
      <c r="F1806" s="31" t="str">
        <f>IF(A1806&lt;&gt;"", _xlfn.IFNA(INDEX(Grunddaten!$A$9:$S$159,MATCH(A1806,Input_Lieferant!$B$9:$B$158,0),MATCH(W1806,Grunddaten!$A$8:$M$8,0)),""), "")&amp;""</f>
        <v/>
      </c>
      <c r="G1806" s="31"/>
      <c r="H1806" s="31"/>
      <c r="I1806" s="31"/>
      <c r="J1806" s="31"/>
      <c r="K1806" s="31"/>
      <c r="L1806" s="31"/>
      <c r="M1806" s="31"/>
      <c r="N1806" s="31"/>
      <c r="O1806" s="31"/>
      <c r="P1806" s="31"/>
      <c r="Q1806" s="31"/>
      <c r="R1806" s="31"/>
      <c r="S1806" s="31"/>
      <c r="T1806" s="31"/>
      <c r="U1806" s="31"/>
      <c r="V1806" s="31"/>
      <c r="W1806" s="31" t="str">
        <f t="shared" si="55"/>
        <v>V_A_NUMMER</v>
      </c>
      <c r="X1806" s="31"/>
      <c r="Y1806" s="31"/>
      <c r="Z1806" s="31"/>
      <c r="AA1806" s="31"/>
      <c r="AB1806" s="31"/>
      <c r="AC1806" s="31"/>
      <c r="AD1806" s="31"/>
      <c r="AE1806" s="31"/>
      <c r="AF1806" s="31"/>
      <c r="AG1806" s="31"/>
      <c r="AH1806" s="31"/>
    </row>
    <row r="1807" spans="1:34" x14ac:dyDescent="0.4">
      <c r="A1807" s="31">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31"/>
      <c r="C1807" s="25" t="str">
        <f t="shared" si="56"/>
        <v>001</v>
      </c>
      <c r="D1807" s="31"/>
      <c r="E1807" s="31"/>
      <c r="F1807" s="31" t="str">
        <f>IF(A1807&lt;&gt;"", _xlfn.IFNA(INDEX(Grunddaten!$A$9:$S$159,MATCH(A1807,Input_Lieferant!$B$9:$B$158,0),MATCH(W1807,Grunddaten!$A$8:$M$8,0)),""), "")&amp;""</f>
        <v>8.22</v>
      </c>
      <c r="G1807" s="31"/>
      <c r="H1807" s="31"/>
      <c r="I1807" s="31"/>
      <c r="J1807" s="31"/>
      <c r="K1807" s="31"/>
      <c r="L1807" s="31"/>
      <c r="M1807" s="31"/>
      <c r="N1807" s="31"/>
      <c r="O1807" s="31"/>
      <c r="P1807" s="31"/>
      <c r="Q1807" s="31"/>
      <c r="R1807" s="31"/>
      <c r="S1807" s="31"/>
      <c r="T1807" s="31"/>
      <c r="U1807" s="31"/>
      <c r="V1807" s="31"/>
      <c r="W1807" s="31" t="str">
        <f t="shared" si="55"/>
        <v>V_REVFREMD</v>
      </c>
      <c r="X1807" s="31"/>
      <c r="Y1807" s="31"/>
      <c r="Z1807" s="31"/>
      <c r="AA1807" s="31"/>
      <c r="AB1807" s="31"/>
      <c r="AC1807" s="31"/>
      <c r="AD1807" s="31"/>
      <c r="AE1807" s="31"/>
      <c r="AF1807" s="31"/>
      <c r="AG1807" s="31"/>
      <c r="AH1807" s="31"/>
    </row>
    <row r="1808" spans="1:34" x14ac:dyDescent="0.4">
      <c r="A1808" s="31">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31"/>
      <c r="C1808" s="25" t="str">
        <f t="shared" si="56"/>
        <v>001</v>
      </c>
      <c r="D1808" s="31"/>
      <c r="E1808" s="31"/>
      <c r="F1808" s="31" t="str">
        <f>IF(A1808&lt;&gt;"", _xlfn.IFNA(INDEX(Grunddaten!$A$9:$S$159,MATCH(A1808,Input_Lieferant!$B$9:$B$158,0),MATCH(W1808,Grunddaten!$A$8:$M$8,0)),""), "")&amp;""</f>
        <v>2.64</v>
      </c>
      <c r="G1808" s="31"/>
      <c r="H1808" s="31"/>
      <c r="I1808" s="31"/>
      <c r="J1808" s="31"/>
      <c r="K1808" s="31"/>
      <c r="L1808" s="31"/>
      <c r="M1808" s="31"/>
      <c r="N1808" s="31"/>
      <c r="O1808" s="31"/>
      <c r="P1808" s="31"/>
      <c r="Q1808" s="31"/>
      <c r="R1808" s="31"/>
      <c r="S1808" s="31"/>
      <c r="T1808" s="31"/>
      <c r="U1808" s="31"/>
      <c r="V1808" s="31"/>
      <c r="W1808" s="31" t="str">
        <f t="shared" si="55"/>
        <v>V_REVEIGEN</v>
      </c>
      <c r="X1808" s="31"/>
      <c r="Y1808" s="31"/>
      <c r="Z1808" s="31"/>
      <c r="AA1808" s="31"/>
      <c r="AB1808" s="31"/>
      <c r="AC1808" s="31"/>
      <c r="AD1808" s="31"/>
      <c r="AE1808" s="31"/>
      <c r="AF1808" s="31"/>
      <c r="AG1808" s="31"/>
      <c r="AH1808" s="31"/>
    </row>
    <row r="1809" spans="1:34" x14ac:dyDescent="0.4">
      <c r="A1809" s="31">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31"/>
      <c r="C1809" s="25" t="str">
        <f t="shared" si="56"/>
        <v>001</v>
      </c>
      <c r="D1809" s="31"/>
      <c r="E1809" s="31"/>
      <c r="F1809" s="31" t="str">
        <f>IF(A1809&lt;&gt;"", _xlfn.IFNA(INDEX('Systemmanager - Datenassistent'!$A$9:$AE$159,MATCH(A1809,Input_Lieferant!$B$9:$B$158,0),MATCH(W1809,'Systemmanager - Datenassistent'!$A$8:$AE$8,0)),""), "")&amp;""</f>
        <v>piQjonUDuCgLldRqcrjfKSFsEdegwP</v>
      </c>
      <c r="G1809" s="31"/>
      <c r="H1809" s="31"/>
      <c r="I1809" s="31"/>
      <c r="J1809" s="31"/>
      <c r="K1809" s="31"/>
      <c r="L1809" s="31"/>
      <c r="M1809" s="31"/>
      <c r="N1809" s="31"/>
      <c r="O1809" s="31"/>
      <c r="P1809" s="31"/>
      <c r="Q1809" s="31"/>
      <c r="R1809" s="31"/>
      <c r="S1809" s="31"/>
      <c r="T1809" s="31"/>
      <c r="U1809" s="31"/>
      <c r="V1809" s="31"/>
      <c r="W1809" s="31" t="str">
        <f t="shared" si="55"/>
        <v>V_SYSTEMMANAGER</v>
      </c>
      <c r="X1809" s="31"/>
      <c r="Y1809" s="31"/>
      <c r="Z1809" s="31"/>
      <c r="AA1809" s="31"/>
      <c r="AB1809" s="31"/>
      <c r="AC1809" s="31"/>
      <c r="AD1809" s="31"/>
      <c r="AE1809" s="31"/>
      <c r="AF1809" s="31"/>
      <c r="AG1809" s="31"/>
      <c r="AH1809" s="31"/>
    </row>
    <row r="1810" spans="1:34" x14ac:dyDescent="0.4">
      <c r="A1810" s="31">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31"/>
      <c r="C1810" s="25" t="str">
        <f t="shared" si="56"/>
        <v>001</v>
      </c>
      <c r="D1810" s="31"/>
      <c r="E1810" s="31"/>
      <c r="F1810" s="31" t="str">
        <f>IF(A1810&lt;&gt;"", _xlfn.IFNA(INDEX(Grunddaten!$A$9:$S$159,MATCH(A1810,Input_Lieferant!$B$9:$B$158,0),MATCH(W1810,Grunddaten!$A$8:$M$8,0)),""), "")&amp;""</f>
        <v>U</v>
      </c>
      <c r="G1810" s="31"/>
      <c r="H1810" s="31"/>
      <c r="I1810" s="31"/>
      <c r="J1810" s="31"/>
      <c r="K1810" s="31"/>
      <c r="L1810" s="31"/>
      <c r="M1810" s="31"/>
      <c r="N1810" s="31"/>
      <c r="O1810" s="31"/>
      <c r="P1810" s="31"/>
      <c r="Q1810" s="31"/>
      <c r="R1810" s="31"/>
      <c r="S1810" s="31"/>
      <c r="T1810" s="31"/>
      <c r="U1810" s="31"/>
      <c r="V1810" s="31"/>
      <c r="W1810" s="31" t="str">
        <f t="shared" si="55"/>
        <v>V_UEBERSETZUNG</v>
      </c>
      <c r="X1810" s="31"/>
      <c r="Y1810" s="31"/>
      <c r="Z1810" s="31"/>
      <c r="AA1810" s="31"/>
      <c r="AB1810" s="31"/>
      <c r="AC1810" s="31"/>
      <c r="AD1810" s="31"/>
      <c r="AE1810" s="31"/>
      <c r="AF1810" s="31"/>
      <c r="AG1810" s="31"/>
      <c r="AH1810" s="31"/>
    </row>
    <row r="1811" spans="1:34" x14ac:dyDescent="0.4">
      <c r="A1811" s="31">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31"/>
      <c r="C1811" s="25" t="str">
        <f t="shared" si="56"/>
        <v>001</v>
      </c>
      <c r="D1811" s="31"/>
      <c r="E1811" s="31"/>
      <c r="F1811" s="31" t="str">
        <f>IF(A1811&lt;&gt;"", _xlfn.IFNA(INDEX('Systemmanager - Datenassistent'!$A$9:$AE$159,MATCH(A1811,Input_Lieferant!$B$9:$B$158,0),MATCH(W1811,'Systemmanager - Datenassistent'!$A$8:$AE$8,0)),""), "")&amp;""</f>
        <v>izuxtLdnXfBHDblccNAapzbjyGNvvN</v>
      </c>
      <c r="G1811" s="31"/>
      <c r="H1811" s="31"/>
      <c r="I1811" s="31"/>
      <c r="J1811" s="31"/>
      <c r="K1811" s="31"/>
      <c r="L1811" s="31"/>
      <c r="M1811" s="31"/>
      <c r="N1811" s="31"/>
      <c r="O1811" s="31"/>
      <c r="P1811" s="31"/>
      <c r="Q1811" s="31"/>
      <c r="R1811" s="31"/>
      <c r="S1811" s="31"/>
      <c r="T1811" s="31"/>
      <c r="U1811" s="31"/>
      <c r="V1811" s="31"/>
      <c r="W1811" s="31" t="str">
        <f t="shared" si="55"/>
        <v>V_KENNZIFFER</v>
      </c>
      <c r="X1811" s="31"/>
      <c r="Y1811" s="31"/>
      <c r="Z1811" s="31"/>
      <c r="AA1811" s="31"/>
      <c r="AB1811" s="31"/>
      <c r="AC1811" s="31"/>
      <c r="AD1811" s="31"/>
      <c r="AE1811" s="31"/>
      <c r="AF1811" s="31"/>
      <c r="AG1811" s="31"/>
      <c r="AH1811" s="31"/>
    </row>
    <row r="1812" spans="1:34" x14ac:dyDescent="0.4">
      <c r="A1812" s="31">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31"/>
      <c r="C1812" s="25" t="str">
        <f t="shared" si="56"/>
        <v>001</v>
      </c>
      <c r="D1812" s="31"/>
      <c r="E1812" s="31"/>
      <c r="F1812" s="31" t="str">
        <f>IF(A1812&lt;&gt;"", _xlfn.IFNA(INDEX('Systemmanager - Datenassistent'!$A$9:$AE$159,MATCH(A1812,Input_Lieferant!$B$9:$B$158,0),MATCH(W1812,'Systemmanager - Datenassistent'!$A$8:$AE$8,0)),""), "")&amp;""</f>
        <v>lhtsJtdxeHuDQSWbDCGLyhOGArgJqj</v>
      </c>
      <c r="G1812" s="31"/>
      <c r="H1812" s="31"/>
      <c r="I1812" s="31"/>
      <c r="J1812" s="31"/>
      <c r="K1812" s="31"/>
      <c r="L1812" s="31"/>
      <c r="M1812" s="31"/>
      <c r="N1812" s="31"/>
      <c r="O1812" s="31"/>
      <c r="P1812" s="31"/>
      <c r="Q1812" s="31"/>
      <c r="R1812" s="31"/>
      <c r="S1812" s="31"/>
      <c r="T1812" s="31"/>
      <c r="U1812" s="31"/>
      <c r="V1812" s="31"/>
      <c r="W1812" s="31" t="str">
        <f t="shared" si="55"/>
        <v>V_NEXT_HIGHER</v>
      </c>
      <c r="X1812" s="31"/>
      <c r="Y1812" s="31"/>
      <c r="Z1812" s="31"/>
      <c r="AA1812" s="31"/>
      <c r="AB1812" s="31"/>
      <c r="AC1812" s="31"/>
      <c r="AD1812" s="31"/>
      <c r="AE1812" s="31"/>
      <c r="AF1812" s="31"/>
      <c r="AG1812" s="31"/>
      <c r="AH1812" s="31"/>
    </row>
    <row r="1813" spans="1:34" x14ac:dyDescent="0.4">
      <c r="A1813" s="31">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31"/>
      <c r="C1813" s="25" t="str">
        <f t="shared" si="56"/>
        <v>001</v>
      </c>
      <c r="D1813" s="31"/>
      <c r="E1813" s="31"/>
      <c r="F1813" s="31" t="str">
        <f>IF(A1813&lt;&gt;"", _xlfn.IFNA(INDEX(Grunddaten!$A$9:$S$159,MATCH(A1813,Input_Lieferant!$B$9:$B$158,0),MATCH(W1813,Grunddaten!$A$8:$M$8,0)),""), "")&amp;""</f>
        <v>J</v>
      </c>
      <c r="G1813" s="31"/>
      <c r="H1813" s="31"/>
      <c r="I1813" s="31"/>
      <c r="J1813" s="31"/>
      <c r="K1813" s="31"/>
      <c r="L1813" s="31"/>
      <c r="M1813" s="31"/>
      <c r="N1813" s="31"/>
      <c r="O1813" s="31"/>
      <c r="P1813" s="31"/>
      <c r="Q1813" s="31"/>
      <c r="R1813" s="31"/>
      <c r="S1813" s="31"/>
      <c r="T1813" s="31"/>
      <c r="U1813" s="31"/>
      <c r="V1813" s="31"/>
      <c r="W1813" s="31" t="str">
        <f t="shared" si="55"/>
        <v>V_ZERTFLUG</v>
      </c>
      <c r="X1813" s="31"/>
      <c r="Y1813" s="31"/>
      <c r="Z1813" s="31"/>
      <c r="AA1813" s="31"/>
      <c r="AB1813" s="31"/>
      <c r="AC1813" s="31"/>
      <c r="AD1813" s="31"/>
      <c r="AE1813" s="31"/>
      <c r="AF1813" s="31"/>
      <c r="AG1813" s="31"/>
      <c r="AH1813" s="31"/>
    </row>
    <row r="1814" spans="1:34" x14ac:dyDescent="0.4">
      <c r="A1814" s="31">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31"/>
      <c r="C1814" s="25" t="str">
        <f t="shared" si="56"/>
        <v>001</v>
      </c>
      <c r="D1814" s="31"/>
      <c r="E1814" s="31"/>
      <c r="F1814" s="31" t="str">
        <f>IF(A1814&lt;&gt;"", _xlfn.IFNA(INDEX('Systemmanager - Datenassistent'!$A$9:$AE$159,MATCH(A1814,Input_Lieferant!$B$9:$B$158,0),MATCH(W1814,'Systemmanager - Datenassistent'!$A$8:$AE$8,0)),""), "")&amp;""</f>
        <v/>
      </c>
      <c r="G1814" s="31"/>
      <c r="H1814" s="31"/>
      <c r="I1814" s="31"/>
      <c r="J1814" s="31"/>
      <c r="K1814" s="31"/>
      <c r="L1814" s="31"/>
      <c r="M1814" s="31"/>
      <c r="N1814" s="31"/>
      <c r="O1814" s="31"/>
      <c r="P1814" s="31"/>
      <c r="Q1814" s="31"/>
      <c r="R1814" s="31"/>
      <c r="S1814" s="31"/>
      <c r="T1814" s="31"/>
      <c r="U1814" s="31"/>
      <c r="V1814" s="31"/>
      <c r="W1814" s="31" t="str">
        <f t="shared" si="55"/>
        <v>V_APM</v>
      </c>
      <c r="X1814" s="31"/>
      <c r="Y1814" s="31"/>
      <c r="Z1814" s="31"/>
      <c r="AA1814" s="31"/>
      <c r="AB1814" s="31"/>
      <c r="AC1814" s="31"/>
      <c r="AD1814" s="31"/>
      <c r="AE1814" s="31"/>
      <c r="AF1814" s="31"/>
      <c r="AG1814" s="31"/>
      <c r="AH1814" s="31"/>
    </row>
    <row r="1815" spans="1:34" x14ac:dyDescent="0.4">
      <c r="A1815" s="31">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31"/>
      <c r="C1815" s="25" t="str">
        <f t="shared" si="56"/>
        <v>001</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V_CHEOPS</v>
      </c>
      <c r="X1815" s="31"/>
      <c r="Y1815" s="31"/>
      <c r="Z1815" s="31"/>
      <c r="AA1815" s="31"/>
      <c r="AB1815" s="31"/>
      <c r="AC1815" s="31"/>
      <c r="AD1815" s="31"/>
      <c r="AE1815" s="31"/>
      <c r="AF1815" s="31"/>
      <c r="AG1815" s="31"/>
      <c r="AH1815" s="31"/>
    </row>
    <row r="1816" spans="1:34" x14ac:dyDescent="0.4">
      <c r="A1816" s="31">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31"/>
      <c r="C1816" s="25" t="str">
        <f t="shared" si="56"/>
        <v>001</v>
      </c>
      <c r="D1816" s="31"/>
      <c r="E1816" s="31"/>
      <c r="F1816" s="31" t="str">
        <f>IF(A1816&lt;&gt;"", _xlfn.IFNA(INDEX('Systemmanager - Datenassistent'!$A$9:$AE$159,MATCH(A1816,Input_Lieferant!$B$9:$B$158,0),MATCH(W1816,'Systemmanager - Datenassistent'!$A$8:$AE$8,0)),""), "")&amp;""</f>
        <v>X</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V_SVSAA</v>
      </c>
      <c r="X1816" s="31"/>
      <c r="Y1816" s="31"/>
      <c r="Z1816" s="31"/>
      <c r="AA1816" s="31"/>
      <c r="AB1816" s="31"/>
      <c r="AC1816" s="31"/>
      <c r="AD1816" s="31"/>
      <c r="AE1816" s="31"/>
      <c r="AF1816" s="31"/>
      <c r="AG1816" s="31"/>
      <c r="AH1816" s="31"/>
    </row>
    <row r="1817" spans="1:34" x14ac:dyDescent="0.4">
      <c r="A1817" s="31">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31"/>
      <c r="C1817" s="25" t="str">
        <f t="shared" si="56"/>
        <v>001</v>
      </c>
      <c r="D1817" s="31"/>
      <c r="E1817" s="31"/>
      <c r="F1817" s="31" t="str">
        <f>IF(A1817&lt;&gt;"", IFERROR(ROUND(INDEX(Input_Lieferant!$A$9:$AS$159,MATCH(A1817,Input_Lieferant!$B$9:$B$158,0),MATCH(W1817,Input_Lieferant!$A$8:$AS$8,0)),2),""), "")&amp;""</f>
        <v>7.62</v>
      </c>
      <c r="G1817" s="31"/>
      <c r="H1817" s="31"/>
      <c r="I1817" s="31"/>
      <c r="J1817" s="31"/>
      <c r="K1817" s="31"/>
      <c r="L1817" s="31"/>
      <c r="M1817" s="31"/>
      <c r="N1817" s="31"/>
      <c r="O1817" s="31"/>
      <c r="P1817" s="31"/>
      <c r="Q1817" s="31"/>
      <c r="R1817" s="31"/>
      <c r="S1817" s="31"/>
      <c r="T1817" s="31"/>
      <c r="U1817" s="31"/>
      <c r="V1817" s="31"/>
      <c r="W1817" s="31" t="str">
        <f t="shared" si="57"/>
        <v>V_BEWERTUNGSPREIS</v>
      </c>
      <c r="X1817" s="31"/>
      <c r="Y1817" s="31"/>
      <c r="Z1817" s="31"/>
      <c r="AA1817" s="31"/>
      <c r="AB1817" s="31"/>
      <c r="AC1817" s="31"/>
      <c r="AD1817" s="31"/>
      <c r="AE1817" s="31"/>
      <c r="AF1817" s="31"/>
      <c r="AG1817" s="31"/>
      <c r="AH1817" s="31"/>
    </row>
    <row r="1818" spans="1:34" x14ac:dyDescent="0.4">
      <c r="A1818" s="31">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31"/>
      <c r="C1818" s="25" t="str">
        <f t="shared" si="56"/>
        <v>001</v>
      </c>
      <c r="D1818" s="31"/>
      <c r="E1818" s="31"/>
      <c r="F1818" s="31" t="str">
        <f>IF(A1818&lt;&gt;"", _xlfn.IFNA(INDEX(Input_Lieferant!$A$9:$AS$159,MATCH(A1818,Input_Lieferant!$B$9:$B$158,0),MATCH(W1818,Input_Lieferant!$A$8:$AS$8,0)),""), "")&amp;""</f>
        <v>CHF</v>
      </c>
      <c r="G1818" s="31"/>
      <c r="H1818" s="31"/>
      <c r="I1818" s="31"/>
      <c r="J1818" s="31"/>
      <c r="K1818" s="31"/>
      <c r="L1818" s="31"/>
      <c r="M1818" s="31"/>
      <c r="N1818" s="31"/>
      <c r="O1818" s="31"/>
      <c r="P1818" s="31"/>
      <c r="Q1818" s="31"/>
      <c r="R1818" s="31"/>
      <c r="S1818" s="31"/>
      <c r="T1818" s="31"/>
      <c r="U1818" s="31"/>
      <c r="V1818" s="31"/>
      <c r="W1818" s="31" t="str">
        <f t="shared" si="57"/>
        <v>V_WAEHRUNG</v>
      </c>
      <c r="X1818" s="31"/>
      <c r="Y1818" s="31"/>
      <c r="Z1818" s="31"/>
      <c r="AA1818" s="31"/>
      <c r="AB1818" s="31"/>
      <c r="AC1818" s="31"/>
      <c r="AD1818" s="31"/>
      <c r="AE1818" s="31"/>
      <c r="AF1818" s="31"/>
      <c r="AG1818" s="31"/>
      <c r="AH1818" s="31"/>
    </row>
    <row r="1819" spans="1:34" x14ac:dyDescent="0.4">
      <c r="A1819" s="31">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31"/>
      <c r="C1819" s="25" t="str">
        <f t="shared" si="56"/>
        <v>001</v>
      </c>
      <c r="D1819" s="31"/>
      <c r="E1819" s="31"/>
      <c r="F1819" s="31" t="str">
        <f>IF(A1819&lt;&gt;"", _xlfn.IFNA(INDEX(Input_Lieferant!$A$9:$AS$159,MATCH(A1819,Input_Lieferant!$B$9:$B$158,0),MATCH(W1819,Input_Lieferant!$A$8:$AS$8,0)),""), "")&amp;""</f>
        <v>71</v>
      </c>
      <c r="G1819" s="31"/>
      <c r="H1819" s="31"/>
      <c r="I1819" s="31"/>
      <c r="J1819" s="31"/>
      <c r="K1819" s="31"/>
      <c r="L1819" s="31"/>
      <c r="M1819" s="31"/>
      <c r="N1819" s="31"/>
      <c r="O1819" s="31"/>
      <c r="P1819" s="31"/>
      <c r="Q1819" s="31"/>
      <c r="R1819" s="31"/>
      <c r="S1819" s="31"/>
      <c r="T1819" s="31"/>
      <c r="U1819" s="31"/>
      <c r="V1819" s="31"/>
      <c r="W1819" s="31" t="str">
        <f t="shared" si="57"/>
        <v>V_PREISEINHEIT</v>
      </c>
      <c r="X1819" s="31"/>
      <c r="Y1819" s="31"/>
      <c r="Z1819" s="31"/>
      <c r="AA1819" s="31"/>
      <c r="AB1819" s="31"/>
      <c r="AC1819" s="31"/>
      <c r="AD1819" s="31"/>
      <c r="AE1819" s="31"/>
      <c r="AF1819" s="31"/>
      <c r="AG1819" s="31"/>
      <c r="AH1819" s="31"/>
    </row>
    <row r="1820" spans="1:34" x14ac:dyDescent="0.4">
      <c r="A1820" s="31">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31"/>
      <c r="C1820" s="25" t="str">
        <f t="shared" si="56"/>
        <v>001</v>
      </c>
      <c r="D1820" s="31"/>
      <c r="E1820" s="31"/>
      <c r="F1820" s="31">
        <f ca="1">IF(A1820&lt;&gt;"",NOW(),"")</f>
        <v>45755.458306365741</v>
      </c>
      <c r="G1820" s="31"/>
      <c r="H1820" s="31"/>
      <c r="I1820" s="31"/>
      <c r="J1820" s="31"/>
      <c r="K1820" s="31"/>
      <c r="L1820" s="31"/>
      <c r="M1820" s="31"/>
      <c r="N1820" s="31"/>
      <c r="O1820" s="31"/>
      <c r="P1820" s="31"/>
      <c r="Q1820" s="31"/>
      <c r="R1820" s="31"/>
      <c r="S1820" s="31"/>
      <c r="T1820" s="31"/>
      <c r="U1820" s="31"/>
      <c r="V1820" s="31"/>
      <c r="W1820" s="31" t="str">
        <f t="shared" si="57"/>
        <v>V_GUELTIGAB</v>
      </c>
      <c r="X1820" s="31"/>
      <c r="Y1820" s="31"/>
      <c r="Z1820" s="31"/>
      <c r="AA1820" s="31"/>
      <c r="AB1820" s="31"/>
      <c r="AC1820" s="31"/>
      <c r="AD1820" s="31"/>
      <c r="AE1820" s="31"/>
      <c r="AF1820" s="31"/>
      <c r="AG1820" s="31"/>
      <c r="AH1820" s="31"/>
    </row>
    <row r="1821" spans="1:34" x14ac:dyDescent="0.4">
      <c r="A1821" s="31">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31"/>
      <c r="C1821" s="25" t="str">
        <f t="shared" si="56"/>
        <v>001</v>
      </c>
      <c r="D1821" s="31"/>
      <c r="E1821" s="31"/>
      <c r="F1821" s="31" t="str">
        <f>IF(A1821&lt;&gt;"", _xlfn.IFNA(INDEX('Systemmanager - Datenassistent'!$A$9:$AE$159,MATCH(A1821,Input_Lieferant!$B$9:$B$158,0),MATCH(W1821,'Systemmanager - Datenassistent'!$A$8:$AE$8,0)),""), "")&amp;""</f>
        <v/>
      </c>
      <c r="G1821" s="31"/>
      <c r="H1821" s="31"/>
      <c r="I1821" s="31"/>
      <c r="J1821" s="31"/>
      <c r="K1821" s="31"/>
      <c r="L1821" s="31"/>
      <c r="M1821" s="31"/>
      <c r="N1821" s="31"/>
      <c r="O1821" s="31"/>
      <c r="P1821" s="31"/>
      <c r="Q1821" s="31"/>
      <c r="R1821" s="31"/>
      <c r="S1821" s="31"/>
      <c r="T1821" s="31"/>
      <c r="U1821" s="31"/>
      <c r="V1821" s="31"/>
      <c r="W1821" s="31" t="str">
        <f t="shared" si="57"/>
        <v>V_MIET_RELEVANZ</v>
      </c>
      <c r="X1821" s="31"/>
      <c r="Y1821" s="31"/>
      <c r="Z1821" s="31"/>
      <c r="AA1821" s="31"/>
      <c r="AB1821" s="31"/>
      <c r="AC1821" s="31"/>
      <c r="AD1821" s="31"/>
      <c r="AE1821" s="31"/>
      <c r="AF1821" s="31"/>
      <c r="AG1821" s="31"/>
      <c r="AH1821" s="31"/>
    </row>
    <row r="1822" spans="1:34" x14ac:dyDescent="0.4">
      <c r="A1822" s="31">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31"/>
      <c r="C1822" s="25" t="str">
        <f t="shared" si="56"/>
        <v>001</v>
      </c>
      <c r="D1822" s="31"/>
      <c r="E1822" s="31"/>
      <c r="F1822" s="31" t="str">
        <f>IF(A1822&lt;&gt;"", _xlfn.IFNA(INDEX('Systemmanager - Datenassistent'!$A$9:$AE$159,MATCH(A1822,Input_Lieferant!$B$9:$B$158,0),MATCH(W1822,'Systemmanager - Datenassistent'!$A$8:$AE$8,0)),""), "")&amp;""</f>
        <v>8</v>
      </c>
      <c r="G1822" s="31"/>
      <c r="H1822" s="31"/>
      <c r="I1822" s="31"/>
      <c r="J1822" s="31"/>
      <c r="K1822" s="31"/>
      <c r="L1822" s="31"/>
      <c r="M1822" s="31"/>
      <c r="N1822" s="31"/>
      <c r="O1822" s="31"/>
      <c r="P1822" s="31"/>
      <c r="Q1822" s="31"/>
      <c r="R1822" s="31"/>
      <c r="S1822" s="31"/>
      <c r="T1822" s="31"/>
      <c r="U1822" s="31"/>
      <c r="V1822" s="31"/>
      <c r="W1822" s="31" t="str">
        <f t="shared" si="57"/>
        <v>V_NACHSCHUBKLASSE</v>
      </c>
      <c r="X1822" s="31"/>
      <c r="Y1822" s="31"/>
      <c r="Z1822" s="31"/>
      <c r="AA1822" s="31"/>
      <c r="AB1822" s="31"/>
      <c r="AC1822" s="31"/>
      <c r="AD1822" s="31"/>
      <c r="AE1822" s="31"/>
      <c r="AF1822" s="31"/>
      <c r="AG1822" s="31"/>
      <c r="AH1822" s="31"/>
    </row>
    <row r="1823" spans="1:34" x14ac:dyDescent="0.4">
      <c r="A1823" s="31">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31"/>
      <c r="C1823" s="25" t="str">
        <f t="shared" si="56"/>
        <v>001</v>
      </c>
      <c r="D1823" s="31"/>
      <c r="E1823" s="31"/>
      <c r="F1823" s="31" t="str">
        <f>IF(A1823&lt;&gt;"", _xlfn.IFNA(INDEX(Input_Lieferant!$A$9:$AS$159,MATCH(A1823,Input_Lieferant!$B$9:$B$158,0),MATCH(W1823,Input_Lieferant!$A$8:$AS$8,0)),""), "")&amp;""</f>
        <v>36</v>
      </c>
      <c r="G1823" s="31"/>
      <c r="H1823" s="31"/>
      <c r="I1823" s="31"/>
      <c r="J1823" s="31"/>
      <c r="K1823" s="31"/>
      <c r="L1823" s="31"/>
      <c r="M1823" s="31"/>
      <c r="N1823" s="31"/>
      <c r="O1823" s="31"/>
      <c r="P1823" s="31"/>
      <c r="Q1823" s="31"/>
      <c r="R1823" s="31"/>
      <c r="S1823" s="31"/>
      <c r="T1823" s="31"/>
      <c r="U1823" s="31"/>
      <c r="V1823" s="31"/>
      <c r="W1823" s="31" t="str">
        <f t="shared" si="57"/>
        <v>V_LAGERFAEHIGKEIT</v>
      </c>
      <c r="X1823" s="31"/>
      <c r="Y1823" s="31"/>
      <c r="Z1823" s="31"/>
      <c r="AA1823" s="31"/>
      <c r="AB1823" s="31"/>
      <c r="AC1823" s="31"/>
      <c r="AD1823" s="31"/>
      <c r="AE1823" s="31"/>
      <c r="AF1823" s="31"/>
      <c r="AG1823" s="31"/>
      <c r="AH1823" s="31"/>
    </row>
    <row r="1824" spans="1:34" x14ac:dyDescent="0.4">
      <c r="A1824" s="31">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31"/>
      <c r="C1824" s="25" t="str">
        <f t="shared" si="56"/>
        <v>001</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V_BETRIEBSMITTEL</v>
      </c>
      <c r="X1824" s="31"/>
      <c r="Y1824" s="31"/>
      <c r="Z1824" s="31"/>
      <c r="AA1824" s="31"/>
      <c r="AB1824" s="31"/>
      <c r="AC1824" s="31"/>
      <c r="AD1824" s="31"/>
      <c r="AE1824" s="31"/>
      <c r="AF1824" s="31"/>
      <c r="AG1824" s="31"/>
      <c r="AH1824" s="31"/>
    </row>
    <row r="1825" spans="1:34" x14ac:dyDescent="0.4">
      <c r="A1825" s="31">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31"/>
      <c r="C1825" s="25" t="str">
        <f t="shared" si="56"/>
        <v>001</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V_SONDERBETRIEBSMITTEL_MKZ</v>
      </c>
      <c r="X1825" s="31"/>
      <c r="Y1825" s="31"/>
      <c r="Z1825" s="31"/>
      <c r="AA1825" s="31"/>
      <c r="AB1825" s="31"/>
      <c r="AC1825" s="31"/>
      <c r="AD1825" s="31"/>
      <c r="AE1825" s="31"/>
      <c r="AF1825" s="31"/>
      <c r="AG1825" s="31"/>
      <c r="AH1825" s="31"/>
    </row>
    <row r="1826" spans="1:34" x14ac:dyDescent="0.4">
      <c r="A1826" s="31">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31"/>
      <c r="C1826" s="25" t="str">
        <f t="shared" si="56"/>
        <v>001</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31"/>
      <c r="H1826" s="31"/>
      <c r="I1826" s="31"/>
      <c r="J1826" s="31"/>
      <c r="K1826" s="31"/>
      <c r="L1826" s="31"/>
      <c r="M1826" s="31"/>
      <c r="N1826" s="31"/>
      <c r="O1826" s="31"/>
      <c r="P1826" s="31"/>
      <c r="Q1826" s="31"/>
      <c r="R1826" s="31"/>
      <c r="S1826" s="31"/>
      <c r="T1826" s="31"/>
      <c r="U1826" s="31"/>
      <c r="V1826" s="31"/>
      <c r="W1826" s="31" t="str">
        <f t="shared" si="57"/>
        <v>V_SONDERBETRIEBSMITTEL_PRD</v>
      </c>
      <c r="X1826" s="31"/>
      <c r="Y1826" s="31"/>
      <c r="Z1826" s="31"/>
      <c r="AA1826" s="31"/>
      <c r="AB1826" s="31"/>
      <c r="AC1826" s="31"/>
      <c r="AD1826" s="31"/>
      <c r="AE1826" s="31"/>
      <c r="AF1826" s="31"/>
      <c r="AG1826" s="31"/>
      <c r="AH1826" s="31"/>
    </row>
    <row r="1827" spans="1:34" x14ac:dyDescent="0.4">
      <c r="A1827" s="31">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31"/>
      <c r="C1827" s="25" t="str">
        <f t="shared" si="56"/>
        <v>001</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V_SONDERBETRIEBSMITTEL_TRP</v>
      </c>
      <c r="X1827" s="31"/>
      <c r="Y1827" s="31"/>
      <c r="Z1827" s="31"/>
      <c r="AA1827" s="31"/>
      <c r="AB1827" s="31"/>
      <c r="AC1827" s="31"/>
      <c r="AD1827" s="31"/>
      <c r="AE1827" s="31"/>
      <c r="AF1827" s="31"/>
      <c r="AG1827" s="31"/>
      <c r="AH1827" s="31"/>
    </row>
    <row r="1828" spans="1:34" x14ac:dyDescent="0.4">
      <c r="A1828" s="31">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31"/>
      <c r="C1828" s="25" t="str">
        <f t="shared" si="56"/>
        <v>001</v>
      </c>
      <c r="D1828" s="31"/>
      <c r="E1828" s="31"/>
      <c r="F1828" s="31" t="str">
        <f>IF(A1828&lt;&gt;"", _xlfn.IFNA(INDEX(Grunddaten!$A$9:$S$159,MATCH(A1828,Input_Lieferant!$B$9:$B$158,0),MATCH(W1828,Grunddaten!$A$8:$M$8,0)),""), "")&amp;""</f>
        <v/>
      </c>
      <c r="G1828" s="31"/>
      <c r="H1828" s="31"/>
      <c r="I1828" s="31"/>
      <c r="J1828" s="31"/>
      <c r="K1828" s="31"/>
      <c r="L1828" s="31"/>
      <c r="M1828" s="31"/>
      <c r="N1828" s="31"/>
      <c r="O1828" s="31"/>
      <c r="P1828" s="31"/>
      <c r="Q1828" s="31"/>
      <c r="R1828" s="31"/>
      <c r="S1828" s="31"/>
      <c r="T1828" s="31"/>
      <c r="U1828" s="31"/>
      <c r="V1828" s="31"/>
      <c r="W1828" s="31" t="str">
        <f t="shared" si="57"/>
        <v>V_A_NUMMER</v>
      </c>
      <c r="X1828" s="31"/>
      <c r="Y1828" s="31"/>
      <c r="Z1828" s="31"/>
      <c r="AA1828" s="31"/>
      <c r="AB1828" s="31"/>
      <c r="AC1828" s="31"/>
      <c r="AD1828" s="31"/>
      <c r="AE1828" s="31"/>
      <c r="AF1828" s="31"/>
      <c r="AG1828" s="31"/>
      <c r="AH1828" s="31"/>
    </row>
    <row r="1829" spans="1:34" x14ac:dyDescent="0.4">
      <c r="A1829" s="31">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31"/>
      <c r="C1829" s="25" t="str">
        <f t="shared" si="56"/>
        <v>001</v>
      </c>
      <c r="D1829" s="31"/>
      <c r="E1829" s="31"/>
      <c r="F1829" s="31" t="str">
        <f>IF(A1829&lt;&gt;"", _xlfn.IFNA(INDEX(Grunddaten!$A$9:$S$159,MATCH(A1829,Input_Lieferant!$B$9:$B$158,0),MATCH(W1829,Grunddaten!$A$8:$M$8,0)),""), "")&amp;""</f>
        <v>2.92</v>
      </c>
      <c r="G1829" s="31"/>
      <c r="H1829" s="31"/>
      <c r="I1829" s="31"/>
      <c r="J1829" s="31"/>
      <c r="K1829" s="31"/>
      <c r="L1829" s="31"/>
      <c r="M1829" s="31"/>
      <c r="N1829" s="31"/>
      <c r="O1829" s="31"/>
      <c r="P1829" s="31"/>
      <c r="Q1829" s="31"/>
      <c r="R1829" s="31"/>
      <c r="S1829" s="31"/>
      <c r="T1829" s="31"/>
      <c r="U1829" s="31"/>
      <c r="V1829" s="31"/>
      <c r="W1829" s="31" t="str">
        <f t="shared" si="57"/>
        <v>V_REVFREMD</v>
      </c>
      <c r="X1829" s="31"/>
      <c r="Y1829" s="31"/>
      <c r="Z1829" s="31"/>
      <c r="AA1829" s="31"/>
      <c r="AB1829" s="31"/>
      <c r="AC1829" s="31"/>
      <c r="AD1829" s="31"/>
      <c r="AE1829" s="31"/>
      <c r="AF1829" s="31"/>
      <c r="AG1829" s="31"/>
      <c r="AH1829" s="31"/>
    </row>
    <row r="1830" spans="1:34" x14ac:dyDescent="0.4">
      <c r="A1830" s="31">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31"/>
      <c r="C1830" s="25" t="str">
        <f t="shared" si="56"/>
        <v>001</v>
      </c>
      <c r="D1830" s="31"/>
      <c r="E1830" s="31"/>
      <c r="F1830" s="31" t="str">
        <f>IF(A1830&lt;&gt;"", _xlfn.IFNA(INDEX(Grunddaten!$A$9:$S$159,MATCH(A1830,Input_Lieferant!$B$9:$B$158,0),MATCH(W1830,Grunddaten!$A$8:$M$8,0)),""), "")&amp;""</f>
        <v>2.81</v>
      </c>
      <c r="G1830" s="31"/>
      <c r="H1830" s="31"/>
      <c r="I1830" s="31"/>
      <c r="J1830" s="31"/>
      <c r="K1830" s="31"/>
      <c r="L1830" s="31"/>
      <c r="M1830" s="31"/>
      <c r="N1830" s="31"/>
      <c r="O1830" s="31"/>
      <c r="P1830" s="31"/>
      <c r="Q1830" s="31"/>
      <c r="R1830" s="31"/>
      <c r="S1830" s="31"/>
      <c r="T1830" s="31"/>
      <c r="U1830" s="31"/>
      <c r="V1830" s="31"/>
      <c r="W1830" s="31" t="str">
        <f t="shared" si="57"/>
        <v>V_REVEIGEN</v>
      </c>
      <c r="X1830" s="31"/>
      <c r="Y1830" s="31"/>
      <c r="Z1830" s="31"/>
      <c r="AA1830" s="31"/>
      <c r="AB1830" s="31"/>
      <c r="AC1830" s="31"/>
      <c r="AD1830" s="31"/>
      <c r="AE1830" s="31"/>
      <c r="AF1830" s="31"/>
      <c r="AG1830" s="31"/>
      <c r="AH1830" s="31"/>
    </row>
    <row r="1831" spans="1:34" x14ac:dyDescent="0.4">
      <c r="A1831" s="31">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31"/>
      <c r="C1831" s="25" t="str">
        <f t="shared" si="56"/>
        <v>001</v>
      </c>
      <c r="D1831" s="31"/>
      <c r="E1831" s="31"/>
      <c r="F1831" s="31" t="str">
        <f>IF(A1831&lt;&gt;"", _xlfn.IFNA(INDEX('Systemmanager - Datenassistent'!$A$9:$AE$159,MATCH(A1831,Input_Lieferant!$B$9:$B$158,0),MATCH(W1831,'Systemmanager - Datenassistent'!$A$8:$AE$8,0)),""), "")&amp;""</f>
        <v>dArcxhwScsvAzAOXHyHVCeLSwcRMoV</v>
      </c>
      <c r="G1831" s="31"/>
      <c r="H1831" s="31"/>
      <c r="I1831" s="31"/>
      <c r="J1831" s="31"/>
      <c r="K1831" s="31"/>
      <c r="L1831" s="31"/>
      <c r="M1831" s="31"/>
      <c r="N1831" s="31"/>
      <c r="O1831" s="31"/>
      <c r="P1831" s="31"/>
      <c r="Q1831" s="31"/>
      <c r="R1831" s="31"/>
      <c r="S1831" s="31"/>
      <c r="T1831" s="31"/>
      <c r="U1831" s="31"/>
      <c r="V1831" s="31"/>
      <c r="W1831" s="31" t="str">
        <f t="shared" si="57"/>
        <v>V_SYSTEMMANAGER</v>
      </c>
      <c r="X1831" s="31"/>
      <c r="Y1831" s="31"/>
      <c r="Z1831" s="31"/>
      <c r="AA1831" s="31"/>
      <c r="AB1831" s="31"/>
      <c r="AC1831" s="31"/>
      <c r="AD1831" s="31"/>
      <c r="AE1831" s="31"/>
      <c r="AF1831" s="31"/>
      <c r="AG1831" s="31"/>
      <c r="AH1831" s="31"/>
    </row>
    <row r="1832" spans="1:34" x14ac:dyDescent="0.4">
      <c r="A1832" s="31">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31"/>
      <c r="C1832" s="25" t="str">
        <f t="shared" si="56"/>
        <v>001</v>
      </c>
      <c r="D1832" s="31"/>
      <c r="E1832" s="31"/>
      <c r="F1832" s="31" t="str">
        <f>IF(A1832&lt;&gt;"", _xlfn.IFNA(INDEX(Grunddaten!$A$9:$S$159,MATCH(A1832,Input_Lieferant!$B$9:$B$158,0),MATCH(W1832,Grunddaten!$A$8:$M$8,0)),""), "")&amp;""</f>
        <v>P</v>
      </c>
      <c r="G1832" s="31"/>
      <c r="H1832" s="31"/>
      <c r="I1832" s="31"/>
      <c r="J1832" s="31"/>
      <c r="K1832" s="31"/>
      <c r="L1832" s="31"/>
      <c r="M1832" s="31"/>
      <c r="N1832" s="31"/>
      <c r="O1832" s="31"/>
      <c r="P1832" s="31"/>
      <c r="Q1832" s="31"/>
      <c r="R1832" s="31"/>
      <c r="S1832" s="31"/>
      <c r="T1832" s="31"/>
      <c r="U1832" s="31"/>
      <c r="V1832" s="31"/>
      <c r="W1832" s="31" t="str">
        <f t="shared" si="57"/>
        <v>V_UEBERSETZUNG</v>
      </c>
      <c r="X1832" s="31"/>
      <c r="Y1832" s="31"/>
      <c r="Z1832" s="31"/>
      <c r="AA1832" s="31"/>
      <c r="AB1832" s="31"/>
      <c r="AC1832" s="31"/>
      <c r="AD1832" s="31"/>
      <c r="AE1832" s="31"/>
      <c r="AF1832" s="31"/>
      <c r="AG1832" s="31"/>
      <c r="AH1832" s="31"/>
    </row>
    <row r="1833" spans="1:34" x14ac:dyDescent="0.4">
      <c r="A1833" s="31">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31"/>
      <c r="C1833" s="25" t="str">
        <f t="shared" si="56"/>
        <v>001</v>
      </c>
      <c r="D1833" s="31"/>
      <c r="E1833" s="31"/>
      <c r="F1833" s="31" t="str">
        <f>IF(A1833&lt;&gt;"", _xlfn.IFNA(INDEX('Systemmanager - Datenassistent'!$A$9:$AE$159,MATCH(A1833,Input_Lieferant!$B$9:$B$158,0),MATCH(W1833,'Systemmanager - Datenassistent'!$A$8:$AE$8,0)),""), "")&amp;""</f>
        <v>CVHPTiKxOxsSSGlUfKckzHdhhWlIiR</v>
      </c>
      <c r="G1833" s="31"/>
      <c r="H1833" s="31"/>
      <c r="I1833" s="31"/>
      <c r="J1833" s="31"/>
      <c r="K1833" s="31"/>
      <c r="L1833" s="31"/>
      <c r="M1833" s="31"/>
      <c r="N1833" s="31"/>
      <c r="O1833" s="31"/>
      <c r="P1833" s="31"/>
      <c r="Q1833" s="31"/>
      <c r="R1833" s="31"/>
      <c r="S1833" s="31"/>
      <c r="T1833" s="31"/>
      <c r="U1833" s="31"/>
      <c r="V1833" s="31"/>
      <c r="W1833" s="31" t="str">
        <f t="shared" si="57"/>
        <v>V_KENNZIFFER</v>
      </c>
      <c r="X1833" s="31"/>
      <c r="Y1833" s="31"/>
      <c r="Z1833" s="31"/>
      <c r="AA1833" s="31"/>
      <c r="AB1833" s="31"/>
      <c r="AC1833" s="31"/>
      <c r="AD1833" s="31"/>
      <c r="AE1833" s="31"/>
      <c r="AF1833" s="31"/>
      <c r="AG1833" s="31"/>
      <c r="AH1833" s="31"/>
    </row>
    <row r="1834" spans="1:34" x14ac:dyDescent="0.4">
      <c r="A1834" s="31">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31"/>
      <c r="C1834" s="25" t="str">
        <f t="shared" si="56"/>
        <v>001</v>
      </c>
      <c r="D1834" s="31"/>
      <c r="E1834" s="31"/>
      <c r="F1834" s="31" t="str">
        <f>IF(A1834&lt;&gt;"", _xlfn.IFNA(INDEX('Systemmanager - Datenassistent'!$A$9:$AE$159,MATCH(A1834,Input_Lieferant!$B$9:$B$158,0),MATCH(W1834,'Systemmanager - Datenassistent'!$A$8:$AE$8,0)),""), "")&amp;""</f>
        <v>qrwhduyNutMiIPURQyAhVSiAAihPLp</v>
      </c>
      <c r="G1834" s="31"/>
      <c r="H1834" s="31"/>
      <c r="I1834" s="31"/>
      <c r="J1834" s="31"/>
      <c r="K1834" s="31"/>
      <c r="L1834" s="31"/>
      <c r="M1834" s="31"/>
      <c r="N1834" s="31"/>
      <c r="O1834" s="31"/>
      <c r="P1834" s="31"/>
      <c r="Q1834" s="31"/>
      <c r="R1834" s="31"/>
      <c r="S1834" s="31"/>
      <c r="T1834" s="31"/>
      <c r="U1834" s="31"/>
      <c r="V1834" s="31"/>
      <c r="W1834" s="31" t="str">
        <f t="shared" si="57"/>
        <v>V_NEXT_HIGHER</v>
      </c>
      <c r="X1834" s="31"/>
      <c r="Y1834" s="31"/>
      <c r="Z1834" s="31"/>
      <c r="AA1834" s="31"/>
      <c r="AB1834" s="31"/>
      <c r="AC1834" s="31"/>
      <c r="AD1834" s="31"/>
      <c r="AE1834" s="31"/>
      <c r="AF1834" s="31"/>
      <c r="AG1834" s="31"/>
      <c r="AH1834" s="31"/>
    </row>
    <row r="1835" spans="1:34" x14ac:dyDescent="0.4">
      <c r="A1835" s="31">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31"/>
      <c r="C1835" s="25" t="str">
        <f t="shared" si="56"/>
        <v>001</v>
      </c>
      <c r="D1835" s="31"/>
      <c r="E1835" s="31"/>
      <c r="F1835" s="31" t="str">
        <f>IF(A1835&lt;&gt;"", _xlfn.IFNA(INDEX(Grunddaten!$A$9:$S$159,MATCH(A1835,Input_Lieferant!$B$9:$B$158,0),MATCH(W1835,Grunddaten!$A$8:$M$8,0)),""), "")&amp;""</f>
        <v/>
      </c>
      <c r="G1835" s="31"/>
      <c r="H1835" s="31"/>
      <c r="I1835" s="31"/>
      <c r="J1835" s="31"/>
      <c r="K1835" s="31"/>
      <c r="L1835" s="31"/>
      <c r="M1835" s="31"/>
      <c r="N1835" s="31"/>
      <c r="O1835" s="31"/>
      <c r="P1835" s="31"/>
      <c r="Q1835" s="31"/>
      <c r="R1835" s="31"/>
      <c r="S1835" s="31"/>
      <c r="T1835" s="31"/>
      <c r="U1835" s="31"/>
      <c r="V1835" s="31"/>
      <c r="W1835" s="31" t="str">
        <f t="shared" si="57"/>
        <v>V_ZERTFLUG</v>
      </c>
      <c r="X1835" s="31"/>
      <c r="Y1835" s="31"/>
      <c r="Z1835" s="31"/>
      <c r="AA1835" s="31"/>
      <c r="AB1835" s="31"/>
      <c r="AC1835" s="31"/>
      <c r="AD1835" s="31"/>
      <c r="AE1835" s="31"/>
      <c r="AF1835" s="31"/>
      <c r="AG1835" s="31"/>
      <c r="AH1835" s="31"/>
    </row>
    <row r="1836" spans="1:34" x14ac:dyDescent="0.4">
      <c r="A1836" s="31">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31"/>
      <c r="C1836" s="25" t="str">
        <f t="shared" si="56"/>
        <v>001</v>
      </c>
      <c r="D1836" s="31"/>
      <c r="E1836" s="31"/>
      <c r="F1836" s="31" t="str">
        <f>IF(A1836&lt;&gt;"", _xlfn.IFNA(INDEX('Systemmanager - Datenassistent'!$A$9:$AE$159,MATCH(A1836,Input_Lieferant!$B$9:$B$158,0),MATCH(W1836,'Systemmanager - Datenassistent'!$A$8:$AE$8,0)),""), "")&amp;""</f>
        <v>X</v>
      </c>
      <c r="G1836" s="31"/>
      <c r="H1836" s="31"/>
      <c r="I1836" s="31"/>
      <c r="J1836" s="31"/>
      <c r="K1836" s="31"/>
      <c r="L1836" s="31"/>
      <c r="M1836" s="31"/>
      <c r="N1836" s="31"/>
      <c r="O1836" s="31"/>
      <c r="P1836" s="31"/>
      <c r="Q1836" s="31"/>
      <c r="R1836" s="31"/>
      <c r="S1836" s="31"/>
      <c r="T1836" s="31"/>
      <c r="U1836" s="31"/>
      <c r="V1836" s="31"/>
      <c r="W1836" s="31" t="str">
        <f t="shared" si="57"/>
        <v>V_APM</v>
      </c>
      <c r="X1836" s="31"/>
      <c r="Y1836" s="31"/>
      <c r="Z1836" s="31"/>
      <c r="AA1836" s="31"/>
      <c r="AB1836" s="31"/>
      <c r="AC1836" s="31"/>
      <c r="AD1836" s="31"/>
      <c r="AE1836" s="31"/>
      <c r="AF1836" s="31"/>
      <c r="AG1836" s="31"/>
      <c r="AH1836" s="31"/>
    </row>
    <row r="1837" spans="1:34" x14ac:dyDescent="0.4">
      <c r="A1837" s="31">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31"/>
      <c r="C1837" s="25" t="str">
        <f t="shared" si="56"/>
        <v>001</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V_CHEOPS</v>
      </c>
      <c r="X1837" s="31"/>
      <c r="Y1837" s="31"/>
      <c r="Z1837" s="31"/>
      <c r="AA1837" s="31"/>
      <c r="AB1837" s="31"/>
      <c r="AC1837" s="31"/>
      <c r="AD1837" s="31"/>
      <c r="AE1837" s="31"/>
      <c r="AF1837" s="31"/>
      <c r="AG1837" s="31"/>
      <c r="AH1837" s="31"/>
    </row>
    <row r="1838" spans="1:34" x14ac:dyDescent="0.4">
      <c r="A1838" s="31">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31"/>
      <c r="C1838" s="25" t="str">
        <f t="shared" si="56"/>
        <v>001</v>
      </c>
      <c r="D1838" s="31"/>
      <c r="E1838" s="31"/>
      <c r="F1838" s="31" t="str">
        <f>IF(A1838&lt;&gt;"", _xlfn.IFNA(INDEX('Systemmanager - Datenassistent'!$A$9:$AE$159,MATCH(A1838,Input_Lieferant!$B$9:$B$158,0),MATCH(W1838,'Systemmanager - Datenassistent'!$A$8:$AE$8,0)),""), "")&amp;""</f>
        <v>X</v>
      </c>
      <c r="G1838" s="31"/>
      <c r="H1838" s="31"/>
      <c r="I1838" s="31"/>
      <c r="J1838" s="31"/>
      <c r="K1838" s="31"/>
      <c r="L1838" s="31"/>
      <c r="M1838" s="31"/>
      <c r="N1838" s="31"/>
      <c r="O1838" s="31"/>
      <c r="P1838" s="31"/>
      <c r="Q1838" s="31"/>
      <c r="R1838" s="31"/>
      <c r="S1838" s="31"/>
      <c r="T1838" s="31"/>
      <c r="U1838" s="31"/>
      <c r="V1838" s="31"/>
      <c r="W1838" s="31" t="str">
        <f t="shared" si="57"/>
        <v>V_SVSAA</v>
      </c>
      <c r="X1838" s="31"/>
      <c r="Y1838" s="31"/>
      <c r="Z1838" s="31"/>
      <c r="AA1838" s="31"/>
      <c r="AB1838" s="31"/>
      <c r="AC1838" s="31"/>
      <c r="AD1838" s="31"/>
      <c r="AE1838" s="31"/>
      <c r="AF1838" s="31"/>
      <c r="AG1838" s="31"/>
      <c r="AH1838" s="31"/>
    </row>
    <row r="1839" spans="1:34" x14ac:dyDescent="0.4">
      <c r="A1839" s="31">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31"/>
      <c r="C1839" s="25" t="str">
        <f t="shared" si="56"/>
        <v>001</v>
      </c>
      <c r="D1839" s="31"/>
      <c r="E1839" s="31"/>
      <c r="F1839" s="31" t="str">
        <f>IF(A1839&lt;&gt;"", IFERROR(ROUND(INDEX(Input_Lieferant!$A$9:$AS$159,MATCH(A1839,Input_Lieferant!$B$9:$B$158,0),MATCH(W1839,Input_Lieferant!$A$8:$AS$8,0)),2),""), "")&amp;""</f>
        <v>4.77</v>
      </c>
      <c r="G1839" s="31"/>
      <c r="H1839" s="31"/>
      <c r="I1839" s="31"/>
      <c r="J1839" s="31"/>
      <c r="K1839" s="31"/>
      <c r="L1839" s="31"/>
      <c r="M1839" s="31"/>
      <c r="N1839" s="31"/>
      <c r="O1839" s="31"/>
      <c r="P1839" s="31"/>
      <c r="Q1839" s="31"/>
      <c r="R1839" s="31"/>
      <c r="S1839" s="31"/>
      <c r="T1839" s="31"/>
      <c r="U1839" s="31"/>
      <c r="V1839" s="31"/>
      <c r="W1839" s="31" t="str">
        <f t="shared" si="57"/>
        <v>V_BEWERTUNGSPREIS</v>
      </c>
      <c r="X1839" s="31"/>
      <c r="Y1839" s="31"/>
      <c r="Z1839" s="31"/>
      <c r="AA1839" s="31"/>
      <c r="AB1839" s="31"/>
      <c r="AC1839" s="31"/>
      <c r="AD1839" s="31"/>
      <c r="AE1839" s="31"/>
      <c r="AF1839" s="31"/>
      <c r="AG1839" s="31"/>
      <c r="AH1839" s="31"/>
    </row>
    <row r="1840" spans="1:34" x14ac:dyDescent="0.4">
      <c r="A1840" s="31">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31"/>
      <c r="C1840" s="25" t="str">
        <f t="shared" si="56"/>
        <v>001</v>
      </c>
      <c r="D1840" s="31"/>
      <c r="E1840" s="31"/>
      <c r="F1840" s="31" t="str">
        <f>IF(A1840&lt;&gt;"", _xlfn.IFNA(INDEX(Input_Lieferant!$A$9:$AS$159,MATCH(A1840,Input_Lieferant!$B$9:$B$158,0),MATCH(W1840,Input_Lieferant!$A$8:$AS$8,0)),""), "")&amp;""</f>
        <v>CHF</v>
      </c>
      <c r="G1840" s="31"/>
      <c r="H1840" s="31"/>
      <c r="I1840" s="31"/>
      <c r="J1840" s="31"/>
      <c r="K1840" s="31"/>
      <c r="L1840" s="31"/>
      <c r="M1840" s="31"/>
      <c r="N1840" s="31"/>
      <c r="O1840" s="31"/>
      <c r="P1840" s="31"/>
      <c r="Q1840" s="31"/>
      <c r="R1840" s="31"/>
      <c r="S1840" s="31"/>
      <c r="T1840" s="31"/>
      <c r="U1840" s="31"/>
      <c r="V1840" s="31"/>
      <c r="W1840" s="31" t="str">
        <f t="shared" si="57"/>
        <v>V_WAEHRUNG</v>
      </c>
      <c r="X1840" s="31"/>
      <c r="Y1840" s="31"/>
      <c r="Z1840" s="31"/>
      <c r="AA1840" s="31"/>
      <c r="AB1840" s="31"/>
      <c r="AC1840" s="31"/>
      <c r="AD1840" s="31"/>
      <c r="AE1840" s="31"/>
      <c r="AF1840" s="31"/>
      <c r="AG1840" s="31"/>
      <c r="AH1840" s="31"/>
    </row>
    <row r="1841" spans="1:34" x14ac:dyDescent="0.4">
      <c r="A1841" s="31">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31"/>
      <c r="C1841" s="25" t="str">
        <f t="shared" si="56"/>
        <v>001</v>
      </c>
      <c r="D1841" s="31"/>
      <c r="E1841" s="31"/>
      <c r="F1841" s="31" t="str">
        <f>IF(A1841&lt;&gt;"", _xlfn.IFNA(INDEX(Input_Lieferant!$A$9:$AS$159,MATCH(A1841,Input_Lieferant!$B$9:$B$158,0),MATCH(W1841,Input_Lieferant!$A$8:$AS$8,0)),""), "")&amp;""</f>
        <v>58</v>
      </c>
      <c r="G1841" s="31"/>
      <c r="H1841" s="31"/>
      <c r="I1841" s="31"/>
      <c r="J1841" s="31"/>
      <c r="K1841" s="31"/>
      <c r="L1841" s="31"/>
      <c r="M1841" s="31"/>
      <c r="N1841" s="31"/>
      <c r="O1841" s="31"/>
      <c r="P1841" s="31"/>
      <c r="Q1841" s="31"/>
      <c r="R1841" s="31"/>
      <c r="S1841" s="31"/>
      <c r="T1841" s="31"/>
      <c r="U1841" s="31"/>
      <c r="V1841" s="31"/>
      <c r="W1841" s="31" t="str">
        <f t="shared" si="57"/>
        <v>V_PREISEINHEIT</v>
      </c>
      <c r="X1841" s="31"/>
      <c r="Y1841" s="31"/>
      <c r="Z1841" s="31"/>
      <c r="AA1841" s="31"/>
      <c r="AB1841" s="31"/>
      <c r="AC1841" s="31"/>
      <c r="AD1841" s="31"/>
      <c r="AE1841" s="31"/>
      <c r="AF1841" s="31"/>
      <c r="AG1841" s="31"/>
      <c r="AH1841" s="31"/>
    </row>
    <row r="1842" spans="1:34" x14ac:dyDescent="0.4">
      <c r="A1842" s="31">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31"/>
      <c r="C1842" s="25" t="str">
        <f t="shared" si="56"/>
        <v>001</v>
      </c>
      <c r="D1842" s="31"/>
      <c r="E1842" s="31"/>
      <c r="F1842" s="31">
        <f ca="1">IF(A1842&lt;&gt;"",NOW(),"")</f>
        <v>45755.458306365741</v>
      </c>
      <c r="G1842" s="31"/>
      <c r="H1842" s="31"/>
      <c r="I1842" s="31"/>
      <c r="J1842" s="31"/>
      <c r="K1842" s="31"/>
      <c r="L1842" s="31"/>
      <c r="M1842" s="31"/>
      <c r="N1842" s="31"/>
      <c r="O1842" s="31"/>
      <c r="P1842" s="31"/>
      <c r="Q1842" s="31"/>
      <c r="R1842" s="31"/>
      <c r="S1842" s="31"/>
      <c r="T1842" s="31"/>
      <c r="U1842" s="31"/>
      <c r="V1842" s="31"/>
      <c r="W1842" s="31" t="str">
        <f t="shared" si="57"/>
        <v>V_GUELTIGAB</v>
      </c>
      <c r="X1842" s="31"/>
      <c r="Y1842" s="31"/>
      <c r="Z1842" s="31"/>
      <c r="AA1842" s="31"/>
      <c r="AB1842" s="31"/>
      <c r="AC1842" s="31"/>
      <c r="AD1842" s="31"/>
      <c r="AE1842" s="31"/>
      <c r="AF1842" s="31"/>
      <c r="AG1842" s="31"/>
      <c r="AH1842" s="31"/>
    </row>
    <row r="1843" spans="1:34" x14ac:dyDescent="0.4">
      <c r="A1843" s="31">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31"/>
      <c r="C1843" s="25" t="str">
        <f t="shared" si="56"/>
        <v>001</v>
      </c>
      <c r="D1843" s="31"/>
      <c r="E1843" s="31"/>
      <c r="F1843" s="31" t="str">
        <f>IF(A1843&lt;&gt;"", _xlfn.IFNA(INDEX('Systemmanager - Datenassistent'!$A$9:$AE$159,MATCH(A1843,Input_Lieferant!$B$9:$B$158,0),MATCH(W1843,'Systemmanager - Datenassistent'!$A$8:$AE$8,0)),""), "")&amp;""</f>
        <v/>
      </c>
      <c r="G1843" s="31"/>
      <c r="H1843" s="31"/>
      <c r="I1843" s="31"/>
      <c r="J1843" s="31"/>
      <c r="K1843" s="31"/>
      <c r="L1843" s="31"/>
      <c r="M1843" s="31"/>
      <c r="N1843" s="31"/>
      <c r="O1843" s="31"/>
      <c r="P1843" s="31"/>
      <c r="Q1843" s="31"/>
      <c r="R1843" s="31"/>
      <c r="S1843" s="31"/>
      <c r="T1843" s="31"/>
      <c r="U1843" s="31"/>
      <c r="V1843" s="31"/>
      <c r="W1843" s="31" t="str">
        <f t="shared" si="57"/>
        <v>V_MIET_RELEVANZ</v>
      </c>
      <c r="X1843" s="31"/>
      <c r="Y1843" s="31"/>
      <c r="Z1843" s="31"/>
      <c r="AA1843" s="31"/>
      <c r="AB1843" s="31"/>
      <c r="AC1843" s="31"/>
      <c r="AD1843" s="31"/>
      <c r="AE1843" s="31"/>
      <c r="AF1843" s="31"/>
      <c r="AG1843" s="31"/>
      <c r="AH1843" s="31"/>
    </row>
    <row r="1844" spans="1:34" x14ac:dyDescent="0.4">
      <c r="A1844" s="31">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31"/>
      <c r="C1844" s="25" t="str">
        <f t="shared" si="56"/>
        <v>001</v>
      </c>
      <c r="D1844" s="31"/>
      <c r="E1844" s="31"/>
      <c r="F1844" s="31" t="str">
        <f>IF(A1844&lt;&gt;"", _xlfn.IFNA(INDEX('Systemmanager - Datenassistent'!$A$9:$AE$159,MATCH(A1844,Input_Lieferant!$B$9:$B$158,0),MATCH(W1844,'Systemmanager - Datenassistent'!$A$8:$AE$8,0)),""), "")&amp;""</f>
        <v>2</v>
      </c>
      <c r="G1844" s="31"/>
      <c r="H1844" s="31"/>
      <c r="I1844" s="31"/>
      <c r="J1844" s="31"/>
      <c r="K1844" s="31"/>
      <c r="L1844" s="31"/>
      <c r="M1844" s="31"/>
      <c r="N1844" s="31"/>
      <c r="O1844" s="31"/>
      <c r="P1844" s="31"/>
      <c r="Q1844" s="31"/>
      <c r="R1844" s="31"/>
      <c r="S1844" s="31"/>
      <c r="T1844" s="31"/>
      <c r="U1844" s="31"/>
      <c r="V1844" s="31"/>
      <c r="W1844" s="31" t="str">
        <f t="shared" si="57"/>
        <v>V_NACHSCHUBKLASSE</v>
      </c>
      <c r="X1844" s="31"/>
      <c r="Y1844" s="31"/>
      <c r="Z1844" s="31"/>
      <c r="AA1844" s="31"/>
      <c r="AB1844" s="31"/>
      <c r="AC1844" s="31"/>
      <c r="AD1844" s="31"/>
      <c r="AE1844" s="31"/>
      <c r="AF1844" s="31"/>
      <c r="AG1844" s="31"/>
      <c r="AH1844" s="31"/>
    </row>
    <row r="1845" spans="1:34" x14ac:dyDescent="0.4">
      <c r="A1845" s="31">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31"/>
      <c r="C1845" s="25" t="str">
        <f t="shared" si="56"/>
        <v>001</v>
      </c>
      <c r="D1845" s="31"/>
      <c r="E1845" s="31"/>
      <c r="F1845" s="31" t="str">
        <f>IF(A1845&lt;&gt;"", _xlfn.IFNA(INDEX(Input_Lieferant!$A$9:$AS$159,MATCH(A1845,Input_Lieferant!$B$9:$B$158,0),MATCH(W1845,Input_Lieferant!$A$8:$AS$8,0)),""), "")&amp;""</f>
        <v>33</v>
      </c>
      <c r="G1845" s="31"/>
      <c r="H1845" s="31"/>
      <c r="I1845" s="31"/>
      <c r="J1845" s="31"/>
      <c r="K1845" s="31"/>
      <c r="L1845" s="31"/>
      <c r="M1845" s="31"/>
      <c r="N1845" s="31"/>
      <c r="O1845" s="31"/>
      <c r="P1845" s="31"/>
      <c r="Q1845" s="31"/>
      <c r="R1845" s="31"/>
      <c r="S1845" s="31"/>
      <c r="T1845" s="31"/>
      <c r="U1845" s="31"/>
      <c r="V1845" s="31"/>
      <c r="W1845" s="31" t="str">
        <f t="shared" si="57"/>
        <v>V_LAGERFAEHIGKEIT</v>
      </c>
      <c r="X1845" s="31"/>
      <c r="Y1845" s="31"/>
      <c r="Z1845" s="31"/>
      <c r="AA1845" s="31"/>
      <c r="AB1845" s="31"/>
      <c r="AC1845" s="31"/>
      <c r="AD1845" s="31"/>
      <c r="AE1845" s="31"/>
      <c r="AF1845" s="31"/>
      <c r="AG1845" s="31"/>
      <c r="AH1845" s="31"/>
    </row>
    <row r="1846" spans="1:34" x14ac:dyDescent="0.4">
      <c r="A1846" s="31">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31"/>
      <c r="C1846" s="25" t="str">
        <f t="shared" si="56"/>
        <v>001</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V_BETRIEBSMITTEL</v>
      </c>
      <c r="X1846" s="31"/>
      <c r="Y1846" s="31"/>
      <c r="Z1846" s="31"/>
      <c r="AA1846" s="31"/>
      <c r="AB1846" s="31"/>
      <c r="AC1846" s="31"/>
      <c r="AD1846" s="31"/>
      <c r="AE1846" s="31"/>
      <c r="AF1846" s="31"/>
      <c r="AG1846" s="31"/>
      <c r="AH1846" s="31"/>
    </row>
    <row r="1847" spans="1:34" x14ac:dyDescent="0.4">
      <c r="A1847" s="31">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31"/>
      <c r="C1847" s="25" t="str">
        <f t="shared" si="56"/>
        <v>001</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31"/>
      <c r="H1847" s="31"/>
      <c r="I1847" s="31"/>
      <c r="J1847" s="31"/>
      <c r="K1847" s="31"/>
      <c r="L1847" s="31"/>
      <c r="M1847" s="31"/>
      <c r="N1847" s="31"/>
      <c r="O1847" s="31"/>
      <c r="P1847" s="31"/>
      <c r="Q1847" s="31"/>
      <c r="R1847" s="31"/>
      <c r="S1847" s="31"/>
      <c r="T1847" s="31"/>
      <c r="U1847" s="31"/>
      <c r="V1847" s="31"/>
      <c r="W1847" s="31" t="str">
        <f t="shared" si="57"/>
        <v>V_SONDERBETRIEBSMITTEL_MKZ</v>
      </c>
      <c r="X1847" s="31"/>
      <c r="Y1847" s="31"/>
      <c r="Z1847" s="31"/>
      <c r="AA1847" s="31"/>
      <c r="AB1847" s="31"/>
      <c r="AC1847" s="31"/>
      <c r="AD1847" s="31"/>
      <c r="AE1847" s="31"/>
      <c r="AF1847" s="31"/>
      <c r="AG1847" s="31"/>
      <c r="AH1847" s="31"/>
    </row>
    <row r="1848" spans="1:34" x14ac:dyDescent="0.4">
      <c r="A1848" s="31">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31"/>
      <c r="C1848" s="25" t="str">
        <f t="shared" si="56"/>
        <v>001</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V_SONDERBETRIEBSMITTEL_PRD</v>
      </c>
      <c r="X1848" s="31"/>
      <c r="Y1848" s="31"/>
      <c r="Z1848" s="31"/>
      <c r="AA1848" s="31"/>
      <c r="AB1848" s="31"/>
      <c r="AC1848" s="31"/>
      <c r="AD1848" s="31"/>
      <c r="AE1848" s="31"/>
      <c r="AF1848" s="31"/>
      <c r="AG1848" s="31"/>
      <c r="AH1848" s="31"/>
    </row>
    <row r="1849" spans="1:34" x14ac:dyDescent="0.4">
      <c r="A1849" s="31">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31"/>
      <c r="C1849" s="25" t="str">
        <f t="shared" si="56"/>
        <v>001</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V_SONDERBETRIEBSMITTEL_TRP</v>
      </c>
      <c r="X1849" s="31"/>
      <c r="Y1849" s="31"/>
      <c r="Z1849" s="31"/>
      <c r="AA1849" s="31"/>
      <c r="AB1849" s="31"/>
      <c r="AC1849" s="31"/>
      <c r="AD1849" s="31"/>
      <c r="AE1849" s="31"/>
      <c r="AF1849" s="31"/>
      <c r="AG1849" s="31"/>
      <c r="AH1849" s="31"/>
    </row>
    <row r="1850" spans="1:34" x14ac:dyDescent="0.4">
      <c r="A1850" s="31">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31"/>
      <c r="C1850" s="25" t="str">
        <f t="shared" si="56"/>
        <v>001</v>
      </c>
      <c r="D1850" s="31"/>
      <c r="E1850" s="31"/>
      <c r="F1850" s="31" t="str">
        <f>IF(A1850&lt;&gt;"", _xlfn.IFNA(INDEX(Grunddaten!$A$9:$S$159,MATCH(A1850,Input_Lieferant!$B$9:$B$158,0),MATCH(W1850,Grunddaten!$A$8:$M$8,0)),""), "")&amp;""</f>
        <v/>
      </c>
      <c r="G1850" s="31"/>
      <c r="H1850" s="31"/>
      <c r="I1850" s="31"/>
      <c r="J1850" s="31"/>
      <c r="K1850" s="31"/>
      <c r="L1850" s="31"/>
      <c r="M1850" s="31"/>
      <c r="N1850" s="31"/>
      <c r="O1850" s="31"/>
      <c r="P1850" s="31"/>
      <c r="Q1850" s="31"/>
      <c r="R1850" s="31"/>
      <c r="S1850" s="31"/>
      <c r="T1850" s="31"/>
      <c r="U1850" s="31"/>
      <c r="V1850" s="31"/>
      <c r="W1850" s="31" t="str">
        <f t="shared" si="57"/>
        <v>V_A_NUMMER</v>
      </c>
      <c r="X1850" s="31"/>
      <c r="Y1850" s="31"/>
      <c r="Z1850" s="31"/>
      <c r="AA1850" s="31"/>
      <c r="AB1850" s="31"/>
      <c r="AC1850" s="31"/>
      <c r="AD1850" s="31"/>
      <c r="AE1850" s="31"/>
      <c r="AF1850" s="31"/>
      <c r="AG1850" s="31"/>
      <c r="AH1850" s="31"/>
    </row>
    <row r="1851" spans="1:34" x14ac:dyDescent="0.4">
      <c r="A1851" s="31">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31"/>
      <c r="C1851" s="25" t="str">
        <f t="shared" si="56"/>
        <v>001</v>
      </c>
      <c r="D1851" s="31"/>
      <c r="E1851" s="31"/>
      <c r="F1851" s="31" t="str">
        <f>IF(A1851&lt;&gt;"", _xlfn.IFNA(INDEX(Grunddaten!$A$9:$S$159,MATCH(A1851,Input_Lieferant!$B$9:$B$158,0),MATCH(W1851,Grunddaten!$A$8:$M$8,0)),""), "")&amp;""</f>
        <v>7.25</v>
      </c>
      <c r="G1851" s="31"/>
      <c r="H1851" s="31"/>
      <c r="I1851" s="31"/>
      <c r="J1851" s="31"/>
      <c r="K1851" s="31"/>
      <c r="L1851" s="31"/>
      <c r="M1851" s="31"/>
      <c r="N1851" s="31"/>
      <c r="O1851" s="31"/>
      <c r="P1851" s="31"/>
      <c r="Q1851" s="31"/>
      <c r="R1851" s="31"/>
      <c r="S1851" s="31"/>
      <c r="T1851" s="31"/>
      <c r="U1851" s="31"/>
      <c r="V1851" s="31"/>
      <c r="W1851" s="31" t="str">
        <f t="shared" si="57"/>
        <v>V_REVFREMD</v>
      </c>
      <c r="X1851" s="31"/>
      <c r="Y1851" s="31"/>
      <c r="Z1851" s="31"/>
      <c r="AA1851" s="31"/>
      <c r="AB1851" s="31"/>
      <c r="AC1851" s="31"/>
      <c r="AD1851" s="31"/>
      <c r="AE1851" s="31"/>
      <c r="AF1851" s="31"/>
      <c r="AG1851" s="31"/>
      <c r="AH1851" s="31"/>
    </row>
    <row r="1852" spans="1:34" x14ac:dyDescent="0.4">
      <c r="A1852" s="31">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31"/>
      <c r="C1852" s="25" t="str">
        <f t="shared" si="56"/>
        <v>001</v>
      </c>
      <c r="D1852" s="31"/>
      <c r="E1852" s="31"/>
      <c r="F1852" s="31" t="str">
        <f>IF(A1852&lt;&gt;"", _xlfn.IFNA(INDEX(Grunddaten!$A$9:$S$159,MATCH(A1852,Input_Lieferant!$B$9:$B$158,0),MATCH(W1852,Grunddaten!$A$8:$M$8,0)),""), "")&amp;""</f>
        <v>3.76</v>
      </c>
      <c r="G1852" s="31"/>
      <c r="H1852" s="31"/>
      <c r="I1852" s="31"/>
      <c r="J1852" s="31"/>
      <c r="K1852" s="31"/>
      <c r="L1852" s="31"/>
      <c r="M1852" s="31"/>
      <c r="N1852" s="31"/>
      <c r="O1852" s="31"/>
      <c r="P1852" s="31"/>
      <c r="Q1852" s="31"/>
      <c r="R1852" s="31"/>
      <c r="S1852" s="31"/>
      <c r="T1852" s="31"/>
      <c r="U1852" s="31"/>
      <c r="V1852" s="31"/>
      <c r="W1852" s="31" t="str">
        <f t="shared" si="57"/>
        <v>V_REVEIGEN</v>
      </c>
      <c r="X1852" s="31"/>
      <c r="Y1852" s="31"/>
      <c r="Z1852" s="31"/>
      <c r="AA1852" s="31"/>
      <c r="AB1852" s="31"/>
      <c r="AC1852" s="31"/>
      <c r="AD1852" s="31"/>
      <c r="AE1852" s="31"/>
      <c r="AF1852" s="31"/>
      <c r="AG1852" s="31"/>
      <c r="AH1852" s="31"/>
    </row>
    <row r="1853" spans="1:34" x14ac:dyDescent="0.4">
      <c r="A1853" s="31">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31"/>
      <c r="C1853" s="25" t="str">
        <f t="shared" si="56"/>
        <v>001</v>
      </c>
      <c r="D1853" s="31"/>
      <c r="E1853" s="31"/>
      <c r="F1853" s="31" t="str">
        <f>IF(A1853&lt;&gt;"", _xlfn.IFNA(INDEX('Systemmanager - Datenassistent'!$A$9:$AE$159,MATCH(A1853,Input_Lieferant!$B$9:$B$158,0),MATCH(W1853,'Systemmanager - Datenassistent'!$A$8:$AE$8,0)),""), "")&amp;""</f>
        <v>vmskdmxBQbatptCfkAuuWuzwpugiWO</v>
      </c>
      <c r="G1853" s="31"/>
      <c r="H1853" s="31"/>
      <c r="I1853" s="31"/>
      <c r="J1853" s="31"/>
      <c r="K1853" s="31"/>
      <c r="L1853" s="31"/>
      <c r="M1853" s="31"/>
      <c r="N1853" s="31"/>
      <c r="O1853" s="31"/>
      <c r="P1853" s="31"/>
      <c r="Q1853" s="31"/>
      <c r="R1853" s="31"/>
      <c r="S1853" s="31"/>
      <c r="T1853" s="31"/>
      <c r="U1853" s="31"/>
      <c r="V1853" s="31"/>
      <c r="W1853" s="31" t="str">
        <f t="shared" si="57"/>
        <v>V_SYSTEMMANAGER</v>
      </c>
      <c r="X1853" s="31"/>
      <c r="Y1853" s="31"/>
      <c r="Z1853" s="31"/>
      <c r="AA1853" s="31"/>
      <c r="AB1853" s="31"/>
      <c r="AC1853" s="31"/>
      <c r="AD1853" s="31"/>
      <c r="AE1853" s="31"/>
      <c r="AF1853" s="31"/>
      <c r="AG1853" s="31"/>
      <c r="AH1853" s="31"/>
    </row>
    <row r="1854" spans="1:34" x14ac:dyDescent="0.4">
      <c r="A1854" s="31">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31"/>
      <c r="C1854" s="25" t="str">
        <f t="shared" si="56"/>
        <v>001</v>
      </c>
      <c r="D1854" s="31"/>
      <c r="E1854" s="31"/>
      <c r="F1854" s="31" t="str">
        <f>IF(A1854&lt;&gt;"", _xlfn.IFNA(INDEX(Grunddaten!$A$9:$S$159,MATCH(A1854,Input_Lieferant!$B$9:$B$158,0),MATCH(W1854,Grunddaten!$A$8:$M$8,0)),""), "")&amp;""</f>
        <v>P</v>
      </c>
      <c r="G1854" s="31"/>
      <c r="H1854" s="31"/>
      <c r="I1854" s="31"/>
      <c r="J1854" s="31"/>
      <c r="K1854" s="31"/>
      <c r="L1854" s="31"/>
      <c r="M1854" s="31"/>
      <c r="N1854" s="31"/>
      <c r="O1854" s="31"/>
      <c r="P1854" s="31"/>
      <c r="Q1854" s="31"/>
      <c r="R1854" s="31"/>
      <c r="S1854" s="31"/>
      <c r="T1854" s="31"/>
      <c r="U1854" s="31"/>
      <c r="V1854" s="31"/>
      <c r="W1854" s="31" t="str">
        <f t="shared" si="57"/>
        <v>V_UEBERSETZUNG</v>
      </c>
      <c r="X1854" s="31"/>
      <c r="Y1854" s="31"/>
      <c r="Z1854" s="31"/>
      <c r="AA1854" s="31"/>
      <c r="AB1854" s="31"/>
      <c r="AC1854" s="31"/>
      <c r="AD1854" s="31"/>
      <c r="AE1854" s="31"/>
      <c r="AF1854" s="31"/>
      <c r="AG1854" s="31"/>
      <c r="AH1854" s="31"/>
    </row>
    <row r="1855" spans="1:34" x14ac:dyDescent="0.4">
      <c r="A1855" s="31">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31"/>
      <c r="C1855" s="25" t="str">
        <f t="shared" si="56"/>
        <v>001</v>
      </c>
      <c r="D1855" s="31"/>
      <c r="E1855" s="31"/>
      <c r="F1855" s="31" t="str">
        <f>IF(A1855&lt;&gt;"", _xlfn.IFNA(INDEX('Systemmanager - Datenassistent'!$A$9:$AE$159,MATCH(A1855,Input_Lieferant!$B$9:$B$158,0),MATCH(W1855,'Systemmanager - Datenassistent'!$A$8:$AE$8,0)),""), "")&amp;""</f>
        <v>TJJOVxzkbsCeHjutSTTdJNrmobNXla</v>
      </c>
      <c r="G1855" s="31"/>
      <c r="H1855" s="31"/>
      <c r="I1855" s="31"/>
      <c r="J1855" s="31"/>
      <c r="K1855" s="31"/>
      <c r="L1855" s="31"/>
      <c r="M1855" s="31"/>
      <c r="N1855" s="31"/>
      <c r="O1855" s="31"/>
      <c r="P1855" s="31"/>
      <c r="Q1855" s="31"/>
      <c r="R1855" s="31"/>
      <c r="S1855" s="31"/>
      <c r="T1855" s="31"/>
      <c r="U1855" s="31"/>
      <c r="V1855" s="31"/>
      <c r="W1855" s="31" t="str">
        <f t="shared" si="57"/>
        <v>V_KENNZIFFER</v>
      </c>
      <c r="X1855" s="31"/>
      <c r="Y1855" s="31"/>
      <c r="Z1855" s="31"/>
      <c r="AA1855" s="31"/>
      <c r="AB1855" s="31"/>
      <c r="AC1855" s="31"/>
      <c r="AD1855" s="31"/>
      <c r="AE1855" s="31"/>
      <c r="AF1855" s="31"/>
      <c r="AG1855" s="31"/>
      <c r="AH1855" s="31"/>
    </row>
    <row r="1856" spans="1:34" x14ac:dyDescent="0.4">
      <c r="A1856" s="31">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31"/>
      <c r="C1856" s="25" t="str">
        <f t="shared" si="56"/>
        <v>001</v>
      </c>
      <c r="D1856" s="31"/>
      <c r="E1856" s="31"/>
      <c r="F1856" s="31" t="str">
        <f>IF(A1856&lt;&gt;"", _xlfn.IFNA(INDEX('Systemmanager - Datenassistent'!$A$9:$AE$159,MATCH(A1856,Input_Lieferant!$B$9:$B$158,0),MATCH(W1856,'Systemmanager - Datenassistent'!$A$8:$AE$8,0)),""), "")&amp;""</f>
        <v>frEynupKmKLPEPCvcUAlEtTcfgNftl</v>
      </c>
      <c r="G1856" s="31"/>
      <c r="H1856" s="31"/>
      <c r="I1856" s="31"/>
      <c r="J1856" s="31"/>
      <c r="K1856" s="31"/>
      <c r="L1856" s="31"/>
      <c r="M1856" s="31"/>
      <c r="N1856" s="31"/>
      <c r="O1856" s="31"/>
      <c r="P1856" s="31"/>
      <c r="Q1856" s="31"/>
      <c r="R1856" s="31"/>
      <c r="S1856" s="31"/>
      <c r="T1856" s="31"/>
      <c r="U1856" s="31"/>
      <c r="V1856" s="31"/>
      <c r="W1856" s="31" t="str">
        <f t="shared" si="57"/>
        <v>V_NEXT_HIGHER</v>
      </c>
      <c r="X1856" s="31"/>
      <c r="Y1856" s="31"/>
      <c r="Z1856" s="31"/>
      <c r="AA1856" s="31"/>
      <c r="AB1856" s="31"/>
      <c r="AC1856" s="31"/>
      <c r="AD1856" s="31"/>
      <c r="AE1856" s="31"/>
      <c r="AF1856" s="31"/>
      <c r="AG1856" s="31"/>
      <c r="AH1856" s="31"/>
    </row>
    <row r="1857" spans="1:34" x14ac:dyDescent="0.4">
      <c r="A1857" s="31">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31"/>
      <c r="C1857" s="25" t="str">
        <f t="shared" si="56"/>
        <v>001</v>
      </c>
      <c r="D1857" s="31"/>
      <c r="E1857" s="31"/>
      <c r="F1857" s="31" t="str">
        <f>IF(A1857&lt;&gt;"", _xlfn.IFNA(INDEX(Grunddaten!$A$9:$S$159,MATCH(A1857,Input_Lieferant!$B$9:$B$158,0),MATCH(W1857,Grunddaten!$A$8:$M$8,0)),""), "")&amp;""</f>
        <v>J</v>
      </c>
      <c r="G1857" s="31"/>
      <c r="H1857" s="31"/>
      <c r="I1857" s="31"/>
      <c r="J1857" s="31"/>
      <c r="K1857" s="31"/>
      <c r="L1857" s="31"/>
      <c r="M1857" s="31"/>
      <c r="N1857" s="31"/>
      <c r="O1857" s="31"/>
      <c r="P1857" s="31"/>
      <c r="Q1857" s="31"/>
      <c r="R1857" s="31"/>
      <c r="S1857" s="31"/>
      <c r="T1857" s="31"/>
      <c r="U1857" s="31"/>
      <c r="V1857" s="31"/>
      <c r="W1857" s="31" t="str">
        <f t="shared" si="57"/>
        <v>V_ZERTFLUG</v>
      </c>
      <c r="X1857" s="31"/>
      <c r="Y1857" s="31"/>
      <c r="Z1857" s="31"/>
      <c r="AA1857" s="31"/>
      <c r="AB1857" s="31"/>
      <c r="AC1857" s="31"/>
      <c r="AD1857" s="31"/>
      <c r="AE1857" s="31"/>
      <c r="AF1857" s="31"/>
      <c r="AG1857" s="31"/>
      <c r="AH1857" s="31"/>
    </row>
    <row r="1858" spans="1:34" x14ac:dyDescent="0.4">
      <c r="A1858" s="31">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31"/>
      <c r="C1858" s="25" t="str">
        <f t="shared" ref="C1858:C1921" si="58">IF(A1858="","","001")</f>
        <v>001</v>
      </c>
      <c r="D1858" s="31"/>
      <c r="E1858" s="31"/>
      <c r="F1858" s="31" t="str">
        <f>IF(A1858&lt;&gt;"", _xlfn.IFNA(INDEX('Systemmanager - Datenassistent'!$A$9:$AE$159,MATCH(A1858,Input_Lieferant!$B$9:$B$158,0),MATCH(W1858,'Systemmanager - Datenassistent'!$A$8:$AE$8,0)),""), "")&amp;""</f>
        <v>X</v>
      </c>
      <c r="G1858" s="31"/>
      <c r="H1858" s="31"/>
      <c r="I1858" s="31"/>
      <c r="J1858" s="31"/>
      <c r="K1858" s="31"/>
      <c r="L1858" s="31"/>
      <c r="M1858" s="31"/>
      <c r="N1858" s="31"/>
      <c r="O1858" s="31"/>
      <c r="P1858" s="31"/>
      <c r="Q1858" s="31"/>
      <c r="R1858" s="31"/>
      <c r="S1858" s="31"/>
      <c r="T1858" s="31"/>
      <c r="U1858" s="31"/>
      <c r="V1858" s="31"/>
      <c r="W1858" s="31" t="str">
        <f t="shared" si="57"/>
        <v>V_APM</v>
      </c>
      <c r="X1858" s="31"/>
      <c r="Y1858" s="31"/>
      <c r="Z1858" s="31"/>
      <c r="AA1858" s="31"/>
      <c r="AB1858" s="31"/>
      <c r="AC1858" s="31"/>
      <c r="AD1858" s="31"/>
      <c r="AE1858" s="31"/>
      <c r="AF1858" s="31"/>
      <c r="AG1858" s="31"/>
      <c r="AH1858" s="31"/>
    </row>
    <row r="1859" spans="1:34" x14ac:dyDescent="0.4">
      <c r="A1859" s="31">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31"/>
      <c r="C1859" s="25" t="str">
        <f t="shared" si="58"/>
        <v>001</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V_CHEOPS</v>
      </c>
      <c r="X1859" s="31"/>
      <c r="Y1859" s="31"/>
      <c r="Z1859" s="31"/>
      <c r="AA1859" s="31"/>
      <c r="AB1859" s="31"/>
      <c r="AC1859" s="31"/>
      <c r="AD1859" s="31"/>
      <c r="AE1859" s="31"/>
      <c r="AF1859" s="31"/>
      <c r="AG1859" s="31"/>
      <c r="AH1859" s="31"/>
    </row>
    <row r="1860" spans="1:34" x14ac:dyDescent="0.4">
      <c r="A1860" s="31">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31"/>
      <c r="C1860" s="25" t="str">
        <f t="shared" si="58"/>
        <v>001</v>
      </c>
      <c r="D1860" s="31"/>
      <c r="E1860" s="31"/>
      <c r="F1860" s="31" t="str">
        <f>IF(A1860&lt;&gt;"", _xlfn.IFNA(INDEX('Systemmanager - Datenassistent'!$A$9:$AE$159,MATCH(A1860,Input_Lieferant!$B$9:$B$158,0),MATCH(W1860,'Systemmanager - Datenassistent'!$A$8:$AE$8,0)),""), "")&amp;""</f>
        <v>X</v>
      </c>
      <c r="G1860" s="31"/>
      <c r="H1860" s="31"/>
      <c r="I1860" s="31"/>
      <c r="J1860" s="31"/>
      <c r="K1860" s="31"/>
      <c r="L1860" s="31"/>
      <c r="M1860" s="31"/>
      <c r="N1860" s="31"/>
      <c r="O1860" s="31"/>
      <c r="P1860" s="31"/>
      <c r="Q1860" s="31"/>
      <c r="R1860" s="31"/>
      <c r="S1860" s="31"/>
      <c r="T1860" s="31"/>
      <c r="U1860" s="31"/>
      <c r="V1860" s="31"/>
      <c r="W1860" s="31" t="str">
        <f t="shared" si="57"/>
        <v>V_SVSAA</v>
      </c>
      <c r="X1860" s="31"/>
      <c r="Y1860" s="31"/>
      <c r="Z1860" s="31"/>
      <c r="AA1860" s="31"/>
      <c r="AB1860" s="31"/>
      <c r="AC1860" s="31"/>
      <c r="AD1860" s="31"/>
      <c r="AE1860" s="31"/>
      <c r="AF1860" s="31"/>
      <c r="AG1860" s="31"/>
      <c r="AH1860" s="31"/>
    </row>
    <row r="1861" spans="1:34" x14ac:dyDescent="0.4">
      <c r="A1861" s="31">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31"/>
      <c r="C1861" s="25" t="str">
        <f t="shared" si="58"/>
        <v>001</v>
      </c>
      <c r="D1861" s="31"/>
      <c r="E1861" s="31"/>
      <c r="F1861" s="31" t="str">
        <f>IF(A1861&lt;&gt;"", IFERROR(ROUND(INDEX(Input_Lieferant!$A$9:$AS$159,MATCH(A1861,Input_Lieferant!$B$9:$B$158,0),MATCH(W1861,Input_Lieferant!$A$8:$AS$8,0)),2),""), "")&amp;""</f>
        <v>7.38</v>
      </c>
      <c r="G1861" s="31"/>
      <c r="H1861" s="31"/>
      <c r="I1861" s="31"/>
      <c r="J1861" s="31"/>
      <c r="K1861" s="31"/>
      <c r="L1861" s="31"/>
      <c r="M1861" s="31"/>
      <c r="N1861" s="31"/>
      <c r="O1861" s="31"/>
      <c r="P1861" s="31"/>
      <c r="Q1861" s="31"/>
      <c r="R1861" s="31"/>
      <c r="S1861" s="31"/>
      <c r="T1861" s="31"/>
      <c r="U1861" s="31"/>
      <c r="V1861" s="31"/>
      <c r="W1861" s="31" t="str">
        <f t="shared" si="57"/>
        <v>V_BEWERTUNGSPREIS</v>
      </c>
      <c r="X1861" s="31"/>
      <c r="Y1861" s="31"/>
      <c r="Z1861" s="31"/>
      <c r="AA1861" s="31"/>
      <c r="AB1861" s="31"/>
      <c r="AC1861" s="31"/>
      <c r="AD1861" s="31"/>
      <c r="AE1861" s="31"/>
      <c r="AF1861" s="31"/>
      <c r="AG1861" s="31"/>
      <c r="AH1861" s="31"/>
    </row>
    <row r="1862" spans="1:34" x14ac:dyDescent="0.4">
      <c r="A1862" s="31">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31"/>
      <c r="C1862" s="25" t="str">
        <f t="shared" si="58"/>
        <v>001</v>
      </c>
      <c r="D1862" s="31"/>
      <c r="E1862" s="31"/>
      <c r="F1862" s="31" t="str">
        <f>IF(A1862&lt;&gt;"", _xlfn.IFNA(INDEX(Input_Lieferant!$A$9:$AS$159,MATCH(A1862,Input_Lieferant!$B$9:$B$158,0),MATCH(W1862,Input_Lieferant!$A$8:$AS$8,0)),""), "")&amp;""</f>
        <v>CHF</v>
      </c>
      <c r="G1862" s="31"/>
      <c r="H1862" s="31"/>
      <c r="I1862" s="31"/>
      <c r="J1862" s="31"/>
      <c r="K1862" s="31"/>
      <c r="L1862" s="31"/>
      <c r="M1862" s="31"/>
      <c r="N1862" s="31"/>
      <c r="O1862" s="31"/>
      <c r="P1862" s="31"/>
      <c r="Q1862" s="31"/>
      <c r="R1862" s="31"/>
      <c r="S1862" s="31"/>
      <c r="T1862" s="31"/>
      <c r="U1862" s="31"/>
      <c r="V1862" s="31"/>
      <c r="W1862" s="31" t="str">
        <f t="shared" si="57"/>
        <v>V_WAEHRUNG</v>
      </c>
      <c r="X1862" s="31"/>
      <c r="Y1862" s="31"/>
      <c r="Z1862" s="31"/>
      <c r="AA1862" s="31"/>
      <c r="AB1862" s="31"/>
      <c r="AC1862" s="31"/>
      <c r="AD1862" s="31"/>
      <c r="AE1862" s="31"/>
      <c r="AF1862" s="31"/>
      <c r="AG1862" s="31"/>
      <c r="AH1862" s="31"/>
    </row>
    <row r="1863" spans="1:34" x14ac:dyDescent="0.4">
      <c r="A1863" s="31">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31"/>
      <c r="C1863" s="25" t="str">
        <f t="shared" si="58"/>
        <v>001</v>
      </c>
      <c r="D1863" s="31"/>
      <c r="E1863" s="31"/>
      <c r="F1863" s="31" t="str">
        <f>IF(A1863&lt;&gt;"", _xlfn.IFNA(INDEX(Input_Lieferant!$A$9:$AS$159,MATCH(A1863,Input_Lieferant!$B$9:$B$158,0),MATCH(W1863,Input_Lieferant!$A$8:$AS$8,0)),""), "")&amp;""</f>
        <v>60</v>
      </c>
      <c r="G1863" s="31"/>
      <c r="H1863" s="31"/>
      <c r="I1863" s="31"/>
      <c r="J1863" s="31"/>
      <c r="K1863" s="31"/>
      <c r="L1863" s="31"/>
      <c r="M1863" s="31"/>
      <c r="N1863" s="31"/>
      <c r="O1863" s="31"/>
      <c r="P1863" s="31"/>
      <c r="Q1863" s="31"/>
      <c r="R1863" s="31"/>
      <c r="S1863" s="31"/>
      <c r="T1863" s="31"/>
      <c r="U1863" s="31"/>
      <c r="V1863" s="31"/>
      <c r="W1863" s="31" t="str">
        <f t="shared" si="57"/>
        <v>V_PREISEINHEIT</v>
      </c>
      <c r="X1863" s="31"/>
      <c r="Y1863" s="31"/>
      <c r="Z1863" s="31"/>
      <c r="AA1863" s="31"/>
      <c r="AB1863" s="31"/>
      <c r="AC1863" s="31"/>
      <c r="AD1863" s="31"/>
      <c r="AE1863" s="31"/>
      <c r="AF1863" s="31"/>
      <c r="AG1863" s="31"/>
      <c r="AH1863" s="31"/>
    </row>
    <row r="1864" spans="1:34" x14ac:dyDescent="0.4">
      <c r="A1864" s="31">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31"/>
      <c r="C1864" s="25" t="str">
        <f t="shared" si="58"/>
        <v>001</v>
      </c>
      <c r="D1864" s="31"/>
      <c r="E1864" s="31"/>
      <c r="F1864" s="31">
        <f ca="1">IF(A1864&lt;&gt;"",NOW(),"")</f>
        <v>45755.458306365741</v>
      </c>
      <c r="G1864" s="31"/>
      <c r="H1864" s="31"/>
      <c r="I1864" s="31"/>
      <c r="J1864" s="31"/>
      <c r="K1864" s="31"/>
      <c r="L1864" s="31"/>
      <c r="M1864" s="31"/>
      <c r="N1864" s="31"/>
      <c r="O1864" s="31"/>
      <c r="P1864" s="31"/>
      <c r="Q1864" s="31"/>
      <c r="R1864" s="31"/>
      <c r="S1864" s="31"/>
      <c r="T1864" s="31"/>
      <c r="U1864" s="31"/>
      <c r="V1864" s="31"/>
      <c r="W1864" s="31" t="str">
        <f t="shared" si="57"/>
        <v>V_GUELTIGAB</v>
      </c>
      <c r="X1864" s="31"/>
      <c r="Y1864" s="31"/>
      <c r="Z1864" s="31"/>
      <c r="AA1864" s="31"/>
      <c r="AB1864" s="31"/>
      <c r="AC1864" s="31"/>
      <c r="AD1864" s="31"/>
      <c r="AE1864" s="31"/>
      <c r="AF1864" s="31"/>
      <c r="AG1864" s="31"/>
      <c r="AH1864" s="31"/>
    </row>
    <row r="1865" spans="1:34" x14ac:dyDescent="0.4">
      <c r="A1865" s="31">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31"/>
      <c r="C1865" s="25" t="str">
        <f t="shared" si="58"/>
        <v>001</v>
      </c>
      <c r="D1865" s="31"/>
      <c r="E1865" s="31"/>
      <c r="F1865" s="31" t="str">
        <f>IF(A1865&lt;&gt;"", _xlfn.IFNA(INDEX('Systemmanager - Datenassistent'!$A$9:$AE$159,MATCH(A1865,Input_Lieferant!$B$9:$B$158,0),MATCH(W1865,'Systemmanager - Datenassistent'!$A$8:$AE$8,0)),""), "")&amp;""</f>
        <v>X</v>
      </c>
      <c r="G1865" s="31"/>
      <c r="H1865" s="31"/>
      <c r="I1865" s="31"/>
      <c r="J1865" s="31"/>
      <c r="K1865" s="31"/>
      <c r="L1865" s="31"/>
      <c r="M1865" s="31"/>
      <c r="N1865" s="31"/>
      <c r="O1865" s="31"/>
      <c r="P1865" s="31"/>
      <c r="Q1865" s="31"/>
      <c r="R1865" s="31"/>
      <c r="S1865" s="31"/>
      <c r="T1865" s="31"/>
      <c r="U1865" s="31"/>
      <c r="V1865" s="31"/>
      <c r="W1865" s="31" t="str">
        <f t="shared" si="57"/>
        <v>V_MIET_RELEVANZ</v>
      </c>
      <c r="X1865" s="31"/>
      <c r="Y1865" s="31"/>
      <c r="Z1865" s="31"/>
      <c r="AA1865" s="31"/>
      <c r="AB1865" s="31"/>
      <c r="AC1865" s="31"/>
      <c r="AD1865" s="31"/>
      <c r="AE1865" s="31"/>
      <c r="AF1865" s="31"/>
      <c r="AG1865" s="31"/>
      <c r="AH1865" s="31"/>
    </row>
    <row r="1866" spans="1:34" x14ac:dyDescent="0.4">
      <c r="A1866" s="31">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31"/>
      <c r="C1866" s="25" t="str">
        <f t="shared" si="58"/>
        <v>001</v>
      </c>
      <c r="D1866" s="31"/>
      <c r="E1866" s="31"/>
      <c r="F1866" s="31" t="str">
        <f>IF(A1866&lt;&gt;"", _xlfn.IFNA(INDEX('Systemmanager - Datenassistent'!$A$9:$AE$159,MATCH(A1866,Input_Lieferant!$B$9:$B$158,0),MATCH(W1866,'Systemmanager - Datenassistent'!$A$8:$AE$8,0)),""), "")&amp;""</f>
        <v>4</v>
      </c>
      <c r="G1866" s="31"/>
      <c r="H1866" s="31"/>
      <c r="I1866" s="31"/>
      <c r="J1866" s="31"/>
      <c r="K1866" s="31"/>
      <c r="L1866" s="31"/>
      <c r="M1866" s="31"/>
      <c r="N1866" s="31"/>
      <c r="O1866" s="31"/>
      <c r="P1866" s="31"/>
      <c r="Q1866" s="31"/>
      <c r="R1866" s="31"/>
      <c r="S1866" s="31"/>
      <c r="T1866" s="31"/>
      <c r="U1866" s="31"/>
      <c r="V1866" s="31"/>
      <c r="W1866" s="31" t="str">
        <f t="shared" si="57"/>
        <v>V_NACHSCHUBKLASSE</v>
      </c>
      <c r="X1866" s="31"/>
      <c r="Y1866" s="31"/>
      <c r="Z1866" s="31"/>
      <c r="AA1866" s="31"/>
      <c r="AB1866" s="31"/>
      <c r="AC1866" s="31"/>
      <c r="AD1866" s="31"/>
      <c r="AE1866" s="31"/>
      <c r="AF1866" s="31"/>
      <c r="AG1866" s="31"/>
      <c r="AH1866" s="31"/>
    </row>
    <row r="1867" spans="1:34" x14ac:dyDescent="0.4">
      <c r="A1867" s="31">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31"/>
      <c r="C1867" s="25" t="str">
        <f t="shared" si="58"/>
        <v>001</v>
      </c>
      <c r="D1867" s="31"/>
      <c r="E1867" s="31"/>
      <c r="F1867" s="31" t="str">
        <f>IF(A1867&lt;&gt;"", _xlfn.IFNA(INDEX(Input_Lieferant!$A$9:$AS$159,MATCH(A1867,Input_Lieferant!$B$9:$B$158,0),MATCH(W1867,Input_Lieferant!$A$8:$AS$8,0)),""), "")&amp;""</f>
        <v>26</v>
      </c>
      <c r="G1867" s="31"/>
      <c r="H1867" s="31"/>
      <c r="I1867" s="31"/>
      <c r="J1867" s="31"/>
      <c r="K1867" s="31"/>
      <c r="L1867" s="31"/>
      <c r="M1867" s="31"/>
      <c r="N1867" s="31"/>
      <c r="O1867" s="31"/>
      <c r="P1867" s="31"/>
      <c r="Q1867" s="31"/>
      <c r="R1867" s="31"/>
      <c r="S1867" s="31"/>
      <c r="T1867" s="31"/>
      <c r="U1867" s="31"/>
      <c r="V1867" s="31"/>
      <c r="W1867" s="31" t="str">
        <f t="shared" si="57"/>
        <v>V_LAGERFAEHIGKEIT</v>
      </c>
      <c r="X1867" s="31"/>
      <c r="Y1867" s="31"/>
      <c r="Z1867" s="31"/>
      <c r="AA1867" s="31"/>
      <c r="AB1867" s="31"/>
      <c r="AC1867" s="31"/>
      <c r="AD1867" s="31"/>
      <c r="AE1867" s="31"/>
      <c r="AF1867" s="31"/>
      <c r="AG1867" s="31"/>
      <c r="AH1867" s="31"/>
    </row>
    <row r="1868" spans="1:34" x14ac:dyDescent="0.4">
      <c r="A1868" s="31">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31"/>
      <c r="C1868" s="25" t="str">
        <f t="shared" si="58"/>
        <v>001</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V_BETRIEBSMITTEL</v>
      </c>
      <c r="X1868" s="31"/>
      <c r="Y1868" s="31"/>
      <c r="Z1868" s="31"/>
      <c r="AA1868" s="31"/>
      <c r="AB1868" s="31"/>
      <c r="AC1868" s="31"/>
      <c r="AD1868" s="31"/>
      <c r="AE1868" s="31"/>
      <c r="AF1868" s="31"/>
      <c r="AG1868" s="31"/>
      <c r="AH1868" s="31"/>
    </row>
    <row r="1869" spans="1:34" x14ac:dyDescent="0.4">
      <c r="A1869" s="31">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31"/>
      <c r="C1869" s="25" t="str">
        <f t="shared" si="58"/>
        <v>001</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V_SONDERBETRIEBSMITTEL_MKZ</v>
      </c>
      <c r="X1869" s="31"/>
      <c r="Y1869" s="31"/>
      <c r="Z1869" s="31"/>
      <c r="AA1869" s="31"/>
      <c r="AB1869" s="31"/>
      <c r="AC1869" s="31"/>
      <c r="AD1869" s="31"/>
      <c r="AE1869" s="31"/>
      <c r="AF1869" s="31"/>
      <c r="AG1869" s="31"/>
      <c r="AH1869" s="31"/>
    </row>
    <row r="1870" spans="1:34" x14ac:dyDescent="0.4">
      <c r="A1870" s="31">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31"/>
      <c r="C1870" s="25" t="str">
        <f t="shared" si="58"/>
        <v>001</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31"/>
      <c r="H1870" s="31"/>
      <c r="I1870" s="31"/>
      <c r="J1870" s="31"/>
      <c r="K1870" s="31"/>
      <c r="L1870" s="31"/>
      <c r="M1870" s="31"/>
      <c r="N1870" s="31"/>
      <c r="O1870" s="31"/>
      <c r="P1870" s="31"/>
      <c r="Q1870" s="31"/>
      <c r="R1870" s="31"/>
      <c r="S1870" s="31"/>
      <c r="T1870" s="31"/>
      <c r="U1870" s="31"/>
      <c r="V1870" s="31"/>
      <c r="W1870" s="31" t="str">
        <f t="shared" si="57"/>
        <v>V_SONDERBETRIEBSMITTEL_PRD</v>
      </c>
      <c r="X1870" s="31"/>
      <c r="Y1870" s="31"/>
      <c r="Z1870" s="31"/>
      <c r="AA1870" s="31"/>
      <c r="AB1870" s="31"/>
      <c r="AC1870" s="31"/>
      <c r="AD1870" s="31"/>
      <c r="AE1870" s="31"/>
      <c r="AF1870" s="31"/>
      <c r="AG1870" s="31"/>
      <c r="AH1870" s="31"/>
    </row>
    <row r="1871" spans="1:34" x14ac:dyDescent="0.4">
      <c r="A1871" s="31">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31"/>
      <c r="C1871" s="25" t="str">
        <f t="shared" si="58"/>
        <v>001</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V_SONDERBETRIEBSMITTEL_TRP</v>
      </c>
      <c r="X1871" s="31"/>
      <c r="Y1871" s="31"/>
      <c r="Z1871" s="31"/>
      <c r="AA1871" s="31"/>
      <c r="AB1871" s="31"/>
      <c r="AC1871" s="31"/>
      <c r="AD1871" s="31"/>
      <c r="AE1871" s="31"/>
      <c r="AF1871" s="31"/>
      <c r="AG1871" s="31"/>
      <c r="AH1871" s="31"/>
    </row>
    <row r="1872" spans="1:34" x14ac:dyDescent="0.4">
      <c r="A1872" s="31">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31"/>
      <c r="C1872" s="25" t="str">
        <f t="shared" si="58"/>
        <v>001</v>
      </c>
      <c r="D1872" s="31"/>
      <c r="E1872" s="31"/>
      <c r="F1872" s="31" t="str">
        <f>IF(A1872&lt;&gt;"", _xlfn.IFNA(INDEX(Grunddaten!$A$9:$S$159,MATCH(A1872,Input_Lieferant!$B$9:$B$158,0),MATCH(W1872,Grunddaten!$A$8:$M$8,0)),""), "")&amp;""</f>
        <v/>
      </c>
      <c r="G1872" s="31"/>
      <c r="H1872" s="31"/>
      <c r="I1872" s="31"/>
      <c r="J1872" s="31"/>
      <c r="K1872" s="31"/>
      <c r="L1872" s="31"/>
      <c r="M1872" s="31"/>
      <c r="N1872" s="31"/>
      <c r="O1872" s="31"/>
      <c r="P1872" s="31"/>
      <c r="Q1872" s="31"/>
      <c r="R1872" s="31"/>
      <c r="S1872" s="31"/>
      <c r="T1872" s="31"/>
      <c r="U1872" s="31"/>
      <c r="V1872" s="31"/>
      <c r="W1872" s="31" t="str">
        <f t="shared" si="57"/>
        <v>V_A_NUMMER</v>
      </c>
      <c r="X1872" s="31"/>
      <c r="Y1872" s="31"/>
      <c r="Z1872" s="31"/>
      <c r="AA1872" s="31"/>
      <c r="AB1872" s="31"/>
      <c r="AC1872" s="31"/>
      <c r="AD1872" s="31"/>
      <c r="AE1872" s="31"/>
      <c r="AF1872" s="31"/>
      <c r="AG1872" s="31"/>
      <c r="AH1872" s="31"/>
    </row>
    <row r="1873" spans="1:34" x14ac:dyDescent="0.4">
      <c r="A1873" s="31">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31"/>
      <c r="C1873" s="25" t="str">
        <f t="shared" si="58"/>
        <v>001</v>
      </c>
      <c r="D1873" s="31"/>
      <c r="E1873" s="31"/>
      <c r="F1873" s="31" t="str">
        <f>IF(A1873&lt;&gt;"", _xlfn.IFNA(INDEX(Grunddaten!$A$9:$S$159,MATCH(A1873,Input_Lieferant!$B$9:$B$158,0),MATCH(W1873,Grunddaten!$A$8:$M$8,0)),""), "")&amp;""</f>
        <v>5.71</v>
      </c>
      <c r="G1873" s="31"/>
      <c r="H1873" s="31"/>
      <c r="I1873" s="31"/>
      <c r="J1873" s="31"/>
      <c r="K1873" s="31"/>
      <c r="L1873" s="31"/>
      <c r="M1873" s="31"/>
      <c r="N1873" s="31"/>
      <c r="O1873" s="31"/>
      <c r="P1873" s="31"/>
      <c r="Q1873" s="31"/>
      <c r="R1873" s="31"/>
      <c r="S1873" s="31"/>
      <c r="T1873" s="31"/>
      <c r="U1873" s="31"/>
      <c r="V1873" s="31"/>
      <c r="W1873" s="31" t="str">
        <f t="shared" si="57"/>
        <v>V_REVFREMD</v>
      </c>
      <c r="X1873" s="31"/>
      <c r="Y1873" s="31"/>
      <c r="Z1873" s="31"/>
      <c r="AA1873" s="31"/>
      <c r="AB1873" s="31"/>
      <c r="AC1873" s="31"/>
      <c r="AD1873" s="31"/>
      <c r="AE1873" s="31"/>
      <c r="AF1873" s="31"/>
      <c r="AG1873" s="31"/>
      <c r="AH1873" s="31"/>
    </row>
    <row r="1874" spans="1:34" x14ac:dyDescent="0.4">
      <c r="A1874" s="31">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31"/>
      <c r="C1874" s="25" t="str">
        <f t="shared" si="58"/>
        <v>001</v>
      </c>
      <c r="D1874" s="31"/>
      <c r="E1874" s="31"/>
      <c r="F1874" s="31" t="str">
        <f>IF(A1874&lt;&gt;"", _xlfn.IFNA(INDEX(Grunddaten!$A$9:$S$159,MATCH(A1874,Input_Lieferant!$B$9:$B$158,0),MATCH(W1874,Grunddaten!$A$8:$M$8,0)),""), "")&amp;""</f>
        <v>1.11</v>
      </c>
      <c r="G1874" s="31"/>
      <c r="H1874" s="31"/>
      <c r="I1874" s="31"/>
      <c r="J1874" s="31"/>
      <c r="K1874" s="31"/>
      <c r="L1874" s="31"/>
      <c r="M1874" s="31"/>
      <c r="N1874" s="31"/>
      <c r="O1874" s="31"/>
      <c r="P1874" s="31"/>
      <c r="Q1874" s="31"/>
      <c r="R1874" s="31"/>
      <c r="S1874" s="31"/>
      <c r="T1874" s="31"/>
      <c r="U1874" s="31"/>
      <c r="V1874" s="31"/>
      <c r="W1874" s="31" t="str">
        <f t="shared" si="57"/>
        <v>V_REVEIGEN</v>
      </c>
      <c r="X1874" s="31"/>
      <c r="Y1874" s="31"/>
      <c r="Z1874" s="31"/>
      <c r="AA1874" s="31"/>
      <c r="AB1874" s="31"/>
      <c r="AC1874" s="31"/>
      <c r="AD1874" s="31"/>
      <c r="AE1874" s="31"/>
      <c r="AF1874" s="31"/>
      <c r="AG1874" s="31"/>
      <c r="AH1874" s="31"/>
    </row>
    <row r="1875" spans="1:34" x14ac:dyDescent="0.4">
      <c r="A1875" s="31">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31"/>
      <c r="C1875" s="25" t="str">
        <f t="shared" si="58"/>
        <v>001</v>
      </c>
      <c r="D1875" s="31"/>
      <c r="E1875" s="31"/>
      <c r="F1875" s="31" t="str">
        <f>IF(A1875&lt;&gt;"", _xlfn.IFNA(INDEX('Systemmanager - Datenassistent'!$A$9:$AE$159,MATCH(A1875,Input_Lieferant!$B$9:$B$158,0),MATCH(W1875,'Systemmanager - Datenassistent'!$A$8:$AE$8,0)),""), "")&amp;""</f>
        <v>qyqxgaDEzMGKmpOVoBPcMgqRDIbBGE</v>
      </c>
      <c r="G1875" s="31"/>
      <c r="H1875" s="31"/>
      <c r="I1875" s="31"/>
      <c r="J1875" s="31"/>
      <c r="K1875" s="31"/>
      <c r="L1875" s="31"/>
      <c r="M1875" s="31"/>
      <c r="N1875" s="31"/>
      <c r="O1875" s="31"/>
      <c r="P1875" s="31"/>
      <c r="Q1875" s="31"/>
      <c r="R1875" s="31"/>
      <c r="S1875" s="31"/>
      <c r="T1875" s="31"/>
      <c r="U1875" s="31"/>
      <c r="V1875" s="31"/>
      <c r="W1875" s="31" t="str">
        <f t="shared" si="57"/>
        <v>V_SYSTEMMANAGER</v>
      </c>
      <c r="X1875" s="31"/>
      <c r="Y1875" s="31"/>
      <c r="Z1875" s="31"/>
      <c r="AA1875" s="31"/>
      <c r="AB1875" s="31"/>
      <c r="AC1875" s="31"/>
      <c r="AD1875" s="31"/>
      <c r="AE1875" s="31"/>
      <c r="AF1875" s="31"/>
      <c r="AG1875" s="31"/>
      <c r="AH1875" s="31"/>
    </row>
    <row r="1876" spans="1:34" x14ac:dyDescent="0.4">
      <c r="A1876" s="31">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31"/>
      <c r="C1876" s="25" t="str">
        <f t="shared" si="58"/>
        <v>001</v>
      </c>
      <c r="D1876" s="31"/>
      <c r="E1876" s="31"/>
      <c r="F1876" s="31" t="str">
        <f>IF(A1876&lt;&gt;"", _xlfn.IFNA(INDEX(Grunddaten!$A$9:$S$159,MATCH(A1876,Input_Lieferant!$B$9:$B$158,0),MATCH(W1876,Grunddaten!$A$8:$M$8,0)),""), "")&amp;""</f>
        <v>U</v>
      </c>
      <c r="G1876" s="31"/>
      <c r="H1876" s="31"/>
      <c r="I1876" s="31"/>
      <c r="J1876" s="31"/>
      <c r="K1876" s="31"/>
      <c r="L1876" s="31"/>
      <c r="M1876" s="31"/>
      <c r="N1876" s="31"/>
      <c r="O1876" s="31"/>
      <c r="P1876" s="31"/>
      <c r="Q1876" s="31"/>
      <c r="R1876" s="31"/>
      <c r="S1876" s="31"/>
      <c r="T1876" s="31"/>
      <c r="U1876" s="31"/>
      <c r="V1876" s="31"/>
      <c r="W1876" s="31" t="str">
        <f t="shared" si="57"/>
        <v>V_UEBERSETZUNG</v>
      </c>
      <c r="X1876" s="31"/>
      <c r="Y1876" s="31"/>
      <c r="Z1876" s="31"/>
      <c r="AA1876" s="31"/>
      <c r="AB1876" s="31"/>
      <c r="AC1876" s="31"/>
      <c r="AD1876" s="31"/>
      <c r="AE1876" s="31"/>
      <c r="AF1876" s="31"/>
      <c r="AG1876" s="31"/>
      <c r="AH1876" s="31"/>
    </row>
    <row r="1877" spans="1:34" x14ac:dyDescent="0.4">
      <c r="A1877" s="31">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31"/>
      <c r="C1877" s="25" t="str">
        <f t="shared" si="58"/>
        <v>001</v>
      </c>
      <c r="D1877" s="31"/>
      <c r="E1877" s="31"/>
      <c r="F1877" s="31" t="str">
        <f>IF(A1877&lt;&gt;"", _xlfn.IFNA(INDEX('Systemmanager - Datenassistent'!$A$9:$AE$159,MATCH(A1877,Input_Lieferant!$B$9:$B$158,0),MATCH(W1877,'Systemmanager - Datenassistent'!$A$8:$AE$8,0)),""), "")&amp;""</f>
        <v>lIlVLxtPyOfsyiwmLppfKgzBTnThTF</v>
      </c>
      <c r="G1877" s="31"/>
      <c r="H1877" s="31"/>
      <c r="I1877" s="31"/>
      <c r="J1877" s="31"/>
      <c r="K1877" s="31"/>
      <c r="L1877" s="31"/>
      <c r="M1877" s="31"/>
      <c r="N1877" s="31"/>
      <c r="O1877" s="31"/>
      <c r="P1877" s="31"/>
      <c r="Q1877" s="31"/>
      <c r="R1877" s="31"/>
      <c r="S1877" s="31"/>
      <c r="T1877" s="31"/>
      <c r="U1877" s="31"/>
      <c r="V1877" s="31"/>
      <c r="W1877" s="31" t="str">
        <f t="shared" si="57"/>
        <v>V_KENNZIFFER</v>
      </c>
      <c r="X1877" s="31"/>
      <c r="Y1877" s="31"/>
      <c r="Z1877" s="31"/>
      <c r="AA1877" s="31"/>
      <c r="AB1877" s="31"/>
      <c r="AC1877" s="31"/>
      <c r="AD1877" s="31"/>
      <c r="AE1877" s="31"/>
      <c r="AF1877" s="31"/>
      <c r="AG1877" s="31"/>
      <c r="AH1877" s="31"/>
    </row>
    <row r="1878" spans="1:34" x14ac:dyDescent="0.4">
      <c r="A1878" s="31">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31"/>
      <c r="C1878" s="25" t="str">
        <f t="shared" si="58"/>
        <v>001</v>
      </c>
      <c r="D1878" s="31"/>
      <c r="E1878" s="31"/>
      <c r="F1878" s="31" t="str">
        <f>IF(A1878&lt;&gt;"", _xlfn.IFNA(INDEX('Systemmanager - Datenassistent'!$A$9:$AE$159,MATCH(A1878,Input_Lieferant!$B$9:$B$158,0),MATCH(W1878,'Systemmanager - Datenassistent'!$A$8:$AE$8,0)),""), "")&amp;""</f>
        <v>MysWTNlSPovgaoABwAFhBpdqOgzaWw</v>
      </c>
      <c r="G1878" s="31"/>
      <c r="H1878" s="31"/>
      <c r="I1878" s="31"/>
      <c r="J1878" s="31"/>
      <c r="K1878" s="31"/>
      <c r="L1878" s="31"/>
      <c r="M1878" s="31"/>
      <c r="N1878" s="31"/>
      <c r="O1878" s="31"/>
      <c r="P1878" s="31"/>
      <c r="Q1878" s="31"/>
      <c r="R1878" s="31"/>
      <c r="S1878" s="31"/>
      <c r="T1878" s="31"/>
      <c r="U1878" s="31"/>
      <c r="V1878" s="31"/>
      <c r="W1878" s="31" t="str">
        <f t="shared" si="57"/>
        <v>V_NEXT_HIGHER</v>
      </c>
      <c r="X1878" s="31"/>
      <c r="Y1878" s="31"/>
      <c r="Z1878" s="31"/>
      <c r="AA1878" s="31"/>
      <c r="AB1878" s="31"/>
      <c r="AC1878" s="31"/>
      <c r="AD1878" s="31"/>
      <c r="AE1878" s="31"/>
      <c r="AF1878" s="31"/>
      <c r="AG1878" s="31"/>
      <c r="AH1878" s="31"/>
    </row>
    <row r="1879" spans="1:34" x14ac:dyDescent="0.4">
      <c r="A1879" s="31">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31"/>
      <c r="C1879" s="25" t="str">
        <f t="shared" si="58"/>
        <v>001</v>
      </c>
      <c r="D1879" s="31"/>
      <c r="E1879" s="31"/>
      <c r="F1879" s="31" t="str">
        <f>IF(A1879&lt;&gt;"", _xlfn.IFNA(INDEX(Grunddaten!$A$9:$S$159,MATCH(A1879,Input_Lieferant!$B$9:$B$158,0),MATCH(W1879,Grunddaten!$A$8:$M$8,0)),""), "")&amp;""</f>
        <v/>
      </c>
      <c r="G1879" s="31"/>
      <c r="H1879" s="31"/>
      <c r="I1879" s="31"/>
      <c r="J1879" s="31"/>
      <c r="K1879" s="31"/>
      <c r="L1879" s="31"/>
      <c r="M1879" s="31"/>
      <c r="N1879" s="31"/>
      <c r="O1879" s="31"/>
      <c r="P1879" s="31"/>
      <c r="Q1879" s="31"/>
      <c r="R1879" s="31"/>
      <c r="S1879" s="31"/>
      <c r="T1879" s="31"/>
      <c r="U1879" s="31"/>
      <c r="V1879" s="31"/>
      <c r="W1879" s="31" t="str">
        <f t="shared" si="57"/>
        <v>V_ZERTFLUG</v>
      </c>
      <c r="X1879" s="31"/>
      <c r="Y1879" s="31"/>
      <c r="Z1879" s="31"/>
      <c r="AA1879" s="31"/>
      <c r="AB1879" s="31"/>
      <c r="AC1879" s="31"/>
      <c r="AD1879" s="31"/>
      <c r="AE1879" s="31"/>
      <c r="AF1879" s="31"/>
      <c r="AG1879" s="31"/>
      <c r="AH1879" s="31"/>
    </row>
    <row r="1880" spans="1:34" x14ac:dyDescent="0.4">
      <c r="A1880" s="31">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31"/>
      <c r="C1880" s="25" t="str">
        <f t="shared" si="58"/>
        <v>001</v>
      </c>
      <c r="D1880" s="31"/>
      <c r="E1880" s="31"/>
      <c r="F1880" s="31" t="str">
        <f>IF(A1880&lt;&gt;"", _xlfn.IFNA(INDEX('Systemmanager - Datenassistent'!$A$9:$AE$159,MATCH(A1880,Input_Lieferant!$B$9:$B$158,0),MATCH(W1880,'Systemmanager - Datenassistent'!$A$8:$AE$8,0)),""), "")&amp;""</f>
        <v>X</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V_APM</v>
      </c>
      <c r="X1880" s="31"/>
      <c r="Y1880" s="31"/>
      <c r="Z1880" s="31"/>
      <c r="AA1880" s="31"/>
      <c r="AB1880" s="31"/>
      <c r="AC1880" s="31"/>
      <c r="AD1880" s="31"/>
      <c r="AE1880" s="31"/>
      <c r="AF1880" s="31"/>
      <c r="AG1880" s="31"/>
      <c r="AH1880" s="31"/>
    </row>
    <row r="1881" spans="1:34" x14ac:dyDescent="0.4">
      <c r="A1881" s="31">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31"/>
      <c r="C1881" s="25" t="str">
        <f t="shared" si="58"/>
        <v>001</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V_CHEOPS</v>
      </c>
      <c r="X1881" s="31"/>
      <c r="Y1881" s="31"/>
      <c r="Z1881" s="31"/>
      <c r="AA1881" s="31"/>
      <c r="AB1881" s="31"/>
      <c r="AC1881" s="31"/>
      <c r="AD1881" s="31"/>
      <c r="AE1881" s="31"/>
      <c r="AF1881" s="31"/>
      <c r="AG1881" s="31"/>
      <c r="AH1881" s="31"/>
    </row>
    <row r="1882" spans="1:34" x14ac:dyDescent="0.4">
      <c r="A1882" s="31">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31"/>
      <c r="C1882" s="25" t="str">
        <f t="shared" si="58"/>
        <v>001</v>
      </c>
      <c r="D1882" s="31"/>
      <c r="E1882" s="31"/>
      <c r="F1882" s="31" t="str">
        <f>IF(A1882&lt;&gt;"", _xlfn.IFNA(INDEX('Systemmanager - Datenassistent'!$A$9:$AE$159,MATCH(A1882,Input_Lieferant!$B$9:$B$158,0),MATCH(W1882,'Systemmanager - Datenassistent'!$A$8:$AE$8,0)),""), "")&amp;""</f>
        <v>X</v>
      </c>
      <c r="G1882" s="31"/>
      <c r="H1882" s="31"/>
      <c r="I1882" s="31"/>
      <c r="J1882" s="31"/>
      <c r="K1882" s="31"/>
      <c r="L1882" s="31"/>
      <c r="M1882" s="31"/>
      <c r="N1882" s="31"/>
      <c r="O1882" s="31"/>
      <c r="P1882" s="31"/>
      <c r="Q1882" s="31"/>
      <c r="R1882" s="31"/>
      <c r="S1882" s="31"/>
      <c r="T1882" s="31"/>
      <c r="U1882" s="31"/>
      <c r="V1882" s="31"/>
      <c r="W1882" s="31" t="str">
        <f t="shared" si="59"/>
        <v>V_SVSAA</v>
      </c>
      <c r="X1882" s="31"/>
      <c r="Y1882" s="31"/>
      <c r="Z1882" s="31"/>
      <c r="AA1882" s="31"/>
      <c r="AB1882" s="31"/>
      <c r="AC1882" s="31"/>
      <c r="AD1882" s="31"/>
      <c r="AE1882" s="31"/>
      <c r="AF1882" s="31"/>
      <c r="AG1882" s="31"/>
      <c r="AH1882" s="31"/>
    </row>
    <row r="1883" spans="1:34" x14ac:dyDescent="0.4">
      <c r="A1883" s="31">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31"/>
      <c r="C1883" s="25" t="str">
        <f t="shared" si="58"/>
        <v>001</v>
      </c>
      <c r="D1883" s="31"/>
      <c r="E1883" s="31"/>
      <c r="F1883" s="31" t="str">
        <f>IF(A1883&lt;&gt;"", IFERROR(ROUND(INDEX(Input_Lieferant!$A$9:$AS$159,MATCH(A1883,Input_Lieferant!$B$9:$B$158,0),MATCH(W1883,Input_Lieferant!$A$8:$AS$8,0)),2),""), "")&amp;""</f>
        <v>6.89</v>
      </c>
      <c r="G1883" s="31"/>
      <c r="H1883" s="31"/>
      <c r="I1883" s="31"/>
      <c r="J1883" s="31"/>
      <c r="K1883" s="31"/>
      <c r="L1883" s="31"/>
      <c r="M1883" s="31"/>
      <c r="N1883" s="31"/>
      <c r="O1883" s="31"/>
      <c r="P1883" s="31"/>
      <c r="Q1883" s="31"/>
      <c r="R1883" s="31"/>
      <c r="S1883" s="31"/>
      <c r="T1883" s="31"/>
      <c r="U1883" s="31"/>
      <c r="V1883" s="31"/>
      <c r="W1883" s="31" t="str">
        <f t="shared" si="59"/>
        <v>V_BEWERTUNGSPREIS</v>
      </c>
      <c r="X1883" s="31"/>
      <c r="Y1883" s="31"/>
      <c r="Z1883" s="31"/>
      <c r="AA1883" s="31"/>
      <c r="AB1883" s="31"/>
      <c r="AC1883" s="31"/>
      <c r="AD1883" s="31"/>
      <c r="AE1883" s="31"/>
      <c r="AF1883" s="31"/>
      <c r="AG1883" s="31"/>
      <c r="AH1883" s="31"/>
    </row>
    <row r="1884" spans="1:34" x14ac:dyDescent="0.4">
      <c r="A1884" s="31">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31"/>
      <c r="C1884" s="25" t="str">
        <f t="shared" si="58"/>
        <v>001</v>
      </c>
      <c r="D1884" s="31"/>
      <c r="E1884" s="31"/>
      <c r="F1884" s="31" t="str">
        <f>IF(A1884&lt;&gt;"", _xlfn.IFNA(INDEX(Input_Lieferant!$A$9:$AS$159,MATCH(A1884,Input_Lieferant!$B$9:$B$158,0),MATCH(W1884,Input_Lieferant!$A$8:$AS$8,0)),""), "")&amp;""</f>
        <v>CHF</v>
      </c>
      <c r="G1884" s="31"/>
      <c r="H1884" s="31"/>
      <c r="I1884" s="31"/>
      <c r="J1884" s="31"/>
      <c r="K1884" s="31"/>
      <c r="L1884" s="31"/>
      <c r="M1884" s="31"/>
      <c r="N1884" s="31"/>
      <c r="O1884" s="31"/>
      <c r="P1884" s="31"/>
      <c r="Q1884" s="31"/>
      <c r="R1884" s="31"/>
      <c r="S1884" s="31"/>
      <c r="T1884" s="31"/>
      <c r="U1884" s="31"/>
      <c r="V1884" s="31"/>
      <c r="W1884" s="31" t="str">
        <f t="shared" si="59"/>
        <v>V_WAEHRUNG</v>
      </c>
      <c r="X1884" s="31"/>
      <c r="Y1884" s="31"/>
      <c r="Z1884" s="31"/>
      <c r="AA1884" s="31"/>
      <c r="AB1884" s="31"/>
      <c r="AC1884" s="31"/>
      <c r="AD1884" s="31"/>
      <c r="AE1884" s="31"/>
      <c r="AF1884" s="31"/>
      <c r="AG1884" s="31"/>
      <c r="AH1884" s="31"/>
    </row>
    <row r="1885" spans="1:34" x14ac:dyDescent="0.4">
      <c r="A1885" s="31">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31"/>
      <c r="C1885" s="25" t="str">
        <f t="shared" si="58"/>
        <v>001</v>
      </c>
      <c r="D1885" s="31"/>
      <c r="E1885" s="31"/>
      <c r="F1885" s="31" t="str">
        <f>IF(A1885&lt;&gt;"", _xlfn.IFNA(INDEX(Input_Lieferant!$A$9:$AS$159,MATCH(A1885,Input_Lieferant!$B$9:$B$158,0),MATCH(W1885,Input_Lieferant!$A$8:$AS$8,0)),""), "")&amp;""</f>
        <v>59</v>
      </c>
      <c r="G1885" s="31"/>
      <c r="H1885" s="31"/>
      <c r="I1885" s="31"/>
      <c r="J1885" s="31"/>
      <c r="K1885" s="31"/>
      <c r="L1885" s="31"/>
      <c r="M1885" s="31"/>
      <c r="N1885" s="31"/>
      <c r="O1885" s="31"/>
      <c r="P1885" s="31"/>
      <c r="Q1885" s="31"/>
      <c r="R1885" s="31"/>
      <c r="S1885" s="31"/>
      <c r="T1885" s="31"/>
      <c r="U1885" s="31"/>
      <c r="V1885" s="31"/>
      <c r="W1885" s="31" t="str">
        <f t="shared" si="59"/>
        <v>V_PREISEINHEIT</v>
      </c>
      <c r="X1885" s="31"/>
      <c r="Y1885" s="31"/>
      <c r="Z1885" s="31"/>
      <c r="AA1885" s="31"/>
      <c r="AB1885" s="31"/>
      <c r="AC1885" s="31"/>
      <c r="AD1885" s="31"/>
      <c r="AE1885" s="31"/>
      <c r="AF1885" s="31"/>
      <c r="AG1885" s="31"/>
      <c r="AH1885" s="31"/>
    </row>
    <row r="1886" spans="1:34" x14ac:dyDescent="0.4">
      <c r="A1886" s="31">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31"/>
      <c r="C1886" s="25" t="str">
        <f t="shared" si="58"/>
        <v>001</v>
      </c>
      <c r="D1886" s="31"/>
      <c r="E1886" s="31"/>
      <c r="F1886" s="31">
        <f ca="1">IF(A1886&lt;&gt;"",NOW(),"")</f>
        <v>45755.458306365741</v>
      </c>
      <c r="G1886" s="31"/>
      <c r="H1886" s="31"/>
      <c r="I1886" s="31"/>
      <c r="J1886" s="31"/>
      <c r="K1886" s="31"/>
      <c r="L1886" s="31"/>
      <c r="M1886" s="31"/>
      <c r="N1886" s="31"/>
      <c r="O1886" s="31"/>
      <c r="P1886" s="31"/>
      <c r="Q1886" s="31"/>
      <c r="R1886" s="31"/>
      <c r="S1886" s="31"/>
      <c r="T1886" s="31"/>
      <c r="U1886" s="31"/>
      <c r="V1886" s="31"/>
      <c r="W1886" s="31" t="str">
        <f t="shared" si="59"/>
        <v>V_GUELTIGAB</v>
      </c>
      <c r="X1886" s="31"/>
      <c r="Y1886" s="31"/>
      <c r="Z1886" s="31"/>
      <c r="AA1886" s="31"/>
      <c r="AB1886" s="31"/>
      <c r="AC1886" s="31"/>
      <c r="AD1886" s="31"/>
      <c r="AE1886" s="31"/>
      <c r="AF1886" s="31"/>
      <c r="AG1886" s="31"/>
      <c r="AH1886" s="31"/>
    </row>
    <row r="1887" spans="1:34" x14ac:dyDescent="0.4">
      <c r="A1887" s="31">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31"/>
      <c r="C1887" s="25" t="str">
        <f t="shared" si="58"/>
        <v>001</v>
      </c>
      <c r="D1887" s="31"/>
      <c r="E1887" s="31"/>
      <c r="F1887" s="31" t="str">
        <f>IF(A1887&lt;&gt;"", _xlfn.IFNA(INDEX('Systemmanager - Datenassistent'!$A$9:$AE$159,MATCH(A1887,Input_Lieferant!$B$9:$B$158,0),MATCH(W1887,'Systemmanager - Datenassistent'!$A$8:$AE$8,0)),""), "")&amp;""</f>
        <v>X</v>
      </c>
      <c r="G1887" s="31"/>
      <c r="H1887" s="31"/>
      <c r="I1887" s="31"/>
      <c r="J1887" s="31"/>
      <c r="K1887" s="31"/>
      <c r="L1887" s="31"/>
      <c r="M1887" s="31"/>
      <c r="N1887" s="31"/>
      <c r="O1887" s="31"/>
      <c r="P1887" s="31"/>
      <c r="Q1887" s="31"/>
      <c r="R1887" s="31"/>
      <c r="S1887" s="31"/>
      <c r="T1887" s="31"/>
      <c r="U1887" s="31"/>
      <c r="V1887" s="31"/>
      <c r="W1887" s="31" t="str">
        <f t="shared" si="59"/>
        <v>V_MIET_RELEVANZ</v>
      </c>
      <c r="X1887" s="31"/>
      <c r="Y1887" s="31"/>
      <c r="Z1887" s="31"/>
      <c r="AA1887" s="31"/>
      <c r="AB1887" s="31"/>
      <c r="AC1887" s="31"/>
      <c r="AD1887" s="31"/>
      <c r="AE1887" s="31"/>
      <c r="AF1887" s="31"/>
      <c r="AG1887" s="31"/>
      <c r="AH1887" s="31"/>
    </row>
    <row r="1888" spans="1:34" x14ac:dyDescent="0.4">
      <c r="A1888" s="31">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31"/>
      <c r="C1888" s="25" t="str">
        <f t="shared" si="58"/>
        <v>001</v>
      </c>
      <c r="D1888" s="31"/>
      <c r="E1888" s="31"/>
      <c r="F1888" s="31" t="str">
        <f>IF(A1888&lt;&gt;"", _xlfn.IFNA(INDEX('Systemmanager - Datenassistent'!$A$9:$AE$159,MATCH(A1888,Input_Lieferant!$B$9:$B$158,0),MATCH(W1888,'Systemmanager - Datenassistent'!$A$8:$AE$8,0)),""), "")&amp;""</f>
        <v>4</v>
      </c>
      <c r="G1888" s="31"/>
      <c r="H1888" s="31"/>
      <c r="I1888" s="31"/>
      <c r="J1888" s="31"/>
      <c r="K1888" s="31"/>
      <c r="L1888" s="31"/>
      <c r="M1888" s="31"/>
      <c r="N1888" s="31"/>
      <c r="O1888" s="31"/>
      <c r="P1888" s="31"/>
      <c r="Q1888" s="31"/>
      <c r="R1888" s="31"/>
      <c r="S1888" s="31"/>
      <c r="T1888" s="31"/>
      <c r="U1888" s="31"/>
      <c r="V1888" s="31"/>
      <c r="W1888" s="31" t="str">
        <f t="shared" si="59"/>
        <v>V_NACHSCHUBKLASSE</v>
      </c>
      <c r="X1888" s="31"/>
      <c r="Y1888" s="31"/>
      <c r="Z1888" s="31"/>
      <c r="AA1888" s="31"/>
      <c r="AB1888" s="31"/>
      <c r="AC1888" s="31"/>
      <c r="AD1888" s="31"/>
      <c r="AE1888" s="31"/>
      <c r="AF1888" s="31"/>
      <c r="AG1888" s="31"/>
      <c r="AH1888" s="31"/>
    </row>
    <row r="1889" spans="1:34" x14ac:dyDescent="0.4">
      <c r="A1889" s="31">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31"/>
      <c r="C1889" s="25" t="str">
        <f t="shared" si="58"/>
        <v>001</v>
      </c>
      <c r="D1889" s="31"/>
      <c r="E1889" s="31"/>
      <c r="F1889" s="31" t="str">
        <f>IF(A1889&lt;&gt;"", _xlfn.IFNA(INDEX(Input_Lieferant!$A$9:$AS$159,MATCH(A1889,Input_Lieferant!$B$9:$B$158,0),MATCH(W1889,Input_Lieferant!$A$8:$AS$8,0)),""), "")&amp;""</f>
        <v>78</v>
      </c>
      <c r="G1889" s="31"/>
      <c r="H1889" s="31"/>
      <c r="I1889" s="31"/>
      <c r="J1889" s="31"/>
      <c r="K1889" s="31"/>
      <c r="L1889" s="31"/>
      <c r="M1889" s="31"/>
      <c r="N1889" s="31"/>
      <c r="O1889" s="31"/>
      <c r="P1889" s="31"/>
      <c r="Q1889" s="31"/>
      <c r="R1889" s="31"/>
      <c r="S1889" s="31"/>
      <c r="T1889" s="31"/>
      <c r="U1889" s="31"/>
      <c r="V1889" s="31"/>
      <c r="W1889" s="31" t="str">
        <f t="shared" si="59"/>
        <v>V_LAGERFAEHIGKEIT</v>
      </c>
      <c r="X1889" s="31"/>
      <c r="Y1889" s="31"/>
      <c r="Z1889" s="31"/>
      <c r="AA1889" s="31"/>
      <c r="AB1889" s="31"/>
      <c r="AC1889" s="31"/>
      <c r="AD1889" s="31"/>
      <c r="AE1889" s="31"/>
      <c r="AF1889" s="31"/>
      <c r="AG1889" s="31"/>
      <c r="AH1889" s="31"/>
    </row>
    <row r="1890" spans="1:34" x14ac:dyDescent="0.4">
      <c r="A1890" s="31">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31"/>
      <c r="C1890" s="25" t="str">
        <f t="shared" si="58"/>
        <v>001</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31"/>
      <c r="H1890" s="31"/>
      <c r="I1890" s="31"/>
      <c r="J1890" s="31"/>
      <c r="K1890" s="31"/>
      <c r="L1890" s="31"/>
      <c r="M1890" s="31"/>
      <c r="N1890" s="31"/>
      <c r="O1890" s="31"/>
      <c r="P1890" s="31"/>
      <c r="Q1890" s="31"/>
      <c r="R1890" s="31"/>
      <c r="S1890" s="31"/>
      <c r="T1890" s="31"/>
      <c r="U1890" s="31"/>
      <c r="V1890" s="31"/>
      <c r="W1890" s="31" t="str">
        <f t="shared" si="59"/>
        <v>V_BETRIEBSMITTEL</v>
      </c>
      <c r="X1890" s="31"/>
      <c r="Y1890" s="31"/>
      <c r="Z1890" s="31"/>
      <c r="AA1890" s="31"/>
      <c r="AB1890" s="31"/>
      <c r="AC1890" s="31"/>
      <c r="AD1890" s="31"/>
      <c r="AE1890" s="31"/>
      <c r="AF1890" s="31"/>
      <c r="AG1890" s="31"/>
      <c r="AH1890" s="31"/>
    </row>
    <row r="1891" spans="1:34" x14ac:dyDescent="0.4">
      <c r="A1891" s="31">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31"/>
      <c r="C1891" s="25" t="str">
        <f t="shared" si="58"/>
        <v>001</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V_SONDERBETRIEBSMITTEL_MKZ</v>
      </c>
      <c r="X1891" s="31"/>
      <c r="Y1891" s="31"/>
      <c r="Z1891" s="31"/>
      <c r="AA1891" s="31"/>
      <c r="AB1891" s="31"/>
      <c r="AC1891" s="31"/>
      <c r="AD1891" s="31"/>
      <c r="AE1891" s="31"/>
      <c r="AF1891" s="31"/>
      <c r="AG1891" s="31"/>
      <c r="AH1891" s="31"/>
    </row>
    <row r="1892" spans="1:34" x14ac:dyDescent="0.4">
      <c r="A1892" s="31">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31"/>
      <c r="C1892" s="25" t="str">
        <f t="shared" si="58"/>
        <v>001</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V_SONDERBETRIEBSMITTEL_PRD</v>
      </c>
      <c r="X1892" s="31"/>
      <c r="Y1892" s="31"/>
      <c r="Z1892" s="31"/>
      <c r="AA1892" s="31"/>
      <c r="AB1892" s="31"/>
      <c r="AC1892" s="31"/>
      <c r="AD1892" s="31"/>
      <c r="AE1892" s="31"/>
      <c r="AF1892" s="31"/>
      <c r="AG1892" s="31"/>
      <c r="AH1892" s="31"/>
    </row>
    <row r="1893" spans="1:34" x14ac:dyDescent="0.4">
      <c r="A1893" s="31">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31"/>
      <c r="C1893" s="25" t="str">
        <f t="shared" si="58"/>
        <v>001</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V_SONDERBETRIEBSMITTEL_TRP</v>
      </c>
      <c r="X1893" s="31"/>
      <c r="Y1893" s="31"/>
      <c r="Z1893" s="31"/>
      <c r="AA1893" s="31"/>
      <c r="AB1893" s="31"/>
      <c r="AC1893" s="31"/>
      <c r="AD1893" s="31"/>
      <c r="AE1893" s="31"/>
      <c r="AF1893" s="31"/>
      <c r="AG1893" s="31"/>
      <c r="AH1893" s="31"/>
    </row>
    <row r="1894" spans="1:34" x14ac:dyDescent="0.4">
      <c r="A1894" s="31">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31"/>
      <c r="C1894" s="25" t="str">
        <f t="shared" si="58"/>
        <v>001</v>
      </c>
      <c r="D1894" s="31"/>
      <c r="E1894" s="31"/>
      <c r="F1894" s="31" t="str">
        <f>IF(A1894&lt;&gt;"", _xlfn.IFNA(INDEX(Grunddaten!$A$9:$S$159,MATCH(A1894,Input_Lieferant!$B$9:$B$158,0),MATCH(W1894,Grunddaten!$A$8:$M$8,0)),""), "")&amp;""</f>
        <v/>
      </c>
      <c r="G1894" s="31"/>
      <c r="H1894" s="31"/>
      <c r="I1894" s="31"/>
      <c r="J1894" s="31"/>
      <c r="K1894" s="31"/>
      <c r="L1894" s="31"/>
      <c r="M1894" s="31"/>
      <c r="N1894" s="31"/>
      <c r="O1894" s="31"/>
      <c r="P1894" s="31"/>
      <c r="Q1894" s="31"/>
      <c r="R1894" s="31"/>
      <c r="S1894" s="31"/>
      <c r="T1894" s="31"/>
      <c r="U1894" s="31"/>
      <c r="V1894" s="31"/>
      <c r="W1894" s="31" t="str">
        <f t="shared" si="59"/>
        <v>V_A_NUMMER</v>
      </c>
      <c r="X1894" s="31"/>
      <c r="Y1894" s="31"/>
      <c r="Z1894" s="31"/>
      <c r="AA1894" s="31"/>
      <c r="AB1894" s="31"/>
      <c r="AC1894" s="31"/>
      <c r="AD1894" s="31"/>
      <c r="AE1894" s="31"/>
      <c r="AF1894" s="31"/>
      <c r="AG1894" s="31"/>
      <c r="AH1894" s="31"/>
    </row>
    <row r="1895" spans="1:34" x14ac:dyDescent="0.4">
      <c r="A1895" s="31">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31"/>
      <c r="C1895" s="25" t="str">
        <f t="shared" si="58"/>
        <v>001</v>
      </c>
      <c r="D1895" s="31"/>
      <c r="E1895" s="31"/>
      <c r="F1895" s="31" t="str">
        <f>IF(A1895&lt;&gt;"", _xlfn.IFNA(INDEX(Grunddaten!$A$9:$S$159,MATCH(A1895,Input_Lieferant!$B$9:$B$158,0),MATCH(W1895,Grunddaten!$A$8:$M$8,0)),""), "")&amp;""</f>
        <v>5.52</v>
      </c>
      <c r="G1895" s="31"/>
      <c r="H1895" s="31"/>
      <c r="I1895" s="31"/>
      <c r="J1895" s="31"/>
      <c r="K1895" s="31"/>
      <c r="L1895" s="31"/>
      <c r="M1895" s="31"/>
      <c r="N1895" s="31"/>
      <c r="O1895" s="31"/>
      <c r="P1895" s="31"/>
      <c r="Q1895" s="31"/>
      <c r="R1895" s="31"/>
      <c r="S1895" s="31"/>
      <c r="T1895" s="31"/>
      <c r="U1895" s="31"/>
      <c r="V1895" s="31"/>
      <c r="W1895" s="31" t="str">
        <f t="shared" si="59"/>
        <v>V_REVFREMD</v>
      </c>
      <c r="X1895" s="31"/>
      <c r="Y1895" s="31"/>
      <c r="Z1895" s="31"/>
      <c r="AA1895" s="31"/>
      <c r="AB1895" s="31"/>
      <c r="AC1895" s="31"/>
      <c r="AD1895" s="31"/>
      <c r="AE1895" s="31"/>
      <c r="AF1895" s="31"/>
      <c r="AG1895" s="31"/>
      <c r="AH1895" s="31"/>
    </row>
    <row r="1896" spans="1:34" x14ac:dyDescent="0.4">
      <c r="A1896" s="31">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31"/>
      <c r="C1896" s="25" t="str">
        <f t="shared" si="58"/>
        <v>001</v>
      </c>
      <c r="D1896" s="31"/>
      <c r="E1896" s="31"/>
      <c r="F1896" s="31" t="str">
        <f>IF(A1896&lt;&gt;"", _xlfn.IFNA(INDEX(Grunddaten!$A$9:$S$159,MATCH(A1896,Input_Lieferant!$B$9:$B$158,0),MATCH(W1896,Grunddaten!$A$8:$M$8,0)),""), "")&amp;""</f>
        <v>7.54</v>
      </c>
      <c r="G1896" s="31"/>
      <c r="H1896" s="31"/>
      <c r="I1896" s="31"/>
      <c r="J1896" s="31"/>
      <c r="K1896" s="31"/>
      <c r="L1896" s="31"/>
      <c r="M1896" s="31"/>
      <c r="N1896" s="31"/>
      <c r="O1896" s="31"/>
      <c r="P1896" s="31"/>
      <c r="Q1896" s="31"/>
      <c r="R1896" s="31"/>
      <c r="S1896" s="31"/>
      <c r="T1896" s="31"/>
      <c r="U1896" s="31"/>
      <c r="V1896" s="31"/>
      <c r="W1896" s="31" t="str">
        <f t="shared" si="59"/>
        <v>V_REVEIGEN</v>
      </c>
      <c r="X1896" s="31"/>
      <c r="Y1896" s="31"/>
      <c r="Z1896" s="31"/>
      <c r="AA1896" s="31"/>
      <c r="AB1896" s="31"/>
      <c r="AC1896" s="31"/>
      <c r="AD1896" s="31"/>
      <c r="AE1896" s="31"/>
      <c r="AF1896" s="31"/>
      <c r="AG1896" s="31"/>
      <c r="AH1896" s="31"/>
    </row>
    <row r="1897" spans="1:34" x14ac:dyDescent="0.4">
      <c r="A1897" s="31">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31"/>
      <c r="C1897" s="25" t="str">
        <f t="shared" si="58"/>
        <v>001</v>
      </c>
      <c r="D1897" s="31"/>
      <c r="E1897" s="31"/>
      <c r="F1897" s="31" t="str">
        <f>IF(A1897&lt;&gt;"", _xlfn.IFNA(INDEX('Systemmanager - Datenassistent'!$A$9:$AE$159,MATCH(A1897,Input_Lieferant!$B$9:$B$158,0),MATCH(W1897,'Systemmanager - Datenassistent'!$A$8:$AE$8,0)),""), "")&amp;""</f>
        <v>MIIUnTuVErzXndDOElnkTEbRqkOJmD</v>
      </c>
      <c r="G1897" s="31"/>
      <c r="H1897" s="31"/>
      <c r="I1897" s="31"/>
      <c r="J1897" s="31"/>
      <c r="K1897" s="31"/>
      <c r="L1897" s="31"/>
      <c r="M1897" s="31"/>
      <c r="N1897" s="31"/>
      <c r="O1897" s="31"/>
      <c r="P1897" s="31"/>
      <c r="Q1897" s="31"/>
      <c r="R1897" s="31"/>
      <c r="S1897" s="31"/>
      <c r="T1897" s="31"/>
      <c r="U1897" s="31"/>
      <c r="V1897" s="31"/>
      <c r="W1897" s="31" t="str">
        <f t="shared" si="59"/>
        <v>V_SYSTEMMANAGER</v>
      </c>
      <c r="X1897" s="31"/>
      <c r="Y1897" s="31"/>
      <c r="Z1897" s="31"/>
      <c r="AA1897" s="31"/>
      <c r="AB1897" s="31"/>
      <c r="AC1897" s="31"/>
      <c r="AD1897" s="31"/>
      <c r="AE1897" s="31"/>
      <c r="AF1897" s="31"/>
      <c r="AG1897" s="31"/>
      <c r="AH1897" s="31"/>
    </row>
    <row r="1898" spans="1:34" x14ac:dyDescent="0.4">
      <c r="A1898" s="31">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31"/>
      <c r="C1898" s="25" t="str">
        <f t="shared" si="58"/>
        <v>001</v>
      </c>
      <c r="D1898" s="31"/>
      <c r="E1898" s="31"/>
      <c r="F1898" s="31" t="str">
        <f>IF(A1898&lt;&gt;"", _xlfn.IFNA(INDEX(Grunddaten!$A$9:$S$159,MATCH(A1898,Input_Lieferant!$B$9:$B$158,0),MATCH(W1898,Grunddaten!$A$8:$M$8,0)),""), "")&amp;""</f>
        <v>N</v>
      </c>
      <c r="G1898" s="31"/>
      <c r="H1898" s="31"/>
      <c r="I1898" s="31"/>
      <c r="J1898" s="31"/>
      <c r="K1898" s="31"/>
      <c r="L1898" s="31"/>
      <c r="M1898" s="31"/>
      <c r="N1898" s="31"/>
      <c r="O1898" s="31"/>
      <c r="P1898" s="31"/>
      <c r="Q1898" s="31"/>
      <c r="R1898" s="31"/>
      <c r="S1898" s="31"/>
      <c r="T1898" s="31"/>
      <c r="U1898" s="31"/>
      <c r="V1898" s="31"/>
      <c r="W1898" s="31" t="str">
        <f t="shared" si="59"/>
        <v>V_UEBERSETZUNG</v>
      </c>
      <c r="X1898" s="31"/>
      <c r="Y1898" s="31"/>
      <c r="Z1898" s="31"/>
      <c r="AA1898" s="31"/>
      <c r="AB1898" s="31"/>
      <c r="AC1898" s="31"/>
      <c r="AD1898" s="31"/>
      <c r="AE1898" s="31"/>
      <c r="AF1898" s="31"/>
      <c r="AG1898" s="31"/>
      <c r="AH1898" s="31"/>
    </row>
    <row r="1899" spans="1:34" x14ac:dyDescent="0.4">
      <c r="A1899" s="31">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31"/>
      <c r="C1899" s="25" t="str">
        <f t="shared" si="58"/>
        <v>001</v>
      </c>
      <c r="D1899" s="31"/>
      <c r="E1899" s="31"/>
      <c r="F1899" s="31" t="str">
        <f>IF(A1899&lt;&gt;"", _xlfn.IFNA(INDEX('Systemmanager - Datenassistent'!$A$9:$AE$159,MATCH(A1899,Input_Lieferant!$B$9:$B$158,0),MATCH(W1899,'Systemmanager - Datenassistent'!$A$8:$AE$8,0)),""), "")&amp;""</f>
        <v>JhfijfukQqaXuCQeSuJGshpAjpdHfb</v>
      </c>
      <c r="G1899" s="31"/>
      <c r="H1899" s="31"/>
      <c r="I1899" s="31"/>
      <c r="J1899" s="31"/>
      <c r="K1899" s="31"/>
      <c r="L1899" s="31"/>
      <c r="M1899" s="31"/>
      <c r="N1899" s="31"/>
      <c r="O1899" s="31"/>
      <c r="P1899" s="31"/>
      <c r="Q1899" s="31"/>
      <c r="R1899" s="31"/>
      <c r="S1899" s="31"/>
      <c r="T1899" s="31"/>
      <c r="U1899" s="31"/>
      <c r="V1899" s="31"/>
      <c r="W1899" s="31" t="str">
        <f t="shared" si="59"/>
        <v>V_KENNZIFFER</v>
      </c>
      <c r="X1899" s="31"/>
      <c r="Y1899" s="31"/>
      <c r="Z1899" s="31"/>
      <c r="AA1899" s="31"/>
      <c r="AB1899" s="31"/>
      <c r="AC1899" s="31"/>
      <c r="AD1899" s="31"/>
      <c r="AE1899" s="31"/>
      <c r="AF1899" s="31"/>
      <c r="AG1899" s="31"/>
      <c r="AH1899" s="31"/>
    </row>
    <row r="1900" spans="1:34" x14ac:dyDescent="0.4">
      <c r="A1900" s="31">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31"/>
      <c r="C1900" s="25" t="str">
        <f t="shared" si="58"/>
        <v>001</v>
      </c>
      <c r="D1900" s="31"/>
      <c r="E1900" s="31"/>
      <c r="F1900" s="31" t="str">
        <f>IF(A1900&lt;&gt;"", _xlfn.IFNA(INDEX('Systemmanager - Datenassistent'!$A$9:$AE$159,MATCH(A1900,Input_Lieferant!$B$9:$B$158,0),MATCH(W1900,'Systemmanager - Datenassistent'!$A$8:$AE$8,0)),""), "")&amp;""</f>
        <v>xWnJoArVwpCfXoQjbWwFsCSiPqgkDf</v>
      </c>
      <c r="G1900" s="31"/>
      <c r="H1900" s="31"/>
      <c r="I1900" s="31"/>
      <c r="J1900" s="31"/>
      <c r="K1900" s="31"/>
      <c r="L1900" s="31"/>
      <c r="M1900" s="31"/>
      <c r="N1900" s="31"/>
      <c r="O1900" s="31"/>
      <c r="P1900" s="31"/>
      <c r="Q1900" s="31"/>
      <c r="R1900" s="31"/>
      <c r="S1900" s="31"/>
      <c r="T1900" s="31"/>
      <c r="U1900" s="31"/>
      <c r="V1900" s="31"/>
      <c r="W1900" s="31" t="str">
        <f t="shared" si="59"/>
        <v>V_NEXT_HIGHER</v>
      </c>
      <c r="X1900" s="31"/>
      <c r="Y1900" s="31"/>
      <c r="Z1900" s="31"/>
      <c r="AA1900" s="31"/>
      <c r="AB1900" s="31"/>
      <c r="AC1900" s="31"/>
      <c r="AD1900" s="31"/>
      <c r="AE1900" s="31"/>
      <c r="AF1900" s="31"/>
      <c r="AG1900" s="31"/>
      <c r="AH1900" s="31"/>
    </row>
    <row r="1901" spans="1:34" x14ac:dyDescent="0.4">
      <c r="A1901" s="31">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31"/>
      <c r="C1901" s="25" t="str">
        <f t="shared" si="58"/>
        <v>001</v>
      </c>
      <c r="D1901" s="31"/>
      <c r="E1901" s="31"/>
      <c r="F1901" s="31" t="str">
        <f>IF(A1901&lt;&gt;"", _xlfn.IFNA(INDEX(Grunddaten!$A$9:$S$159,MATCH(A1901,Input_Lieferant!$B$9:$B$158,0),MATCH(W1901,Grunddaten!$A$8:$M$8,0)),""), "")&amp;""</f>
        <v/>
      </c>
      <c r="G1901" s="31"/>
      <c r="H1901" s="31"/>
      <c r="I1901" s="31"/>
      <c r="J1901" s="31"/>
      <c r="K1901" s="31"/>
      <c r="L1901" s="31"/>
      <c r="M1901" s="31"/>
      <c r="N1901" s="31"/>
      <c r="O1901" s="31"/>
      <c r="P1901" s="31"/>
      <c r="Q1901" s="31"/>
      <c r="R1901" s="31"/>
      <c r="S1901" s="31"/>
      <c r="T1901" s="31"/>
      <c r="U1901" s="31"/>
      <c r="V1901" s="31"/>
      <c r="W1901" s="31" t="str">
        <f t="shared" si="59"/>
        <v>V_ZERTFLUG</v>
      </c>
      <c r="X1901" s="31"/>
      <c r="Y1901" s="31"/>
      <c r="Z1901" s="31"/>
      <c r="AA1901" s="31"/>
      <c r="AB1901" s="31"/>
      <c r="AC1901" s="31"/>
      <c r="AD1901" s="31"/>
      <c r="AE1901" s="31"/>
      <c r="AF1901" s="31"/>
      <c r="AG1901" s="31"/>
      <c r="AH1901" s="31"/>
    </row>
    <row r="1902" spans="1:34" x14ac:dyDescent="0.4">
      <c r="A1902" s="31">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31"/>
      <c r="C1902" s="25" t="str">
        <f t="shared" si="58"/>
        <v>001</v>
      </c>
      <c r="D1902" s="31"/>
      <c r="E1902" s="31"/>
      <c r="F1902" s="31" t="str">
        <f>IF(A1902&lt;&gt;"", _xlfn.IFNA(INDEX('Systemmanager - Datenassistent'!$A$9:$AE$159,MATCH(A1902,Input_Lieferant!$B$9:$B$158,0),MATCH(W1902,'Systemmanager - Datenassistent'!$A$8:$AE$8,0)),""), "")&amp;""</f>
        <v>X</v>
      </c>
      <c r="G1902" s="31"/>
      <c r="H1902" s="31"/>
      <c r="I1902" s="31"/>
      <c r="J1902" s="31"/>
      <c r="K1902" s="31"/>
      <c r="L1902" s="31"/>
      <c r="M1902" s="31"/>
      <c r="N1902" s="31"/>
      <c r="O1902" s="31"/>
      <c r="P1902" s="31"/>
      <c r="Q1902" s="31"/>
      <c r="R1902" s="31"/>
      <c r="S1902" s="31"/>
      <c r="T1902" s="31"/>
      <c r="U1902" s="31"/>
      <c r="V1902" s="31"/>
      <c r="W1902" s="31" t="str">
        <f t="shared" si="59"/>
        <v>V_APM</v>
      </c>
      <c r="X1902" s="31"/>
      <c r="Y1902" s="31"/>
      <c r="Z1902" s="31"/>
      <c r="AA1902" s="31"/>
      <c r="AB1902" s="31"/>
      <c r="AC1902" s="31"/>
      <c r="AD1902" s="31"/>
      <c r="AE1902" s="31"/>
      <c r="AF1902" s="31"/>
      <c r="AG1902" s="31"/>
      <c r="AH1902" s="31"/>
    </row>
    <row r="1903" spans="1:34" x14ac:dyDescent="0.4">
      <c r="A1903" s="31">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31"/>
      <c r="C1903" s="25" t="str">
        <f t="shared" si="58"/>
        <v>001</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V_CHEOPS</v>
      </c>
      <c r="X1903" s="31"/>
      <c r="Y1903" s="31"/>
      <c r="Z1903" s="31"/>
      <c r="AA1903" s="31"/>
      <c r="AB1903" s="31"/>
      <c r="AC1903" s="31"/>
      <c r="AD1903" s="31"/>
      <c r="AE1903" s="31"/>
      <c r="AF1903" s="31"/>
      <c r="AG1903" s="31"/>
      <c r="AH1903" s="31"/>
    </row>
    <row r="1904" spans="1:34" x14ac:dyDescent="0.4">
      <c r="A1904" s="31">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31"/>
      <c r="C1904" s="25" t="str">
        <f t="shared" si="58"/>
        <v>001</v>
      </c>
      <c r="D1904" s="31"/>
      <c r="E1904" s="31"/>
      <c r="F1904" s="31" t="str">
        <f>IF(A1904&lt;&gt;"", _xlfn.IFNA(INDEX('Systemmanager - Datenassistent'!$A$9:$AE$159,MATCH(A1904,Input_Lieferant!$B$9:$B$158,0),MATCH(W1904,'Systemmanager - Datenassistent'!$A$8:$AE$8,0)),""), "")&amp;""</f>
        <v>X</v>
      </c>
      <c r="G1904" s="31"/>
      <c r="H1904" s="31"/>
      <c r="I1904" s="31"/>
      <c r="J1904" s="31"/>
      <c r="K1904" s="31"/>
      <c r="L1904" s="31"/>
      <c r="M1904" s="31"/>
      <c r="N1904" s="31"/>
      <c r="O1904" s="31"/>
      <c r="P1904" s="31"/>
      <c r="Q1904" s="31"/>
      <c r="R1904" s="31"/>
      <c r="S1904" s="31"/>
      <c r="T1904" s="31"/>
      <c r="U1904" s="31"/>
      <c r="V1904" s="31"/>
      <c r="W1904" s="31" t="str">
        <f t="shared" si="59"/>
        <v>V_SVSAA</v>
      </c>
      <c r="X1904" s="31"/>
      <c r="Y1904" s="31"/>
      <c r="Z1904" s="31"/>
      <c r="AA1904" s="31"/>
      <c r="AB1904" s="31"/>
      <c r="AC1904" s="31"/>
      <c r="AD1904" s="31"/>
      <c r="AE1904" s="31"/>
      <c r="AF1904" s="31"/>
      <c r="AG1904" s="31"/>
      <c r="AH1904" s="31"/>
    </row>
    <row r="1905" spans="1:34" x14ac:dyDescent="0.4">
      <c r="A1905" s="31">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31"/>
      <c r="C1905" s="25" t="str">
        <f t="shared" si="58"/>
        <v>001</v>
      </c>
      <c r="D1905" s="31"/>
      <c r="E1905" s="31"/>
      <c r="F1905" s="31" t="str">
        <f>IF(A1905&lt;&gt;"", IFERROR(ROUND(INDEX(Input_Lieferant!$A$9:$AS$159,MATCH(A1905,Input_Lieferant!$B$9:$B$158,0),MATCH(W1905,Input_Lieferant!$A$8:$AS$8,0)),2),""), "")&amp;""</f>
        <v>1.47</v>
      </c>
      <c r="G1905" s="31"/>
      <c r="H1905" s="31"/>
      <c r="I1905" s="31"/>
      <c r="J1905" s="31"/>
      <c r="K1905" s="31"/>
      <c r="L1905" s="31"/>
      <c r="M1905" s="31"/>
      <c r="N1905" s="31"/>
      <c r="O1905" s="31"/>
      <c r="P1905" s="31"/>
      <c r="Q1905" s="31"/>
      <c r="R1905" s="31"/>
      <c r="S1905" s="31"/>
      <c r="T1905" s="31"/>
      <c r="U1905" s="31"/>
      <c r="V1905" s="31"/>
      <c r="W1905" s="31" t="str">
        <f t="shared" si="59"/>
        <v>V_BEWERTUNGSPREIS</v>
      </c>
      <c r="X1905" s="31"/>
      <c r="Y1905" s="31"/>
      <c r="Z1905" s="31"/>
      <c r="AA1905" s="31"/>
      <c r="AB1905" s="31"/>
      <c r="AC1905" s="31"/>
      <c r="AD1905" s="31"/>
      <c r="AE1905" s="31"/>
      <c r="AF1905" s="31"/>
      <c r="AG1905" s="31"/>
      <c r="AH1905" s="31"/>
    </row>
    <row r="1906" spans="1:34" x14ac:dyDescent="0.4">
      <c r="A1906" s="31">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31"/>
      <c r="C1906" s="25" t="str">
        <f t="shared" si="58"/>
        <v>001</v>
      </c>
      <c r="D1906" s="31"/>
      <c r="E1906" s="31"/>
      <c r="F1906" s="31" t="str">
        <f>IF(A1906&lt;&gt;"", _xlfn.IFNA(INDEX(Input_Lieferant!$A$9:$AS$159,MATCH(A1906,Input_Lieferant!$B$9:$B$158,0),MATCH(W1906,Input_Lieferant!$A$8:$AS$8,0)),""), "")&amp;""</f>
        <v>CHF</v>
      </c>
      <c r="G1906" s="31"/>
      <c r="H1906" s="31"/>
      <c r="I1906" s="31"/>
      <c r="J1906" s="31"/>
      <c r="K1906" s="31"/>
      <c r="L1906" s="31"/>
      <c r="M1906" s="31"/>
      <c r="N1906" s="31"/>
      <c r="O1906" s="31"/>
      <c r="P1906" s="31"/>
      <c r="Q1906" s="31"/>
      <c r="R1906" s="31"/>
      <c r="S1906" s="31"/>
      <c r="T1906" s="31"/>
      <c r="U1906" s="31"/>
      <c r="V1906" s="31"/>
      <c r="W1906" s="31" t="str">
        <f t="shared" si="59"/>
        <v>V_WAEHRUNG</v>
      </c>
      <c r="X1906" s="31"/>
      <c r="Y1906" s="31"/>
      <c r="Z1906" s="31"/>
      <c r="AA1906" s="31"/>
      <c r="AB1906" s="31"/>
      <c r="AC1906" s="31"/>
      <c r="AD1906" s="31"/>
      <c r="AE1906" s="31"/>
      <c r="AF1906" s="31"/>
      <c r="AG1906" s="31"/>
      <c r="AH1906" s="31"/>
    </row>
    <row r="1907" spans="1:34" x14ac:dyDescent="0.4">
      <c r="A1907" s="31">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31"/>
      <c r="C1907" s="25" t="str">
        <f t="shared" si="58"/>
        <v>001</v>
      </c>
      <c r="D1907" s="31"/>
      <c r="E1907" s="31"/>
      <c r="F1907" s="31" t="str">
        <f>IF(A1907&lt;&gt;"", _xlfn.IFNA(INDEX(Input_Lieferant!$A$9:$AS$159,MATCH(A1907,Input_Lieferant!$B$9:$B$158,0),MATCH(W1907,Input_Lieferant!$A$8:$AS$8,0)),""), "")&amp;""</f>
        <v>100</v>
      </c>
      <c r="G1907" s="31"/>
      <c r="H1907" s="31"/>
      <c r="I1907" s="31"/>
      <c r="J1907" s="31"/>
      <c r="K1907" s="31"/>
      <c r="L1907" s="31"/>
      <c r="M1907" s="31"/>
      <c r="N1907" s="31"/>
      <c r="O1907" s="31"/>
      <c r="P1907" s="31"/>
      <c r="Q1907" s="31"/>
      <c r="R1907" s="31"/>
      <c r="S1907" s="31"/>
      <c r="T1907" s="31"/>
      <c r="U1907" s="31"/>
      <c r="V1907" s="31"/>
      <c r="W1907" s="31" t="str">
        <f t="shared" si="59"/>
        <v>V_PREISEINHEIT</v>
      </c>
      <c r="X1907" s="31"/>
      <c r="Y1907" s="31"/>
      <c r="Z1907" s="31"/>
      <c r="AA1907" s="31"/>
      <c r="AB1907" s="31"/>
      <c r="AC1907" s="31"/>
      <c r="AD1907" s="31"/>
      <c r="AE1907" s="31"/>
      <c r="AF1907" s="31"/>
      <c r="AG1907" s="31"/>
      <c r="AH1907" s="31"/>
    </row>
    <row r="1908" spans="1:34" x14ac:dyDescent="0.4">
      <c r="A1908" s="31">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31"/>
      <c r="C1908" s="25" t="str">
        <f t="shared" si="58"/>
        <v>001</v>
      </c>
      <c r="D1908" s="31"/>
      <c r="E1908" s="31"/>
      <c r="F1908" s="31">
        <f ca="1">IF(A1908&lt;&gt;"",NOW(),"")</f>
        <v>45755.458306365741</v>
      </c>
      <c r="G1908" s="31"/>
      <c r="H1908" s="31"/>
      <c r="I1908" s="31"/>
      <c r="J1908" s="31"/>
      <c r="K1908" s="31"/>
      <c r="L1908" s="31"/>
      <c r="M1908" s="31"/>
      <c r="N1908" s="31"/>
      <c r="O1908" s="31"/>
      <c r="P1908" s="31"/>
      <c r="Q1908" s="31"/>
      <c r="R1908" s="31"/>
      <c r="S1908" s="31"/>
      <c r="T1908" s="31"/>
      <c r="U1908" s="31"/>
      <c r="V1908" s="31"/>
      <c r="W1908" s="31" t="str">
        <f t="shared" si="59"/>
        <v>V_GUELTIGAB</v>
      </c>
      <c r="X1908" s="31"/>
      <c r="Y1908" s="31"/>
      <c r="Z1908" s="31"/>
      <c r="AA1908" s="31"/>
      <c r="AB1908" s="31"/>
      <c r="AC1908" s="31"/>
      <c r="AD1908" s="31"/>
      <c r="AE1908" s="31"/>
      <c r="AF1908" s="31"/>
      <c r="AG1908" s="31"/>
      <c r="AH1908" s="31"/>
    </row>
    <row r="1909" spans="1:34" x14ac:dyDescent="0.4">
      <c r="A1909" s="31">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31"/>
      <c r="C1909" s="25" t="str">
        <f t="shared" si="58"/>
        <v>001</v>
      </c>
      <c r="D1909" s="31"/>
      <c r="E1909" s="31"/>
      <c r="F1909" s="31" t="str">
        <f>IF(A1909&lt;&gt;"", _xlfn.IFNA(INDEX('Systemmanager - Datenassistent'!$A$9:$AE$159,MATCH(A1909,Input_Lieferant!$B$9:$B$158,0),MATCH(W1909,'Systemmanager - Datenassistent'!$A$8:$AE$8,0)),""), "")&amp;""</f>
        <v>X</v>
      </c>
      <c r="G1909" s="31"/>
      <c r="H1909" s="31"/>
      <c r="I1909" s="31"/>
      <c r="J1909" s="31"/>
      <c r="K1909" s="31"/>
      <c r="L1909" s="31"/>
      <c r="M1909" s="31"/>
      <c r="N1909" s="31"/>
      <c r="O1909" s="31"/>
      <c r="P1909" s="31"/>
      <c r="Q1909" s="31"/>
      <c r="R1909" s="31"/>
      <c r="S1909" s="31"/>
      <c r="T1909" s="31"/>
      <c r="U1909" s="31"/>
      <c r="V1909" s="31"/>
      <c r="W1909" s="31" t="str">
        <f t="shared" si="59"/>
        <v>V_MIET_RELEVANZ</v>
      </c>
      <c r="X1909" s="31"/>
      <c r="Y1909" s="31"/>
      <c r="Z1909" s="31"/>
      <c r="AA1909" s="31"/>
      <c r="AB1909" s="31"/>
      <c r="AC1909" s="31"/>
      <c r="AD1909" s="31"/>
      <c r="AE1909" s="31"/>
      <c r="AF1909" s="31"/>
      <c r="AG1909" s="31"/>
      <c r="AH1909" s="31"/>
    </row>
    <row r="1910" spans="1:34" x14ac:dyDescent="0.4">
      <c r="A1910" s="31">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31"/>
      <c r="C1910" s="25" t="str">
        <f t="shared" si="58"/>
        <v>001</v>
      </c>
      <c r="D1910" s="31"/>
      <c r="E1910" s="31"/>
      <c r="F1910" s="31" t="str">
        <f>IF(A1910&lt;&gt;"", _xlfn.IFNA(INDEX('Systemmanager - Datenassistent'!$A$9:$AE$159,MATCH(A1910,Input_Lieferant!$B$9:$B$158,0),MATCH(W1910,'Systemmanager - Datenassistent'!$A$8:$AE$8,0)),""), "")&amp;""</f>
        <v>6</v>
      </c>
      <c r="G1910" s="31"/>
      <c r="H1910" s="31"/>
      <c r="I1910" s="31"/>
      <c r="J1910" s="31"/>
      <c r="K1910" s="31"/>
      <c r="L1910" s="31"/>
      <c r="M1910" s="31"/>
      <c r="N1910" s="31"/>
      <c r="O1910" s="31"/>
      <c r="P1910" s="31"/>
      <c r="Q1910" s="31"/>
      <c r="R1910" s="31"/>
      <c r="S1910" s="31"/>
      <c r="T1910" s="31"/>
      <c r="U1910" s="31"/>
      <c r="V1910" s="31"/>
      <c r="W1910" s="31" t="str">
        <f t="shared" si="59"/>
        <v>V_NACHSCHUBKLASSE</v>
      </c>
      <c r="X1910" s="31"/>
      <c r="Y1910" s="31"/>
      <c r="Z1910" s="31"/>
      <c r="AA1910" s="31"/>
      <c r="AB1910" s="31"/>
      <c r="AC1910" s="31"/>
      <c r="AD1910" s="31"/>
      <c r="AE1910" s="31"/>
      <c r="AF1910" s="31"/>
      <c r="AG1910" s="31"/>
      <c r="AH1910" s="31"/>
    </row>
    <row r="1911" spans="1:34" x14ac:dyDescent="0.4">
      <c r="A1911" s="31">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31"/>
      <c r="C1911" s="25" t="str">
        <f t="shared" si="58"/>
        <v>001</v>
      </c>
      <c r="D1911" s="31"/>
      <c r="E1911" s="31"/>
      <c r="F1911" s="31" t="str">
        <f>IF(A1911&lt;&gt;"", _xlfn.IFNA(INDEX(Input_Lieferant!$A$9:$AS$159,MATCH(A1911,Input_Lieferant!$B$9:$B$158,0),MATCH(W1911,Input_Lieferant!$A$8:$AS$8,0)),""), "")&amp;""</f>
        <v>25</v>
      </c>
      <c r="G1911" s="31"/>
      <c r="H1911" s="31"/>
      <c r="I1911" s="31"/>
      <c r="J1911" s="31"/>
      <c r="K1911" s="31"/>
      <c r="L1911" s="31"/>
      <c r="M1911" s="31"/>
      <c r="N1911" s="31"/>
      <c r="O1911" s="31"/>
      <c r="P1911" s="31"/>
      <c r="Q1911" s="31"/>
      <c r="R1911" s="31"/>
      <c r="S1911" s="31"/>
      <c r="T1911" s="31"/>
      <c r="U1911" s="31"/>
      <c r="V1911" s="31"/>
      <c r="W1911" s="31" t="str">
        <f t="shared" si="59"/>
        <v>V_LAGERFAEHIGKEIT</v>
      </c>
      <c r="X1911" s="31"/>
      <c r="Y1911" s="31"/>
      <c r="Z1911" s="31"/>
      <c r="AA1911" s="31"/>
      <c r="AB1911" s="31"/>
      <c r="AC1911" s="31"/>
      <c r="AD1911" s="31"/>
      <c r="AE1911" s="31"/>
      <c r="AF1911" s="31"/>
      <c r="AG1911" s="31"/>
      <c r="AH1911" s="31"/>
    </row>
    <row r="1912" spans="1:34" x14ac:dyDescent="0.4">
      <c r="A1912" s="31">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31"/>
      <c r="C1912" s="25" t="str">
        <f t="shared" si="58"/>
        <v>001</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31"/>
      <c r="H1912" s="31"/>
      <c r="I1912" s="31"/>
      <c r="J1912" s="31"/>
      <c r="K1912" s="31"/>
      <c r="L1912" s="31"/>
      <c r="M1912" s="31"/>
      <c r="N1912" s="31"/>
      <c r="O1912" s="31"/>
      <c r="P1912" s="31"/>
      <c r="Q1912" s="31"/>
      <c r="R1912" s="31"/>
      <c r="S1912" s="31"/>
      <c r="T1912" s="31"/>
      <c r="U1912" s="31"/>
      <c r="V1912" s="31"/>
      <c r="W1912" s="31" t="str">
        <f t="shared" si="59"/>
        <v>V_BETRIEBSMITTEL</v>
      </c>
      <c r="X1912" s="31"/>
      <c r="Y1912" s="31"/>
      <c r="Z1912" s="31"/>
      <c r="AA1912" s="31"/>
      <c r="AB1912" s="31"/>
      <c r="AC1912" s="31"/>
      <c r="AD1912" s="31"/>
      <c r="AE1912" s="31"/>
      <c r="AF1912" s="31"/>
      <c r="AG1912" s="31"/>
      <c r="AH1912" s="31"/>
    </row>
    <row r="1913" spans="1:34" x14ac:dyDescent="0.4">
      <c r="A1913" s="31">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31"/>
      <c r="C1913" s="25" t="str">
        <f t="shared" si="58"/>
        <v>001</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V_SONDERBETRIEBSMITTEL_MKZ</v>
      </c>
      <c r="X1913" s="31"/>
      <c r="Y1913" s="31"/>
      <c r="Z1913" s="31"/>
      <c r="AA1913" s="31"/>
      <c r="AB1913" s="31"/>
      <c r="AC1913" s="31"/>
      <c r="AD1913" s="31"/>
      <c r="AE1913" s="31"/>
      <c r="AF1913" s="31"/>
      <c r="AG1913" s="31"/>
      <c r="AH1913" s="31"/>
    </row>
    <row r="1914" spans="1:34" x14ac:dyDescent="0.4">
      <c r="A1914" s="31">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31"/>
      <c r="C1914" s="25" t="str">
        <f t="shared" si="58"/>
        <v>001</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V_SONDERBETRIEBSMITTEL_PRD</v>
      </c>
      <c r="X1914" s="31"/>
      <c r="Y1914" s="31"/>
      <c r="Z1914" s="31"/>
      <c r="AA1914" s="31"/>
      <c r="AB1914" s="31"/>
      <c r="AC1914" s="31"/>
      <c r="AD1914" s="31"/>
      <c r="AE1914" s="31"/>
      <c r="AF1914" s="31"/>
      <c r="AG1914" s="31"/>
      <c r="AH1914" s="31"/>
    </row>
    <row r="1915" spans="1:34" x14ac:dyDescent="0.4">
      <c r="A1915" s="31">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31"/>
      <c r="C1915" s="25" t="str">
        <f t="shared" si="58"/>
        <v>001</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V_SONDERBETRIEBSMITTEL_TRP</v>
      </c>
      <c r="X1915" s="31"/>
      <c r="Y1915" s="31"/>
      <c r="Z1915" s="31"/>
      <c r="AA1915" s="31"/>
      <c r="AB1915" s="31"/>
      <c r="AC1915" s="31"/>
      <c r="AD1915" s="31"/>
      <c r="AE1915" s="31"/>
      <c r="AF1915" s="31"/>
      <c r="AG1915" s="31"/>
      <c r="AH1915" s="31"/>
    </row>
    <row r="1916" spans="1:34" x14ac:dyDescent="0.4">
      <c r="A1916" s="31">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31"/>
      <c r="C1916" s="25" t="str">
        <f t="shared" si="58"/>
        <v>001</v>
      </c>
      <c r="D1916" s="31"/>
      <c r="E1916" s="31"/>
      <c r="F1916" s="31" t="str">
        <f>IF(A1916&lt;&gt;"", _xlfn.IFNA(INDEX(Grunddaten!$A$9:$S$159,MATCH(A1916,Input_Lieferant!$B$9:$B$158,0),MATCH(W1916,Grunddaten!$A$8:$M$8,0)),""), "")&amp;""</f>
        <v/>
      </c>
      <c r="G1916" s="31"/>
      <c r="H1916" s="31"/>
      <c r="I1916" s="31"/>
      <c r="J1916" s="31"/>
      <c r="K1916" s="31"/>
      <c r="L1916" s="31"/>
      <c r="M1916" s="31"/>
      <c r="N1916" s="31"/>
      <c r="O1916" s="31"/>
      <c r="P1916" s="31"/>
      <c r="Q1916" s="31"/>
      <c r="R1916" s="31"/>
      <c r="S1916" s="31"/>
      <c r="T1916" s="31"/>
      <c r="U1916" s="31"/>
      <c r="V1916" s="31"/>
      <c r="W1916" s="31" t="str">
        <f t="shared" si="59"/>
        <v>V_A_NUMMER</v>
      </c>
      <c r="X1916" s="31"/>
      <c r="Y1916" s="31"/>
      <c r="Z1916" s="31"/>
      <c r="AA1916" s="31"/>
      <c r="AB1916" s="31"/>
      <c r="AC1916" s="31"/>
      <c r="AD1916" s="31"/>
      <c r="AE1916" s="31"/>
      <c r="AF1916" s="31"/>
      <c r="AG1916" s="31"/>
      <c r="AH1916" s="31"/>
    </row>
    <row r="1917" spans="1:34" x14ac:dyDescent="0.4">
      <c r="A1917" s="31">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31"/>
      <c r="C1917" s="25" t="str">
        <f t="shared" si="58"/>
        <v>001</v>
      </c>
      <c r="D1917" s="31"/>
      <c r="E1917" s="31"/>
      <c r="F1917" s="31" t="str">
        <f>IF(A1917&lt;&gt;"", _xlfn.IFNA(INDEX(Grunddaten!$A$9:$S$159,MATCH(A1917,Input_Lieferant!$B$9:$B$158,0),MATCH(W1917,Grunddaten!$A$8:$M$8,0)),""), "")&amp;""</f>
        <v>7.15</v>
      </c>
      <c r="G1917" s="31"/>
      <c r="H1917" s="31"/>
      <c r="I1917" s="31"/>
      <c r="J1917" s="31"/>
      <c r="K1917" s="31"/>
      <c r="L1917" s="31"/>
      <c r="M1917" s="31"/>
      <c r="N1917" s="31"/>
      <c r="O1917" s="31"/>
      <c r="P1917" s="31"/>
      <c r="Q1917" s="31"/>
      <c r="R1917" s="31"/>
      <c r="S1917" s="31"/>
      <c r="T1917" s="31"/>
      <c r="U1917" s="31"/>
      <c r="V1917" s="31"/>
      <c r="W1917" s="31" t="str">
        <f t="shared" si="59"/>
        <v>V_REVFREMD</v>
      </c>
      <c r="X1917" s="31"/>
      <c r="Y1917" s="31"/>
      <c r="Z1917" s="31"/>
      <c r="AA1917" s="31"/>
      <c r="AB1917" s="31"/>
      <c r="AC1917" s="31"/>
      <c r="AD1917" s="31"/>
      <c r="AE1917" s="31"/>
      <c r="AF1917" s="31"/>
      <c r="AG1917" s="31"/>
      <c r="AH1917" s="31"/>
    </row>
    <row r="1918" spans="1:34" x14ac:dyDescent="0.4">
      <c r="A1918" s="31">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31"/>
      <c r="C1918" s="25" t="str">
        <f t="shared" si="58"/>
        <v>001</v>
      </c>
      <c r="D1918" s="31"/>
      <c r="E1918" s="31"/>
      <c r="F1918" s="31" t="str">
        <f>IF(A1918&lt;&gt;"", _xlfn.IFNA(INDEX(Grunddaten!$A$9:$S$159,MATCH(A1918,Input_Lieferant!$B$9:$B$158,0),MATCH(W1918,Grunddaten!$A$8:$M$8,0)),""), "")&amp;""</f>
        <v>8.29</v>
      </c>
      <c r="G1918" s="31"/>
      <c r="H1918" s="31"/>
      <c r="I1918" s="31"/>
      <c r="J1918" s="31"/>
      <c r="K1918" s="31"/>
      <c r="L1918" s="31"/>
      <c r="M1918" s="31"/>
      <c r="N1918" s="31"/>
      <c r="O1918" s="31"/>
      <c r="P1918" s="31"/>
      <c r="Q1918" s="31"/>
      <c r="R1918" s="31"/>
      <c r="S1918" s="31"/>
      <c r="T1918" s="31"/>
      <c r="U1918" s="31"/>
      <c r="V1918" s="31"/>
      <c r="W1918" s="31" t="str">
        <f t="shared" si="59"/>
        <v>V_REVEIGEN</v>
      </c>
      <c r="X1918" s="31"/>
      <c r="Y1918" s="31"/>
      <c r="Z1918" s="31"/>
      <c r="AA1918" s="31"/>
      <c r="AB1918" s="31"/>
      <c r="AC1918" s="31"/>
      <c r="AD1918" s="31"/>
      <c r="AE1918" s="31"/>
      <c r="AF1918" s="31"/>
      <c r="AG1918" s="31"/>
      <c r="AH1918" s="31"/>
    </row>
    <row r="1919" spans="1:34" x14ac:dyDescent="0.4">
      <c r="A1919" s="31">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31"/>
      <c r="C1919" s="25" t="str">
        <f t="shared" si="58"/>
        <v>001</v>
      </c>
      <c r="D1919" s="31"/>
      <c r="E1919" s="31"/>
      <c r="F1919" s="31" t="str">
        <f>IF(A1919&lt;&gt;"", _xlfn.IFNA(INDEX('Systemmanager - Datenassistent'!$A$9:$AE$159,MATCH(A1919,Input_Lieferant!$B$9:$B$158,0),MATCH(W1919,'Systemmanager - Datenassistent'!$A$8:$AE$8,0)),""), "")&amp;""</f>
        <v>sNPPQCGzQVUqmPsRiOrpRMiKSmrLXl</v>
      </c>
      <c r="G1919" s="31"/>
      <c r="H1919" s="31"/>
      <c r="I1919" s="31"/>
      <c r="J1919" s="31"/>
      <c r="K1919" s="31"/>
      <c r="L1919" s="31"/>
      <c r="M1919" s="31"/>
      <c r="N1919" s="31"/>
      <c r="O1919" s="31"/>
      <c r="P1919" s="31"/>
      <c r="Q1919" s="31"/>
      <c r="R1919" s="31"/>
      <c r="S1919" s="31"/>
      <c r="T1919" s="31"/>
      <c r="U1919" s="31"/>
      <c r="V1919" s="31"/>
      <c r="W1919" s="31" t="str">
        <f t="shared" si="59"/>
        <v>V_SYSTEMMANAGER</v>
      </c>
      <c r="X1919" s="31"/>
      <c r="Y1919" s="31"/>
      <c r="Z1919" s="31"/>
      <c r="AA1919" s="31"/>
      <c r="AB1919" s="31"/>
      <c r="AC1919" s="31"/>
      <c r="AD1919" s="31"/>
      <c r="AE1919" s="31"/>
      <c r="AF1919" s="31"/>
      <c r="AG1919" s="31"/>
      <c r="AH1919" s="31"/>
    </row>
    <row r="1920" spans="1:34" x14ac:dyDescent="0.4">
      <c r="A1920" s="31">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31"/>
      <c r="C1920" s="25" t="str">
        <f t="shared" si="58"/>
        <v>001</v>
      </c>
      <c r="D1920" s="31"/>
      <c r="E1920" s="31"/>
      <c r="F1920" s="31" t="str">
        <f>IF(A1920&lt;&gt;"", _xlfn.IFNA(INDEX(Grunddaten!$A$9:$S$159,MATCH(A1920,Input_Lieferant!$B$9:$B$158,0),MATCH(W1920,Grunddaten!$A$8:$M$8,0)),""), "")&amp;""</f>
        <v>U</v>
      </c>
      <c r="G1920" s="31"/>
      <c r="H1920" s="31"/>
      <c r="I1920" s="31"/>
      <c r="J1920" s="31"/>
      <c r="K1920" s="31"/>
      <c r="L1920" s="31"/>
      <c r="M1920" s="31"/>
      <c r="N1920" s="31"/>
      <c r="O1920" s="31"/>
      <c r="P1920" s="31"/>
      <c r="Q1920" s="31"/>
      <c r="R1920" s="31"/>
      <c r="S1920" s="31"/>
      <c r="T1920" s="31"/>
      <c r="U1920" s="31"/>
      <c r="V1920" s="31"/>
      <c r="W1920" s="31" t="str">
        <f t="shared" si="59"/>
        <v>V_UEBERSETZUNG</v>
      </c>
      <c r="X1920" s="31"/>
      <c r="Y1920" s="31"/>
      <c r="Z1920" s="31"/>
      <c r="AA1920" s="31"/>
      <c r="AB1920" s="31"/>
      <c r="AC1920" s="31"/>
      <c r="AD1920" s="31"/>
      <c r="AE1920" s="31"/>
      <c r="AF1920" s="31"/>
      <c r="AG1920" s="31"/>
      <c r="AH1920" s="31"/>
    </row>
    <row r="1921" spans="1:34" x14ac:dyDescent="0.4">
      <c r="A1921" s="31">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31"/>
      <c r="C1921" s="25" t="str">
        <f t="shared" si="58"/>
        <v>001</v>
      </c>
      <c r="D1921" s="31"/>
      <c r="E1921" s="31"/>
      <c r="F1921" s="31" t="str">
        <f>IF(A1921&lt;&gt;"", _xlfn.IFNA(INDEX('Systemmanager - Datenassistent'!$A$9:$AE$159,MATCH(A1921,Input_Lieferant!$B$9:$B$158,0),MATCH(W1921,'Systemmanager - Datenassistent'!$A$8:$AE$8,0)),""), "")&amp;""</f>
        <v>ymlQHGxdQqfFJdRBbRJkQhoONtbtzm</v>
      </c>
      <c r="G1921" s="31"/>
      <c r="H1921" s="31"/>
      <c r="I1921" s="31"/>
      <c r="J1921" s="31"/>
      <c r="K1921" s="31"/>
      <c r="L1921" s="31"/>
      <c r="M1921" s="31"/>
      <c r="N1921" s="31"/>
      <c r="O1921" s="31"/>
      <c r="P1921" s="31"/>
      <c r="Q1921" s="31"/>
      <c r="R1921" s="31"/>
      <c r="S1921" s="31"/>
      <c r="T1921" s="31"/>
      <c r="U1921" s="31"/>
      <c r="V1921" s="31"/>
      <c r="W1921" s="31" t="str">
        <f t="shared" si="59"/>
        <v>V_KENNZIFFER</v>
      </c>
      <c r="X1921" s="31"/>
      <c r="Y1921" s="31"/>
      <c r="Z1921" s="31"/>
      <c r="AA1921" s="31"/>
      <c r="AB1921" s="31"/>
      <c r="AC1921" s="31"/>
      <c r="AD1921" s="31"/>
      <c r="AE1921" s="31"/>
      <c r="AF1921" s="31"/>
      <c r="AG1921" s="31"/>
      <c r="AH1921" s="31"/>
    </row>
    <row r="1922" spans="1:34" x14ac:dyDescent="0.4">
      <c r="A1922" s="31">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31"/>
      <c r="C1922" s="25" t="str">
        <f t="shared" ref="C1922:C1985" si="60">IF(A1922="","","001")</f>
        <v>001</v>
      </c>
      <c r="D1922" s="31"/>
      <c r="E1922" s="31"/>
      <c r="F1922" s="31" t="str">
        <f>IF(A1922&lt;&gt;"", _xlfn.IFNA(INDEX('Systemmanager - Datenassistent'!$A$9:$AE$159,MATCH(A1922,Input_Lieferant!$B$9:$B$158,0),MATCH(W1922,'Systemmanager - Datenassistent'!$A$8:$AE$8,0)),""), "")&amp;""</f>
        <v>MpWWvWzcMGCBFumhErBdyokNyEnTdB</v>
      </c>
      <c r="G1922" s="31"/>
      <c r="H1922" s="31"/>
      <c r="I1922" s="31"/>
      <c r="J1922" s="31"/>
      <c r="K1922" s="31"/>
      <c r="L1922" s="31"/>
      <c r="M1922" s="31"/>
      <c r="N1922" s="31"/>
      <c r="O1922" s="31"/>
      <c r="P1922" s="31"/>
      <c r="Q1922" s="31"/>
      <c r="R1922" s="31"/>
      <c r="S1922" s="31"/>
      <c r="T1922" s="31"/>
      <c r="U1922" s="31"/>
      <c r="V1922" s="31"/>
      <c r="W1922" s="31" t="str">
        <f t="shared" si="59"/>
        <v>V_NEXT_HIGHER</v>
      </c>
      <c r="X1922" s="31"/>
      <c r="Y1922" s="31"/>
      <c r="Z1922" s="31"/>
      <c r="AA1922" s="31"/>
      <c r="AB1922" s="31"/>
      <c r="AC1922" s="31"/>
      <c r="AD1922" s="31"/>
      <c r="AE1922" s="31"/>
      <c r="AF1922" s="31"/>
      <c r="AG1922" s="31"/>
      <c r="AH1922" s="31"/>
    </row>
    <row r="1923" spans="1:34" x14ac:dyDescent="0.4">
      <c r="A1923" s="31">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31"/>
      <c r="C1923" s="25" t="str">
        <f t="shared" si="60"/>
        <v>001</v>
      </c>
      <c r="D1923" s="31"/>
      <c r="E1923" s="31"/>
      <c r="F1923" s="31" t="str">
        <f>IF(A1923&lt;&gt;"", _xlfn.IFNA(INDEX(Grunddaten!$A$9:$S$159,MATCH(A1923,Input_Lieferant!$B$9:$B$158,0),MATCH(W1923,Grunddaten!$A$8:$M$8,0)),""), "")&amp;""</f>
        <v>J</v>
      </c>
      <c r="G1923" s="31"/>
      <c r="H1923" s="31"/>
      <c r="I1923" s="31"/>
      <c r="J1923" s="31"/>
      <c r="K1923" s="31"/>
      <c r="L1923" s="31"/>
      <c r="M1923" s="31"/>
      <c r="N1923" s="31"/>
      <c r="O1923" s="31"/>
      <c r="P1923" s="31"/>
      <c r="Q1923" s="31"/>
      <c r="R1923" s="31"/>
      <c r="S1923" s="31"/>
      <c r="T1923" s="31"/>
      <c r="U1923" s="31"/>
      <c r="V1923" s="31"/>
      <c r="W1923" s="31" t="str">
        <f t="shared" si="59"/>
        <v>V_ZERTFLUG</v>
      </c>
      <c r="X1923" s="31"/>
      <c r="Y1923" s="31"/>
      <c r="Z1923" s="31"/>
      <c r="AA1923" s="31"/>
      <c r="AB1923" s="31"/>
      <c r="AC1923" s="31"/>
      <c r="AD1923" s="31"/>
      <c r="AE1923" s="31"/>
      <c r="AF1923" s="31"/>
      <c r="AG1923" s="31"/>
      <c r="AH1923" s="31"/>
    </row>
    <row r="1924" spans="1:34" x14ac:dyDescent="0.4">
      <c r="A1924" s="31">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31"/>
      <c r="C1924" s="25" t="str">
        <f t="shared" si="60"/>
        <v>001</v>
      </c>
      <c r="D1924" s="31"/>
      <c r="E1924" s="31"/>
      <c r="F1924" s="31" t="str">
        <f>IF(A1924&lt;&gt;"", _xlfn.IFNA(INDEX('Systemmanager - Datenassistent'!$A$9:$AE$159,MATCH(A1924,Input_Lieferant!$B$9:$B$158,0),MATCH(W1924,'Systemmanager - Datenassistent'!$A$8:$AE$8,0)),""), "")&amp;""</f>
        <v>X</v>
      </c>
      <c r="G1924" s="31"/>
      <c r="H1924" s="31"/>
      <c r="I1924" s="31"/>
      <c r="J1924" s="31"/>
      <c r="K1924" s="31"/>
      <c r="L1924" s="31"/>
      <c r="M1924" s="31"/>
      <c r="N1924" s="31"/>
      <c r="O1924" s="31"/>
      <c r="P1924" s="31"/>
      <c r="Q1924" s="31"/>
      <c r="R1924" s="31"/>
      <c r="S1924" s="31"/>
      <c r="T1924" s="31"/>
      <c r="U1924" s="31"/>
      <c r="V1924" s="31"/>
      <c r="W1924" s="31" t="str">
        <f t="shared" si="59"/>
        <v>V_APM</v>
      </c>
      <c r="X1924" s="31"/>
      <c r="Y1924" s="31"/>
      <c r="Z1924" s="31"/>
      <c r="AA1924" s="31"/>
      <c r="AB1924" s="31"/>
      <c r="AC1924" s="31"/>
      <c r="AD1924" s="31"/>
      <c r="AE1924" s="31"/>
      <c r="AF1924" s="31"/>
      <c r="AG1924" s="31"/>
      <c r="AH1924" s="31"/>
    </row>
    <row r="1925" spans="1:34" x14ac:dyDescent="0.4">
      <c r="A1925" s="31">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31"/>
      <c r="C1925" s="25" t="str">
        <f t="shared" si="60"/>
        <v>001</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V_CHEOPS</v>
      </c>
      <c r="X1925" s="31"/>
      <c r="Y1925" s="31"/>
      <c r="Z1925" s="31"/>
      <c r="AA1925" s="31"/>
      <c r="AB1925" s="31"/>
      <c r="AC1925" s="31"/>
      <c r="AD1925" s="31"/>
      <c r="AE1925" s="31"/>
      <c r="AF1925" s="31"/>
      <c r="AG1925" s="31"/>
      <c r="AH1925" s="31"/>
    </row>
    <row r="1926" spans="1:34" x14ac:dyDescent="0.4">
      <c r="A1926" s="31">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31"/>
      <c r="C1926" s="25" t="str">
        <f t="shared" si="60"/>
        <v>001</v>
      </c>
      <c r="D1926" s="31"/>
      <c r="E1926" s="31"/>
      <c r="F1926" s="31" t="str">
        <f>IF(A1926&lt;&gt;"", _xlfn.IFNA(INDEX('Systemmanager - Datenassistent'!$A$9:$AE$159,MATCH(A1926,Input_Lieferant!$B$9:$B$158,0),MATCH(W1926,'Systemmanager - Datenassistent'!$A$8:$AE$8,0)),""), "")&amp;""</f>
        <v/>
      </c>
      <c r="G1926" s="31"/>
      <c r="H1926" s="31"/>
      <c r="I1926" s="31"/>
      <c r="J1926" s="31"/>
      <c r="K1926" s="31"/>
      <c r="L1926" s="31"/>
      <c r="M1926" s="31"/>
      <c r="N1926" s="31"/>
      <c r="O1926" s="31"/>
      <c r="P1926" s="31"/>
      <c r="Q1926" s="31"/>
      <c r="R1926" s="31"/>
      <c r="S1926" s="31"/>
      <c r="T1926" s="31"/>
      <c r="U1926" s="31"/>
      <c r="V1926" s="31"/>
      <c r="W1926" s="31" t="str">
        <f t="shared" si="59"/>
        <v>V_SVSAA</v>
      </c>
      <c r="X1926" s="31"/>
      <c r="Y1926" s="31"/>
      <c r="Z1926" s="31"/>
      <c r="AA1926" s="31"/>
      <c r="AB1926" s="31"/>
      <c r="AC1926" s="31"/>
      <c r="AD1926" s="31"/>
      <c r="AE1926" s="31"/>
      <c r="AF1926" s="31"/>
      <c r="AG1926" s="31"/>
      <c r="AH1926" s="31"/>
    </row>
    <row r="1927" spans="1:34" x14ac:dyDescent="0.4">
      <c r="A1927" s="31">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31"/>
      <c r="C1927" s="25" t="str">
        <f t="shared" si="60"/>
        <v>001</v>
      </c>
      <c r="D1927" s="31"/>
      <c r="E1927" s="31"/>
      <c r="F1927" s="31" t="str">
        <f>IF(A1927&lt;&gt;"", IFERROR(ROUND(INDEX(Input_Lieferant!$A$9:$AS$159,MATCH(A1927,Input_Lieferant!$B$9:$B$158,0),MATCH(W1927,Input_Lieferant!$A$8:$AS$8,0)),2),""), "")&amp;""</f>
        <v>4.88</v>
      </c>
      <c r="G1927" s="31"/>
      <c r="H1927" s="31"/>
      <c r="I1927" s="31"/>
      <c r="J1927" s="31"/>
      <c r="K1927" s="31"/>
      <c r="L1927" s="31"/>
      <c r="M1927" s="31"/>
      <c r="N1927" s="31"/>
      <c r="O1927" s="31"/>
      <c r="P1927" s="31"/>
      <c r="Q1927" s="31"/>
      <c r="R1927" s="31"/>
      <c r="S1927" s="31"/>
      <c r="T1927" s="31"/>
      <c r="U1927" s="31"/>
      <c r="V1927" s="31"/>
      <c r="W1927" s="31" t="str">
        <f t="shared" si="59"/>
        <v>V_BEWERTUNGSPREIS</v>
      </c>
      <c r="X1927" s="31"/>
      <c r="Y1927" s="31"/>
      <c r="Z1927" s="31"/>
      <c r="AA1927" s="31"/>
      <c r="AB1927" s="31"/>
      <c r="AC1927" s="31"/>
      <c r="AD1927" s="31"/>
      <c r="AE1927" s="31"/>
      <c r="AF1927" s="31"/>
      <c r="AG1927" s="31"/>
      <c r="AH1927" s="31"/>
    </row>
    <row r="1928" spans="1:34" x14ac:dyDescent="0.4">
      <c r="A1928" s="31">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31"/>
      <c r="C1928" s="25" t="str">
        <f t="shared" si="60"/>
        <v>001</v>
      </c>
      <c r="D1928" s="31"/>
      <c r="E1928" s="31"/>
      <c r="F1928" s="31" t="str">
        <f>IF(A1928&lt;&gt;"", _xlfn.IFNA(INDEX(Input_Lieferant!$A$9:$AS$159,MATCH(A1928,Input_Lieferant!$B$9:$B$158,0),MATCH(W1928,Input_Lieferant!$A$8:$AS$8,0)),""), "")&amp;""</f>
        <v>CHF</v>
      </c>
      <c r="G1928" s="31"/>
      <c r="H1928" s="31"/>
      <c r="I1928" s="31"/>
      <c r="J1928" s="31"/>
      <c r="K1928" s="31"/>
      <c r="L1928" s="31"/>
      <c r="M1928" s="31"/>
      <c r="N1928" s="31"/>
      <c r="O1928" s="31"/>
      <c r="P1928" s="31"/>
      <c r="Q1928" s="31"/>
      <c r="R1928" s="31"/>
      <c r="S1928" s="31"/>
      <c r="T1928" s="31"/>
      <c r="U1928" s="31"/>
      <c r="V1928" s="31"/>
      <c r="W1928" s="31" t="str">
        <f t="shared" si="59"/>
        <v>V_WAEHRUNG</v>
      </c>
      <c r="X1928" s="31"/>
      <c r="Y1928" s="31"/>
      <c r="Z1928" s="31"/>
      <c r="AA1928" s="31"/>
      <c r="AB1928" s="31"/>
      <c r="AC1928" s="31"/>
      <c r="AD1928" s="31"/>
      <c r="AE1928" s="31"/>
      <c r="AF1928" s="31"/>
      <c r="AG1928" s="31"/>
      <c r="AH1928" s="31"/>
    </row>
    <row r="1929" spans="1:34" x14ac:dyDescent="0.4">
      <c r="A1929" s="31">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31"/>
      <c r="C1929" s="25" t="str">
        <f t="shared" si="60"/>
        <v>001</v>
      </c>
      <c r="D1929" s="31"/>
      <c r="E1929" s="31"/>
      <c r="F1929" s="31" t="str">
        <f>IF(A1929&lt;&gt;"", _xlfn.IFNA(INDEX(Input_Lieferant!$A$9:$AS$159,MATCH(A1929,Input_Lieferant!$B$9:$B$158,0),MATCH(W1929,Input_Lieferant!$A$8:$AS$8,0)),""), "")&amp;""</f>
        <v>28</v>
      </c>
      <c r="G1929" s="31"/>
      <c r="H1929" s="31"/>
      <c r="I1929" s="31"/>
      <c r="J1929" s="31"/>
      <c r="K1929" s="31"/>
      <c r="L1929" s="31"/>
      <c r="M1929" s="31"/>
      <c r="N1929" s="31"/>
      <c r="O1929" s="31"/>
      <c r="P1929" s="31"/>
      <c r="Q1929" s="31"/>
      <c r="R1929" s="31"/>
      <c r="S1929" s="31"/>
      <c r="T1929" s="31"/>
      <c r="U1929" s="31"/>
      <c r="V1929" s="31"/>
      <c r="W1929" s="31" t="str">
        <f t="shared" si="59"/>
        <v>V_PREISEINHEIT</v>
      </c>
      <c r="X1929" s="31"/>
      <c r="Y1929" s="31"/>
      <c r="Z1929" s="31"/>
      <c r="AA1929" s="31"/>
      <c r="AB1929" s="31"/>
      <c r="AC1929" s="31"/>
      <c r="AD1929" s="31"/>
      <c r="AE1929" s="31"/>
      <c r="AF1929" s="31"/>
      <c r="AG1929" s="31"/>
      <c r="AH1929" s="31"/>
    </row>
    <row r="1930" spans="1:34" x14ac:dyDescent="0.4">
      <c r="A1930" s="31">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31"/>
      <c r="C1930" s="25" t="str">
        <f t="shared" si="60"/>
        <v>001</v>
      </c>
      <c r="D1930" s="31"/>
      <c r="E1930" s="31"/>
      <c r="F1930" s="31">
        <f ca="1">IF(A1930&lt;&gt;"",NOW(),"")</f>
        <v>45755.458306365741</v>
      </c>
      <c r="G1930" s="31"/>
      <c r="H1930" s="31"/>
      <c r="I1930" s="31"/>
      <c r="J1930" s="31"/>
      <c r="K1930" s="31"/>
      <c r="L1930" s="31"/>
      <c r="M1930" s="31"/>
      <c r="N1930" s="31"/>
      <c r="O1930" s="31"/>
      <c r="P1930" s="31"/>
      <c r="Q1930" s="31"/>
      <c r="R1930" s="31"/>
      <c r="S1930" s="31"/>
      <c r="T1930" s="31"/>
      <c r="U1930" s="31"/>
      <c r="V1930" s="31"/>
      <c r="W1930" s="31" t="str">
        <f t="shared" si="59"/>
        <v>V_GUELTIGAB</v>
      </c>
      <c r="X1930" s="31"/>
      <c r="Y1930" s="31"/>
      <c r="Z1930" s="31"/>
      <c r="AA1930" s="31"/>
      <c r="AB1930" s="31"/>
      <c r="AC1930" s="31"/>
      <c r="AD1930" s="31"/>
      <c r="AE1930" s="31"/>
      <c r="AF1930" s="31"/>
      <c r="AG1930" s="31"/>
      <c r="AH1930" s="31"/>
    </row>
    <row r="1931" spans="1:34" x14ac:dyDescent="0.4">
      <c r="A1931" s="31">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31"/>
      <c r="C1931" s="25" t="str">
        <f t="shared" si="60"/>
        <v>001</v>
      </c>
      <c r="D1931" s="31"/>
      <c r="E1931" s="31"/>
      <c r="F1931" s="31" t="str">
        <f>IF(A1931&lt;&gt;"", _xlfn.IFNA(INDEX('Systemmanager - Datenassistent'!$A$9:$AE$159,MATCH(A1931,Input_Lieferant!$B$9:$B$158,0),MATCH(W1931,'Systemmanager - Datenassistent'!$A$8:$AE$8,0)),""), "")&amp;""</f>
        <v/>
      </c>
      <c r="G1931" s="31"/>
      <c r="H1931" s="31"/>
      <c r="I1931" s="31"/>
      <c r="J1931" s="31"/>
      <c r="K1931" s="31"/>
      <c r="L1931" s="31"/>
      <c r="M1931" s="31"/>
      <c r="N1931" s="31"/>
      <c r="O1931" s="31"/>
      <c r="P1931" s="31"/>
      <c r="Q1931" s="31"/>
      <c r="R1931" s="31"/>
      <c r="S1931" s="31"/>
      <c r="T1931" s="31"/>
      <c r="U1931" s="31"/>
      <c r="V1931" s="31"/>
      <c r="W1931" s="31" t="str">
        <f t="shared" si="59"/>
        <v>V_MIET_RELEVANZ</v>
      </c>
      <c r="X1931" s="31"/>
      <c r="Y1931" s="31"/>
      <c r="Z1931" s="31"/>
      <c r="AA1931" s="31"/>
      <c r="AB1931" s="31"/>
      <c r="AC1931" s="31"/>
      <c r="AD1931" s="31"/>
      <c r="AE1931" s="31"/>
      <c r="AF1931" s="31"/>
      <c r="AG1931" s="31"/>
      <c r="AH1931" s="31"/>
    </row>
    <row r="1932" spans="1:34" x14ac:dyDescent="0.4">
      <c r="A1932" s="31">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31"/>
      <c r="C1932" s="25" t="str">
        <f t="shared" si="60"/>
        <v>001</v>
      </c>
      <c r="D1932" s="31"/>
      <c r="E1932" s="31"/>
      <c r="F1932" s="31" t="str">
        <f>IF(A1932&lt;&gt;"", _xlfn.IFNA(INDEX('Systemmanager - Datenassistent'!$A$9:$AE$159,MATCH(A1932,Input_Lieferant!$B$9:$B$158,0),MATCH(W1932,'Systemmanager - Datenassistent'!$A$8:$AE$8,0)),""), "")&amp;""</f>
        <v>2</v>
      </c>
      <c r="G1932" s="31"/>
      <c r="H1932" s="31"/>
      <c r="I1932" s="31"/>
      <c r="J1932" s="31"/>
      <c r="K1932" s="31"/>
      <c r="L1932" s="31"/>
      <c r="M1932" s="31"/>
      <c r="N1932" s="31"/>
      <c r="O1932" s="31"/>
      <c r="P1932" s="31"/>
      <c r="Q1932" s="31"/>
      <c r="R1932" s="31"/>
      <c r="S1932" s="31"/>
      <c r="T1932" s="31"/>
      <c r="U1932" s="31"/>
      <c r="V1932" s="31"/>
      <c r="W1932" s="31" t="str">
        <f t="shared" si="59"/>
        <v>V_NACHSCHUBKLASSE</v>
      </c>
      <c r="X1932" s="31"/>
      <c r="Y1932" s="31"/>
      <c r="Z1932" s="31"/>
      <c r="AA1932" s="31"/>
      <c r="AB1932" s="31"/>
      <c r="AC1932" s="31"/>
      <c r="AD1932" s="31"/>
      <c r="AE1932" s="31"/>
      <c r="AF1932" s="31"/>
      <c r="AG1932" s="31"/>
      <c r="AH1932" s="31"/>
    </row>
    <row r="1933" spans="1:34" x14ac:dyDescent="0.4">
      <c r="A1933" s="31">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31"/>
      <c r="C1933" s="25" t="str">
        <f t="shared" si="60"/>
        <v>001</v>
      </c>
      <c r="D1933" s="31"/>
      <c r="E1933" s="31"/>
      <c r="F1933" s="31" t="str">
        <f>IF(A1933&lt;&gt;"", _xlfn.IFNA(INDEX(Input_Lieferant!$A$9:$AS$159,MATCH(A1933,Input_Lieferant!$B$9:$B$158,0),MATCH(W1933,Input_Lieferant!$A$8:$AS$8,0)),""), "")&amp;""</f>
        <v>89</v>
      </c>
      <c r="G1933" s="31"/>
      <c r="H1933" s="31"/>
      <c r="I1933" s="31"/>
      <c r="J1933" s="31"/>
      <c r="K1933" s="31"/>
      <c r="L1933" s="31"/>
      <c r="M1933" s="31"/>
      <c r="N1933" s="31"/>
      <c r="O1933" s="31"/>
      <c r="P1933" s="31"/>
      <c r="Q1933" s="31"/>
      <c r="R1933" s="31"/>
      <c r="S1933" s="31"/>
      <c r="T1933" s="31"/>
      <c r="U1933" s="31"/>
      <c r="V1933" s="31"/>
      <c r="W1933" s="31" t="str">
        <f t="shared" si="59"/>
        <v>V_LAGERFAEHIGKEIT</v>
      </c>
      <c r="X1933" s="31"/>
      <c r="Y1933" s="31"/>
      <c r="Z1933" s="31"/>
      <c r="AA1933" s="31"/>
      <c r="AB1933" s="31"/>
      <c r="AC1933" s="31"/>
      <c r="AD1933" s="31"/>
      <c r="AE1933" s="31"/>
      <c r="AF1933" s="31"/>
      <c r="AG1933" s="31"/>
      <c r="AH1933" s="31"/>
    </row>
    <row r="1934" spans="1:34" x14ac:dyDescent="0.4">
      <c r="A1934" s="31">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31"/>
      <c r="C1934" s="25" t="str">
        <f t="shared" si="60"/>
        <v>001</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31"/>
      <c r="H1934" s="31"/>
      <c r="I1934" s="31"/>
      <c r="J1934" s="31"/>
      <c r="K1934" s="31"/>
      <c r="L1934" s="31"/>
      <c r="M1934" s="31"/>
      <c r="N1934" s="31"/>
      <c r="O1934" s="31"/>
      <c r="P1934" s="31"/>
      <c r="Q1934" s="31"/>
      <c r="R1934" s="31"/>
      <c r="S1934" s="31"/>
      <c r="T1934" s="31"/>
      <c r="U1934" s="31"/>
      <c r="V1934" s="31"/>
      <c r="W1934" s="31" t="str">
        <f t="shared" si="59"/>
        <v>V_BETRIEBSMITTEL</v>
      </c>
      <c r="X1934" s="31"/>
      <c r="Y1934" s="31"/>
      <c r="Z1934" s="31"/>
      <c r="AA1934" s="31"/>
      <c r="AB1934" s="31"/>
      <c r="AC1934" s="31"/>
      <c r="AD1934" s="31"/>
      <c r="AE1934" s="31"/>
      <c r="AF1934" s="31"/>
      <c r="AG1934" s="31"/>
      <c r="AH1934" s="31"/>
    </row>
    <row r="1935" spans="1:34" x14ac:dyDescent="0.4">
      <c r="A1935" s="31">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31"/>
      <c r="C1935" s="25" t="str">
        <f t="shared" si="60"/>
        <v>001</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V_SONDERBETRIEBSMITTEL_MKZ</v>
      </c>
      <c r="X1935" s="31"/>
      <c r="Y1935" s="31"/>
      <c r="Z1935" s="31"/>
      <c r="AA1935" s="31"/>
      <c r="AB1935" s="31"/>
      <c r="AC1935" s="31"/>
      <c r="AD1935" s="31"/>
      <c r="AE1935" s="31"/>
      <c r="AF1935" s="31"/>
      <c r="AG1935" s="31"/>
      <c r="AH1935" s="31"/>
    </row>
    <row r="1936" spans="1:34" x14ac:dyDescent="0.4">
      <c r="A1936" s="31">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31"/>
      <c r="C1936" s="25" t="str">
        <f t="shared" si="60"/>
        <v>001</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V_SONDERBETRIEBSMITTEL_PRD</v>
      </c>
      <c r="X1936" s="31"/>
      <c r="Y1936" s="31"/>
      <c r="Z1936" s="31"/>
      <c r="AA1936" s="31"/>
      <c r="AB1936" s="31"/>
      <c r="AC1936" s="31"/>
      <c r="AD1936" s="31"/>
      <c r="AE1936" s="31"/>
      <c r="AF1936" s="31"/>
      <c r="AG1936" s="31"/>
      <c r="AH1936" s="31"/>
    </row>
    <row r="1937" spans="1:34" x14ac:dyDescent="0.4">
      <c r="A1937" s="31">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31"/>
      <c r="C1937" s="25" t="str">
        <f t="shared" si="60"/>
        <v>001</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V_SONDERBETRIEBSMITTEL_TRP</v>
      </c>
      <c r="X1937" s="31"/>
      <c r="Y1937" s="31"/>
      <c r="Z1937" s="31"/>
      <c r="AA1937" s="31"/>
      <c r="AB1937" s="31"/>
      <c r="AC1937" s="31"/>
      <c r="AD1937" s="31"/>
      <c r="AE1937" s="31"/>
      <c r="AF1937" s="31"/>
      <c r="AG1937" s="31"/>
      <c r="AH1937" s="31"/>
    </row>
    <row r="1938" spans="1:34" x14ac:dyDescent="0.4">
      <c r="A1938" s="31">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31"/>
      <c r="C1938" s="25" t="str">
        <f t="shared" si="60"/>
        <v>001</v>
      </c>
      <c r="D1938" s="31"/>
      <c r="E1938" s="31"/>
      <c r="F1938" s="31" t="str">
        <f>IF(A1938&lt;&gt;"", _xlfn.IFNA(INDEX(Grunddaten!$A$9:$S$159,MATCH(A1938,Input_Lieferant!$B$9:$B$158,0),MATCH(W1938,Grunddaten!$A$8:$M$8,0)),""), "")&amp;""</f>
        <v/>
      </c>
      <c r="G1938" s="31"/>
      <c r="H1938" s="31"/>
      <c r="I1938" s="31"/>
      <c r="J1938" s="31"/>
      <c r="K1938" s="31"/>
      <c r="L1938" s="31"/>
      <c r="M1938" s="31"/>
      <c r="N1938" s="31"/>
      <c r="O1938" s="31"/>
      <c r="P1938" s="31"/>
      <c r="Q1938" s="31"/>
      <c r="R1938" s="31"/>
      <c r="S1938" s="31"/>
      <c r="T1938" s="31"/>
      <c r="U1938" s="31"/>
      <c r="V1938" s="31"/>
      <c r="W1938" s="31" t="str">
        <f t="shared" si="59"/>
        <v>V_A_NUMMER</v>
      </c>
      <c r="X1938" s="31"/>
      <c r="Y1938" s="31"/>
      <c r="Z1938" s="31"/>
      <c r="AA1938" s="31"/>
      <c r="AB1938" s="31"/>
      <c r="AC1938" s="31"/>
      <c r="AD1938" s="31"/>
      <c r="AE1938" s="31"/>
      <c r="AF1938" s="31"/>
      <c r="AG1938" s="31"/>
      <c r="AH1938" s="31"/>
    </row>
    <row r="1939" spans="1:34" x14ac:dyDescent="0.4">
      <c r="A1939" s="31">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31"/>
      <c r="C1939" s="25" t="str">
        <f t="shared" si="60"/>
        <v>001</v>
      </c>
      <c r="D1939" s="31"/>
      <c r="E1939" s="31"/>
      <c r="F1939" s="31" t="str">
        <f>IF(A1939&lt;&gt;"", _xlfn.IFNA(INDEX(Grunddaten!$A$9:$S$159,MATCH(A1939,Input_Lieferant!$B$9:$B$158,0),MATCH(W1939,Grunddaten!$A$8:$M$8,0)),""), "")&amp;""</f>
        <v>1.8</v>
      </c>
      <c r="G1939" s="31"/>
      <c r="H1939" s="31"/>
      <c r="I1939" s="31"/>
      <c r="J1939" s="31"/>
      <c r="K1939" s="31"/>
      <c r="L1939" s="31"/>
      <c r="M1939" s="31"/>
      <c r="N1939" s="31"/>
      <c r="O1939" s="31"/>
      <c r="P1939" s="31"/>
      <c r="Q1939" s="31"/>
      <c r="R1939" s="31"/>
      <c r="S1939" s="31"/>
      <c r="T1939" s="31"/>
      <c r="U1939" s="31"/>
      <c r="V1939" s="31"/>
      <c r="W1939" s="31" t="str">
        <f t="shared" si="59"/>
        <v>V_REVFREMD</v>
      </c>
      <c r="X1939" s="31"/>
      <c r="Y1939" s="31"/>
      <c r="Z1939" s="31"/>
      <c r="AA1939" s="31"/>
      <c r="AB1939" s="31"/>
      <c r="AC1939" s="31"/>
      <c r="AD1939" s="31"/>
      <c r="AE1939" s="31"/>
      <c r="AF1939" s="31"/>
      <c r="AG1939" s="31"/>
      <c r="AH1939" s="31"/>
    </row>
    <row r="1940" spans="1:34" x14ac:dyDescent="0.4">
      <c r="A1940" s="31">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31"/>
      <c r="C1940" s="25" t="str">
        <f t="shared" si="60"/>
        <v>001</v>
      </c>
      <c r="D1940" s="31"/>
      <c r="E1940" s="31"/>
      <c r="F1940" s="31" t="str">
        <f>IF(A1940&lt;&gt;"", _xlfn.IFNA(INDEX(Grunddaten!$A$9:$S$159,MATCH(A1940,Input_Lieferant!$B$9:$B$158,0),MATCH(W1940,Grunddaten!$A$8:$M$8,0)),""), "")&amp;""</f>
        <v>4.63</v>
      </c>
      <c r="G1940" s="31"/>
      <c r="H1940" s="31"/>
      <c r="I1940" s="31"/>
      <c r="J1940" s="31"/>
      <c r="K1940" s="31"/>
      <c r="L1940" s="31"/>
      <c r="M1940" s="31"/>
      <c r="N1940" s="31"/>
      <c r="O1940" s="31"/>
      <c r="P1940" s="31"/>
      <c r="Q1940" s="31"/>
      <c r="R1940" s="31"/>
      <c r="S1940" s="31"/>
      <c r="T1940" s="31"/>
      <c r="U1940" s="31"/>
      <c r="V1940" s="31"/>
      <c r="W1940" s="31" t="str">
        <f t="shared" si="59"/>
        <v>V_REVEIGEN</v>
      </c>
      <c r="X1940" s="31"/>
      <c r="Y1940" s="31"/>
      <c r="Z1940" s="31"/>
      <c r="AA1940" s="31"/>
      <c r="AB1940" s="31"/>
      <c r="AC1940" s="31"/>
      <c r="AD1940" s="31"/>
      <c r="AE1940" s="31"/>
      <c r="AF1940" s="31"/>
      <c r="AG1940" s="31"/>
      <c r="AH1940" s="31"/>
    </row>
    <row r="1941" spans="1:34" x14ac:dyDescent="0.4">
      <c r="A1941" s="31">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31"/>
      <c r="C1941" s="25" t="str">
        <f t="shared" si="60"/>
        <v>001</v>
      </c>
      <c r="D1941" s="31"/>
      <c r="E1941" s="31"/>
      <c r="F1941" s="31" t="str">
        <f>IF(A1941&lt;&gt;"", _xlfn.IFNA(INDEX('Systemmanager - Datenassistent'!$A$9:$AE$159,MATCH(A1941,Input_Lieferant!$B$9:$B$158,0),MATCH(W1941,'Systemmanager - Datenassistent'!$A$8:$AE$8,0)),""), "")&amp;""</f>
        <v>WUndMSrKasnzNpgzMhcCzXQfwctbaK</v>
      </c>
      <c r="G1941" s="31"/>
      <c r="H1941" s="31"/>
      <c r="I1941" s="31"/>
      <c r="J1941" s="31"/>
      <c r="K1941" s="31"/>
      <c r="L1941" s="31"/>
      <c r="M1941" s="31"/>
      <c r="N1941" s="31"/>
      <c r="O1941" s="31"/>
      <c r="P1941" s="31"/>
      <c r="Q1941" s="31"/>
      <c r="R1941" s="31"/>
      <c r="S1941" s="31"/>
      <c r="T1941" s="31"/>
      <c r="U1941" s="31"/>
      <c r="V1941" s="31"/>
      <c r="W1941" s="31" t="str">
        <f t="shared" si="59"/>
        <v>V_SYSTEMMANAGER</v>
      </c>
      <c r="X1941" s="31"/>
      <c r="Y1941" s="31"/>
      <c r="Z1941" s="31"/>
      <c r="AA1941" s="31"/>
      <c r="AB1941" s="31"/>
      <c r="AC1941" s="31"/>
      <c r="AD1941" s="31"/>
      <c r="AE1941" s="31"/>
      <c r="AF1941" s="31"/>
      <c r="AG1941" s="31"/>
      <c r="AH1941" s="31"/>
    </row>
    <row r="1942" spans="1:34" x14ac:dyDescent="0.4">
      <c r="A1942" s="31">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31"/>
      <c r="C1942" s="25" t="str">
        <f t="shared" si="60"/>
        <v>001</v>
      </c>
      <c r="D1942" s="31"/>
      <c r="E1942" s="31"/>
      <c r="F1942" s="31" t="str">
        <f>IF(A1942&lt;&gt;"", _xlfn.IFNA(INDEX(Grunddaten!$A$9:$S$159,MATCH(A1942,Input_Lieferant!$B$9:$B$158,0),MATCH(W1942,Grunddaten!$A$8:$M$8,0)),""), "")&amp;""</f>
        <v>N</v>
      </c>
      <c r="G1942" s="31"/>
      <c r="H1942" s="31"/>
      <c r="I1942" s="31"/>
      <c r="J1942" s="31"/>
      <c r="K1942" s="31"/>
      <c r="L1942" s="31"/>
      <c r="M1942" s="31"/>
      <c r="N1942" s="31"/>
      <c r="O1942" s="31"/>
      <c r="P1942" s="31"/>
      <c r="Q1942" s="31"/>
      <c r="R1942" s="31"/>
      <c r="S1942" s="31"/>
      <c r="T1942" s="31"/>
      <c r="U1942" s="31"/>
      <c r="V1942" s="31"/>
      <c r="W1942" s="31" t="str">
        <f t="shared" si="59"/>
        <v>V_UEBERSETZUNG</v>
      </c>
      <c r="X1942" s="31"/>
      <c r="Y1942" s="31"/>
      <c r="Z1942" s="31"/>
      <c r="AA1942" s="31"/>
      <c r="AB1942" s="31"/>
      <c r="AC1942" s="31"/>
      <c r="AD1942" s="31"/>
      <c r="AE1942" s="31"/>
      <c r="AF1942" s="31"/>
      <c r="AG1942" s="31"/>
      <c r="AH1942" s="31"/>
    </row>
    <row r="1943" spans="1:34" x14ac:dyDescent="0.4">
      <c r="A1943" s="31">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31"/>
      <c r="C1943" s="25" t="str">
        <f t="shared" si="60"/>
        <v>001</v>
      </c>
      <c r="D1943" s="31"/>
      <c r="E1943" s="31"/>
      <c r="F1943" s="31" t="str">
        <f>IF(A1943&lt;&gt;"", _xlfn.IFNA(INDEX('Systemmanager - Datenassistent'!$A$9:$AE$159,MATCH(A1943,Input_Lieferant!$B$9:$B$158,0),MATCH(W1943,'Systemmanager - Datenassistent'!$A$8:$AE$8,0)),""), "")&amp;""</f>
        <v>ciTNdXXLUBdPUDihbvDrkTmXGlspEy</v>
      </c>
      <c r="G1943" s="31"/>
      <c r="H1943" s="31"/>
      <c r="I1943" s="31"/>
      <c r="J1943" s="31"/>
      <c r="K1943" s="31"/>
      <c r="L1943" s="31"/>
      <c r="M1943" s="31"/>
      <c r="N1943" s="31"/>
      <c r="O1943" s="31"/>
      <c r="P1943" s="31"/>
      <c r="Q1943" s="31"/>
      <c r="R1943" s="31"/>
      <c r="S1943" s="31"/>
      <c r="T1943" s="31"/>
      <c r="U1943" s="31"/>
      <c r="V1943" s="31"/>
      <c r="W1943" s="31" t="str">
        <f t="shared" si="59"/>
        <v>V_KENNZIFFER</v>
      </c>
      <c r="X1943" s="31"/>
      <c r="Y1943" s="31"/>
      <c r="Z1943" s="31"/>
      <c r="AA1943" s="31"/>
      <c r="AB1943" s="31"/>
      <c r="AC1943" s="31"/>
      <c r="AD1943" s="31"/>
      <c r="AE1943" s="31"/>
      <c r="AF1943" s="31"/>
      <c r="AG1943" s="31"/>
      <c r="AH1943" s="31"/>
    </row>
    <row r="1944" spans="1:34" x14ac:dyDescent="0.4">
      <c r="A1944" s="31">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31"/>
      <c r="C1944" s="25" t="str">
        <f t="shared" si="60"/>
        <v>001</v>
      </c>
      <c r="D1944" s="31"/>
      <c r="E1944" s="31"/>
      <c r="F1944" s="31" t="str">
        <f>IF(A1944&lt;&gt;"", _xlfn.IFNA(INDEX('Systemmanager - Datenassistent'!$A$9:$AE$159,MATCH(A1944,Input_Lieferant!$B$9:$B$158,0),MATCH(W1944,'Systemmanager - Datenassistent'!$A$8:$AE$8,0)),""), "")&amp;""</f>
        <v>duplBzwLomRtBqbcdhyNnVACodudyW</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V_NEXT_HIGHER</v>
      </c>
      <c r="X1944" s="31"/>
      <c r="Y1944" s="31"/>
      <c r="Z1944" s="31"/>
      <c r="AA1944" s="31"/>
      <c r="AB1944" s="31"/>
      <c r="AC1944" s="31"/>
      <c r="AD1944" s="31"/>
      <c r="AE1944" s="31"/>
      <c r="AF1944" s="31"/>
      <c r="AG1944" s="31"/>
      <c r="AH1944" s="31"/>
    </row>
    <row r="1945" spans="1:34" x14ac:dyDescent="0.4">
      <c r="A1945" s="31">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31"/>
      <c r="C1945" s="25" t="str">
        <f t="shared" si="60"/>
        <v>001</v>
      </c>
      <c r="D1945" s="31"/>
      <c r="E1945" s="31"/>
      <c r="F1945" s="31" t="str">
        <f>IF(A1945&lt;&gt;"", _xlfn.IFNA(INDEX(Grunddaten!$A$9:$S$159,MATCH(A1945,Input_Lieferant!$B$9:$B$158,0),MATCH(W1945,Grunddaten!$A$8:$M$8,0)),""), "")&amp;""</f>
        <v>J</v>
      </c>
      <c r="G1945" s="31"/>
      <c r="H1945" s="31"/>
      <c r="I1945" s="31"/>
      <c r="J1945" s="31"/>
      <c r="K1945" s="31"/>
      <c r="L1945" s="31"/>
      <c r="M1945" s="31"/>
      <c r="N1945" s="31"/>
      <c r="O1945" s="31"/>
      <c r="P1945" s="31"/>
      <c r="Q1945" s="31"/>
      <c r="R1945" s="31"/>
      <c r="S1945" s="31"/>
      <c r="T1945" s="31"/>
      <c r="U1945" s="31"/>
      <c r="V1945" s="31"/>
      <c r="W1945" s="31" t="str">
        <f t="shared" si="61"/>
        <v>V_ZERTFLUG</v>
      </c>
      <c r="X1945" s="31"/>
      <c r="Y1945" s="31"/>
      <c r="Z1945" s="31"/>
      <c r="AA1945" s="31"/>
      <c r="AB1945" s="31"/>
      <c r="AC1945" s="31"/>
      <c r="AD1945" s="31"/>
      <c r="AE1945" s="31"/>
      <c r="AF1945" s="31"/>
      <c r="AG1945" s="31"/>
      <c r="AH1945" s="31"/>
    </row>
    <row r="1946" spans="1:34" x14ac:dyDescent="0.4">
      <c r="A1946" s="31">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31"/>
      <c r="C1946" s="25" t="str">
        <f t="shared" si="60"/>
        <v>001</v>
      </c>
      <c r="D1946" s="31"/>
      <c r="E1946" s="31"/>
      <c r="F1946" s="31" t="str">
        <f>IF(A1946&lt;&gt;"", _xlfn.IFNA(INDEX('Systemmanager - Datenassistent'!$A$9:$AE$159,MATCH(A1946,Input_Lieferant!$B$9:$B$158,0),MATCH(W1946,'Systemmanager - Datenassistent'!$A$8:$AE$8,0)),""), "")&amp;""</f>
        <v/>
      </c>
      <c r="G1946" s="31"/>
      <c r="H1946" s="31"/>
      <c r="I1946" s="31"/>
      <c r="J1946" s="31"/>
      <c r="K1946" s="31"/>
      <c r="L1946" s="31"/>
      <c r="M1946" s="31"/>
      <c r="N1946" s="31"/>
      <c r="O1946" s="31"/>
      <c r="P1946" s="31"/>
      <c r="Q1946" s="31"/>
      <c r="R1946" s="31"/>
      <c r="S1946" s="31"/>
      <c r="T1946" s="31"/>
      <c r="U1946" s="31"/>
      <c r="V1946" s="31"/>
      <c r="W1946" s="31" t="str">
        <f t="shared" si="61"/>
        <v>V_APM</v>
      </c>
      <c r="X1946" s="31"/>
      <c r="Y1946" s="31"/>
      <c r="Z1946" s="31"/>
      <c r="AA1946" s="31"/>
      <c r="AB1946" s="31"/>
      <c r="AC1946" s="31"/>
      <c r="AD1946" s="31"/>
      <c r="AE1946" s="31"/>
      <c r="AF1946" s="31"/>
      <c r="AG1946" s="31"/>
      <c r="AH1946" s="31"/>
    </row>
    <row r="1947" spans="1:34" x14ac:dyDescent="0.4">
      <c r="A1947" s="31">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31"/>
      <c r="C1947" s="25" t="str">
        <f t="shared" si="60"/>
        <v>001</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V_CHEOPS</v>
      </c>
      <c r="X1947" s="31"/>
      <c r="Y1947" s="31"/>
      <c r="Z1947" s="31"/>
      <c r="AA1947" s="31"/>
      <c r="AB1947" s="31"/>
      <c r="AC1947" s="31"/>
      <c r="AD1947" s="31"/>
      <c r="AE1947" s="31"/>
      <c r="AF1947" s="31"/>
      <c r="AG1947" s="31"/>
      <c r="AH1947" s="31"/>
    </row>
    <row r="1948" spans="1:34" x14ac:dyDescent="0.4">
      <c r="A1948" s="31">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31"/>
      <c r="C1948" s="25" t="str">
        <f t="shared" si="60"/>
        <v>001</v>
      </c>
      <c r="D1948" s="31"/>
      <c r="E1948" s="31"/>
      <c r="F1948" s="31" t="str">
        <f>IF(A1948&lt;&gt;"", _xlfn.IFNA(INDEX('Systemmanager - Datenassistent'!$A$9:$AE$159,MATCH(A1948,Input_Lieferant!$B$9:$B$158,0),MATCH(W1948,'Systemmanager - Datenassistent'!$A$8:$AE$8,0)),""), "")&amp;""</f>
        <v/>
      </c>
      <c r="G1948" s="31"/>
      <c r="H1948" s="31"/>
      <c r="I1948" s="31"/>
      <c r="J1948" s="31"/>
      <c r="K1948" s="31"/>
      <c r="L1948" s="31"/>
      <c r="M1948" s="31"/>
      <c r="N1948" s="31"/>
      <c r="O1948" s="31"/>
      <c r="P1948" s="31"/>
      <c r="Q1948" s="31"/>
      <c r="R1948" s="31"/>
      <c r="S1948" s="31"/>
      <c r="T1948" s="31"/>
      <c r="U1948" s="31"/>
      <c r="V1948" s="31"/>
      <c r="W1948" s="31" t="str">
        <f t="shared" si="61"/>
        <v>V_SVSAA</v>
      </c>
      <c r="X1948" s="31"/>
      <c r="Y1948" s="31"/>
      <c r="Z1948" s="31"/>
      <c r="AA1948" s="31"/>
      <c r="AB1948" s="31"/>
      <c r="AC1948" s="31"/>
      <c r="AD1948" s="31"/>
      <c r="AE1948" s="31"/>
      <c r="AF1948" s="31"/>
      <c r="AG1948" s="31"/>
      <c r="AH1948" s="31"/>
    </row>
    <row r="1949" spans="1:34" x14ac:dyDescent="0.4">
      <c r="A1949" s="31">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31"/>
      <c r="C1949" s="25" t="str">
        <f t="shared" si="60"/>
        <v>001</v>
      </c>
      <c r="D1949" s="31"/>
      <c r="E1949" s="31"/>
      <c r="F1949" s="31" t="str">
        <f>IF(A1949&lt;&gt;"", IFERROR(ROUND(INDEX(Input_Lieferant!$A$9:$AS$159,MATCH(A1949,Input_Lieferant!$B$9:$B$158,0),MATCH(W1949,Input_Lieferant!$A$8:$AS$8,0)),2),""), "")&amp;""</f>
        <v>5.44</v>
      </c>
      <c r="G1949" s="31"/>
      <c r="H1949" s="31"/>
      <c r="I1949" s="31"/>
      <c r="J1949" s="31"/>
      <c r="K1949" s="31"/>
      <c r="L1949" s="31"/>
      <c r="M1949" s="31"/>
      <c r="N1949" s="31"/>
      <c r="O1949" s="31"/>
      <c r="P1949" s="31"/>
      <c r="Q1949" s="31"/>
      <c r="R1949" s="31"/>
      <c r="S1949" s="31"/>
      <c r="T1949" s="31"/>
      <c r="U1949" s="31"/>
      <c r="V1949" s="31"/>
      <c r="W1949" s="31" t="str">
        <f t="shared" si="61"/>
        <v>V_BEWERTUNGSPREIS</v>
      </c>
      <c r="X1949" s="31"/>
      <c r="Y1949" s="31"/>
      <c r="Z1949" s="31"/>
      <c r="AA1949" s="31"/>
      <c r="AB1949" s="31"/>
      <c r="AC1949" s="31"/>
      <c r="AD1949" s="31"/>
      <c r="AE1949" s="31"/>
      <c r="AF1949" s="31"/>
      <c r="AG1949" s="31"/>
      <c r="AH1949" s="31"/>
    </row>
    <row r="1950" spans="1:34" x14ac:dyDescent="0.4">
      <c r="A1950" s="31">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31"/>
      <c r="C1950" s="25" t="str">
        <f t="shared" si="60"/>
        <v>001</v>
      </c>
      <c r="D1950" s="31"/>
      <c r="E1950" s="31"/>
      <c r="F1950" s="31" t="str">
        <f>IF(A1950&lt;&gt;"", _xlfn.IFNA(INDEX(Input_Lieferant!$A$9:$AS$159,MATCH(A1950,Input_Lieferant!$B$9:$B$158,0),MATCH(W1950,Input_Lieferant!$A$8:$AS$8,0)),""), "")&amp;""</f>
        <v>CHF</v>
      </c>
      <c r="G1950" s="31"/>
      <c r="H1950" s="31"/>
      <c r="I1950" s="31"/>
      <c r="J1950" s="31"/>
      <c r="K1950" s="31"/>
      <c r="L1950" s="31"/>
      <c r="M1950" s="31"/>
      <c r="N1950" s="31"/>
      <c r="O1950" s="31"/>
      <c r="P1950" s="31"/>
      <c r="Q1950" s="31"/>
      <c r="R1950" s="31"/>
      <c r="S1950" s="31"/>
      <c r="T1950" s="31"/>
      <c r="U1950" s="31"/>
      <c r="V1950" s="31"/>
      <c r="W1950" s="31" t="str">
        <f t="shared" si="61"/>
        <v>V_WAEHRUNG</v>
      </c>
      <c r="X1950" s="31"/>
      <c r="Y1950" s="31"/>
      <c r="Z1950" s="31"/>
      <c r="AA1950" s="31"/>
      <c r="AB1950" s="31"/>
      <c r="AC1950" s="31"/>
      <c r="AD1950" s="31"/>
      <c r="AE1950" s="31"/>
      <c r="AF1950" s="31"/>
      <c r="AG1950" s="31"/>
      <c r="AH1950" s="31"/>
    </row>
    <row r="1951" spans="1:34" x14ac:dyDescent="0.4">
      <c r="A1951" s="31">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31"/>
      <c r="C1951" s="25" t="str">
        <f t="shared" si="60"/>
        <v>001</v>
      </c>
      <c r="D1951" s="31"/>
      <c r="E1951" s="31"/>
      <c r="F1951" s="31" t="str">
        <f>IF(A1951&lt;&gt;"", _xlfn.IFNA(INDEX(Input_Lieferant!$A$9:$AS$159,MATCH(A1951,Input_Lieferant!$B$9:$B$158,0),MATCH(W1951,Input_Lieferant!$A$8:$AS$8,0)),""), "")&amp;""</f>
        <v>62</v>
      </c>
      <c r="G1951" s="31"/>
      <c r="H1951" s="31"/>
      <c r="I1951" s="31"/>
      <c r="J1951" s="31"/>
      <c r="K1951" s="31"/>
      <c r="L1951" s="31"/>
      <c r="M1951" s="31"/>
      <c r="N1951" s="31"/>
      <c r="O1951" s="31"/>
      <c r="P1951" s="31"/>
      <c r="Q1951" s="31"/>
      <c r="R1951" s="31"/>
      <c r="S1951" s="31"/>
      <c r="T1951" s="31"/>
      <c r="U1951" s="31"/>
      <c r="V1951" s="31"/>
      <c r="W1951" s="31" t="str">
        <f t="shared" si="61"/>
        <v>V_PREISEINHEIT</v>
      </c>
      <c r="X1951" s="31"/>
      <c r="Y1951" s="31"/>
      <c r="Z1951" s="31"/>
      <c r="AA1951" s="31"/>
      <c r="AB1951" s="31"/>
      <c r="AC1951" s="31"/>
      <c r="AD1951" s="31"/>
      <c r="AE1951" s="31"/>
      <c r="AF1951" s="31"/>
      <c r="AG1951" s="31"/>
      <c r="AH1951" s="31"/>
    </row>
    <row r="1952" spans="1:34" x14ac:dyDescent="0.4">
      <c r="A1952" s="31">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31"/>
      <c r="C1952" s="25" t="str">
        <f t="shared" si="60"/>
        <v>001</v>
      </c>
      <c r="D1952" s="31"/>
      <c r="E1952" s="31"/>
      <c r="F1952" s="31">
        <f ca="1">IF(A1952&lt;&gt;"",NOW(),"")</f>
        <v>45755.458306365741</v>
      </c>
      <c r="G1952" s="31"/>
      <c r="H1952" s="31"/>
      <c r="I1952" s="31"/>
      <c r="J1952" s="31"/>
      <c r="K1952" s="31"/>
      <c r="L1952" s="31"/>
      <c r="M1952" s="31"/>
      <c r="N1952" s="31"/>
      <c r="O1952" s="31"/>
      <c r="P1952" s="31"/>
      <c r="Q1952" s="31"/>
      <c r="R1952" s="31"/>
      <c r="S1952" s="31"/>
      <c r="T1952" s="31"/>
      <c r="U1952" s="31"/>
      <c r="V1952" s="31"/>
      <c r="W1952" s="31" t="str">
        <f t="shared" si="61"/>
        <v>V_GUELTIGAB</v>
      </c>
      <c r="X1952" s="31"/>
      <c r="Y1952" s="31"/>
      <c r="Z1952" s="31"/>
      <c r="AA1952" s="31"/>
      <c r="AB1952" s="31"/>
      <c r="AC1952" s="31"/>
      <c r="AD1952" s="31"/>
      <c r="AE1952" s="31"/>
      <c r="AF1952" s="31"/>
      <c r="AG1952" s="31"/>
      <c r="AH1952" s="31"/>
    </row>
    <row r="1953" spans="1:34" x14ac:dyDescent="0.4">
      <c r="A1953" s="31">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31"/>
      <c r="C1953" s="25" t="str">
        <f t="shared" si="60"/>
        <v>001</v>
      </c>
      <c r="D1953" s="31"/>
      <c r="E1953" s="31"/>
      <c r="F1953" s="31" t="str">
        <f>IF(A1953&lt;&gt;"", _xlfn.IFNA(INDEX('Systemmanager - Datenassistent'!$A$9:$AE$159,MATCH(A1953,Input_Lieferant!$B$9:$B$158,0),MATCH(W1953,'Systemmanager - Datenassistent'!$A$8:$AE$8,0)),""), "")&amp;""</f>
        <v/>
      </c>
      <c r="G1953" s="31"/>
      <c r="H1953" s="31"/>
      <c r="I1953" s="31"/>
      <c r="J1953" s="31"/>
      <c r="K1953" s="31"/>
      <c r="L1953" s="31"/>
      <c r="M1953" s="31"/>
      <c r="N1953" s="31"/>
      <c r="O1953" s="31"/>
      <c r="P1953" s="31"/>
      <c r="Q1953" s="31"/>
      <c r="R1953" s="31"/>
      <c r="S1953" s="31"/>
      <c r="T1953" s="31"/>
      <c r="U1953" s="31"/>
      <c r="V1953" s="31"/>
      <c r="W1953" s="31" t="str">
        <f t="shared" si="61"/>
        <v>V_MIET_RELEVANZ</v>
      </c>
      <c r="X1953" s="31"/>
      <c r="Y1953" s="31"/>
      <c r="Z1953" s="31"/>
      <c r="AA1953" s="31"/>
      <c r="AB1953" s="31"/>
      <c r="AC1953" s="31"/>
      <c r="AD1953" s="31"/>
      <c r="AE1953" s="31"/>
      <c r="AF1953" s="31"/>
      <c r="AG1953" s="31"/>
      <c r="AH1953" s="31"/>
    </row>
    <row r="1954" spans="1:34" x14ac:dyDescent="0.4">
      <c r="A1954" s="31">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31"/>
      <c r="C1954" s="25" t="str">
        <f t="shared" si="60"/>
        <v>001</v>
      </c>
      <c r="D1954" s="31"/>
      <c r="E1954" s="31"/>
      <c r="F1954" s="31" t="str">
        <f>IF(A1954&lt;&gt;"", _xlfn.IFNA(INDEX('Systemmanager - Datenassistent'!$A$9:$AE$159,MATCH(A1954,Input_Lieferant!$B$9:$B$158,0),MATCH(W1954,'Systemmanager - Datenassistent'!$A$8:$AE$8,0)),""), "")&amp;""</f>
        <v>2</v>
      </c>
      <c r="G1954" s="31"/>
      <c r="H1954" s="31"/>
      <c r="I1954" s="31"/>
      <c r="J1954" s="31"/>
      <c r="K1954" s="31"/>
      <c r="L1954" s="31"/>
      <c r="M1954" s="31"/>
      <c r="N1954" s="31"/>
      <c r="O1954" s="31"/>
      <c r="P1954" s="31"/>
      <c r="Q1954" s="31"/>
      <c r="R1954" s="31"/>
      <c r="S1954" s="31"/>
      <c r="T1954" s="31"/>
      <c r="U1954" s="31"/>
      <c r="V1954" s="31"/>
      <c r="W1954" s="31" t="str">
        <f t="shared" si="61"/>
        <v>V_NACHSCHUBKLASSE</v>
      </c>
      <c r="X1954" s="31"/>
      <c r="Y1954" s="31"/>
      <c r="Z1954" s="31"/>
      <c r="AA1954" s="31"/>
      <c r="AB1954" s="31"/>
      <c r="AC1954" s="31"/>
      <c r="AD1954" s="31"/>
      <c r="AE1954" s="31"/>
      <c r="AF1954" s="31"/>
      <c r="AG1954" s="31"/>
      <c r="AH1954" s="31"/>
    </row>
    <row r="1955" spans="1:34" x14ac:dyDescent="0.4">
      <c r="A1955" s="31">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31"/>
      <c r="C1955" s="25" t="str">
        <f t="shared" si="60"/>
        <v>001</v>
      </c>
      <c r="D1955" s="31"/>
      <c r="E1955" s="31"/>
      <c r="F1955" s="31" t="str">
        <f>IF(A1955&lt;&gt;"", _xlfn.IFNA(INDEX(Input_Lieferant!$A$9:$AS$159,MATCH(A1955,Input_Lieferant!$B$9:$B$158,0),MATCH(W1955,Input_Lieferant!$A$8:$AS$8,0)),""), "")&amp;""</f>
        <v>64</v>
      </c>
      <c r="G1955" s="31"/>
      <c r="H1955" s="31"/>
      <c r="I1955" s="31"/>
      <c r="J1955" s="31"/>
      <c r="K1955" s="31"/>
      <c r="L1955" s="31"/>
      <c r="M1955" s="31"/>
      <c r="N1955" s="31"/>
      <c r="O1955" s="31"/>
      <c r="P1955" s="31"/>
      <c r="Q1955" s="31"/>
      <c r="R1955" s="31"/>
      <c r="S1955" s="31"/>
      <c r="T1955" s="31"/>
      <c r="U1955" s="31"/>
      <c r="V1955" s="31"/>
      <c r="W1955" s="31" t="str">
        <f t="shared" si="61"/>
        <v>V_LAGERFAEHIGKEIT</v>
      </c>
      <c r="X1955" s="31"/>
      <c r="Y1955" s="31"/>
      <c r="Z1955" s="31"/>
      <c r="AA1955" s="31"/>
      <c r="AB1955" s="31"/>
      <c r="AC1955" s="31"/>
      <c r="AD1955" s="31"/>
      <c r="AE1955" s="31"/>
      <c r="AF1955" s="31"/>
      <c r="AG1955" s="31"/>
      <c r="AH1955" s="31"/>
    </row>
    <row r="1956" spans="1:34" x14ac:dyDescent="0.4">
      <c r="A1956" s="31">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31"/>
      <c r="C1956" s="25" t="str">
        <f t="shared" si="60"/>
        <v>001</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V_BETRIEBSMITTEL</v>
      </c>
      <c r="X1956" s="31"/>
      <c r="Y1956" s="31"/>
      <c r="Z1956" s="31"/>
      <c r="AA1956" s="31"/>
      <c r="AB1956" s="31"/>
      <c r="AC1956" s="31"/>
      <c r="AD1956" s="31"/>
      <c r="AE1956" s="31"/>
      <c r="AF1956" s="31"/>
      <c r="AG1956" s="31"/>
      <c r="AH1956" s="31"/>
    </row>
    <row r="1957" spans="1:34" x14ac:dyDescent="0.4">
      <c r="A1957" s="31">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31"/>
      <c r="C1957" s="25" t="str">
        <f t="shared" si="60"/>
        <v>001</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V_SONDERBETRIEBSMITTEL_MKZ</v>
      </c>
      <c r="X1957" s="31"/>
      <c r="Y1957" s="31"/>
      <c r="Z1957" s="31"/>
      <c r="AA1957" s="31"/>
      <c r="AB1957" s="31"/>
      <c r="AC1957" s="31"/>
      <c r="AD1957" s="31"/>
      <c r="AE1957" s="31"/>
      <c r="AF1957" s="31"/>
      <c r="AG1957" s="31"/>
      <c r="AH1957" s="31"/>
    </row>
    <row r="1958" spans="1:34" x14ac:dyDescent="0.4">
      <c r="A1958" s="31">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31"/>
      <c r="C1958" s="25" t="str">
        <f t="shared" si="60"/>
        <v>001</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V_SONDERBETRIEBSMITTEL_PRD</v>
      </c>
      <c r="X1958" s="31"/>
      <c r="Y1958" s="31"/>
      <c r="Z1958" s="31"/>
      <c r="AA1958" s="31"/>
      <c r="AB1958" s="31"/>
      <c r="AC1958" s="31"/>
      <c r="AD1958" s="31"/>
      <c r="AE1958" s="31"/>
      <c r="AF1958" s="31"/>
      <c r="AG1958" s="31"/>
      <c r="AH1958" s="31"/>
    </row>
    <row r="1959" spans="1:34" x14ac:dyDescent="0.4">
      <c r="A1959" s="31">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31"/>
      <c r="C1959" s="25" t="str">
        <f t="shared" si="60"/>
        <v>001</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31"/>
      <c r="H1959" s="31"/>
      <c r="I1959" s="31"/>
      <c r="J1959" s="31"/>
      <c r="K1959" s="31"/>
      <c r="L1959" s="31"/>
      <c r="M1959" s="31"/>
      <c r="N1959" s="31"/>
      <c r="O1959" s="31"/>
      <c r="P1959" s="31"/>
      <c r="Q1959" s="31"/>
      <c r="R1959" s="31"/>
      <c r="S1959" s="31"/>
      <c r="T1959" s="31"/>
      <c r="U1959" s="31"/>
      <c r="V1959" s="31"/>
      <c r="W1959" s="31" t="str">
        <f t="shared" si="61"/>
        <v>V_SONDERBETRIEBSMITTEL_TRP</v>
      </c>
      <c r="X1959" s="31"/>
      <c r="Y1959" s="31"/>
      <c r="Z1959" s="31"/>
      <c r="AA1959" s="31"/>
      <c r="AB1959" s="31"/>
      <c r="AC1959" s="31"/>
      <c r="AD1959" s="31"/>
      <c r="AE1959" s="31"/>
      <c r="AF1959" s="31"/>
      <c r="AG1959" s="31"/>
      <c r="AH1959" s="31"/>
    </row>
    <row r="1960" spans="1:34" x14ac:dyDescent="0.4">
      <c r="A1960" s="31">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31"/>
      <c r="C1960" s="25" t="str">
        <f t="shared" si="60"/>
        <v>001</v>
      </c>
      <c r="D1960" s="31"/>
      <c r="E1960" s="31"/>
      <c r="F1960" s="31" t="str">
        <f>IF(A1960&lt;&gt;"", _xlfn.IFNA(INDEX(Grunddaten!$A$9:$S$159,MATCH(A1960,Input_Lieferant!$B$9:$B$158,0),MATCH(W1960,Grunddaten!$A$8:$M$8,0)),""), "")&amp;""</f>
        <v/>
      </c>
      <c r="G1960" s="31"/>
      <c r="H1960" s="31"/>
      <c r="I1960" s="31"/>
      <c r="J1960" s="31"/>
      <c r="K1960" s="31"/>
      <c r="L1960" s="31"/>
      <c r="M1960" s="31"/>
      <c r="N1960" s="31"/>
      <c r="O1960" s="31"/>
      <c r="P1960" s="31"/>
      <c r="Q1960" s="31"/>
      <c r="R1960" s="31"/>
      <c r="S1960" s="31"/>
      <c r="T1960" s="31"/>
      <c r="U1960" s="31"/>
      <c r="V1960" s="31"/>
      <c r="W1960" s="31" t="str">
        <f t="shared" si="61"/>
        <v>V_A_NUMMER</v>
      </c>
      <c r="X1960" s="31"/>
      <c r="Y1960" s="31"/>
      <c r="Z1960" s="31"/>
      <c r="AA1960" s="31"/>
      <c r="AB1960" s="31"/>
      <c r="AC1960" s="31"/>
      <c r="AD1960" s="31"/>
      <c r="AE1960" s="31"/>
      <c r="AF1960" s="31"/>
      <c r="AG1960" s="31"/>
      <c r="AH1960" s="31"/>
    </row>
    <row r="1961" spans="1:34" x14ac:dyDescent="0.4">
      <c r="A1961" s="31">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31"/>
      <c r="C1961" s="25" t="str">
        <f t="shared" si="60"/>
        <v>001</v>
      </c>
      <c r="D1961" s="31"/>
      <c r="E1961" s="31"/>
      <c r="F1961" s="31" t="str">
        <f>IF(A1961&lt;&gt;"", _xlfn.IFNA(INDEX(Grunddaten!$A$9:$S$159,MATCH(A1961,Input_Lieferant!$B$9:$B$158,0),MATCH(W1961,Grunddaten!$A$8:$M$8,0)),""), "")&amp;""</f>
        <v>3.64</v>
      </c>
      <c r="G1961" s="31"/>
      <c r="H1961" s="31"/>
      <c r="I1961" s="31"/>
      <c r="J1961" s="31"/>
      <c r="K1961" s="31"/>
      <c r="L1961" s="31"/>
      <c r="M1961" s="31"/>
      <c r="N1961" s="31"/>
      <c r="O1961" s="31"/>
      <c r="P1961" s="31"/>
      <c r="Q1961" s="31"/>
      <c r="R1961" s="31"/>
      <c r="S1961" s="31"/>
      <c r="T1961" s="31"/>
      <c r="U1961" s="31"/>
      <c r="V1961" s="31"/>
      <c r="W1961" s="31" t="str">
        <f t="shared" si="61"/>
        <v>V_REVFREMD</v>
      </c>
      <c r="X1961" s="31"/>
      <c r="Y1961" s="31"/>
      <c r="Z1961" s="31"/>
      <c r="AA1961" s="31"/>
      <c r="AB1961" s="31"/>
      <c r="AC1961" s="31"/>
      <c r="AD1961" s="31"/>
      <c r="AE1961" s="31"/>
      <c r="AF1961" s="31"/>
      <c r="AG1961" s="31"/>
      <c r="AH1961" s="31"/>
    </row>
    <row r="1962" spans="1:34" x14ac:dyDescent="0.4">
      <c r="A1962" s="31">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31"/>
      <c r="C1962" s="25" t="str">
        <f t="shared" si="60"/>
        <v>001</v>
      </c>
      <c r="D1962" s="31"/>
      <c r="E1962" s="31"/>
      <c r="F1962" s="31" t="str">
        <f>IF(A1962&lt;&gt;"", _xlfn.IFNA(INDEX(Grunddaten!$A$9:$S$159,MATCH(A1962,Input_Lieferant!$B$9:$B$158,0),MATCH(W1962,Grunddaten!$A$8:$M$8,0)),""), "")&amp;""</f>
        <v>4.43</v>
      </c>
      <c r="G1962" s="31"/>
      <c r="H1962" s="31"/>
      <c r="I1962" s="31"/>
      <c r="J1962" s="31"/>
      <c r="K1962" s="31"/>
      <c r="L1962" s="31"/>
      <c r="M1962" s="31"/>
      <c r="N1962" s="31"/>
      <c r="O1962" s="31"/>
      <c r="P1962" s="31"/>
      <c r="Q1962" s="31"/>
      <c r="R1962" s="31"/>
      <c r="S1962" s="31"/>
      <c r="T1962" s="31"/>
      <c r="U1962" s="31"/>
      <c r="V1962" s="31"/>
      <c r="W1962" s="31" t="str">
        <f t="shared" si="61"/>
        <v>V_REVEIGEN</v>
      </c>
      <c r="X1962" s="31"/>
      <c r="Y1962" s="31"/>
      <c r="Z1962" s="31"/>
      <c r="AA1962" s="31"/>
      <c r="AB1962" s="31"/>
      <c r="AC1962" s="31"/>
      <c r="AD1962" s="31"/>
      <c r="AE1962" s="31"/>
      <c r="AF1962" s="31"/>
      <c r="AG1962" s="31"/>
      <c r="AH1962" s="31"/>
    </row>
    <row r="1963" spans="1:34" x14ac:dyDescent="0.4">
      <c r="A1963" s="31">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31"/>
      <c r="C1963" s="25" t="str">
        <f t="shared" si="60"/>
        <v>001</v>
      </c>
      <c r="D1963" s="31"/>
      <c r="E1963" s="31"/>
      <c r="F1963" s="31" t="str">
        <f>IF(A1963&lt;&gt;"", _xlfn.IFNA(INDEX('Systemmanager - Datenassistent'!$A$9:$AE$159,MATCH(A1963,Input_Lieferant!$B$9:$B$158,0),MATCH(W1963,'Systemmanager - Datenassistent'!$A$8:$AE$8,0)),""), "")&amp;""</f>
        <v>crLKlsHwhlWhfUfhbAGjXmOWcrXDiM</v>
      </c>
      <c r="G1963" s="31"/>
      <c r="H1963" s="31"/>
      <c r="I1963" s="31"/>
      <c r="J1963" s="31"/>
      <c r="K1963" s="31"/>
      <c r="L1963" s="31"/>
      <c r="M1963" s="31"/>
      <c r="N1963" s="31"/>
      <c r="O1963" s="31"/>
      <c r="P1963" s="31"/>
      <c r="Q1963" s="31"/>
      <c r="R1963" s="31"/>
      <c r="S1963" s="31"/>
      <c r="T1963" s="31"/>
      <c r="U1963" s="31"/>
      <c r="V1963" s="31"/>
      <c r="W1963" s="31" t="str">
        <f t="shared" si="61"/>
        <v>V_SYSTEMMANAGER</v>
      </c>
      <c r="X1963" s="31"/>
      <c r="Y1963" s="31"/>
      <c r="Z1963" s="31"/>
      <c r="AA1963" s="31"/>
      <c r="AB1963" s="31"/>
      <c r="AC1963" s="31"/>
      <c r="AD1963" s="31"/>
      <c r="AE1963" s="31"/>
      <c r="AF1963" s="31"/>
      <c r="AG1963" s="31"/>
      <c r="AH1963" s="31"/>
    </row>
    <row r="1964" spans="1:34" x14ac:dyDescent="0.4">
      <c r="A1964" s="31">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31"/>
      <c r="C1964" s="25" t="str">
        <f t="shared" si="60"/>
        <v>001</v>
      </c>
      <c r="D1964" s="31"/>
      <c r="E1964" s="31"/>
      <c r="F1964" s="31" t="str">
        <f>IF(A1964&lt;&gt;"", _xlfn.IFNA(INDEX(Grunddaten!$A$9:$S$159,MATCH(A1964,Input_Lieferant!$B$9:$B$158,0),MATCH(W1964,Grunddaten!$A$8:$M$8,0)),""), "")&amp;""</f>
        <v>U</v>
      </c>
      <c r="G1964" s="31"/>
      <c r="H1964" s="31"/>
      <c r="I1964" s="31"/>
      <c r="J1964" s="31"/>
      <c r="K1964" s="31"/>
      <c r="L1964" s="31"/>
      <c r="M1964" s="31"/>
      <c r="N1964" s="31"/>
      <c r="O1964" s="31"/>
      <c r="P1964" s="31"/>
      <c r="Q1964" s="31"/>
      <c r="R1964" s="31"/>
      <c r="S1964" s="31"/>
      <c r="T1964" s="31"/>
      <c r="U1964" s="31"/>
      <c r="V1964" s="31"/>
      <c r="W1964" s="31" t="str">
        <f t="shared" si="61"/>
        <v>V_UEBERSETZUNG</v>
      </c>
      <c r="X1964" s="31"/>
      <c r="Y1964" s="31"/>
      <c r="Z1964" s="31"/>
      <c r="AA1964" s="31"/>
      <c r="AB1964" s="31"/>
      <c r="AC1964" s="31"/>
      <c r="AD1964" s="31"/>
      <c r="AE1964" s="31"/>
      <c r="AF1964" s="31"/>
      <c r="AG1964" s="31"/>
      <c r="AH1964" s="31"/>
    </row>
    <row r="1965" spans="1:34" x14ac:dyDescent="0.4">
      <c r="A1965" s="31">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31"/>
      <c r="C1965" s="25" t="str">
        <f t="shared" si="60"/>
        <v>001</v>
      </c>
      <c r="D1965" s="31"/>
      <c r="E1965" s="31"/>
      <c r="F1965" s="31" t="str">
        <f>IF(A1965&lt;&gt;"", _xlfn.IFNA(INDEX('Systemmanager - Datenassistent'!$A$9:$AE$159,MATCH(A1965,Input_Lieferant!$B$9:$B$158,0),MATCH(W1965,'Systemmanager - Datenassistent'!$A$8:$AE$8,0)),""), "")&amp;""</f>
        <v>RXlkxRkfgTzrdVStknOnhsjxrcPKbk</v>
      </c>
      <c r="G1965" s="31"/>
      <c r="H1965" s="31"/>
      <c r="I1965" s="31"/>
      <c r="J1965" s="31"/>
      <c r="K1965" s="31"/>
      <c r="L1965" s="31"/>
      <c r="M1965" s="31"/>
      <c r="N1965" s="31"/>
      <c r="O1965" s="31"/>
      <c r="P1965" s="31"/>
      <c r="Q1965" s="31"/>
      <c r="R1965" s="31"/>
      <c r="S1965" s="31"/>
      <c r="T1965" s="31"/>
      <c r="U1965" s="31"/>
      <c r="V1965" s="31"/>
      <c r="W1965" s="31" t="str">
        <f t="shared" si="61"/>
        <v>V_KENNZIFFER</v>
      </c>
      <c r="X1965" s="31"/>
      <c r="Y1965" s="31"/>
      <c r="Z1965" s="31"/>
      <c r="AA1965" s="31"/>
      <c r="AB1965" s="31"/>
      <c r="AC1965" s="31"/>
      <c r="AD1965" s="31"/>
      <c r="AE1965" s="31"/>
      <c r="AF1965" s="31"/>
      <c r="AG1965" s="31"/>
      <c r="AH1965" s="31"/>
    </row>
    <row r="1966" spans="1:34" x14ac:dyDescent="0.4">
      <c r="A1966" s="31">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31"/>
      <c r="C1966" s="25" t="str">
        <f t="shared" si="60"/>
        <v>001</v>
      </c>
      <c r="D1966" s="31"/>
      <c r="E1966" s="31"/>
      <c r="F1966" s="31" t="str">
        <f>IF(A1966&lt;&gt;"", _xlfn.IFNA(INDEX('Systemmanager - Datenassistent'!$A$9:$AE$159,MATCH(A1966,Input_Lieferant!$B$9:$B$158,0),MATCH(W1966,'Systemmanager - Datenassistent'!$A$8:$AE$8,0)),""), "")&amp;""</f>
        <v>LamiOpwFGmljXrcVnyGbSaqpQmvffk</v>
      </c>
      <c r="G1966" s="31"/>
      <c r="H1966" s="31"/>
      <c r="I1966" s="31"/>
      <c r="J1966" s="31"/>
      <c r="K1966" s="31"/>
      <c r="L1966" s="31"/>
      <c r="M1966" s="31"/>
      <c r="N1966" s="31"/>
      <c r="O1966" s="31"/>
      <c r="P1966" s="31"/>
      <c r="Q1966" s="31"/>
      <c r="R1966" s="31"/>
      <c r="S1966" s="31"/>
      <c r="T1966" s="31"/>
      <c r="U1966" s="31"/>
      <c r="V1966" s="31"/>
      <c r="W1966" s="31" t="str">
        <f t="shared" si="61"/>
        <v>V_NEXT_HIGHER</v>
      </c>
      <c r="X1966" s="31"/>
      <c r="Y1966" s="31"/>
      <c r="Z1966" s="31"/>
      <c r="AA1966" s="31"/>
      <c r="AB1966" s="31"/>
      <c r="AC1966" s="31"/>
      <c r="AD1966" s="31"/>
      <c r="AE1966" s="31"/>
      <c r="AF1966" s="31"/>
      <c r="AG1966" s="31"/>
      <c r="AH1966" s="31"/>
    </row>
    <row r="1967" spans="1:34" x14ac:dyDescent="0.4">
      <c r="A1967" s="31">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31"/>
      <c r="C1967" s="25" t="str">
        <f t="shared" si="60"/>
        <v>001</v>
      </c>
      <c r="D1967" s="31"/>
      <c r="E1967" s="31"/>
      <c r="F1967" s="31" t="str">
        <f>IF(A1967&lt;&gt;"", _xlfn.IFNA(INDEX(Grunddaten!$A$9:$S$159,MATCH(A1967,Input_Lieferant!$B$9:$B$158,0),MATCH(W1967,Grunddaten!$A$8:$M$8,0)),""), "")&amp;""</f>
        <v/>
      </c>
      <c r="G1967" s="31"/>
      <c r="H1967" s="31"/>
      <c r="I1967" s="31"/>
      <c r="J1967" s="31"/>
      <c r="K1967" s="31"/>
      <c r="L1967" s="31"/>
      <c r="M1967" s="31"/>
      <c r="N1967" s="31"/>
      <c r="O1967" s="31"/>
      <c r="P1967" s="31"/>
      <c r="Q1967" s="31"/>
      <c r="R1967" s="31"/>
      <c r="S1967" s="31"/>
      <c r="T1967" s="31"/>
      <c r="U1967" s="31"/>
      <c r="V1967" s="31"/>
      <c r="W1967" s="31" t="str">
        <f t="shared" si="61"/>
        <v>V_ZERTFLUG</v>
      </c>
      <c r="X1967" s="31"/>
      <c r="Y1967" s="31"/>
      <c r="Z1967" s="31"/>
      <c r="AA1967" s="31"/>
      <c r="AB1967" s="31"/>
      <c r="AC1967" s="31"/>
      <c r="AD1967" s="31"/>
      <c r="AE1967" s="31"/>
      <c r="AF1967" s="31"/>
      <c r="AG1967" s="31"/>
      <c r="AH1967" s="31"/>
    </row>
    <row r="1968" spans="1:34" x14ac:dyDescent="0.4">
      <c r="A1968" s="31">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31"/>
      <c r="C1968" s="25" t="str">
        <f t="shared" si="60"/>
        <v>001</v>
      </c>
      <c r="D1968" s="31"/>
      <c r="E1968" s="31"/>
      <c r="F1968" s="31" t="str">
        <f>IF(A1968&lt;&gt;"", _xlfn.IFNA(INDEX('Systemmanager - Datenassistent'!$A$9:$AE$159,MATCH(A1968,Input_Lieferant!$B$9:$B$158,0),MATCH(W1968,'Systemmanager - Datenassistent'!$A$8:$AE$8,0)),""), "")&amp;""</f>
        <v>X</v>
      </c>
      <c r="G1968" s="31"/>
      <c r="H1968" s="31"/>
      <c r="I1968" s="31"/>
      <c r="J1968" s="31"/>
      <c r="K1968" s="31"/>
      <c r="L1968" s="31"/>
      <c r="M1968" s="31"/>
      <c r="N1968" s="31"/>
      <c r="O1968" s="31"/>
      <c r="P1968" s="31"/>
      <c r="Q1968" s="31"/>
      <c r="R1968" s="31"/>
      <c r="S1968" s="31"/>
      <c r="T1968" s="31"/>
      <c r="U1968" s="31"/>
      <c r="V1968" s="31"/>
      <c r="W1968" s="31" t="str">
        <f t="shared" si="61"/>
        <v>V_APM</v>
      </c>
      <c r="X1968" s="31"/>
      <c r="Y1968" s="31"/>
      <c r="Z1968" s="31"/>
      <c r="AA1968" s="31"/>
      <c r="AB1968" s="31"/>
      <c r="AC1968" s="31"/>
      <c r="AD1968" s="31"/>
      <c r="AE1968" s="31"/>
      <c r="AF1968" s="31"/>
      <c r="AG1968" s="31"/>
      <c r="AH1968" s="31"/>
    </row>
    <row r="1969" spans="1:34" x14ac:dyDescent="0.4">
      <c r="A1969" s="31">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31"/>
      <c r="C1969" s="25" t="str">
        <f t="shared" si="60"/>
        <v>001</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V_CHEOPS</v>
      </c>
      <c r="X1969" s="31"/>
      <c r="Y1969" s="31"/>
      <c r="Z1969" s="31"/>
      <c r="AA1969" s="31"/>
      <c r="AB1969" s="31"/>
      <c r="AC1969" s="31"/>
      <c r="AD1969" s="31"/>
      <c r="AE1969" s="31"/>
      <c r="AF1969" s="31"/>
      <c r="AG1969" s="31"/>
      <c r="AH1969" s="31"/>
    </row>
    <row r="1970" spans="1:34" x14ac:dyDescent="0.4">
      <c r="A1970" s="31">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31"/>
      <c r="C1970" s="25" t="str">
        <f t="shared" si="60"/>
        <v>001</v>
      </c>
      <c r="D1970" s="31"/>
      <c r="E1970" s="31"/>
      <c r="F1970" s="31" t="str">
        <f>IF(A1970&lt;&gt;"", _xlfn.IFNA(INDEX('Systemmanager - Datenassistent'!$A$9:$AE$159,MATCH(A1970,Input_Lieferant!$B$9:$B$158,0),MATCH(W1970,'Systemmanager - Datenassistent'!$A$8:$AE$8,0)),""), "")&amp;""</f>
        <v>X</v>
      </c>
      <c r="G1970" s="31"/>
      <c r="H1970" s="31"/>
      <c r="I1970" s="31"/>
      <c r="J1970" s="31"/>
      <c r="K1970" s="31"/>
      <c r="L1970" s="31"/>
      <c r="M1970" s="31"/>
      <c r="N1970" s="31"/>
      <c r="O1970" s="31"/>
      <c r="P1970" s="31"/>
      <c r="Q1970" s="31"/>
      <c r="R1970" s="31"/>
      <c r="S1970" s="31"/>
      <c r="T1970" s="31"/>
      <c r="U1970" s="31"/>
      <c r="V1970" s="31"/>
      <c r="W1970" s="31" t="str">
        <f t="shared" si="61"/>
        <v>V_SVSAA</v>
      </c>
      <c r="X1970" s="31"/>
      <c r="Y1970" s="31"/>
      <c r="Z1970" s="31"/>
      <c r="AA1970" s="31"/>
      <c r="AB1970" s="31"/>
      <c r="AC1970" s="31"/>
      <c r="AD1970" s="31"/>
      <c r="AE1970" s="31"/>
      <c r="AF1970" s="31"/>
      <c r="AG1970" s="31"/>
      <c r="AH1970" s="31"/>
    </row>
    <row r="1971" spans="1:34" x14ac:dyDescent="0.4">
      <c r="A1971" s="31">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31"/>
      <c r="C1971" s="25" t="str">
        <f t="shared" si="60"/>
        <v>001</v>
      </c>
      <c r="D1971" s="31"/>
      <c r="E1971" s="31"/>
      <c r="F1971" s="31" t="str">
        <f>IF(A1971&lt;&gt;"", IFERROR(ROUND(INDEX(Input_Lieferant!$A$9:$AS$159,MATCH(A1971,Input_Lieferant!$B$9:$B$158,0),MATCH(W1971,Input_Lieferant!$A$8:$AS$8,0)),2),""), "")&amp;""</f>
        <v>4.94</v>
      </c>
      <c r="G1971" s="31"/>
      <c r="H1971" s="31"/>
      <c r="I1971" s="31"/>
      <c r="J1971" s="31"/>
      <c r="K1971" s="31"/>
      <c r="L1971" s="31"/>
      <c r="M1971" s="31"/>
      <c r="N1971" s="31"/>
      <c r="O1971" s="31"/>
      <c r="P1971" s="31"/>
      <c r="Q1971" s="31"/>
      <c r="R1971" s="31"/>
      <c r="S1971" s="31"/>
      <c r="T1971" s="31"/>
      <c r="U1971" s="31"/>
      <c r="V1971" s="31"/>
      <c r="W1971" s="31" t="str">
        <f t="shared" si="61"/>
        <v>V_BEWERTUNGSPREIS</v>
      </c>
      <c r="X1971" s="31"/>
      <c r="Y1971" s="31"/>
      <c r="Z1971" s="31"/>
      <c r="AA1971" s="31"/>
      <c r="AB1971" s="31"/>
      <c r="AC1971" s="31"/>
      <c r="AD1971" s="31"/>
      <c r="AE1971" s="31"/>
      <c r="AF1971" s="31"/>
      <c r="AG1971" s="31"/>
      <c r="AH1971" s="31"/>
    </row>
    <row r="1972" spans="1:34" x14ac:dyDescent="0.4">
      <c r="A1972" s="31">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31"/>
      <c r="C1972" s="25" t="str">
        <f t="shared" si="60"/>
        <v>001</v>
      </c>
      <c r="D1972" s="31"/>
      <c r="E1972" s="31"/>
      <c r="F1972" s="31" t="str">
        <f>IF(A1972&lt;&gt;"", _xlfn.IFNA(INDEX(Input_Lieferant!$A$9:$AS$159,MATCH(A1972,Input_Lieferant!$B$9:$B$158,0),MATCH(W1972,Input_Lieferant!$A$8:$AS$8,0)),""), "")&amp;""</f>
        <v>CHF</v>
      </c>
      <c r="G1972" s="31"/>
      <c r="H1972" s="31"/>
      <c r="I1972" s="31"/>
      <c r="J1972" s="31"/>
      <c r="K1972" s="31"/>
      <c r="L1972" s="31"/>
      <c r="M1972" s="31"/>
      <c r="N1972" s="31"/>
      <c r="O1972" s="31"/>
      <c r="P1972" s="31"/>
      <c r="Q1972" s="31"/>
      <c r="R1972" s="31"/>
      <c r="S1972" s="31"/>
      <c r="T1972" s="31"/>
      <c r="U1972" s="31"/>
      <c r="V1972" s="31"/>
      <c r="W1972" s="31" t="str">
        <f t="shared" si="61"/>
        <v>V_WAEHRUNG</v>
      </c>
      <c r="X1972" s="31"/>
      <c r="Y1972" s="31"/>
      <c r="Z1972" s="31"/>
      <c r="AA1972" s="31"/>
      <c r="AB1972" s="31"/>
      <c r="AC1972" s="31"/>
      <c r="AD1972" s="31"/>
      <c r="AE1972" s="31"/>
      <c r="AF1972" s="31"/>
      <c r="AG1972" s="31"/>
      <c r="AH1972" s="31"/>
    </row>
    <row r="1973" spans="1:34" x14ac:dyDescent="0.4">
      <c r="A1973" s="31">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31"/>
      <c r="C1973" s="25" t="str">
        <f t="shared" si="60"/>
        <v>001</v>
      </c>
      <c r="D1973" s="31"/>
      <c r="E1973" s="31"/>
      <c r="F1973" s="31" t="str">
        <f>IF(A1973&lt;&gt;"", _xlfn.IFNA(INDEX(Input_Lieferant!$A$9:$AS$159,MATCH(A1973,Input_Lieferant!$B$9:$B$158,0),MATCH(W1973,Input_Lieferant!$A$8:$AS$8,0)),""), "")&amp;""</f>
        <v>2</v>
      </c>
      <c r="G1973" s="31"/>
      <c r="H1973" s="31"/>
      <c r="I1973" s="31"/>
      <c r="J1973" s="31"/>
      <c r="K1973" s="31"/>
      <c r="L1973" s="31"/>
      <c r="M1973" s="31"/>
      <c r="N1973" s="31"/>
      <c r="O1973" s="31"/>
      <c r="P1973" s="31"/>
      <c r="Q1973" s="31"/>
      <c r="R1973" s="31"/>
      <c r="S1973" s="31"/>
      <c r="T1973" s="31"/>
      <c r="U1973" s="31"/>
      <c r="V1973" s="31"/>
      <c r="W1973" s="31" t="str">
        <f t="shared" si="61"/>
        <v>V_PREISEINHEIT</v>
      </c>
      <c r="X1973" s="31"/>
      <c r="Y1973" s="31"/>
      <c r="Z1973" s="31"/>
      <c r="AA1973" s="31"/>
      <c r="AB1973" s="31"/>
      <c r="AC1973" s="31"/>
      <c r="AD1973" s="31"/>
      <c r="AE1973" s="31"/>
      <c r="AF1973" s="31"/>
      <c r="AG1973" s="31"/>
      <c r="AH1973" s="31"/>
    </row>
    <row r="1974" spans="1:34" x14ac:dyDescent="0.4">
      <c r="A1974" s="31">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31"/>
      <c r="C1974" s="25" t="str">
        <f t="shared" si="60"/>
        <v>001</v>
      </c>
      <c r="D1974" s="31"/>
      <c r="E1974" s="31"/>
      <c r="F1974" s="31">
        <f ca="1">IF(A1974&lt;&gt;"",NOW(),"")</f>
        <v>45755.45830648148</v>
      </c>
      <c r="G1974" s="31"/>
      <c r="H1974" s="31"/>
      <c r="I1974" s="31"/>
      <c r="J1974" s="31"/>
      <c r="K1974" s="31"/>
      <c r="L1974" s="31"/>
      <c r="M1974" s="31"/>
      <c r="N1974" s="31"/>
      <c r="O1974" s="31"/>
      <c r="P1974" s="31"/>
      <c r="Q1974" s="31"/>
      <c r="R1974" s="31"/>
      <c r="S1974" s="31"/>
      <c r="T1974" s="31"/>
      <c r="U1974" s="31"/>
      <c r="V1974" s="31"/>
      <c r="W1974" s="31" t="str">
        <f t="shared" si="61"/>
        <v>V_GUELTIGAB</v>
      </c>
      <c r="X1974" s="31"/>
      <c r="Y1974" s="31"/>
      <c r="Z1974" s="31"/>
      <c r="AA1974" s="31"/>
      <c r="AB1974" s="31"/>
      <c r="AC1974" s="31"/>
      <c r="AD1974" s="31"/>
      <c r="AE1974" s="31"/>
      <c r="AF1974" s="31"/>
      <c r="AG1974" s="31"/>
      <c r="AH1974" s="31"/>
    </row>
    <row r="1975" spans="1:34" x14ac:dyDescent="0.4">
      <c r="A1975" s="31">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31"/>
      <c r="C1975" s="25" t="str">
        <f t="shared" si="60"/>
        <v>001</v>
      </c>
      <c r="D1975" s="31"/>
      <c r="E1975" s="31"/>
      <c r="F1975" s="31" t="str">
        <f>IF(A1975&lt;&gt;"", _xlfn.IFNA(INDEX('Systemmanager - Datenassistent'!$A$9:$AE$159,MATCH(A1975,Input_Lieferant!$B$9:$B$158,0),MATCH(W1975,'Systemmanager - Datenassistent'!$A$8:$AE$8,0)),""), "")&amp;""</f>
        <v/>
      </c>
      <c r="G1975" s="31"/>
      <c r="H1975" s="31"/>
      <c r="I1975" s="31"/>
      <c r="J1975" s="31"/>
      <c r="K1975" s="31"/>
      <c r="L1975" s="31"/>
      <c r="M1975" s="31"/>
      <c r="N1975" s="31"/>
      <c r="O1975" s="31"/>
      <c r="P1975" s="31"/>
      <c r="Q1975" s="31"/>
      <c r="R1975" s="31"/>
      <c r="S1975" s="31"/>
      <c r="T1975" s="31"/>
      <c r="U1975" s="31"/>
      <c r="V1975" s="31"/>
      <c r="W1975" s="31" t="str">
        <f t="shared" si="61"/>
        <v>V_MIET_RELEVANZ</v>
      </c>
      <c r="X1975" s="31"/>
      <c r="Y1975" s="31"/>
      <c r="Z1975" s="31"/>
      <c r="AA1975" s="31"/>
      <c r="AB1975" s="31"/>
      <c r="AC1975" s="31"/>
      <c r="AD1975" s="31"/>
      <c r="AE1975" s="31"/>
      <c r="AF1975" s="31"/>
      <c r="AG1975" s="31"/>
      <c r="AH1975" s="31"/>
    </row>
    <row r="1976" spans="1:34" x14ac:dyDescent="0.4">
      <c r="A1976" s="31">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31"/>
      <c r="C1976" s="25" t="str">
        <f t="shared" si="60"/>
        <v>001</v>
      </c>
      <c r="D1976" s="31"/>
      <c r="E1976" s="31"/>
      <c r="F1976" s="31" t="str">
        <f>IF(A1976&lt;&gt;"", _xlfn.IFNA(INDEX('Systemmanager - Datenassistent'!$A$9:$AE$159,MATCH(A1976,Input_Lieferant!$B$9:$B$158,0),MATCH(W1976,'Systemmanager - Datenassistent'!$A$8:$AE$8,0)),""), "")&amp;""</f>
        <v/>
      </c>
      <c r="G1976" s="31"/>
      <c r="H1976" s="31"/>
      <c r="I1976" s="31"/>
      <c r="J1976" s="31"/>
      <c r="K1976" s="31"/>
      <c r="L1976" s="31"/>
      <c r="M1976" s="31"/>
      <c r="N1976" s="31"/>
      <c r="O1976" s="31"/>
      <c r="P1976" s="31"/>
      <c r="Q1976" s="31"/>
      <c r="R1976" s="31"/>
      <c r="S1976" s="31"/>
      <c r="T1976" s="31"/>
      <c r="U1976" s="31"/>
      <c r="V1976" s="31"/>
      <c r="W1976" s="31" t="str">
        <f t="shared" si="61"/>
        <v>V_NACHSCHUBKLASSE</v>
      </c>
      <c r="X1976" s="31"/>
      <c r="Y1976" s="31"/>
      <c r="Z1976" s="31"/>
      <c r="AA1976" s="31"/>
      <c r="AB1976" s="31"/>
      <c r="AC1976" s="31"/>
      <c r="AD1976" s="31"/>
      <c r="AE1976" s="31"/>
      <c r="AF1976" s="31"/>
      <c r="AG1976" s="31"/>
      <c r="AH1976" s="31"/>
    </row>
    <row r="1977" spans="1:34" x14ac:dyDescent="0.4">
      <c r="A1977" s="31">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31"/>
      <c r="C1977" s="25" t="str">
        <f t="shared" si="60"/>
        <v>001</v>
      </c>
      <c r="D1977" s="31"/>
      <c r="E1977" s="31"/>
      <c r="F1977" s="31" t="str">
        <f>IF(A1977&lt;&gt;"", _xlfn.IFNA(INDEX(Input_Lieferant!$A$9:$AS$159,MATCH(A1977,Input_Lieferant!$B$9:$B$158,0),MATCH(W1977,Input_Lieferant!$A$8:$AS$8,0)),""), "")&amp;""</f>
        <v>29</v>
      </c>
      <c r="G1977" s="31"/>
      <c r="H1977" s="31"/>
      <c r="I1977" s="31"/>
      <c r="J1977" s="31"/>
      <c r="K1977" s="31"/>
      <c r="L1977" s="31"/>
      <c r="M1977" s="31"/>
      <c r="N1977" s="31"/>
      <c r="O1977" s="31"/>
      <c r="P1977" s="31"/>
      <c r="Q1977" s="31"/>
      <c r="R1977" s="31"/>
      <c r="S1977" s="31"/>
      <c r="T1977" s="31"/>
      <c r="U1977" s="31"/>
      <c r="V1977" s="31"/>
      <c r="W1977" s="31" t="str">
        <f t="shared" si="61"/>
        <v>V_LAGERFAEHIGKEIT</v>
      </c>
      <c r="X1977" s="31"/>
      <c r="Y1977" s="31"/>
      <c r="Z1977" s="31"/>
      <c r="AA1977" s="31"/>
      <c r="AB1977" s="31"/>
      <c r="AC1977" s="31"/>
      <c r="AD1977" s="31"/>
      <c r="AE1977" s="31"/>
      <c r="AF1977" s="31"/>
      <c r="AG1977" s="31"/>
      <c r="AH1977" s="31"/>
    </row>
    <row r="1978" spans="1:34" x14ac:dyDescent="0.4">
      <c r="A1978" s="31">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31"/>
      <c r="C1978" s="25" t="str">
        <f t="shared" si="60"/>
        <v>001</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V_BETRIEBSMITTEL</v>
      </c>
      <c r="X1978" s="31"/>
      <c r="Y1978" s="31"/>
      <c r="Z1978" s="31"/>
      <c r="AA1978" s="31"/>
      <c r="AB1978" s="31"/>
      <c r="AC1978" s="31"/>
      <c r="AD1978" s="31"/>
      <c r="AE1978" s="31"/>
      <c r="AF1978" s="31"/>
      <c r="AG1978" s="31"/>
      <c r="AH1978" s="31"/>
    </row>
    <row r="1979" spans="1:34" x14ac:dyDescent="0.4">
      <c r="A1979" s="31">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31"/>
      <c r="C1979" s="25" t="str">
        <f t="shared" si="60"/>
        <v>001</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V_SONDERBETRIEBSMITTEL_MKZ</v>
      </c>
      <c r="X1979" s="31"/>
      <c r="Y1979" s="31"/>
      <c r="Z1979" s="31"/>
      <c r="AA1979" s="31"/>
      <c r="AB1979" s="31"/>
      <c r="AC1979" s="31"/>
      <c r="AD1979" s="31"/>
      <c r="AE1979" s="31"/>
      <c r="AF1979" s="31"/>
      <c r="AG1979" s="31"/>
      <c r="AH1979" s="31"/>
    </row>
    <row r="1980" spans="1:34" x14ac:dyDescent="0.4">
      <c r="A1980" s="31">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31"/>
      <c r="C1980" s="25" t="str">
        <f t="shared" si="60"/>
        <v>001</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V_SONDERBETRIEBSMITTEL_PRD</v>
      </c>
      <c r="X1980" s="31"/>
      <c r="Y1980" s="31"/>
      <c r="Z1980" s="31"/>
      <c r="AA1980" s="31"/>
      <c r="AB1980" s="31"/>
      <c r="AC1980" s="31"/>
      <c r="AD1980" s="31"/>
      <c r="AE1980" s="31"/>
      <c r="AF1980" s="31"/>
      <c r="AG1980" s="31"/>
      <c r="AH1980" s="31"/>
    </row>
    <row r="1981" spans="1:34" x14ac:dyDescent="0.4">
      <c r="A1981" s="31">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31"/>
      <c r="C1981" s="25" t="str">
        <f t="shared" si="60"/>
        <v>001</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31"/>
      <c r="H1981" s="31"/>
      <c r="I1981" s="31"/>
      <c r="J1981" s="31"/>
      <c r="K1981" s="31"/>
      <c r="L1981" s="31"/>
      <c r="M1981" s="31"/>
      <c r="N1981" s="31"/>
      <c r="O1981" s="31"/>
      <c r="P1981" s="31"/>
      <c r="Q1981" s="31"/>
      <c r="R1981" s="31"/>
      <c r="S1981" s="31"/>
      <c r="T1981" s="31"/>
      <c r="U1981" s="31"/>
      <c r="V1981" s="31"/>
      <c r="W1981" s="31" t="str">
        <f t="shared" si="61"/>
        <v>V_SONDERBETRIEBSMITTEL_TRP</v>
      </c>
      <c r="X1981" s="31"/>
      <c r="Y1981" s="31"/>
      <c r="Z1981" s="31"/>
      <c r="AA1981" s="31"/>
      <c r="AB1981" s="31"/>
      <c r="AC1981" s="31"/>
      <c r="AD1981" s="31"/>
      <c r="AE1981" s="31"/>
      <c r="AF1981" s="31"/>
      <c r="AG1981" s="31"/>
      <c r="AH1981" s="31"/>
    </row>
    <row r="1982" spans="1:34" x14ac:dyDescent="0.4">
      <c r="A1982" s="31">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31"/>
      <c r="C1982" s="25" t="str">
        <f t="shared" si="60"/>
        <v>001</v>
      </c>
      <c r="D1982" s="31"/>
      <c r="E1982" s="31"/>
      <c r="F1982" s="31" t="str">
        <f>IF(A1982&lt;&gt;"", _xlfn.IFNA(INDEX(Grunddaten!$A$9:$S$159,MATCH(A1982,Input_Lieferant!$B$9:$B$158,0),MATCH(W1982,Grunddaten!$A$8:$M$8,0)),""), "")&amp;""</f>
        <v/>
      </c>
      <c r="G1982" s="31"/>
      <c r="H1982" s="31"/>
      <c r="I1982" s="31"/>
      <c r="J1982" s="31"/>
      <c r="K1982" s="31"/>
      <c r="L1982" s="31"/>
      <c r="M1982" s="31"/>
      <c r="N1982" s="31"/>
      <c r="O1982" s="31"/>
      <c r="P1982" s="31"/>
      <c r="Q1982" s="31"/>
      <c r="R1982" s="31"/>
      <c r="S1982" s="31"/>
      <c r="T1982" s="31"/>
      <c r="U1982" s="31"/>
      <c r="V1982" s="31"/>
      <c r="W1982" s="31" t="str">
        <f t="shared" si="61"/>
        <v>V_A_NUMMER</v>
      </c>
      <c r="X1982" s="31"/>
      <c r="Y1982" s="31"/>
      <c r="Z1982" s="31"/>
      <c r="AA1982" s="31"/>
      <c r="AB1982" s="31"/>
      <c r="AC1982" s="31"/>
      <c r="AD1982" s="31"/>
      <c r="AE1982" s="31"/>
      <c r="AF1982" s="31"/>
      <c r="AG1982" s="31"/>
      <c r="AH1982" s="31"/>
    </row>
    <row r="1983" spans="1:34" x14ac:dyDescent="0.4">
      <c r="A1983" s="31">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31"/>
      <c r="C1983" s="25" t="str">
        <f t="shared" si="60"/>
        <v>001</v>
      </c>
      <c r="D1983" s="31"/>
      <c r="E1983" s="31"/>
      <c r="F1983" s="31" t="str">
        <f>IF(A1983&lt;&gt;"", _xlfn.IFNA(INDEX(Grunddaten!$A$9:$S$159,MATCH(A1983,Input_Lieferant!$B$9:$B$158,0),MATCH(W1983,Grunddaten!$A$8:$M$8,0)),""), "")&amp;""</f>
        <v>3.48</v>
      </c>
      <c r="G1983" s="31"/>
      <c r="H1983" s="31"/>
      <c r="I1983" s="31"/>
      <c r="J1983" s="31"/>
      <c r="K1983" s="31"/>
      <c r="L1983" s="31"/>
      <c r="M1983" s="31"/>
      <c r="N1983" s="31"/>
      <c r="O1983" s="31"/>
      <c r="P1983" s="31"/>
      <c r="Q1983" s="31"/>
      <c r="R1983" s="31"/>
      <c r="S1983" s="31"/>
      <c r="T1983" s="31"/>
      <c r="U1983" s="31"/>
      <c r="V1983" s="31"/>
      <c r="W1983" s="31" t="str">
        <f t="shared" si="61"/>
        <v>V_REVFREMD</v>
      </c>
      <c r="X1983" s="31"/>
      <c r="Y1983" s="31"/>
      <c r="Z1983" s="31"/>
      <c r="AA1983" s="31"/>
      <c r="AB1983" s="31"/>
      <c r="AC1983" s="31"/>
      <c r="AD1983" s="31"/>
      <c r="AE1983" s="31"/>
      <c r="AF1983" s="31"/>
      <c r="AG1983" s="31"/>
      <c r="AH1983" s="31"/>
    </row>
    <row r="1984" spans="1:34" x14ac:dyDescent="0.4">
      <c r="A1984" s="31">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31"/>
      <c r="C1984" s="25" t="str">
        <f t="shared" si="60"/>
        <v>001</v>
      </c>
      <c r="D1984" s="31"/>
      <c r="E1984" s="31"/>
      <c r="F1984" s="31" t="str">
        <f>IF(A1984&lt;&gt;"", _xlfn.IFNA(INDEX(Grunddaten!$A$9:$S$159,MATCH(A1984,Input_Lieferant!$B$9:$B$158,0),MATCH(W1984,Grunddaten!$A$8:$M$8,0)),""), "")&amp;""</f>
        <v>7.4</v>
      </c>
      <c r="G1984" s="31"/>
      <c r="H1984" s="31"/>
      <c r="I1984" s="31"/>
      <c r="J1984" s="31"/>
      <c r="K1984" s="31"/>
      <c r="L1984" s="31"/>
      <c r="M1984" s="31"/>
      <c r="N1984" s="31"/>
      <c r="O1984" s="31"/>
      <c r="P1984" s="31"/>
      <c r="Q1984" s="31"/>
      <c r="R1984" s="31"/>
      <c r="S1984" s="31"/>
      <c r="T1984" s="31"/>
      <c r="U1984" s="31"/>
      <c r="V1984" s="31"/>
      <c r="W1984" s="31" t="str">
        <f t="shared" si="61"/>
        <v>V_REVEIGEN</v>
      </c>
      <c r="X1984" s="31"/>
      <c r="Y1984" s="31"/>
      <c r="Z1984" s="31"/>
      <c r="AA1984" s="31"/>
      <c r="AB1984" s="31"/>
      <c r="AC1984" s="31"/>
      <c r="AD1984" s="31"/>
      <c r="AE1984" s="31"/>
      <c r="AF1984" s="31"/>
      <c r="AG1984" s="31"/>
      <c r="AH1984" s="31"/>
    </row>
    <row r="1985" spans="1:34" x14ac:dyDescent="0.4">
      <c r="A1985" s="31">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31"/>
      <c r="C1985" s="25" t="str">
        <f t="shared" si="60"/>
        <v>001</v>
      </c>
      <c r="D1985" s="31"/>
      <c r="E1985" s="31"/>
      <c r="F1985" s="31" t="str">
        <f>IF(A1985&lt;&gt;"", _xlfn.IFNA(INDEX('Systemmanager - Datenassistent'!$A$9:$AE$159,MATCH(A1985,Input_Lieferant!$B$9:$B$158,0),MATCH(W1985,'Systemmanager - Datenassistent'!$A$8:$AE$8,0)),""), "")&amp;""</f>
        <v>iwElSgypaIvhBRTAhNohdTwTgTqIiQ</v>
      </c>
      <c r="G1985" s="31"/>
      <c r="H1985" s="31"/>
      <c r="I1985" s="31"/>
      <c r="J1985" s="31"/>
      <c r="K1985" s="31"/>
      <c r="L1985" s="31"/>
      <c r="M1985" s="31"/>
      <c r="N1985" s="31"/>
      <c r="O1985" s="31"/>
      <c r="P1985" s="31"/>
      <c r="Q1985" s="31"/>
      <c r="R1985" s="31"/>
      <c r="S1985" s="31"/>
      <c r="T1985" s="31"/>
      <c r="U1985" s="31"/>
      <c r="V1985" s="31"/>
      <c r="W1985" s="31" t="str">
        <f t="shared" si="61"/>
        <v>V_SYSTEMMANAGER</v>
      </c>
      <c r="X1985" s="31"/>
      <c r="Y1985" s="31"/>
      <c r="Z1985" s="31"/>
      <c r="AA1985" s="31"/>
      <c r="AB1985" s="31"/>
      <c r="AC1985" s="31"/>
      <c r="AD1985" s="31"/>
      <c r="AE1985" s="31"/>
      <c r="AF1985" s="31"/>
      <c r="AG1985" s="31"/>
      <c r="AH1985" s="31"/>
    </row>
    <row r="1986" spans="1:34" x14ac:dyDescent="0.4">
      <c r="A1986" s="31">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31"/>
      <c r="C1986" s="25" t="str">
        <f t="shared" ref="C1986:C2049" si="62">IF(A1986="","","001")</f>
        <v>001</v>
      </c>
      <c r="D1986" s="31"/>
      <c r="E1986" s="31"/>
      <c r="F1986" s="31" t="str">
        <f>IF(A1986&lt;&gt;"", _xlfn.IFNA(INDEX(Grunddaten!$A$9:$S$159,MATCH(A1986,Input_Lieferant!$B$9:$B$158,0),MATCH(W1986,Grunddaten!$A$8:$M$8,0)),""), "")&amp;""</f>
        <v>N</v>
      </c>
      <c r="G1986" s="31"/>
      <c r="H1986" s="31"/>
      <c r="I1986" s="31"/>
      <c r="J1986" s="31"/>
      <c r="K1986" s="31"/>
      <c r="L1986" s="31"/>
      <c r="M1986" s="31"/>
      <c r="N1986" s="31"/>
      <c r="O1986" s="31"/>
      <c r="P1986" s="31"/>
      <c r="Q1986" s="31"/>
      <c r="R1986" s="31"/>
      <c r="S1986" s="31"/>
      <c r="T1986" s="31"/>
      <c r="U1986" s="31"/>
      <c r="V1986" s="31"/>
      <c r="W1986" s="31" t="str">
        <f t="shared" si="61"/>
        <v>V_UEBERSETZUNG</v>
      </c>
      <c r="X1986" s="31"/>
      <c r="Y1986" s="31"/>
      <c r="Z1986" s="31"/>
      <c r="AA1986" s="31"/>
      <c r="AB1986" s="31"/>
      <c r="AC1986" s="31"/>
      <c r="AD1986" s="31"/>
      <c r="AE1986" s="31"/>
      <c r="AF1986" s="31"/>
      <c r="AG1986" s="31"/>
      <c r="AH1986" s="31"/>
    </row>
    <row r="1987" spans="1:34" x14ac:dyDescent="0.4">
      <c r="A1987" s="31">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31"/>
      <c r="C1987" s="25" t="str">
        <f t="shared" si="62"/>
        <v>001</v>
      </c>
      <c r="D1987" s="31"/>
      <c r="E1987" s="31"/>
      <c r="F1987" s="31" t="str">
        <f>IF(A1987&lt;&gt;"", _xlfn.IFNA(INDEX('Systemmanager - Datenassistent'!$A$9:$AE$159,MATCH(A1987,Input_Lieferant!$B$9:$B$158,0),MATCH(W1987,'Systemmanager - Datenassistent'!$A$8:$AE$8,0)),""), "")&amp;""</f>
        <v>RRXiCwDowKwMfQJVyuKNGwCdJlSfoy</v>
      </c>
      <c r="G1987" s="31"/>
      <c r="H1987" s="31"/>
      <c r="I1987" s="31"/>
      <c r="J1987" s="31"/>
      <c r="K1987" s="31"/>
      <c r="L1987" s="31"/>
      <c r="M1987" s="31"/>
      <c r="N1987" s="31"/>
      <c r="O1987" s="31"/>
      <c r="P1987" s="31"/>
      <c r="Q1987" s="31"/>
      <c r="R1987" s="31"/>
      <c r="S1987" s="31"/>
      <c r="T1987" s="31"/>
      <c r="U1987" s="31"/>
      <c r="V1987" s="31"/>
      <c r="W1987" s="31" t="str">
        <f t="shared" si="61"/>
        <v>V_KENNZIFFER</v>
      </c>
      <c r="X1987" s="31"/>
      <c r="Y1987" s="31"/>
      <c r="Z1987" s="31"/>
      <c r="AA1987" s="31"/>
      <c r="AB1987" s="31"/>
      <c r="AC1987" s="31"/>
      <c r="AD1987" s="31"/>
      <c r="AE1987" s="31"/>
      <c r="AF1987" s="31"/>
      <c r="AG1987" s="31"/>
      <c r="AH1987" s="31"/>
    </row>
    <row r="1988" spans="1:34" x14ac:dyDescent="0.4">
      <c r="A1988" s="31">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31"/>
      <c r="C1988" s="25" t="str">
        <f t="shared" si="62"/>
        <v>001</v>
      </c>
      <c r="D1988" s="31"/>
      <c r="E1988" s="31"/>
      <c r="F1988" s="31" t="str">
        <f>IF(A1988&lt;&gt;"", _xlfn.IFNA(INDEX('Systemmanager - Datenassistent'!$A$9:$AE$159,MATCH(A1988,Input_Lieferant!$B$9:$B$158,0),MATCH(W1988,'Systemmanager - Datenassistent'!$A$8:$AE$8,0)),""), "")&amp;""</f>
        <v>buzfBcAJPGsMwvGwmheTAwQvHvkreO</v>
      </c>
      <c r="G1988" s="31"/>
      <c r="H1988" s="31"/>
      <c r="I1988" s="31"/>
      <c r="J1988" s="31"/>
      <c r="K1988" s="31"/>
      <c r="L1988" s="31"/>
      <c r="M1988" s="31"/>
      <c r="N1988" s="31"/>
      <c r="O1988" s="31"/>
      <c r="P1988" s="31"/>
      <c r="Q1988" s="31"/>
      <c r="R1988" s="31"/>
      <c r="S1988" s="31"/>
      <c r="T1988" s="31"/>
      <c r="U1988" s="31"/>
      <c r="V1988" s="31"/>
      <c r="W1988" s="31" t="str">
        <f t="shared" si="61"/>
        <v>V_NEXT_HIGHER</v>
      </c>
      <c r="X1988" s="31"/>
      <c r="Y1988" s="31"/>
      <c r="Z1988" s="31"/>
      <c r="AA1988" s="31"/>
      <c r="AB1988" s="31"/>
      <c r="AC1988" s="31"/>
      <c r="AD1988" s="31"/>
      <c r="AE1988" s="31"/>
      <c r="AF1988" s="31"/>
      <c r="AG1988" s="31"/>
      <c r="AH1988" s="31"/>
    </row>
    <row r="1989" spans="1:34" x14ac:dyDescent="0.4">
      <c r="A1989" s="31">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31"/>
      <c r="C1989" s="25" t="str">
        <f t="shared" si="62"/>
        <v>001</v>
      </c>
      <c r="D1989" s="31"/>
      <c r="E1989" s="31"/>
      <c r="F1989" s="31" t="str">
        <f>IF(A1989&lt;&gt;"", _xlfn.IFNA(INDEX(Grunddaten!$A$9:$S$159,MATCH(A1989,Input_Lieferant!$B$9:$B$158,0),MATCH(W1989,Grunddaten!$A$8:$M$8,0)),""), "")&amp;""</f>
        <v>J</v>
      </c>
      <c r="G1989" s="31"/>
      <c r="H1989" s="31"/>
      <c r="I1989" s="31"/>
      <c r="J1989" s="31"/>
      <c r="K1989" s="31"/>
      <c r="L1989" s="31"/>
      <c r="M1989" s="31"/>
      <c r="N1989" s="31"/>
      <c r="O1989" s="31"/>
      <c r="P1989" s="31"/>
      <c r="Q1989" s="31"/>
      <c r="R1989" s="31"/>
      <c r="S1989" s="31"/>
      <c r="T1989" s="31"/>
      <c r="U1989" s="31"/>
      <c r="V1989" s="31"/>
      <c r="W1989" s="31" t="str">
        <f t="shared" si="61"/>
        <v>V_ZERTFLUG</v>
      </c>
      <c r="X1989" s="31"/>
      <c r="Y1989" s="31"/>
      <c r="Z1989" s="31"/>
      <c r="AA1989" s="31"/>
      <c r="AB1989" s="31"/>
      <c r="AC1989" s="31"/>
      <c r="AD1989" s="31"/>
      <c r="AE1989" s="31"/>
      <c r="AF1989" s="31"/>
      <c r="AG1989" s="31"/>
      <c r="AH1989" s="31"/>
    </row>
    <row r="1990" spans="1:34" x14ac:dyDescent="0.4">
      <c r="A1990" s="31">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31"/>
      <c r="C1990" s="25" t="str">
        <f t="shared" si="62"/>
        <v>001</v>
      </c>
      <c r="D1990" s="31"/>
      <c r="E1990" s="31"/>
      <c r="F1990" s="31" t="str">
        <f>IF(A1990&lt;&gt;"", _xlfn.IFNA(INDEX('Systemmanager - Datenassistent'!$A$9:$AE$159,MATCH(A1990,Input_Lieferant!$B$9:$B$158,0),MATCH(W1990,'Systemmanager - Datenassistent'!$A$8:$AE$8,0)),""), "")&amp;""</f>
        <v>X</v>
      </c>
      <c r="G1990" s="31"/>
      <c r="H1990" s="31"/>
      <c r="I1990" s="31"/>
      <c r="J1990" s="31"/>
      <c r="K1990" s="31"/>
      <c r="L1990" s="31"/>
      <c r="M1990" s="31"/>
      <c r="N1990" s="31"/>
      <c r="O1990" s="31"/>
      <c r="P1990" s="31"/>
      <c r="Q1990" s="31"/>
      <c r="R1990" s="31"/>
      <c r="S1990" s="31"/>
      <c r="T1990" s="31"/>
      <c r="U1990" s="31"/>
      <c r="V1990" s="31"/>
      <c r="W1990" s="31" t="str">
        <f t="shared" si="61"/>
        <v>V_APM</v>
      </c>
      <c r="X1990" s="31"/>
      <c r="Y1990" s="31"/>
      <c r="Z1990" s="31"/>
      <c r="AA1990" s="31"/>
      <c r="AB1990" s="31"/>
      <c r="AC1990" s="31"/>
      <c r="AD1990" s="31"/>
      <c r="AE1990" s="31"/>
      <c r="AF1990" s="31"/>
      <c r="AG1990" s="31"/>
      <c r="AH1990" s="31"/>
    </row>
    <row r="1991" spans="1:34" x14ac:dyDescent="0.4">
      <c r="A1991" s="31">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31"/>
      <c r="C1991" s="25" t="str">
        <f t="shared" si="62"/>
        <v>001</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V_CHEOPS</v>
      </c>
      <c r="X1991" s="31"/>
      <c r="Y1991" s="31"/>
      <c r="Z1991" s="31"/>
      <c r="AA1991" s="31"/>
      <c r="AB1991" s="31"/>
      <c r="AC1991" s="31"/>
      <c r="AD1991" s="31"/>
      <c r="AE1991" s="31"/>
      <c r="AF1991" s="31"/>
      <c r="AG1991" s="31"/>
      <c r="AH1991" s="31"/>
    </row>
    <row r="1992" spans="1:34" x14ac:dyDescent="0.4">
      <c r="A1992" s="31">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31"/>
      <c r="C1992" s="25" t="str">
        <f t="shared" si="62"/>
        <v>001</v>
      </c>
      <c r="D1992" s="31"/>
      <c r="E1992" s="31"/>
      <c r="F1992" s="31" t="str">
        <f>IF(A1992&lt;&gt;"", _xlfn.IFNA(INDEX('Systemmanager - Datenassistent'!$A$9:$AE$159,MATCH(A1992,Input_Lieferant!$B$9:$B$158,0),MATCH(W1992,'Systemmanager - Datenassistent'!$A$8:$AE$8,0)),""), "")&amp;""</f>
        <v>X</v>
      </c>
      <c r="G1992" s="31"/>
      <c r="H1992" s="31"/>
      <c r="I1992" s="31"/>
      <c r="J1992" s="31"/>
      <c r="K1992" s="31"/>
      <c r="L1992" s="31"/>
      <c r="M1992" s="31"/>
      <c r="N1992" s="31"/>
      <c r="O1992" s="31"/>
      <c r="P1992" s="31"/>
      <c r="Q1992" s="31"/>
      <c r="R1992" s="31"/>
      <c r="S1992" s="31"/>
      <c r="T1992" s="31"/>
      <c r="U1992" s="31"/>
      <c r="V1992" s="31"/>
      <c r="W1992" s="31" t="str">
        <f t="shared" si="61"/>
        <v>V_SVSAA</v>
      </c>
      <c r="X1992" s="31"/>
      <c r="Y1992" s="31"/>
      <c r="Z1992" s="31"/>
      <c r="AA1992" s="31"/>
      <c r="AB1992" s="31"/>
      <c r="AC1992" s="31"/>
      <c r="AD1992" s="31"/>
      <c r="AE1992" s="31"/>
      <c r="AF1992" s="31"/>
      <c r="AG1992" s="31"/>
      <c r="AH1992" s="31"/>
    </row>
    <row r="1993" spans="1:34" x14ac:dyDescent="0.4">
      <c r="A1993" s="31">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31"/>
      <c r="C1993" s="25" t="str">
        <f t="shared" si="62"/>
        <v>001</v>
      </c>
      <c r="D1993" s="31"/>
      <c r="E1993" s="31"/>
      <c r="F1993" s="31" t="str">
        <f>IF(A1993&lt;&gt;"", IFERROR(ROUND(INDEX(Input_Lieferant!$A$9:$AS$159,MATCH(A1993,Input_Lieferant!$B$9:$B$158,0),MATCH(W1993,Input_Lieferant!$A$8:$AS$8,0)),2),""), "")&amp;""</f>
        <v>3.34</v>
      </c>
      <c r="G1993" s="31"/>
      <c r="H1993" s="31"/>
      <c r="I1993" s="31"/>
      <c r="J1993" s="31"/>
      <c r="K1993" s="31"/>
      <c r="L1993" s="31"/>
      <c r="M1993" s="31"/>
      <c r="N1993" s="31"/>
      <c r="O1993" s="31"/>
      <c r="P1993" s="31"/>
      <c r="Q1993" s="31"/>
      <c r="R1993" s="31"/>
      <c r="S1993" s="31"/>
      <c r="T1993" s="31"/>
      <c r="U1993" s="31"/>
      <c r="V1993" s="31"/>
      <c r="W1993" s="31" t="str">
        <f t="shared" si="61"/>
        <v>V_BEWERTUNGSPREIS</v>
      </c>
      <c r="X1993" s="31"/>
      <c r="Y1993" s="31"/>
      <c r="Z1993" s="31"/>
      <c r="AA1993" s="31"/>
      <c r="AB1993" s="31"/>
      <c r="AC1993" s="31"/>
      <c r="AD1993" s="31"/>
      <c r="AE1993" s="31"/>
      <c r="AF1993" s="31"/>
      <c r="AG1993" s="31"/>
      <c r="AH1993" s="31"/>
    </row>
    <row r="1994" spans="1:34" x14ac:dyDescent="0.4">
      <c r="A1994" s="31">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31"/>
      <c r="C1994" s="25" t="str">
        <f t="shared" si="62"/>
        <v>001</v>
      </c>
      <c r="D1994" s="31"/>
      <c r="E1994" s="31"/>
      <c r="F1994" s="31" t="str">
        <f>IF(A1994&lt;&gt;"", _xlfn.IFNA(INDEX(Input_Lieferant!$A$9:$AS$159,MATCH(A1994,Input_Lieferant!$B$9:$B$158,0),MATCH(W1994,Input_Lieferant!$A$8:$AS$8,0)),""), "")&amp;""</f>
        <v>CHF</v>
      </c>
      <c r="G1994" s="31"/>
      <c r="H1994" s="31"/>
      <c r="I1994" s="31"/>
      <c r="J1994" s="31"/>
      <c r="K1994" s="31"/>
      <c r="L1994" s="31"/>
      <c r="M1994" s="31"/>
      <c r="N1994" s="31"/>
      <c r="O1994" s="31"/>
      <c r="P1994" s="31"/>
      <c r="Q1994" s="31"/>
      <c r="R1994" s="31"/>
      <c r="S1994" s="31"/>
      <c r="T1994" s="31"/>
      <c r="U1994" s="31"/>
      <c r="V1994" s="31"/>
      <c r="W1994" s="31" t="str">
        <f t="shared" si="61"/>
        <v>V_WAEHRUNG</v>
      </c>
      <c r="X1994" s="31"/>
      <c r="Y1994" s="31"/>
      <c r="Z1994" s="31"/>
      <c r="AA1994" s="31"/>
      <c r="AB1994" s="31"/>
      <c r="AC1994" s="31"/>
      <c r="AD1994" s="31"/>
      <c r="AE1994" s="31"/>
      <c r="AF1994" s="31"/>
      <c r="AG1994" s="31"/>
      <c r="AH1994" s="31"/>
    </row>
    <row r="1995" spans="1:34" x14ac:dyDescent="0.4">
      <c r="A1995" s="31">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31"/>
      <c r="C1995" s="25" t="str">
        <f t="shared" si="62"/>
        <v>001</v>
      </c>
      <c r="D1995" s="31"/>
      <c r="E1995" s="31"/>
      <c r="F1995" s="31" t="str">
        <f>IF(A1995&lt;&gt;"", _xlfn.IFNA(INDEX(Input_Lieferant!$A$9:$AS$159,MATCH(A1995,Input_Lieferant!$B$9:$B$158,0),MATCH(W1995,Input_Lieferant!$A$8:$AS$8,0)),""), "")&amp;""</f>
        <v>64</v>
      </c>
      <c r="G1995" s="31"/>
      <c r="H1995" s="31"/>
      <c r="I1995" s="31"/>
      <c r="J1995" s="31"/>
      <c r="K1995" s="31"/>
      <c r="L1995" s="31"/>
      <c r="M1995" s="31"/>
      <c r="N1995" s="31"/>
      <c r="O1995" s="31"/>
      <c r="P1995" s="31"/>
      <c r="Q1995" s="31"/>
      <c r="R1995" s="31"/>
      <c r="S1995" s="31"/>
      <c r="T1995" s="31"/>
      <c r="U1995" s="31"/>
      <c r="V1995" s="31"/>
      <c r="W1995" s="31" t="str">
        <f t="shared" si="61"/>
        <v>V_PREISEINHEIT</v>
      </c>
      <c r="X1995" s="31"/>
      <c r="Y1995" s="31"/>
      <c r="Z1995" s="31"/>
      <c r="AA1995" s="31"/>
      <c r="AB1995" s="31"/>
      <c r="AC1995" s="31"/>
      <c r="AD1995" s="31"/>
      <c r="AE1995" s="31"/>
      <c r="AF1995" s="31"/>
      <c r="AG1995" s="31"/>
      <c r="AH1995" s="31"/>
    </row>
    <row r="1996" spans="1:34" x14ac:dyDescent="0.4">
      <c r="A1996" s="31">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31"/>
      <c r="C1996" s="25" t="str">
        <f t="shared" si="62"/>
        <v>001</v>
      </c>
      <c r="D1996" s="31"/>
      <c r="E1996" s="31"/>
      <c r="F1996" s="31">
        <f ca="1">IF(A1996&lt;&gt;"",NOW(),"")</f>
        <v>45755.45830648148</v>
      </c>
      <c r="G1996" s="31"/>
      <c r="H1996" s="31"/>
      <c r="I1996" s="31"/>
      <c r="J1996" s="31"/>
      <c r="K1996" s="31"/>
      <c r="L1996" s="31"/>
      <c r="M1996" s="31"/>
      <c r="N1996" s="31"/>
      <c r="O1996" s="31"/>
      <c r="P1996" s="31"/>
      <c r="Q1996" s="31"/>
      <c r="R1996" s="31"/>
      <c r="S1996" s="31"/>
      <c r="T1996" s="31"/>
      <c r="U1996" s="31"/>
      <c r="V1996" s="31"/>
      <c r="W1996" s="31" t="str">
        <f t="shared" si="61"/>
        <v>V_GUELTIGAB</v>
      </c>
      <c r="X1996" s="31"/>
      <c r="Y1996" s="31"/>
      <c r="Z1996" s="31"/>
      <c r="AA1996" s="31"/>
      <c r="AB1996" s="31"/>
      <c r="AC1996" s="31"/>
      <c r="AD1996" s="31"/>
      <c r="AE1996" s="31"/>
      <c r="AF1996" s="31"/>
      <c r="AG1996" s="31"/>
      <c r="AH1996" s="31"/>
    </row>
    <row r="1997" spans="1:34" x14ac:dyDescent="0.4">
      <c r="A1997" s="31">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31"/>
      <c r="C1997" s="25" t="str">
        <f t="shared" si="62"/>
        <v>001</v>
      </c>
      <c r="D1997" s="31"/>
      <c r="E1997" s="31"/>
      <c r="F1997" s="31" t="str">
        <f>IF(A1997&lt;&gt;"", _xlfn.IFNA(INDEX('Systemmanager - Datenassistent'!$A$9:$AE$159,MATCH(A1997,Input_Lieferant!$B$9:$B$158,0),MATCH(W1997,'Systemmanager - Datenassistent'!$A$8:$AE$8,0)),""), "")&amp;""</f>
        <v/>
      </c>
      <c r="G1997" s="31"/>
      <c r="H1997" s="31"/>
      <c r="I1997" s="31"/>
      <c r="J1997" s="31"/>
      <c r="K1997" s="31"/>
      <c r="L1997" s="31"/>
      <c r="M1997" s="31"/>
      <c r="N1997" s="31"/>
      <c r="O1997" s="31"/>
      <c r="P1997" s="31"/>
      <c r="Q1997" s="31"/>
      <c r="R1997" s="31"/>
      <c r="S1997" s="31"/>
      <c r="T1997" s="31"/>
      <c r="U1997" s="31"/>
      <c r="V1997" s="31"/>
      <c r="W1997" s="31" t="str">
        <f t="shared" si="61"/>
        <v>V_MIET_RELEVANZ</v>
      </c>
      <c r="X1997" s="31"/>
      <c r="Y1997" s="31"/>
      <c r="Z1997" s="31"/>
      <c r="AA1997" s="31"/>
      <c r="AB1997" s="31"/>
      <c r="AC1997" s="31"/>
      <c r="AD1997" s="31"/>
      <c r="AE1997" s="31"/>
      <c r="AF1997" s="31"/>
      <c r="AG1997" s="31"/>
      <c r="AH1997" s="31"/>
    </row>
    <row r="1998" spans="1:34" x14ac:dyDescent="0.4">
      <c r="A1998" s="31">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31"/>
      <c r="C1998" s="25" t="str">
        <f t="shared" si="62"/>
        <v>001</v>
      </c>
      <c r="D1998" s="31"/>
      <c r="E1998" s="31"/>
      <c r="F1998" s="31" t="str">
        <f>IF(A1998&lt;&gt;"", _xlfn.IFNA(INDEX('Systemmanager - Datenassistent'!$A$9:$AE$159,MATCH(A1998,Input_Lieferant!$B$9:$B$158,0),MATCH(W1998,'Systemmanager - Datenassistent'!$A$8:$AE$8,0)),""), "")&amp;""</f>
        <v/>
      </c>
      <c r="G1998" s="31"/>
      <c r="H1998" s="31"/>
      <c r="I1998" s="31"/>
      <c r="J1998" s="31"/>
      <c r="K1998" s="31"/>
      <c r="L1998" s="31"/>
      <c r="M1998" s="31"/>
      <c r="N1998" s="31"/>
      <c r="O1998" s="31"/>
      <c r="P1998" s="31"/>
      <c r="Q1998" s="31"/>
      <c r="R1998" s="31"/>
      <c r="S1998" s="31"/>
      <c r="T1998" s="31"/>
      <c r="U1998" s="31"/>
      <c r="V1998" s="31"/>
      <c r="W1998" s="31" t="str">
        <f t="shared" si="61"/>
        <v>V_NACHSCHUBKLASSE</v>
      </c>
      <c r="X1998" s="31"/>
      <c r="Y1998" s="31"/>
      <c r="Z1998" s="31"/>
      <c r="AA1998" s="31"/>
      <c r="AB1998" s="31"/>
      <c r="AC1998" s="31"/>
      <c r="AD1998" s="31"/>
      <c r="AE1998" s="31"/>
      <c r="AF1998" s="31"/>
      <c r="AG1998" s="31"/>
      <c r="AH1998" s="31"/>
    </row>
    <row r="1999" spans="1:34" x14ac:dyDescent="0.4">
      <c r="A1999" s="31">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31"/>
      <c r="C1999" s="25" t="str">
        <f t="shared" si="62"/>
        <v>001</v>
      </c>
      <c r="D1999" s="31"/>
      <c r="E1999" s="31"/>
      <c r="F1999" s="31" t="str">
        <f>IF(A1999&lt;&gt;"", _xlfn.IFNA(INDEX(Input_Lieferant!$A$9:$AS$159,MATCH(A1999,Input_Lieferant!$B$9:$B$158,0),MATCH(W1999,Input_Lieferant!$A$8:$AS$8,0)),""), "")&amp;""</f>
        <v>27</v>
      </c>
      <c r="G1999" s="31"/>
      <c r="H1999" s="31"/>
      <c r="I1999" s="31"/>
      <c r="J1999" s="31"/>
      <c r="K1999" s="31"/>
      <c r="L1999" s="31"/>
      <c r="M1999" s="31"/>
      <c r="N1999" s="31"/>
      <c r="O1999" s="31"/>
      <c r="P1999" s="31"/>
      <c r="Q1999" s="31"/>
      <c r="R1999" s="31"/>
      <c r="S1999" s="31"/>
      <c r="T1999" s="31"/>
      <c r="U1999" s="31"/>
      <c r="V1999" s="31"/>
      <c r="W1999" s="31" t="str">
        <f t="shared" si="61"/>
        <v>V_LAGERFAEHIGKEIT</v>
      </c>
      <c r="X1999" s="31"/>
      <c r="Y1999" s="31"/>
      <c r="Z1999" s="31"/>
      <c r="AA1999" s="31"/>
      <c r="AB1999" s="31"/>
      <c r="AC1999" s="31"/>
      <c r="AD1999" s="31"/>
      <c r="AE1999" s="31"/>
      <c r="AF1999" s="31"/>
      <c r="AG1999" s="31"/>
      <c r="AH1999" s="31"/>
    </row>
    <row r="2000" spans="1:34" x14ac:dyDescent="0.4">
      <c r="A2000" s="31">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31"/>
      <c r="C2000" s="25" t="str">
        <f t="shared" si="62"/>
        <v>001</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31"/>
      <c r="H2000" s="31"/>
      <c r="I2000" s="31"/>
      <c r="J2000" s="31"/>
      <c r="K2000" s="31"/>
      <c r="L2000" s="31"/>
      <c r="M2000" s="31"/>
      <c r="N2000" s="31"/>
      <c r="O2000" s="31"/>
      <c r="P2000" s="31"/>
      <c r="Q2000" s="31"/>
      <c r="R2000" s="31"/>
      <c r="S2000" s="31"/>
      <c r="T2000" s="31"/>
      <c r="U2000" s="31"/>
      <c r="V2000" s="31"/>
      <c r="W2000" s="31" t="str">
        <f t="shared" si="61"/>
        <v>V_BETRIEBSMITTEL</v>
      </c>
      <c r="X2000" s="31"/>
      <c r="Y2000" s="31"/>
      <c r="Z2000" s="31"/>
      <c r="AA2000" s="31"/>
      <c r="AB2000" s="31"/>
      <c r="AC2000" s="31"/>
      <c r="AD2000" s="31"/>
      <c r="AE2000" s="31"/>
      <c r="AF2000" s="31"/>
      <c r="AG2000" s="31"/>
      <c r="AH2000" s="31"/>
    </row>
    <row r="2001" spans="1:34" x14ac:dyDescent="0.4">
      <c r="A2001" s="31">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31"/>
      <c r="C2001" s="25" t="str">
        <f t="shared" si="62"/>
        <v>001</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V_SONDERBETRIEBSMITTEL_MKZ</v>
      </c>
      <c r="X2001" s="31"/>
      <c r="Y2001" s="31"/>
      <c r="Z2001" s="31"/>
      <c r="AA2001" s="31"/>
      <c r="AB2001" s="31"/>
      <c r="AC2001" s="31"/>
      <c r="AD2001" s="31"/>
      <c r="AE2001" s="31"/>
      <c r="AF2001" s="31"/>
      <c r="AG2001" s="31"/>
      <c r="AH2001" s="31"/>
    </row>
    <row r="2002" spans="1:34" x14ac:dyDescent="0.4">
      <c r="A2002" s="31">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31"/>
      <c r="C2002" s="25" t="str">
        <f t="shared" si="62"/>
        <v>001</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V_SONDERBETRIEBSMITTEL_PRD</v>
      </c>
      <c r="X2002" s="31"/>
      <c r="Y2002" s="31"/>
      <c r="Z2002" s="31"/>
      <c r="AA2002" s="31"/>
      <c r="AB2002" s="31"/>
      <c r="AC2002" s="31"/>
      <c r="AD2002" s="31"/>
      <c r="AE2002" s="31"/>
      <c r="AF2002" s="31"/>
      <c r="AG2002" s="31"/>
      <c r="AH2002" s="31"/>
    </row>
    <row r="2003" spans="1:34" x14ac:dyDescent="0.4">
      <c r="A2003" s="31">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31"/>
      <c r="C2003" s="25" t="str">
        <f t="shared" si="62"/>
        <v>001</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V_SONDERBETRIEBSMITTEL_TRP</v>
      </c>
      <c r="X2003" s="31"/>
      <c r="Y2003" s="31"/>
      <c r="Z2003" s="31"/>
      <c r="AA2003" s="31"/>
      <c r="AB2003" s="31"/>
      <c r="AC2003" s="31"/>
      <c r="AD2003" s="31"/>
      <c r="AE2003" s="31"/>
      <c r="AF2003" s="31"/>
      <c r="AG2003" s="31"/>
      <c r="AH2003" s="31"/>
    </row>
    <row r="2004" spans="1:34" x14ac:dyDescent="0.4">
      <c r="A2004" s="31">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31"/>
      <c r="C2004" s="25" t="str">
        <f t="shared" si="62"/>
        <v>001</v>
      </c>
      <c r="D2004" s="31"/>
      <c r="E2004" s="31"/>
      <c r="F2004" s="31" t="str">
        <f>IF(A2004&lt;&gt;"", _xlfn.IFNA(INDEX(Grunddaten!$A$9:$S$159,MATCH(A2004,Input_Lieferant!$B$9:$B$158,0),MATCH(W2004,Grunddaten!$A$8:$M$8,0)),""), "")&amp;""</f>
        <v/>
      </c>
      <c r="G2004" s="31"/>
      <c r="H2004" s="31"/>
      <c r="I2004" s="31"/>
      <c r="J2004" s="31"/>
      <c r="K2004" s="31"/>
      <c r="L2004" s="31"/>
      <c r="M2004" s="31"/>
      <c r="N2004" s="31"/>
      <c r="O2004" s="31"/>
      <c r="P2004" s="31"/>
      <c r="Q2004" s="31"/>
      <c r="R2004" s="31"/>
      <c r="S2004" s="31"/>
      <c r="T2004" s="31"/>
      <c r="U2004" s="31"/>
      <c r="V2004" s="31"/>
      <c r="W2004" s="31" t="str">
        <f t="shared" si="61"/>
        <v>V_A_NUMMER</v>
      </c>
      <c r="X2004" s="31"/>
      <c r="Y2004" s="31"/>
      <c r="Z2004" s="31"/>
      <c r="AA2004" s="31"/>
      <c r="AB2004" s="31"/>
      <c r="AC2004" s="31"/>
      <c r="AD2004" s="31"/>
      <c r="AE2004" s="31"/>
      <c r="AF2004" s="31"/>
      <c r="AG2004" s="31"/>
      <c r="AH2004" s="31"/>
    </row>
    <row r="2005" spans="1:34" x14ac:dyDescent="0.4">
      <c r="A2005" s="31">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31"/>
      <c r="C2005" s="25" t="str">
        <f t="shared" si="62"/>
        <v>001</v>
      </c>
      <c r="D2005" s="31"/>
      <c r="E2005" s="31"/>
      <c r="F2005" s="31" t="str">
        <f>IF(A2005&lt;&gt;"", _xlfn.IFNA(INDEX(Grunddaten!$A$9:$S$159,MATCH(A2005,Input_Lieferant!$B$9:$B$158,0),MATCH(W2005,Grunddaten!$A$8:$M$8,0)),""), "")&amp;""</f>
        <v>1.43</v>
      </c>
      <c r="G2005" s="31"/>
      <c r="H2005" s="31"/>
      <c r="I2005" s="31"/>
      <c r="J2005" s="31"/>
      <c r="K2005" s="31"/>
      <c r="L2005" s="31"/>
      <c r="M2005" s="31"/>
      <c r="N2005" s="31"/>
      <c r="O2005" s="31"/>
      <c r="P2005" s="31"/>
      <c r="Q2005" s="31"/>
      <c r="R2005" s="31"/>
      <c r="S2005" s="31"/>
      <c r="T2005" s="31"/>
      <c r="U2005" s="31"/>
      <c r="V2005" s="31"/>
      <c r="W2005" s="31" t="str">
        <f t="shared" si="61"/>
        <v>V_REVFREMD</v>
      </c>
      <c r="X2005" s="31"/>
      <c r="Y2005" s="31"/>
      <c r="Z2005" s="31"/>
      <c r="AA2005" s="31"/>
      <c r="AB2005" s="31"/>
      <c r="AC2005" s="31"/>
      <c r="AD2005" s="31"/>
      <c r="AE2005" s="31"/>
      <c r="AF2005" s="31"/>
      <c r="AG2005" s="31"/>
      <c r="AH2005" s="31"/>
    </row>
    <row r="2006" spans="1:34" x14ac:dyDescent="0.4">
      <c r="A2006" s="31">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31"/>
      <c r="C2006" s="25" t="str">
        <f t="shared" si="62"/>
        <v>001</v>
      </c>
      <c r="D2006" s="31"/>
      <c r="E2006" s="31"/>
      <c r="F2006" s="31" t="str">
        <f>IF(A2006&lt;&gt;"", _xlfn.IFNA(INDEX(Grunddaten!$A$9:$S$159,MATCH(A2006,Input_Lieferant!$B$9:$B$158,0),MATCH(W2006,Grunddaten!$A$8:$M$8,0)),""), "")&amp;""</f>
        <v>4.4</v>
      </c>
      <c r="G2006" s="31"/>
      <c r="H2006" s="31"/>
      <c r="I2006" s="31"/>
      <c r="J2006" s="31"/>
      <c r="K2006" s="31"/>
      <c r="L2006" s="31"/>
      <c r="M2006" s="31"/>
      <c r="N2006" s="31"/>
      <c r="O2006" s="31"/>
      <c r="P2006" s="31"/>
      <c r="Q2006" s="31"/>
      <c r="R2006" s="31"/>
      <c r="S2006" s="31"/>
      <c r="T2006" s="31"/>
      <c r="U2006" s="31"/>
      <c r="V2006" s="31"/>
      <c r="W2006" s="31" t="str">
        <f t="shared" si="61"/>
        <v>V_REVEIGEN</v>
      </c>
      <c r="X2006" s="31"/>
      <c r="Y2006" s="31"/>
      <c r="Z2006" s="31"/>
      <c r="AA2006" s="31"/>
      <c r="AB2006" s="31"/>
      <c r="AC2006" s="31"/>
      <c r="AD2006" s="31"/>
      <c r="AE2006" s="31"/>
      <c r="AF2006" s="31"/>
      <c r="AG2006" s="31"/>
      <c r="AH2006" s="31"/>
    </row>
    <row r="2007" spans="1:34" x14ac:dyDescent="0.4">
      <c r="A2007" s="31">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31"/>
      <c r="C2007" s="25" t="str">
        <f t="shared" si="62"/>
        <v>001</v>
      </c>
      <c r="D2007" s="31"/>
      <c r="E2007" s="31"/>
      <c r="F2007" s="31" t="str">
        <f>IF(A2007&lt;&gt;"", _xlfn.IFNA(INDEX('Systemmanager - Datenassistent'!$A$9:$AE$159,MATCH(A2007,Input_Lieferant!$B$9:$B$158,0),MATCH(W2007,'Systemmanager - Datenassistent'!$A$8:$AE$8,0)),""), "")&amp;""</f>
        <v>MGUaiMHICtvfMwnKlEUwhEQTgxOggL</v>
      </c>
      <c r="G2007" s="31"/>
      <c r="H2007" s="31"/>
      <c r="I2007" s="31"/>
      <c r="J2007" s="31"/>
      <c r="K2007" s="31"/>
      <c r="L2007" s="31"/>
      <c r="M2007" s="31"/>
      <c r="N2007" s="31"/>
      <c r="O2007" s="31"/>
      <c r="P2007" s="31"/>
      <c r="Q2007" s="31"/>
      <c r="R2007" s="31"/>
      <c r="S2007" s="31"/>
      <c r="T2007" s="31"/>
      <c r="U2007" s="31"/>
      <c r="V2007" s="31"/>
      <c r="W2007" s="31" t="str">
        <f t="shared" si="61"/>
        <v>V_SYSTEMMANAGER</v>
      </c>
      <c r="X2007" s="31"/>
      <c r="Y2007" s="31"/>
      <c r="Z2007" s="31"/>
      <c r="AA2007" s="31"/>
      <c r="AB2007" s="31"/>
      <c r="AC2007" s="31"/>
      <c r="AD2007" s="31"/>
      <c r="AE2007" s="31"/>
      <c r="AF2007" s="31"/>
      <c r="AG2007" s="31"/>
      <c r="AH2007" s="31"/>
    </row>
    <row r="2008" spans="1:34" x14ac:dyDescent="0.4">
      <c r="A2008" s="31">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31"/>
      <c r="C2008" s="25" t="str">
        <f t="shared" si="62"/>
        <v>001</v>
      </c>
      <c r="D2008" s="31"/>
      <c r="E2008" s="31"/>
      <c r="F2008" s="31" t="str">
        <f>IF(A2008&lt;&gt;"", _xlfn.IFNA(INDEX(Grunddaten!$A$9:$S$159,MATCH(A2008,Input_Lieferant!$B$9:$B$158,0),MATCH(W2008,Grunddaten!$A$8:$M$8,0)),""), "")&amp;""</f>
        <v>P</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V_UEBERSETZUNG</v>
      </c>
      <c r="X2008" s="31"/>
      <c r="Y2008" s="31"/>
      <c r="Z2008" s="31"/>
      <c r="AA2008" s="31"/>
      <c r="AB2008" s="31"/>
      <c r="AC2008" s="31"/>
      <c r="AD2008" s="31"/>
      <c r="AE2008" s="31"/>
      <c r="AF2008" s="31"/>
      <c r="AG2008" s="31"/>
      <c r="AH2008" s="31"/>
    </row>
    <row r="2009" spans="1:34" x14ac:dyDescent="0.4">
      <c r="A2009" s="31">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31"/>
      <c r="C2009" s="25" t="str">
        <f t="shared" si="62"/>
        <v>001</v>
      </c>
      <c r="D2009" s="31"/>
      <c r="E2009" s="31"/>
      <c r="F2009" s="31" t="str">
        <f>IF(A2009&lt;&gt;"", _xlfn.IFNA(INDEX('Systemmanager - Datenassistent'!$A$9:$AE$159,MATCH(A2009,Input_Lieferant!$B$9:$B$158,0),MATCH(W2009,'Systemmanager - Datenassistent'!$A$8:$AE$8,0)),""), "")&amp;""</f>
        <v>HOtuIReEMfJFjyLMIMcCGOhUwhRmdl</v>
      </c>
      <c r="G2009" s="31"/>
      <c r="H2009" s="31"/>
      <c r="I2009" s="31"/>
      <c r="J2009" s="31"/>
      <c r="K2009" s="31"/>
      <c r="L2009" s="31"/>
      <c r="M2009" s="31"/>
      <c r="N2009" s="31"/>
      <c r="O2009" s="31"/>
      <c r="P2009" s="31"/>
      <c r="Q2009" s="31"/>
      <c r="R2009" s="31"/>
      <c r="S2009" s="31"/>
      <c r="T2009" s="31"/>
      <c r="U2009" s="31"/>
      <c r="V2009" s="31"/>
      <c r="W2009" s="31" t="str">
        <f t="shared" si="63"/>
        <v>V_KENNZIFFER</v>
      </c>
      <c r="X2009" s="31"/>
      <c r="Y2009" s="31"/>
      <c r="Z2009" s="31"/>
      <c r="AA2009" s="31"/>
      <c r="AB2009" s="31"/>
      <c r="AC2009" s="31"/>
      <c r="AD2009" s="31"/>
      <c r="AE2009" s="31"/>
      <c r="AF2009" s="31"/>
      <c r="AG2009" s="31"/>
      <c r="AH2009" s="31"/>
    </row>
    <row r="2010" spans="1:34" x14ac:dyDescent="0.4">
      <c r="A2010" s="31">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31"/>
      <c r="C2010" s="25" t="str">
        <f t="shared" si="62"/>
        <v>001</v>
      </c>
      <c r="D2010" s="31"/>
      <c r="E2010" s="31"/>
      <c r="F2010" s="31" t="str">
        <f>IF(A2010&lt;&gt;"", _xlfn.IFNA(INDEX('Systemmanager - Datenassistent'!$A$9:$AE$159,MATCH(A2010,Input_Lieferant!$B$9:$B$158,0),MATCH(W2010,'Systemmanager - Datenassistent'!$A$8:$AE$8,0)),""), "")&amp;""</f>
        <v>fgyJpxQsrSyJsBveVaKmOqFnHftJNl</v>
      </c>
      <c r="G2010" s="31"/>
      <c r="H2010" s="31"/>
      <c r="I2010" s="31"/>
      <c r="J2010" s="31"/>
      <c r="K2010" s="31"/>
      <c r="L2010" s="31"/>
      <c r="M2010" s="31"/>
      <c r="N2010" s="31"/>
      <c r="O2010" s="31"/>
      <c r="P2010" s="31"/>
      <c r="Q2010" s="31"/>
      <c r="R2010" s="31"/>
      <c r="S2010" s="31"/>
      <c r="T2010" s="31"/>
      <c r="U2010" s="31"/>
      <c r="V2010" s="31"/>
      <c r="W2010" s="31" t="str">
        <f t="shared" si="63"/>
        <v>V_NEXT_HIGHER</v>
      </c>
      <c r="X2010" s="31"/>
      <c r="Y2010" s="31"/>
      <c r="Z2010" s="31"/>
      <c r="AA2010" s="31"/>
      <c r="AB2010" s="31"/>
      <c r="AC2010" s="31"/>
      <c r="AD2010" s="31"/>
      <c r="AE2010" s="31"/>
      <c r="AF2010" s="31"/>
      <c r="AG2010" s="31"/>
      <c r="AH2010" s="31"/>
    </row>
    <row r="2011" spans="1:34" x14ac:dyDescent="0.4">
      <c r="A2011" s="31">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31"/>
      <c r="C2011" s="25" t="str">
        <f t="shared" si="62"/>
        <v>001</v>
      </c>
      <c r="D2011" s="31"/>
      <c r="E2011" s="31"/>
      <c r="F2011" s="31" t="str">
        <f>IF(A2011&lt;&gt;"", _xlfn.IFNA(INDEX(Grunddaten!$A$9:$S$159,MATCH(A2011,Input_Lieferant!$B$9:$B$158,0),MATCH(W2011,Grunddaten!$A$8:$M$8,0)),""), "")&amp;""</f>
        <v>J</v>
      </c>
      <c r="G2011" s="31"/>
      <c r="H2011" s="31"/>
      <c r="I2011" s="31"/>
      <c r="J2011" s="31"/>
      <c r="K2011" s="31"/>
      <c r="L2011" s="31"/>
      <c r="M2011" s="31"/>
      <c r="N2011" s="31"/>
      <c r="O2011" s="31"/>
      <c r="P2011" s="31"/>
      <c r="Q2011" s="31"/>
      <c r="R2011" s="31"/>
      <c r="S2011" s="31"/>
      <c r="T2011" s="31"/>
      <c r="U2011" s="31"/>
      <c r="V2011" s="31"/>
      <c r="W2011" s="31" t="str">
        <f t="shared" si="63"/>
        <v>V_ZERTFLUG</v>
      </c>
      <c r="X2011" s="31"/>
      <c r="Y2011" s="31"/>
      <c r="Z2011" s="31"/>
      <c r="AA2011" s="31"/>
      <c r="AB2011" s="31"/>
      <c r="AC2011" s="31"/>
      <c r="AD2011" s="31"/>
      <c r="AE2011" s="31"/>
      <c r="AF2011" s="31"/>
      <c r="AG2011" s="31"/>
      <c r="AH2011" s="31"/>
    </row>
    <row r="2012" spans="1:34" x14ac:dyDescent="0.4">
      <c r="A2012" s="31">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31"/>
      <c r="C2012" s="25" t="str">
        <f t="shared" si="62"/>
        <v>001</v>
      </c>
      <c r="D2012" s="31"/>
      <c r="E2012" s="31"/>
      <c r="F2012" s="31" t="str">
        <f>IF(A2012&lt;&gt;"", _xlfn.IFNA(INDEX('Systemmanager - Datenassistent'!$A$9:$AE$159,MATCH(A2012,Input_Lieferant!$B$9:$B$158,0),MATCH(W2012,'Systemmanager - Datenassistent'!$A$8:$AE$8,0)),""), "")&amp;""</f>
        <v>X</v>
      </c>
      <c r="G2012" s="31"/>
      <c r="H2012" s="31"/>
      <c r="I2012" s="31"/>
      <c r="J2012" s="31"/>
      <c r="K2012" s="31"/>
      <c r="L2012" s="31"/>
      <c r="M2012" s="31"/>
      <c r="N2012" s="31"/>
      <c r="O2012" s="31"/>
      <c r="P2012" s="31"/>
      <c r="Q2012" s="31"/>
      <c r="R2012" s="31"/>
      <c r="S2012" s="31"/>
      <c r="T2012" s="31"/>
      <c r="U2012" s="31"/>
      <c r="V2012" s="31"/>
      <c r="W2012" s="31" t="str">
        <f t="shared" si="63"/>
        <v>V_APM</v>
      </c>
      <c r="X2012" s="31"/>
      <c r="Y2012" s="31"/>
      <c r="Z2012" s="31"/>
      <c r="AA2012" s="31"/>
      <c r="AB2012" s="31"/>
      <c r="AC2012" s="31"/>
      <c r="AD2012" s="31"/>
      <c r="AE2012" s="31"/>
      <c r="AF2012" s="31"/>
      <c r="AG2012" s="31"/>
      <c r="AH2012" s="31"/>
    </row>
    <row r="2013" spans="1:34" x14ac:dyDescent="0.4">
      <c r="A2013" s="31">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31"/>
      <c r="C2013" s="25" t="str">
        <f t="shared" si="62"/>
        <v>001</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V_CHEOPS</v>
      </c>
      <c r="X2013" s="31"/>
      <c r="Y2013" s="31"/>
      <c r="Z2013" s="31"/>
      <c r="AA2013" s="31"/>
      <c r="AB2013" s="31"/>
      <c r="AC2013" s="31"/>
      <c r="AD2013" s="31"/>
      <c r="AE2013" s="31"/>
      <c r="AF2013" s="31"/>
      <c r="AG2013" s="31"/>
      <c r="AH2013" s="31"/>
    </row>
    <row r="2014" spans="1:34" x14ac:dyDescent="0.4">
      <c r="A2014" s="31">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31"/>
      <c r="C2014" s="25" t="str">
        <f t="shared" si="62"/>
        <v>001</v>
      </c>
      <c r="D2014" s="31"/>
      <c r="E2014" s="31"/>
      <c r="F2014" s="31" t="str">
        <f>IF(A2014&lt;&gt;"", _xlfn.IFNA(INDEX('Systemmanager - Datenassistent'!$A$9:$AE$159,MATCH(A2014,Input_Lieferant!$B$9:$B$158,0),MATCH(W2014,'Systemmanager - Datenassistent'!$A$8:$AE$8,0)),""), "")&amp;""</f>
        <v>X</v>
      </c>
      <c r="G2014" s="31"/>
      <c r="H2014" s="31"/>
      <c r="I2014" s="31"/>
      <c r="J2014" s="31"/>
      <c r="K2014" s="31"/>
      <c r="L2014" s="31"/>
      <c r="M2014" s="31"/>
      <c r="N2014" s="31"/>
      <c r="O2014" s="31"/>
      <c r="P2014" s="31"/>
      <c r="Q2014" s="31"/>
      <c r="R2014" s="31"/>
      <c r="S2014" s="31"/>
      <c r="T2014" s="31"/>
      <c r="U2014" s="31"/>
      <c r="V2014" s="31"/>
      <c r="W2014" s="31" t="str">
        <f t="shared" si="63"/>
        <v>V_SVSAA</v>
      </c>
      <c r="X2014" s="31"/>
      <c r="Y2014" s="31"/>
      <c r="Z2014" s="31"/>
      <c r="AA2014" s="31"/>
      <c r="AB2014" s="31"/>
      <c r="AC2014" s="31"/>
      <c r="AD2014" s="31"/>
      <c r="AE2014" s="31"/>
      <c r="AF2014" s="31"/>
      <c r="AG2014" s="31"/>
      <c r="AH2014" s="31"/>
    </row>
    <row r="2015" spans="1:34" x14ac:dyDescent="0.4">
      <c r="A2015" s="31">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31"/>
      <c r="C2015" s="25" t="str">
        <f t="shared" si="62"/>
        <v>001</v>
      </c>
      <c r="D2015" s="31"/>
      <c r="E2015" s="31"/>
      <c r="F2015" s="31" t="str">
        <f>IF(A2015&lt;&gt;"", IFERROR(ROUND(INDEX(Input_Lieferant!$A$9:$AS$159,MATCH(A2015,Input_Lieferant!$B$9:$B$158,0),MATCH(W2015,Input_Lieferant!$A$8:$AS$8,0)),2),""), "")&amp;""</f>
        <v>9.15</v>
      </c>
      <c r="G2015" s="31"/>
      <c r="H2015" s="31"/>
      <c r="I2015" s="31"/>
      <c r="J2015" s="31"/>
      <c r="K2015" s="31"/>
      <c r="L2015" s="31"/>
      <c r="M2015" s="31"/>
      <c r="N2015" s="31"/>
      <c r="O2015" s="31"/>
      <c r="P2015" s="31"/>
      <c r="Q2015" s="31"/>
      <c r="R2015" s="31"/>
      <c r="S2015" s="31"/>
      <c r="T2015" s="31"/>
      <c r="U2015" s="31"/>
      <c r="V2015" s="31"/>
      <c r="W2015" s="31" t="str">
        <f t="shared" si="63"/>
        <v>V_BEWERTUNGSPREIS</v>
      </c>
      <c r="X2015" s="31"/>
      <c r="Y2015" s="31"/>
      <c r="Z2015" s="31"/>
      <c r="AA2015" s="31"/>
      <c r="AB2015" s="31"/>
      <c r="AC2015" s="31"/>
      <c r="AD2015" s="31"/>
      <c r="AE2015" s="31"/>
      <c r="AF2015" s="31"/>
      <c r="AG2015" s="31"/>
      <c r="AH2015" s="31"/>
    </row>
    <row r="2016" spans="1:34" x14ac:dyDescent="0.4">
      <c r="A2016" s="31">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31"/>
      <c r="C2016" s="25" t="str">
        <f t="shared" si="62"/>
        <v>001</v>
      </c>
      <c r="D2016" s="31"/>
      <c r="E2016" s="31"/>
      <c r="F2016" s="31" t="str">
        <f>IF(A2016&lt;&gt;"", _xlfn.IFNA(INDEX(Input_Lieferant!$A$9:$AS$159,MATCH(A2016,Input_Lieferant!$B$9:$B$158,0),MATCH(W2016,Input_Lieferant!$A$8:$AS$8,0)),""), "")&amp;""</f>
        <v>CHF</v>
      </c>
      <c r="G2016" s="31"/>
      <c r="H2016" s="31"/>
      <c r="I2016" s="31"/>
      <c r="J2016" s="31"/>
      <c r="K2016" s="31"/>
      <c r="L2016" s="31"/>
      <c r="M2016" s="31"/>
      <c r="N2016" s="31"/>
      <c r="O2016" s="31"/>
      <c r="P2016" s="31"/>
      <c r="Q2016" s="31"/>
      <c r="R2016" s="31"/>
      <c r="S2016" s="31"/>
      <c r="T2016" s="31"/>
      <c r="U2016" s="31"/>
      <c r="V2016" s="31"/>
      <c r="W2016" s="31" t="str">
        <f t="shared" si="63"/>
        <v>V_WAEHRUNG</v>
      </c>
      <c r="X2016" s="31"/>
      <c r="Y2016" s="31"/>
      <c r="Z2016" s="31"/>
      <c r="AA2016" s="31"/>
      <c r="AB2016" s="31"/>
      <c r="AC2016" s="31"/>
      <c r="AD2016" s="31"/>
      <c r="AE2016" s="31"/>
      <c r="AF2016" s="31"/>
      <c r="AG2016" s="31"/>
      <c r="AH2016" s="31"/>
    </row>
    <row r="2017" spans="1:34" x14ac:dyDescent="0.4">
      <c r="A2017" s="31">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31"/>
      <c r="C2017" s="25" t="str">
        <f t="shared" si="62"/>
        <v>001</v>
      </c>
      <c r="D2017" s="31"/>
      <c r="E2017" s="31"/>
      <c r="F2017" s="31" t="str">
        <f>IF(A2017&lt;&gt;"", _xlfn.IFNA(INDEX(Input_Lieferant!$A$9:$AS$159,MATCH(A2017,Input_Lieferant!$B$9:$B$158,0),MATCH(W2017,Input_Lieferant!$A$8:$AS$8,0)),""), "")&amp;""</f>
        <v>8</v>
      </c>
      <c r="G2017" s="31"/>
      <c r="H2017" s="31"/>
      <c r="I2017" s="31"/>
      <c r="J2017" s="31"/>
      <c r="K2017" s="31"/>
      <c r="L2017" s="31"/>
      <c r="M2017" s="31"/>
      <c r="N2017" s="31"/>
      <c r="O2017" s="31"/>
      <c r="P2017" s="31"/>
      <c r="Q2017" s="31"/>
      <c r="R2017" s="31"/>
      <c r="S2017" s="31"/>
      <c r="T2017" s="31"/>
      <c r="U2017" s="31"/>
      <c r="V2017" s="31"/>
      <c r="W2017" s="31" t="str">
        <f t="shared" si="63"/>
        <v>V_PREISEINHEIT</v>
      </c>
      <c r="X2017" s="31"/>
      <c r="Y2017" s="31"/>
      <c r="Z2017" s="31"/>
      <c r="AA2017" s="31"/>
      <c r="AB2017" s="31"/>
      <c r="AC2017" s="31"/>
      <c r="AD2017" s="31"/>
      <c r="AE2017" s="31"/>
      <c r="AF2017" s="31"/>
      <c r="AG2017" s="31"/>
      <c r="AH2017" s="31"/>
    </row>
    <row r="2018" spans="1:34" x14ac:dyDescent="0.4">
      <c r="A2018" s="31">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31"/>
      <c r="C2018" s="25" t="str">
        <f t="shared" si="62"/>
        <v>001</v>
      </c>
      <c r="D2018" s="31"/>
      <c r="E2018" s="31"/>
      <c r="F2018" s="31">
        <f ca="1">IF(A2018&lt;&gt;"",NOW(),"")</f>
        <v>45755.45830648148</v>
      </c>
      <c r="G2018" s="31"/>
      <c r="H2018" s="31"/>
      <c r="I2018" s="31"/>
      <c r="J2018" s="31"/>
      <c r="K2018" s="31"/>
      <c r="L2018" s="31"/>
      <c r="M2018" s="31"/>
      <c r="N2018" s="31"/>
      <c r="O2018" s="31"/>
      <c r="P2018" s="31"/>
      <c r="Q2018" s="31"/>
      <c r="R2018" s="31"/>
      <c r="S2018" s="31"/>
      <c r="T2018" s="31"/>
      <c r="U2018" s="31"/>
      <c r="V2018" s="31"/>
      <c r="W2018" s="31" t="str">
        <f t="shared" si="63"/>
        <v>V_GUELTIGAB</v>
      </c>
      <c r="X2018" s="31"/>
      <c r="Y2018" s="31"/>
      <c r="Z2018" s="31"/>
      <c r="AA2018" s="31"/>
      <c r="AB2018" s="31"/>
      <c r="AC2018" s="31"/>
      <c r="AD2018" s="31"/>
      <c r="AE2018" s="31"/>
      <c r="AF2018" s="31"/>
      <c r="AG2018" s="31"/>
      <c r="AH2018" s="31"/>
    </row>
    <row r="2019" spans="1:34" x14ac:dyDescent="0.4">
      <c r="A2019" s="31">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31"/>
      <c r="C2019" s="25" t="str">
        <f t="shared" si="62"/>
        <v>001</v>
      </c>
      <c r="D2019" s="31"/>
      <c r="E2019" s="31"/>
      <c r="F2019" s="31" t="str">
        <f>IF(A2019&lt;&gt;"", _xlfn.IFNA(INDEX('Systemmanager - Datenassistent'!$A$9:$AE$159,MATCH(A2019,Input_Lieferant!$B$9:$B$158,0),MATCH(W2019,'Systemmanager - Datenassistent'!$A$8:$AE$8,0)),""), "")&amp;""</f>
        <v>X</v>
      </c>
      <c r="G2019" s="31"/>
      <c r="H2019" s="31"/>
      <c r="I2019" s="31"/>
      <c r="J2019" s="31"/>
      <c r="K2019" s="31"/>
      <c r="L2019" s="31"/>
      <c r="M2019" s="31"/>
      <c r="N2019" s="31"/>
      <c r="O2019" s="31"/>
      <c r="P2019" s="31"/>
      <c r="Q2019" s="31"/>
      <c r="R2019" s="31"/>
      <c r="S2019" s="31"/>
      <c r="T2019" s="31"/>
      <c r="U2019" s="31"/>
      <c r="V2019" s="31"/>
      <c r="W2019" s="31" t="str">
        <f t="shared" si="63"/>
        <v>V_MIET_RELEVANZ</v>
      </c>
      <c r="X2019" s="31"/>
      <c r="Y2019" s="31"/>
      <c r="Z2019" s="31"/>
      <c r="AA2019" s="31"/>
      <c r="AB2019" s="31"/>
      <c r="AC2019" s="31"/>
      <c r="AD2019" s="31"/>
      <c r="AE2019" s="31"/>
      <c r="AF2019" s="31"/>
      <c r="AG2019" s="31"/>
      <c r="AH2019" s="31"/>
    </row>
    <row r="2020" spans="1:34" x14ac:dyDescent="0.4">
      <c r="A2020" s="31">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31"/>
      <c r="C2020" s="25" t="str">
        <f t="shared" si="62"/>
        <v>001</v>
      </c>
      <c r="D2020" s="31"/>
      <c r="E2020" s="31"/>
      <c r="F2020" s="31" t="str">
        <f>IF(A2020&lt;&gt;"", _xlfn.IFNA(INDEX('Systemmanager - Datenassistent'!$A$9:$AE$159,MATCH(A2020,Input_Lieferant!$B$9:$B$158,0),MATCH(W2020,'Systemmanager - Datenassistent'!$A$8:$AE$8,0)),""), "")&amp;""</f>
        <v/>
      </c>
      <c r="G2020" s="31"/>
      <c r="H2020" s="31"/>
      <c r="I2020" s="31"/>
      <c r="J2020" s="31"/>
      <c r="K2020" s="31"/>
      <c r="L2020" s="31"/>
      <c r="M2020" s="31"/>
      <c r="N2020" s="31"/>
      <c r="O2020" s="31"/>
      <c r="P2020" s="31"/>
      <c r="Q2020" s="31"/>
      <c r="R2020" s="31"/>
      <c r="S2020" s="31"/>
      <c r="T2020" s="31"/>
      <c r="U2020" s="31"/>
      <c r="V2020" s="31"/>
      <c r="W2020" s="31" t="str">
        <f t="shared" si="63"/>
        <v>V_NACHSCHUBKLASSE</v>
      </c>
      <c r="X2020" s="31"/>
      <c r="Y2020" s="31"/>
      <c r="Z2020" s="31"/>
      <c r="AA2020" s="31"/>
      <c r="AB2020" s="31"/>
      <c r="AC2020" s="31"/>
      <c r="AD2020" s="31"/>
      <c r="AE2020" s="31"/>
      <c r="AF2020" s="31"/>
      <c r="AG2020" s="31"/>
      <c r="AH2020" s="31"/>
    </row>
    <row r="2021" spans="1:34" x14ac:dyDescent="0.4">
      <c r="A2021" s="31">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31"/>
      <c r="C2021" s="25" t="str">
        <f t="shared" si="62"/>
        <v>001</v>
      </c>
      <c r="D2021" s="31"/>
      <c r="E2021" s="31"/>
      <c r="F2021" s="31" t="str">
        <f>IF(A2021&lt;&gt;"", _xlfn.IFNA(INDEX(Input_Lieferant!$A$9:$AS$159,MATCH(A2021,Input_Lieferant!$B$9:$B$158,0),MATCH(W2021,Input_Lieferant!$A$8:$AS$8,0)),""), "")&amp;""</f>
        <v>89</v>
      </c>
      <c r="G2021" s="31"/>
      <c r="H2021" s="31"/>
      <c r="I2021" s="31"/>
      <c r="J2021" s="31"/>
      <c r="K2021" s="31"/>
      <c r="L2021" s="31"/>
      <c r="M2021" s="31"/>
      <c r="N2021" s="31"/>
      <c r="O2021" s="31"/>
      <c r="P2021" s="31"/>
      <c r="Q2021" s="31"/>
      <c r="R2021" s="31"/>
      <c r="S2021" s="31"/>
      <c r="T2021" s="31"/>
      <c r="U2021" s="31"/>
      <c r="V2021" s="31"/>
      <c r="W2021" s="31" t="str">
        <f t="shared" si="63"/>
        <v>V_LAGERFAEHIGKEIT</v>
      </c>
      <c r="X2021" s="31"/>
      <c r="Y2021" s="31"/>
      <c r="Z2021" s="31"/>
      <c r="AA2021" s="31"/>
      <c r="AB2021" s="31"/>
      <c r="AC2021" s="31"/>
      <c r="AD2021" s="31"/>
      <c r="AE2021" s="31"/>
      <c r="AF2021" s="31"/>
      <c r="AG2021" s="31"/>
      <c r="AH2021" s="31"/>
    </row>
    <row r="2022" spans="1:34" x14ac:dyDescent="0.4">
      <c r="A2022" s="31">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31"/>
      <c r="C2022" s="25" t="str">
        <f t="shared" si="62"/>
        <v>001</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V_BETRIEBSMITTEL</v>
      </c>
      <c r="X2022" s="31"/>
      <c r="Y2022" s="31"/>
      <c r="Z2022" s="31"/>
      <c r="AA2022" s="31"/>
      <c r="AB2022" s="31"/>
      <c r="AC2022" s="31"/>
      <c r="AD2022" s="31"/>
      <c r="AE2022" s="31"/>
      <c r="AF2022" s="31"/>
      <c r="AG2022" s="31"/>
      <c r="AH2022" s="31"/>
    </row>
    <row r="2023" spans="1:34" x14ac:dyDescent="0.4">
      <c r="A2023" s="31">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31"/>
      <c r="C2023" s="25" t="str">
        <f t="shared" si="62"/>
        <v>001</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31"/>
      <c r="H2023" s="31"/>
      <c r="I2023" s="31"/>
      <c r="J2023" s="31"/>
      <c r="K2023" s="31"/>
      <c r="L2023" s="31"/>
      <c r="M2023" s="31"/>
      <c r="N2023" s="31"/>
      <c r="O2023" s="31"/>
      <c r="P2023" s="31"/>
      <c r="Q2023" s="31"/>
      <c r="R2023" s="31"/>
      <c r="S2023" s="31"/>
      <c r="T2023" s="31"/>
      <c r="U2023" s="31"/>
      <c r="V2023" s="31"/>
      <c r="W2023" s="31" t="str">
        <f t="shared" si="63"/>
        <v>V_SONDERBETRIEBSMITTEL_MKZ</v>
      </c>
      <c r="X2023" s="31"/>
      <c r="Y2023" s="31"/>
      <c r="Z2023" s="31"/>
      <c r="AA2023" s="31"/>
      <c r="AB2023" s="31"/>
      <c r="AC2023" s="31"/>
      <c r="AD2023" s="31"/>
      <c r="AE2023" s="31"/>
      <c r="AF2023" s="31"/>
      <c r="AG2023" s="31"/>
      <c r="AH2023" s="31"/>
    </row>
    <row r="2024" spans="1:34" x14ac:dyDescent="0.4">
      <c r="A2024" s="31">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31"/>
      <c r="C2024" s="25" t="str">
        <f t="shared" si="62"/>
        <v>001</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V_SONDERBETRIEBSMITTEL_PRD</v>
      </c>
      <c r="X2024" s="31"/>
      <c r="Y2024" s="31"/>
      <c r="Z2024" s="31"/>
      <c r="AA2024" s="31"/>
      <c r="AB2024" s="31"/>
      <c r="AC2024" s="31"/>
      <c r="AD2024" s="31"/>
      <c r="AE2024" s="31"/>
      <c r="AF2024" s="31"/>
      <c r="AG2024" s="31"/>
      <c r="AH2024" s="31"/>
    </row>
    <row r="2025" spans="1:34" x14ac:dyDescent="0.4">
      <c r="A2025" s="31">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31"/>
      <c r="C2025" s="25" t="str">
        <f t="shared" si="62"/>
        <v>001</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V_SONDERBETRIEBSMITTEL_TRP</v>
      </c>
      <c r="X2025" s="31"/>
      <c r="Y2025" s="31"/>
      <c r="Z2025" s="31"/>
      <c r="AA2025" s="31"/>
      <c r="AB2025" s="31"/>
      <c r="AC2025" s="31"/>
      <c r="AD2025" s="31"/>
      <c r="AE2025" s="31"/>
      <c r="AF2025" s="31"/>
      <c r="AG2025" s="31"/>
      <c r="AH2025" s="31"/>
    </row>
    <row r="2026" spans="1:34" x14ac:dyDescent="0.4">
      <c r="A2026" s="31">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31"/>
      <c r="C2026" s="25" t="str">
        <f t="shared" si="62"/>
        <v>001</v>
      </c>
      <c r="D2026" s="31"/>
      <c r="E2026" s="31"/>
      <c r="F2026" s="31" t="str">
        <f>IF(A2026&lt;&gt;"", _xlfn.IFNA(INDEX(Grunddaten!$A$9:$S$159,MATCH(A2026,Input_Lieferant!$B$9:$B$158,0),MATCH(W2026,Grunddaten!$A$8:$M$8,0)),""), "")&amp;""</f>
        <v/>
      </c>
      <c r="G2026" s="31"/>
      <c r="H2026" s="31"/>
      <c r="I2026" s="31"/>
      <c r="J2026" s="31"/>
      <c r="K2026" s="31"/>
      <c r="L2026" s="31"/>
      <c r="M2026" s="31"/>
      <c r="N2026" s="31"/>
      <c r="O2026" s="31"/>
      <c r="P2026" s="31"/>
      <c r="Q2026" s="31"/>
      <c r="R2026" s="31"/>
      <c r="S2026" s="31"/>
      <c r="T2026" s="31"/>
      <c r="U2026" s="31"/>
      <c r="V2026" s="31"/>
      <c r="W2026" s="31" t="str">
        <f t="shared" si="63"/>
        <v>V_A_NUMMER</v>
      </c>
      <c r="X2026" s="31"/>
      <c r="Y2026" s="31"/>
      <c r="Z2026" s="31"/>
      <c r="AA2026" s="31"/>
      <c r="AB2026" s="31"/>
      <c r="AC2026" s="31"/>
      <c r="AD2026" s="31"/>
      <c r="AE2026" s="31"/>
      <c r="AF2026" s="31"/>
      <c r="AG2026" s="31"/>
      <c r="AH2026" s="31"/>
    </row>
    <row r="2027" spans="1:34" x14ac:dyDescent="0.4">
      <c r="A2027" s="31">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31"/>
      <c r="C2027" s="25" t="str">
        <f t="shared" si="62"/>
        <v>001</v>
      </c>
      <c r="D2027" s="31"/>
      <c r="E2027" s="31"/>
      <c r="F2027" s="31" t="str">
        <f>IF(A2027&lt;&gt;"", _xlfn.IFNA(INDEX(Grunddaten!$A$9:$S$159,MATCH(A2027,Input_Lieferant!$B$9:$B$158,0),MATCH(W2027,Grunddaten!$A$8:$M$8,0)),""), "")&amp;""</f>
        <v>5.39</v>
      </c>
      <c r="G2027" s="31"/>
      <c r="H2027" s="31"/>
      <c r="I2027" s="31"/>
      <c r="J2027" s="31"/>
      <c r="K2027" s="31"/>
      <c r="L2027" s="31"/>
      <c r="M2027" s="31"/>
      <c r="N2027" s="31"/>
      <c r="O2027" s="31"/>
      <c r="P2027" s="31"/>
      <c r="Q2027" s="31"/>
      <c r="R2027" s="31"/>
      <c r="S2027" s="31"/>
      <c r="T2027" s="31"/>
      <c r="U2027" s="31"/>
      <c r="V2027" s="31"/>
      <c r="W2027" s="31" t="str">
        <f t="shared" si="63"/>
        <v>V_REVFREMD</v>
      </c>
      <c r="X2027" s="31"/>
      <c r="Y2027" s="31"/>
      <c r="Z2027" s="31"/>
      <c r="AA2027" s="31"/>
      <c r="AB2027" s="31"/>
      <c r="AC2027" s="31"/>
      <c r="AD2027" s="31"/>
      <c r="AE2027" s="31"/>
      <c r="AF2027" s="31"/>
      <c r="AG2027" s="31"/>
      <c r="AH2027" s="31"/>
    </row>
    <row r="2028" spans="1:34" x14ac:dyDescent="0.4">
      <c r="A2028" s="31">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31"/>
      <c r="C2028" s="25" t="str">
        <f t="shared" si="62"/>
        <v>001</v>
      </c>
      <c r="D2028" s="31"/>
      <c r="E2028" s="31"/>
      <c r="F2028" s="31" t="str">
        <f>IF(A2028&lt;&gt;"", _xlfn.IFNA(INDEX(Grunddaten!$A$9:$S$159,MATCH(A2028,Input_Lieferant!$B$9:$B$158,0),MATCH(W2028,Grunddaten!$A$8:$M$8,0)),""), "")&amp;""</f>
        <v>3.82</v>
      </c>
      <c r="G2028" s="31"/>
      <c r="H2028" s="31"/>
      <c r="I2028" s="31"/>
      <c r="J2028" s="31"/>
      <c r="K2028" s="31"/>
      <c r="L2028" s="31"/>
      <c r="M2028" s="31"/>
      <c r="N2028" s="31"/>
      <c r="O2028" s="31"/>
      <c r="P2028" s="31"/>
      <c r="Q2028" s="31"/>
      <c r="R2028" s="31"/>
      <c r="S2028" s="31"/>
      <c r="T2028" s="31"/>
      <c r="U2028" s="31"/>
      <c r="V2028" s="31"/>
      <c r="W2028" s="31" t="str">
        <f t="shared" si="63"/>
        <v>V_REVEIGEN</v>
      </c>
      <c r="X2028" s="31"/>
      <c r="Y2028" s="31"/>
      <c r="Z2028" s="31"/>
      <c r="AA2028" s="31"/>
      <c r="AB2028" s="31"/>
      <c r="AC2028" s="31"/>
      <c r="AD2028" s="31"/>
      <c r="AE2028" s="31"/>
      <c r="AF2028" s="31"/>
      <c r="AG2028" s="31"/>
      <c r="AH2028" s="31"/>
    </row>
    <row r="2029" spans="1:34" x14ac:dyDescent="0.4">
      <c r="A2029" s="31">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31"/>
      <c r="C2029" s="25" t="str">
        <f t="shared" si="62"/>
        <v>001</v>
      </c>
      <c r="D2029" s="31"/>
      <c r="E2029" s="31"/>
      <c r="F2029" s="31" t="str">
        <f>IF(A2029&lt;&gt;"", _xlfn.IFNA(INDEX('Systemmanager - Datenassistent'!$A$9:$AE$159,MATCH(A2029,Input_Lieferant!$B$9:$B$158,0),MATCH(W2029,'Systemmanager - Datenassistent'!$A$8:$AE$8,0)),""), "")&amp;""</f>
        <v>FJCiNXyeVCHLfheHGwpjVbFwiflhKa</v>
      </c>
      <c r="G2029" s="31"/>
      <c r="H2029" s="31"/>
      <c r="I2029" s="31"/>
      <c r="J2029" s="31"/>
      <c r="K2029" s="31"/>
      <c r="L2029" s="31"/>
      <c r="M2029" s="31"/>
      <c r="N2029" s="31"/>
      <c r="O2029" s="31"/>
      <c r="P2029" s="31"/>
      <c r="Q2029" s="31"/>
      <c r="R2029" s="31"/>
      <c r="S2029" s="31"/>
      <c r="T2029" s="31"/>
      <c r="U2029" s="31"/>
      <c r="V2029" s="31"/>
      <c r="W2029" s="31" t="str">
        <f t="shared" si="63"/>
        <v>V_SYSTEMMANAGER</v>
      </c>
      <c r="X2029" s="31"/>
      <c r="Y2029" s="31"/>
      <c r="Z2029" s="31"/>
      <c r="AA2029" s="31"/>
      <c r="AB2029" s="31"/>
      <c r="AC2029" s="31"/>
      <c r="AD2029" s="31"/>
      <c r="AE2029" s="31"/>
      <c r="AF2029" s="31"/>
      <c r="AG2029" s="31"/>
      <c r="AH2029" s="31"/>
    </row>
    <row r="2030" spans="1:34" x14ac:dyDescent="0.4">
      <c r="A2030" s="31">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31"/>
      <c r="C2030" s="25" t="str">
        <f t="shared" si="62"/>
        <v>001</v>
      </c>
      <c r="D2030" s="31"/>
      <c r="E2030" s="31"/>
      <c r="F2030" s="31" t="str">
        <f>IF(A2030&lt;&gt;"", _xlfn.IFNA(INDEX(Grunddaten!$A$9:$S$159,MATCH(A2030,Input_Lieferant!$B$9:$B$158,0),MATCH(W2030,Grunddaten!$A$8:$M$8,0)),""), "")&amp;""</f>
        <v>P</v>
      </c>
      <c r="G2030" s="31"/>
      <c r="H2030" s="31"/>
      <c r="I2030" s="31"/>
      <c r="J2030" s="31"/>
      <c r="K2030" s="31"/>
      <c r="L2030" s="31"/>
      <c r="M2030" s="31"/>
      <c r="N2030" s="31"/>
      <c r="O2030" s="31"/>
      <c r="P2030" s="31"/>
      <c r="Q2030" s="31"/>
      <c r="R2030" s="31"/>
      <c r="S2030" s="31"/>
      <c r="T2030" s="31"/>
      <c r="U2030" s="31"/>
      <c r="V2030" s="31"/>
      <c r="W2030" s="31" t="str">
        <f t="shared" si="63"/>
        <v>V_UEBERSETZUNG</v>
      </c>
      <c r="X2030" s="31"/>
      <c r="Y2030" s="31"/>
      <c r="Z2030" s="31"/>
      <c r="AA2030" s="31"/>
      <c r="AB2030" s="31"/>
      <c r="AC2030" s="31"/>
      <c r="AD2030" s="31"/>
      <c r="AE2030" s="31"/>
      <c r="AF2030" s="31"/>
      <c r="AG2030" s="31"/>
      <c r="AH2030" s="31"/>
    </row>
    <row r="2031" spans="1:34" x14ac:dyDescent="0.4">
      <c r="A2031" s="31">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31"/>
      <c r="C2031" s="25" t="str">
        <f t="shared" si="62"/>
        <v>001</v>
      </c>
      <c r="D2031" s="31"/>
      <c r="E2031" s="31"/>
      <c r="F2031" s="31" t="str">
        <f>IF(A2031&lt;&gt;"", _xlfn.IFNA(INDEX('Systemmanager - Datenassistent'!$A$9:$AE$159,MATCH(A2031,Input_Lieferant!$B$9:$B$158,0),MATCH(W2031,'Systemmanager - Datenassistent'!$A$8:$AE$8,0)),""), "")&amp;""</f>
        <v>GPQBpEqncvCGABOfJpgdHUBUPUvTow</v>
      </c>
      <c r="G2031" s="31"/>
      <c r="H2031" s="31"/>
      <c r="I2031" s="31"/>
      <c r="J2031" s="31"/>
      <c r="K2031" s="31"/>
      <c r="L2031" s="31"/>
      <c r="M2031" s="31"/>
      <c r="N2031" s="31"/>
      <c r="O2031" s="31"/>
      <c r="P2031" s="31"/>
      <c r="Q2031" s="31"/>
      <c r="R2031" s="31"/>
      <c r="S2031" s="31"/>
      <c r="T2031" s="31"/>
      <c r="U2031" s="31"/>
      <c r="V2031" s="31"/>
      <c r="W2031" s="31" t="str">
        <f t="shared" si="63"/>
        <v>V_KENNZIFFER</v>
      </c>
      <c r="X2031" s="31"/>
      <c r="Y2031" s="31"/>
      <c r="Z2031" s="31"/>
      <c r="AA2031" s="31"/>
      <c r="AB2031" s="31"/>
      <c r="AC2031" s="31"/>
      <c r="AD2031" s="31"/>
      <c r="AE2031" s="31"/>
      <c r="AF2031" s="31"/>
      <c r="AG2031" s="31"/>
      <c r="AH2031" s="31"/>
    </row>
    <row r="2032" spans="1:34" x14ac:dyDescent="0.4">
      <c r="A2032" s="31">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31"/>
      <c r="C2032" s="25" t="str">
        <f t="shared" si="62"/>
        <v>001</v>
      </c>
      <c r="D2032" s="31"/>
      <c r="E2032" s="31"/>
      <c r="F2032" s="31" t="str">
        <f>IF(A2032&lt;&gt;"", _xlfn.IFNA(INDEX('Systemmanager - Datenassistent'!$A$9:$AE$159,MATCH(A2032,Input_Lieferant!$B$9:$B$158,0),MATCH(W2032,'Systemmanager - Datenassistent'!$A$8:$AE$8,0)),""), "")&amp;""</f>
        <v>NJBuQFHcjGbiSIzUIoLaMntqwxqlrw</v>
      </c>
      <c r="G2032" s="31"/>
      <c r="H2032" s="31"/>
      <c r="I2032" s="31"/>
      <c r="J2032" s="31"/>
      <c r="K2032" s="31"/>
      <c r="L2032" s="31"/>
      <c r="M2032" s="31"/>
      <c r="N2032" s="31"/>
      <c r="O2032" s="31"/>
      <c r="P2032" s="31"/>
      <c r="Q2032" s="31"/>
      <c r="R2032" s="31"/>
      <c r="S2032" s="31"/>
      <c r="T2032" s="31"/>
      <c r="U2032" s="31"/>
      <c r="V2032" s="31"/>
      <c r="W2032" s="31" t="str">
        <f t="shared" si="63"/>
        <v>V_NEXT_HIGHER</v>
      </c>
      <c r="X2032" s="31"/>
      <c r="Y2032" s="31"/>
      <c r="Z2032" s="31"/>
      <c r="AA2032" s="31"/>
      <c r="AB2032" s="31"/>
      <c r="AC2032" s="31"/>
      <c r="AD2032" s="31"/>
      <c r="AE2032" s="31"/>
      <c r="AF2032" s="31"/>
      <c r="AG2032" s="31"/>
      <c r="AH2032" s="31"/>
    </row>
    <row r="2033" spans="1:34" x14ac:dyDescent="0.4">
      <c r="A2033" s="31">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31"/>
      <c r="C2033" s="25" t="str">
        <f t="shared" si="62"/>
        <v>001</v>
      </c>
      <c r="D2033" s="31"/>
      <c r="E2033" s="31"/>
      <c r="F2033" s="31" t="str">
        <f>IF(A2033&lt;&gt;"", _xlfn.IFNA(INDEX(Grunddaten!$A$9:$S$159,MATCH(A2033,Input_Lieferant!$B$9:$B$158,0),MATCH(W2033,Grunddaten!$A$8:$M$8,0)),""), "")&amp;""</f>
        <v>J</v>
      </c>
      <c r="G2033" s="31"/>
      <c r="H2033" s="31"/>
      <c r="I2033" s="31"/>
      <c r="J2033" s="31"/>
      <c r="K2033" s="31"/>
      <c r="L2033" s="31"/>
      <c r="M2033" s="31"/>
      <c r="N2033" s="31"/>
      <c r="O2033" s="31"/>
      <c r="P2033" s="31"/>
      <c r="Q2033" s="31"/>
      <c r="R2033" s="31"/>
      <c r="S2033" s="31"/>
      <c r="T2033" s="31"/>
      <c r="U2033" s="31"/>
      <c r="V2033" s="31"/>
      <c r="W2033" s="31" t="str">
        <f t="shared" si="63"/>
        <v>V_ZERTFLUG</v>
      </c>
      <c r="X2033" s="31"/>
      <c r="Y2033" s="31"/>
      <c r="Z2033" s="31"/>
      <c r="AA2033" s="31"/>
      <c r="AB2033" s="31"/>
      <c r="AC2033" s="31"/>
      <c r="AD2033" s="31"/>
      <c r="AE2033" s="31"/>
      <c r="AF2033" s="31"/>
      <c r="AG2033" s="31"/>
      <c r="AH2033" s="31"/>
    </row>
    <row r="2034" spans="1:34" x14ac:dyDescent="0.4">
      <c r="A2034" s="31">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31"/>
      <c r="C2034" s="25" t="str">
        <f t="shared" si="62"/>
        <v>001</v>
      </c>
      <c r="D2034" s="31"/>
      <c r="E2034" s="31"/>
      <c r="F2034" s="31" t="str">
        <f>IF(A2034&lt;&gt;"", _xlfn.IFNA(INDEX('Systemmanager - Datenassistent'!$A$9:$AE$159,MATCH(A2034,Input_Lieferant!$B$9:$B$158,0),MATCH(W2034,'Systemmanager - Datenassistent'!$A$8:$AE$8,0)),""), "")&amp;""</f>
        <v/>
      </c>
      <c r="G2034" s="31"/>
      <c r="H2034" s="31"/>
      <c r="I2034" s="31"/>
      <c r="J2034" s="31"/>
      <c r="K2034" s="31"/>
      <c r="L2034" s="31"/>
      <c r="M2034" s="31"/>
      <c r="N2034" s="31"/>
      <c r="O2034" s="31"/>
      <c r="P2034" s="31"/>
      <c r="Q2034" s="31"/>
      <c r="R2034" s="31"/>
      <c r="S2034" s="31"/>
      <c r="T2034" s="31"/>
      <c r="U2034" s="31"/>
      <c r="V2034" s="31"/>
      <c r="W2034" s="31" t="str">
        <f t="shared" si="63"/>
        <v>V_APM</v>
      </c>
      <c r="X2034" s="31"/>
      <c r="Y2034" s="31"/>
      <c r="Z2034" s="31"/>
      <c r="AA2034" s="31"/>
      <c r="AB2034" s="31"/>
      <c r="AC2034" s="31"/>
      <c r="AD2034" s="31"/>
      <c r="AE2034" s="31"/>
      <c r="AF2034" s="31"/>
      <c r="AG2034" s="31"/>
      <c r="AH2034" s="31"/>
    </row>
    <row r="2035" spans="1:34" x14ac:dyDescent="0.4">
      <c r="A2035" s="31">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31"/>
      <c r="C2035" s="25" t="str">
        <f t="shared" si="62"/>
        <v>001</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V_CHEOPS</v>
      </c>
      <c r="X2035" s="31"/>
      <c r="Y2035" s="31"/>
      <c r="Z2035" s="31"/>
      <c r="AA2035" s="31"/>
      <c r="AB2035" s="31"/>
      <c r="AC2035" s="31"/>
      <c r="AD2035" s="31"/>
      <c r="AE2035" s="31"/>
      <c r="AF2035" s="31"/>
      <c r="AG2035" s="31"/>
      <c r="AH2035" s="31"/>
    </row>
    <row r="2036" spans="1:34" x14ac:dyDescent="0.4">
      <c r="A2036" s="31">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31"/>
      <c r="C2036" s="25" t="str">
        <f t="shared" si="62"/>
        <v>001</v>
      </c>
      <c r="D2036" s="31"/>
      <c r="E2036" s="31"/>
      <c r="F2036" s="31" t="str">
        <f>IF(A2036&lt;&gt;"", _xlfn.IFNA(INDEX('Systemmanager - Datenassistent'!$A$9:$AE$159,MATCH(A2036,Input_Lieferant!$B$9:$B$158,0),MATCH(W2036,'Systemmanager - Datenassistent'!$A$8:$AE$8,0)),""), "")&amp;""</f>
        <v/>
      </c>
      <c r="G2036" s="31"/>
      <c r="H2036" s="31"/>
      <c r="I2036" s="31"/>
      <c r="J2036" s="31"/>
      <c r="K2036" s="31"/>
      <c r="L2036" s="31"/>
      <c r="M2036" s="31"/>
      <c r="N2036" s="31"/>
      <c r="O2036" s="31"/>
      <c r="P2036" s="31"/>
      <c r="Q2036" s="31"/>
      <c r="R2036" s="31"/>
      <c r="S2036" s="31"/>
      <c r="T2036" s="31"/>
      <c r="U2036" s="31"/>
      <c r="V2036" s="31"/>
      <c r="W2036" s="31" t="str">
        <f t="shared" si="63"/>
        <v>V_SVSAA</v>
      </c>
      <c r="X2036" s="31"/>
      <c r="Y2036" s="31"/>
      <c r="Z2036" s="31"/>
      <c r="AA2036" s="31"/>
      <c r="AB2036" s="31"/>
      <c r="AC2036" s="31"/>
      <c r="AD2036" s="31"/>
      <c r="AE2036" s="31"/>
      <c r="AF2036" s="31"/>
      <c r="AG2036" s="31"/>
      <c r="AH2036" s="31"/>
    </row>
    <row r="2037" spans="1:34" x14ac:dyDescent="0.4">
      <c r="A2037" s="31">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31"/>
      <c r="C2037" s="25" t="str">
        <f t="shared" si="62"/>
        <v>001</v>
      </c>
      <c r="D2037" s="31"/>
      <c r="E2037" s="31"/>
      <c r="F2037" s="31" t="str">
        <f>IF(A2037&lt;&gt;"", IFERROR(ROUND(INDEX(Input_Lieferant!$A$9:$AS$159,MATCH(A2037,Input_Lieferant!$B$9:$B$158,0),MATCH(W2037,Input_Lieferant!$A$8:$AS$8,0)),2),""), "")&amp;""</f>
        <v>3.05</v>
      </c>
      <c r="G2037" s="31"/>
      <c r="H2037" s="31"/>
      <c r="I2037" s="31"/>
      <c r="J2037" s="31"/>
      <c r="K2037" s="31"/>
      <c r="L2037" s="31"/>
      <c r="M2037" s="31"/>
      <c r="N2037" s="31"/>
      <c r="O2037" s="31"/>
      <c r="P2037" s="31"/>
      <c r="Q2037" s="31"/>
      <c r="R2037" s="31"/>
      <c r="S2037" s="31"/>
      <c r="T2037" s="31"/>
      <c r="U2037" s="31"/>
      <c r="V2037" s="31"/>
      <c r="W2037" s="31" t="str">
        <f t="shared" si="63"/>
        <v>V_BEWERTUNGSPREIS</v>
      </c>
      <c r="X2037" s="31"/>
      <c r="Y2037" s="31"/>
      <c r="Z2037" s="31"/>
      <c r="AA2037" s="31"/>
      <c r="AB2037" s="31"/>
      <c r="AC2037" s="31"/>
      <c r="AD2037" s="31"/>
      <c r="AE2037" s="31"/>
      <c r="AF2037" s="31"/>
      <c r="AG2037" s="31"/>
      <c r="AH2037" s="31"/>
    </row>
    <row r="2038" spans="1:34" x14ac:dyDescent="0.4">
      <c r="A2038" s="31">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31"/>
      <c r="C2038" s="25" t="str">
        <f t="shared" si="62"/>
        <v>001</v>
      </c>
      <c r="D2038" s="31"/>
      <c r="E2038" s="31"/>
      <c r="F2038" s="31" t="str">
        <f>IF(A2038&lt;&gt;"", _xlfn.IFNA(INDEX(Input_Lieferant!$A$9:$AS$159,MATCH(A2038,Input_Lieferant!$B$9:$B$158,0),MATCH(W2038,Input_Lieferant!$A$8:$AS$8,0)),""), "")&amp;""</f>
        <v>CHF</v>
      </c>
      <c r="G2038" s="31"/>
      <c r="H2038" s="31"/>
      <c r="I2038" s="31"/>
      <c r="J2038" s="31"/>
      <c r="K2038" s="31"/>
      <c r="L2038" s="31"/>
      <c r="M2038" s="31"/>
      <c r="N2038" s="31"/>
      <c r="O2038" s="31"/>
      <c r="P2038" s="31"/>
      <c r="Q2038" s="31"/>
      <c r="R2038" s="31"/>
      <c r="S2038" s="31"/>
      <c r="T2038" s="31"/>
      <c r="U2038" s="31"/>
      <c r="V2038" s="31"/>
      <c r="W2038" s="31" t="str">
        <f t="shared" si="63"/>
        <v>V_WAEHRUNG</v>
      </c>
      <c r="X2038" s="31"/>
      <c r="Y2038" s="31"/>
      <c r="Z2038" s="31"/>
      <c r="AA2038" s="31"/>
      <c r="AB2038" s="31"/>
      <c r="AC2038" s="31"/>
      <c r="AD2038" s="31"/>
      <c r="AE2038" s="31"/>
      <c r="AF2038" s="31"/>
      <c r="AG2038" s="31"/>
      <c r="AH2038" s="31"/>
    </row>
    <row r="2039" spans="1:34" x14ac:dyDescent="0.4">
      <c r="A2039" s="31">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31"/>
      <c r="C2039" s="25" t="str">
        <f t="shared" si="62"/>
        <v>001</v>
      </c>
      <c r="D2039" s="31"/>
      <c r="E2039" s="31"/>
      <c r="F2039" s="31" t="str">
        <f>IF(A2039&lt;&gt;"", _xlfn.IFNA(INDEX(Input_Lieferant!$A$9:$AS$159,MATCH(A2039,Input_Lieferant!$B$9:$B$158,0),MATCH(W2039,Input_Lieferant!$A$8:$AS$8,0)),""), "")&amp;""</f>
        <v>5</v>
      </c>
      <c r="G2039" s="31"/>
      <c r="H2039" s="31"/>
      <c r="I2039" s="31"/>
      <c r="J2039" s="31"/>
      <c r="K2039" s="31"/>
      <c r="L2039" s="31"/>
      <c r="M2039" s="31"/>
      <c r="N2039" s="31"/>
      <c r="O2039" s="31"/>
      <c r="P2039" s="31"/>
      <c r="Q2039" s="31"/>
      <c r="R2039" s="31"/>
      <c r="S2039" s="31"/>
      <c r="T2039" s="31"/>
      <c r="U2039" s="31"/>
      <c r="V2039" s="31"/>
      <c r="W2039" s="31" t="str">
        <f t="shared" si="63"/>
        <v>V_PREISEINHEIT</v>
      </c>
      <c r="X2039" s="31"/>
      <c r="Y2039" s="31"/>
      <c r="Z2039" s="31"/>
      <c r="AA2039" s="31"/>
      <c r="AB2039" s="31"/>
      <c r="AC2039" s="31"/>
      <c r="AD2039" s="31"/>
      <c r="AE2039" s="31"/>
      <c r="AF2039" s="31"/>
      <c r="AG2039" s="31"/>
      <c r="AH2039" s="31"/>
    </row>
    <row r="2040" spans="1:34" x14ac:dyDescent="0.4">
      <c r="A2040" s="31">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31"/>
      <c r="C2040" s="25" t="str">
        <f t="shared" si="62"/>
        <v>001</v>
      </c>
      <c r="D2040" s="31"/>
      <c r="E2040" s="31"/>
      <c r="F2040" s="31">
        <f ca="1">IF(A2040&lt;&gt;"",NOW(),"")</f>
        <v>45755.45830648148</v>
      </c>
      <c r="G2040" s="31"/>
      <c r="H2040" s="31"/>
      <c r="I2040" s="31"/>
      <c r="J2040" s="31"/>
      <c r="K2040" s="31"/>
      <c r="L2040" s="31"/>
      <c r="M2040" s="31"/>
      <c r="N2040" s="31"/>
      <c r="O2040" s="31"/>
      <c r="P2040" s="31"/>
      <c r="Q2040" s="31"/>
      <c r="R2040" s="31"/>
      <c r="S2040" s="31"/>
      <c r="T2040" s="31"/>
      <c r="U2040" s="31"/>
      <c r="V2040" s="31"/>
      <c r="W2040" s="31" t="str">
        <f t="shared" si="63"/>
        <v>V_GUELTIGAB</v>
      </c>
      <c r="X2040" s="31"/>
      <c r="Y2040" s="31"/>
      <c r="Z2040" s="31"/>
      <c r="AA2040" s="31"/>
      <c r="AB2040" s="31"/>
      <c r="AC2040" s="31"/>
      <c r="AD2040" s="31"/>
      <c r="AE2040" s="31"/>
      <c r="AF2040" s="31"/>
      <c r="AG2040" s="31"/>
      <c r="AH2040" s="31"/>
    </row>
    <row r="2041" spans="1:34" x14ac:dyDescent="0.4">
      <c r="A2041" s="31">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31"/>
      <c r="C2041" s="25" t="str">
        <f t="shared" si="62"/>
        <v>001</v>
      </c>
      <c r="D2041" s="31"/>
      <c r="E2041" s="31"/>
      <c r="F2041" s="31" t="str">
        <f>IF(A2041&lt;&gt;"", _xlfn.IFNA(INDEX('Systemmanager - Datenassistent'!$A$9:$AE$159,MATCH(A2041,Input_Lieferant!$B$9:$B$158,0),MATCH(W2041,'Systemmanager - Datenassistent'!$A$8:$AE$8,0)),""), "")&amp;""</f>
        <v/>
      </c>
      <c r="G2041" s="31"/>
      <c r="H2041" s="31"/>
      <c r="I2041" s="31"/>
      <c r="J2041" s="31"/>
      <c r="K2041" s="31"/>
      <c r="L2041" s="31"/>
      <c r="M2041" s="31"/>
      <c r="N2041" s="31"/>
      <c r="O2041" s="31"/>
      <c r="P2041" s="31"/>
      <c r="Q2041" s="31"/>
      <c r="R2041" s="31"/>
      <c r="S2041" s="31"/>
      <c r="T2041" s="31"/>
      <c r="U2041" s="31"/>
      <c r="V2041" s="31"/>
      <c r="W2041" s="31" t="str">
        <f t="shared" si="63"/>
        <v>V_MIET_RELEVANZ</v>
      </c>
      <c r="X2041" s="31"/>
      <c r="Y2041" s="31"/>
      <c r="Z2041" s="31"/>
      <c r="AA2041" s="31"/>
      <c r="AB2041" s="31"/>
      <c r="AC2041" s="31"/>
      <c r="AD2041" s="31"/>
      <c r="AE2041" s="31"/>
      <c r="AF2041" s="31"/>
      <c r="AG2041" s="31"/>
      <c r="AH2041" s="31"/>
    </row>
    <row r="2042" spans="1:34" x14ac:dyDescent="0.4">
      <c r="A2042" s="31">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31"/>
      <c r="C2042" s="25" t="str">
        <f t="shared" si="62"/>
        <v>001</v>
      </c>
      <c r="D2042" s="31"/>
      <c r="E2042" s="31"/>
      <c r="F2042" s="31" t="str">
        <f>IF(A2042&lt;&gt;"", _xlfn.IFNA(INDEX('Systemmanager - Datenassistent'!$A$9:$AE$159,MATCH(A2042,Input_Lieferant!$B$9:$B$158,0),MATCH(W2042,'Systemmanager - Datenassistent'!$A$8:$AE$8,0)),""), "")&amp;""</f>
        <v/>
      </c>
      <c r="G2042" s="31"/>
      <c r="H2042" s="31"/>
      <c r="I2042" s="31"/>
      <c r="J2042" s="31"/>
      <c r="K2042" s="31"/>
      <c r="L2042" s="31"/>
      <c r="M2042" s="31"/>
      <c r="N2042" s="31"/>
      <c r="O2042" s="31"/>
      <c r="P2042" s="31"/>
      <c r="Q2042" s="31"/>
      <c r="R2042" s="31"/>
      <c r="S2042" s="31"/>
      <c r="T2042" s="31"/>
      <c r="U2042" s="31"/>
      <c r="V2042" s="31"/>
      <c r="W2042" s="31" t="str">
        <f t="shared" si="63"/>
        <v>V_NACHSCHUBKLASSE</v>
      </c>
      <c r="X2042" s="31"/>
      <c r="Y2042" s="31"/>
      <c r="Z2042" s="31"/>
      <c r="AA2042" s="31"/>
      <c r="AB2042" s="31"/>
      <c r="AC2042" s="31"/>
      <c r="AD2042" s="31"/>
      <c r="AE2042" s="31"/>
      <c r="AF2042" s="31"/>
      <c r="AG2042" s="31"/>
      <c r="AH2042" s="31"/>
    </row>
    <row r="2043" spans="1:34" x14ac:dyDescent="0.4">
      <c r="A2043" s="31">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31"/>
      <c r="C2043" s="25" t="str">
        <f t="shared" si="62"/>
        <v>001</v>
      </c>
      <c r="D2043" s="31"/>
      <c r="E2043" s="31"/>
      <c r="F2043" s="31" t="str">
        <f>IF(A2043&lt;&gt;"", _xlfn.IFNA(INDEX(Input_Lieferant!$A$9:$AS$159,MATCH(A2043,Input_Lieferant!$B$9:$B$158,0),MATCH(W2043,Input_Lieferant!$A$8:$AS$8,0)),""), "")&amp;""</f>
        <v>3</v>
      </c>
      <c r="G2043" s="31"/>
      <c r="H2043" s="31"/>
      <c r="I2043" s="31"/>
      <c r="J2043" s="31"/>
      <c r="K2043" s="31"/>
      <c r="L2043" s="31"/>
      <c r="M2043" s="31"/>
      <c r="N2043" s="31"/>
      <c r="O2043" s="31"/>
      <c r="P2043" s="31"/>
      <c r="Q2043" s="31"/>
      <c r="R2043" s="31"/>
      <c r="S2043" s="31"/>
      <c r="T2043" s="31"/>
      <c r="U2043" s="31"/>
      <c r="V2043" s="31"/>
      <c r="W2043" s="31" t="str">
        <f t="shared" si="63"/>
        <v>V_LAGERFAEHIGKEIT</v>
      </c>
      <c r="X2043" s="31"/>
      <c r="Y2043" s="31"/>
      <c r="Z2043" s="31"/>
      <c r="AA2043" s="31"/>
      <c r="AB2043" s="31"/>
      <c r="AC2043" s="31"/>
      <c r="AD2043" s="31"/>
      <c r="AE2043" s="31"/>
      <c r="AF2043" s="31"/>
      <c r="AG2043" s="31"/>
      <c r="AH2043" s="31"/>
    </row>
    <row r="2044" spans="1:34" x14ac:dyDescent="0.4">
      <c r="A2044" s="31">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31"/>
      <c r="C2044" s="25" t="str">
        <f t="shared" si="62"/>
        <v>001</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31"/>
      <c r="H2044" s="31"/>
      <c r="I2044" s="31"/>
      <c r="J2044" s="31"/>
      <c r="K2044" s="31"/>
      <c r="L2044" s="31"/>
      <c r="M2044" s="31"/>
      <c r="N2044" s="31"/>
      <c r="O2044" s="31"/>
      <c r="P2044" s="31"/>
      <c r="Q2044" s="31"/>
      <c r="R2044" s="31"/>
      <c r="S2044" s="31"/>
      <c r="T2044" s="31"/>
      <c r="U2044" s="31"/>
      <c r="V2044" s="31"/>
      <c r="W2044" s="31" t="str">
        <f t="shared" si="63"/>
        <v>V_BETRIEBSMITTEL</v>
      </c>
      <c r="X2044" s="31"/>
      <c r="Y2044" s="31"/>
      <c r="Z2044" s="31"/>
      <c r="AA2044" s="31"/>
      <c r="AB2044" s="31"/>
      <c r="AC2044" s="31"/>
      <c r="AD2044" s="31"/>
      <c r="AE2044" s="31"/>
      <c r="AF2044" s="31"/>
      <c r="AG2044" s="31"/>
      <c r="AH2044" s="31"/>
    </row>
    <row r="2045" spans="1:34" x14ac:dyDescent="0.4">
      <c r="A2045" s="31">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31"/>
      <c r="C2045" s="25" t="str">
        <f t="shared" si="62"/>
        <v>001</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V_SONDERBETRIEBSMITTEL_MKZ</v>
      </c>
      <c r="X2045" s="31"/>
      <c r="Y2045" s="31"/>
      <c r="Z2045" s="31"/>
      <c r="AA2045" s="31"/>
      <c r="AB2045" s="31"/>
      <c r="AC2045" s="31"/>
      <c r="AD2045" s="31"/>
      <c r="AE2045" s="31"/>
      <c r="AF2045" s="31"/>
      <c r="AG2045" s="31"/>
      <c r="AH2045" s="31"/>
    </row>
    <row r="2046" spans="1:34" x14ac:dyDescent="0.4">
      <c r="A2046" s="31">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31"/>
      <c r="C2046" s="25" t="str">
        <f t="shared" si="62"/>
        <v>001</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V_SONDERBETRIEBSMITTEL_PRD</v>
      </c>
      <c r="X2046" s="31"/>
      <c r="Y2046" s="31"/>
      <c r="Z2046" s="31"/>
      <c r="AA2046" s="31"/>
      <c r="AB2046" s="31"/>
      <c r="AC2046" s="31"/>
      <c r="AD2046" s="31"/>
      <c r="AE2046" s="31"/>
      <c r="AF2046" s="31"/>
      <c r="AG2046" s="31"/>
      <c r="AH2046" s="31"/>
    </row>
    <row r="2047" spans="1:34" x14ac:dyDescent="0.4">
      <c r="A2047" s="31">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31"/>
      <c r="C2047" s="25" t="str">
        <f t="shared" si="62"/>
        <v>001</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V_SONDERBETRIEBSMITTEL_TRP</v>
      </c>
      <c r="X2047" s="31"/>
      <c r="Y2047" s="31"/>
      <c r="Z2047" s="31"/>
      <c r="AA2047" s="31"/>
      <c r="AB2047" s="31"/>
      <c r="AC2047" s="31"/>
      <c r="AD2047" s="31"/>
      <c r="AE2047" s="31"/>
      <c r="AF2047" s="31"/>
      <c r="AG2047" s="31"/>
      <c r="AH2047" s="31"/>
    </row>
    <row r="2048" spans="1:34" x14ac:dyDescent="0.4">
      <c r="A2048" s="31">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31"/>
      <c r="C2048" s="25" t="str">
        <f t="shared" si="62"/>
        <v>001</v>
      </c>
      <c r="D2048" s="31"/>
      <c r="E2048" s="31"/>
      <c r="F2048" s="31" t="str">
        <f>IF(A2048&lt;&gt;"", _xlfn.IFNA(INDEX(Grunddaten!$A$9:$S$159,MATCH(A2048,Input_Lieferant!$B$9:$B$158,0),MATCH(W2048,Grunddaten!$A$8:$M$8,0)),""), "")&amp;""</f>
        <v/>
      </c>
      <c r="G2048" s="31"/>
      <c r="H2048" s="31"/>
      <c r="I2048" s="31"/>
      <c r="J2048" s="31"/>
      <c r="K2048" s="31"/>
      <c r="L2048" s="31"/>
      <c r="M2048" s="31"/>
      <c r="N2048" s="31"/>
      <c r="O2048" s="31"/>
      <c r="P2048" s="31"/>
      <c r="Q2048" s="31"/>
      <c r="R2048" s="31"/>
      <c r="S2048" s="31"/>
      <c r="T2048" s="31"/>
      <c r="U2048" s="31"/>
      <c r="V2048" s="31"/>
      <c r="W2048" s="31" t="str">
        <f t="shared" si="63"/>
        <v>V_A_NUMMER</v>
      </c>
      <c r="X2048" s="31"/>
      <c r="Y2048" s="31"/>
      <c r="Z2048" s="31"/>
      <c r="AA2048" s="31"/>
      <c r="AB2048" s="31"/>
      <c r="AC2048" s="31"/>
      <c r="AD2048" s="31"/>
      <c r="AE2048" s="31"/>
      <c r="AF2048" s="31"/>
      <c r="AG2048" s="31"/>
      <c r="AH2048" s="31"/>
    </row>
    <row r="2049" spans="1:34" x14ac:dyDescent="0.4">
      <c r="A2049" s="31">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31"/>
      <c r="C2049" s="25" t="str">
        <f t="shared" si="62"/>
        <v>001</v>
      </c>
      <c r="D2049" s="31"/>
      <c r="E2049" s="31"/>
      <c r="F2049" s="31" t="str">
        <f>IF(A2049&lt;&gt;"", _xlfn.IFNA(INDEX(Grunddaten!$A$9:$S$159,MATCH(A2049,Input_Lieferant!$B$9:$B$158,0),MATCH(W2049,Grunddaten!$A$8:$M$8,0)),""), "")&amp;""</f>
        <v>9.65</v>
      </c>
      <c r="G2049" s="31"/>
      <c r="H2049" s="31"/>
      <c r="I2049" s="31"/>
      <c r="J2049" s="31"/>
      <c r="K2049" s="31"/>
      <c r="L2049" s="31"/>
      <c r="M2049" s="31"/>
      <c r="N2049" s="31"/>
      <c r="O2049" s="31"/>
      <c r="P2049" s="31"/>
      <c r="Q2049" s="31"/>
      <c r="R2049" s="31"/>
      <c r="S2049" s="31"/>
      <c r="T2049" s="31"/>
      <c r="U2049" s="31"/>
      <c r="V2049" s="31"/>
      <c r="W2049" s="31" t="str">
        <f t="shared" si="63"/>
        <v>V_REVFREMD</v>
      </c>
      <c r="X2049" s="31"/>
      <c r="Y2049" s="31"/>
      <c r="Z2049" s="31"/>
      <c r="AA2049" s="31"/>
      <c r="AB2049" s="31"/>
      <c r="AC2049" s="31"/>
      <c r="AD2049" s="31"/>
      <c r="AE2049" s="31"/>
      <c r="AF2049" s="31"/>
      <c r="AG2049" s="31"/>
      <c r="AH2049" s="31"/>
    </row>
    <row r="2050" spans="1:34" x14ac:dyDescent="0.4">
      <c r="A2050" s="31">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31"/>
      <c r="C2050" s="25" t="str">
        <f t="shared" ref="C2050:C2113" si="64">IF(A2050="","","001")</f>
        <v>001</v>
      </c>
      <c r="D2050" s="31"/>
      <c r="E2050" s="31"/>
      <c r="F2050" s="31" t="str">
        <f>IF(A2050&lt;&gt;"", _xlfn.IFNA(INDEX(Grunddaten!$A$9:$S$159,MATCH(A2050,Input_Lieferant!$B$9:$B$158,0),MATCH(W2050,Grunddaten!$A$8:$M$8,0)),""), "")&amp;""</f>
        <v>7.04</v>
      </c>
      <c r="G2050" s="31"/>
      <c r="H2050" s="31"/>
      <c r="I2050" s="31"/>
      <c r="J2050" s="31"/>
      <c r="K2050" s="31"/>
      <c r="L2050" s="31"/>
      <c r="M2050" s="31"/>
      <c r="N2050" s="31"/>
      <c r="O2050" s="31"/>
      <c r="P2050" s="31"/>
      <c r="Q2050" s="31"/>
      <c r="R2050" s="31"/>
      <c r="S2050" s="31"/>
      <c r="T2050" s="31"/>
      <c r="U2050" s="31"/>
      <c r="V2050" s="31"/>
      <c r="W2050" s="31" t="str">
        <f t="shared" si="63"/>
        <v>V_REVEIGEN</v>
      </c>
      <c r="X2050" s="31"/>
      <c r="Y2050" s="31"/>
      <c r="Z2050" s="31"/>
      <c r="AA2050" s="31"/>
      <c r="AB2050" s="31"/>
      <c r="AC2050" s="31"/>
      <c r="AD2050" s="31"/>
      <c r="AE2050" s="31"/>
      <c r="AF2050" s="31"/>
      <c r="AG2050" s="31"/>
      <c r="AH2050" s="31"/>
    </row>
    <row r="2051" spans="1:34" x14ac:dyDescent="0.4">
      <c r="A2051" s="31">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31"/>
      <c r="C2051" s="25" t="str">
        <f t="shared" si="64"/>
        <v>001</v>
      </c>
      <c r="D2051" s="31"/>
      <c r="E2051" s="31"/>
      <c r="F2051" s="31" t="str">
        <f>IF(A2051&lt;&gt;"", _xlfn.IFNA(INDEX('Systemmanager - Datenassistent'!$A$9:$AE$159,MATCH(A2051,Input_Lieferant!$B$9:$B$158,0),MATCH(W2051,'Systemmanager - Datenassistent'!$A$8:$AE$8,0)),""), "")&amp;""</f>
        <v>mcGMIuXgfBocmBGQKPnziIjvpWBqab</v>
      </c>
      <c r="G2051" s="31"/>
      <c r="H2051" s="31"/>
      <c r="I2051" s="31"/>
      <c r="J2051" s="31"/>
      <c r="K2051" s="31"/>
      <c r="L2051" s="31"/>
      <c r="M2051" s="31"/>
      <c r="N2051" s="31"/>
      <c r="O2051" s="31"/>
      <c r="P2051" s="31"/>
      <c r="Q2051" s="31"/>
      <c r="R2051" s="31"/>
      <c r="S2051" s="31"/>
      <c r="T2051" s="31"/>
      <c r="U2051" s="31"/>
      <c r="V2051" s="31"/>
      <c r="W2051" s="31" t="str">
        <f t="shared" si="63"/>
        <v>V_SYSTEMMANAGER</v>
      </c>
      <c r="X2051" s="31"/>
      <c r="Y2051" s="31"/>
      <c r="Z2051" s="31"/>
      <c r="AA2051" s="31"/>
      <c r="AB2051" s="31"/>
      <c r="AC2051" s="31"/>
      <c r="AD2051" s="31"/>
      <c r="AE2051" s="31"/>
      <c r="AF2051" s="31"/>
      <c r="AG2051" s="31"/>
      <c r="AH2051" s="31"/>
    </row>
    <row r="2052" spans="1:34" x14ac:dyDescent="0.4">
      <c r="A2052" s="31">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31"/>
      <c r="C2052" s="25" t="str">
        <f t="shared" si="64"/>
        <v>001</v>
      </c>
      <c r="D2052" s="31"/>
      <c r="E2052" s="31"/>
      <c r="F2052" s="31" t="str">
        <f>IF(A2052&lt;&gt;"", _xlfn.IFNA(INDEX(Grunddaten!$A$9:$S$159,MATCH(A2052,Input_Lieferant!$B$9:$B$158,0),MATCH(W2052,Grunddaten!$A$8:$M$8,0)),""), "")&amp;""</f>
        <v>N</v>
      </c>
      <c r="G2052" s="31"/>
      <c r="H2052" s="31"/>
      <c r="I2052" s="31"/>
      <c r="J2052" s="31"/>
      <c r="K2052" s="31"/>
      <c r="L2052" s="31"/>
      <c r="M2052" s="31"/>
      <c r="N2052" s="31"/>
      <c r="O2052" s="31"/>
      <c r="P2052" s="31"/>
      <c r="Q2052" s="31"/>
      <c r="R2052" s="31"/>
      <c r="S2052" s="31"/>
      <c r="T2052" s="31"/>
      <c r="U2052" s="31"/>
      <c r="V2052" s="31"/>
      <c r="W2052" s="31" t="str">
        <f t="shared" si="63"/>
        <v>V_UEBERSETZUNG</v>
      </c>
      <c r="X2052" s="31"/>
      <c r="Y2052" s="31"/>
      <c r="Z2052" s="31"/>
      <c r="AA2052" s="31"/>
      <c r="AB2052" s="31"/>
      <c r="AC2052" s="31"/>
      <c r="AD2052" s="31"/>
      <c r="AE2052" s="31"/>
      <c r="AF2052" s="31"/>
      <c r="AG2052" s="31"/>
      <c r="AH2052" s="31"/>
    </row>
    <row r="2053" spans="1:34" x14ac:dyDescent="0.4">
      <c r="A2053" s="31">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31"/>
      <c r="C2053" s="25" t="str">
        <f t="shared" si="64"/>
        <v>001</v>
      </c>
      <c r="D2053" s="31"/>
      <c r="E2053" s="31"/>
      <c r="F2053" s="31" t="str">
        <f>IF(A2053&lt;&gt;"", _xlfn.IFNA(INDEX('Systemmanager - Datenassistent'!$A$9:$AE$159,MATCH(A2053,Input_Lieferant!$B$9:$B$158,0),MATCH(W2053,'Systemmanager - Datenassistent'!$A$8:$AE$8,0)),""), "")&amp;""</f>
        <v>PwcrgfRubrAHOvUqKuvOHRVyaLLuQu</v>
      </c>
      <c r="G2053" s="31"/>
      <c r="H2053" s="31"/>
      <c r="I2053" s="31"/>
      <c r="J2053" s="31"/>
      <c r="K2053" s="31"/>
      <c r="L2053" s="31"/>
      <c r="M2053" s="31"/>
      <c r="N2053" s="31"/>
      <c r="O2053" s="31"/>
      <c r="P2053" s="31"/>
      <c r="Q2053" s="31"/>
      <c r="R2053" s="31"/>
      <c r="S2053" s="31"/>
      <c r="T2053" s="31"/>
      <c r="U2053" s="31"/>
      <c r="V2053" s="31"/>
      <c r="W2053" s="31" t="str">
        <f t="shared" si="63"/>
        <v>V_KENNZIFFER</v>
      </c>
      <c r="X2053" s="31"/>
      <c r="Y2053" s="31"/>
      <c r="Z2053" s="31"/>
      <c r="AA2053" s="31"/>
      <c r="AB2053" s="31"/>
      <c r="AC2053" s="31"/>
      <c r="AD2053" s="31"/>
      <c r="AE2053" s="31"/>
      <c r="AF2053" s="31"/>
      <c r="AG2053" s="31"/>
      <c r="AH2053" s="31"/>
    </row>
    <row r="2054" spans="1:34" x14ac:dyDescent="0.4">
      <c r="A2054" s="31">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31"/>
      <c r="C2054" s="25" t="str">
        <f t="shared" si="64"/>
        <v>001</v>
      </c>
      <c r="D2054" s="31"/>
      <c r="E2054" s="31"/>
      <c r="F2054" s="31" t="str">
        <f>IF(A2054&lt;&gt;"", _xlfn.IFNA(INDEX('Systemmanager - Datenassistent'!$A$9:$AE$159,MATCH(A2054,Input_Lieferant!$B$9:$B$158,0),MATCH(W2054,'Systemmanager - Datenassistent'!$A$8:$AE$8,0)),""), "")&amp;""</f>
        <v>zcnhKNMxPUUxupznEoQObxAWdxEXDM</v>
      </c>
      <c r="G2054" s="31"/>
      <c r="H2054" s="31"/>
      <c r="I2054" s="31"/>
      <c r="J2054" s="31"/>
      <c r="K2054" s="31"/>
      <c r="L2054" s="31"/>
      <c r="M2054" s="31"/>
      <c r="N2054" s="31"/>
      <c r="O2054" s="31"/>
      <c r="P2054" s="31"/>
      <c r="Q2054" s="31"/>
      <c r="R2054" s="31"/>
      <c r="S2054" s="31"/>
      <c r="T2054" s="31"/>
      <c r="U2054" s="31"/>
      <c r="V2054" s="31"/>
      <c r="W2054" s="31" t="str">
        <f t="shared" si="63"/>
        <v>V_NEXT_HIGHER</v>
      </c>
      <c r="X2054" s="31"/>
      <c r="Y2054" s="31"/>
      <c r="Z2054" s="31"/>
      <c r="AA2054" s="31"/>
      <c r="AB2054" s="31"/>
      <c r="AC2054" s="31"/>
      <c r="AD2054" s="31"/>
      <c r="AE2054" s="31"/>
      <c r="AF2054" s="31"/>
      <c r="AG2054" s="31"/>
      <c r="AH2054" s="31"/>
    </row>
    <row r="2055" spans="1:34" x14ac:dyDescent="0.4">
      <c r="A2055" s="31">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31"/>
      <c r="C2055" s="25" t="str">
        <f t="shared" si="64"/>
        <v>001</v>
      </c>
      <c r="D2055" s="31"/>
      <c r="E2055" s="31"/>
      <c r="F2055" s="31" t="str">
        <f>IF(A2055&lt;&gt;"", _xlfn.IFNA(INDEX(Grunddaten!$A$9:$S$159,MATCH(A2055,Input_Lieferant!$B$9:$B$158,0),MATCH(W2055,Grunddaten!$A$8:$M$8,0)),""), "")&amp;""</f>
        <v>J</v>
      </c>
      <c r="G2055" s="31"/>
      <c r="H2055" s="31"/>
      <c r="I2055" s="31"/>
      <c r="J2055" s="31"/>
      <c r="K2055" s="31"/>
      <c r="L2055" s="31"/>
      <c r="M2055" s="31"/>
      <c r="N2055" s="31"/>
      <c r="O2055" s="31"/>
      <c r="P2055" s="31"/>
      <c r="Q2055" s="31"/>
      <c r="R2055" s="31"/>
      <c r="S2055" s="31"/>
      <c r="T2055" s="31"/>
      <c r="U2055" s="31"/>
      <c r="V2055" s="31"/>
      <c r="W2055" s="31" t="str">
        <f t="shared" si="63"/>
        <v>V_ZERTFLUG</v>
      </c>
      <c r="X2055" s="31"/>
      <c r="Y2055" s="31"/>
      <c r="Z2055" s="31"/>
      <c r="AA2055" s="31"/>
      <c r="AB2055" s="31"/>
      <c r="AC2055" s="31"/>
      <c r="AD2055" s="31"/>
      <c r="AE2055" s="31"/>
      <c r="AF2055" s="31"/>
      <c r="AG2055" s="31"/>
      <c r="AH2055" s="31"/>
    </row>
    <row r="2056" spans="1:34" x14ac:dyDescent="0.4">
      <c r="A2056" s="31">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31"/>
      <c r="C2056" s="25" t="str">
        <f t="shared" si="64"/>
        <v>001</v>
      </c>
      <c r="D2056" s="31"/>
      <c r="E2056" s="31"/>
      <c r="F2056" s="31" t="str">
        <f>IF(A2056&lt;&gt;"", _xlfn.IFNA(INDEX('Systemmanager - Datenassistent'!$A$9:$AE$159,MATCH(A2056,Input_Lieferant!$B$9:$B$158,0),MATCH(W2056,'Systemmanager - Datenassistent'!$A$8:$AE$8,0)),""), "")&amp;""</f>
        <v/>
      </c>
      <c r="G2056" s="31"/>
      <c r="H2056" s="31"/>
      <c r="I2056" s="31"/>
      <c r="J2056" s="31"/>
      <c r="K2056" s="31"/>
      <c r="L2056" s="31"/>
      <c r="M2056" s="31"/>
      <c r="N2056" s="31"/>
      <c r="O2056" s="31"/>
      <c r="P2056" s="31"/>
      <c r="Q2056" s="31"/>
      <c r="R2056" s="31"/>
      <c r="S2056" s="31"/>
      <c r="T2056" s="31"/>
      <c r="U2056" s="31"/>
      <c r="V2056" s="31"/>
      <c r="W2056" s="31" t="str">
        <f t="shared" si="63"/>
        <v>V_APM</v>
      </c>
      <c r="X2056" s="31"/>
      <c r="Y2056" s="31"/>
      <c r="Z2056" s="31"/>
      <c r="AA2056" s="31"/>
      <c r="AB2056" s="31"/>
      <c r="AC2056" s="31"/>
      <c r="AD2056" s="31"/>
      <c r="AE2056" s="31"/>
      <c r="AF2056" s="31"/>
      <c r="AG2056" s="31"/>
      <c r="AH2056" s="31"/>
    </row>
    <row r="2057" spans="1:34" x14ac:dyDescent="0.4">
      <c r="A2057" s="31">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31"/>
      <c r="C2057" s="25" t="str">
        <f t="shared" si="64"/>
        <v>001</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V_CHEOPS</v>
      </c>
      <c r="X2057" s="31"/>
      <c r="Y2057" s="31"/>
      <c r="Z2057" s="31"/>
      <c r="AA2057" s="31"/>
      <c r="AB2057" s="31"/>
      <c r="AC2057" s="31"/>
      <c r="AD2057" s="31"/>
      <c r="AE2057" s="31"/>
      <c r="AF2057" s="31"/>
      <c r="AG2057" s="31"/>
      <c r="AH2057" s="31"/>
    </row>
    <row r="2058" spans="1:34" x14ac:dyDescent="0.4">
      <c r="A2058" s="31">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31"/>
      <c r="C2058" s="25" t="str">
        <f t="shared" si="64"/>
        <v>001</v>
      </c>
      <c r="D2058" s="31"/>
      <c r="E2058" s="31"/>
      <c r="F2058" s="31" t="str">
        <f>IF(A2058&lt;&gt;"", _xlfn.IFNA(INDEX('Systemmanager - Datenassistent'!$A$9:$AE$159,MATCH(A2058,Input_Lieferant!$B$9:$B$158,0),MATCH(W2058,'Systemmanager - Datenassistent'!$A$8:$AE$8,0)),""), "")&amp;""</f>
        <v>X</v>
      </c>
      <c r="G2058" s="31"/>
      <c r="H2058" s="31"/>
      <c r="I2058" s="31"/>
      <c r="J2058" s="31"/>
      <c r="K2058" s="31"/>
      <c r="L2058" s="31"/>
      <c r="M2058" s="31"/>
      <c r="N2058" s="31"/>
      <c r="O2058" s="31"/>
      <c r="P2058" s="31"/>
      <c r="Q2058" s="31"/>
      <c r="R2058" s="31"/>
      <c r="S2058" s="31"/>
      <c r="T2058" s="31"/>
      <c r="U2058" s="31"/>
      <c r="V2058" s="31"/>
      <c r="W2058" s="31" t="str">
        <f t="shared" si="63"/>
        <v>V_SVSAA</v>
      </c>
      <c r="X2058" s="31"/>
      <c r="Y2058" s="31"/>
      <c r="Z2058" s="31"/>
      <c r="AA2058" s="31"/>
      <c r="AB2058" s="31"/>
      <c r="AC2058" s="31"/>
      <c r="AD2058" s="31"/>
      <c r="AE2058" s="31"/>
      <c r="AF2058" s="31"/>
      <c r="AG2058" s="31"/>
      <c r="AH2058" s="31"/>
    </row>
    <row r="2059" spans="1:34" x14ac:dyDescent="0.4">
      <c r="A2059" s="31">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31"/>
      <c r="C2059" s="25" t="str">
        <f t="shared" si="64"/>
        <v>001</v>
      </c>
      <c r="D2059" s="31"/>
      <c r="E2059" s="31"/>
      <c r="F2059" s="31" t="str">
        <f>IF(A2059&lt;&gt;"", IFERROR(ROUND(INDEX(Input_Lieferant!$A$9:$AS$159,MATCH(A2059,Input_Lieferant!$B$9:$B$158,0),MATCH(W2059,Input_Lieferant!$A$8:$AS$8,0)),2),""), "")&amp;""</f>
        <v>2.12</v>
      </c>
      <c r="G2059" s="31"/>
      <c r="H2059" s="31"/>
      <c r="I2059" s="31"/>
      <c r="J2059" s="31"/>
      <c r="K2059" s="31"/>
      <c r="L2059" s="31"/>
      <c r="M2059" s="31"/>
      <c r="N2059" s="31"/>
      <c r="O2059" s="31"/>
      <c r="P2059" s="31"/>
      <c r="Q2059" s="31"/>
      <c r="R2059" s="31"/>
      <c r="S2059" s="31"/>
      <c r="T2059" s="31"/>
      <c r="U2059" s="31"/>
      <c r="V2059" s="31"/>
      <c r="W2059" s="31" t="str">
        <f t="shared" si="63"/>
        <v>V_BEWERTUNGSPREIS</v>
      </c>
      <c r="X2059" s="31"/>
      <c r="Y2059" s="31"/>
      <c r="Z2059" s="31"/>
      <c r="AA2059" s="31"/>
      <c r="AB2059" s="31"/>
      <c r="AC2059" s="31"/>
      <c r="AD2059" s="31"/>
      <c r="AE2059" s="31"/>
      <c r="AF2059" s="31"/>
      <c r="AG2059" s="31"/>
      <c r="AH2059" s="31"/>
    </row>
    <row r="2060" spans="1:34" x14ac:dyDescent="0.4">
      <c r="A2060" s="31">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31"/>
      <c r="C2060" s="25" t="str">
        <f t="shared" si="64"/>
        <v>001</v>
      </c>
      <c r="D2060" s="31"/>
      <c r="E2060" s="31"/>
      <c r="F2060" s="31" t="str">
        <f>IF(A2060&lt;&gt;"", _xlfn.IFNA(INDEX(Input_Lieferant!$A$9:$AS$159,MATCH(A2060,Input_Lieferant!$B$9:$B$158,0),MATCH(W2060,Input_Lieferant!$A$8:$AS$8,0)),""), "")&amp;""</f>
        <v>CHF</v>
      </c>
      <c r="G2060" s="31"/>
      <c r="H2060" s="31"/>
      <c r="I2060" s="31"/>
      <c r="J2060" s="31"/>
      <c r="K2060" s="31"/>
      <c r="L2060" s="31"/>
      <c r="M2060" s="31"/>
      <c r="N2060" s="31"/>
      <c r="O2060" s="31"/>
      <c r="P2060" s="31"/>
      <c r="Q2060" s="31"/>
      <c r="R2060" s="31"/>
      <c r="S2060" s="31"/>
      <c r="T2060" s="31"/>
      <c r="U2060" s="31"/>
      <c r="V2060" s="31"/>
      <c r="W2060" s="31" t="str">
        <f t="shared" si="63"/>
        <v>V_WAEHRUNG</v>
      </c>
      <c r="X2060" s="31"/>
      <c r="Y2060" s="31"/>
      <c r="Z2060" s="31"/>
      <c r="AA2060" s="31"/>
      <c r="AB2060" s="31"/>
      <c r="AC2060" s="31"/>
      <c r="AD2060" s="31"/>
      <c r="AE2060" s="31"/>
      <c r="AF2060" s="31"/>
      <c r="AG2060" s="31"/>
      <c r="AH2060" s="31"/>
    </row>
    <row r="2061" spans="1:34" x14ac:dyDescent="0.4">
      <c r="A2061" s="31">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31"/>
      <c r="C2061" s="25" t="str">
        <f t="shared" si="64"/>
        <v>001</v>
      </c>
      <c r="D2061" s="31"/>
      <c r="E2061" s="31"/>
      <c r="F2061" s="31" t="str">
        <f>IF(A2061&lt;&gt;"", _xlfn.IFNA(INDEX(Input_Lieferant!$A$9:$AS$159,MATCH(A2061,Input_Lieferant!$B$9:$B$158,0),MATCH(W2061,Input_Lieferant!$A$8:$AS$8,0)),""), "")&amp;""</f>
        <v>81</v>
      </c>
      <c r="G2061" s="31"/>
      <c r="H2061" s="31"/>
      <c r="I2061" s="31"/>
      <c r="J2061" s="31"/>
      <c r="K2061" s="31"/>
      <c r="L2061" s="31"/>
      <c r="M2061" s="31"/>
      <c r="N2061" s="31"/>
      <c r="O2061" s="31"/>
      <c r="P2061" s="31"/>
      <c r="Q2061" s="31"/>
      <c r="R2061" s="31"/>
      <c r="S2061" s="31"/>
      <c r="T2061" s="31"/>
      <c r="U2061" s="31"/>
      <c r="V2061" s="31"/>
      <c r="W2061" s="31" t="str">
        <f t="shared" si="63"/>
        <v>V_PREISEINHEIT</v>
      </c>
      <c r="X2061" s="31"/>
      <c r="Y2061" s="31"/>
      <c r="Z2061" s="31"/>
      <c r="AA2061" s="31"/>
      <c r="AB2061" s="31"/>
      <c r="AC2061" s="31"/>
      <c r="AD2061" s="31"/>
      <c r="AE2061" s="31"/>
      <c r="AF2061" s="31"/>
      <c r="AG2061" s="31"/>
      <c r="AH2061" s="31"/>
    </row>
    <row r="2062" spans="1:34" x14ac:dyDescent="0.4">
      <c r="A2062" s="31">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31"/>
      <c r="C2062" s="25" t="str">
        <f t="shared" si="64"/>
        <v>001</v>
      </c>
      <c r="D2062" s="31"/>
      <c r="E2062" s="31"/>
      <c r="F2062" s="31">
        <f ca="1">IF(A2062&lt;&gt;"",NOW(),"")</f>
        <v>45755.45830648148</v>
      </c>
      <c r="G2062" s="31"/>
      <c r="H2062" s="31"/>
      <c r="I2062" s="31"/>
      <c r="J2062" s="31"/>
      <c r="K2062" s="31"/>
      <c r="L2062" s="31"/>
      <c r="M2062" s="31"/>
      <c r="N2062" s="31"/>
      <c r="O2062" s="31"/>
      <c r="P2062" s="31"/>
      <c r="Q2062" s="31"/>
      <c r="R2062" s="31"/>
      <c r="S2062" s="31"/>
      <c r="T2062" s="31"/>
      <c r="U2062" s="31"/>
      <c r="V2062" s="31"/>
      <c r="W2062" s="31" t="str">
        <f t="shared" si="63"/>
        <v>V_GUELTIGAB</v>
      </c>
      <c r="X2062" s="31"/>
      <c r="Y2062" s="31"/>
      <c r="Z2062" s="31"/>
      <c r="AA2062" s="31"/>
      <c r="AB2062" s="31"/>
      <c r="AC2062" s="31"/>
      <c r="AD2062" s="31"/>
      <c r="AE2062" s="31"/>
      <c r="AF2062" s="31"/>
      <c r="AG2062" s="31"/>
      <c r="AH2062" s="31"/>
    </row>
    <row r="2063" spans="1:34" x14ac:dyDescent="0.4">
      <c r="A2063" s="31">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31"/>
      <c r="C2063" s="25" t="str">
        <f t="shared" si="64"/>
        <v>001</v>
      </c>
      <c r="D2063" s="31"/>
      <c r="E2063" s="31"/>
      <c r="F2063" s="31" t="str">
        <f>IF(A2063&lt;&gt;"", _xlfn.IFNA(INDEX('Systemmanager - Datenassistent'!$A$9:$AE$159,MATCH(A2063,Input_Lieferant!$B$9:$B$158,0),MATCH(W2063,'Systemmanager - Datenassistent'!$A$8:$AE$8,0)),""), "")&amp;""</f>
        <v/>
      </c>
      <c r="G2063" s="31"/>
      <c r="H2063" s="31"/>
      <c r="I2063" s="31"/>
      <c r="J2063" s="31"/>
      <c r="K2063" s="31"/>
      <c r="L2063" s="31"/>
      <c r="M2063" s="31"/>
      <c r="N2063" s="31"/>
      <c r="O2063" s="31"/>
      <c r="P2063" s="31"/>
      <c r="Q2063" s="31"/>
      <c r="R2063" s="31"/>
      <c r="S2063" s="31"/>
      <c r="T2063" s="31"/>
      <c r="U2063" s="31"/>
      <c r="V2063" s="31"/>
      <c r="W2063" s="31" t="str">
        <f t="shared" si="63"/>
        <v>V_MIET_RELEVANZ</v>
      </c>
      <c r="X2063" s="31"/>
      <c r="Y2063" s="31"/>
      <c r="Z2063" s="31"/>
      <c r="AA2063" s="31"/>
      <c r="AB2063" s="31"/>
      <c r="AC2063" s="31"/>
      <c r="AD2063" s="31"/>
      <c r="AE2063" s="31"/>
      <c r="AF2063" s="31"/>
      <c r="AG2063" s="31"/>
      <c r="AH2063" s="31"/>
    </row>
    <row r="2064" spans="1:34" x14ac:dyDescent="0.4">
      <c r="A2064" s="31">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31"/>
      <c r="C2064" s="25" t="str">
        <f t="shared" si="64"/>
        <v>001</v>
      </c>
      <c r="D2064" s="31"/>
      <c r="E2064" s="31"/>
      <c r="F2064" s="31" t="str">
        <f>IF(A2064&lt;&gt;"", _xlfn.IFNA(INDEX('Systemmanager - Datenassistent'!$A$9:$AE$159,MATCH(A2064,Input_Lieferant!$B$9:$B$158,0),MATCH(W2064,'Systemmanager - Datenassistent'!$A$8:$AE$8,0)),""), "")&amp;""</f>
        <v/>
      </c>
      <c r="G2064" s="31"/>
      <c r="H2064" s="31"/>
      <c r="I2064" s="31"/>
      <c r="J2064" s="31"/>
      <c r="K2064" s="31"/>
      <c r="L2064" s="31"/>
      <c r="M2064" s="31"/>
      <c r="N2064" s="31"/>
      <c r="O2064" s="31"/>
      <c r="P2064" s="31"/>
      <c r="Q2064" s="31"/>
      <c r="R2064" s="31"/>
      <c r="S2064" s="31"/>
      <c r="T2064" s="31"/>
      <c r="U2064" s="31"/>
      <c r="V2064" s="31"/>
      <c r="W2064" s="31" t="str">
        <f t="shared" si="63"/>
        <v>V_NACHSCHUBKLASSE</v>
      </c>
      <c r="X2064" s="31"/>
      <c r="Y2064" s="31"/>
      <c r="Z2064" s="31"/>
      <c r="AA2064" s="31"/>
      <c r="AB2064" s="31"/>
      <c r="AC2064" s="31"/>
      <c r="AD2064" s="31"/>
      <c r="AE2064" s="31"/>
      <c r="AF2064" s="31"/>
      <c r="AG2064" s="31"/>
      <c r="AH2064" s="31"/>
    </row>
    <row r="2065" spans="1:34" x14ac:dyDescent="0.4">
      <c r="A2065" s="31">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31"/>
      <c r="C2065" s="25" t="str">
        <f t="shared" si="64"/>
        <v>001</v>
      </c>
      <c r="D2065" s="31"/>
      <c r="E2065" s="31"/>
      <c r="F2065" s="31" t="str">
        <f>IF(A2065&lt;&gt;"", _xlfn.IFNA(INDEX(Input_Lieferant!$A$9:$AS$159,MATCH(A2065,Input_Lieferant!$B$9:$B$158,0),MATCH(W2065,Input_Lieferant!$A$8:$AS$8,0)),""), "")&amp;""</f>
        <v>28</v>
      </c>
      <c r="G2065" s="31"/>
      <c r="H2065" s="31"/>
      <c r="I2065" s="31"/>
      <c r="J2065" s="31"/>
      <c r="K2065" s="31"/>
      <c r="L2065" s="31"/>
      <c r="M2065" s="31"/>
      <c r="N2065" s="31"/>
      <c r="O2065" s="31"/>
      <c r="P2065" s="31"/>
      <c r="Q2065" s="31"/>
      <c r="R2065" s="31"/>
      <c r="S2065" s="31"/>
      <c r="T2065" s="31"/>
      <c r="U2065" s="31"/>
      <c r="V2065" s="31"/>
      <c r="W2065" s="31" t="str">
        <f t="shared" si="63"/>
        <v>V_LAGERFAEHIGKEIT</v>
      </c>
      <c r="X2065" s="31"/>
      <c r="Y2065" s="31"/>
      <c r="Z2065" s="31"/>
      <c r="AA2065" s="31"/>
      <c r="AB2065" s="31"/>
      <c r="AC2065" s="31"/>
      <c r="AD2065" s="31"/>
      <c r="AE2065" s="31"/>
      <c r="AF2065" s="31"/>
      <c r="AG2065" s="31"/>
      <c r="AH2065" s="31"/>
    </row>
    <row r="2066" spans="1:34" x14ac:dyDescent="0.4">
      <c r="A2066" s="31">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31"/>
      <c r="C2066" s="25" t="str">
        <f t="shared" si="64"/>
        <v>001</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V_BETRIEBSMITTEL</v>
      </c>
      <c r="X2066" s="31"/>
      <c r="Y2066" s="31"/>
      <c r="Z2066" s="31"/>
      <c r="AA2066" s="31"/>
      <c r="AB2066" s="31"/>
      <c r="AC2066" s="31"/>
      <c r="AD2066" s="31"/>
      <c r="AE2066" s="31"/>
      <c r="AF2066" s="31"/>
      <c r="AG2066" s="31"/>
      <c r="AH2066" s="31"/>
    </row>
    <row r="2067" spans="1:34" x14ac:dyDescent="0.4">
      <c r="A2067" s="31">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31"/>
      <c r="C2067" s="25" t="str">
        <f t="shared" si="64"/>
        <v>001</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V_SONDERBETRIEBSMITTEL_MKZ</v>
      </c>
      <c r="X2067" s="31"/>
      <c r="Y2067" s="31"/>
      <c r="Z2067" s="31"/>
      <c r="AA2067" s="31"/>
      <c r="AB2067" s="31"/>
      <c r="AC2067" s="31"/>
      <c r="AD2067" s="31"/>
      <c r="AE2067" s="31"/>
      <c r="AF2067" s="31"/>
      <c r="AG2067" s="31"/>
      <c r="AH2067" s="31"/>
    </row>
    <row r="2068" spans="1:34" x14ac:dyDescent="0.4">
      <c r="A2068" s="31">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31"/>
      <c r="C2068" s="25" t="str">
        <f t="shared" si="64"/>
        <v>001</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31"/>
      <c r="H2068" s="31"/>
      <c r="I2068" s="31"/>
      <c r="J2068" s="31"/>
      <c r="K2068" s="31"/>
      <c r="L2068" s="31"/>
      <c r="M2068" s="31"/>
      <c r="N2068" s="31"/>
      <c r="O2068" s="31"/>
      <c r="P2068" s="31"/>
      <c r="Q2068" s="31"/>
      <c r="R2068" s="31"/>
      <c r="S2068" s="31"/>
      <c r="T2068" s="31"/>
      <c r="U2068" s="31"/>
      <c r="V2068" s="31"/>
      <c r="W2068" s="31" t="str">
        <f t="shared" si="63"/>
        <v>V_SONDERBETRIEBSMITTEL_PRD</v>
      </c>
      <c r="X2068" s="31"/>
      <c r="Y2068" s="31"/>
      <c r="Z2068" s="31"/>
      <c r="AA2068" s="31"/>
      <c r="AB2068" s="31"/>
      <c r="AC2068" s="31"/>
      <c r="AD2068" s="31"/>
      <c r="AE2068" s="31"/>
      <c r="AF2068" s="31"/>
      <c r="AG2068" s="31"/>
      <c r="AH2068" s="31"/>
    </row>
    <row r="2069" spans="1:34" x14ac:dyDescent="0.4">
      <c r="A2069" s="31">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31"/>
      <c r="C2069" s="25" t="str">
        <f t="shared" si="64"/>
        <v>001</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V_SONDERBETRIEBSMITTEL_TRP</v>
      </c>
      <c r="X2069" s="31"/>
      <c r="Y2069" s="31"/>
      <c r="Z2069" s="31"/>
      <c r="AA2069" s="31"/>
      <c r="AB2069" s="31"/>
      <c r="AC2069" s="31"/>
      <c r="AD2069" s="31"/>
      <c r="AE2069" s="31"/>
      <c r="AF2069" s="31"/>
      <c r="AG2069" s="31"/>
      <c r="AH2069" s="31"/>
    </row>
    <row r="2070" spans="1:34" x14ac:dyDescent="0.4">
      <c r="A2070" s="31">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31"/>
      <c r="C2070" s="25" t="str">
        <f t="shared" si="64"/>
        <v>001</v>
      </c>
      <c r="D2070" s="31"/>
      <c r="E2070" s="31"/>
      <c r="F2070" s="31" t="str">
        <f>IF(A2070&lt;&gt;"", _xlfn.IFNA(INDEX(Grunddaten!$A$9:$S$159,MATCH(A2070,Input_Lieferant!$B$9:$B$158,0),MATCH(W2070,Grunddaten!$A$8:$M$8,0)),""), "")&amp;""</f>
        <v>rtdxjiFjbRfidvzbFtnpOsDqrBJqVE</v>
      </c>
      <c r="G2070" s="31"/>
      <c r="H2070" s="31"/>
      <c r="I2070" s="31"/>
      <c r="J2070" s="31"/>
      <c r="K2070" s="31"/>
      <c r="L2070" s="31"/>
      <c r="M2070" s="31"/>
      <c r="N2070" s="31"/>
      <c r="O2070" s="31"/>
      <c r="P2070" s="31"/>
      <c r="Q2070" s="31"/>
      <c r="R2070" s="31"/>
      <c r="S2070" s="31"/>
      <c r="T2070" s="31"/>
      <c r="U2070" s="31"/>
      <c r="V2070" s="31"/>
      <c r="W2070" s="31" t="str">
        <f t="shared" si="63"/>
        <v>V_A_NUMMER</v>
      </c>
      <c r="X2070" s="31"/>
      <c r="Y2070" s="31"/>
      <c r="Z2070" s="31"/>
      <c r="AA2070" s="31"/>
      <c r="AB2070" s="31"/>
      <c r="AC2070" s="31"/>
      <c r="AD2070" s="31"/>
      <c r="AE2070" s="31"/>
      <c r="AF2070" s="31"/>
      <c r="AG2070" s="31"/>
      <c r="AH2070" s="31"/>
    </row>
    <row r="2071" spans="1:34" x14ac:dyDescent="0.4">
      <c r="A2071" s="31">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31"/>
      <c r="C2071" s="25" t="str">
        <f t="shared" si="64"/>
        <v>001</v>
      </c>
      <c r="D2071" s="31"/>
      <c r="E2071" s="31"/>
      <c r="F2071" s="31" t="str">
        <f>IF(A2071&lt;&gt;"", _xlfn.IFNA(INDEX(Grunddaten!$A$9:$S$159,MATCH(A2071,Input_Lieferant!$B$9:$B$158,0),MATCH(W2071,Grunddaten!$A$8:$M$8,0)),""), "")&amp;""</f>
        <v>9.75</v>
      </c>
      <c r="G2071" s="31"/>
      <c r="H2071" s="31"/>
      <c r="I2071" s="31"/>
      <c r="J2071" s="31"/>
      <c r="K2071" s="31"/>
      <c r="L2071" s="31"/>
      <c r="M2071" s="31"/>
      <c r="N2071" s="31"/>
      <c r="O2071" s="31"/>
      <c r="P2071" s="31"/>
      <c r="Q2071" s="31"/>
      <c r="R2071" s="31"/>
      <c r="S2071" s="31"/>
      <c r="T2071" s="31"/>
      <c r="U2071" s="31"/>
      <c r="V2071" s="31"/>
      <c r="W2071" s="31" t="str">
        <f t="shared" si="63"/>
        <v>V_REVFREMD</v>
      </c>
      <c r="X2071" s="31"/>
      <c r="Y2071" s="31"/>
      <c r="Z2071" s="31"/>
      <c r="AA2071" s="31"/>
      <c r="AB2071" s="31"/>
      <c r="AC2071" s="31"/>
      <c r="AD2071" s="31"/>
      <c r="AE2071" s="31"/>
      <c r="AF2071" s="31"/>
      <c r="AG2071" s="31"/>
      <c r="AH2071" s="31"/>
    </row>
    <row r="2072" spans="1:34" x14ac:dyDescent="0.4">
      <c r="A2072" s="31">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31"/>
      <c r="C2072" s="25" t="str">
        <f t="shared" si="64"/>
        <v>001</v>
      </c>
      <c r="D2072" s="31"/>
      <c r="E2072" s="31"/>
      <c r="F2072" s="31" t="str">
        <f>IF(A2072&lt;&gt;"", _xlfn.IFNA(INDEX(Grunddaten!$A$9:$S$159,MATCH(A2072,Input_Lieferant!$B$9:$B$158,0),MATCH(W2072,Grunddaten!$A$8:$M$8,0)),""), "")&amp;""</f>
        <v>4.32</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V_REVEIGEN</v>
      </c>
      <c r="X2072" s="31"/>
      <c r="Y2072" s="31"/>
      <c r="Z2072" s="31"/>
      <c r="AA2072" s="31"/>
      <c r="AB2072" s="31"/>
      <c r="AC2072" s="31"/>
      <c r="AD2072" s="31"/>
      <c r="AE2072" s="31"/>
      <c r="AF2072" s="31"/>
      <c r="AG2072" s="31"/>
      <c r="AH2072" s="31"/>
    </row>
    <row r="2073" spans="1:34" x14ac:dyDescent="0.4">
      <c r="A2073" s="31">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31"/>
      <c r="C2073" s="25" t="str">
        <f t="shared" si="64"/>
        <v>001</v>
      </c>
      <c r="D2073" s="31"/>
      <c r="E2073" s="31"/>
      <c r="F2073" s="31" t="str">
        <f>IF(A2073&lt;&gt;"", _xlfn.IFNA(INDEX('Systemmanager - Datenassistent'!$A$9:$AE$159,MATCH(A2073,Input_Lieferant!$B$9:$B$158,0),MATCH(W2073,'Systemmanager - Datenassistent'!$A$8:$AE$8,0)),""), "")&amp;""</f>
        <v>IfffXOQbhjCaGDgfLSuIBUIHSCJrbh</v>
      </c>
      <c r="G2073" s="31"/>
      <c r="H2073" s="31"/>
      <c r="I2073" s="31"/>
      <c r="J2073" s="31"/>
      <c r="K2073" s="31"/>
      <c r="L2073" s="31"/>
      <c r="M2073" s="31"/>
      <c r="N2073" s="31"/>
      <c r="O2073" s="31"/>
      <c r="P2073" s="31"/>
      <c r="Q2073" s="31"/>
      <c r="R2073" s="31"/>
      <c r="S2073" s="31"/>
      <c r="T2073" s="31"/>
      <c r="U2073" s="31"/>
      <c r="V2073" s="31"/>
      <c r="W2073" s="31" t="str">
        <f t="shared" si="65"/>
        <v>V_SYSTEMMANAGER</v>
      </c>
      <c r="X2073" s="31"/>
      <c r="Y2073" s="31"/>
      <c r="Z2073" s="31"/>
      <c r="AA2073" s="31"/>
      <c r="AB2073" s="31"/>
      <c r="AC2073" s="31"/>
      <c r="AD2073" s="31"/>
      <c r="AE2073" s="31"/>
      <c r="AF2073" s="31"/>
      <c r="AG2073" s="31"/>
      <c r="AH2073" s="31"/>
    </row>
    <row r="2074" spans="1:34" x14ac:dyDescent="0.4">
      <c r="A2074" s="31">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31"/>
      <c r="C2074" s="25" t="str">
        <f t="shared" si="64"/>
        <v>001</v>
      </c>
      <c r="D2074" s="31"/>
      <c r="E2074" s="31"/>
      <c r="F2074" s="31" t="str">
        <f>IF(A2074&lt;&gt;"", _xlfn.IFNA(INDEX(Grunddaten!$A$9:$S$159,MATCH(A2074,Input_Lieferant!$B$9:$B$158,0),MATCH(W2074,Grunddaten!$A$8:$M$8,0)),""), "")&amp;""</f>
        <v>P</v>
      </c>
      <c r="G2074" s="31"/>
      <c r="H2074" s="31"/>
      <c r="I2074" s="31"/>
      <c r="J2074" s="31"/>
      <c r="K2074" s="31"/>
      <c r="L2074" s="31"/>
      <c r="M2074" s="31"/>
      <c r="N2074" s="31"/>
      <c r="O2074" s="31"/>
      <c r="P2074" s="31"/>
      <c r="Q2074" s="31"/>
      <c r="R2074" s="31"/>
      <c r="S2074" s="31"/>
      <c r="T2074" s="31"/>
      <c r="U2074" s="31"/>
      <c r="V2074" s="31"/>
      <c r="W2074" s="31" t="str">
        <f t="shared" si="65"/>
        <v>V_UEBERSETZUNG</v>
      </c>
      <c r="X2074" s="31"/>
      <c r="Y2074" s="31"/>
      <c r="Z2074" s="31"/>
      <c r="AA2074" s="31"/>
      <c r="AB2074" s="31"/>
      <c r="AC2074" s="31"/>
      <c r="AD2074" s="31"/>
      <c r="AE2074" s="31"/>
      <c r="AF2074" s="31"/>
      <c r="AG2074" s="31"/>
      <c r="AH2074" s="31"/>
    </row>
    <row r="2075" spans="1:34" x14ac:dyDescent="0.4">
      <c r="A2075" s="31">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31"/>
      <c r="C2075" s="25" t="str">
        <f t="shared" si="64"/>
        <v>001</v>
      </c>
      <c r="D2075" s="31"/>
      <c r="E2075" s="31"/>
      <c r="F2075" s="31" t="str">
        <f>IF(A2075&lt;&gt;"", _xlfn.IFNA(INDEX('Systemmanager - Datenassistent'!$A$9:$AE$159,MATCH(A2075,Input_Lieferant!$B$9:$B$158,0),MATCH(W2075,'Systemmanager - Datenassistent'!$A$8:$AE$8,0)),""), "")&amp;""</f>
        <v>jRyEGnlkOkKuxGKfnjNUBxWXTMLcBJ</v>
      </c>
      <c r="G2075" s="31"/>
      <c r="H2075" s="31"/>
      <c r="I2075" s="31"/>
      <c r="J2075" s="31"/>
      <c r="K2075" s="31"/>
      <c r="L2075" s="31"/>
      <c r="M2075" s="31"/>
      <c r="N2075" s="31"/>
      <c r="O2075" s="31"/>
      <c r="P2075" s="31"/>
      <c r="Q2075" s="31"/>
      <c r="R2075" s="31"/>
      <c r="S2075" s="31"/>
      <c r="T2075" s="31"/>
      <c r="U2075" s="31"/>
      <c r="V2075" s="31"/>
      <c r="W2075" s="31" t="str">
        <f t="shared" si="65"/>
        <v>V_KENNZIFFER</v>
      </c>
      <c r="X2075" s="31"/>
      <c r="Y2075" s="31"/>
      <c r="Z2075" s="31"/>
      <c r="AA2075" s="31"/>
      <c r="AB2075" s="31"/>
      <c r="AC2075" s="31"/>
      <c r="AD2075" s="31"/>
      <c r="AE2075" s="31"/>
      <c r="AF2075" s="31"/>
      <c r="AG2075" s="31"/>
      <c r="AH2075" s="31"/>
    </row>
    <row r="2076" spans="1:34" x14ac:dyDescent="0.4">
      <c r="A2076" s="31">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31"/>
      <c r="C2076" s="25" t="str">
        <f t="shared" si="64"/>
        <v>001</v>
      </c>
      <c r="D2076" s="31"/>
      <c r="E2076" s="31"/>
      <c r="F2076" s="31" t="str">
        <f>IF(A2076&lt;&gt;"", _xlfn.IFNA(INDEX('Systemmanager - Datenassistent'!$A$9:$AE$159,MATCH(A2076,Input_Lieferant!$B$9:$B$158,0),MATCH(W2076,'Systemmanager - Datenassistent'!$A$8:$AE$8,0)),""), "")&amp;""</f>
        <v>cmGyxhxplIkrOivJrGbAVDTlylTchc</v>
      </c>
      <c r="G2076" s="31"/>
      <c r="H2076" s="31"/>
      <c r="I2076" s="31"/>
      <c r="J2076" s="31"/>
      <c r="K2076" s="31"/>
      <c r="L2076" s="31"/>
      <c r="M2076" s="31"/>
      <c r="N2076" s="31"/>
      <c r="O2076" s="31"/>
      <c r="P2076" s="31"/>
      <c r="Q2076" s="31"/>
      <c r="R2076" s="31"/>
      <c r="S2076" s="31"/>
      <c r="T2076" s="31"/>
      <c r="U2076" s="31"/>
      <c r="V2076" s="31"/>
      <c r="W2076" s="31" t="str">
        <f t="shared" si="65"/>
        <v>V_NEXT_HIGHER</v>
      </c>
      <c r="X2076" s="31"/>
      <c r="Y2076" s="31"/>
      <c r="Z2076" s="31"/>
      <c r="AA2076" s="31"/>
      <c r="AB2076" s="31"/>
      <c r="AC2076" s="31"/>
      <c r="AD2076" s="31"/>
      <c r="AE2076" s="31"/>
      <c r="AF2076" s="31"/>
      <c r="AG2076" s="31"/>
      <c r="AH2076" s="31"/>
    </row>
    <row r="2077" spans="1:34" x14ac:dyDescent="0.4">
      <c r="A2077" s="31">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31"/>
      <c r="C2077" s="25" t="str">
        <f t="shared" si="64"/>
        <v>001</v>
      </c>
      <c r="D2077" s="31"/>
      <c r="E2077" s="31"/>
      <c r="F2077" s="31" t="str">
        <f>IF(A2077&lt;&gt;"", _xlfn.IFNA(INDEX(Grunddaten!$A$9:$S$159,MATCH(A2077,Input_Lieferant!$B$9:$B$158,0),MATCH(W2077,Grunddaten!$A$8:$M$8,0)),""), "")&amp;""</f>
        <v/>
      </c>
      <c r="G2077" s="31"/>
      <c r="H2077" s="31"/>
      <c r="I2077" s="31"/>
      <c r="J2077" s="31"/>
      <c r="K2077" s="31"/>
      <c r="L2077" s="31"/>
      <c r="M2077" s="31"/>
      <c r="N2077" s="31"/>
      <c r="O2077" s="31"/>
      <c r="P2077" s="31"/>
      <c r="Q2077" s="31"/>
      <c r="R2077" s="31"/>
      <c r="S2077" s="31"/>
      <c r="T2077" s="31"/>
      <c r="U2077" s="31"/>
      <c r="V2077" s="31"/>
      <c r="W2077" s="31" t="str">
        <f t="shared" si="65"/>
        <v>V_ZERTFLUG</v>
      </c>
      <c r="X2077" s="31"/>
      <c r="Y2077" s="31"/>
      <c r="Z2077" s="31"/>
      <c r="AA2077" s="31"/>
      <c r="AB2077" s="31"/>
      <c r="AC2077" s="31"/>
      <c r="AD2077" s="31"/>
      <c r="AE2077" s="31"/>
      <c r="AF2077" s="31"/>
      <c r="AG2077" s="31"/>
      <c r="AH2077" s="31"/>
    </row>
    <row r="2078" spans="1:34" x14ac:dyDescent="0.4">
      <c r="A2078" s="31">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31"/>
      <c r="C2078" s="25" t="str">
        <f t="shared" si="64"/>
        <v>001</v>
      </c>
      <c r="D2078" s="31"/>
      <c r="E2078" s="31"/>
      <c r="F2078" s="31" t="str">
        <f>IF(A2078&lt;&gt;"", _xlfn.IFNA(INDEX('Systemmanager - Datenassistent'!$A$9:$AE$159,MATCH(A2078,Input_Lieferant!$B$9:$B$158,0),MATCH(W2078,'Systemmanager - Datenassistent'!$A$8:$AE$8,0)),""), "")&amp;""</f>
        <v>X</v>
      </c>
      <c r="G2078" s="31"/>
      <c r="H2078" s="31"/>
      <c r="I2078" s="31"/>
      <c r="J2078" s="31"/>
      <c r="K2078" s="31"/>
      <c r="L2078" s="31"/>
      <c r="M2078" s="31"/>
      <c r="N2078" s="31"/>
      <c r="O2078" s="31"/>
      <c r="P2078" s="31"/>
      <c r="Q2078" s="31"/>
      <c r="R2078" s="31"/>
      <c r="S2078" s="31"/>
      <c r="T2078" s="31"/>
      <c r="U2078" s="31"/>
      <c r="V2078" s="31"/>
      <c r="W2078" s="31" t="str">
        <f t="shared" si="65"/>
        <v>V_APM</v>
      </c>
      <c r="X2078" s="31"/>
      <c r="Y2078" s="31"/>
      <c r="Z2078" s="31"/>
      <c r="AA2078" s="31"/>
      <c r="AB2078" s="31"/>
      <c r="AC2078" s="31"/>
      <c r="AD2078" s="31"/>
      <c r="AE2078" s="31"/>
      <c r="AF2078" s="31"/>
      <c r="AG2078" s="31"/>
      <c r="AH2078" s="31"/>
    </row>
    <row r="2079" spans="1:34" x14ac:dyDescent="0.4">
      <c r="A2079" s="31">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31"/>
      <c r="C2079" s="25" t="str">
        <f t="shared" si="64"/>
        <v>001</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V_CHEOPS</v>
      </c>
      <c r="X2079" s="31"/>
      <c r="Y2079" s="31"/>
      <c r="Z2079" s="31"/>
      <c r="AA2079" s="31"/>
      <c r="AB2079" s="31"/>
      <c r="AC2079" s="31"/>
      <c r="AD2079" s="31"/>
      <c r="AE2079" s="31"/>
      <c r="AF2079" s="31"/>
      <c r="AG2079" s="31"/>
      <c r="AH2079" s="31"/>
    </row>
    <row r="2080" spans="1:34" x14ac:dyDescent="0.4">
      <c r="A2080" s="31">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31"/>
      <c r="C2080" s="25" t="str">
        <f t="shared" si="64"/>
        <v>001</v>
      </c>
      <c r="D2080" s="31"/>
      <c r="E2080" s="31"/>
      <c r="F2080" s="31" t="str">
        <f>IF(A2080&lt;&gt;"", _xlfn.IFNA(INDEX('Systemmanager - Datenassistent'!$A$9:$AE$159,MATCH(A2080,Input_Lieferant!$B$9:$B$158,0),MATCH(W2080,'Systemmanager - Datenassistent'!$A$8:$AE$8,0)),""), "")&amp;""</f>
        <v>X</v>
      </c>
      <c r="G2080" s="31"/>
      <c r="H2080" s="31"/>
      <c r="I2080" s="31"/>
      <c r="J2080" s="31"/>
      <c r="K2080" s="31"/>
      <c r="L2080" s="31"/>
      <c r="M2080" s="31"/>
      <c r="N2080" s="31"/>
      <c r="O2080" s="31"/>
      <c r="P2080" s="31"/>
      <c r="Q2080" s="31"/>
      <c r="R2080" s="31"/>
      <c r="S2080" s="31"/>
      <c r="T2080" s="31"/>
      <c r="U2080" s="31"/>
      <c r="V2080" s="31"/>
      <c r="W2080" s="31" t="str">
        <f t="shared" si="65"/>
        <v>V_SVSAA</v>
      </c>
      <c r="X2080" s="31"/>
      <c r="Y2080" s="31"/>
      <c r="Z2080" s="31"/>
      <c r="AA2080" s="31"/>
      <c r="AB2080" s="31"/>
      <c r="AC2080" s="31"/>
      <c r="AD2080" s="31"/>
      <c r="AE2080" s="31"/>
      <c r="AF2080" s="31"/>
      <c r="AG2080" s="31"/>
      <c r="AH2080" s="31"/>
    </row>
    <row r="2081" spans="1:34" x14ac:dyDescent="0.4">
      <c r="A2081" s="31">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31"/>
      <c r="C2081" s="25" t="str">
        <f t="shared" si="64"/>
        <v>001</v>
      </c>
      <c r="D2081" s="31"/>
      <c r="E2081" s="31"/>
      <c r="F2081" s="31" t="str">
        <f>IF(A2081&lt;&gt;"", IFERROR(ROUND(INDEX(Input_Lieferant!$A$9:$AS$159,MATCH(A2081,Input_Lieferant!$B$9:$B$158,0),MATCH(W2081,Input_Lieferant!$A$8:$AS$8,0)),2),""), "")&amp;""</f>
        <v>6.55</v>
      </c>
      <c r="G2081" s="31"/>
      <c r="H2081" s="31"/>
      <c r="I2081" s="31"/>
      <c r="J2081" s="31"/>
      <c r="K2081" s="31"/>
      <c r="L2081" s="31"/>
      <c r="M2081" s="31"/>
      <c r="N2081" s="31"/>
      <c r="O2081" s="31"/>
      <c r="P2081" s="31"/>
      <c r="Q2081" s="31"/>
      <c r="R2081" s="31"/>
      <c r="S2081" s="31"/>
      <c r="T2081" s="31"/>
      <c r="U2081" s="31"/>
      <c r="V2081" s="31"/>
      <c r="W2081" s="31" t="str">
        <f t="shared" si="65"/>
        <v>V_BEWERTUNGSPREIS</v>
      </c>
      <c r="X2081" s="31"/>
      <c r="Y2081" s="31"/>
      <c r="Z2081" s="31"/>
      <c r="AA2081" s="31"/>
      <c r="AB2081" s="31"/>
      <c r="AC2081" s="31"/>
      <c r="AD2081" s="31"/>
      <c r="AE2081" s="31"/>
      <c r="AF2081" s="31"/>
      <c r="AG2081" s="31"/>
      <c r="AH2081" s="31"/>
    </row>
    <row r="2082" spans="1:34" x14ac:dyDescent="0.4">
      <c r="A2082" s="31">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31"/>
      <c r="C2082" s="25" t="str">
        <f t="shared" si="64"/>
        <v>001</v>
      </c>
      <c r="D2082" s="31"/>
      <c r="E2082" s="31"/>
      <c r="F2082" s="31" t="str">
        <f>IF(A2082&lt;&gt;"", _xlfn.IFNA(INDEX(Input_Lieferant!$A$9:$AS$159,MATCH(A2082,Input_Lieferant!$B$9:$B$158,0),MATCH(W2082,Input_Lieferant!$A$8:$AS$8,0)),""), "")&amp;""</f>
        <v>CHF</v>
      </c>
      <c r="G2082" s="31"/>
      <c r="H2082" s="31"/>
      <c r="I2082" s="31"/>
      <c r="J2082" s="31"/>
      <c r="K2082" s="31"/>
      <c r="L2082" s="31"/>
      <c r="M2082" s="31"/>
      <c r="N2082" s="31"/>
      <c r="O2082" s="31"/>
      <c r="P2082" s="31"/>
      <c r="Q2082" s="31"/>
      <c r="R2082" s="31"/>
      <c r="S2082" s="31"/>
      <c r="T2082" s="31"/>
      <c r="U2082" s="31"/>
      <c r="V2082" s="31"/>
      <c r="W2082" s="31" t="str">
        <f t="shared" si="65"/>
        <v>V_WAEHRUNG</v>
      </c>
      <c r="X2082" s="31"/>
      <c r="Y2082" s="31"/>
      <c r="Z2082" s="31"/>
      <c r="AA2082" s="31"/>
      <c r="AB2082" s="31"/>
      <c r="AC2082" s="31"/>
      <c r="AD2082" s="31"/>
      <c r="AE2082" s="31"/>
      <c r="AF2082" s="31"/>
      <c r="AG2082" s="31"/>
      <c r="AH2082" s="31"/>
    </row>
    <row r="2083" spans="1:34" x14ac:dyDescent="0.4">
      <c r="A2083" s="31">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31"/>
      <c r="C2083" s="25" t="str">
        <f t="shared" si="64"/>
        <v>001</v>
      </c>
      <c r="D2083" s="31"/>
      <c r="E2083" s="31"/>
      <c r="F2083" s="31" t="str">
        <f>IF(A2083&lt;&gt;"", _xlfn.IFNA(INDEX(Input_Lieferant!$A$9:$AS$159,MATCH(A2083,Input_Lieferant!$B$9:$B$158,0),MATCH(W2083,Input_Lieferant!$A$8:$AS$8,0)),""), "")&amp;""</f>
        <v>60</v>
      </c>
      <c r="G2083" s="31"/>
      <c r="H2083" s="31"/>
      <c r="I2083" s="31"/>
      <c r="J2083" s="31"/>
      <c r="K2083" s="31"/>
      <c r="L2083" s="31"/>
      <c r="M2083" s="31"/>
      <c r="N2083" s="31"/>
      <c r="O2083" s="31"/>
      <c r="P2083" s="31"/>
      <c r="Q2083" s="31"/>
      <c r="R2083" s="31"/>
      <c r="S2083" s="31"/>
      <c r="T2083" s="31"/>
      <c r="U2083" s="31"/>
      <c r="V2083" s="31"/>
      <c r="W2083" s="31" t="str">
        <f t="shared" si="65"/>
        <v>V_PREISEINHEIT</v>
      </c>
      <c r="X2083" s="31"/>
      <c r="Y2083" s="31"/>
      <c r="Z2083" s="31"/>
      <c r="AA2083" s="31"/>
      <c r="AB2083" s="31"/>
      <c r="AC2083" s="31"/>
      <c r="AD2083" s="31"/>
      <c r="AE2083" s="31"/>
      <c r="AF2083" s="31"/>
      <c r="AG2083" s="31"/>
      <c r="AH2083" s="31"/>
    </row>
    <row r="2084" spans="1:34" x14ac:dyDescent="0.4">
      <c r="A2084" s="31">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31"/>
      <c r="C2084" s="25" t="str">
        <f t="shared" si="64"/>
        <v>001</v>
      </c>
      <c r="D2084" s="31"/>
      <c r="E2084" s="31"/>
      <c r="F2084" s="31">
        <f ca="1">IF(A2084&lt;&gt;"",NOW(),"")</f>
        <v>45755.45830648148</v>
      </c>
      <c r="G2084" s="31"/>
      <c r="H2084" s="31"/>
      <c r="I2084" s="31"/>
      <c r="J2084" s="31"/>
      <c r="K2084" s="31"/>
      <c r="L2084" s="31"/>
      <c r="M2084" s="31"/>
      <c r="N2084" s="31"/>
      <c r="O2084" s="31"/>
      <c r="P2084" s="31"/>
      <c r="Q2084" s="31"/>
      <c r="R2084" s="31"/>
      <c r="S2084" s="31"/>
      <c r="T2084" s="31"/>
      <c r="U2084" s="31"/>
      <c r="V2084" s="31"/>
      <c r="W2084" s="31" t="str">
        <f t="shared" si="65"/>
        <v>V_GUELTIGAB</v>
      </c>
      <c r="X2084" s="31"/>
      <c r="Y2084" s="31"/>
      <c r="Z2084" s="31"/>
      <c r="AA2084" s="31"/>
      <c r="AB2084" s="31"/>
      <c r="AC2084" s="31"/>
      <c r="AD2084" s="31"/>
      <c r="AE2084" s="31"/>
      <c r="AF2084" s="31"/>
      <c r="AG2084" s="31"/>
      <c r="AH2084" s="31"/>
    </row>
    <row r="2085" spans="1:34" x14ac:dyDescent="0.4">
      <c r="A2085" s="31">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31"/>
      <c r="C2085" s="25" t="str">
        <f t="shared" si="64"/>
        <v>001</v>
      </c>
      <c r="D2085" s="31"/>
      <c r="E2085" s="31"/>
      <c r="F2085" s="31" t="str">
        <f>IF(A2085&lt;&gt;"", _xlfn.IFNA(INDEX('Systemmanager - Datenassistent'!$A$9:$AE$159,MATCH(A2085,Input_Lieferant!$B$9:$B$158,0),MATCH(W2085,'Systemmanager - Datenassistent'!$A$8:$AE$8,0)),""), "")&amp;""</f>
        <v>X</v>
      </c>
      <c r="G2085" s="31"/>
      <c r="H2085" s="31"/>
      <c r="I2085" s="31"/>
      <c r="J2085" s="31"/>
      <c r="K2085" s="31"/>
      <c r="L2085" s="31"/>
      <c r="M2085" s="31"/>
      <c r="N2085" s="31"/>
      <c r="O2085" s="31"/>
      <c r="P2085" s="31"/>
      <c r="Q2085" s="31"/>
      <c r="R2085" s="31"/>
      <c r="S2085" s="31"/>
      <c r="T2085" s="31"/>
      <c r="U2085" s="31"/>
      <c r="V2085" s="31"/>
      <c r="W2085" s="31" t="str">
        <f t="shared" si="65"/>
        <v>V_MIET_RELEVANZ</v>
      </c>
      <c r="X2085" s="31"/>
      <c r="Y2085" s="31"/>
      <c r="Z2085" s="31"/>
      <c r="AA2085" s="31"/>
      <c r="AB2085" s="31"/>
      <c r="AC2085" s="31"/>
      <c r="AD2085" s="31"/>
      <c r="AE2085" s="31"/>
      <c r="AF2085" s="31"/>
      <c r="AG2085" s="31"/>
      <c r="AH2085" s="31"/>
    </row>
    <row r="2086" spans="1:34" x14ac:dyDescent="0.4">
      <c r="A2086" s="31">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31"/>
      <c r="C2086" s="25" t="str">
        <f t="shared" si="64"/>
        <v>001</v>
      </c>
      <c r="D2086" s="31"/>
      <c r="E2086" s="31"/>
      <c r="F2086" s="31" t="str">
        <f>IF(A2086&lt;&gt;"", _xlfn.IFNA(INDEX('Systemmanager - Datenassistent'!$A$9:$AE$159,MATCH(A2086,Input_Lieferant!$B$9:$B$158,0),MATCH(W2086,'Systemmanager - Datenassistent'!$A$8:$AE$8,0)),""), "")&amp;""</f>
        <v/>
      </c>
      <c r="G2086" s="31"/>
      <c r="H2086" s="31"/>
      <c r="I2086" s="31"/>
      <c r="J2086" s="31"/>
      <c r="K2086" s="31"/>
      <c r="L2086" s="31"/>
      <c r="M2086" s="31"/>
      <c r="N2086" s="31"/>
      <c r="O2086" s="31"/>
      <c r="P2086" s="31"/>
      <c r="Q2086" s="31"/>
      <c r="R2086" s="31"/>
      <c r="S2086" s="31"/>
      <c r="T2086" s="31"/>
      <c r="U2086" s="31"/>
      <c r="V2086" s="31"/>
      <c r="W2086" s="31" t="str">
        <f t="shared" si="65"/>
        <v>V_NACHSCHUBKLASSE</v>
      </c>
      <c r="X2086" s="31"/>
      <c r="Y2086" s="31"/>
      <c r="Z2086" s="31"/>
      <c r="AA2086" s="31"/>
      <c r="AB2086" s="31"/>
      <c r="AC2086" s="31"/>
      <c r="AD2086" s="31"/>
      <c r="AE2086" s="31"/>
      <c r="AF2086" s="31"/>
      <c r="AG2086" s="31"/>
      <c r="AH2086" s="31"/>
    </row>
    <row r="2087" spans="1:34" x14ac:dyDescent="0.4">
      <c r="A2087" s="31">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31"/>
      <c r="C2087" s="25" t="str">
        <f t="shared" si="64"/>
        <v>001</v>
      </c>
      <c r="D2087" s="31"/>
      <c r="E2087" s="31"/>
      <c r="F2087" s="31" t="str">
        <f>IF(A2087&lt;&gt;"", _xlfn.IFNA(INDEX(Input_Lieferant!$A$9:$AS$159,MATCH(A2087,Input_Lieferant!$B$9:$B$158,0),MATCH(W2087,Input_Lieferant!$A$8:$AS$8,0)),""), "")&amp;""</f>
        <v>69</v>
      </c>
      <c r="G2087" s="31"/>
      <c r="H2087" s="31"/>
      <c r="I2087" s="31"/>
      <c r="J2087" s="31"/>
      <c r="K2087" s="31"/>
      <c r="L2087" s="31"/>
      <c r="M2087" s="31"/>
      <c r="N2087" s="31"/>
      <c r="O2087" s="31"/>
      <c r="P2087" s="31"/>
      <c r="Q2087" s="31"/>
      <c r="R2087" s="31"/>
      <c r="S2087" s="31"/>
      <c r="T2087" s="31"/>
      <c r="U2087" s="31"/>
      <c r="V2087" s="31"/>
      <c r="W2087" s="31" t="str">
        <f t="shared" si="65"/>
        <v>V_LAGERFAEHIGKEIT</v>
      </c>
      <c r="X2087" s="31"/>
      <c r="Y2087" s="31"/>
      <c r="Z2087" s="31"/>
      <c r="AA2087" s="31"/>
      <c r="AB2087" s="31"/>
      <c r="AC2087" s="31"/>
      <c r="AD2087" s="31"/>
      <c r="AE2087" s="31"/>
      <c r="AF2087" s="31"/>
      <c r="AG2087" s="31"/>
      <c r="AH2087" s="31"/>
    </row>
    <row r="2088" spans="1:34" x14ac:dyDescent="0.4">
      <c r="A2088" s="31">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31"/>
      <c r="C2088" s="25" t="str">
        <f t="shared" si="64"/>
        <v>001</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V_BETRIEBSMITTEL</v>
      </c>
      <c r="X2088" s="31"/>
      <c r="Y2088" s="31"/>
      <c r="Z2088" s="31"/>
      <c r="AA2088" s="31"/>
      <c r="AB2088" s="31"/>
      <c r="AC2088" s="31"/>
      <c r="AD2088" s="31"/>
      <c r="AE2088" s="31"/>
      <c r="AF2088" s="31"/>
      <c r="AG2088" s="31"/>
      <c r="AH2088" s="31"/>
    </row>
    <row r="2089" spans="1:34" x14ac:dyDescent="0.4">
      <c r="A2089" s="31">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31"/>
      <c r="C2089" s="25" t="str">
        <f t="shared" si="64"/>
        <v>001</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V_SONDERBETRIEBSMITTEL_MKZ</v>
      </c>
      <c r="X2089" s="31"/>
      <c r="Y2089" s="31"/>
      <c r="Z2089" s="31"/>
      <c r="AA2089" s="31"/>
      <c r="AB2089" s="31"/>
      <c r="AC2089" s="31"/>
      <c r="AD2089" s="31"/>
      <c r="AE2089" s="31"/>
      <c r="AF2089" s="31"/>
      <c r="AG2089" s="31"/>
      <c r="AH2089" s="31"/>
    </row>
    <row r="2090" spans="1:34" x14ac:dyDescent="0.4">
      <c r="A2090" s="31">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31"/>
      <c r="C2090" s="25" t="str">
        <f t="shared" si="64"/>
        <v>001</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V_SONDERBETRIEBSMITTEL_PRD</v>
      </c>
      <c r="X2090" s="31"/>
      <c r="Y2090" s="31"/>
      <c r="Z2090" s="31"/>
      <c r="AA2090" s="31"/>
      <c r="AB2090" s="31"/>
      <c r="AC2090" s="31"/>
      <c r="AD2090" s="31"/>
      <c r="AE2090" s="31"/>
      <c r="AF2090" s="31"/>
      <c r="AG2090" s="31"/>
      <c r="AH2090" s="31"/>
    </row>
    <row r="2091" spans="1:34" x14ac:dyDescent="0.4">
      <c r="A2091" s="31">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31"/>
      <c r="C2091" s="25" t="str">
        <f t="shared" si="64"/>
        <v>001</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31"/>
      <c r="H2091" s="31"/>
      <c r="I2091" s="31"/>
      <c r="J2091" s="31"/>
      <c r="K2091" s="31"/>
      <c r="L2091" s="31"/>
      <c r="M2091" s="31"/>
      <c r="N2091" s="31"/>
      <c r="O2091" s="31"/>
      <c r="P2091" s="31"/>
      <c r="Q2091" s="31"/>
      <c r="R2091" s="31"/>
      <c r="S2091" s="31"/>
      <c r="T2091" s="31"/>
      <c r="U2091" s="31"/>
      <c r="V2091" s="31"/>
      <c r="W2091" s="31" t="str">
        <f t="shared" si="65"/>
        <v>V_SONDERBETRIEBSMITTEL_TRP</v>
      </c>
      <c r="X2091" s="31"/>
      <c r="Y2091" s="31"/>
      <c r="Z2091" s="31"/>
      <c r="AA2091" s="31"/>
      <c r="AB2091" s="31"/>
      <c r="AC2091" s="31"/>
      <c r="AD2091" s="31"/>
      <c r="AE2091" s="31"/>
      <c r="AF2091" s="31"/>
      <c r="AG2091" s="31"/>
      <c r="AH2091" s="31"/>
    </row>
    <row r="2092" spans="1:34" x14ac:dyDescent="0.4">
      <c r="A2092" s="31">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31"/>
      <c r="C2092" s="25" t="str">
        <f t="shared" si="64"/>
        <v>001</v>
      </c>
      <c r="D2092" s="31"/>
      <c r="E2092" s="31"/>
      <c r="F2092" s="31" t="str">
        <f>IF(A2092&lt;&gt;"", _xlfn.IFNA(INDEX(Grunddaten!$A$9:$S$159,MATCH(A2092,Input_Lieferant!$B$9:$B$158,0),MATCH(W2092,Grunddaten!$A$8:$M$8,0)),""), "")&amp;""</f>
        <v>VKDMKBtpSkjyAyUChnnKmOXOolcWhy</v>
      </c>
      <c r="G2092" s="31"/>
      <c r="H2092" s="31"/>
      <c r="I2092" s="31"/>
      <c r="J2092" s="31"/>
      <c r="K2092" s="31"/>
      <c r="L2092" s="31"/>
      <c r="M2092" s="31"/>
      <c r="N2092" s="31"/>
      <c r="O2092" s="31"/>
      <c r="P2092" s="31"/>
      <c r="Q2092" s="31"/>
      <c r="R2092" s="31"/>
      <c r="S2092" s="31"/>
      <c r="T2092" s="31"/>
      <c r="U2092" s="31"/>
      <c r="V2092" s="31"/>
      <c r="W2092" s="31" t="str">
        <f t="shared" si="65"/>
        <v>V_A_NUMMER</v>
      </c>
      <c r="X2092" s="31"/>
      <c r="Y2092" s="31"/>
      <c r="Z2092" s="31"/>
      <c r="AA2092" s="31"/>
      <c r="AB2092" s="31"/>
      <c r="AC2092" s="31"/>
      <c r="AD2092" s="31"/>
      <c r="AE2092" s="31"/>
      <c r="AF2092" s="31"/>
      <c r="AG2092" s="31"/>
      <c r="AH2092" s="31"/>
    </row>
    <row r="2093" spans="1:34" x14ac:dyDescent="0.4">
      <c r="A2093" s="31">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31"/>
      <c r="C2093" s="25" t="str">
        <f t="shared" si="64"/>
        <v>001</v>
      </c>
      <c r="D2093" s="31"/>
      <c r="E2093" s="31"/>
      <c r="F2093" s="31" t="str">
        <f>IF(A2093&lt;&gt;"", _xlfn.IFNA(INDEX(Grunddaten!$A$9:$S$159,MATCH(A2093,Input_Lieferant!$B$9:$B$158,0),MATCH(W2093,Grunddaten!$A$8:$M$8,0)),""), "")&amp;""</f>
        <v>7.93</v>
      </c>
      <c r="G2093" s="31"/>
      <c r="H2093" s="31"/>
      <c r="I2093" s="31"/>
      <c r="J2093" s="31"/>
      <c r="K2093" s="31"/>
      <c r="L2093" s="31"/>
      <c r="M2093" s="31"/>
      <c r="N2093" s="31"/>
      <c r="O2093" s="31"/>
      <c r="P2093" s="31"/>
      <c r="Q2093" s="31"/>
      <c r="R2093" s="31"/>
      <c r="S2093" s="31"/>
      <c r="T2093" s="31"/>
      <c r="U2093" s="31"/>
      <c r="V2093" s="31"/>
      <c r="W2093" s="31" t="str">
        <f t="shared" si="65"/>
        <v>V_REVFREMD</v>
      </c>
      <c r="X2093" s="31"/>
      <c r="Y2093" s="31"/>
      <c r="Z2093" s="31"/>
      <c r="AA2093" s="31"/>
      <c r="AB2093" s="31"/>
      <c r="AC2093" s="31"/>
      <c r="AD2093" s="31"/>
      <c r="AE2093" s="31"/>
      <c r="AF2093" s="31"/>
      <c r="AG2093" s="31"/>
      <c r="AH2093" s="31"/>
    </row>
    <row r="2094" spans="1:34" x14ac:dyDescent="0.4">
      <c r="A2094" s="31">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31"/>
      <c r="C2094" s="25" t="str">
        <f t="shared" si="64"/>
        <v>001</v>
      </c>
      <c r="D2094" s="31"/>
      <c r="E2094" s="31"/>
      <c r="F2094" s="31" t="str">
        <f>IF(A2094&lt;&gt;"", _xlfn.IFNA(INDEX(Grunddaten!$A$9:$S$159,MATCH(A2094,Input_Lieferant!$B$9:$B$158,0),MATCH(W2094,Grunddaten!$A$8:$M$8,0)),""), "")&amp;""</f>
        <v>3.99</v>
      </c>
      <c r="G2094" s="31"/>
      <c r="H2094" s="31"/>
      <c r="I2094" s="31"/>
      <c r="J2094" s="31"/>
      <c r="K2094" s="31"/>
      <c r="L2094" s="31"/>
      <c r="M2094" s="31"/>
      <c r="N2094" s="31"/>
      <c r="O2094" s="31"/>
      <c r="P2094" s="31"/>
      <c r="Q2094" s="31"/>
      <c r="R2094" s="31"/>
      <c r="S2094" s="31"/>
      <c r="T2094" s="31"/>
      <c r="U2094" s="31"/>
      <c r="V2094" s="31"/>
      <c r="W2094" s="31" t="str">
        <f t="shared" si="65"/>
        <v>V_REVEIGEN</v>
      </c>
      <c r="X2094" s="31"/>
      <c r="Y2094" s="31"/>
      <c r="Z2094" s="31"/>
      <c r="AA2094" s="31"/>
      <c r="AB2094" s="31"/>
      <c r="AC2094" s="31"/>
      <c r="AD2094" s="31"/>
      <c r="AE2094" s="31"/>
      <c r="AF2094" s="31"/>
      <c r="AG2094" s="31"/>
      <c r="AH2094" s="31"/>
    </row>
    <row r="2095" spans="1:34" x14ac:dyDescent="0.4">
      <c r="A2095" s="31">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31"/>
      <c r="C2095" s="25" t="str">
        <f t="shared" si="64"/>
        <v>001</v>
      </c>
      <c r="D2095" s="31"/>
      <c r="E2095" s="31"/>
      <c r="F2095" s="31" t="str">
        <f>IF(A2095&lt;&gt;"", _xlfn.IFNA(INDEX('Systemmanager - Datenassistent'!$A$9:$AE$159,MATCH(A2095,Input_Lieferant!$B$9:$B$158,0),MATCH(W2095,'Systemmanager - Datenassistent'!$A$8:$AE$8,0)),""), "")&amp;""</f>
        <v>TaOqOriUFaTAOQQWsjKJMBSGoAlllF</v>
      </c>
      <c r="G2095" s="31"/>
      <c r="H2095" s="31"/>
      <c r="I2095" s="31"/>
      <c r="J2095" s="31"/>
      <c r="K2095" s="31"/>
      <c r="L2095" s="31"/>
      <c r="M2095" s="31"/>
      <c r="N2095" s="31"/>
      <c r="O2095" s="31"/>
      <c r="P2095" s="31"/>
      <c r="Q2095" s="31"/>
      <c r="R2095" s="31"/>
      <c r="S2095" s="31"/>
      <c r="T2095" s="31"/>
      <c r="U2095" s="31"/>
      <c r="V2095" s="31"/>
      <c r="W2095" s="31" t="str">
        <f t="shared" si="65"/>
        <v>V_SYSTEMMANAGER</v>
      </c>
      <c r="X2095" s="31"/>
      <c r="Y2095" s="31"/>
      <c r="Z2095" s="31"/>
      <c r="AA2095" s="31"/>
      <c r="AB2095" s="31"/>
      <c r="AC2095" s="31"/>
      <c r="AD2095" s="31"/>
      <c r="AE2095" s="31"/>
      <c r="AF2095" s="31"/>
      <c r="AG2095" s="31"/>
      <c r="AH2095" s="31"/>
    </row>
    <row r="2096" spans="1:34" x14ac:dyDescent="0.4">
      <c r="A2096" s="31">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31"/>
      <c r="C2096" s="25" t="str">
        <f t="shared" si="64"/>
        <v>001</v>
      </c>
      <c r="D2096" s="31"/>
      <c r="E2096" s="31"/>
      <c r="F2096" s="31" t="str">
        <f>IF(A2096&lt;&gt;"", _xlfn.IFNA(INDEX(Grunddaten!$A$9:$S$159,MATCH(A2096,Input_Lieferant!$B$9:$B$158,0),MATCH(W2096,Grunddaten!$A$8:$M$8,0)),""), "")&amp;""</f>
        <v>N</v>
      </c>
      <c r="G2096" s="31"/>
      <c r="H2096" s="31"/>
      <c r="I2096" s="31"/>
      <c r="J2096" s="31"/>
      <c r="K2096" s="31"/>
      <c r="L2096" s="31"/>
      <c r="M2096" s="31"/>
      <c r="N2096" s="31"/>
      <c r="O2096" s="31"/>
      <c r="P2096" s="31"/>
      <c r="Q2096" s="31"/>
      <c r="R2096" s="31"/>
      <c r="S2096" s="31"/>
      <c r="T2096" s="31"/>
      <c r="U2096" s="31"/>
      <c r="V2096" s="31"/>
      <c r="W2096" s="31" t="str">
        <f t="shared" si="65"/>
        <v>V_UEBERSETZUNG</v>
      </c>
      <c r="X2096" s="31"/>
      <c r="Y2096" s="31"/>
      <c r="Z2096" s="31"/>
      <c r="AA2096" s="31"/>
      <c r="AB2096" s="31"/>
      <c r="AC2096" s="31"/>
      <c r="AD2096" s="31"/>
      <c r="AE2096" s="31"/>
      <c r="AF2096" s="31"/>
      <c r="AG2096" s="31"/>
      <c r="AH2096" s="31"/>
    </row>
    <row r="2097" spans="1:34" x14ac:dyDescent="0.4">
      <c r="A2097" s="31">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31"/>
      <c r="C2097" s="25" t="str">
        <f t="shared" si="64"/>
        <v>001</v>
      </c>
      <c r="D2097" s="31"/>
      <c r="E2097" s="31"/>
      <c r="F2097" s="31" t="str">
        <f>IF(A2097&lt;&gt;"", _xlfn.IFNA(INDEX('Systemmanager - Datenassistent'!$A$9:$AE$159,MATCH(A2097,Input_Lieferant!$B$9:$B$158,0),MATCH(W2097,'Systemmanager - Datenassistent'!$A$8:$AE$8,0)),""), "")&amp;""</f>
        <v>rxjPNGpDMQhbgHJWHUWNhWfpnhtUdR</v>
      </c>
      <c r="G2097" s="31"/>
      <c r="H2097" s="31"/>
      <c r="I2097" s="31"/>
      <c r="J2097" s="31"/>
      <c r="K2097" s="31"/>
      <c r="L2097" s="31"/>
      <c r="M2097" s="31"/>
      <c r="N2097" s="31"/>
      <c r="O2097" s="31"/>
      <c r="P2097" s="31"/>
      <c r="Q2097" s="31"/>
      <c r="R2097" s="31"/>
      <c r="S2097" s="31"/>
      <c r="T2097" s="31"/>
      <c r="U2097" s="31"/>
      <c r="V2097" s="31"/>
      <c r="W2097" s="31" t="str">
        <f t="shared" si="65"/>
        <v>V_KENNZIFFER</v>
      </c>
      <c r="X2097" s="31"/>
      <c r="Y2097" s="31"/>
      <c r="Z2097" s="31"/>
      <c r="AA2097" s="31"/>
      <c r="AB2097" s="31"/>
      <c r="AC2097" s="31"/>
      <c r="AD2097" s="31"/>
      <c r="AE2097" s="31"/>
      <c r="AF2097" s="31"/>
      <c r="AG2097" s="31"/>
      <c r="AH2097" s="31"/>
    </row>
    <row r="2098" spans="1:34" x14ac:dyDescent="0.4">
      <c r="A2098" s="31">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31"/>
      <c r="C2098" s="25" t="str">
        <f t="shared" si="64"/>
        <v>001</v>
      </c>
      <c r="D2098" s="31"/>
      <c r="E2098" s="31"/>
      <c r="F2098" s="31" t="str">
        <f>IF(A2098&lt;&gt;"", _xlfn.IFNA(INDEX('Systemmanager - Datenassistent'!$A$9:$AE$159,MATCH(A2098,Input_Lieferant!$B$9:$B$158,0),MATCH(W2098,'Systemmanager - Datenassistent'!$A$8:$AE$8,0)),""), "")&amp;""</f>
        <v>rmTJQWuqxmIKtiqoXVOxFiprUVbFyP</v>
      </c>
      <c r="G2098" s="31"/>
      <c r="H2098" s="31"/>
      <c r="I2098" s="31"/>
      <c r="J2098" s="31"/>
      <c r="K2098" s="31"/>
      <c r="L2098" s="31"/>
      <c r="M2098" s="31"/>
      <c r="N2098" s="31"/>
      <c r="O2098" s="31"/>
      <c r="P2098" s="31"/>
      <c r="Q2098" s="31"/>
      <c r="R2098" s="31"/>
      <c r="S2098" s="31"/>
      <c r="T2098" s="31"/>
      <c r="U2098" s="31"/>
      <c r="V2098" s="31"/>
      <c r="W2098" s="31" t="str">
        <f t="shared" si="65"/>
        <v>V_NEXT_HIGHER</v>
      </c>
      <c r="X2098" s="31"/>
      <c r="Y2098" s="31"/>
      <c r="Z2098" s="31"/>
      <c r="AA2098" s="31"/>
      <c r="AB2098" s="31"/>
      <c r="AC2098" s="31"/>
      <c r="AD2098" s="31"/>
      <c r="AE2098" s="31"/>
      <c r="AF2098" s="31"/>
      <c r="AG2098" s="31"/>
      <c r="AH2098" s="31"/>
    </row>
    <row r="2099" spans="1:34" x14ac:dyDescent="0.4">
      <c r="A2099" s="31">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31"/>
      <c r="C2099" s="25" t="str">
        <f t="shared" si="64"/>
        <v>001</v>
      </c>
      <c r="D2099" s="31"/>
      <c r="E2099" s="31"/>
      <c r="F2099" s="31" t="str">
        <f>IF(A2099&lt;&gt;"", _xlfn.IFNA(INDEX(Grunddaten!$A$9:$S$159,MATCH(A2099,Input_Lieferant!$B$9:$B$158,0),MATCH(W2099,Grunddaten!$A$8:$M$8,0)),""), "")&amp;""</f>
        <v>J</v>
      </c>
      <c r="G2099" s="31"/>
      <c r="H2099" s="31"/>
      <c r="I2099" s="31"/>
      <c r="J2099" s="31"/>
      <c r="K2099" s="31"/>
      <c r="L2099" s="31"/>
      <c r="M2099" s="31"/>
      <c r="N2099" s="31"/>
      <c r="O2099" s="31"/>
      <c r="P2099" s="31"/>
      <c r="Q2099" s="31"/>
      <c r="R2099" s="31"/>
      <c r="S2099" s="31"/>
      <c r="T2099" s="31"/>
      <c r="U2099" s="31"/>
      <c r="V2099" s="31"/>
      <c r="W2099" s="31" t="str">
        <f t="shared" si="65"/>
        <v>V_ZERTFLUG</v>
      </c>
      <c r="X2099" s="31"/>
      <c r="Y2099" s="31"/>
      <c r="Z2099" s="31"/>
      <c r="AA2099" s="31"/>
      <c r="AB2099" s="31"/>
      <c r="AC2099" s="31"/>
      <c r="AD2099" s="31"/>
      <c r="AE2099" s="31"/>
      <c r="AF2099" s="31"/>
      <c r="AG2099" s="31"/>
      <c r="AH2099" s="31"/>
    </row>
    <row r="2100" spans="1:34" x14ac:dyDescent="0.4">
      <c r="A2100" s="31">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31"/>
      <c r="C2100" s="25" t="str">
        <f t="shared" si="64"/>
        <v>001</v>
      </c>
      <c r="D2100" s="31"/>
      <c r="E2100" s="31"/>
      <c r="F2100" s="31" t="str">
        <f>IF(A2100&lt;&gt;"", _xlfn.IFNA(INDEX('Systemmanager - Datenassistent'!$A$9:$AE$159,MATCH(A2100,Input_Lieferant!$B$9:$B$158,0),MATCH(W2100,'Systemmanager - Datenassistent'!$A$8:$AE$8,0)),""), "")&amp;""</f>
        <v>X</v>
      </c>
      <c r="G2100" s="31"/>
      <c r="H2100" s="31"/>
      <c r="I2100" s="31"/>
      <c r="J2100" s="31"/>
      <c r="K2100" s="31"/>
      <c r="L2100" s="31"/>
      <c r="M2100" s="31"/>
      <c r="N2100" s="31"/>
      <c r="O2100" s="31"/>
      <c r="P2100" s="31"/>
      <c r="Q2100" s="31"/>
      <c r="R2100" s="31"/>
      <c r="S2100" s="31"/>
      <c r="T2100" s="31"/>
      <c r="U2100" s="31"/>
      <c r="V2100" s="31"/>
      <c r="W2100" s="31" t="str">
        <f t="shared" si="65"/>
        <v>V_APM</v>
      </c>
      <c r="X2100" s="31"/>
      <c r="Y2100" s="31"/>
      <c r="Z2100" s="31"/>
      <c r="AA2100" s="31"/>
      <c r="AB2100" s="31"/>
      <c r="AC2100" s="31"/>
      <c r="AD2100" s="31"/>
      <c r="AE2100" s="31"/>
      <c r="AF2100" s="31"/>
      <c r="AG2100" s="31"/>
      <c r="AH2100" s="31"/>
    </row>
    <row r="2101" spans="1:34" x14ac:dyDescent="0.4">
      <c r="A2101" s="31">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31"/>
      <c r="C2101" s="25" t="str">
        <f t="shared" si="64"/>
        <v>001</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V_CHEOPS</v>
      </c>
      <c r="X2101" s="31"/>
      <c r="Y2101" s="31"/>
      <c r="Z2101" s="31"/>
      <c r="AA2101" s="31"/>
      <c r="AB2101" s="31"/>
      <c r="AC2101" s="31"/>
      <c r="AD2101" s="31"/>
      <c r="AE2101" s="31"/>
      <c r="AF2101" s="31"/>
      <c r="AG2101" s="31"/>
      <c r="AH2101" s="31"/>
    </row>
    <row r="2102" spans="1:34" x14ac:dyDescent="0.4">
      <c r="A2102" s="31">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31"/>
      <c r="C2102" s="25" t="str">
        <f t="shared" si="64"/>
        <v>001</v>
      </c>
      <c r="D2102" s="31"/>
      <c r="E2102" s="31"/>
      <c r="F2102" s="31" t="str">
        <f>IF(A2102&lt;&gt;"", _xlfn.IFNA(INDEX('Systemmanager - Datenassistent'!$A$9:$AE$159,MATCH(A2102,Input_Lieferant!$B$9:$B$158,0),MATCH(W2102,'Systemmanager - Datenassistent'!$A$8:$AE$8,0)),""), "")&amp;""</f>
        <v/>
      </c>
      <c r="G2102" s="31"/>
      <c r="H2102" s="31"/>
      <c r="I2102" s="31"/>
      <c r="J2102" s="31"/>
      <c r="K2102" s="31"/>
      <c r="L2102" s="31"/>
      <c r="M2102" s="31"/>
      <c r="N2102" s="31"/>
      <c r="O2102" s="31"/>
      <c r="P2102" s="31"/>
      <c r="Q2102" s="31"/>
      <c r="R2102" s="31"/>
      <c r="S2102" s="31"/>
      <c r="T2102" s="31"/>
      <c r="U2102" s="31"/>
      <c r="V2102" s="31"/>
      <c r="W2102" s="31" t="str">
        <f t="shared" si="65"/>
        <v>V_SVSAA</v>
      </c>
      <c r="X2102" s="31"/>
      <c r="Y2102" s="31"/>
      <c r="Z2102" s="31"/>
      <c r="AA2102" s="31"/>
      <c r="AB2102" s="31"/>
      <c r="AC2102" s="31"/>
      <c r="AD2102" s="31"/>
      <c r="AE2102" s="31"/>
      <c r="AF2102" s="31"/>
      <c r="AG2102" s="31"/>
      <c r="AH2102" s="31"/>
    </row>
    <row r="2103" spans="1:34" x14ac:dyDescent="0.4">
      <c r="A2103" s="31">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31"/>
      <c r="C2103" s="25" t="str">
        <f t="shared" si="64"/>
        <v>001</v>
      </c>
      <c r="D2103" s="31"/>
      <c r="E2103" s="31"/>
      <c r="F2103" s="31" t="str">
        <f>IF(A2103&lt;&gt;"", IFERROR(ROUND(INDEX(Input_Lieferant!$A$9:$AS$159,MATCH(A2103,Input_Lieferant!$B$9:$B$158,0),MATCH(W2103,Input_Lieferant!$A$8:$AS$8,0)),2),""), "")&amp;""</f>
        <v>6.05</v>
      </c>
      <c r="G2103" s="31"/>
      <c r="H2103" s="31"/>
      <c r="I2103" s="31"/>
      <c r="J2103" s="31"/>
      <c r="K2103" s="31"/>
      <c r="L2103" s="31"/>
      <c r="M2103" s="31"/>
      <c r="N2103" s="31"/>
      <c r="O2103" s="31"/>
      <c r="P2103" s="31"/>
      <c r="Q2103" s="31"/>
      <c r="R2103" s="31"/>
      <c r="S2103" s="31"/>
      <c r="T2103" s="31"/>
      <c r="U2103" s="31"/>
      <c r="V2103" s="31"/>
      <c r="W2103" s="31" t="str">
        <f t="shared" si="65"/>
        <v>V_BEWERTUNGSPREIS</v>
      </c>
      <c r="X2103" s="31"/>
      <c r="Y2103" s="31"/>
      <c r="Z2103" s="31"/>
      <c r="AA2103" s="31"/>
      <c r="AB2103" s="31"/>
      <c r="AC2103" s="31"/>
      <c r="AD2103" s="31"/>
      <c r="AE2103" s="31"/>
      <c r="AF2103" s="31"/>
      <c r="AG2103" s="31"/>
      <c r="AH2103" s="31"/>
    </row>
    <row r="2104" spans="1:34" x14ac:dyDescent="0.4">
      <c r="A2104" s="31">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31"/>
      <c r="C2104" s="25" t="str">
        <f t="shared" si="64"/>
        <v>001</v>
      </c>
      <c r="D2104" s="31"/>
      <c r="E2104" s="31"/>
      <c r="F2104" s="31" t="str">
        <f>IF(A2104&lt;&gt;"", _xlfn.IFNA(INDEX(Input_Lieferant!$A$9:$AS$159,MATCH(A2104,Input_Lieferant!$B$9:$B$158,0),MATCH(W2104,Input_Lieferant!$A$8:$AS$8,0)),""), "")&amp;""</f>
        <v>CHF</v>
      </c>
      <c r="G2104" s="31"/>
      <c r="H2104" s="31"/>
      <c r="I2104" s="31"/>
      <c r="J2104" s="31"/>
      <c r="K2104" s="31"/>
      <c r="L2104" s="31"/>
      <c r="M2104" s="31"/>
      <c r="N2104" s="31"/>
      <c r="O2104" s="31"/>
      <c r="P2104" s="31"/>
      <c r="Q2104" s="31"/>
      <c r="R2104" s="31"/>
      <c r="S2104" s="31"/>
      <c r="T2104" s="31"/>
      <c r="U2104" s="31"/>
      <c r="V2104" s="31"/>
      <c r="W2104" s="31" t="str">
        <f t="shared" si="65"/>
        <v>V_WAEHRUNG</v>
      </c>
      <c r="X2104" s="31"/>
      <c r="Y2104" s="31"/>
      <c r="Z2104" s="31"/>
      <c r="AA2104" s="31"/>
      <c r="AB2104" s="31"/>
      <c r="AC2104" s="31"/>
      <c r="AD2104" s="31"/>
      <c r="AE2104" s="31"/>
      <c r="AF2104" s="31"/>
      <c r="AG2104" s="31"/>
      <c r="AH2104" s="31"/>
    </row>
    <row r="2105" spans="1:34" x14ac:dyDescent="0.4">
      <c r="A2105" s="31">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31"/>
      <c r="C2105" s="25" t="str">
        <f t="shared" si="64"/>
        <v>001</v>
      </c>
      <c r="D2105" s="31"/>
      <c r="E2105" s="31"/>
      <c r="F2105" s="31" t="str">
        <f>IF(A2105&lt;&gt;"", _xlfn.IFNA(INDEX(Input_Lieferant!$A$9:$AS$159,MATCH(A2105,Input_Lieferant!$B$9:$B$158,0),MATCH(W2105,Input_Lieferant!$A$8:$AS$8,0)),""), "")&amp;""</f>
        <v>21</v>
      </c>
      <c r="G2105" s="31"/>
      <c r="H2105" s="31"/>
      <c r="I2105" s="31"/>
      <c r="J2105" s="31"/>
      <c r="K2105" s="31"/>
      <c r="L2105" s="31"/>
      <c r="M2105" s="31"/>
      <c r="N2105" s="31"/>
      <c r="O2105" s="31"/>
      <c r="P2105" s="31"/>
      <c r="Q2105" s="31"/>
      <c r="R2105" s="31"/>
      <c r="S2105" s="31"/>
      <c r="T2105" s="31"/>
      <c r="U2105" s="31"/>
      <c r="V2105" s="31"/>
      <c r="W2105" s="31" t="str">
        <f t="shared" si="65"/>
        <v>V_PREISEINHEIT</v>
      </c>
      <c r="X2105" s="31"/>
      <c r="Y2105" s="31"/>
      <c r="Z2105" s="31"/>
      <c r="AA2105" s="31"/>
      <c r="AB2105" s="31"/>
      <c r="AC2105" s="31"/>
      <c r="AD2105" s="31"/>
      <c r="AE2105" s="31"/>
      <c r="AF2105" s="31"/>
      <c r="AG2105" s="31"/>
      <c r="AH2105" s="31"/>
    </row>
    <row r="2106" spans="1:34" x14ac:dyDescent="0.4">
      <c r="A2106" s="31">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31"/>
      <c r="C2106" s="25" t="str">
        <f t="shared" si="64"/>
        <v>001</v>
      </c>
      <c r="D2106" s="31"/>
      <c r="E2106" s="31"/>
      <c r="F2106" s="31">
        <f ca="1">IF(A2106&lt;&gt;"",NOW(),"")</f>
        <v>45755.45830648148</v>
      </c>
      <c r="G2106" s="31"/>
      <c r="H2106" s="31"/>
      <c r="I2106" s="31"/>
      <c r="J2106" s="31"/>
      <c r="K2106" s="31"/>
      <c r="L2106" s="31"/>
      <c r="M2106" s="31"/>
      <c r="N2106" s="31"/>
      <c r="O2106" s="31"/>
      <c r="P2106" s="31"/>
      <c r="Q2106" s="31"/>
      <c r="R2106" s="31"/>
      <c r="S2106" s="31"/>
      <c r="T2106" s="31"/>
      <c r="U2106" s="31"/>
      <c r="V2106" s="31"/>
      <c r="W2106" s="31" t="str">
        <f t="shared" si="65"/>
        <v>V_GUELTIGAB</v>
      </c>
      <c r="X2106" s="31"/>
      <c r="Y2106" s="31"/>
      <c r="Z2106" s="31"/>
      <c r="AA2106" s="31"/>
      <c r="AB2106" s="31"/>
      <c r="AC2106" s="31"/>
      <c r="AD2106" s="31"/>
      <c r="AE2106" s="31"/>
      <c r="AF2106" s="31"/>
      <c r="AG2106" s="31"/>
      <c r="AH2106" s="31"/>
    </row>
    <row r="2107" spans="1:34" x14ac:dyDescent="0.4">
      <c r="A2107" s="31">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31"/>
      <c r="C2107" s="25" t="str">
        <f t="shared" si="64"/>
        <v>001</v>
      </c>
      <c r="D2107" s="31"/>
      <c r="E2107" s="31"/>
      <c r="F2107" s="31" t="str">
        <f>IF(A2107&lt;&gt;"", _xlfn.IFNA(INDEX('Systemmanager - Datenassistent'!$A$9:$AE$159,MATCH(A2107,Input_Lieferant!$B$9:$B$158,0),MATCH(W2107,'Systemmanager - Datenassistent'!$A$8:$AE$8,0)),""), "")&amp;""</f>
        <v>X</v>
      </c>
      <c r="G2107" s="31"/>
      <c r="H2107" s="31"/>
      <c r="I2107" s="31"/>
      <c r="J2107" s="31"/>
      <c r="K2107" s="31"/>
      <c r="L2107" s="31"/>
      <c r="M2107" s="31"/>
      <c r="N2107" s="31"/>
      <c r="O2107" s="31"/>
      <c r="P2107" s="31"/>
      <c r="Q2107" s="31"/>
      <c r="R2107" s="31"/>
      <c r="S2107" s="31"/>
      <c r="T2107" s="31"/>
      <c r="U2107" s="31"/>
      <c r="V2107" s="31"/>
      <c r="W2107" s="31" t="str">
        <f t="shared" si="65"/>
        <v>V_MIET_RELEVANZ</v>
      </c>
      <c r="X2107" s="31"/>
      <c r="Y2107" s="31"/>
      <c r="Z2107" s="31"/>
      <c r="AA2107" s="31"/>
      <c r="AB2107" s="31"/>
      <c r="AC2107" s="31"/>
      <c r="AD2107" s="31"/>
      <c r="AE2107" s="31"/>
      <c r="AF2107" s="31"/>
      <c r="AG2107" s="31"/>
      <c r="AH2107" s="31"/>
    </row>
    <row r="2108" spans="1:34" x14ac:dyDescent="0.4">
      <c r="A2108" s="31">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31"/>
      <c r="C2108" s="25" t="str">
        <f t="shared" si="64"/>
        <v>001</v>
      </c>
      <c r="D2108" s="31"/>
      <c r="E2108" s="31"/>
      <c r="F2108" s="31" t="str">
        <f>IF(A2108&lt;&gt;"", _xlfn.IFNA(INDEX('Systemmanager - Datenassistent'!$A$9:$AE$159,MATCH(A2108,Input_Lieferant!$B$9:$B$158,0),MATCH(W2108,'Systemmanager - Datenassistent'!$A$8:$AE$8,0)),""), "")&amp;""</f>
        <v/>
      </c>
      <c r="G2108" s="31"/>
      <c r="H2108" s="31"/>
      <c r="I2108" s="31"/>
      <c r="J2108" s="31"/>
      <c r="K2108" s="31"/>
      <c r="L2108" s="31"/>
      <c r="M2108" s="31"/>
      <c r="N2108" s="31"/>
      <c r="O2108" s="31"/>
      <c r="P2108" s="31"/>
      <c r="Q2108" s="31"/>
      <c r="R2108" s="31"/>
      <c r="S2108" s="31"/>
      <c r="T2108" s="31"/>
      <c r="U2108" s="31"/>
      <c r="V2108" s="31"/>
      <c r="W2108" s="31" t="str">
        <f t="shared" si="65"/>
        <v>V_NACHSCHUBKLASSE</v>
      </c>
      <c r="X2108" s="31"/>
      <c r="Y2108" s="31"/>
      <c r="Z2108" s="31"/>
      <c r="AA2108" s="31"/>
      <c r="AB2108" s="31"/>
      <c r="AC2108" s="31"/>
      <c r="AD2108" s="31"/>
      <c r="AE2108" s="31"/>
      <c r="AF2108" s="31"/>
      <c r="AG2108" s="31"/>
      <c r="AH2108" s="31"/>
    </row>
    <row r="2109" spans="1:34" x14ac:dyDescent="0.4">
      <c r="A2109" s="31">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31"/>
      <c r="C2109" s="25" t="str">
        <f t="shared" si="64"/>
        <v>001</v>
      </c>
      <c r="D2109" s="31"/>
      <c r="E2109" s="31"/>
      <c r="F2109" s="31" t="str">
        <f>IF(A2109&lt;&gt;"", _xlfn.IFNA(INDEX(Input_Lieferant!$A$9:$AS$159,MATCH(A2109,Input_Lieferant!$B$9:$B$158,0),MATCH(W2109,Input_Lieferant!$A$8:$AS$8,0)),""), "")&amp;""</f>
        <v>35</v>
      </c>
      <c r="G2109" s="31"/>
      <c r="H2109" s="31"/>
      <c r="I2109" s="31"/>
      <c r="J2109" s="31"/>
      <c r="K2109" s="31"/>
      <c r="L2109" s="31"/>
      <c r="M2109" s="31"/>
      <c r="N2109" s="31"/>
      <c r="O2109" s="31"/>
      <c r="P2109" s="31"/>
      <c r="Q2109" s="31"/>
      <c r="R2109" s="31"/>
      <c r="S2109" s="31"/>
      <c r="T2109" s="31"/>
      <c r="U2109" s="31"/>
      <c r="V2109" s="31"/>
      <c r="W2109" s="31" t="str">
        <f t="shared" si="65"/>
        <v>V_LAGERFAEHIGKEIT</v>
      </c>
      <c r="X2109" s="31"/>
      <c r="Y2109" s="31"/>
      <c r="Z2109" s="31"/>
      <c r="AA2109" s="31"/>
      <c r="AB2109" s="31"/>
      <c r="AC2109" s="31"/>
      <c r="AD2109" s="31"/>
      <c r="AE2109" s="31"/>
      <c r="AF2109" s="31"/>
      <c r="AG2109" s="31"/>
      <c r="AH2109" s="31"/>
    </row>
    <row r="2110" spans="1:34" x14ac:dyDescent="0.4">
      <c r="A2110" s="31">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31"/>
      <c r="C2110" s="25" t="str">
        <f t="shared" si="64"/>
        <v>001</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V_BETRIEBSMITTEL</v>
      </c>
      <c r="X2110" s="31"/>
      <c r="Y2110" s="31"/>
      <c r="Z2110" s="31"/>
      <c r="AA2110" s="31"/>
      <c r="AB2110" s="31"/>
      <c r="AC2110" s="31"/>
      <c r="AD2110" s="31"/>
      <c r="AE2110" s="31"/>
      <c r="AF2110" s="31"/>
      <c r="AG2110" s="31"/>
      <c r="AH2110" s="31"/>
    </row>
    <row r="2111" spans="1:34" x14ac:dyDescent="0.4">
      <c r="A2111" s="31">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31"/>
      <c r="C2111" s="25" t="str">
        <f t="shared" si="64"/>
        <v>001</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V_SONDERBETRIEBSMITTEL_MKZ</v>
      </c>
      <c r="X2111" s="31"/>
      <c r="Y2111" s="31"/>
      <c r="Z2111" s="31"/>
      <c r="AA2111" s="31"/>
      <c r="AB2111" s="31"/>
      <c r="AC2111" s="31"/>
      <c r="AD2111" s="31"/>
      <c r="AE2111" s="31"/>
      <c r="AF2111" s="31"/>
      <c r="AG2111" s="31"/>
      <c r="AH2111" s="31"/>
    </row>
    <row r="2112" spans="1:34" x14ac:dyDescent="0.4">
      <c r="A2112" s="31">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31"/>
      <c r="C2112" s="25" t="str">
        <f t="shared" si="64"/>
        <v>001</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V_SONDERBETRIEBSMITTEL_PRD</v>
      </c>
      <c r="X2112" s="31"/>
      <c r="Y2112" s="31"/>
      <c r="Z2112" s="31"/>
      <c r="AA2112" s="31"/>
      <c r="AB2112" s="31"/>
      <c r="AC2112" s="31"/>
      <c r="AD2112" s="31"/>
      <c r="AE2112" s="31"/>
      <c r="AF2112" s="31"/>
      <c r="AG2112" s="31"/>
      <c r="AH2112" s="31"/>
    </row>
    <row r="2113" spans="1:34" x14ac:dyDescent="0.4">
      <c r="A2113" s="31">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31"/>
      <c r="C2113" s="25" t="str">
        <f t="shared" si="64"/>
        <v>001</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31"/>
      <c r="H2113" s="31"/>
      <c r="I2113" s="31"/>
      <c r="J2113" s="31"/>
      <c r="K2113" s="31"/>
      <c r="L2113" s="31"/>
      <c r="M2113" s="31"/>
      <c r="N2113" s="31"/>
      <c r="O2113" s="31"/>
      <c r="P2113" s="31"/>
      <c r="Q2113" s="31"/>
      <c r="R2113" s="31"/>
      <c r="S2113" s="31"/>
      <c r="T2113" s="31"/>
      <c r="U2113" s="31"/>
      <c r="V2113" s="31"/>
      <c r="W2113" s="31" t="str">
        <f t="shared" si="65"/>
        <v>V_SONDERBETRIEBSMITTEL_TRP</v>
      </c>
      <c r="X2113" s="31"/>
      <c r="Y2113" s="31"/>
      <c r="Z2113" s="31"/>
      <c r="AA2113" s="31"/>
      <c r="AB2113" s="31"/>
      <c r="AC2113" s="31"/>
      <c r="AD2113" s="31"/>
      <c r="AE2113" s="31"/>
      <c r="AF2113" s="31"/>
      <c r="AG2113" s="31"/>
      <c r="AH2113" s="31"/>
    </row>
    <row r="2114" spans="1:34" x14ac:dyDescent="0.4">
      <c r="A2114" s="31">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31"/>
      <c r="C2114" s="25" t="str">
        <f t="shared" ref="C2114:C2177" si="66">IF(A2114="","","001")</f>
        <v>001</v>
      </c>
      <c r="D2114" s="31"/>
      <c r="E2114" s="31"/>
      <c r="F2114" s="31" t="str">
        <f>IF(A2114&lt;&gt;"", _xlfn.IFNA(INDEX(Grunddaten!$A$9:$S$159,MATCH(A2114,Input_Lieferant!$B$9:$B$158,0),MATCH(W2114,Grunddaten!$A$8:$M$8,0)),""), "")&amp;""</f>
        <v>kpegtJjBQJinAvlbcWfosInTPRIHXq</v>
      </c>
      <c r="G2114" s="31"/>
      <c r="H2114" s="31"/>
      <c r="I2114" s="31"/>
      <c r="J2114" s="31"/>
      <c r="K2114" s="31"/>
      <c r="L2114" s="31"/>
      <c r="M2114" s="31"/>
      <c r="N2114" s="31"/>
      <c r="O2114" s="31"/>
      <c r="P2114" s="31"/>
      <c r="Q2114" s="31"/>
      <c r="R2114" s="31"/>
      <c r="S2114" s="31"/>
      <c r="T2114" s="31"/>
      <c r="U2114" s="31"/>
      <c r="V2114" s="31"/>
      <c r="W2114" s="31" t="str">
        <f t="shared" si="65"/>
        <v>V_A_NUMMER</v>
      </c>
      <c r="X2114" s="31"/>
      <c r="Y2114" s="31"/>
      <c r="Z2114" s="31"/>
      <c r="AA2114" s="31"/>
      <c r="AB2114" s="31"/>
      <c r="AC2114" s="31"/>
      <c r="AD2114" s="31"/>
      <c r="AE2114" s="31"/>
      <c r="AF2114" s="31"/>
      <c r="AG2114" s="31"/>
      <c r="AH2114" s="31"/>
    </row>
    <row r="2115" spans="1:34" x14ac:dyDescent="0.4">
      <c r="A2115" s="31">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31"/>
      <c r="C2115" s="25" t="str">
        <f t="shared" si="66"/>
        <v>001</v>
      </c>
      <c r="D2115" s="31"/>
      <c r="E2115" s="31"/>
      <c r="F2115" s="31" t="str">
        <f>IF(A2115&lt;&gt;"", _xlfn.IFNA(INDEX(Grunddaten!$A$9:$S$159,MATCH(A2115,Input_Lieferant!$B$9:$B$158,0),MATCH(W2115,Grunddaten!$A$8:$M$8,0)),""), "")&amp;""</f>
        <v>8.49</v>
      </c>
      <c r="G2115" s="31"/>
      <c r="H2115" s="31"/>
      <c r="I2115" s="31"/>
      <c r="J2115" s="31"/>
      <c r="K2115" s="31"/>
      <c r="L2115" s="31"/>
      <c r="M2115" s="31"/>
      <c r="N2115" s="31"/>
      <c r="O2115" s="31"/>
      <c r="P2115" s="31"/>
      <c r="Q2115" s="31"/>
      <c r="R2115" s="31"/>
      <c r="S2115" s="31"/>
      <c r="T2115" s="31"/>
      <c r="U2115" s="31"/>
      <c r="V2115" s="31"/>
      <c r="W2115" s="31" t="str">
        <f t="shared" si="65"/>
        <v>V_REVFREMD</v>
      </c>
      <c r="X2115" s="31"/>
      <c r="Y2115" s="31"/>
      <c r="Z2115" s="31"/>
      <c r="AA2115" s="31"/>
      <c r="AB2115" s="31"/>
      <c r="AC2115" s="31"/>
      <c r="AD2115" s="31"/>
      <c r="AE2115" s="31"/>
      <c r="AF2115" s="31"/>
      <c r="AG2115" s="31"/>
      <c r="AH2115" s="31"/>
    </row>
    <row r="2116" spans="1:34" x14ac:dyDescent="0.4">
      <c r="A2116" s="31">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31"/>
      <c r="C2116" s="25" t="str">
        <f t="shared" si="66"/>
        <v>001</v>
      </c>
      <c r="D2116" s="31"/>
      <c r="E2116" s="31"/>
      <c r="F2116" s="31" t="str">
        <f>IF(A2116&lt;&gt;"", _xlfn.IFNA(INDEX(Grunddaten!$A$9:$S$159,MATCH(A2116,Input_Lieferant!$B$9:$B$158,0),MATCH(W2116,Grunddaten!$A$8:$M$8,0)),""), "")&amp;""</f>
        <v>1.24</v>
      </c>
      <c r="G2116" s="31"/>
      <c r="H2116" s="31"/>
      <c r="I2116" s="31"/>
      <c r="J2116" s="31"/>
      <c r="K2116" s="31"/>
      <c r="L2116" s="31"/>
      <c r="M2116" s="31"/>
      <c r="N2116" s="31"/>
      <c r="O2116" s="31"/>
      <c r="P2116" s="31"/>
      <c r="Q2116" s="31"/>
      <c r="R2116" s="31"/>
      <c r="S2116" s="31"/>
      <c r="T2116" s="31"/>
      <c r="U2116" s="31"/>
      <c r="V2116" s="31"/>
      <c r="W2116" s="31" t="str">
        <f t="shared" si="65"/>
        <v>V_REVEIGEN</v>
      </c>
      <c r="X2116" s="31"/>
      <c r="Y2116" s="31"/>
      <c r="Z2116" s="31"/>
      <c r="AA2116" s="31"/>
      <c r="AB2116" s="31"/>
      <c r="AC2116" s="31"/>
      <c r="AD2116" s="31"/>
      <c r="AE2116" s="31"/>
      <c r="AF2116" s="31"/>
      <c r="AG2116" s="31"/>
      <c r="AH2116" s="31"/>
    </row>
    <row r="2117" spans="1:34" x14ac:dyDescent="0.4">
      <c r="A2117" s="31">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31"/>
      <c r="C2117" s="25" t="str">
        <f t="shared" si="66"/>
        <v>001</v>
      </c>
      <c r="D2117" s="31"/>
      <c r="E2117" s="31"/>
      <c r="F2117" s="31" t="str">
        <f>IF(A2117&lt;&gt;"", _xlfn.IFNA(INDEX('Systemmanager - Datenassistent'!$A$9:$AE$159,MATCH(A2117,Input_Lieferant!$B$9:$B$158,0),MATCH(W2117,'Systemmanager - Datenassistent'!$A$8:$AE$8,0)),""), "")&amp;""</f>
        <v>ofvbtGHebNnempyKzAzjRrCOkUNydM</v>
      </c>
      <c r="G2117" s="31"/>
      <c r="H2117" s="31"/>
      <c r="I2117" s="31"/>
      <c r="J2117" s="31"/>
      <c r="K2117" s="31"/>
      <c r="L2117" s="31"/>
      <c r="M2117" s="31"/>
      <c r="N2117" s="31"/>
      <c r="O2117" s="31"/>
      <c r="P2117" s="31"/>
      <c r="Q2117" s="31"/>
      <c r="R2117" s="31"/>
      <c r="S2117" s="31"/>
      <c r="T2117" s="31"/>
      <c r="U2117" s="31"/>
      <c r="V2117" s="31"/>
      <c r="W2117" s="31" t="str">
        <f t="shared" si="65"/>
        <v>V_SYSTEMMANAGER</v>
      </c>
      <c r="X2117" s="31"/>
      <c r="Y2117" s="31"/>
      <c r="Z2117" s="31"/>
      <c r="AA2117" s="31"/>
      <c r="AB2117" s="31"/>
      <c r="AC2117" s="31"/>
      <c r="AD2117" s="31"/>
      <c r="AE2117" s="31"/>
      <c r="AF2117" s="31"/>
      <c r="AG2117" s="31"/>
      <c r="AH2117" s="31"/>
    </row>
    <row r="2118" spans="1:34" x14ac:dyDescent="0.4">
      <c r="A2118" s="31">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31"/>
      <c r="C2118" s="25" t="str">
        <f t="shared" si="66"/>
        <v>001</v>
      </c>
      <c r="D2118" s="31"/>
      <c r="E2118" s="31"/>
      <c r="F2118" s="31" t="str">
        <f>IF(A2118&lt;&gt;"", _xlfn.IFNA(INDEX(Grunddaten!$A$9:$S$159,MATCH(A2118,Input_Lieferant!$B$9:$B$158,0),MATCH(W2118,Grunddaten!$A$8:$M$8,0)),""), "")&amp;""</f>
        <v>N</v>
      </c>
      <c r="G2118" s="31"/>
      <c r="H2118" s="31"/>
      <c r="I2118" s="31"/>
      <c r="J2118" s="31"/>
      <c r="K2118" s="31"/>
      <c r="L2118" s="31"/>
      <c r="M2118" s="31"/>
      <c r="N2118" s="31"/>
      <c r="O2118" s="31"/>
      <c r="P2118" s="31"/>
      <c r="Q2118" s="31"/>
      <c r="R2118" s="31"/>
      <c r="S2118" s="31"/>
      <c r="T2118" s="31"/>
      <c r="U2118" s="31"/>
      <c r="V2118" s="31"/>
      <c r="W2118" s="31" t="str">
        <f t="shared" si="65"/>
        <v>V_UEBERSETZUNG</v>
      </c>
      <c r="X2118" s="31"/>
      <c r="Y2118" s="31"/>
      <c r="Z2118" s="31"/>
      <c r="AA2118" s="31"/>
      <c r="AB2118" s="31"/>
      <c r="AC2118" s="31"/>
      <c r="AD2118" s="31"/>
      <c r="AE2118" s="31"/>
      <c r="AF2118" s="31"/>
      <c r="AG2118" s="31"/>
      <c r="AH2118" s="31"/>
    </row>
    <row r="2119" spans="1:34" x14ac:dyDescent="0.4">
      <c r="A2119" s="31">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31"/>
      <c r="C2119" s="25" t="str">
        <f t="shared" si="66"/>
        <v>001</v>
      </c>
      <c r="D2119" s="31"/>
      <c r="E2119" s="31"/>
      <c r="F2119" s="31" t="str">
        <f>IF(A2119&lt;&gt;"", _xlfn.IFNA(INDEX('Systemmanager - Datenassistent'!$A$9:$AE$159,MATCH(A2119,Input_Lieferant!$B$9:$B$158,0),MATCH(W2119,'Systemmanager - Datenassistent'!$A$8:$AE$8,0)),""), "")&amp;""</f>
        <v>ognPseVHBJszVgIcBRVNDFqSLLMHqG</v>
      </c>
      <c r="G2119" s="31"/>
      <c r="H2119" s="31"/>
      <c r="I2119" s="31"/>
      <c r="J2119" s="31"/>
      <c r="K2119" s="31"/>
      <c r="L2119" s="31"/>
      <c r="M2119" s="31"/>
      <c r="N2119" s="31"/>
      <c r="O2119" s="31"/>
      <c r="P2119" s="31"/>
      <c r="Q2119" s="31"/>
      <c r="R2119" s="31"/>
      <c r="S2119" s="31"/>
      <c r="T2119" s="31"/>
      <c r="U2119" s="31"/>
      <c r="V2119" s="31"/>
      <c r="W2119" s="31" t="str">
        <f t="shared" si="65"/>
        <v>V_KENNZIFFER</v>
      </c>
      <c r="X2119" s="31"/>
      <c r="Y2119" s="31"/>
      <c r="Z2119" s="31"/>
      <c r="AA2119" s="31"/>
      <c r="AB2119" s="31"/>
      <c r="AC2119" s="31"/>
      <c r="AD2119" s="31"/>
      <c r="AE2119" s="31"/>
      <c r="AF2119" s="31"/>
      <c r="AG2119" s="31"/>
      <c r="AH2119" s="31"/>
    </row>
    <row r="2120" spans="1:34" x14ac:dyDescent="0.4">
      <c r="A2120" s="31">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31"/>
      <c r="C2120" s="25" t="str">
        <f t="shared" si="66"/>
        <v>001</v>
      </c>
      <c r="D2120" s="31"/>
      <c r="E2120" s="31"/>
      <c r="F2120" s="31" t="str">
        <f>IF(A2120&lt;&gt;"", _xlfn.IFNA(INDEX('Systemmanager - Datenassistent'!$A$9:$AE$159,MATCH(A2120,Input_Lieferant!$B$9:$B$158,0),MATCH(W2120,'Systemmanager - Datenassistent'!$A$8:$AE$8,0)),""), "")&amp;""</f>
        <v>GFgfnPJRnKgkxCeVagquUCuiiTXjFS</v>
      </c>
      <c r="G2120" s="31"/>
      <c r="H2120" s="31"/>
      <c r="I2120" s="31"/>
      <c r="J2120" s="31"/>
      <c r="K2120" s="31"/>
      <c r="L2120" s="31"/>
      <c r="M2120" s="31"/>
      <c r="N2120" s="31"/>
      <c r="O2120" s="31"/>
      <c r="P2120" s="31"/>
      <c r="Q2120" s="31"/>
      <c r="R2120" s="31"/>
      <c r="S2120" s="31"/>
      <c r="T2120" s="31"/>
      <c r="U2120" s="31"/>
      <c r="V2120" s="31"/>
      <c r="W2120" s="31" t="str">
        <f t="shared" si="65"/>
        <v>V_NEXT_HIGHER</v>
      </c>
      <c r="X2120" s="31"/>
      <c r="Y2120" s="31"/>
      <c r="Z2120" s="31"/>
      <c r="AA2120" s="31"/>
      <c r="AB2120" s="31"/>
      <c r="AC2120" s="31"/>
      <c r="AD2120" s="31"/>
      <c r="AE2120" s="31"/>
      <c r="AF2120" s="31"/>
      <c r="AG2120" s="31"/>
      <c r="AH2120" s="31"/>
    </row>
    <row r="2121" spans="1:34" x14ac:dyDescent="0.4">
      <c r="A2121" s="31">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31"/>
      <c r="C2121" s="25" t="str">
        <f t="shared" si="66"/>
        <v>001</v>
      </c>
      <c r="D2121" s="31"/>
      <c r="E2121" s="31"/>
      <c r="F2121" s="31" t="str">
        <f>IF(A2121&lt;&gt;"", _xlfn.IFNA(INDEX(Grunddaten!$A$9:$S$159,MATCH(A2121,Input_Lieferant!$B$9:$B$158,0),MATCH(W2121,Grunddaten!$A$8:$M$8,0)),""), "")&amp;""</f>
        <v/>
      </c>
      <c r="G2121" s="31"/>
      <c r="H2121" s="31"/>
      <c r="I2121" s="31"/>
      <c r="J2121" s="31"/>
      <c r="K2121" s="31"/>
      <c r="L2121" s="31"/>
      <c r="M2121" s="31"/>
      <c r="N2121" s="31"/>
      <c r="O2121" s="31"/>
      <c r="P2121" s="31"/>
      <c r="Q2121" s="31"/>
      <c r="R2121" s="31"/>
      <c r="S2121" s="31"/>
      <c r="T2121" s="31"/>
      <c r="U2121" s="31"/>
      <c r="V2121" s="31"/>
      <c r="W2121" s="31" t="str">
        <f t="shared" si="65"/>
        <v>V_ZERTFLUG</v>
      </c>
      <c r="X2121" s="31"/>
      <c r="Y2121" s="31"/>
      <c r="Z2121" s="31"/>
      <c r="AA2121" s="31"/>
      <c r="AB2121" s="31"/>
      <c r="AC2121" s="31"/>
      <c r="AD2121" s="31"/>
      <c r="AE2121" s="31"/>
      <c r="AF2121" s="31"/>
      <c r="AG2121" s="31"/>
      <c r="AH2121" s="31"/>
    </row>
    <row r="2122" spans="1:34" x14ac:dyDescent="0.4">
      <c r="A2122" s="31">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31"/>
      <c r="C2122" s="25" t="str">
        <f t="shared" si="66"/>
        <v>001</v>
      </c>
      <c r="D2122" s="31"/>
      <c r="E2122" s="31"/>
      <c r="F2122" s="31" t="str">
        <f>IF(A2122&lt;&gt;"", _xlfn.IFNA(INDEX('Systemmanager - Datenassistent'!$A$9:$AE$159,MATCH(A2122,Input_Lieferant!$B$9:$B$158,0),MATCH(W2122,'Systemmanager - Datenassistent'!$A$8:$AE$8,0)),""), "")&amp;""</f>
        <v>X</v>
      </c>
      <c r="G2122" s="31"/>
      <c r="H2122" s="31"/>
      <c r="I2122" s="31"/>
      <c r="J2122" s="31"/>
      <c r="K2122" s="31"/>
      <c r="L2122" s="31"/>
      <c r="M2122" s="31"/>
      <c r="N2122" s="31"/>
      <c r="O2122" s="31"/>
      <c r="P2122" s="31"/>
      <c r="Q2122" s="31"/>
      <c r="R2122" s="31"/>
      <c r="S2122" s="31"/>
      <c r="T2122" s="31"/>
      <c r="U2122" s="31"/>
      <c r="V2122" s="31"/>
      <c r="W2122" s="31" t="str">
        <f t="shared" si="65"/>
        <v>V_APM</v>
      </c>
      <c r="X2122" s="31"/>
      <c r="Y2122" s="31"/>
      <c r="Z2122" s="31"/>
      <c r="AA2122" s="31"/>
      <c r="AB2122" s="31"/>
      <c r="AC2122" s="31"/>
      <c r="AD2122" s="31"/>
      <c r="AE2122" s="31"/>
      <c r="AF2122" s="31"/>
      <c r="AG2122" s="31"/>
      <c r="AH2122" s="31"/>
    </row>
    <row r="2123" spans="1:34" x14ac:dyDescent="0.4">
      <c r="A2123" s="31">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31"/>
      <c r="C2123" s="25" t="str">
        <f t="shared" si="66"/>
        <v>001</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V_CHEOPS</v>
      </c>
      <c r="X2123" s="31"/>
      <c r="Y2123" s="31"/>
      <c r="Z2123" s="31"/>
      <c r="AA2123" s="31"/>
      <c r="AB2123" s="31"/>
      <c r="AC2123" s="31"/>
      <c r="AD2123" s="31"/>
      <c r="AE2123" s="31"/>
      <c r="AF2123" s="31"/>
      <c r="AG2123" s="31"/>
      <c r="AH2123" s="31"/>
    </row>
    <row r="2124" spans="1:34" x14ac:dyDescent="0.4">
      <c r="A2124" s="31">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31"/>
      <c r="C2124" s="25" t="str">
        <f t="shared" si="66"/>
        <v>001</v>
      </c>
      <c r="D2124" s="31"/>
      <c r="E2124" s="31"/>
      <c r="F2124" s="31" t="str">
        <f>IF(A2124&lt;&gt;"", _xlfn.IFNA(INDEX('Systemmanager - Datenassistent'!$A$9:$AE$159,MATCH(A2124,Input_Lieferant!$B$9:$B$158,0),MATCH(W2124,'Systemmanager - Datenassistent'!$A$8:$AE$8,0)),""), "")&amp;""</f>
        <v>X</v>
      </c>
      <c r="G2124" s="31"/>
      <c r="H2124" s="31"/>
      <c r="I2124" s="31"/>
      <c r="J2124" s="31"/>
      <c r="K2124" s="31"/>
      <c r="L2124" s="31"/>
      <c r="M2124" s="31"/>
      <c r="N2124" s="31"/>
      <c r="O2124" s="31"/>
      <c r="P2124" s="31"/>
      <c r="Q2124" s="31"/>
      <c r="R2124" s="31"/>
      <c r="S2124" s="31"/>
      <c r="T2124" s="31"/>
      <c r="U2124" s="31"/>
      <c r="V2124" s="31"/>
      <c r="W2124" s="31" t="str">
        <f t="shared" si="65"/>
        <v>V_SVSAA</v>
      </c>
      <c r="X2124" s="31"/>
      <c r="Y2124" s="31"/>
      <c r="Z2124" s="31"/>
      <c r="AA2124" s="31"/>
      <c r="AB2124" s="31"/>
      <c r="AC2124" s="31"/>
      <c r="AD2124" s="31"/>
      <c r="AE2124" s="31"/>
      <c r="AF2124" s="31"/>
      <c r="AG2124" s="31"/>
      <c r="AH2124" s="31"/>
    </row>
    <row r="2125" spans="1:34" x14ac:dyDescent="0.4">
      <c r="A2125" s="31">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31"/>
      <c r="C2125" s="25" t="str">
        <f t="shared" si="66"/>
        <v>001</v>
      </c>
      <c r="D2125" s="31"/>
      <c r="E2125" s="31"/>
      <c r="F2125" s="31" t="str">
        <f>IF(A2125&lt;&gt;"", IFERROR(ROUND(INDEX(Input_Lieferant!$A$9:$AS$159,MATCH(A2125,Input_Lieferant!$B$9:$B$158,0),MATCH(W2125,Input_Lieferant!$A$8:$AS$8,0)),2),""), "")&amp;""</f>
        <v>1.72</v>
      </c>
      <c r="G2125" s="31"/>
      <c r="H2125" s="31"/>
      <c r="I2125" s="31"/>
      <c r="J2125" s="31"/>
      <c r="K2125" s="31"/>
      <c r="L2125" s="31"/>
      <c r="M2125" s="31"/>
      <c r="N2125" s="31"/>
      <c r="O2125" s="31"/>
      <c r="P2125" s="31"/>
      <c r="Q2125" s="31"/>
      <c r="R2125" s="31"/>
      <c r="S2125" s="31"/>
      <c r="T2125" s="31"/>
      <c r="U2125" s="31"/>
      <c r="V2125" s="31"/>
      <c r="W2125" s="31" t="str">
        <f t="shared" si="65"/>
        <v>V_BEWERTUNGSPREIS</v>
      </c>
      <c r="X2125" s="31"/>
      <c r="Y2125" s="31"/>
      <c r="Z2125" s="31"/>
      <c r="AA2125" s="31"/>
      <c r="AB2125" s="31"/>
      <c r="AC2125" s="31"/>
      <c r="AD2125" s="31"/>
      <c r="AE2125" s="31"/>
      <c r="AF2125" s="31"/>
      <c r="AG2125" s="31"/>
      <c r="AH2125" s="31"/>
    </row>
    <row r="2126" spans="1:34" x14ac:dyDescent="0.4">
      <c r="A2126" s="31">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31"/>
      <c r="C2126" s="25" t="str">
        <f t="shared" si="66"/>
        <v>001</v>
      </c>
      <c r="D2126" s="31"/>
      <c r="E2126" s="31"/>
      <c r="F2126" s="31" t="str">
        <f>IF(A2126&lt;&gt;"", _xlfn.IFNA(INDEX(Input_Lieferant!$A$9:$AS$159,MATCH(A2126,Input_Lieferant!$B$9:$B$158,0),MATCH(W2126,Input_Lieferant!$A$8:$AS$8,0)),""), "")&amp;""</f>
        <v>CHF</v>
      </c>
      <c r="G2126" s="31"/>
      <c r="H2126" s="31"/>
      <c r="I2126" s="31"/>
      <c r="J2126" s="31"/>
      <c r="K2126" s="31"/>
      <c r="L2126" s="31"/>
      <c r="M2126" s="31"/>
      <c r="N2126" s="31"/>
      <c r="O2126" s="31"/>
      <c r="P2126" s="31"/>
      <c r="Q2126" s="31"/>
      <c r="R2126" s="31"/>
      <c r="S2126" s="31"/>
      <c r="T2126" s="31"/>
      <c r="U2126" s="31"/>
      <c r="V2126" s="31"/>
      <c r="W2126" s="31" t="str">
        <f t="shared" si="65"/>
        <v>V_WAEHRUNG</v>
      </c>
      <c r="X2126" s="31"/>
      <c r="Y2126" s="31"/>
      <c r="Z2126" s="31"/>
      <c r="AA2126" s="31"/>
      <c r="AB2126" s="31"/>
      <c r="AC2126" s="31"/>
      <c r="AD2126" s="31"/>
      <c r="AE2126" s="31"/>
      <c r="AF2126" s="31"/>
      <c r="AG2126" s="31"/>
      <c r="AH2126" s="31"/>
    </row>
    <row r="2127" spans="1:34" x14ac:dyDescent="0.4">
      <c r="A2127" s="31">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31"/>
      <c r="C2127" s="25" t="str">
        <f t="shared" si="66"/>
        <v>001</v>
      </c>
      <c r="D2127" s="31"/>
      <c r="E2127" s="31"/>
      <c r="F2127" s="31" t="str">
        <f>IF(A2127&lt;&gt;"", _xlfn.IFNA(INDEX(Input_Lieferant!$A$9:$AS$159,MATCH(A2127,Input_Lieferant!$B$9:$B$158,0),MATCH(W2127,Input_Lieferant!$A$8:$AS$8,0)),""), "")&amp;""</f>
        <v>61</v>
      </c>
      <c r="G2127" s="31"/>
      <c r="H2127" s="31"/>
      <c r="I2127" s="31"/>
      <c r="J2127" s="31"/>
      <c r="K2127" s="31"/>
      <c r="L2127" s="31"/>
      <c r="M2127" s="31"/>
      <c r="N2127" s="31"/>
      <c r="O2127" s="31"/>
      <c r="P2127" s="31"/>
      <c r="Q2127" s="31"/>
      <c r="R2127" s="31"/>
      <c r="S2127" s="31"/>
      <c r="T2127" s="31"/>
      <c r="U2127" s="31"/>
      <c r="V2127" s="31"/>
      <c r="W2127" s="31" t="str">
        <f t="shared" si="65"/>
        <v>V_PREISEINHEIT</v>
      </c>
      <c r="X2127" s="31"/>
      <c r="Y2127" s="31"/>
      <c r="Z2127" s="31"/>
      <c r="AA2127" s="31"/>
      <c r="AB2127" s="31"/>
      <c r="AC2127" s="31"/>
      <c r="AD2127" s="31"/>
      <c r="AE2127" s="31"/>
      <c r="AF2127" s="31"/>
      <c r="AG2127" s="31"/>
      <c r="AH2127" s="31"/>
    </row>
    <row r="2128" spans="1:34" x14ac:dyDescent="0.4">
      <c r="A2128" s="31">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31"/>
      <c r="C2128" s="25" t="str">
        <f t="shared" si="66"/>
        <v>001</v>
      </c>
      <c r="D2128" s="31"/>
      <c r="E2128" s="31"/>
      <c r="F2128" s="31">
        <f ca="1">IF(A2128&lt;&gt;"",NOW(),"")</f>
        <v>45755.45830648148</v>
      </c>
      <c r="G2128" s="31"/>
      <c r="H2128" s="31"/>
      <c r="I2128" s="31"/>
      <c r="J2128" s="31"/>
      <c r="K2128" s="31"/>
      <c r="L2128" s="31"/>
      <c r="M2128" s="31"/>
      <c r="N2128" s="31"/>
      <c r="O2128" s="31"/>
      <c r="P2128" s="31"/>
      <c r="Q2128" s="31"/>
      <c r="R2128" s="31"/>
      <c r="S2128" s="31"/>
      <c r="T2128" s="31"/>
      <c r="U2128" s="31"/>
      <c r="V2128" s="31"/>
      <c r="W2128" s="31" t="str">
        <f t="shared" si="65"/>
        <v>V_GUELTIGAB</v>
      </c>
      <c r="X2128" s="31"/>
      <c r="Y2128" s="31"/>
      <c r="Z2128" s="31"/>
      <c r="AA2128" s="31"/>
      <c r="AB2128" s="31"/>
      <c r="AC2128" s="31"/>
      <c r="AD2128" s="31"/>
      <c r="AE2128" s="31"/>
      <c r="AF2128" s="31"/>
      <c r="AG2128" s="31"/>
      <c r="AH2128" s="31"/>
    </row>
    <row r="2129" spans="1:34" x14ac:dyDescent="0.4">
      <c r="A2129" s="31">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31"/>
      <c r="C2129" s="25" t="str">
        <f t="shared" si="66"/>
        <v>001</v>
      </c>
      <c r="D2129" s="31"/>
      <c r="E2129" s="31"/>
      <c r="F2129" s="31" t="str">
        <f>IF(A2129&lt;&gt;"", _xlfn.IFNA(INDEX('Systemmanager - Datenassistent'!$A$9:$AE$159,MATCH(A2129,Input_Lieferant!$B$9:$B$158,0),MATCH(W2129,'Systemmanager - Datenassistent'!$A$8:$AE$8,0)),""), "")&amp;""</f>
        <v/>
      </c>
      <c r="G2129" s="31"/>
      <c r="H2129" s="31"/>
      <c r="I2129" s="31"/>
      <c r="J2129" s="31"/>
      <c r="K2129" s="31"/>
      <c r="L2129" s="31"/>
      <c r="M2129" s="31"/>
      <c r="N2129" s="31"/>
      <c r="O2129" s="31"/>
      <c r="P2129" s="31"/>
      <c r="Q2129" s="31"/>
      <c r="R2129" s="31"/>
      <c r="S2129" s="31"/>
      <c r="T2129" s="31"/>
      <c r="U2129" s="31"/>
      <c r="V2129" s="31"/>
      <c r="W2129" s="31" t="str">
        <f t="shared" si="65"/>
        <v>V_MIET_RELEVANZ</v>
      </c>
      <c r="X2129" s="31"/>
      <c r="Y2129" s="31"/>
      <c r="Z2129" s="31"/>
      <c r="AA2129" s="31"/>
      <c r="AB2129" s="31"/>
      <c r="AC2129" s="31"/>
      <c r="AD2129" s="31"/>
      <c r="AE2129" s="31"/>
      <c r="AF2129" s="31"/>
      <c r="AG2129" s="31"/>
      <c r="AH2129" s="31"/>
    </row>
    <row r="2130" spans="1:34" x14ac:dyDescent="0.4">
      <c r="A2130" s="31">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31"/>
      <c r="C2130" s="25" t="str">
        <f t="shared" si="66"/>
        <v>001</v>
      </c>
      <c r="D2130" s="31"/>
      <c r="E2130" s="31"/>
      <c r="F2130" s="31" t="str">
        <f>IF(A2130&lt;&gt;"", _xlfn.IFNA(INDEX('Systemmanager - Datenassistent'!$A$9:$AE$159,MATCH(A2130,Input_Lieferant!$B$9:$B$158,0),MATCH(W2130,'Systemmanager - Datenassistent'!$A$8:$AE$8,0)),""), "")&amp;""</f>
        <v/>
      </c>
      <c r="G2130" s="31"/>
      <c r="H2130" s="31"/>
      <c r="I2130" s="31"/>
      <c r="J2130" s="31"/>
      <c r="K2130" s="31"/>
      <c r="L2130" s="31"/>
      <c r="M2130" s="31"/>
      <c r="N2130" s="31"/>
      <c r="O2130" s="31"/>
      <c r="P2130" s="31"/>
      <c r="Q2130" s="31"/>
      <c r="R2130" s="31"/>
      <c r="S2130" s="31"/>
      <c r="T2130" s="31"/>
      <c r="U2130" s="31"/>
      <c r="V2130" s="31"/>
      <c r="W2130" s="31" t="str">
        <f t="shared" si="65"/>
        <v>V_NACHSCHUBKLASSE</v>
      </c>
      <c r="X2130" s="31"/>
      <c r="Y2130" s="31"/>
      <c r="Z2130" s="31"/>
      <c r="AA2130" s="31"/>
      <c r="AB2130" s="31"/>
      <c r="AC2130" s="31"/>
      <c r="AD2130" s="31"/>
      <c r="AE2130" s="31"/>
      <c r="AF2130" s="31"/>
      <c r="AG2130" s="31"/>
      <c r="AH2130" s="31"/>
    </row>
    <row r="2131" spans="1:34" x14ac:dyDescent="0.4">
      <c r="A2131" s="31">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31"/>
      <c r="C2131" s="25" t="str">
        <f t="shared" si="66"/>
        <v>001</v>
      </c>
      <c r="D2131" s="31"/>
      <c r="E2131" s="31"/>
      <c r="F2131" s="31" t="str">
        <f>IF(A2131&lt;&gt;"", _xlfn.IFNA(INDEX(Input_Lieferant!$A$9:$AS$159,MATCH(A2131,Input_Lieferant!$B$9:$B$158,0),MATCH(W2131,Input_Lieferant!$A$8:$AS$8,0)),""), "")&amp;""</f>
        <v>3</v>
      </c>
      <c r="G2131" s="31"/>
      <c r="H2131" s="31"/>
      <c r="I2131" s="31"/>
      <c r="J2131" s="31"/>
      <c r="K2131" s="31"/>
      <c r="L2131" s="31"/>
      <c r="M2131" s="31"/>
      <c r="N2131" s="31"/>
      <c r="O2131" s="31"/>
      <c r="P2131" s="31"/>
      <c r="Q2131" s="31"/>
      <c r="R2131" s="31"/>
      <c r="S2131" s="31"/>
      <c r="T2131" s="31"/>
      <c r="U2131" s="31"/>
      <c r="V2131" s="31"/>
      <c r="W2131" s="31" t="str">
        <f t="shared" si="65"/>
        <v>V_LAGERFAEHIGKEIT</v>
      </c>
      <c r="X2131" s="31"/>
      <c r="Y2131" s="31"/>
      <c r="Z2131" s="31"/>
      <c r="AA2131" s="31"/>
      <c r="AB2131" s="31"/>
      <c r="AC2131" s="31"/>
      <c r="AD2131" s="31"/>
      <c r="AE2131" s="31"/>
      <c r="AF2131" s="31"/>
      <c r="AG2131" s="31"/>
      <c r="AH2131" s="31"/>
    </row>
    <row r="2132" spans="1:34" x14ac:dyDescent="0.4">
      <c r="A2132" s="31">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31"/>
      <c r="C2132" s="25" t="str">
        <f t="shared" si="66"/>
        <v>001</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31"/>
      <c r="H2132" s="31"/>
      <c r="I2132" s="31"/>
      <c r="J2132" s="31"/>
      <c r="K2132" s="31"/>
      <c r="L2132" s="31"/>
      <c r="M2132" s="31"/>
      <c r="N2132" s="31"/>
      <c r="O2132" s="31"/>
      <c r="P2132" s="31"/>
      <c r="Q2132" s="31"/>
      <c r="R2132" s="31"/>
      <c r="S2132" s="31"/>
      <c r="T2132" s="31"/>
      <c r="U2132" s="31"/>
      <c r="V2132" s="31"/>
      <c r="W2132" s="31" t="str">
        <f t="shared" si="65"/>
        <v>V_BETRIEBSMITTEL</v>
      </c>
      <c r="X2132" s="31"/>
      <c r="Y2132" s="31"/>
      <c r="Z2132" s="31"/>
      <c r="AA2132" s="31"/>
      <c r="AB2132" s="31"/>
      <c r="AC2132" s="31"/>
      <c r="AD2132" s="31"/>
      <c r="AE2132" s="31"/>
      <c r="AF2132" s="31"/>
      <c r="AG2132" s="31"/>
      <c r="AH2132" s="31"/>
    </row>
    <row r="2133" spans="1:34" x14ac:dyDescent="0.4">
      <c r="A2133" s="31">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31"/>
      <c r="C2133" s="25" t="str">
        <f t="shared" si="66"/>
        <v>001</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V_SONDERBETRIEBSMITTEL_MKZ</v>
      </c>
      <c r="X2133" s="31"/>
      <c r="Y2133" s="31"/>
      <c r="Z2133" s="31"/>
      <c r="AA2133" s="31"/>
      <c r="AB2133" s="31"/>
      <c r="AC2133" s="31"/>
      <c r="AD2133" s="31"/>
      <c r="AE2133" s="31"/>
      <c r="AF2133" s="31"/>
      <c r="AG2133" s="31"/>
      <c r="AH2133" s="31"/>
    </row>
    <row r="2134" spans="1:34" x14ac:dyDescent="0.4">
      <c r="A2134" s="31">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31"/>
      <c r="C2134" s="25" t="str">
        <f t="shared" si="66"/>
        <v>001</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V_SONDERBETRIEBSMITTEL_PRD</v>
      </c>
      <c r="X2134" s="31"/>
      <c r="Y2134" s="31"/>
      <c r="Z2134" s="31"/>
      <c r="AA2134" s="31"/>
      <c r="AB2134" s="31"/>
      <c r="AC2134" s="31"/>
      <c r="AD2134" s="31"/>
      <c r="AE2134" s="31"/>
      <c r="AF2134" s="31"/>
      <c r="AG2134" s="31"/>
      <c r="AH2134" s="31"/>
    </row>
    <row r="2135" spans="1:34" x14ac:dyDescent="0.4">
      <c r="A2135" s="31">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31"/>
      <c r="C2135" s="25" t="str">
        <f t="shared" si="66"/>
        <v>001</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V_SONDERBETRIEBSMITTEL_TRP</v>
      </c>
      <c r="X2135" s="31"/>
      <c r="Y2135" s="31"/>
      <c r="Z2135" s="31"/>
      <c r="AA2135" s="31"/>
      <c r="AB2135" s="31"/>
      <c r="AC2135" s="31"/>
      <c r="AD2135" s="31"/>
      <c r="AE2135" s="31"/>
      <c r="AF2135" s="31"/>
      <c r="AG2135" s="31"/>
      <c r="AH2135" s="31"/>
    </row>
    <row r="2136" spans="1:34" x14ac:dyDescent="0.4">
      <c r="A2136" s="31">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31"/>
      <c r="C2136" s="25" t="str">
        <f t="shared" si="66"/>
        <v>001</v>
      </c>
      <c r="D2136" s="31"/>
      <c r="E2136" s="31"/>
      <c r="F2136" s="31" t="str">
        <f>IF(A2136&lt;&gt;"", _xlfn.IFNA(INDEX(Grunddaten!$A$9:$S$159,MATCH(A2136,Input_Lieferant!$B$9:$B$158,0),MATCH(W2136,Grunddaten!$A$8:$M$8,0)),""), "")&amp;""</f>
        <v>mAkGenyREhnTpqjLKouSapphPLzosT</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V_A_NUMMER</v>
      </c>
      <c r="X2136" s="31"/>
      <c r="Y2136" s="31"/>
      <c r="Z2136" s="31"/>
      <c r="AA2136" s="31"/>
      <c r="AB2136" s="31"/>
      <c r="AC2136" s="31"/>
      <c r="AD2136" s="31"/>
      <c r="AE2136" s="31"/>
      <c r="AF2136" s="31"/>
      <c r="AG2136" s="31"/>
      <c r="AH2136" s="31"/>
    </row>
    <row r="2137" spans="1:34" x14ac:dyDescent="0.4">
      <c r="A2137" s="31">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31"/>
      <c r="C2137" s="25" t="str">
        <f t="shared" si="66"/>
        <v>001</v>
      </c>
      <c r="D2137" s="31"/>
      <c r="E2137" s="31"/>
      <c r="F2137" s="31" t="str">
        <f>IF(A2137&lt;&gt;"", _xlfn.IFNA(INDEX(Grunddaten!$A$9:$S$159,MATCH(A2137,Input_Lieferant!$B$9:$B$158,0),MATCH(W2137,Grunddaten!$A$8:$M$8,0)),""), "")&amp;""</f>
        <v>2.56</v>
      </c>
      <c r="G2137" s="31"/>
      <c r="H2137" s="31"/>
      <c r="I2137" s="31"/>
      <c r="J2137" s="31"/>
      <c r="K2137" s="31"/>
      <c r="L2137" s="31"/>
      <c r="M2137" s="31"/>
      <c r="N2137" s="31"/>
      <c r="O2137" s="31"/>
      <c r="P2137" s="31"/>
      <c r="Q2137" s="31"/>
      <c r="R2137" s="31"/>
      <c r="S2137" s="31"/>
      <c r="T2137" s="31"/>
      <c r="U2137" s="31"/>
      <c r="V2137" s="31"/>
      <c r="W2137" s="31" t="str">
        <f t="shared" si="67"/>
        <v>V_REVFREMD</v>
      </c>
      <c r="X2137" s="31"/>
      <c r="Y2137" s="31"/>
      <c r="Z2137" s="31"/>
      <c r="AA2137" s="31"/>
      <c r="AB2137" s="31"/>
      <c r="AC2137" s="31"/>
      <c r="AD2137" s="31"/>
      <c r="AE2137" s="31"/>
      <c r="AF2137" s="31"/>
      <c r="AG2137" s="31"/>
      <c r="AH2137" s="31"/>
    </row>
    <row r="2138" spans="1:34" x14ac:dyDescent="0.4">
      <c r="A2138" s="31">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31"/>
      <c r="C2138" s="25" t="str">
        <f t="shared" si="66"/>
        <v>001</v>
      </c>
      <c r="D2138" s="31"/>
      <c r="E2138" s="31"/>
      <c r="F2138" s="31" t="str">
        <f>IF(A2138&lt;&gt;"", _xlfn.IFNA(INDEX(Grunddaten!$A$9:$S$159,MATCH(A2138,Input_Lieferant!$B$9:$B$158,0),MATCH(W2138,Grunddaten!$A$8:$M$8,0)),""), "")&amp;""</f>
        <v>9.83</v>
      </c>
      <c r="G2138" s="31"/>
      <c r="H2138" s="31"/>
      <c r="I2138" s="31"/>
      <c r="J2138" s="31"/>
      <c r="K2138" s="31"/>
      <c r="L2138" s="31"/>
      <c r="M2138" s="31"/>
      <c r="N2138" s="31"/>
      <c r="O2138" s="31"/>
      <c r="P2138" s="31"/>
      <c r="Q2138" s="31"/>
      <c r="R2138" s="31"/>
      <c r="S2138" s="31"/>
      <c r="T2138" s="31"/>
      <c r="U2138" s="31"/>
      <c r="V2138" s="31"/>
      <c r="W2138" s="31" t="str">
        <f t="shared" si="67"/>
        <v>V_REVEIGEN</v>
      </c>
      <c r="X2138" s="31"/>
      <c r="Y2138" s="31"/>
      <c r="Z2138" s="31"/>
      <c r="AA2138" s="31"/>
      <c r="AB2138" s="31"/>
      <c r="AC2138" s="31"/>
      <c r="AD2138" s="31"/>
      <c r="AE2138" s="31"/>
      <c r="AF2138" s="31"/>
      <c r="AG2138" s="31"/>
      <c r="AH2138" s="31"/>
    </row>
    <row r="2139" spans="1:34" x14ac:dyDescent="0.4">
      <c r="A2139" s="31">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31"/>
      <c r="C2139" s="25" t="str">
        <f t="shared" si="66"/>
        <v>001</v>
      </c>
      <c r="D2139" s="31"/>
      <c r="E2139" s="31"/>
      <c r="F2139" s="31" t="str">
        <f>IF(A2139&lt;&gt;"", _xlfn.IFNA(INDEX('Systemmanager - Datenassistent'!$A$9:$AE$159,MATCH(A2139,Input_Lieferant!$B$9:$B$158,0),MATCH(W2139,'Systemmanager - Datenassistent'!$A$8:$AE$8,0)),""), "")&amp;""</f>
        <v>hrrxmrbaeuewzBoExPzAVILBscnEVl</v>
      </c>
      <c r="G2139" s="31"/>
      <c r="H2139" s="31"/>
      <c r="I2139" s="31"/>
      <c r="J2139" s="31"/>
      <c r="K2139" s="31"/>
      <c r="L2139" s="31"/>
      <c r="M2139" s="31"/>
      <c r="N2139" s="31"/>
      <c r="O2139" s="31"/>
      <c r="P2139" s="31"/>
      <c r="Q2139" s="31"/>
      <c r="R2139" s="31"/>
      <c r="S2139" s="31"/>
      <c r="T2139" s="31"/>
      <c r="U2139" s="31"/>
      <c r="V2139" s="31"/>
      <c r="W2139" s="31" t="str">
        <f t="shared" si="67"/>
        <v>V_SYSTEMMANAGER</v>
      </c>
      <c r="X2139" s="31"/>
      <c r="Y2139" s="31"/>
      <c r="Z2139" s="31"/>
      <c r="AA2139" s="31"/>
      <c r="AB2139" s="31"/>
      <c r="AC2139" s="31"/>
      <c r="AD2139" s="31"/>
      <c r="AE2139" s="31"/>
      <c r="AF2139" s="31"/>
      <c r="AG2139" s="31"/>
      <c r="AH2139" s="31"/>
    </row>
    <row r="2140" spans="1:34" x14ac:dyDescent="0.4">
      <c r="A2140" s="31">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31"/>
      <c r="C2140" s="25" t="str">
        <f t="shared" si="66"/>
        <v>001</v>
      </c>
      <c r="D2140" s="31"/>
      <c r="E2140" s="31"/>
      <c r="F2140" s="31" t="str">
        <f>IF(A2140&lt;&gt;"", _xlfn.IFNA(INDEX(Grunddaten!$A$9:$S$159,MATCH(A2140,Input_Lieferant!$B$9:$B$158,0),MATCH(W2140,Grunddaten!$A$8:$M$8,0)),""), "")&amp;""</f>
        <v>P</v>
      </c>
      <c r="G2140" s="31"/>
      <c r="H2140" s="31"/>
      <c r="I2140" s="31"/>
      <c r="J2140" s="31"/>
      <c r="K2140" s="31"/>
      <c r="L2140" s="31"/>
      <c r="M2140" s="31"/>
      <c r="N2140" s="31"/>
      <c r="O2140" s="31"/>
      <c r="P2140" s="31"/>
      <c r="Q2140" s="31"/>
      <c r="R2140" s="31"/>
      <c r="S2140" s="31"/>
      <c r="T2140" s="31"/>
      <c r="U2140" s="31"/>
      <c r="V2140" s="31"/>
      <c r="W2140" s="31" t="str">
        <f t="shared" si="67"/>
        <v>V_UEBERSETZUNG</v>
      </c>
      <c r="X2140" s="31"/>
      <c r="Y2140" s="31"/>
      <c r="Z2140" s="31"/>
      <c r="AA2140" s="31"/>
      <c r="AB2140" s="31"/>
      <c r="AC2140" s="31"/>
      <c r="AD2140" s="31"/>
      <c r="AE2140" s="31"/>
      <c r="AF2140" s="31"/>
      <c r="AG2140" s="31"/>
      <c r="AH2140" s="31"/>
    </row>
    <row r="2141" spans="1:34" x14ac:dyDescent="0.4">
      <c r="A2141" s="31">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31"/>
      <c r="C2141" s="25" t="str">
        <f t="shared" si="66"/>
        <v>001</v>
      </c>
      <c r="D2141" s="31"/>
      <c r="E2141" s="31"/>
      <c r="F2141" s="31" t="str">
        <f>IF(A2141&lt;&gt;"", _xlfn.IFNA(INDEX('Systemmanager - Datenassistent'!$A$9:$AE$159,MATCH(A2141,Input_Lieferant!$B$9:$B$158,0),MATCH(W2141,'Systemmanager - Datenassistent'!$A$8:$AE$8,0)),""), "")&amp;""</f>
        <v>IXubEFpgofbWHOPkHCzXcLxmIIaOQj</v>
      </c>
      <c r="G2141" s="31"/>
      <c r="H2141" s="31"/>
      <c r="I2141" s="31"/>
      <c r="J2141" s="31"/>
      <c r="K2141" s="31"/>
      <c r="L2141" s="31"/>
      <c r="M2141" s="31"/>
      <c r="N2141" s="31"/>
      <c r="O2141" s="31"/>
      <c r="P2141" s="31"/>
      <c r="Q2141" s="31"/>
      <c r="R2141" s="31"/>
      <c r="S2141" s="31"/>
      <c r="T2141" s="31"/>
      <c r="U2141" s="31"/>
      <c r="V2141" s="31"/>
      <c r="W2141" s="31" t="str">
        <f t="shared" si="67"/>
        <v>V_KENNZIFFER</v>
      </c>
      <c r="X2141" s="31"/>
      <c r="Y2141" s="31"/>
      <c r="Z2141" s="31"/>
      <c r="AA2141" s="31"/>
      <c r="AB2141" s="31"/>
      <c r="AC2141" s="31"/>
      <c r="AD2141" s="31"/>
      <c r="AE2141" s="31"/>
      <c r="AF2141" s="31"/>
      <c r="AG2141" s="31"/>
      <c r="AH2141" s="31"/>
    </row>
    <row r="2142" spans="1:34" x14ac:dyDescent="0.4">
      <c r="A2142" s="31">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31"/>
      <c r="C2142" s="25" t="str">
        <f t="shared" si="66"/>
        <v>001</v>
      </c>
      <c r="D2142" s="31"/>
      <c r="E2142" s="31"/>
      <c r="F2142" s="31" t="str">
        <f>IF(A2142&lt;&gt;"", _xlfn.IFNA(INDEX('Systemmanager - Datenassistent'!$A$9:$AE$159,MATCH(A2142,Input_Lieferant!$B$9:$B$158,0),MATCH(W2142,'Systemmanager - Datenassistent'!$A$8:$AE$8,0)),""), "")&amp;""</f>
        <v>IPrUednhXSyvCBHVFPVAtRPDSAEual</v>
      </c>
      <c r="G2142" s="31"/>
      <c r="H2142" s="31"/>
      <c r="I2142" s="31"/>
      <c r="J2142" s="31"/>
      <c r="K2142" s="31"/>
      <c r="L2142" s="31"/>
      <c r="M2142" s="31"/>
      <c r="N2142" s="31"/>
      <c r="O2142" s="31"/>
      <c r="P2142" s="31"/>
      <c r="Q2142" s="31"/>
      <c r="R2142" s="31"/>
      <c r="S2142" s="31"/>
      <c r="T2142" s="31"/>
      <c r="U2142" s="31"/>
      <c r="V2142" s="31"/>
      <c r="W2142" s="31" t="str">
        <f t="shared" si="67"/>
        <v>V_NEXT_HIGHER</v>
      </c>
      <c r="X2142" s="31"/>
      <c r="Y2142" s="31"/>
      <c r="Z2142" s="31"/>
      <c r="AA2142" s="31"/>
      <c r="AB2142" s="31"/>
      <c r="AC2142" s="31"/>
      <c r="AD2142" s="31"/>
      <c r="AE2142" s="31"/>
      <c r="AF2142" s="31"/>
      <c r="AG2142" s="31"/>
      <c r="AH2142" s="31"/>
    </row>
    <row r="2143" spans="1:34" x14ac:dyDescent="0.4">
      <c r="A2143" s="31">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31"/>
      <c r="C2143" s="25" t="str">
        <f t="shared" si="66"/>
        <v>001</v>
      </c>
      <c r="D2143" s="31"/>
      <c r="E2143" s="31"/>
      <c r="F2143" s="31" t="str">
        <f>IF(A2143&lt;&gt;"", _xlfn.IFNA(INDEX(Grunddaten!$A$9:$S$159,MATCH(A2143,Input_Lieferant!$B$9:$B$158,0),MATCH(W2143,Grunddaten!$A$8:$M$8,0)),""), "")&amp;""</f>
        <v>J</v>
      </c>
      <c r="G2143" s="31"/>
      <c r="H2143" s="31"/>
      <c r="I2143" s="31"/>
      <c r="J2143" s="31"/>
      <c r="K2143" s="31"/>
      <c r="L2143" s="31"/>
      <c r="M2143" s="31"/>
      <c r="N2143" s="31"/>
      <c r="O2143" s="31"/>
      <c r="P2143" s="31"/>
      <c r="Q2143" s="31"/>
      <c r="R2143" s="31"/>
      <c r="S2143" s="31"/>
      <c r="T2143" s="31"/>
      <c r="U2143" s="31"/>
      <c r="V2143" s="31"/>
      <c r="W2143" s="31" t="str">
        <f t="shared" si="67"/>
        <v>V_ZERTFLUG</v>
      </c>
      <c r="X2143" s="31"/>
      <c r="Y2143" s="31"/>
      <c r="Z2143" s="31"/>
      <c r="AA2143" s="31"/>
      <c r="AB2143" s="31"/>
      <c r="AC2143" s="31"/>
      <c r="AD2143" s="31"/>
      <c r="AE2143" s="31"/>
      <c r="AF2143" s="31"/>
      <c r="AG2143" s="31"/>
      <c r="AH2143" s="31"/>
    </row>
    <row r="2144" spans="1:34" x14ac:dyDescent="0.4">
      <c r="A2144" s="31">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31"/>
      <c r="C2144" s="25" t="str">
        <f t="shared" si="66"/>
        <v>001</v>
      </c>
      <c r="D2144" s="31"/>
      <c r="E2144" s="31"/>
      <c r="F2144" s="31" t="str">
        <f>IF(A2144&lt;&gt;"", _xlfn.IFNA(INDEX('Systemmanager - Datenassistent'!$A$9:$AE$159,MATCH(A2144,Input_Lieferant!$B$9:$B$158,0),MATCH(W2144,'Systemmanager - Datenassistent'!$A$8:$AE$8,0)),""), "")&amp;""</f>
        <v/>
      </c>
      <c r="G2144" s="31"/>
      <c r="H2144" s="31"/>
      <c r="I2144" s="31"/>
      <c r="J2144" s="31"/>
      <c r="K2144" s="31"/>
      <c r="L2144" s="31"/>
      <c r="M2144" s="31"/>
      <c r="N2144" s="31"/>
      <c r="O2144" s="31"/>
      <c r="P2144" s="31"/>
      <c r="Q2144" s="31"/>
      <c r="R2144" s="31"/>
      <c r="S2144" s="31"/>
      <c r="T2144" s="31"/>
      <c r="U2144" s="31"/>
      <c r="V2144" s="31"/>
      <c r="W2144" s="31" t="str">
        <f t="shared" si="67"/>
        <v>V_APM</v>
      </c>
      <c r="X2144" s="31"/>
      <c r="Y2144" s="31"/>
      <c r="Z2144" s="31"/>
      <c r="AA2144" s="31"/>
      <c r="AB2144" s="31"/>
      <c r="AC2144" s="31"/>
      <c r="AD2144" s="31"/>
      <c r="AE2144" s="31"/>
      <c r="AF2144" s="31"/>
      <c r="AG2144" s="31"/>
      <c r="AH2144" s="31"/>
    </row>
    <row r="2145" spans="1:34" x14ac:dyDescent="0.4">
      <c r="A2145" s="31">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31"/>
      <c r="C2145" s="25" t="str">
        <f t="shared" si="66"/>
        <v>001</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V_CHEOPS</v>
      </c>
      <c r="X2145" s="31"/>
      <c r="Y2145" s="31"/>
      <c r="Z2145" s="31"/>
      <c r="AA2145" s="31"/>
      <c r="AB2145" s="31"/>
      <c r="AC2145" s="31"/>
      <c r="AD2145" s="31"/>
      <c r="AE2145" s="31"/>
      <c r="AF2145" s="31"/>
      <c r="AG2145" s="31"/>
      <c r="AH2145" s="31"/>
    </row>
    <row r="2146" spans="1:34" x14ac:dyDescent="0.4">
      <c r="A2146" s="31">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31"/>
      <c r="C2146" s="25" t="str">
        <f t="shared" si="66"/>
        <v>001</v>
      </c>
      <c r="D2146" s="31"/>
      <c r="E2146" s="31"/>
      <c r="F2146" s="31" t="str">
        <f>IF(A2146&lt;&gt;"", _xlfn.IFNA(INDEX('Systemmanager - Datenassistent'!$A$9:$AE$159,MATCH(A2146,Input_Lieferant!$B$9:$B$158,0),MATCH(W2146,'Systemmanager - Datenassistent'!$A$8:$AE$8,0)),""), "")&amp;""</f>
        <v>X</v>
      </c>
      <c r="G2146" s="31"/>
      <c r="H2146" s="31"/>
      <c r="I2146" s="31"/>
      <c r="J2146" s="31"/>
      <c r="K2146" s="31"/>
      <c r="L2146" s="31"/>
      <c r="M2146" s="31"/>
      <c r="N2146" s="31"/>
      <c r="O2146" s="31"/>
      <c r="P2146" s="31"/>
      <c r="Q2146" s="31"/>
      <c r="R2146" s="31"/>
      <c r="S2146" s="31"/>
      <c r="T2146" s="31"/>
      <c r="U2146" s="31"/>
      <c r="V2146" s="31"/>
      <c r="W2146" s="31" t="str">
        <f t="shared" si="67"/>
        <v>V_SVSAA</v>
      </c>
      <c r="X2146" s="31"/>
      <c r="Y2146" s="31"/>
      <c r="Z2146" s="31"/>
      <c r="AA2146" s="31"/>
      <c r="AB2146" s="31"/>
      <c r="AC2146" s="31"/>
      <c r="AD2146" s="31"/>
      <c r="AE2146" s="31"/>
      <c r="AF2146" s="31"/>
      <c r="AG2146" s="31"/>
      <c r="AH2146" s="31"/>
    </row>
    <row r="2147" spans="1:34" x14ac:dyDescent="0.4">
      <c r="A2147" s="31">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31"/>
      <c r="C2147" s="25" t="str">
        <f t="shared" si="66"/>
        <v>001</v>
      </c>
      <c r="D2147" s="31"/>
      <c r="E2147" s="31"/>
      <c r="F2147" s="31" t="str">
        <f>IF(A2147&lt;&gt;"", IFERROR(ROUND(INDEX(Input_Lieferant!$A$9:$AS$159,MATCH(A2147,Input_Lieferant!$B$9:$B$158,0),MATCH(W2147,Input_Lieferant!$A$8:$AS$8,0)),2),""), "")&amp;""</f>
        <v>5.25</v>
      </c>
      <c r="G2147" s="31"/>
      <c r="H2147" s="31"/>
      <c r="I2147" s="31"/>
      <c r="J2147" s="31"/>
      <c r="K2147" s="31"/>
      <c r="L2147" s="31"/>
      <c r="M2147" s="31"/>
      <c r="N2147" s="31"/>
      <c r="O2147" s="31"/>
      <c r="P2147" s="31"/>
      <c r="Q2147" s="31"/>
      <c r="R2147" s="31"/>
      <c r="S2147" s="31"/>
      <c r="T2147" s="31"/>
      <c r="U2147" s="31"/>
      <c r="V2147" s="31"/>
      <c r="W2147" s="31" t="str">
        <f t="shared" si="67"/>
        <v>V_BEWERTUNGSPREIS</v>
      </c>
      <c r="X2147" s="31"/>
      <c r="Y2147" s="31"/>
      <c r="Z2147" s="31"/>
      <c r="AA2147" s="31"/>
      <c r="AB2147" s="31"/>
      <c r="AC2147" s="31"/>
      <c r="AD2147" s="31"/>
      <c r="AE2147" s="31"/>
      <c r="AF2147" s="31"/>
      <c r="AG2147" s="31"/>
      <c r="AH2147" s="31"/>
    </row>
    <row r="2148" spans="1:34" x14ac:dyDescent="0.4">
      <c r="A2148" s="31">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31"/>
      <c r="C2148" s="25" t="str">
        <f t="shared" si="66"/>
        <v>001</v>
      </c>
      <c r="D2148" s="31"/>
      <c r="E2148" s="31"/>
      <c r="F2148" s="31" t="str">
        <f>IF(A2148&lt;&gt;"", _xlfn.IFNA(INDEX(Input_Lieferant!$A$9:$AS$159,MATCH(A2148,Input_Lieferant!$B$9:$B$158,0),MATCH(W2148,Input_Lieferant!$A$8:$AS$8,0)),""), "")&amp;""</f>
        <v>CHF</v>
      </c>
      <c r="G2148" s="31"/>
      <c r="H2148" s="31"/>
      <c r="I2148" s="31"/>
      <c r="J2148" s="31"/>
      <c r="K2148" s="31"/>
      <c r="L2148" s="31"/>
      <c r="M2148" s="31"/>
      <c r="N2148" s="31"/>
      <c r="O2148" s="31"/>
      <c r="P2148" s="31"/>
      <c r="Q2148" s="31"/>
      <c r="R2148" s="31"/>
      <c r="S2148" s="31"/>
      <c r="T2148" s="31"/>
      <c r="U2148" s="31"/>
      <c r="V2148" s="31"/>
      <c r="W2148" s="31" t="str">
        <f t="shared" si="67"/>
        <v>V_WAEHRUNG</v>
      </c>
      <c r="X2148" s="31"/>
      <c r="Y2148" s="31"/>
      <c r="Z2148" s="31"/>
      <c r="AA2148" s="31"/>
      <c r="AB2148" s="31"/>
      <c r="AC2148" s="31"/>
      <c r="AD2148" s="31"/>
      <c r="AE2148" s="31"/>
      <c r="AF2148" s="31"/>
      <c r="AG2148" s="31"/>
      <c r="AH2148" s="31"/>
    </row>
    <row r="2149" spans="1:34" x14ac:dyDescent="0.4">
      <c r="A2149" s="31">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31"/>
      <c r="C2149" s="25" t="str">
        <f t="shared" si="66"/>
        <v>001</v>
      </c>
      <c r="D2149" s="31"/>
      <c r="E2149" s="31"/>
      <c r="F2149" s="31" t="str">
        <f>IF(A2149&lt;&gt;"", _xlfn.IFNA(INDEX(Input_Lieferant!$A$9:$AS$159,MATCH(A2149,Input_Lieferant!$B$9:$B$158,0),MATCH(W2149,Input_Lieferant!$A$8:$AS$8,0)),""), "")&amp;""</f>
        <v>99</v>
      </c>
      <c r="G2149" s="31"/>
      <c r="H2149" s="31"/>
      <c r="I2149" s="31"/>
      <c r="J2149" s="31"/>
      <c r="K2149" s="31"/>
      <c r="L2149" s="31"/>
      <c r="M2149" s="31"/>
      <c r="N2149" s="31"/>
      <c r="O2149" s="31"/>
      <c r="P2149" s="31"/>
      <c r="Q2149" s="31"/>
      <c r="R2149" s="31"/>
      <c r="S2149" s="31"/>
      <c r="T2149" s="31"/>
      <c r="U2149" s="31"/>
      <c r="V2149" s="31"/>
      <c r="W2149" s="31" t="str">
        <f t="shared" si="67"/>
        <v>V_PREISEINHEIT</v>
      </c>
      <c r="X2149" s="31"/>
      <c r="Y2149" s="31"/>
      <c r="Z2149" s="31"/>
      <c r="AA2149" s="31"/>
      <c r="AB2149" s="31"/>
      <c r="AC2149" s="31"/>
      <c r="AD2149" s="31"/>
      <c r="AE2149" s="31"/>
      <c r="AF2149" s="31"/>
      <c r="AG2149" s="31"/>
      <c r="AH2149" s="31"/>
    </row>
    <row r="2150" spans="1:34" x14ac:dyDescent="0.4">
      <c r="A2150" s="31">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31"/>
      <c r="C2150" s="25" t="str">
        <f t="shared" si="66"/>
        <v>001</v>
      </c>
      <c r="D2150" s="31"/>
      <c r="E2150" s="31"/>
      <c r="F2150" s="31">
        <f ca="1">IF(A2150&lt;&gt;"",NOW(),"")</f>
        <v>45755.45830648148</v>
      </c>
      <c r="G2150" s="31"/>
      <c r="H2150" s="31"/>
      <c r="I2150" s="31"/>
      <c r="J2150" s="31"/>
      <c r="K2150" s="31"/>
      <c r="L2150" s="31"/>
      <c r="M2150" s="31"/>
      <c r="N2150" s="31"/>
      <c r="O2150" s="31"/>
      <c r="P2150" s="31"/>
      <c r="Q2150" s="31"/>
      <c r="R2150" s="31"/>
      <c r="S2150" s="31"/>
      <c r="T2150" s="31"/>
      <c r="U2150" s="31"/>
      <c r="V2150" s="31"/>
      <c r="W2150" s="31" t="str">
        <f t="shared" si="67"/>
        <v>V_GUELTIGAB</v>
      </c>
      <c r="X2150" s="31"/>
      <c r="Y2150" s="31"/>
      <c r="Z2150" s="31"/>
      <c r="AA2150" s="31"/>
      <c r="AB2150" s="31"/>
      <c r="AC2150" s="31"/>
      <c r="AD2150" s="31"/>
      <c r="AE2150" s="31"/>
      <c r="AF2150" s="31"/>
      <c r="AG2150" s="31"/>
      <c r="AH2150" s="31"/>
    </row>
    <row r="2151" spans="1:34" x14ac:dyDescent="0.4">
      <c r="A2151" s="31">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31"/>
      <c r="C2151" s="25" t="str">
        <f t="shared" si="66"/>
        <v>001</v>
      </c>
      <c r="D2151" s="31"/>
      <c r="E2151" s="31"/>
      <c r="F2151" s="31" t="str">
        <f>IF(A2151&lt;&gt;"", _xlfn.IFNA(INDEX('Systemmanager - Datenassistent'!$A$9:$AE$159,MATCH(A2151,Input_Lieferant!$B$9:$B$158,0),MATCH(W2151,'Systemmanager - Datenassistent'!$A$8:$AE$8,0)),""), "")&amp;""</f>
        <v>X</v>
      </c>
      <c r="G2151" s="31"/>
      <c r="H2151" s="31"/>
      <c r="I2151" s="31"/>
      <c r="J2151" s="31"/>
      <c r="K2151" s="31"/>
      <c r="L2151" s="31"/>
      <c r="M2151" s="31"/>
      <c r="N2151" s="31"/>
      <c r="O2151" s="31"/>
      <c r="P2151" s="31"/>
      <c r="Q2151" s="31"/>
      <c r="R2151" s="31"/>
      <c r="S2151" s="31"/>
      <c r="T2151" s="31"/>
      <c r="U2151" s="31"/>
      <c r="V2151" s="31"/>
      <c r="W2151" s="31" t="str">
        <f t="shared" si="67"/>
        <v>V_MIET_RELEVANZ</v>
      </c>
      <c r="X2151" s="31"/>
      <c r="Y2151" s="31"/>
      <c r="Z2151" s="31"/>
      <c r="AA2151" s="31"/>
      <c r="AB2151" s="31"/>
      <c r="AC2151" s="31"/>
      <c r="AD2151" s="31"/>
      <c r="AE2151" s="31"/>
      <c r="AF2151" s="31"/>
      <c r="AG2151" s="31"/>
      <c r="AH2151" s="31"/>
    </row>
    <row r="2152" spans="1:34" x14ac:dyDescent="0.4">
      <c r="A2152" s="31">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31"/>
      <c r="C2152" s="25" t="str">
        <f t="shared" si="66"/>
        <v>001</v>
      </c>
      <c r="D2152" s="31"/>
      <c r="E2152" s="31"/>
      <c r="F2152" s="31" t="str">
        <f>IF(A2152&lt;&gt;"", _xlfn.IFNA(INDEX('Systemmanager - Datenassistent'!$A$9:$AE$159,MATCH(A2152,Input_Lieferant!$B$9:$B$158,0),MATCH(W2152,'Systemmanager - Datenassistent'!$A$8:$AE$8,0)),""), "")&amp;""</f>
        <v/>
      </c>
      <c r="G2152" s="31"/>
      <c r="H2152" s="31"/>
      <c r="I2152" s="31"/>
      <c r="J2152" s="31"/>
      <c r="K2152" s="31"/>
      <c r="L2152" s="31"/>
      <c r="M2152" s="31"/>
      <c r="N2152" s="31"/>
      <c r="O2152" s="31"/>
      <c r="P2152" s="31"/>
      <c r="Q2152" s="31"/>
      <c r="R2152" s="31"/>
      <c r="S2152" s="31"/>
      <c r="T2152" s="31"/>
      <c r="U2152" s="31"/>
      <c r="V2152" s="31"/>
      <c r="W2152" s="31" t="str">
        <f t="shared" si="67"/>
        <v>V_NACHSCHUBKLASSE</v>
      </c>
      <c r="X2152" s="31"/>
      <c r="Y2152" s="31"/>
      <c r="Z2152" s="31"/>
      <c r="AA2152" s="31"/>
      <c r="AB2152" s="31"/>
      <c r="AC2152" s="31"/>
      <c r="AD2152" s="31"/>
      <c r="AE2152" s="31"/>
      <c r="AF2152" s="31"/>
      <c r="AG2152" s="31"/>
      <c r="AH2152" s="31"/>
    </row>
    <row r="2153" spans="1:34" x14ac:dyDescent="0.4">
      <c r="A2153" s="31">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31"/>
      <c r="C2153" s="25" t="str">
        <f t="shared" si="66"/>
        <v>001</v>
      </c>
      <c r="D2153" s="31"/>
      <c r="E2153" s="31"/>
      <c r="F2153" s="31" t="str">
        <f>IF(A2153&lt;&gt;"", _xlfn.IFNA(INDEX(Input_Lieferant!$A$9:$AS$159,MATCH(A2153,Input_Lieferant!$B$9:$B$158,0),MATCH(W2153,Input_Lieferant!$A$8:$AS$8,0)),""), "")&amp;""</f>
        <v>21</v>
      </c>
      <c r="G2153" s="31"/>
      <c r="H2153" s="31"/>
      <c r="I2153" s="31"/>
      <c r="J2153" s="31"/>
      <c r="K2153" s="31"/>
      <c r="L2153" s="31"/>
      <c r="M2153" s="31"/>
      <c r="N2153" s="31"/>
      <c r="O2153" s="31"/>
      <c r="P2153" s="31"/>
      <c r="Q2153" s="31"/>
      <c r="R2153" s="31"/>
      <c r="S2153" s="31"/>
      <c r="T2153" s="31"/>
      <c r="U2153" s="31"/>
      <c r="V2153" s="31"/>
      <c r="W2153" s="31" t="str">
        <f t="shared" si="67"/>
        <v>V_LAGERFAEHIGKEIT</v>
      </c>
      <c r="X2153" s="31"/>
      <c r="Y2153" s="31"/>
      <c r="Z2153" s="31"/>
      <c r="AA2153" s="31"/>
      <c r="AB2153" s="31"/>
      <c r="AC2153" s="31"/>
      <c r="AD2153" s="31"/>
      <c r="AE2153" s="31"/>
      <c r="AF2153" s="31"/>
      <c r="AG2153" s="31"/>
      <c r="AH2153" s="31"/>
    </row>
    <row r="2154" spans="1:34" x14ac:dyDescent="0.4">
      <c r="A2154" s="31">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31"/>
      <c r="C2154" s="25" t="str">
        <f t="shared" si="66"/>
        <v>001</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V_BETRIEBSMITTEL</v>
      </c>
      <c r="X2154" s="31"/>
      <c r="Y2154" s="31"/>
      <c r="Z2154" s="31"/>
      <c r="AA2154" s="31"/>
      <c r="AB2154" s="31"/>
      <c r="AC2154" s="31"/>
      <c r="AD2154" s="31"/>
      <c r="AE2154" s="31"/>
      <c r="AF2154" s="31"/>
      <c r="AG2154" s="31"/>
      <c r="AH2154" s="31"/>
    </row>
    <row r="2155" spans="1:34" x14ac:dyDescent="0.4">
      <c r="A2155" s="31">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31"/>
      <c r="C2155" s="25" t="str">
        <f t="shared" si="66"/>
        <v>001</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31"/>
      <c r="H2155" s="31"/>
      <c r="I2155" s="31"/>
      <c r="J2155" s="31"/>
      <c r="K2155" s="31"/>
      <c r="L2155" s="31"/>
      <c r="M2155" s="31"/>
      <c r="N2155" s="31"/>
      <c r="O2155" s="31"/>
      <c r="P2155" s="31"/>
      <c r="Q2155" s="31"/>
      <c r="R2155" s="31"/>
      <c r="S2155" s="31"/>
      <c r="T2155" s="31"/>
      <c r="U2155" s="31"/>
      <c r="V2155" s="31"/>
      <c r="W2155" s="31" t="str">
        <f t="shared" si="67"/>
        <v>V_SONDERBETRIEBSMITTEL_MKZ</v>
      </c>
      <c r="X2155" s="31"/>
      <c r="Y2155" s="31"/>
      <c r="Z2155" s="31"/>
      <c r="AA2155" s="31"/>
      <c r="AB2155" s="31"/>
      <c r="AC2155" s="31"/>
      <c r="AD2155" s="31"/>
      <c r="AE2155" s="31"/>
      <c r="AF2155" s="31"/>
      <c r="AG2155" s="31"/>
      <c r="AH2155" s="31"/>
    </row>
    <row r="2156" spans="1:34" x14ac:dyDescent="0.4">
      <c r="A2156" s="31">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31"/>
      <c r="C2156" s="25" t="str">
        <f t="shared" si="66"/>
        <v>001</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V_SONDERBETRIEBSMITTEL_PRD</v>
      </c>
      <c r="X2156" s="31"/>
      <c r="Y2156" s="31"/>
      <c r="Z2156" s="31"/>
      <c r="AA2156" s="31"/>
      <c r="AB2156" s="31"/>
      <c r="AC2156" s="31"/>
      <c r="AD2156" s="31"/>
      <c r="AE2156" s="31"/>
      <c r="AF2156" s="31"/>
      <c r="AG2156" s="31"/>
      <c r="AH2156" s="31"/>
    </row>
    <row r="2157" spans="1:34" x14ac:dyDescent="0.4">
      <c r="A2157" s="31">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31"/>
      <c r="C2157" s="25" t="str">
        <f t="shared" si="66"/>
        <v>001</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V_SONDERBETRIEBSMITTEL_TRP</v>
      </c>
      <c r="X2157" s="31"/>
      <c r="Y2157" s="31"/>
      <c r="Z2157" s="31"/>
      <c r="AA2157" s="31"/>
      <c r="AB2157" s="31"/>
      <c r="AC2157" s="31"/>
      <c r="AD2157" s="31"/>
      <c r="AE2157" s="31"/>
      <c r="AF2157" s="31"/>
      <c r="AG2157" s="31"/>
      <c r="AH2157" s="31"/>
    </row>
    <row r="2158" spans="1:34" x14ac:dyDescent="0.4">
      <c r="A2158" s="31">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31"/>
      <c r="C2158" s="25" t="str">
        <f t="shared" si="66"/>
        <v>001</v>
      </c>
      <c r="D2158" s="31"/>
      <c r="E2158" s="31"/>
      <c r="F2158" s="31" t="str">
        <f>IF(A2158&lt;&gt;"", _xlfn.IFNA(INDEX(Grunddaten!$A$9:$S$159,MATCH(A2158,Input_Lieferant!$B$9:$B$158,0),MATCH(W2158,Grunddaten!$A$8:$M$8,0)),""), "")&amp;""</f>
        <v>PhrgDGjRFxhEzKcyVuERIlQRsCAUef</v>
      </c>
      <c r="G2158" s="31"/>
      <c r="H2158" s="31"/>
      <c r="I2158" s="31"/>
      <c r="J2158" s="31"/>
      <c r="K2158" s="31"/>
      <c r="L2158" s="31"/>
      <c r="M2158" s="31"/>
      <c r="N2158" s="31"/>
      <c r="O2158" s="31"/>
      <c r="P2158" s="31"/>
      <c r="Q2158" s="31"/>
      <c r="R2158" s="31"/>
      <c r="S2158" s="31"/>
      <c r="T2158" s="31"/>
      <c r="U2158" s="31"/>
      <c r="V2158" s="31"/>
      <c r="W2158" s="31" t="str">
        <f t="shared" si="67"/>
        <v>V_A_NUMMER</v>
      </c>
      <c r="X2158" s="31"/>
      <c r="Y2158" s="31"/>
      <c r="Z2158" s="31"/>
      <c r="AA2158" s="31"/>
      <c r="AB2158" s="31"/>
      <c r="AC2158" s="31"/>
      <c r="AD2158" s="31"/>
      <c r="AE2158" s="31"/>
      <c r="AF2158" s="31"/>
      <c r="AG2158" s="31"/>
      <c r="AH2158" s="31"/>
    </row>
    <row r="2159" spans="1:34" x14ac:dyDescent="0.4">
      <c r="A2159" s="31">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31"/>
      <c r="C2159" s="25" t="str">
        <f t="shared" si="66"/>
        <v>001</v>
      </c>
      <c r="D2159" s="31"/>
      <c r="E2159" s="31"/>
      <c r="F2159" s="31" t="str">
        <f>IF(A2159&lt;&gt;"", _xlfn.IFNA(INDEX(Grunddaten!$A$9:$S$159,MATCH(A2159,Input_Lieferant!$B$9:$B$158,0),MATCH(W2159,Grunddaten!$A$8:$M$8,0)),""), "")&amp;""</f>
        <v>9.59</v>
      </c>
      <c r="G2159" s="31"/>
      <c r="H2159" s="31"/>
      <c r="I2159" s="31"/>
      <c r="J2159" s="31"/>
      <c r="K2159" s="31"/>
      <c r="L2159" s="31"/>
      <c r="M2159" s="31"/>
      <c r="N2159" s="31"/>
      <c r="O2159" s="31"/>
      <c r="P2159" s="31"/>
      <c r="Q2159" s="31"/>
      <c r="R2159" s="31"/>
      <c r="S2159" s="31"/>
      <c r="T2159" s="31"/>
      <c r="U2159" s="31"/>
      <c r="V2159" s="31"/>
      <c r="W2159" s="31" t="str">
        <f t="shared" si="67"/>
        <v>V_REVFREMD</v>
      </c>
      <c r="X2159" s="31"/>
      <c r="Y2159" s="31"/>
      <c r="Z2159" s="31"/>
      <c r="AA2159" s="31"/>
      <c r="AB2159" s="31"/>
      <c r="AC2159" s="31"/>
      <c r="AD2159" s="31"/>
      <c r="AE2159" s="31"/>
      <c r="AF2159" s="31"/>
      <c r="AG2159" s="31"/>
      <c r="AH2159" s="31"/>
    </row>
    <row r="2160" spans="1:34" x14ac:dyDescent="0.4">
      <c r="A2160" s="31">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31"/>
      <c r="C2160" s="25" t="str">
        <f t="shared" si="66"/>
        <v>001</v>
      </c>
      <c r="D2160" s="31"/>
      <c r="E2160" s="31"/>
      <c r="F2160" s="31" t="str">
        <f>IF(A2160&lt;&gt;"", _xlfn.IFNA(INDEX(Grunddaten!$A$9:$S$159,MATCH(A2160,Input_Lieferant!$B$9:$B$158,0),MATCH(W2160,Grunddaten!$A$8:$M$8,0)),""), "")&amp;""</f>
        <v>7.05</v>
      </c>
      <c r="G2160" s="31"/>
      <c r="H2160" s="31"/>
      <c r="I2160" s="31"/>
      <c r="J2160" s="31"/>
      <c r="K2160" s="31"/>
      <c r="L2160" s="31"/>
      <c r="M2160" s="31"/>
      <c r="N2160" s="31"/>
      <c r="O2160" s="31"/>
      <c r="P2160" s="31"/>
      <c r="Q2160" s="31"/>
      <c r="R2160" s="31"/>
      <c r="S2160" s="31"/>
      <c r="T2160" s="31"/>
      <c r="U2160" s="31"/>
      <c r="V2160" s="31"/>
      <c r="W2160" s="31" t="str">
        <f t="shared" si="67"/>
        <v>V_REVEIGEN</v>
      </c>
      <c r="X2160" s="31"/>
      <c r="Y2160" s="31"/>
      <c r="Z2160" s="31"/>
      <c r="AA2160" s="31"/>
      <c r="AB2160" s="31"/>
      <c r="AC2160" s="31"/>
      <c r="AD2160" s="31"/>
      <c r="AE2160" s="31"/>
      <c r="AF2160" s="31"/>
      <c r="AG2160" s="31"/>
      <c r="AH2160" s="31"/>
    </row>
    <row r="2161" spans="1:34" x14ac:dyDescent="0.4">
      <c r="A2161" s="31">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31"/>
      <c r="C2161" s="25" t="str">
        <f t="shared" si="66"/>
        <v>001</v>
      </c>
      <c r="D2161" s="31"/>
      <c r="E2161" s="31"/>
      <c r="F2161" s="31" t="str">
        <f>IF(A2161&lt;&gt;"", _xlfn.IFNA(INDEX('Systemmanager - Datenassistent'!$A$9:$AE$159,MATCH(A2161,Input_Lieferant!$B$9:$B$158,0),MATCH(W2161,'Systemmanager - Datenassistent'!$A$8:$AE$8,0)),""), "")&amp;""</f>
        <v>FWmpukJeWEcBNEfNNJEfsIqIRQKAhG</v>
      </c>
      <c r="G2161" s="31"/>
      <c r="H2161" s="31"/>
      <c r="I2161" s="31"/>
      <c r="J2161" s="31"/>
      <c r="K2161" s="31"/>
      <c r="L2161" s="31"/>
      <c r="M2161" s="31"/>
      <c r="N2161" s="31"/>
      <c r="O2161" s="31"/>
      <c r="P2161" s="31"/>
      <c r="Q2161" s="31"/>
      <c r="R2161" s="31"/>
      <c r="S2161" s="31"/>
      <c r="T2161" s="31"/>
      <c r="U2161" s="31"/>
      <c r="V2161" s="31"/>
      <c r="W2161" s="31" t="str">
        <f t="shared" si="67"/>
        <v>V_SYSTEMMANAGER</v>
      </c>
      <c r="X2161" s="31"/>
      <c r="Y2161" s="31"/>
      <c r="Z2161" s="31"/>
      <c r="AA2161" s="31"/>
      <c r="AB2161" s="31"/>
      <c r="AC2161" s="31"/>
      <c r="AD2161" s="31"/>
      <c r="AE2161" s="31"/>
      <c r="AF2161" s="31"/>
      <c r="AG2161" s="31"/>
      <c r="AH2161" s="31"/>
    </row>
    <row r="2162" spans="1:34" x14ac:dyDescent="0.4">
      <c r="A2162" s="31">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31"/>
      <c r="C2162" s="25" t="str">
        <f t="shared" si="66"/>
        <v>001</v>
      </c>
      <c r="D2162" s="31"/>
      <c r="E2162" s="31"/>
      <c r="F2162" s="31" t="str">
        <f>IF(A2162&lt;&gt;"", _xlfn.IFNA(INDEX(Grunddaten!$A$9:$S$159,MATCH(A2162,Input_Lieferant!$B$9:$B$158,0),MATCH(W2162,Grunddaten!$A$8:$M$8,0)),""), "")&amp;""</f>
        <v>P</v>
      </c>
      <c r="G2162" s="31"/>
      <c r="H2162" s="31"/>
      <c r="I2162" s="31"/>
      <c r="J2162" s="31"/>
      <c r="K2162" s="31"/>
      <c r="L2162" s="31"/>
      <c r="M2162" s="31"/>
      <c r="N2162" s="31"/>
      <c r="O2162" s="31"/>
      <c r="P2162" s="31"/>
      <c r="Q2162" s="31"/>
      <c r="R2162" s="31"/>
      <c r="S2162" s="31"/>
      <c r="T2162" s="31"/>
      <c r="U2162" s="31"/>
      <c r="V2162" s="31"/>
      <c r="W2162" s="31" t="str">
        <f t="shared" si="67"/>
        <v>V_UEBERSETZUNG</v>
      </c>
      <c r="X2162" s="31"/>
      <c r="Y2162" s="31"/>
      <c r="Z2162" s="31"/>
      <c r="AA2162" s="31"/>
      <c r="AB2162" s="31"/>
      <c r="AC2162" s="31"/>
      <c r="AD2162" s="31"/>
      <c r="AE2162" s="31"/>
      <c r="AF2162" s="31"/>
      <c r="AG2162" s="31"/>
      <c r="AH2162" s="31"/>
    </row>
    <row r="2163" spans="1:34" x14ac:dyDescent="0.4">
      <c r="A2163" s="31">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31"/>
      <c r="C2163" s="25" t="str">
        <f t="shared" si="66"/>
        <v>001</v>
      </c>
      <c r="D2163" s="31"/>
      <c r="E2163" s="31"/>
      <c r="F2163" s="31" t="str">
        <f>IF(A2163&lt;&gt;"", _xlfn.IFNA(INDEX('Systemmanager - Datenassistent'!$A$9:$AE$159,MATCH(A2163,Input_Lieferant!$B$9:$B$158,0),MATCH(W2163,'Systemmanager - Datenassistent'!$A$8:$AE$8,0)),""), "")&amp;""</f>
        <v>OAVAEziFxWnsUJQaGqJtJeIcUGrVQX</v>
      </c>
      <c r="G2163" s="31"/>
      <c r="H2163" s="31"/>
      <c r="I2163" s="31"/>
      <c r="J2163" s="31"/>
      <c r="K2163" s="31"/>
      <c r="L2163" s="31"/>
      <c r="M2163" s="31"/>
      <c r="N2163" s="31"/>
      <c r="O2163" s="31"/>
      <c r="P2163" s="31"/>
      <c r="Q2163" s="31"/>
      <c r="R2163" s="31"/>
      <c r="S2163" s="31"/>
      <c r="T2163" s="31"/>
      <c r="U2163" s="31"/>
      <c r="V2163" s="31"/>
      <c r="W2163" s="31" t="str">
        <f t="shared" si="67"/>
        <v>V_KENNZIFFER</v>
      </c>
      <c r="X2163" s="31"/>
      <c r="Y2163" s="31"/>
      <c r="Z2163" s="31"/>
      <c r="AA2163" s="31"/>
      <c r="AB2163" s="31"/>
      <c r="AC2163" s="31"/>
      <c r="AD2163" s="31"/>
      <c r="AE2163" s="31"/>
      <c r="AF2163" s="31"/>
      <c r="AG2163" s="31"/>
      <c r="AH2163" s="31"/>
    </row>
    <row r="2164" spans="1:34" x14ac:dyDescent="0.4">
      <c r="A2164" s="31">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31"/>
      <c r="C2164" s="25" t="str">
        <f t="shared" si="66"/>
        <v>001</v>
      </c>
      <c r="D2164" s="31"/>
      <c r="E2164" s="31"/>
      <c r="F2164" s="31" t="str">
        <f>IF(A2164&lt;&gt;"", _xlfn.IFNA(INDEX('Systemmanager - Datenassistent'!$A$9:$AE$159,MATCH(A2164,Input_Lieferant!$B$9:$B$158,0),MATCH(W2164,'Systemmanager - Datenassistent'!$A$8:$AE$8,0)),""), "")&amp;""</f>
        <v>PKXUquWqmJdTTDUiBxwSTjmdfWhtOt</v>
      </c>
      <c r="G2164" s="31"/>
      <c r="H2164" s="31"/>
      <c r="I2164" s="31"/>
      <c r="J2164" s="31"/>
      <c r="K2164" s="31"/>
      <c r="L2164" s="31"/>
      <c r="M2164" s="31"/>
      <c r="N2164" s="31"/>
      <c r="O2164" s="31"/>
      <c r="P2164" s="31"/>
      <c r="Q2164" s="31"/>
      <c r="R2164" s="31"/>
      <c r="S2164" s="31"/>
      <c r="T2164" s="31"/>
      <c r="U2164" s="31"/>
      <c r="V2164" s="31"/>
      <c r="W2164" s="31" t="str">
        <f t="shared" si="67"/>
        <v>V_NEXT_HIGHER</v>
      </c>
      <c r="X2164" s="31"/>
      <c r="Y2164" s="31"/>
      <c r="Z2164" s="31"/>
      <c r="AA2164" s="31"/>
      <c r="AB2164" s="31"/>
      <c r="AC2164" s="31"/>
      <c r="AD2164" s="31"/>
      <c r="AE2164" s="31"/>
      <c r="AF2164" s="31"/>
      <c r="AG2164" s="31"/>
      <c r="AH2164" s="31"/>
    </row>
    <row r="2165" spans="1:34" x14ac:dyDescent="0.4">
      <c r="A2165" s="31">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31"/>
      <c r="C2165" s="25" t="str">
        <f t="shared" si="66"/>
        <v>001</v>
      </c>
      <c r="D2165" s="31"/>
      <c r="E2165" s="31"/>
      <c r="F2165" s="31" t="str">
        <f>IF(A2165&lt;&gt;"", _xlfn.IFNA(INDEX(Grunddaten!$A$9:$S$159,MATCH(A2165,Input_Lieferant!$B$9:$B$158,0),MATCH(W2165,Grunddaten!$A$8:$M$8,0)),""), "")&amp;""</f>
        <v/>
      </c>
      <c r="G2165" s="31"/>
      <c r="H2165" s="31"/>
      <c r="I2165" s="31"/>
      <c r="J2165" s="31"/>
      <c r="K2165" s="31"/>
      <c r="L2165" s="31"/>
      <c r="M2165" s="31"/>
      <c r="N2165" s="31"/>
      <c r="O2165" s="31"/>
      <c r="P2165" s="31"/>
      <c r="Q2165" s="31"/>
      <c r="R2165" s="31"/>
      <c r="S2165" s="31"/>
      <c r="T2165" s="31"/>
      <c r="U2165" s="31"/>
      <c r="V2165" s="31"/>
      <c r="W2165" s="31" t="str">
        <f t="shared" si="67"/>
        <v>V_ZERTFLUG</v>
      </c>
      <c r="X2165" s="31"/>
      <c r="Y2165" s="31"/>
      <c r="Z2165" s="31"/>
      <c r="AA2165" s="31"/>
      <c r="AB2165" s="31"/>
      <c r="AC2165" s="31"/>
      <c r="AD2165" s="31"/>
      <c r="AE2165" s="31"/>
      <c r="AF2165" s="31"/>
      <c r="AG2165" s="31"/>
      <c r="AH2165" s="31"/>
    </row>
    <row r="2166" spans="1:34" x14ac:dyDescent="0.4">
      <c r="A2166" s="31">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31"/>
      <c r="C2166" s="25" t="str">
        <f t="shared" si="66"/>
        <v>001</v>
      </c>
      <c r="D2166" s="31"/>
      <c r="E2166" s="31"/>
      <c r="F2166" s="31" t="str">
        <f>IF(A2166&lt;&gt;"", _xlfn.IFNA(INDEX('Systemmanager - Datenassistent'!$A$9:$AE$159,MATCH(A2166,Input_Lieferant!$B$9:$B$158,0),MATCH(W2166,'Systemmanager - Datenassistent'!$A$8:$AE$8,0)),""), "")&amp;""</f>
        <v/>
      </c>
      <c r="G2166" s="31"/>
      <c r="H2166" s="31"/>
      <c r="I2166" s="31"/>
      <c r="J2166" s="31"/>
      <c r="K2166" s="31"/>
      <c r="L2166" s="31"/>
      <c r="M2166" s="31"/>
      <c r="N2166" s="31"/>
      <c r="O2166" s="31"/>
      <c r="P2166" s="31"/>
      <c r="Q2166" s="31"/>
      <c r="R2166" s="31"/>
      <c r="S2166" s="31"/>
      <c r="T2166" s="31"/>
      <c r="U2166" s="31"/>
      <c r="V2166" s="31"/>
      <c r="W2166" s="31" t="str">
        <f t="shared" si="67"/>
        <v>V_APM</v>
      </c>
      <c r="X2166" s="31"/>
      <c r="Y2166" s="31"/>
      <c r="Z2166" s="31"/>
      <c r="AA2166" s="31"/>
      <c r="AB2166" s="31"/>
      <c r="AC2166" s="31"/>
      <c r="AD2166" s="31"/>
      <c r="AE2166" s="31"/>
      <c r="AF2166" s="31"/>
      <c r="AG2166" s="31"/>
      <c r="AH2166" s="31"/>
    </row>
    <row r="2167" spans="1:34" x14ac:dyDescent="0.4">
      <c r="A2167" s="31">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31"/>
      <c r="C2167" s="25" t="str">
        <f t="shared" si="66"/>
        <v>001</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V_CHEOPS</v>
      </c>
      <c r="X2167" s="31"/>
      <c r="Y2167" s="31"/>
      <c r="Z2167" s="31"/>
      <c r="AA2167" s="31"/>
      <c r="AB2167" s="31"/>
      <c r="AC2167" s="31"/>
      <c r="AD2167" s="31"/>
      <c r="AE2167" s="31"/>
      <c r="AF2167" s="31"/>
      <c r="AG2167" s="31"/>
      <c r="AH2167" s="31"/>
    </row>
    <row r="2168" spans="1:34" x14ac:dyDescent="0.4">
      <c r="A2168" s="31">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31"/>
      <c r="C2168" s="25" t="str">
        <f t="shared" si="66"/>
        <v>001</v>
      </c>
      <c r="D2168" s="31"/>
      <c r="E2168" s="31"/>
      <c r="F2168" s="31" t="str">
        <f>IF(A2168&lt;&gt;"", _xlfn.IFNA(INDEX('Systemmanager - Datenassistent'!$A$9:$AE$159,MATCH(A2168,Input_Lieferant!$B$9:$B$158,0),MATCH(W2168,'Systemmanager - Datenassistent'!$A$8:$AE$8,0)),""), "")&amp;""</f>
        <v/>
      </c>
      <c r="G2168" s="31"/>
      <c r="H2168" s="31"/>
      <c r="I2168" s="31"/>
      <c r="J2168" s="31"/>
      <c r="K2168" s="31"/>
      <c r="L2168" s="31"/>
      <c r="M2168" s="31"/>
      <c r="N2168" s="31"/>
      <c r="O2168" s="31"/>
      <c r="P2168" s="31"/>
      <c r="Q2168" s="31"/>
      <c r="R2168" s="31"/>
      <c r="S2168" s="31"/>
      <c r="T2168" s="31"/>
      <c r="U2168" s="31"/>
      <c r="V2168" s="31"/>
      <c r="W2168" s="31" t="str">
        <f t="shared" si="67"/>
        <v>V_SVSAA</v>
      </c>
      <c r="X2168" s="31"/>
      <c r="Y2168" s="31"/>
      <c r="Z2168" s="31"/>
      <c r="AA2168" s="31"/>
      <c r="AB2168" s="31"/>
      <c r="AC2168" s="31"/>
      <c r="AD2168" s="31"/>
      <c r="AE2168" s="31"/>
      <c r="AF2168" s="31"/>
      <c r="AG2168" s="31"/>
      <c r="AH2168" s="31"/>
    </row>
    <row r="2169" spans="1:34" x14ac:dyDescent="0.4">
      <c r="A2169" s="31">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31"/>
      <c r="C2169" s="25" t="str">
        <f t="shared" si="66"/>
        <v>001</v>
      </c>
      <c r="D2169" s="31"/>
      <c r="E2169" s="31"/>
      <c r="F2169" s="31" t="str">
        <f>IF(A2169&lt;&gt;"", IFERROR(ROUND(INDEX(Input_Lieferant!$A$9:$AS$159,MATCH(A2169,Input_Lieferant!$B$9:$B$158,0),MATCH(W2169,Input_Lieferant!$A$8:$AS$8,0)),2),""), "")&amp;""</f>
        <v>5.99</v>
      </c>
      <c r="G2169" s="31"/>
      <c r="H2169" s="31"/>
      <c r="I2169" s="31"/>
      <c r="J2169" s="31"/>
      <c r="K2169" s="31"/>
      <c r="L2169" s="31"/>
      <c r="M2169" s="31"/>
      <c r="N2169" s="31"/>
      <c r="O2169" s="31"/>
      <c r="P2169" s="31"/>
      <c r="Q2169" s="31"/>
      <c r="R2169" s="31"/>
      <c r="S2169" s="31"/>
      <c r="T2169" s="31"/>
      <c r="U2169" s="31"/>
      <c r="V2169" s="31"/>
      <c r="W2169" s="31" t="str">
        <f t="shared" si="67"/>
        <v>V_BEWERTUNGSPREIS</v>
      </c>
      <c r="X2169" s="31"/>
      <c r="Y2169" s="31"/>
      <c r="Z2169" s="31"/>
      <c r="AA2169" s="31"/>
      <c r="AB2169" s="31"/>
      <c r="AC2169" s="31"/>
      <c r="AD2169" s="31"/>
      <c r="AE2169" s="31"/>
      <c r="AF2169" s="31"/>
      <c r="AG2169" s="31"/>
      <c r="AH2169" s="31"/>
    </row>
    <row r="2170" spans="1:34" x14ac:dyDescent="0.4">
      <c r="A2170" s="31">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31"/>
      <c r="C2170" s="25" t="str">
        <f t="shared" si="66"/>
        <v>001</v>
      </c>
      <c r="D2170" s="31"/>
      <c r="E2170" s="31"/>
      <c r="F2170" s="31" t="str">
        <f>IF(A2170&lt;&gt;"", _xlfn.IFNA(INDEX(Input_Lieferant!$A$9:$AS$159,MATCH(A2170,Input_Lieferant!$B$9:$B$158,0),MATCH(W2170,Input_Lieferant!$A$8:$AS$8,0)),""), "")&amp;""</f>
        <v>CHF</v>
      </c>
      <c r="G2170" s="31"/>
      <c r="H2170" s="31"/>
      <c r="I2170" s="31"/>
      <c r="J2170" s="31"/>
      <c r="K2170" s="31"/>
      <c r="L2170" s="31"/>
      <c r="M2170" s="31"/>
      <c r="N2170" s="31"/>
      <c r="O2170" s="31"/>
      <c r="P2170" s="31"/>
      <c r="Q2170" s="31"/>
      <c r="R2170" s="31"/>
      <c r="S2170" s="31"/>
      <c r="T2170" s="31"/>
      <c r="U2170" s="31"/>
      <c r="V2170" s="31"/>
      <c r="W2170" s="31" t="str">
        <f t="shared" si="67"/>
        <v>V_WAEHRUNG</v>
      </c>
      <c r="X2170" s="31"/>
      <c r="Y2170" s="31"/>
      <c r="Z2170" s="31"/>
      <c r="AA2170" s="31"/>
      <c r="AB2170" s="31"/>
      <c r="AC2170" s="31"/>
      <c r="AD2170" s="31"/>
      <c r="AE2170" s="31"/>
      <c r="AF2170" s="31"/>
      <c r="AG2170" s="31"/>
      <c r="AH2170" s="31"/>
    </row>
    <row r="2171" spans="1:34" x14ac:dyDescent="0.4">
      <c r="A2171" s="31">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31"/>
      <c r="C2171" s="25" t="str">
        <f t="shared" si="66"/>
        <v>001</v>
      </c>
      <c r="D2171" s="31"/>
      <c r="E2171" s="31"/>
      <c r="F2171" s="31" t="str">
        <f>IF(A2171&lt;&gt;"", _xlfn.IFNA(INDEX(Input_Lieferant!$A$9:$AS$159,MATCH(A2171,Input_Lieferant!$B$9:$B$158,0),MATCH(W2171,Input_Lieferant!$A$8:$AS$8,0)),""), "")&amp;""</f>
        <v>100</v>
      </c>
      <c r="G2171" s="31"/>
      <c r="H2171" s="31"/>
      <c r="I2171" s="31"/>
      <c r="J2171" s="31"/>
      <c r="K2171" s="31"/>
      <c r="L2171" s="31"/>
      <c r="M2171" s="31"/>
      <c r="N2171" s="31"/>
      <c r="O2171" s="31"/>
      <c r="P2171" s="31"/>
      <c r="Q2171" s="31"/>
      <c r="R2171" s="31"/>
      <c r="S2171" s="31"/>
      <c r="T2171" s="31"/>
      <c r="U2171" s="31"/>
      <c r="V2171" s="31"/>
      <c r="W2171" s="31" t="str">
        <f t="shared" si="67"/>
        <v>V_PREISEINHEIT</v>
      </c>
      <c r="X2171" s="31"/>
      <c r="Y2171" s="31"/>
      <c r="Z2171" s="31"/>
      <c r="AA2171" s="31"/>
      <c r="AB2171" s="31"/>
      <c r="AC2171" s="31"/>
      <c r="AD2171" s="31"/>
      <c r="AE2171" s="31"/>
      <c r="AF2171" s="31"/>
      <c r="AG2171" s="31"/>
      <c r="AH2171" s="31"/>
    </row>
    <row r="2172" spans="1:34" x14ac:dyDescent="0.4">
      <c r="A2172" s="31">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31"/>
      <c r="C2172" s="25" t="str">
        <f t="shared" si="66"/>
        <v>001</v>
      </c>
      <c r="D2172" s="31"/>
      <c r="E2172" s="31"/>
      <c r="F2172" s="31">
        <f ca="1">IF(A2172&lt;&gt;"",NOW(),"")</f>
        <v>45755.45830648148</v>
      </c>
      <c r="G2172" s="31"/>
      <c r="H2172" s="31"/>
      <c r="I2172" s="31"/>
      <c r="J2172" s="31"/>
      <c r="K2172" s="31"/>
      <c r="L2172" s="31"/>
      <c r="M2172" s="31"/>
      <c r="N2172" s="31"/>
      <c r="O2172" s="31"/>
      <c r="P2172" s="31"/>
      <c r="Q2172" s="31"/>
      <c r="R2172" s="31"/>
      <c r="S2172" s="31"/>
      <c r="T2172" s="31"/>
      <c r="U2172" s="31"/>
      <c r="V2172" s="31"/>
      <c r="W2172" s="31" t="str">
        <f t="shared" si="67"/>
        <v>V_GUELTIGAB</v>
      </c>
      <c r="X2172" s="31"/>
      <c r="Y2172" s="31"/>
      <c r="Z2172" s="31"/>
      <c r="AA2172" s="31"/>
      <c r="AB2172" s="31"/>
      <c r="AC2172" s="31"/>
      <c r="AD2172" s="31"/>
      <c r="AE2172" s="31"/>
      <c r="AF2172" s="31"/>
      <c r="AG2172" s="31"/>
      <c r="AH2172" s="31"/>
    </row>
    <row r="2173" spans="1:34" x14ac:dyDescent="0.4">
      <c r="A2173" s="31">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31"/>
      <c r="C2173" s="25" t="str">
        <f t="shared" si="66"/>
        <v>001</v>
      </c>
      <c r="D2173" s="31"/>
      <c r="E2173" s="31"/>
      <c r="F2173" s="31" t="str">
        <f>IF(A2173&lt;&gt;"", _xlfn.IFNA(INDEX('Systemmanager - Datenassistent'!$A$9:$AE$159,MATCH(A2173,Input_Lieferant!$B$9:$B$158,0),MATCH(W2173,'Systemmanager - Datenassistent'!$A$8:$AE$8,0)),""), "")&amp;""</f>
        <v>X</v>
      </c>
      <c r="G2173" s="31"/>
      <c r="H2173" s="31"/>
      <c r="I2173" s="31"/>
      <c r="J2173" s="31"/>
      <c r="K2173" s="31"/>
      <c r="L2173" s="31"/>
      <c r="M2173" s="31"/>
      <c r="N2173" s="31"/>
      <c r="O2173" s="31"/>
      <c r="P2173" s="31"/>
      <c r="Q2173" s="31"/>
      <c r="R2173" s="31"/>
      <c r="S2173" s="31"/>
      <c r="T2173" s="31"/>
      <c r="U2173" s="31"/>
      <c r="V2173" s="31"/>
      <c r="W2173" s="31" t="str">
        <f t="shared" si="67"/>
        <v>V_MIET_RELEVANZ</v>
      </c>
      <c r="X2173" s="31"/>
      <c r="Y2173" s="31"/>
      <c r="Z2173" s="31"/>
      <c r="AA2173" s="31"/>
      <c r="AB2173" s="31"/>
      <c r="AC2173" s="31"/>
      <c r="AD2173" s="31"/>
      <c r="AE2173" s="31"/>
      <c r="AF2173" s="31"/>
      <c r="AG2173" s="31"/>
      <c r="AH2173" s="31"/>
    </row>
    <row r="2174" spans="1:34" x14ac:dyDescent="0.4">
      <c r="A2174" s="31">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31"/>
      <c r="C2174" s="25" t="str">
        <f t="shared" si="66"/>
        <v>001</v>
      </c>
      <c r="D2174" s="31"/>
      <c r="E2174" s="31"/>
      <c r="F2174" s="31" t="str">
        <f>IF(A2174&lt;&gt;"", _xlfn.IFNA(INDEX('Systemmanager - Datenassistent'!$A$9:$AE$159,MATCH(A2174,Input_Lieferant!$B$9:$B$158,0),MATCH(W2174,'Systemmanager - Datenassistent'!$A$8:$AE$8,0)),""), "")&amp;""</f>
        <v/>
      </c>
      <c r="G2174" s="31"/>
      <c r="H2174" s="31"/>
      <c r="I2174" s="31"/>
      <c r="J2174" s="31"/>
      <c r="K2174" s="31"/>
      <c r="L2174" s="31"/>
      <c r="M2174" s="31"/>
      <c r="N2174" s="31"/>
      <c r="O2174" s="31"/>
      <c r="P2174" s="31"/>
      <c r="Q2174" s="31"/>
      <c r="R2174" s="31"/>
      <c r="S2174" s="31"/>
      <c r="T2174" s="31"/>
      <c r="U2174" s="31"/>
      <c r="V2174" s="31"/>
      <c r="W2174" s="31" t="str">
        <f t="shared" si="67"/>
        <v>V_NACHSCHUBKLASSE</v>
      </c>
      <c r="X2174" s="31"/>
      <c r="Y2174" s="31"/>
      <c r="Z2174" s="31"/>
      <c r="AA2174" s="31"/>
      <c r="AB2174" s="31"/>
      <c r="AC2174" s="31"/>
      <c r="AD2174" s="31"/>
      <c r="AE2174" s="31"/>
      <c r="AF2174" s="31"/>
      <c r="AG2174" s="31"/>
      <c r="AH2174" s="31"/>
    </row>
    <row r="2175" spans="1:34" x14ac:dyDescent="0.4">
      <c r="A2175" s="31">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31"/>
      <c r="C2175" s="25" t="str">
        <f t="shared" si="66"/>
        <v>001</v>
      </c>
      <c r="D2175" s="31"/>
      <c r="E2175" s="31"/>
      <c r="F2175" s="31" t="str">
        <f>IF(A2175&lt;&gt;"", _xlfn.IFNA(INDEX(Input_Lieferant!$A$9:$AS$159,MATCH(A2175,Input_Lieferant!$B$9:$B$158,0),MATCH(W2175,Input_Lieferant!$A$8:$AS$8,0)),""), "")&amp;""</f>
        <v>85</v>
      </c>
      <c r="G2175" s="31"/>
      <c r="H2175" s="31"/>
      <c r="I2175" s="31"/>
      <c r="J2175" s="31"/>
      <c r="K2175" s="31"/>
      <c r="L2175" s="31"/>
      <c r="M2175" s="31"/>
      <c r="N2175" s="31"/>
      <c r="O2175" s="31"/>
      <c r="P2175" s="31"/>
      <c r="Q2175" s="31"/>
      <c r="R2175" s="31"/>
      <c r="S2175" s="31"/>
      <c r="T2175" s="31"/>
      <c r="U2175" s="31"/>
      <c r="V2175" s="31"/>
      <c r="W2175" s="31" t="str">
        <f t="shared" si="67"/>
        <v>V_LAGERFAEHIGKEIT</v>
      </c>
      <c r="X2175" s="31"/>
      <c r="Y2175" s="31"/>
      <c r="Z2175" s="31"/>
      <c r="AA2175" s="31"/>
      <c r="AB2175" s="31"/>
      <c r="AC2175" s="31"/>
      <c r="AD2175" s="31"/>
      <c r="AE2175" s="31"/>
      <c r="AF2175" s="31"/>
      <c r="AG2175" s="31"/>
      <c r="AH2175" s="31"/>
    </row>
    <row r="2176" spans="1:34" x14ac:dyDescent="0.4">
      <c r="A2176" s="31">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31"/>
      <c r="C2176" s="25" t="str">
        <f t="shared" si="66"/>
        <v>001</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V_BETRIEBSMITTEL</v>
      </c>
      <c r="X2176" s="31"/>
      <c r="Y2176" s="31"/>
      <c r="Z2176" s="31"/>
      <c r="AA2176" s="31"/>
      <c r="AB2176" s="31"/>
      <c r="AC2176" s="31"/>
      <c r="AD2176" s="31"/>
      <c r="AE2176" s="31"/>
      <c r="AF2176" s="31"/>
      <c r="AG2176" s="31"/>
      <c r="AH2176" s="31"/>
    </row>
    <row r="2177" spans="1:34" x14ac:dyDescent="0.4">
      <c r="A2177" s="31">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31"/>
      <c r="C2177" s="25" t="str">
        <f t="shared" si="66"/>
        <v>001</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31"/>
      <c r="H2177" s="31"/>
      <c r="I2177" s="31"/>
      <c r="J2177" s="31"/>
      <c r="K2177" s="31"/>
      <c r="L2177" s="31"/>
      <c r="M2177" s="31"/>
      <c r="N2177" s="31"/>
      <c r="O2177" s="31"/>
      <c r="P2177" s="31"/>
      <c r="Q2177" s="31"/>
      <c r="R2177" s="31"/>
      <c r="S2177" s="31"/>
      <c r="T2177" s="31"/>
      <c r="U2177" s="31"/>
      <c r="V2177" s="31"/>
      <c r="W2177" s="31" t="str">
        <f t="shared" si="67"/>
        <v>V_SONDERBETRIEBSMITTEL_MKZ</v>
      </c>
      <c r="X2177" s="31"/>
      <c r="Y2177" s="31"/>
      <c r="Z2177" s="31"/>
      <c r="AA2177" s="31"/>
      <c r="AB2177" s="31"/>
      <c r="AC2177" s="31"/>
      <c r="AD2177" s="31"/>
      <c r="AE2177" s="31"/>
      <c r="AF2177" s="31"/>
      <c r="AG2177" s="31"/>
      <c r="AH2177" s="31"/>
    </row>
    <row r="2178" spans="1:34" x14ac:dyDescent="0.4">
      <c r="A2178" s="31">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31"/>
      <c r="C2178" s="25" t="str">
        <f t="shared" ref="C2178:C2241" si="68">IF(A2178="","","001")</f>
        <v>001</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V_SONDERBETRIEBSMITTEL_PRD</v>
      </c>
      <c r="X2178" s="31"/>
      <c r="Y2178" s="31"/>
      <c r="Z2178" s="31"/>
      <c r="AA2178" s="31"/>
      <c r="AB2178" s="31"/>
      <c r="AC2178" s="31"/>
      <c r="AD2178" s="31"/>
      <c r="AE2178" s="31"/>
      <c r="AF2178" s="31"/>
      <c r="AG2178" s="31"/>
      <c r="AH2178" s="31"/>
    </row>
    <row r="2179" spans="1:34" x14ac:dyDescent="0.4">
      <c r="A2179" s="31">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31"/>
      <c r="C2179" s="25" t="str">
        <f t="shared" si="68"/>
        <v>001</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V_SONDERBETRIEBSMITTEL_TRP</v>
      </c>
      <c r="X2179" s="31"/>
      <c r="Y2179" s="31"/>
      <c r="Z2179" s="31"/>
      <c r="AA2179" s="31"/>
      <c r="AB2179" s="31"/>
      <c r="AC2179" s="31"/>
      <c r="AD2179" s="31"/>
      <c r="AE2179" s="31"/>
      <c r="AF2179" s="31"/>
      <c r="AG2179" s="31"/>
      <c r="AH2179" s="31"/>
    </row>
    <row r="2180" spans="1:34" x14ac:dyDescent="0.4">
      <c r="A2180" s="31">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31"/>
      <c r="C2180" s="25" t="str">
        <f t="shared" si="68"/>
        <v>001</v>
      </c>
      <c r="D2180" s="31"/>
      <c r="E2180" s="31"/>
      <c r="F2180" s="31" t="str">
        <f>IF(A2180&lt;&gt;"", _xlfn.IFNA(INDEX(Grunddaten!$A$9:$S$159,MATCH(A2180,Input_Lieferant!$B$9:$B$158,0),MATCH(W2180,Grunddaten!$A$8:$M$8,0)),""), "")&amp;""</f>
        <v>ITfvnQItPcoQMBGoqkdoNXRMxFbtmU</v>
      </c>
      <c r="G2180" s="31"/>
      <c r="H2180" s="31"/>
      <c r="I2180" s="31"/>
      <c r="J2180" s="31"/>
      <c r="K2180" s="31"/>
      <c r="L2180" s="31"/>
      <c r="M2180" s="31"/>
      <c r="N2180" s="31"/>
      <c r="O2180" s="31"/>
      <c r="P2180" s="31"/>
      <c r="Q2180" s="31"/>
      <c r="R2180" s="31"/>
      <c r="S2180" s="31"/>
      <c r="T2180" s="31"/>
      <c r="U2180" s="31"/>
      <c r="V2180" s="31"/>
      <c r="W2180" s="31" t="str">
        <f t="shared" si="67"/>
        <v>V_A_NUMMER</v>
      </c>
      <c r="X2180" s="31"/>
      <c r="Y2180" s="31"/>
      <c r="Z2180" s="31"/>
      <c r="AA2180" s="31"/>
      <c r="AB2180" s="31"/>
      <c r="AC2180" s="31"/>
      <c r="AD2180" s="31"/>
      <c r="AE2180" s="31"/>
      <c r="AF2180" s="31"/>
      <c r="AG2180" s="31"/>
      <c r="AH2180" s="31"/>
    </row>
    <row r="2181" spans="1:34" x14ac:dyDescent="0.4">
      <c r="A2181" s="31">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31"/>
      <c r="C2181" s="25" t="str">
        <f t="shared" si="68"/>
        <v>001</v>
      </c>
      <c r="D2181" s="31"/>
      <c r="E2181" s="31"/>
      <c r="F2181" s="31" t="str">
        <f>IF(A2181&lt;&gt;"", _xlfn.IFNA(INDEX(Grunddaten!$A$9:$S$159,MATCH(A2181,Input_Lieferant!$B$9:$B$158,0),MATCH(W2181,Grunddaten!$A$8:$M$8,0)),""), "")&amp;""</f>
        <v>4.24</v>
      </c>
      <c r="G2181" s="31"/>
      <c r="H2181" s="31"/>
      <c r="I2181" s="31"/>
      <c r="J2181" s="31"/>
      <c r="K2181" s="31"/>
      <c r="L2181" s="31"/>
      <c r="M2181" s="31"/>
      <c r="N2181" s="31"/>
      <c r="O2181" s="31"/>
      <c r="P2181" s="31"/>
      <c r="Q2181" s="31"/>
      <c r="R2181" s="31"/>
      <c r="S2181" s="31"/>
      <c r="T2181" s="31"/>
      <c r="U2181" s="31"/>
      <c r="V2181" s="31"/>
      <c r="W2181" s="31" t="str">
        <f t="shared" si="67"/>
        <v>V_REVFREMD</v>
      </c>
      <c r="X2181" s="31"/>
      <c r="Y2181" s="31"/>
      <c r="Z2181" s="31"/>
      <c r="AA2181" s="31"/>
      <c r="AB2181" s="31"/>
      <c r="AC2181" s="31"/>
      <c r="AD2181" s="31"/>
      <c r="AE2181" s="31"/>
      <c r="AF2181" s="31"/>
      <c r="AG2181" s="31"/>
      <c r="AH2181" s="31"/>
    </row>
    <row r="2182" spans="1:34" x14ac:dyDescent="0.4">
      <c r="A2182" s="31">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31"/>
      <c r="C2182" s="25" t="str">
        <f t="shared" si="68"/>
        <v>001</v>
      </c>
      <c r="D2182" s="31"/>
      <c r="E2182" s="31"/>
      <c r="F2182" s="31" t="str">
        <f>IF(A2182&lt;&gt;"", _xlfn.IFNA(INDEX(Grunddaten!$A$9:$S$159,MATCH(A2182,Input_Lieferant!$B$9:$B$158,0),MATCH(W2182,Grunddaten!$A$8:$M$8,0)),""), "")&amp;""</f>
        <v>5.13</v>
      </c>
      <c r="G2182" s="31"/>
      <c r="H2182" s="31"/>
      <c r="I2182" s="31"/>
      <c r="J2182" s="31"/>
      <c r="K2182" s="31"/>
      <c r="L2182" s="31"/>
      <c r="M2182" s="31"/>
      <c r="N2182" s="31"/>
      <c r="O2182" s="31"/>
      <c r="P2182" s="31"/>
      <c r="Q2182" s="31"/>
      <c r="R2182" s="31"/>
      <c r="S2182" s="31"/>
      <c r="T2182" s="31"/>
      <c r="U2182" s="31"/>
      <c r="V2182" s="31"/>
      <c r="W2182" s="31" t="str">
        <f t="shared" si="67"/>
        <v>V_REVEIGEN</v>
      </c>
      <c r="X2182" s="31"/>
      <c r="Y2182" s="31"/>
      <c r="Z2182" s="31"/>
      <c r="AA2182" s="31"/>
      <c r="AB2182" s="31"/>
      <c r="AC2182" s="31"/>
      <c r="AD2182" s="31"/>
      <c r="AE2182" s="31"/>
      <c r="AF2182" s="31"/>
      <c r="AG2182" s="31"/>
      <c r="AH2182" s="31"/>
    </row>
    <row r="2183" spans="1:34" x14ac:dyDescent="0.4">
      <c r="A2183" s="31">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31"/>
      <c r="C2183" s="25" t="str">
        <f t="shared" si="68"/>
        <v>001</v>
      </c>
      <c r="D2183" s="31"/>
      <c r="E2183" s="31"/>
      <c r="F2183" s="31" t="str">
        <f>IF(A2183&lt;&gt;"", _xlfn.IFNA(INDEX('Systemmanager - Datenassistent'!$A$9:$AE$159,MATCH(A2183,Input_Lieferant!$B$9:$B$158,0),MATCH(W2183,'Systemmanager - Datenassistent'!$A$8:$AE$8,0)),""), "")&amp;""</f>
        <v>WwBrVykrtmErRLfoVLmyadNhfVcsoR</v>
      </c>
      <c r="G2183" s="31"/>
      <c r="H2183" s="31"/>
      <c r="I2183" s="31"/>
      <c r="J2183" s="31"/>
      <c r="K2183" s="31"/>
      <c r="L2183" s="31"/>
      <c r="M2183" s="31"/>
      <c r="N2183" s="31"/>
      <c r="O2183" s="31"/>
      <c r="P2183" s="31"/>
      <c r="Q2183" s="31"/>
      <c r="R2183" s="31"/>
      <c r="S2183" s="31"/>
      <c r="T2183" s="31"/>
      <c r="U2183" s="31"/>
      <c r="V2183" s="31"/>
      <c r="W2183" s="31" t="str">
        <f t="shared" si="67"/>
        <v>V_SYSTEMMANAGER</v>
      </c>
      <c r="X2183" s="31"/>
      <c r="Y2183" s="31"/>
      <c r="Z2183" s="31"/>
      <c r="AA2183" s="31"/>
      <c r="AB2183" s="31"/>
      <c r="AC2183" s="31"/>
      <c r="AD2183" s="31"/>
      <c r="AE2183" s="31"/>
      <c r="AF2183" s="31"/>
      <c r="AG2183" s="31"/>
      <c r="AH2183" s="31"/>
    </row>
    <row r="2184" spans="1:34" x14ac:dyDescent="0.4">
      <c r="A2184" s="31">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31"/>
      <c r="C2184" s="25" t="str">
        <f t="shared" si="68"/>
        <v>001</v>
      </c>
      <c r="D2184" s="31"/>
      <c r="E2184" s="31"/>
      <c r="F2184" s="31" t="str">
        <f>IF(A2184&lt;&gt;"", _xlfn.IFNA(INDEX(Grunddaten!$A$9:$S$159,MATCH(A2184,Input_Lieferant!$B$9:$B$158,0),MATCH(W2184,Grunddaten!$A$8:$M$8,0)),""), "")&amp;""</f>
        <v>N</v>
      </c>
      <c r="G2184" s="31"/>
      <c r="H2184" s="31"/>
      <c r="I2184" s="31"/>
      <c r="J2184" s="31"/>
      <c r="K2184" s="31"/>
      <c r="L2184" s="31"/>
      <c r="M2184" s="31"/>
      <c r="N2184" s="31"/>
      <c r="O2184" s="31"/>
      <c r="P2184" s="31"/>
      <c r="Q2184" s="31"/>
      <c r="R2184" s="31"/>
      <c r="S2184" s="31"/>
      <c r="T2184" s="31"/>
      <c r="U2184" s="31"/>
      <c r="V2184" s="31"/>
      <c r="W2184" s="31" t="str">
        <f t="shared" si="67"/>
        <v>V_UEBERSETZUNG</v>
      </c>
      <c r="X2184" s="31"/>
      <c r="Y2184" s="31"/>
      <c r="Z2184" s="31"/>
      <c r="AA2184" s="31"/>
      <c r="AB2184" s="31"/>
      <c r="AC2184" s="31"/>
      <c r="AD2184" s="31"/>
      <c r="AE2184" s="31"/>
      <c r="AF2184" s="31"/>
      <c r="AG2184" s="31"/>
      <c r="AH2184" s="31"/>
    </row>
    <row r="2185" spans="1:34" x14ac:dyDescent="0.4">
      <c r="A2185" s="31">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31"/>
      <c r="C2185" s="25" t="str">
        <f t="shared" si="68"/>
        <v>001</v>
      </c>
      <c r="D2185" s="31"/>
      <c r="E2185" s="31"/>
      <c r="F2185" s="31" t="str">
        <f>IF(A2185&lt;&gt;"", _xlfn.IFNA(INDEX('Systemmanager - Datenassistent'!$A$9:$AE$159,MATCH(A2185,Input_Lieferant!$B$9:$B$158,0),MATCH(W2185,'Systemmanager - Datenassistent'!$A$8:$AE$8,0)),""), "")&amp;""</f>
        <v>WRjxRnnXtkCfbRLxvzyrUjmtWAMaVb</v>
      </c>
      <c r="G2185" s="31"/>
      <c r="H2185" s="31"/>
      <c r="I2185" s="31"/>
      <c r="J2185" s="31"/>
      <c r="K2185" s="31"/>
      <c r="L2185" s="31"/>
      <c r="M2185" s="31"/>
      <c r="N2185" s="31"/>
      <c r="O2185" s="31"/>
      <c r="P2185" s="31"/>
      <c r="Q2185" s="31"/>
      <c r="R2185" s="31"/>
      <c r="S2185" s="31"/>
      <c r="T2185" s="31"/>
      <c r="U2185" s="31"/>
      <c r="V2185" s="31"/>
      <c r="W2185" s="31" t="str">
        <f t="shared" si="67"/>
        <v>V_KENNZIFFER</v>
      </c>
      <c r="X2185" s="31"/>
      <c r="Y2185" s="31"/>
      <c r="Z2185" s="31"/>
      <c r="AA2185" s="31"/>
      <c r="AB2185" s="31"/>
      <c r="AC2185" s="31"/>
      <c r="AD2185" s="31"/>
      <c r="AE2185" s="31"/>
      <c r="AF2185" s="31"/>
      <c r="AG2185" s="31"/>
      <c r="AH2185" s="31"/>
    </row>
    <row r="2186" spans="1:34" x14ac:dyDescent="0.4">
      <c r="A2186" s="31">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31"/>
      <c r="C2186" s="25" t="str">
        <f t="shared" si="68"/>
        <v>001</v>
      </c>
      <c r="D2186" s="31"/>
      <c r="E2186" s="31"/>
      <c r="F2186" s="31" t="str">
        <f>IF(A2186&lt;&gt;"", _xlfn.IFNA(INDEX('Systemmanager - Datenassistent'!$A$9:$AE$159,MATCH(A2186,Input_Lieferant!$B$9:$B$158,0),MATCH(W2186,'Systemmanager - Datenassistent'!$A$8:$AE$8,0)),""), "")&amp;""</f>
        <v>LkXqChTPyjzILhEVpeKtbcJmGzzEex</v>
      </c>
      <c r="G2186" s="31"/>
      <c r="H2186" s="31"/>
      <c r="I2186" s="31"/>
      <c r="J2186" s="31"/>
      <c r="K2186" s="31"/>
      <c r="L2186" s="31"/>
      <c r="M2186" s="31"/>
      <c r="N2186" s="31"/>
      <c r="O2186" s="31"/>
      <c r="P2186" s="31"/>
      <c r="Q2186" s="31"/>
      <c r="R2186" s="31"/>
      <c r="S2186" s="31"/>
      <c r="T2186" s="31"/>
      <c r="U2186" s="31"/>
      <c r="V2186" s="31"/>
      <c r="W2186" s="31" t="str">
        <f t="shared" si="67"/>
        <v>V_NEXT_HIGHER</v>
      </c>
      <c r="X2186" s="31"/>
      <c r="Y2186" s="31"/>
      <c r="Z2186" s="31"/>
      <c r="AA2186" s="31"/>
      <c r="AB2186" s="31"/>
      <c r="AC2186" s="31"/>
      <c r="AD2186" s="31"/>
      <c r="AE2186" s="31"/>
      <c r="AF2186" s="31"/>
      <c r="AG2186" s="31"/>
      <c r="AH2186" s="31"/>
    </row>
    <row r="2187" spans="1:34" x14ac:dyDescent="0.4">
      <c r="A2187" s="31">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31"/>
      <c r="C2187" s="25" t="str">
        <f t="shared" si="68"/>
        <v>001</v>
      </c>
      <c r="D2187" s="31"/>
      <c r="E2187" s="31"/>
      <c r="F2187" s="31" t="str">
        <f>IF(A2187&lt;&gt;"", _xlfn.IFNA(INDEX(Grunddaten!$A$9:$S$159,MATCH(A2187,Input_Lieferant!$B$9:$B$158,0),MATCH(W2187,Grunddaten!$A$8:$M$8,0)),""), "")&amp;""</f>
        <v>J</v>
      </c>
      <c r="G2187" s="31"/>
      <c r="H2187" s="31"/>
      <c r="I2187" s="31"/>
      <c r="J2187" s="31"/>
      <c r="K2187" s="31"/>
      <c r="L2187" s="31"/>
      <c r="M2187" s="31"/>
      <c r="N2187" s="31"/>
      <c r="O2187" s="31"/>
      <c r="P2187" s="31"/>
      <c r="Q2187" s="31"/>
      <c r="R2187" s="31"/>
      <c r="S2187" s="31"/>
      <c r="T2187" s="31"/>
      <c r="U2187" s="31"/>
      <c r="V2187" s="31"/>
      <c r="W2187" s="31" t="str">
        <f t="shared" si="67"/>
        <v>V_ZERTFLUG</v>
      </c>
      <c r="X2187" s="31"/>
      <c r="Y2187" s="31"/>
      <c r="Z2187" s="31"/>
      <c r="AA2187" s="31"/>
      <c r="AB2187" s="31"/>
      <c r="AC2187" s="31"/>
      <c r="AD2187" s="31"/>
      <c r="AE2187" s="31"/>
      <c r="AF2187" s="31"/>
      <c r="AG2187" s="31"/>
      <c r="AH2187" s="31"/>
    </row>
    <row r="2188" spans="1:34" x14ac:dyDescent="0.4">
      <c r="A2188" s="31">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31"/>
      <c r="C2188" s="25" t="str">
        <f t="shared" si="68"/>
        <v>001</v>
      </c>
      <c r="D2188" s="31"/>
      <c r="E2188" s="31"/>
      <c r="F2188" s="31" t="str">
        <f>IF(A2188&lt;&gt;"", _xlfn.IFNA(INDEX('Systemmanager - Datenassistent'!$A$9:$AE$159,MATCH(A2188,Input_Lieferant!$B$9:$B$158,0),MATCH(W2188,'Systemmanager - Datenassistent'!$A$8:$AE$8,0)),""), "")&amp;""</f>
        <v/>
      </c>
      <c r="G2188" s="31"/>
      <c r="H2188" s="31"/>
      <c r="I2188" s="31"/>
      <c r="J2188" s="31"/>
      <c r="K2188" s="31"/>
      <c r="L2188" s="31"/>
      <c r="M2188" s="31"/>
      <c r="N2188" s="31"/>
      <c r="O2188" s="31"/>
      <c r="P2188" s="31"/>
      <c r="Q2188" s="31"/>
      <c r="R2188" s="31"/>
      <c r="S2188" s="31"/>
      <c r="T2188" s="31"/>
      <c r="U2188" s="31"/>
      <c r="V2188" s="31"/>
      <c r="W2188" s="31" t="str">
        <f t="shared" si="67"/>
        <v>V_APM</v>
      </c>
      <c r="X2188" s="31"/>
      <c r="Y2188" s="31"/>
      <c r="Z2188" s="31"/>
      <c r="AA2188" s="31"/>
      <c r="AB2188" s="31"/>
      <c r="AC2188" s="31"/>
      <c r="AD2188" s="31"/>
      <c r="AE2188" s="31"/>
      <c r="AF2188" s="31"/>
      <c r="AG2188" s="31"/>
      <c r="AH2188" s="31"/>
    </row>
    <row r="2189" spans="1:34" x14ac:dyDescent="0.4">
      <c r="A2189" s="31">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31"/>
      <c r="C2189" s="25" t="str">
        <f t="shared" si="68"/>
        <v>001</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V_CHEOPS</v>
      </c>
      <c r="X2189" s="31"/>
      <c r="Y2189" s="31"/>
      <c r="Z2189" s="31"/>
      <c r="AA2189" s="31"/>
      <c r="AB2189" s="31"/>
      <c r="AC2189" s="31"/>
      <c r="AD2189" s="31"/>
      <c r="AE2189" s="31"/>
      <c r="AF2189" s="31"/>
      <c r="AG2189" s="31"/>
      <c r="AH2189" s="31"/>
    </row>
    <row r="2190" spans="1:34" x14ac:dyDescent="0.4">
      <c r="A2190" s="31">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31"/>
      <c r="C2190" s="25" t="str">
        <f t="shared" si="68"/>
        <v>001</v>
      </c>
      <c r="D2190" s="31"/>
      <c r="E2190" s="31"/>
      <c r="F2190" s="31" t="str">
        <f>IF(A2190&lt;&gt;"", _xlfn.IFNA(INDEX('Systemmanager - Datenassistent'!$A$9:$AE$159,MATCH(A2190,Input_Lieferant!$B$9:$B$158,0),MATCH(W2190,'Systemmanager - Datenassistent'!$A$8:$AE$8,0)),""), "")&amp;""</f>
        <v>X</v>
      </c>
      <c r="G2190" s="31"/>
      <c r="H2190" s="31"/>
      <c r="I2190" s="31"/>
      <c r="J2190" s="31"/>
      <c r="K2190" s="31"/>
      <c r="L2190" s="31"/>
      <c r="M2190" s="31"/>
      <c r="N2190" s="31"/>
      <c r="O2190" s="31"/>
      <c r="P2190" s="31"/>
      <c r="Q2190" s="31"/>
      <c r="R2190" s="31"/>
      <c r="S2190" s="31"/>
      <c r="T2190" s="31"/>
      <c r="U2190" s="31"/>
      <c r="V2190" s="31"/>
      <c r="W2190" s="31" t="str">
        <f t="shared" si="67"/>
        <v>V_SVSAA</v>
      </c>
      <c r="X2190" s="31"/>
      <c r="Y2190" s="31"/>
      <c r="Z2190" s="31"/>
      <c r="AA2190" s="31"/>
      <c r="AB2190" s="31"/>
      <c r="AC2190" s="31"/>
      <c r="AD2190" s="31"/>
      <c r="AE2190" s="31"/>
      <c r="AF2190" s="31"/>
      <c r="AG2190" s="31"/>
      <c r="AH2190" s="31"/>
    </row>
    <row r="2191" spans="1:34" x14ac:dyDescent="0.4">
      <c r="A2191" s="31">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31"/>
      <c r="C2191" s="25" t="str">
        <f t="shared" si="68"/>
        <v>001</v>
      </c>
      <c r="D2191" s="31"/>
      <c r="E2191" s="31"/>
      <c r="F2191" s="31" t="str">
        <f>IF(A2191&lt;&gt;"", IFERROR(ROUND(INDEX(Input_Lieferant!$A$9:$AS$159,MATCH(A2191,Input_Lieferant!$B$9:$B$158,0),MATCH(W2191,Input_Lieferant!$A$8:$AS$8,0)),2),""), "")&amp;""</f>
        <v>4.31</v>
      </c>
      <c r="G2191" s="31"/>
      <c r="H2191" s="31"/>
      <c r="I2191" s="31"/>
      <c r="J2191" s="31"/>
      <c r="K2191" s="31"/>
      <c r="L2191" s="31"/>
      <c r="M2191" s="31"/>
      <c r="N2191" s="31"/>
      <c r="O2191" s="31"/>
      <c r="P2191" s="31"/>
      <c r="Q2191" s="31"/>
      <c r="R2191" s="31"/>
      <c r="S2191" s="31"/>
      <c r="T2191" s="31"/>
      <c r="U2191" s="31"/>
      <c r="V2191" s="31"/>
      <c r="W2191" s="31" t="str">
        <f t="shared" si="67"/>
        <v>V_BEWERTUNGSPREIS</v>
      </c>
      <c r="X2191" s="31"/>
      <c r="Y2191" s="31"/>
      <c r="Z2191" s="31"/>
      <c r="AA2191" s="31"/>
      <c r="AB2191" s="31"/>
      <c r="AC2191" s="31"/>
      <c r="AD2191" s="31"/>
      <c r="AE2191" s="31"/>
      <c r="AF2191" s="31"/>
      <c r="AG2191" s="31"/>
      <c r="AH2191" s="31"/>
    </row>
    <row r="2192" spans="1:34" x14ac:dyDescent="0.4">
      <c r="A2192" s="31">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31"/>
      <c r="C2192" s="25" t="str">
        <f t="shared" si="68"/>
        <v>001</v>
      </c>
      <c r="D2192" s="31"/>
      <c r="E2192" s="31"/>
      <c r="F2192" s="31" t="str">
        <f>IF(A2192&lt;&gt;"", _xlfn.IFNA(INDEX(Input_Lieferant!$A$9:$AS$159,MATCH(A2192,Input_Lieferant!$B$9:$B$158,0),MATCH(W2192,Input_Lieferant!$A$8:$AS$8,0)),""), "")&amp;""</f>
        <v>CHF</v>
      </c>
      <c r="G2192" s="31"/>
      <c r="H2192" s="31"/>
      <c r="I2192" s="31"/>
      <c r="J2192" s="31"/>
      <c r="K2192" s="31"/>
      <c r="L2192" s="31"/>
      <c r="M2192" s="31"/>
      <c r="N2192" s="31"/>
      <c r="O2192" s="31"/>
      <c r="P2192" s="31"/>
      <c r="Q2192" s="31"/>
      <c r="R2192" s="31"/>
      <c r="S2192" s="31"/>
      <c r="T2192" s="31"/>
      <c r="U2192" s="31"/>
      <c r="V2192" s="31"/>
      <c r="W2192" s="31" t="str">
        <f t="shared" si="67"/>
        <v>V_WAEHRUNG</v>
      </c>
      <c r="X2192" s="31"/>
      <c r="Y2192" s="31"/>
      <c r="Z2192" s="31"/>
      <c r="AA2192" s="31"/>
      <c r="AB2192" s="31"/>
      <c r="AC2192" s="31"/>
      <c r="AD2192" s="31"/>
      <c r="AE2192" s="31"/>
      <c r="AF2192" s="31"/>
      <c r="AG2192" s="31"/>
      <c r="AH2192" s="31"/>
    </row>
    <row r="2193" spans="1:34" x14ac:dyDescent="0.4">
      <c r="A2193" s="31">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31"/>
      <c r="C2193" s="25" t="str">
        <f t="shared" si="68"/>
        <v>001</v>
      </c>
      <c r="D2193" s="31"/>
      <c r="E2193" s="31"/>
      <c r="F2193" s="31" t="str">
        <f>IF(A2193&lt;&gt;"", _xlfn.IFNA(INDEX(Input_Lieferant!$A$9:$AS$159,MATCH(A2193,Input_Lieferant!$B$9:$B$158,0),MATCH(W2193,Input_Lieferant!$A$8:$AS$8,0)),""), "")&amp;""</f>
        <v>60</v>
      </c>
      <c r="G2193" s="31"/>
      <c r="H2193" s="31"/>
      <c r="I2193" s="31"/>
      <c r="J2193" s="31"/>
      <c r="K2193" s="31"/>
      <c r="L2193" s="31"/>
      <c r="M2193" s="31"/>
      <c r="N2193" s="31"/>
      <c r="O2193" s="31"/>
      <c r="P2193" s="31"/>
      <c r="Q2193" s="31"/>
      <c r="R2193" s="31"/>
      <c r="S2193" s="31"/>
      <c r="T2193" s="31"/>
      <c r="U2193" s="31"/>
      <c r="V2193" s="31"/>
      <c r="W2193" s="31" t="str">
        <f t="shared" si="67"/>
        <v>V_PREISEINHEIT</v>
      </c>
      <c r="X2193" s="31"/>
      <c r="Y2193" s="31"/>
      <c r="Z2193" s="31"/>
      <c r="AA2193" s="31"/>
      <c r="AB2193" s="31"/>
      <c r="AC2193" s="31"/>
      <c r="AD2193" s="31"/>
      <c r="AE2193" s="31"/>
      <c r="AF2193" s="31"/>
      <c r="AG2193" s="31"/>
      <c r="AH2193" s="31"/>
    </row>
    <row r="2194" spans="1:34" x14ac:dyDescent="0.4">
      <c r="A2194" s="31">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31"/>
      <c r="C2194" s="25" t="str">
        <f t="shared" si="68"/>
        <v>001</v>
      </c>
      <c r="D2194" s="31"/>
      <c r="E2194" s="31"/>
      <c r="F2194" s="31">
        <f ca="1">IF(A2194&lt;&gt;"",NOW(),"")</f>
        <v>45755.45830648148</v>
      </c>
      <c r="G2194" s="31"/>
      <c r="H2194" s="31"/>
      <c r="I2194" s="31"/>
      <c r="J2194" s="31"/>
      <c r="K2194" s="31"/>
      <c r="L2194" s="31"/>
      <c r="M2194" s="31"/>
      <c r="N2194" s="31"/>
      <c r="O2194" s="31"/>
      <c r="P2194" s="31"/>
      <c r="Q2194" s="31"/>
      <c r="R2194" s="31"/>
      <c r="S2194" s="31"/>
      <c r="T2194" s="31"/>
      <c r="U2194" s="31"/>
      <c r="V2194" s="31"/>
      <c r="W2194" s="31" t="str">
        <f t="shared" si="67"/>
        <v>V_GUELTIGAB</v>
      </c>
      <c r="X2194" s="31"/>
      <c r="Y2194" s="31"/>
      <c r="Z2194" s="31"/>
      <c r="AA2194" s="31"/>
      <c r="AB2194" s="31"/>
      <c r="AC2194" s="31"/>
      <c r="AD2194" s="31"/>
      <c r="AE2194" s="31"/>
      <c r="AF2194" s="31"/>
      <c r="AG2194" s="31"/>
      <c r="AH2194" s="31"/>
    </row>
    <row r="2195" spans="1:34" x14ac:dyDescent="0.4">
      <c r="A2195" s="31">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31"/>
      <c r="C2195" s="25" t="str">
        <f t="shared" si="68"/>
        <v>001</v>
      </c>
      <c r="D2195" s="31"/>
      <c r="E2195" s="31"/>
      <c r="F2195" s="31" t="str">
        <f>IF(A2195&lt;&gt;"", _xlfn.IFNA(INDEX('Systemmanager - Datenassistent'!$A$9:$AE$159,MATCH(A2195,Input_Lieferant!$B$9:$B$158,0),MATCH(W2195,'Systemmanager - Datenassistent'!$A$8:$AE$8,0)),""), "")&amp;""</f>
        <v/>
      </c>
      <c r="G2195" s="31"/>
      <c r="H2195" s="31"/>
      <c r="I2195" s="31"/>
      <c r="J2195" s="31"/>
      <c r="K2195" s="31"/>
      <c r="L2195" s="31"/>
      <c r="M2195" s="31"/>
      <c r="N2195" s="31"/>
      <c r="O2195" s="31"/>
      <c r="P2195" s="31"/>
      <c r="Q2195" s="31"/>
      <c r="R2195" s="31"/>
      <c r="S2195" s="31"/>
      <c r="T2195" s="31"/>
      <c r="U2195" s="31"/>
      <c r="V2195" s="31"/>
      <c r="W2195" s="31" t="str">
        <f t="shared" si="67"/>
        <v>V_MIET_RELEVANZ</v>
      </c>
      <c r="X2195" s="31"/>
      <c r="Y2195" s="31"/>
      <c r="Z2195" s="31"/>
      <c r="AA2195" s="31"/>
      <c r="AB2195" s="31"/>
      <c r="AC2195" s="31"/>
      <c r="AD2195" s="31"/>
      <c r="AE2195" s="31"/>
      <c r="AF2195" s="31"/>
      <c r="AG2195" s="31"/>
      <c r="AH2195" s="31"/>
    </row>
    <row r="2196" spans="1:34" x14ac:dyDescent="0.4">
      <c r="A2196" s="31">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31"/>
      <c r="C2196" s="25" t="str">
        <f t="shared" si="68"/>
        <v>001</v>
      </c>
      <c r="D2196" s="31"/>
      <c r="E2196" s="31"/>
      <c r="F2196" s="31" t="str">
        <f>IF(A2196&lt;&gt;"", _xlfn.IFNA(INDEX('Systemmanager - Datenassistent'!$A$9:$AE$159,MATCH(A2196,Input_Lieferant!$B$9:$B$158,0),MATCH(W2196,'Systemmanager - Datenassistent'!$A$8:$AE$8,0)),""), "")&amp;""</f>
        <v/>
      </c>
      <c r="G2196" s="31"/>
      <c r="H2196" s="31"/>
      <c r="I2196" s="31"/>
      <c r="J2196" s="31"/>
      <c r="K2196" s="31"/>
      <c r="L2196" s="31"/>
      <c r="M2196" s="31"/>
      <c r="N2196" s="31"/>
      <c r="O2196" s="31"/>
      <c r="P2196" s="31"/>
      <c r="Q2196" s="31"/>
      <c r="R2196" s="31"/>
      <c r="S2196" s="31"/>
      <c r="T2196" s="31"/>
      <c r="U2196" s="31"/>
      <c r="V2196" s="31"/>
      <c r="W2196" s="31" t="str">
        <f t="shared" si="67"/>
        <v>V_NACHSCHUBKLASSE</v>
      </c>
      <c r="X2196" s="31"/>
      <c r="Y2196" s="31"/>
      <c r="Z2196" s="31"/>
      <c r="AA2196" s="31"/>
      <c r="AB2196" s="31"/>
      <c r="AC2196" s="31"/>
      <c r="AD2196" s="31"/>
      <c r="AE2196" s="31"/>
      <c r="AF2196" s="31"/>
      <c r="AG2196" s="31"/>
      <c r="AH2196" s="31"/>
    </row>
    <row r="2197" spans="1:34" x14ac:dyDescent="0.4">
      <c r="A2197" s="31">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31"/>
      <c r="C2197" s="25" t="str">
        <f t="shared" si="68"/>
        <v>001</v>
      </c>
      <c r="D2197" s="31"/>
      <c r="E2197" s="31"/>
      <c r="F2197" s="31" t="str">
        <f>IF(A2197&lt;&gt;"", _xlfn.IFNA(INDEX(Input_Lieferant!$A$9:$AS$159,MATCH(A2197,Input_Lieferant!$B$9:$B$158,0),MATCH(W2197,Input_Lieferant!$A$8:$AS$8,0)),""), "")&amp;""</f>
        <v>33</v>
      </c>
      <c r="G2197" s="31"/>
      <c r="H2197" s="31"/>
      <c r="I2197" s="31"/>
      <c r="J2197" s="31"/>
      <c r="K2197" s="31"/>
      <c r="L2197" s="31"/>
      <c r="M2197" s="31"/>
      <c r="N2197" s="31"/>
      <c r="O2197" s="31"/>
      <c r="P2197" s="31"/>
      <c r="Q2197" s="31"/>
      <c r="R2197" s="31"/>
      <c r="S2197" s="31"/>
      <c r="T2197" s="31"/>
      <c r="U2197" s="31"/>
      <c r="V2197" s="31"/>
      <c r="W2197" s="31" t="str">
        <f t="shared" si="67"/>
        <v>V_LAGERFAEHIGKEIT</v>
      </c>
      <c r="X2197" s="31"/>
      <c r="Y2197" s="31"/>
      <c r="Z2197" s="31"/>
      <c r="AA2197" s="31"/>
      <c r="AB2197" s="31"/>
      <c r="AC2197" s="31"/>
      <c r="AD2197" s="31"/>
      <c r="AE2197" s="31"/>
      <c r="AF2197" s="31"/>
      <c r="AG2197" s="31"/>
      <c r="AH2197" s="31"/>
    </row>
    <row r="2198" spans="1:34" x14ac:dyDescent="0.4">
      <c r="A2198" s="31">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31"/>
      <c r="C2198" s="25" t="str">
        <f t="shared" si="68"/>
        <v>001</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V_BETRIEBSMITTEL</v>
      </c>
      <c r="X2198" s="31"/>
      <c r="Y2198" s="31"/>
      <c r="Z2198" s="31"/>
      <c r="AA2198" s="31"/>
      <c r="AB2198" s="31"/>
      <c r="AC2198" s="31"/>
      <c r="AD2198" s="31"/>
      <c r="AE2198" s="31"/>
      <c r="AF2198" s="31"/>
      <c r="AG2198" s="31"/>
      <c r="AH2198" s="31"/>
    </row>
    <row r="2199" spans="1:34" x14ac:dyDescent="0.4">
      <c r="A2199" s="31">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31"/>
      <c r="C2199" s="25" t="str">
        <f t="shared" si="68"/>
        <v>001</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V_SONDERBETRIEBSMITTEL_MKZ</v>
      </c>
      <c r="X2199" s="31"/>
      <c r="Y2199" s="31"/>
      <c r="Z2199" s="31"/>
      <c r="AA2199" s="31"/>
      <c r="AB2199" s="31"/>
      <c r="AC2199" s="31"/>
      <c r="AD2199" s="31"/>
      <c r="AE2199" s="31"/>
      <c r="AF2199" s="31"/>
      <c r="AG2199" s="31"/>
      <c r="AH2199" s="31"/>
    </row>
    <row r="2200" spans="1:34" x14ac:dyDescent="0.4">
      <c r="A2200" s="31">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31"/>
      <c r="C2200" s="25" t="str">
        <f t="shared" si="68"/>
        <v>001</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V_SONDERBETRIEBSMITTEL_PRD</v>
      </c>
      <c r="X2200" s="31"/>
      <c r="Y2200" s="31"/>
      <c r="Z2200" s="31"/>
      <c r="AA2200" s="31"/>
      <c r="AB2200" s="31"/>
      <c r="AC2200" s="31"/>
      <c r="AD2200" s="31"/>
      <c r="AE2200" s="31"/>
      <c r="AF2200" s="31"/>
      <c r="AG2200" s="31"/>
      <c r="AH2200" s="31"/>
    </row>
    <row r="2201" spans="1:34" x14ac:dyDescent="0.4">
      <c r="A2201" s="31">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31"/>
      <c r="C2201" s="25" t="str">
        <f t="shared" si="68"/>
        <v>001</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V_SONDERBETRIEBSMITTEL_TRP</v>
      </c>
      <c r="X2201" s="31"/>
      <c r="Y2201" s="31"/>
      <c r="Z2201" s="31"/>
      <c r="AA2201" s="31"/>
      <c r="AB2201" s="31"/>
      <c r="AC2201" s="31"/>
      <c r="AD2201" s="31"/>
      <c r="AE2201" s="31"/>
      <c r="AF2201" s="31"/>
      <c r="AG2201" s="31"/>
      <c r="AH2201" s="31"/>
    </row>
    <row r="2202" spans="1:34" x14ac:dyDescent="0.4">
      <c r="A2202" s="31">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31"/>
      <c r="C2202" s="25" t="str">
        <f t="shared" si="68"/>
        <v>001</v>
      </c>
      <c r="D2202" s="31"/>
      <c r="E2202" s="31"/>
      <c r="F2202" s="31" t="str">
        <f>IF(A2202&lt;&gt;"", _xlfn.IFNA(INDEX(Grunddaten!$A$9:$S$159,MATCH(A2202,Input_Lieferant!$B$9:$B$158,0),MATCH(W2202,Grunddaten!$A$8:$M$8,0)),""), "")&amp;""</f>
        <v>fdgIiajTzGsxPWUcXNxnwmAyXpjtnf</v>
      </c>
      <c r="G2202" s="31"/>
      <c r="H2202" s="31"/>
      <c r="I2202" s="31"/>
      <c r="J2202" s="31"/>
      <c r="K2202" s="31"/>
      <c r="L2202" s="31"/>
      <c r="M2202" s="31"/>
      <c r="N2202" s="31"/>
      <c r="O2202" s="31"/>
      <c r="P2202" s="31"/>
      <c r="Q2202" s="31"/>
      <c r="R2202" s="31"/>
      <c r="S2202" s="31"/>
      <c r="T2202" s="31"/>
      <c r="U2202" s="31"/>
      <c r="V2202" s="31"/>
      <c r="W2202" s="31" t="str">
        <f t="shared" si="69"/>
        <v>V_A_NUMMER</v>
      </c>
      <c r="X2202" s="31"/>
      <c r="Y2202" s="31"/>
      <c r="Z2202" s="31"/>
      <c r="AA2202" s="31"/>
      <c r="AB2202" s="31"/>
      <c r="AC2202" s="31"/>
      <c r="AD2202" s="31"/>
      <c r="AE2202" s="31"/>
      <c r="AF2202" s="31"/>
      <c r="AG2202" s="31"/>
      <c r="AH2202" s="31"/>
    </row>
    <row r="2203" spans="1:34" x14ac:dyDescent="0.4">
      <c r="A2203" s="31">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31"/>
      <c r="C2203" s="25" t="str">
        <f t="shared" si="68"/>
        <v>001</v>
      </c>
      <c r="D2203" s="31"/>
      <c r="E2203" s="31"/>
      <c r="F2203" s="31" t="str">
        <f>IF(A2203&lt;&gt;"", _xlfn.IFNA(INDEX(Grunddaten!$A$9:$S$159,MATCH(A2203,Input_Lieferant!$B$9:$B$158,0),MATCH(W2203,Grunddaten!$A$8:$M$8,0)),""), "")&amp;""</f>
        <v>2.79</v>
      </c>
      <c r="G2203" s="31"/>
      <c r="H2203" s="31"/>
      <c r="I2203" s="31"/>
      <c r="J2203" s="31"/>
      <c r="K2203" s="31"/>
      <c r="L2203" s="31"/>
      <c r="M2203" s="31"/>
      <c r="N2203" s="31"/>
      <c r="O2203" s="31"/>
      <c r="P2203" s="31"/>
      <c r="Q2203" s="31"/>
      <c r="R2203" s="31"/>
      <c r="S2203" s="31"/>
      <c r="T2203" s="31"/>
      <c r="U2203" s="31"/>
      <c r="V2203" s="31"/>
      <c r="W2203" s="31" t="str">
        <f t="shared" si="69"/>
        <v>V_REVFREMD</v>
      </c>
      <c r="X2203" s="31"/>
      <c r="Y2203" s="31"/>
      <c r="Z2203" s="31"/>
      <c r="AA2203" s="31"/>
      <c r="AB2203" s="31"/>
      <c r="AC2203" s="31"/>
      <c r="AD2203" s="31"/>
      <c r="AE2203" s="31"/>
      <c r="AF2203" s="31"/>
      <c r="AG2203" s="31"/>
      <c r="AH2203" s="31"/>
    </row>
    <row r="2204" spans="1:34" x14ac:dyDescent="0.4">
      <c r="A2204" s="31">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31"/>
      <c r="C2204" s="25" t="str">
        <f t="shared" si="68"/>
        <v>001</v>
      </c>
      <c r="D2204" s="31"/>
      <c r="E2204" s="31"/>
      <c r="F2204" s="31" t="str">
        <f>IF(A2204&lt;&gt;"", _xlfn.IFNA(INDEX(Grunddaten!$A$9:$S$159,MATCH(A2204,Input_Lieferant!$B$9:$B$158,0),MATCH(W2204,Grunddaten!$A$8:$M$8,0)),""), "")&amp;""</f>
        <v>3.73</v>
      </c>
      <c r="G2204" s="31"/>
      <c r="H2204" s="31"/>
      <c r="I2204" s="31"/>
      <c r="J2204" s="31"/>
      <c r="K2204" s="31"/>
      <c r="L2204" s="31"/>
      <c r="M2204" s="31"/>
      <c r="N2204" s="31"/>
      <c r="O2204" s="31"/>
      <c r="P2204" s="31"/>
      <c r="Q2204" s="31"/>
      <c r="R2204" s="31"/>
      <c r="S2204" s="31"/>
      <c r="T2204" s="31"/>
      <c r="U2204" s="31"/>
      <c r="V2204" s="31"/>
      <c r="W2204" s="31" t="str">
        <f t="shared" si="69"/>
        <v>V_REVEIGEN</v>
      </c>
      <c r="X2204" s="31"/>
      <c r="Y2204" s="31"/>
      <c r="Z2204" s="31"/>
      <c r="AA2204" s="31"/>
      <c r="AB2204" s="31"/>
      <c r="AC2204" s="31"/>
      <c r="AD2204" s="31"/>
      <c r="AE2204" s="31"/>
      <c r="AF2204" s="31"/>
      <c r="AG2204" s="31"/>
      <c r="AH2204" s="31"/>
    </row>
    <row r="2205" spans="1:34" x14ac:dyDescent="0.4">
      <c r="A2205" s="31">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31"/>
      <c r="C2205" s="25" t="str">
        <f t="shared" si="68"/>
        <v>001</v>
      </c>
      <c r="D2205" s="31"/>
      <c r="E2205" s="31"/>
      <c r="F2205" s="31" t="str">
        <f>IF(A2205&lt;&gt;"", _xlfn.IFNA(INDEX('Systemmanager - Datenassistent'!$A$9:$AE$159,MATCH(A2205,Input_Lieferant!$B$9:$B$158,0),MATCH(W2205,'Systemmanager - Datenassistent'!$A$8:$AE$8,0)),""), "")&amp;""</f>
        <v>dGgeorgCvrBrEtGRuVcCzIaGdinASD</v>
      </c>
      <c r="G2205" s="31"/>
      <c r="H2205" s="31"/>
      <c r="I2205" s="31"/>
      <c r="J2205" s="31"/>
      <c r="K2205" s="31"/>
      <c r="L2205" s="31"/>
      <c r="M2205" s="31"/>
      <c r="N2205" s="31"/>
      <c r="O2205" s="31"/>
      <c r="P2205" s="31"/>
      <c r="Q2205" s="31"/>
      <c r="R2205" s="31"/>
      <c r="S2205" s="31"/>
      <c r="T2205" s="31"/>
      <c r="U2205" s="31"/>
      <c r="V2205" s="31"/>
      <c r="W2205" s="31" t="str">
        <f t="shared" si="69"/>
        <v>V_SYSTEMMANAGER</v>
      </c>
      <c r="X2205" s="31"/>
      <c r="Y2205" s="31"/>
      <c r="Z2205" s="31"/>
      <c r="AA2205" s="31"/>
      <c r="AB2205" s="31"/>
      <c r="AC2205" s="31"/>
      <c r="AD2205" s="31"/>
      <c r="AE2205" s="31"/>
      <c r="AF2205" s="31"/>
      <c r="AG2205" s="31"/>
      <c r="AH2205" s="31"/>
    </row>
    <row r="2206" spans="1:34" x14ac:dyDescent="0.4">
      <c r="A2206" s="31">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31"/>
      <c r="C2206" s="25" t="str">
        <f t="shared" si="68"/>
        <v>001</v>
      </c>
      <c r="D2206" s="31"/>
      <c r="E2206" s="31"/>
      <c r="F2206" s="31" t="str">
        <f>IF(A2206&lt;&gt;"", _xlfn.IFNA(INDEX(Grunddaten!$A$9:$S$159,MATCH(A2206,Input_Lieferant!$B$9:$B$158,0),MATCH(W2206,Grunddaten!$A$8:$M$8,0)),""), "")&amp;""</f>
        <v>U</v>
      </c>
      <c r="G2206" s="31"/>
      <c r="H2206" s="31"/>
      <c r="I2206" s="31"/>
      <c r="J2206" s="31"/>
      <c r="K2206" s="31"/>
      <c r="L2206" s="31"/>
      <c r="M2206" s="31"/>
      <c r="N2206" s="31"/>
      <c r="O2206" s="31"/>
      <c r="P2206" s="31"/>
      <c r="Q2206" s="31"/>
      <c r="R2206" s="31"/>
      <c r="S2206" s="31"/>
      <c r="T2206" s="31"/>
      <c r="U2206" s="31"/>
      <c r="V2206" s="31"/>
      <c r="W2206" s="31" t="str">
        <f t="shared" si="69"/>
        <v>V_UEBERSETZUNG</v>
      </c>
      <c r="X2206" s="31"/>
      <c r="Y2206" s="31"/>
      <c r="Z2206" s="31"/>
      <c r="AA2206" s="31"/>
      <c r="AB2206" s="31"/>
      <c r="AC2206" s="31"/>
      <c r="AD2206" s="31"/>
      <c r="AE2206" s="31"/>
      <c r="AF2206" s="31"/>
      <c r="AG2206" s="31"/>
      <c r="AH2206" s="31"/>
    </row>
    <row r="2207" spans="1:34" x14ac:dyDescent="0.4">
      <c r="A2207" s="31">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31"/>
      <c r="C2207" s="25" t="str">
        <f t="shared" si="68"/>
        <v>001</v>
      </c>
      <c r="D2207" s="31"/>
      <c r="E2207" s="31"/>
      <c r="F2207" s="31" t="str">
        <f>IF(A2207&lt;&gt;"", _xlfn.IFNA(INDEX('Systemmanager - Datenassistent'!$A$9:$AE$159,MATCH(A2207,Input_Lieferant!$B$9:$B$158,0),MATCH(W2207,'Systemmanager - Datenassistent'!$A$8:$AE$8,0)),""), "")&amp;""</f>
        <v>axikMOBxCWXRRwTgQEOOxeTUTRfzJF</v>
      </c>
      <c r="G2207" s="31"/>
      <c r="H2207" s="31"/>
      <c r="I2207" s="31"/>
      <c r="J2207" s="31"/>
      <c r="K2207" s="31"/>
      <c r="L2207" s="31"/>
      <c r="M2207" s="31"/>
      <c r="N2207" s="31"/>
      <c r="O2207" s="31"/>
      <c r="P2207" s="31"/>
      <c r="Q2207" s="31"/>
      <c r="R2207" s="31"/>
      <c r="S2207" s="31"/>
      <c r="T2207" s="31"/>
      <c r="U2207" s="31"/>
      <c r="V2207" s="31"/>
      <c r="W2207" s="31" t="str">
        <f t="shared" si="69"/>
        <v>V_KENNZIFFER</v>
      </c>
      <c r="X2207" s="31"/>
      <c r="Y2207" s="31"/>
      <c r="Z2207" s="31"/>
      <c r="AA2207" s="31"/>
      <c r="AB2207" s="31"/>
      <c r="AC2207" s="31"/>
      <c r="AD2207" s="31"/>
      <c r="AE2207" s="31"/>
      <c r="AF2207" s="31"/>
      <c r="AG2207" s="31"/>
      <c r="AH2207" s="31"/>
    </row>
    <row r="2208" spans="1:34" x14ac:dyDescent="0.4">
      <c r="A2208" s="31">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31"/>
      <c r="C2208" s="25" t="str">
        <f t="shared" si="68"/>
        <v>001</v>
      </c>
      <c r="D2208" s="31"/>
      <c r="E2208" s="31"/>
      <c r="F2208" s="31" t="str">
        <f>IF(A2208&lt;&gt;"", _xlfn.IFNA(INDEX('Systemmanager - Datenassistent'!$A$9:$AE$159,MATCH(A2208,Input_Lieferant!$B$9:$B$158,0),MATCH(W2208,'Systemmanager - Datenassistent'!$A$8:$AE$8,0)),""), "")&amp;""</f>
        <v>SuWtlDBlsAKGacuvipvJcmpSvHwDpa</v>
      </c>
      <c r="G2208" s="31"/>
      <c r="H2208" s="31"/>
      <c r="I2208" s="31"/>
      <c r="J2208" s="31"/>
      <c r="K2208" s="31"/>
      <c r="L2208" s="31"/>
      <c r="M2208" s="31"/>
      <c r="N2208" s="31"/>
      <c r="O2208" s="31"/>
      <c r="P2208" s="31"/>
      <c r="Q2208" s="31"/>
      <c r="R2208" s="31"/>
      <c r="S2208" s="31"/>
      <c r="T2208" s="31"/>
      <c r="U2208" s="31"/>
      <c r="V2208" s="31"/>
      <c r="W2208" s="31" t="str">
        <f t="shared" si="69"/>
        <v>V_NEXT_HIGHER</v>
      </c>
      <c r="X2208" s="31"/>
      <c r="Y2208" s="31"/>
      <c r="Z2208" s="31"/>
      <c r="AA2208" s="31"/>
      <c r="AB2208" s="31"/>
      <c r="AC2208" s="31"/>
      <c r="AD2208" s="31"/>
      <c r="AE2208" s="31"/>
      <c r="AF2208" s="31"/>
      <c r="AG2208" s="31"/>
      <c r="AH2208" s="31"/>
    </row>
    <row r="2209" spans="1:34" x14ac:dyDescent="0.4">
      <c r="A2209" s="31">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31"/>
      <c r="C2209" s="25" t="str">
        <f t="shared" si="68"/>
        <v>001</v>
      </c>
      <c r="D2209" s="31"/>
      <c r="E2209" s="31"/>
      <c r="F2209" s="31" t="str">
        <f>IF(A2209&lt;&gt;"", _xlfn.IFNA(INDEX(Grunddaten!$A$9:$S$159,MATCH(A2209,Input_Lieferant!$B$9:$B$158,0),MATCH(W2209,Grunddaten!$A$8:$M$8,0)),""), "")&amp;""</f>
        <v>J</v>
      </c>
      <c r="G2209" s="31"/>
      <c r="H2209" s="31"/>
      <c r="I2209" s="31"/>
      <c r="J2209" s="31"/>
      <c r="K2209" s="31"/>
      <c r="L2209" s="31"/>
      <c r="M2209" s="31"/>
      <c r="N2209" s="31"/>
      <c r="O2209" s="31"/>
      <c r="P2209" s="31"/>
      <c r="Q2209" s="31"/>
      <c r="R2209" s="31"/>
      <c r="S2209" s="31"/>
      <c r="T2209" s="31"/>
      <c r="U2209" s="31"/>
      <c r="V2209" s="31"/>
      <c r="W2209" s="31" t="str">
        <f t="shared" si="69"/>
        <v>V_ZERTFLUG</v>
      </c>
      <c r="X2209" s="31"/>
      <c r="Y2209" s="31"/>
      <c r="Z2209" s="31"/>
      <c r="AA2209" s="31"/>
      <c r="AB2209" s="31"/>
      <c r="AC2209" s="31"/>
      <c r="AD2209" s="31"/>
      <c r="AE2209" s="31"/>
      <c r="AF2209" s="31"/>
      <c r="AG2209" s="31"/>
      <c r="AH2209" s="31"/>
    </row>
    <row r="2210" spans="1:34" x14ac:dyDescent="0.4">
      <c r="A2210" s="31">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31"/>
      <c r="C2210" s="25" t="str">
        <f t="shared" si="68"/>
        <v>001</v>
      </c>
      <c r="D2210" s="31"/>
      <c r="E2210" s="31"/>
      <c r="F2210" s="31" t="str">
        <f>IF(A2210&lt;&gt;"", _xlfn.IFNA(INDEX('Systemmanager - Datenassistent'!$A$9:$AE$159,MATCH(A2210,Input_Lieferant!$B$9:$B$158,0),MATCH(W2210,'Systemmanager - Datenassistent'!$A$8:$AE$8,0)),""), "")&amp;""</f>
        <v/>
      </c>
      <c r="G2210" s="31"/>
      <c r="H2210" s="31"/>
      <c r="I2210" s="31"/>
      <c r="J2210" s="31"/>
      <c r="K2210" s="31"/>
      <c r="L2210" s="31"/>
      <c r="M2210" s="31"/>
      <c r="N2210" s="31"/>
      <c r="O2210" s="31"/>
      <c r="P2210" s="31"/>
      <c r="Q2210" s="31"/>
      <c r="R2210" s="31"/>
      <c r="S2210" s="31"/>
      <c r="T2210" s="31"/>
      <c r="U2210" s="31"/>
      <c r="V2210" s="31"/>
      <c r="W2210" s="31" t="str">
        <f t="shared" si="69"/>
        <v>V_APM</v>
      </c>
      <c r="X2210" s="31"/>
      <c r="Y2210" s="31"/>
      <c r="Z2210" s="31"/>
      <c r="AA2210" s="31"/>
      <c r="AB2210" s="31"/>
      <c r="AC2210" s="31"/>
      <c r="AD2210" s="31"/>
      <c r="AE2210" s="31"/>
      <c r="AF2210" s="31"/>
      <c r="AG2210" s="31"/>
      <c r="AH2210" s="31"/>
    </row>
    <row r="2211" spans="1:34" x14ac:dyDescent="0.4">
      <c r="A2211" s="31">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31"/>
      <c r="C2211" s="25" t="str">
        <f t="shared" si="68"/>
        <v>001</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V_CHEOPS</v>
      </c>
      <c r="X2211" s="31"/>
      <c r="Y2211" s="31"/>
      <c r="Z2211" s="31"/>
      <c r="AA2211" s="31"/>
      <c r="AB2211" s="31"/>
      <c r="AC2211" s="31"/>
      <c r="AD2211" s="31"/>
      <c r="AE2211" s="31"/>
      <c r="AF2211" s="31"/>
      <c r="AG2211" s="31"/>
      <c r="AH2211" s="31"/>
    </row>
    <row r="2212" spans="1:34" x14ac:dyDescent="0.4">
      <c r="A2212" s="31">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31"/>
      <c r="C2212" s="25" t="str">
        <f t="shared" si="68"/>
        <v>001</v>
      </c>
      <c r="D2212" s="31"/>
      <c r="E2212" s="31"/>
      <c r="F2212" s="31" t="str">
        <f>IF(A2212&lt;&gt;"", _xlfn.IFNA(INDEX('Systemmanager - Datenassistent'!$A$9:$AE$159,MATCH(A2212,Input_Lieferant!$B$9:$B$158,0),MATCH(W2212,'Systemmanager - Datenassistent'!$A$8:$AE$8,0)),""), "")&amp;""</f>
        <v/>
      </c>
      <c r="G2212" s="31"/>
      <c r="H2212" s="31"/>
      <c r="I2212" s="31"/>
      <c r="J2212" s="31"/>
      <c r="K2212" s="31"/>
      <c r="L2212" s="31"/>
      <c r="M2212" s="31"/>
      <c r="N2212" s="31"/>
      <c r="O2212" s="31"/>
      <c r="P2212" s="31"/>
      <c r="Q2212" s="31"/>
      <c r="R2212" s="31"/>
      <c r="S2212" s="31"/>
      <c r="T2212" s="31"/>
      <c r="U2212" s="31"/>
      <c r="V2212" s="31"/>
      <c r="W2212" s="31" t="str">
        <f t="shared" si="69"/>
        <v>V_SVSAA</v>
      </c>
      <c r="X2212" s="31"/>
      <c r="Y2212" s="31"/>
      <c r="Z2212" s="31"/>
      <c r="AA2212" s="31"/>
      <c r="AB2212" s="31"/>
      <c r="AC2212" s="31"/>
      <c r="AD2212" s="31"/>
      <c r="AE2212" s="31"/>
      <c r="AF2212" s="31"/>
      <c r="AG2212" s="31"/>
      <c r="AH2212" s="31"/>
    </row>
    <row r="2213" spans="1:34" x14ac:dyDescent="0.4">
      <c r="A2213" s="31">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31"/>
      <c r="C2213" s="25" t="str">
        <f t="shared" si="68"/>
        <v>001</v>
      </c>
      <c r="D2213" s="31"/>
      <c r="E2213" s="31"/>
      <c r="F2213" s="31" t="str">
        <f>IF(A2213&lt;&gt;"", IFERROR(ROUND(INDEX(Input_Lieferant!$A$9:$AS$159,MATCH(A2213,Input_Lieferant!$B$9:$B$158,0),MATCH(W2213,Input_Lieferant!$A$8:$AS$8,0)),2),""), "")&amp;""</f>
        <v>9.46</v>
      </c>
      <c r="G2213" s="31"/>
      <c r="H2213" s="31"/>
      <c r="I2213" s="31"/>
      <c r="J2213" s="31"/>
      <c r="K2213" s="31"/>
      <c r="L2213" s="31"/>
      <c r="M2213" s="31"/>
      <c r="N2213" s="31"/>
      <c r="O2213" s="31"/>
      <c r="P2213" s="31"/>
      <c r="Q2213" s="31"/>
      <c r="R2213" s="31"/>
      <c r="S2213" s="31"/>
      <c r="T2213" s="31"/>
      <c r="U2213" s="31"/>
      <c r="V2213" s="31"/>
      <c r="W2213" s="31" t="str">
        <f t="shared" si="69"/>
        <v>V_BEWERTUNGSPREIS</v>
      </c>
      <c r="X2213" s="31"/>
      <c r="Y2213" s="31"/>
      <c r="Z2213" s="31"/>
      <c r="AA2213" s="31"/>
      <c r="AB2213" s="31"/>
      <c r="AC2213" s="31"/>
      <c r="AD2213" s="31"/>
      <c r="AE2213" s="31"/>
      <c r="AF2213" s="31"/>
      <c r="AG2213" s="31"/>
      <c r="AH2213" s="31"/>
    </row>
    <row r="2214" spans="1:34" x14ac:dyDescent="0.4">
      <c r="A2214" s="31">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31"/>
      <c r="C2214" s="25" t="str">
        <f t="shared" si="68"/>
        <v>001</v>
      </c>
      <c r="D2214" s="31"/>
      <c r="E2214" s="31"/>
      <c r="F2214" s="31" t="str">
        <f>IF(A2214&lt;&gt;"", _xlfn.IFNA(INDEX(Input_Lieferant!$A$9:$AS$159,MATCH(A2214,Input_Lieferant!$B$9:$B$158,0),MATCH(W2214,Input_Lieferant!$A$8:$AS$8,0)),""), "")&amp;""</f>
        <v>CHF</v>
      </c>
      <c r="G2214" s="31"/>
      <c r="H2214" s="31"/>
      <c r="I2214" s="31"/>
      <c r="J2214" s="31"/>
      <c r="K2214" s="31"/>
      <c r="L2214" s="31"/>
      <c r="M2214" s="31"/>
      <c r="N2214" s="31"/>
      <c r="O2214" s="31"/>
      <c r="P2214" s="31"/>
      <c r="Q2214" s="31"/>
      <c r="R2214" s="31"/>
      <c r="S2214" s="31"/>
      <c r="T2214" s="31"/>
      <c r="U2214" s="31"/>
      <c r="V2214" s="31"/>
      <c r="W2214" s="31" t="str">
        <f t="shared" si="69"/>
        <v>V_WAEHRUNG</v>
      </c>
      <c r="X2214" s="31"/>
      <c r="Y2214" s="31"/>
      <c r="Z2214" s="31"/>
      <c r="AA2214" s="31"/>
      <c r="AB2214" s="31"/>
      <c r="AC2214" s="31"/>
      <c r="AD2214" s="31"/>
      <c r="AE2214" s="31"/>
      <c r="AF2214" s="31"/>
      <c r="AG2214" s="31"/>
      <c r="AH2214" s="31"/>
    </row>
    <row r="2215" spans="1:34" x14ac:dyDescent="0.4">
      <c r="A2215" s="31">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31"/>
      <c r="C2215" s="25" t="str">
        <f t="shared" si="68"/>
        <v>001</v>
      </c>
      <c r="D2215" s="31"/>
      <c r="E2215" s="31"/>
      <c r="F2215" s="31" t="str">
        <f>IF(A2215&lt;&gt;"", _xlfn.IFNA(INDEX(Input_Lieferant!$A$9:$AS$159,MATCH(A2215,Input_Lieferant!$B$9:$B$158,0),MATCH(W2215,Input_Lieferant!$A$8:$AS$8,0)),""), "")&amp;""</f>
        <v>51</v>
      </c>
      <c r="G2215" s="31"/>
      <c r="H2215" s="31"/>
      <c r="I2215" s="31"/>
      <c r="J2215" s="31"/>
      <c r="K2215" s="31"/>
      <c r="L2215" s="31"/>
      <c r="M2215" s="31"/>
      <c r="N2215" s="31"/>
      <c r="O2215" s="31"/>
      <c r="P2215" s="31"/>
      <c r="Q2215" s="31"/>
      <c r="R2215" s="31"/>
      <c r="S2215" s="31"/>
      <c r="T2215" s="31"/>
      <c r="U2215" s="31"/>
      <c r="V2215" s="31"/>
      <c r="W2215" s="31" t="str">
        <f t="shared" si="69"/>
        <v>V_PREISEINHEIT</v>
      </c>
      <c r="X2215" s="31"/>
      <c r="Y2215" s="31"/>
      <c r="Z2215" s="31"/>
      <c r="AA2215" s="31"/>
      <c r="AB2215" s="31"/>
      <c r="AC2215" s="31"/>
      <c r="AD2215" s="31"/>
      <c r="AE2215" s="31"/>
      <c r="AF2215" s="31"/>
      <c r="AG2215" s="31"/>
      <c r="AH2215" s="31"/>
    </row>
    <row r="2216" spans="1:34" x14ac:dyDescent="0.4">
      <c r="A2216" s="31">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31"/>
      <c r="C2216" s="25" t="str">
        <f t="shared" si="68"/>
        <v>001</v>
      </c>
      <c r="D2216" s="31"/>
      <c r="E2216" s="31"/>
      <c r="F2216" s="31">
        <f ca="1">IF(A2216&lt;&gt;"",NOW(),"")</f>
        <v>45755.45830648148</v>
      </c>
      <c r="G2216" s="31"/>
      <c r="H2216" s="31"/>
      <c r="I2216" s="31"/>
      <c r="J2216" s="31"/>
      <c r="K2216" s="31"/>
      <c r="L2216" s="31"/>
      <c r="M2216" s="31"/>
      <c r="N2216" s="31"/>
      <c r="O2216" s="31"/>
      <c r="P2216" s="31"/>
      <c r="Q2216" s="31"/>
      <c r="R2216" s="31"/>
      <c r="S2216" s="31"/>
      <c r="T2216" s="31"/>
      <c r="U2216" s="31"/>
      <c r="V2216" s="31"/>
      <c r="W2216" s="31" t="str">
        <f t="shared" si="69"/>
        <v>V_GUELTIGAB</v>
      </c>
      <c r="X2216" s="31"/>
      <c r="Y2216" s="31"/>
      <c r="Z2216" s="31"/>
      <c r="AA2216" s="31"/>
      <c r="AB2216" s="31"/>
      <c r="AC2216" s="31"/>
      <c r="AD2216" s="31"/>
      <c r="AE2216" s="31"/>
      <c r="AF2216" s="31"/>
      <c r="AG2216" s="31"/>
      <c r="AH2216" s="31"/>
    </row>
    <row r="2217" spans="1:34" x14ac:dyDescent="0.4">
      <c r="A2217" s="31">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31"/>
      <c r="C2217" s="25" t="str">
        <f t="shared" si="68"/>
        <v>001</v>
      </c>
      <c r="D2217" s="31"/>
      <c r="E2217" s="31"/>
      <c r="F2217" s="31" t="str">
        <f>IF(A2217&lt;&gt;"", _xlfn.IFNA(INDEX('Systemmanager - Datenassistent'!$A$9:$AE$159,MATCH(A2217,Input_Lieferant!$B$9:$B$158,0),MATCH(W2217,'Systemmanager - Datenassistent'!$A$8:$AE$8,0)),""), "")&amp;""</f>
        <v>X</v>
      </c>
      <c r="G2217" s="31"/>
      <c r="H2217" s="31"/>
      <c r="I2217" s="31"/>
      <c r="J2217" s="31"/>
      <c r="K2217" s="31"/>
      <c r="L2217" s="31"/>
      <c r="M2217" s="31"/>
      <c r="N2217" s="31"/>
      <c r="O2217" s="31"/>
      <c r="P2217" s="31"/>
      <c r="Q2217" s="31"/>
      <c r="R2217" s="31"/>
      <c r="S2217" s="31"/>
      <c r="T2217" s="31"/>
      <c r="U2217" s="31"/>
      <c r="V2217" s="31"/>
      <c r="W2217" s="31" t="str">
        <f t="shared" si="69"/>
        <v>V_MIET_RELEVANZ</v>
      </c>
      <c r="X2217" s="31"/>
      <c r="Y2217" s="31"/>
      <c r="Z2217" s="31"/>
      <c r="AA2217" s="31"/>
      <c r="AB2217" s="31"/>
      <c r="AC2217" s="31"/>
      <c r="AD2217" s="31"/>
      <c r="AE2217" s="31"/>
      <c r="AF2217" s="31"/>
      <c r="AG2217" s="31"/>
      <c r="AH2217" s="31"/>
    </row>
    <row r="2218" spans="1:34" x14ac:dyDescent="0.4">
      <c r="A2218" s="31">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31"/>
      <c r="C2218" s="25" t="str">
        <f t="shared" si="68"/>
        <v>001</v>
      </c>
      <c r="D2218" s="31"/>
      <c r="E2218" s="31"/>
      <c r="F2218" s="31" t="str">
        <f>IF(A2218&lt;&gt;"", _xlfn.IFNA(INDEX('Systemmanager - Datenassistent'!$A$9:$AE$159,MATCH(A2218,Input_Lieferant!$B$9:$B$158,0),MATCH(W2218,'Systemmanager - Datenassistent'!$A$8:$AE$8,0)),""), "")&amp;""</f>
        <v/>
      </c>
      <c r="G2218" s="31"/>
      <c r="H2218" s="31"/>
      <c r="I2218" s="31"/>
      <c r="J2218" s="31"/>
      <c r="K2218" s="31"/>
      <c r="L2218" s="31"/>
      <c r="M2218" s="31"/>
      <c r="N2218" s="31"/>
      <c r="O2218" s="31"/>
      <c r="P2218" s="31"/>
      <c r="Q2218" s="31"/>
      <c r="R2218" s="31"/>
      <c r="S2218" s="31"/>
      <c r="T2218" s="31"/>
      <c r="U2218" s="31"/>
      <c r="V2218" s="31"/>
      <c r="W2218" s="31" t="str">
        <f t="shared" si="69"/>
        <v>V_NACHSCHUBKLASSE</v>
      </c>
      <c r="X2218" s="31"/>
      <c r="Y2218" s="31"/>
      <c r="Z2218" s="31"/>
      <c r="AA2218" s="31"/>
      <c r="AB2218" s="31"/>
      <c r="AC2218" s="31"/>
      <c r="AD2218" s="31"/>
      <c r="AE2218" s="31"/>
      <c r="AF2218" s="31"/>
      <c r="AG2218" s="31"/>
      <c r="AH2218" s="31"/>
    </row>
    <row r="2219" spans="1:34" x14ac:dyDescent="0.4">
      <c r="A2219" s="31">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31"/>
      <c r="C2219" s="25" t="str">
        <f t="shared" si="68"/>
        <v>001</v>
      </c>
      <c r="D2219" s="31"/>
      <c r="E2219" s="31"/>
      <c r="F2219" s="31" t="str">
        <f>IF(A2219&lt;&gt;"", _xlfn.IFNA(INDEX(Input_Lieferant!$A$9:$AS$159,MATCH(A2219,Input_Lieferant!$B$9:$B$158,0),MATCH(W2219,Input_Lieferant!$A$8:$AS$8,0)),""), "")&amp;""</f>
        <v>60</v>
      </c>
      <c r="G2219" s="31"/>
      <c r="H2219" s="31"/>
      <c r="I2219" s="31"/>
      <c r="J2219" s="31"/>
      <c r="K2219" s="31"/>
      <c r="L2219" s="31"/>
      <c r="M2219" s="31"/>
      <c r="N2219" s="31"/>
      <c r="O2219" s="31"/>
      <c r="P2219" s="31"/>
      <c r="Q2219" s="31"/>
      <c r="R2219" s="31"/>
      <c r="S2219" s="31"/>
      <c r="T2219" s="31"/>
      <c r="U2219" s="31"/>
      <c r="V2219" s="31"/>
      <c r="W2219" s="31" t="str">
        <f t="shared" si="69"/>
        <v>V_LAGERFAEHIGKEIT</v>
      </c>
      <c r="X2219" s="31"/>
      <c r="Y2219" s="31"/>
      <c r="Z2219" s="31"/>
      <c r="AA2219" s="31"/>
      <c r="AB2219" s="31"/>
      <c r="AC2219" s="31"/>
      <c r="AD2219" s="31"/>
      <c r="AE2219" s="31"/>
      <c r="AF2219" s="31"/>
      <c r="AG2219" s="31"/>
      <c r="AH2219" s="31"/>
    </row>
    <row r="2220" spans="1:34" x14ac:dyDescent="0.4">
      <c r="A2220" s="31">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31"/>
      <c r="C2220" s="25" t="str">
        <f t="shared" si="68"/>
        <v>001</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31"/>
      <c r="H2220" s="31"/>
      <c r="I2220" s="31"/>
      <c r="J2220" s="31"/>
      <c r="K2220" s="31"/>
      <c r="L2220" s="31"/>
      <c r="M2220" s="31"/>
      <c r="N2220" s="31"/>
      <c r="O2220" s="31"/>
      <c r="P2220" s="31"/>
      <c r="Q2220" s="31"/>
      <c r="R2220" s="31"/>
      <c r="S2220" s="31"/>
      <c r="T2220" s="31"/>
      <c r="U2220" s="31"/>
      <c r="V2220" s="31"/>
      <c r="W2220" s="31" t="str">
        <f t="shared" si="69"/>
        <v>V_BETRIEBSMITTEL</v>
      </c>
      <c r="X2220" s="31"/>
      <c r="Y2220" s="31"/>
      <c r="Z2220" s="31"/>
      <c r="AA2220" s="31"/>
      <c r="AB2220" s="31"/>
      <c r="AC2220" s="31"/>
      <c r="AD2220" s="31"/>
      <c r="AE2220" s="31"/>
      <c r="AF2220" s="31"/>
      <c r="AG2220" s="31"/>
      <c r="AH2220" s="31"/>
    </row>
    <row r="2221" spans="1:34" x14ac:dyDescent="0.4">
      <c r="A2221" s="31">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31"/>
      <c r="C2221" s="25" t="str">
        <f t="shared" si="68"/>
        <v>001</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V_SONDERBETRIEBSMITTEL_MKZ</v>
      </c>
      <c r="X2221" s="31"/>
      <c r="Y2221" s="31"/>
      <c r="Z2221" s="31"/>
      <c r="AA2221" s="31"/>
      <c r="AB2221" s="31"/>
      <c r="AC2221" s="31"/>
      <c r="AD2221" s="31"/>
      <c r="AE2221" s="31"/>
      <c r="AF2221" s="31"/>
      <c r="AG2221" s="31"/>
      <c r="AH2221" s="31"/>
    </row>
    <row r="2222" spans="1:34" x14ac:dyDescent="0.4">
      <c r="A2222" s="31">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31"/>
      <c r="C2222" s="25" t="str">
        <f t="shared" si="68"/>
        <v>001</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V_SONDERBETRIEBSMITTEL_PRD</v>
      </c>
      <c r="X2222" s="31"/>
      <c r="Y2222" s="31"/>
      <c r="Z2222" s="31"/>
      <c r="AA2222" s="31"/>
      <c r="AB2222" s="31"/>
      <c r="AC2222" s="31"/>
      <c r="AD2222" s="31"/>
      <c r="AE2222" s="31"/>
      <c r="AF2222" s="31"/>
      <c r="AG2222" s="31"/>
      <c r="AH2222" s="31"/>
    </row>
    <row r="2223" spans="1:34" x14ac:dyDescent="0.4">
      <c r="A2223" s="31">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31"/>
      <c r="C2223" s="25" t="str">
        <f t="shared" si="68"/>
        <v>001</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V_SONDERBETRIEBSMITTEL_TRP</v>
      </c>
      <c r="X2223" s="31"/>
      <c r="Y2223" s="31"/>
      <c r="Z2223" s="31"/>
      <c r="AA2223" s="31"/>
      <c r="AB2223" s="31"/>
      <c r="AC2223" s="31"/>
      <c r="AD2223" s="31"/>
      <c r="AE2223" s="31"/>
      <c r="AF2223" s="31"/>
      <c r="AG2223" s="31"/>
      <c r="AH2223" s="31"/>
    </row>
    <row r="2224" spans="1:34" x14ac:dyDescent="0.4">
      <c r="A2224" s="31">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31"/>
      <c r="C2224" s="25" t="str">
        <f t="shared" si="68"/>
        <v>001</v>
      </c>
      <c r="D2224" s="31"/>
      <c r="E2224" s="31"/>
      <c r="F2224" s="31" t="str">
        <f>IF(A2224&lt;&gt;"", _xlfn.IFNA(INDEX(Grunddaten!$A$9:$S$159,MATCH(A2224,Input_Lieferant!$B$9:$B$158,0),MATCH(W2224,Grunddaten!$A$8:$M$8,0)),""), "")&amp;""</f>
        <v>vFnriCOqhoEcJCWgUXsCAzfVxxkwcb</v>
      </c>
      <c r="G2224" s="31"/>
      <c r="H2224" s="31"/>
      <c r="I2224" s="31"/>
      <c r="J2224" s="31"/>
      <c r="K2224" s="31"/>
      <c r="L2224" s="31"/>
      <c r="M2224" s="31"/>
      <c r="N2224" s="31"/>
      <c r="O2224" s="31"/>
      <c r="P2224" s="31"/>
      <c r="Q2224" s="31"/>
      <c r="R2224" s="31"/>
      <c r="S2224" s="31"/>
      <c r="T2224" s="31"/>
      <c r="U2224" s="31"/>
      <c r="V2224" s="31"/>
      <c r="W2224" s="31" t="str">
        <f t="shared" si="69"/>
        <v>V_A_NUMMER</v>
      </c>
      <c r="X2224" s="31"/>
      <c r="Y2224" s="31"/>
      <c r="Z2224" s="31"/>
      <c r="AA2224" s="31"/>
      <c r="AB2224" s="31"/>
      <c r="AC2224" s="31"/>
      <c r="AD2224" s="31"/>
      <c r="AE2224" s="31"/>
      <c r="AF2224" s="31"/>
      <c r="AG2224" s="31"/>
      <c r="AH2224" s="31"/>
    </row>
    <row r="2225" spans="1:34" x14ac:dyDescent="0.4">
      <c r="A2225" s="31">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31"/>
      <c r="C2225" s="25" t="str">
        <f t="shared" si="68"/>
        <v>001</v>
      </c>
      <c r="D2225" s="31"/>
      <c r="E2225" s="31"/>
      <c r="F2225" s="31" t="str">
        <f>IF(A2225&lt;&gt;"", _xlfn.IFNA(INDEX(Grunddaten!$A$9:$S$159,MATCH(A2225,Input_Lieferant!$B$9:$B$158,0),MATCH(W2225,Grunddaten!$A$8:$M$8,0)),""), "")&amp;""</f>
        <v>9.63</v>
      </c>
      <c r="G2225" s="31"/>
      <c r="H2225" s="31"/>
      <c r="I2225" s="31"/>
      <c r="J2225" s="31"/>
      <c r="K2225" s="31"/>
      <c r="L2225" s="31"/>
      <c r="M2225" s="31"/>
      <c r="N2225" s="31"/>
      <c r="O2225" s="31"/>
      <c r="P2225" s="31"/>
      <c r="Q2225" s="31"/>
      <c r="R2225" s="31"/>
      <c r="S2225" s="31"/>
      <c r="T2225" s="31"/>
      <c r="U2225" s="31"/>
      <c r="V2225" s="31"/>
      <c r="W2225" s="31" t="str">
        <f t="shared" si="69"/>
        <v>V_REVFREMD</v>
      </c>
      <c r="X2225" s="31"/>
      <c r="Y2225" s="31"/>
      <c r="Z2225" s="31"/>
      <c r="AA2225" s="31"/>
      <c r="AB2225" s="31"/>
      <c r="AC2225" s="31"/>
      <c r="AD2225" s="31"/>
      <c r="AE2225" s="31"/>
      <c r="AF2225" s="31"/>
      <c r="AG2225" s="31"/>
      <c r="AH2225" s="31"/>
    </row>
    <row r="2226" spans="1:34" x14ac:dyDescent="0.4">
      <c r="A2226" s="31">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31"/>
      <c r="C2226" s="25" t="str">
        <f t="shared" si="68"/>
        <v>001</v>
      </c>
      <c r="D2226" s="31"/>
      <c r="E2226" s="31"/>
      <c r="F2226" s="31" t="str">
        <f>IF(A2226&lt;&gt;"", _xlfn.IFNA(INDEX(Grunddaten!$A$9:$S$159,MATCH(A2226,Input_Lieferant!$B$9:$B$158,0),MATCH(W2226,Grunddaten!$A$8:$M$8,0)),""), "")&amp;""</f>
        <v>3.79</v>
      </c>
      <c r="G2226" s="31"/>
      <c r="H2226" s="31"/>
      <c r="I2226" s="31"/>
      <c r="J2226" s="31"/>
      <c r="K2226" s="31"/>
      <c r="L2226" s="31"/>
      <c r="M2226" s="31"/>
      <c r="N2226" s="31"/>
      <c r="O2226" s="31"/>
      <c r="P2226" s="31"/>
      <c r="Q2226" s="31"/>
      <c r="R2226" s="31"/>
      <c r="S2226" s="31"/>
      <c r="T2226" s="31"/>
      <c r="U2226" s="31"/>
      <c r="V2226" s="31"/>
      <c r="W2226" s="31" t="str">
        <f t="shared" si="69"/>
        <v>V_REVEIGEN</v>
      </c>
      <c r="X2226" s="31"/>
      <c r="Y2226" s="31"/>
      <c r="Z2226" s="31"/>
      <c r="AA2226" s="31"/>
      <c r="AB2226" s="31"/>
      <c r="AC2226" s="31"/>
      <c r="AD2226" s="31"/>
      <c r="AE2226" s="31"/>
      <c r="AF2226" s="31"/>
      <c r="AG2226" s="31"/>
      <c r="AH2226" s="31"/>
    </row>
    <row r="2227" spans="1:34" x14ac:dyDescent="0.4">
      <c r="A2227" s="31">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31"/>
      <c r="C2227" s="25" t="str">
        <f t="shared" si="68"/>
        <v>001</v>
      </c>
      <c r="D2227" s="31"/>
      <c r="E2227" s="31"/>
      <c r="F2227" s="31" t="str">
        <f>IF(A2227&lt;&gt;"", _xlfn.IFNA(INDEX('Systemmanager - Datenassistent'!$A$9:$AE$159,MATCH(A2227,Input_Lieferant!$B$9:$B$158,0),MATCH(W2227,'Systemmanager - Datenassistent'!$A$8:$AE$8,0)),""), "")&amp;""</f>
        <v>VLfxwFzqVPMDVnLhThMvtwWACiLjgN</v>
      </c>
      <c r="G2227" s="31"/>
      <c r="H2227" s="31"/>
      <c r="I2227" s="31"/>
      <c r="J2227" s="31"/>
      <c r="K2227" s="31"/>
      <c r="L2227" s="31"/>
      <c r="M2227" s="31"/>
      <c r="N2227" s="31"/>
      <c r="O2227" s="31"/>
      <c r="P2227" s="31"/>
      <c r="Q2227" s="31"/>
      <c r="R2227" s="31"/>
      <c r="S2227" s="31"/>
      <c r="T2227" s="31"/>
      <c r="U2227" s="31"/>
      <c r="V2227" s="31"/>
      <c r="W2227" s="31" t="str">
        <f t="shared" si="69"/>
        <v>V_SYSTEMMANAGER</v>
      </c>
      <c r="X2227" s="31"/>
      <c r="Y2227" s="31"/>
      <c r="Z2227" s="31"/>
      <c r="AA2227" s="31"/>
      <c r="AB2227" s="31"/>
      <c r="AC2227" s="31"/>
      <c r="AD2227" s="31"/>
      <c r="AE2227" s="31"/>
      <c r="AF2227" s="31"/>
      <c r="AG2227" s="31"/>
      <c r="AH2227" s="31"/>
    </row>
    <row r="2228" spans="1:34" x14ac:dyDescent="0.4">
      <c r="A2228" s="31">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31"/>
      <c r="C2228" s="25" t="str">
        <f t="shared" si="68"/>
        <v>001</v>
      </c>
      <c r="D2228" s="31"/>
      <c r="E2228" s="31"/>
      <c r="F2228" s="31" t="str">
        <f>IF(A2228&lt;&gt;"", _xlfn.IFNA(INDEX(Grunddaten!$A$9:$S$159,MATCH(A2228,Input_Lieferant!$B$9:$B$158,0),MATCH(W2228,Grunddaten!$A$8:$M$8,0)),""), "")&amp;""</f>
        <v>N</v>
      </c>
      <c r="G2228" s="31"/>
      <c r="H2228" s="31"/>
      <c r="I2228" s="31"/>
      <c r="J2228" s="31"/>
      <c r="K2228" s="31"/>
      <c r="L2228" s="31"/>
      <c r="M2228" s="31"/>
      <c r="N2228" s="31"/>
      <c r="O2228" s="31"/>
      <c r="P2228" s="31"/>
      <c r="Q2228" s="31"/>
      <c r="R2228" s="31"/>
      <c r="S2228" s="31"/>
      <c r="T2228" s="31"/>
      <c r="U2228" s="31"/>
      <c r="V2228" s="31"/>
      <c r="W2228" s="31" t="str">
        <f t="shared" si="69"/>
        <v>V_UEBERSETZUNG</v>
      </c>
      <c r="X2228" s="31"/>
      <c r="Y2228" s="31"/>
      <c r="Z2228" s="31"/>
      <c r="AA2228" s="31"/>
      <c r="AB2228" s="31"/>
      <c r="AC2228" s="31"/>
      <c r="AD2228" s="31"/>
      <c r="AE2228" s="31"/>
      <c r="AF2228" s="31"/>
      <c r="AG2228" s="31"/>
      <c r="AH2228" s="31"/>
    </row>
    <row r="2229" spans="1:34" x14ac:dyDescent="0.4">
      <c r="A2229" s="31">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31"/>
      <c r="C2229" s="25" t="str">
        <f t="shared" si="68"/>
        <v>001</v>
      </c>
      <c r="D2229" s="31"/>
      <c r="E2229" s="31"/>
      <c r="F2229" s="31" t="str">
        <f>IF(A2229&lt;&gt;"", _xlfn.IFNA(INDEX('Systemmanager - Datenassistent'!$A$9:$AE$159,MATCH(A2229,Input_Lieferant!$B$9:$B$158,0),MATCH(W2229,'Systemmanager - Datenassistent'!$A$8:$AE$8,0)),""), "")&amp;""</f>
        <v>NesWhokcjJXNIdxCTLhCiepaahuDhn</v>
      </c>
      <c r="G2229" s="31"/>
      <c r="H2229" s="31"/>
      <c r="I2229" s="31"/>
      <c r="J2229" s="31"/>
      <c r="K2229" s="31"/>
      <c r="L2229" s="31"/>
      <c r="M2229" s="31"/>
      <c r="N2229" s="31"/>
      <c r="O2229" s="31"/>
      <c r="P2229" s="31"/>
      <c r="Q2229" s="31"/>
      <c r="R2229" s="31"/>
      <c r="S2229" s="31"/>
      <c r="T2229" s="31"/>
      <c r="U2229" s="31"/>
      <c r="V2229" s="31"/>
      <c r="W2229" s="31" t="str">
        <f t="shared" si="69"/>
        <v>V_KENNZIFFER</v>
      </c>
      <c r="X2229" s="31"/>
      <c r="Y2229" s="31"/>
      <c r="Z2229" s="31"/>
      <c r="AA2229" s="31"/>
      <c r="AB2229" s="31"/>
      <c r="AC2229" s="31"/>
      <c r="AD2229" s="31"/>
      <c r="AE2229" s="31"/>
      <c r="AF2229" s="31"/>
      <c r="AG2229" s="31"/>
      <c r="AH2229" s="31"/>
    </row>
    <row r="2230" spans="1:34" x14ac:dyDescent="0.4">
      <c r="A2230" s="31">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31"/>
      <c r="C2230" s="25" t="str">
        <f t="shared" si="68"/>
        <v>001</v>
      </c>
      <c r="D2230" s="31"/>
      <c r="E2230" s="31"/>
      <c r="F2230" s="31" t="str">
        <f>IF(A2230&lt;&gt;"", _xlfn.IFNA(INDEX('Systemmanager - Datenassistent'!$A$9:$AE$159,MATCH(A2230,Input_Lieferant!$B$9:$B$158,0),MATCH(W2230,'Systemmanager - Datenassistent'!$A$8:$AE$8,0)),""), "")&amp;""</f>
        <v>huppaxkfKzrQHgdyJJBhzkjsgRvlOE</v>
      </c>
      <c r="G2230" s="31"/>
      <c r="H2230" s="31"/>
      <c r="I2230" s="31"/>
      <c r="J2230" s="31"/>
      <c r="K2230" s="31"/>
      <c r="L2230" s="31"/>
      <c r="M2230" s="31"/>
      <c r="N2230" s="31"/>
      <c r="O2230" s="31"/>
      <c r="P2230" s="31"/>
      <c r="Q2230" s="31"/>
      <c r="R2230" s="31"/>
      <c r="S2230" s="31"/>
      <c r="T2230" s="31"/>
      <c r="U2230" s="31"/>
      <c r="V2230" s="31"/>
      <c r="W2230" s="31" t="str">
        <f t="shared" si="69"/>
        <v>V_NEXT_HIGHER</v>
      </c>
      <c r="X2230" s="31"/>
      <c r="Y2230" s="31"/>
      <c r="Z2230" s="31"/>
      <c r="AA2230" s="31"/>
      <c r="AB2230" s="31"/>
      <c r="AC2230" s="31"/>
      <c r="AD2230" s="31"/>
      <c r="AE2230" s="31"/>
      <c r="AF2230" s="31"/>
      <c r="AG2230" s="31"/>
      <c r="AH2230" s="31"/>
    </row>
    <row r="2231" spans="1:34" x14ac:dyDescent="0.4">
      <c r="A2231" s="31">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31"/>
      <c r="C2231" s="25" t="str">
        <f t="shared" si="68"/>
        <v>001</v>
      </c>
      <c r="D2231" s="31"/>
      <c r="E2231" s="31"/>
      <c r="F2231" s="31" t="str">
        <f>IF(A2231&lt;&gt;"", _xlfn.IFNA(INDEX(Grunddaten!$A$9:$S$159,MATCH(A2231,Input_Lieferant!$B$9:$B$158,0),MATCH(W2231,Grunddaten!$A$8:$M$8,0)),""), "")&amp;""</f>
        <v>J</v>
      </c>
      <c r="G2231" s="31"/>
      <c r="H2231" s="31"/>
      <c r="I2231" s="31"/>
      <c r="J2231" s="31"/>
      <c r="K2231" s="31"/>
      <c r="L2231" s="31"/>
      <c r="M2231" s="31"/>
      <c r="N2231" s="31"/>
      <c r="O2231" s="31"/>
      <c r="P2231" s="31"/>
      <c r="Q2231" s="31"/>
      <c r="R2231" s="31"/>
      <c r="S2231" s="31"/>
      <c r="T2231" s="31"/>
      <c r="U2231" s="31"/>
      <c r="V2231" s="31"/>
      <c r="W2231" s="31" t="str">
        <f t="shared" si="69"/>
        <v>V_ZERTFLUG</v>
      </c>
      <c r="X2231" s="31"/>
      <c r="Y2231" s="31"/>
      <c r="Z2231" s="31"/>
      <c r="AA2231" s="31"/>
      <c r="AB2231" s="31"/>
      <c r="AC2231" s="31"/>
      <c r="AD2231" s="31"/>
      <c r="AE2231" s="31"/>
      <c r="AF2231" s="31"/>
      <c r="AG2231" s="31"/>
      <c r="AH2231" s="31"/>
    </row>
    <row r="2232" spans="1:34" x14ac:dyDescent="0.4">
      <c r="A2232" s="31">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31"/>
      <c r="C2232" s="25" t="str">
        <f t="shared" si="68"/>
        <v>001</v>
      </c>
      <c r="D2232" s="31"/>
      <c r="E2232" s="31"/>
      <c r="F2232" s="31" t="str">
        <f>IF(A2232&lt;&gt;"", _xlfn.IFNA(INDEX('Systemmanager - Datenassistent'!$A$9:$AE$159,MATCH(A2232,Input_Lieferant!$B$9:$B$158,0),MATCH(W2232,'Systemmanager - Datenassistent'!$A$8:$AE$8,0)),""), "")&amp;""</f>
        <v/>
      </c>
      <c r="G2232" s="31"/>
      <c r="H2232" s="31"/>
      <c r="I2232" s="31"/>
      <c r="J2232" s="31"/>
      <c r="K2232" s="31"/>
      <c r="L2232" s="31"/>
      <c r="M2232" s="31"/>
      <c r="N2232" s="31"/>
      <c r="O2232" s="31"/>
      <c r="P2232" s="31"/>
      <c r="Q2232" s="31"/>
      <c r="R2232" s="31"/>
      <c r="S2232" s="31"/>
      <c r="T2232" s="31"/>
      <c r="U2232" s="31"/>
      <c r="V2232" s="31"/>
      <c r="W2232" s="31" t="str">
        <f t="shared" si="69"/>
        <v>V_APM</v>
      </c>
      <c r="X2232" s="31"/>
      <c r="Y2232" s="31"/>
      <c r="Z2232" s="31"/>
      <c r="AA2232" s="31"/>
      <c r="AB2232" s="31"/>
      <c r="AC2232" s="31"/>
      <c r="AD2232" s="31"/>
      <c r="AE2232" s="31"/>
      <c r="AF2232" s="31"/>
      <c r="AG2232" s="31"/>
      <c r="AH2232" s="31"/>
    </row>
    <row r="2233" spans="1:34" x14ac:dyDescent="0.4">
      <c r="A2233" s="31">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31"/>
      <c r="C2233" s="25" t="str">
        <f t="shared" si="68"/>
        <v>001</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V_CHEOPS</v>
      </c>
      <c r="X2233" s="31"/>
      <c r="Y2233" s="31"/>
      <c r="Z2233" s="31"/>
      <c r="AA2233" s="31"/>
      <c r="AB2233" s="31"/>
      <c r="AC2233" s="31"/>
      <c r="AD2233" s="31"/>
      <c r="AE2233" s="31"/>
      <c r="AF2233" s="31"/>
      <c r="AG2233" s="31"/>
      <c r="AH2233" s="31"/>
    </row>
    <row r="2234" spans="1:34" x14ac:dyDescent="0.4">
      <c r="A2234" s="31">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31"/>
      <c r="C2234" s="25" t="str">
        <f t="shared" si="68"/>
        <v>001</v>
      </c>
      <c r="D2234" s="31"/>
      <c r="E2234" s="31"/>
      <c r="F2234" s="31" t="str">
        <f>IF(A2234&lt;&gt;"", _xlfn.IFNA(INDEX('Systemmanager - Datenassistent'!$A$9:$AE$159,MATCH(A2234,Input_Lieferant!$B$9:$B$158,0),MATCH(W2234,'Systemmanager - Datenassistent'!$A$8:$AE$8,0)),""), "")&amp;""</f>
        <v/>
      </c>
      <c r="G2234" s="31"/>
      <c r="H2234" s="31"/>
      <c r="I2234" s="31"/>
      <c r="J2234" s="31"/>
      <c r="K2234" s="31"/>
      <c r="L2234" s="31"/>
      <c r="M2234" s="31"/>
      <c r="N2234" s="31"/>
      <c r="O2234" s="31"/>
      <c r="P2234" s="31"/>
      <c r="Q2234" s="31"/>
      <c r="R2234" s="31"/>
      <c r="S2234" s="31"/>
      <c r="T2234" s="31"/>
      <c r="U2234" s="31"/>
      <c r="V2234" s="31"/>
      <c r="W2234" s="31" t="str">
        <f t="shared" si="69"/>
        <v>V_SVSAA</v>
      </c>
      <c r="X2234" s="31"/>
      <c r="Y2234" s="31"/>
      <c r="Z2234" s="31"/>
      <c r="AA2234" s="31"/>
      <c r="AB2234" s="31"/>
      <c r="AC2234" s="31"/>
      <c r="AD2234" s="31"/>
      <c r="AE2234" s="31"/>
      <c r="AF2234" s="31"/>
      <c r="AG2234" s="31"/>
      <c r="AH2234" s="31"/>
    </row>
    <row r="2235" spans="1:34" x14ac:dyDescent="0.4">
      <c r="A2235" s="31">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31"/>
      <c r="C2235" s="25" t="str">
        <f t="shared" si="68"/>
        <v>001</v>
      </c>
      <c r="D2235" s="31"/>
      <c r="E2235" s="31"/>
      <c r="F2235" s="31" t="str">
        <f>IF(A2235&lt;&gt;"", IFERROR(ROUND(INDEX(Input_Lieferant!$A$9:$AS$159,MATCH(A2235,Input_Lieferant!$B$9:$B$158,0),MATCH(W2235,Input_Lieferant!$A$8:$AS$8,0)),2),""), "")&amp;""</f>
        <v>9.2</v>
      </c>
      <c r="G2235" s="31"/>
      <c r="H2235" s="31"/>
      <c r="I2235" s="31"/>
      <c r="J2235" s="31"/>
      <c r="K2235" s="31"/>
      <c r="L2235" s="31"/>
      <c r="M2235" s="31"/>
      <c r="N2235" s="31"/>
      <c r="O2235" s="31"/>
      <c r="P2235" s="31"/>
      <c r="Q2235" s="31"/>
      <c r="R2235" s="31"/>
      <c r="S2235" s="31"/>
      <c r="T2235" s="31"/>
      <c r="U2235" s="31"/>
      <c r="V2235" s="31"/>
      <c r="W2235" s="31" t="str">
        <f t="shared" si="69"/>
        <v>V_BEWERTUNGSPREIS</v>
      </c>
      <c r="X2235" s="31"/>
      <c r="Y2235" s="31"/>
      <c r="Z2235" s="31"/>
      <c r="AA2235" s="31"/>
      <c r="AB2235" s="31"/>
      <c r="AC2235" s="31"/>
      <c r="AD2235" s="31"/>
      <c r="AE2235" s="31"/>
      <c r="AF2235" s="31"/>
      <c r="AG2235" s="31"/>
      <c r="AH2235" s="31"/>
    </row>
    <row r="2236" spans="1:34" x14ac:dyDescent="0.4">
      <c r="A2236" s="31">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31"/>
      <c r="C2236" s="25" t="str">
        <f t="shared" si="68"/>
        <v>001</v>
      </c>
      <c r="D2236" s="31"/>
      <c r="E2236" s="31"/>
      <c r="F2236" s="31" t="str">
        <f>IF(A2236&lt;&gt;"", _xlfn.IFNA(INDEX(Input_Lieferant!$A$9:$AS$159,MATCH(A2236,Input_Lieferant!$B$9:$B$158,0),MATCH(W2236,Input_Lieferant!$A$8:$AS$8,0)),""), "")&amp;""</f>
        <v>CHF</v>
      </c>
      <c r="G2236" s="31"/>
      <c r="H2236" s="31"/>
      <c r="I2236" s="31"/>
      <c r="J2236" s="31"/>
      <c r="K2236" s="31"/>
      <c r="L2236" s="31"/>
      <c r="M2236" s="31"/>
      <c r="N2236" s="31"/>
      <c r="O2236" s="31"/>
      <c r="P2236" s="31"/>
      <c r="Q2236" s="31"/>
      <c r="R2236" s="31"/>
      <c r="S2236" s="31"/>
      <c r="T2236" s="31"/>
      <c r="U2236" s="31"/>
      <c r="V2236" s="31"/>
      <c r="W2236" s="31" t="str">
        <f t="shared" si="69"/>
        <v>V_WAEHRUNG</v>
      </c>
      <c r="X2236" s="31"/>
      <c r="Y2236" s="31"/>
      <c r="Z2236" s="31"/>
      <c r="AA2236" s="31"/>
      <c r="AB2236" s="31"/>
      <c r="AC2236" s="31"/>
      <c r="AD2236" s="31"/>
      <c r="AE2236" s="31"/>
      <c r="AF2236" s="31"/>
      <c r="AG2236" s="31"/>
      <c r="AH2236" s="31"/>
    </row>
    <row r="2237" spans="1:34" x14ac:dyDescent="0.4">
      <c r="A2237" s="31">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31"/>
      <c r="C2237" s="25" t="str">
        <f t="shared" si="68"/>
        <v>001</v>
      </c>
      <c r="D2237" s="31"/>
      <c r="E2237" s="31"/>
      <c r="F2237" s="31" t="str">
        <f>IF(A2237&lt;&gt;"", _xlfn.IFNA(INDEX(Input_Lieferant!$A$9:$AS$159,MATCH(A2237,Input_Lieferant!$B$9:$B$158,0),MATCH(W2237,Input_Lieferant!$A$8:$AS$8,0)),""), "")&amp;""</f>
        <v>13</v>
      </c>
      <c r="G2237" s="31"/>
      <c r="H2237" s="31"/>
      <c r="I2237" s="31"/>
      <c r="J2237" s="31"/>
      <c r="K2237" s="31"/>
      <c r="L2237" s="31"/>
      <c r="M2237" s="31"/>
      <c r="N2237" s="31"/>
      <c r="O2237" s="31"/>
      <c r="P2237" s="31"/>
      <c r="Q2237" s="31"/>
      <c r="R2237" s="31"/>
      <c r="S2237" s="31"/>
      <c r="T2237" s="31"/>
      <c r="U2237" s="31"/>
      <c r="V2237" s="31"/>
      <c r="W2237" s="31" t="str">
        <f t="shared" si="69"/>
        <v>V_PREISEINHEIT</v>
      </c>
      <c r="X2237" s="31"/>
      <c r="Y2237" s="31"/>
      <c r="Z2237" s="31"/>
      <c r="AA2237" s="31"/>
      <c r="AB2237" s="31"/>
      <c r="AC2237" s="31"/>
      <c r="AD2237" s="31"/>
      <c r="AE2237" s="31"/>
      <c r="AF2237" s="31"/>
      <c r="AG2237" s="31"/>
      <c r="AH2237" s="31"/>
    </row>
    <row r="2238" spans="1:34" x14ac:dyDescent="0.4">
      <c r="A2238" s="31">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31"/>
      <c r="C2238" s="25" t="str">
        <f t="shared" si="68"/>
        <v>001</v>
      </c>
      <c r="D2238" s="31"/>
      <c r="E2238" s="31"/>
      <c r="F2238" s="31">
        <f ca="1">IF(A2238&lt;&gt;"",NOW(),"")</f>
        <v>45755.45830648148</v>
      </c>
      <c r="G2238" s="31"/>
      <c r="H2238" s="31"/>
      <c r="I2238" s="31"/>
      <c r="J2238" s="31"/>
      <c r="K2238" s="31"/>
      <c r="L2238" s="31"/>
      <c r="M2238" s="31"/>
      <c r="N2238" s="31"/>
      <c r="O2238" s="31"/>
      <c r="P2238" s="31"/>
      <c r="Q2238" s="31"/>
      <c r="R2238" s="31"/>
      <c r="S2238" s="31"/>
      <c r="T2238" s="31"/>
      <c r="U2238" s="31"/>
      <c r="V2238" s="31"/>
      <c r="W2238" s="31" t="str">
        <f t="shared" si="69"/>
        <v>V_GUELTIGAB</v>
      </c>
      <c r="X2238" s="31"/>
      <c r="Y2238" s="31"/>
      <c r="Z2238" s="31"/>
      <c r="AA2238" s="31"/>
      <c r="AB2238" s="31"/>
      <c r="AC2238" s="31"/>
      <c r="AD2238" s="31"/>
      <c r="AE2238" s="31"/>
      <c r="AF2238" s="31"/>
      <c r="AG2238" s="31"/>
      <c r="AH2238" s="31"/>
    </row>
    <row r="2239" spans="1:34" x14ac:dyDescent="0.4">
      <c r="A2239" s="31">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31"/>
      <c r="C2239" s="25" t="str">
        <f t="shared" si="68"/>
        <v>001</v>
      </c>
      <c r="D2239" s="31"/>
      <c r="E2239" s="31"/>
      <c r="F2239" s="31" t="str">
        <f>IF(A2239&lt;&gt;"", _xlfn.IFNA(INDEX('Systemmanager - Datenassistent'!$A$9:$AE$159,MATCH(A2239,Input_Lieferant!$B$9:$B$158,0),MATCH(W2239,'Systemmanager - Datenassistent'!$A$8:$AE$8,0)),""), "")&amp;""</f>
        <v>X</v>
      </c>
      <c r="G2239" s="31"/>
      <c r="H2239" s="31"/>
      <c r="I2239" s="31"/>
      <c r="J2239" s="31"/>
      <c r="K2239" s="31"/>
      <c r="L2239" s="31"/>
      <c r="M2239" s="31"/>
      <c r="N2239" s="31"/>
      <c r="O2239" s="31"/>
      <c r="P2239" s="31"/>
      <c r="Q2239" s="31"/>
      <c r="R2239" s="31"/>
      <c r="S2239" s="31"/>
      <c r="T2239" s="31"/>
      <c r="U2239" s="31"/>
      <c r="V2239" s="31"/>
      <c r="W2239" s="31" t="str">
        <f t="shared" si="69"/>
        <v>V_MIET_RELEVANZ</v>
      </c>
      <c r="X2239" s="31"/>
      <c r="Y2239" s="31"/>
      <c r="Z2239" s="31"/>
      <c r="AA2239" s="31"/>
      <c r="AB2239" s="31"/>
      <c r="AC2239" s="31"/>
      <c r="AD2239" s="31"/>
      <c r="AE2239" s="31"/>
      <c r="AF2239" s="31"/>
      <c r="AG2239" s="31"/>
      <c r="AH2239" s="31"/>
    </row>
    <row r="2240" spans="1:34" x14ac:dyDescent="0.4">
      <c r="A2240" s="31">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31"/>
      <c r="C2240" s="25" t="str">
        <f t="shared" si="68"/>
        <v>001</v>
      </c>
      <c r="D2240" s="31"/>
      <c r="E2240" s="31"/>
      <c r="F2240" s="31" t="str">
        <f>IF(A2240&lt;&gt;"", _xlfn.IFNA(INDEX('Systemmanager - Datenassistent'!$A$9:$AE$159,MATCH(A2240,Input_Lieferant!$B$9:$B$158,0),MATCH(W2240,'Systemmanager - Datenassistent'!$A$8:$AE$8,0)),""), "")&amp;""</f>
        <v/>
      </c>
      <c r="G2240" s="31"/>
      <c r="H2240" s="31"/>
      <c r="I2240" s="31"/>
      <c r="J2240" s="31"/>
      <c r="K2240" s="31"/>
      <c r="L2240" s="31"/>
      <c r="M2240" s="31"/>
      <c r="N2240" s="31"/>
      <c r="O2240" s="31"/>
      <c r="P2240" s="31"/>
      <c r="Q2240" s="31"/>
      <c r="R2240" s="31"/>
      <c r="S2240" s="31"/>
      <c r="T2240" s="31"/>
      <c r="U2240" s="31"/>
      <c r="V2240" s="31"/>
      <c r="W2240" s="31" t="str">
        <f t="shared" si="69"/>
        <v>V_NACHSCHUBKLASSE</v>
      </c>
      <c r="X2240" s="31"/>
      <c r="Y2240" s="31"/>
      <c r="Z2240" s="31"/>
      <c r="AA2240" s="31"/>
      <c r="AB2240" s="31"/>
      <c r="AC2240" s="31"/>
      <c r="AD2240" s="31"/>
      <c r="AE2240" s="31"/>
      <c r="AF2240" s="31"/>
      <c r="AG2240" s="31"/>
      <c r="AH2240" s="31"/>
    </row>
    <row r="2241" spans="1:34" x14ac:dyDescent="0.4">
      <c r="A2241" s="31">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31"/>
      <c r="C2241" s="25" t="str">
        <f t="shared" si="68"/>
        <v>001</v>
      </c>
      <c r="D2241" s="31"/>
      <c r="E2241" s="31"/>
      <c r="F2241" s="31" t="str">
        <f>IF(A2241&lt;&gt;"", _xlfn.IFNA(INDEX(Input_Lieferant!$A$9:$AS$159,MATCH(A2241,Input_Lieferant!$B$9:$B$158,0),MATCH(W2241,Input_Lieferant!$A$8:$AS$8,0)),""), "")&amp;""</f>
        <v>73</v>
      </c>
      <c r="G2241" s="31"/>
      <c r="H2241" s="31"/>
      <c r="I2241" s="31"/>
      <c r="J2241" s="31"/>
      <c r="K2241" s="31"/>
      <c r="L2241" s="31"/>
      <c r="M2241" s="31"/>
      <c r="N2241" s="31"/>
      <c r="O2241" s="31"/>
      <c r="P2241" s="31"/>
      <c r="Q2241" s="31"/>
      <c r="R2241" s="31"/>
      <c r="S2241" s="31"/>
      <c r="T2241" s="31"/>
      <c r="U2241" s="31"/>
      <c r="V2241" s="31"/>
      <c r="W2241" s="31" t="str">
        <f t="shared" si="69"/>
        <v>V_LAGERFAEHIGKEIT</v>
      </c>
      <c r="X2241" s="31"/>
      <c r="Y2241" s="31"/>
      <c r="Z2241" s="31"/>
      <c r="AA2241" s="31"/>
      <c r="AB2241" s="31"/>
      <c r="AC2241" s="31"/>
      <c r="AD2241" s="31"/>
      <c r="AE2241" s="31"/>
      <c r="AF2241" s="31"/>
      <c r="AG2241" s="31"/>
      <c r="AH2241" s="31"/>
    </row>
    <row r="2242" spans="1:34" x14ac:dyDescent="0.4">
      <c r="A2242" s="31">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31"/>
      <c r="C2242" s="25" t="str">
        <f t="shared" ref="C2242:C2305" si="70">IF(A2242="","","001")</f>
        <v>001</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V_BETRIEBSMITTEL</v>
      </c>
      <c r="X2242" s="31"/>
      <c r="Y2242" s="31"/>
      <c r="Z2242" s="31"/>
      <c r="AA2242" s="31"/>
      <c r="AB2242" s="31"/>
      <c r="AC2242" s="31"/>
      <c r="AD2242" s="31"/>
      <c r="AE2242" s="31"/>
      <c r="AF2242" s="31"/>
      <c r="AG2242" s="31"/>
      <c r="AH2242" s="31"/>
    </row>
    <row r="2243" spans="1:34" x14ac:dyDescent="0.4">
      <c r="A2243" s="31">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31"/>
      <c r="C2243" s="25" t="str">
        <f t="shared" si="70"/>
        <v>001</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31"/>
      <c r="H2243" s="31"/>
      <c r="I2243" s="31"/>
      <c r="J2243" s="31"/>
      <c r="K2243" s="31"/>
      <c r="L2243" s="31"/>
      <c r="M2243" s="31"/>
      <c r="N2243" s="31"/>
      <c r="O2243" s="31"/>
      <c r="P2243" s="31"/>
      <c r="Q2243" s="31"/>
      <c r="R2243" s="31"/>
      <c r="S2243" s="31"/>
      <c r="T2243" s="31"/>
      <c r="U2243" s="31"/>
      <c r="V2243" s="31"/>
      <c r="W2243" s="31" t="str">
        <f t="shared" si="69"/>
        <v>V_SONDERBETRIEBSMITTEL_MKZ</v>
      </c>
      <c r="X2243" s="31"/>
      <c r="Y2243" s="31"/>
      <c r="Z2243" s="31"/>
      <c r="AA2243" s="31"/>
      <c r="AB2243" s="31"/>
      <c r="AC2243" s="31"/>
      <c r="AD2243" s="31"/>
      <c r="AE2243" s="31"/>
      <c r="AF2243" s="31"/>
      <c r="AG2243" s="31"/>
      <c r="AH2243" s="31"/>
    </row>
    <row r="2244" spans="1:34" x14ac:dyDescent="0.4">
      <c r="A2244" s="31">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31"/>
      <c r="C2244" s="25" t="str">
        <f t="shared" si="70"/>
        <v>001</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V_SONDERBETRIEBSMITTEL_PRD</v>
      </c>
      <c r="X2244" s="31"/>
      <c r="Y2244" s="31"/>
      <c r="Z2244" s="31"/>
      <c r="AA2244" s="31"/>
      <c r="AB2244" s="31"/>
      <c r="AC2244" s="31"/>
      <c r="AD2244" s="31"/>
      <c r="AE2244" s="31"/>
      <c r="AF2244" s="31"/>
      <c r="AG2244" s="31"/>
      <c r="AH2244" s="31"/>
    </row>
    <row r="2245" spans="1:34" x14ac:dyDescent="0.4">
      <c r="A2245" s="31">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31"/>
      <c r="C2245" s="25" t="str">
        <f t="shared" si="70"/>
        <v>001</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V_SONDERBETRIEBSMITTEL_TRP</v>
      </c>
      <c r="X2245" s="31"/>
      <c r="Y2245" s="31"/>
      <c r="Z2245" s="31"/>
      <c r="AA2245" s="31"/>
      <c r="AB2245" s="31"/>
      <c r="AC2245" s="31"/>
      <c r="AD2245" s="31"/>
      <c r="AE2245" s="31"/>
      <c r="AF2245" s="31"/>
      <c r="AG2245" s="31"/>
      <c r="AH2245" s="31"/>
    </row>
    <row r="2246" spans="1:34" x14ac:dyDescent="0.4">
      <c r="A2246" s="31">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31"/>
      <c r="C2246" s="25" t="str">
        <f t="shared" si="70"/>
        <v>001</v>
      </c>
      <c r="D2246" s="31"/>
      <c r="E2246" s="31"/>
      <c r="F2246" s="31" t="str">
        <f>IF(A2246&lt;&gt;"", _xlfn.IFNA(INDEX(Grunddaten!$A$9:$S$159,MATCH(A2246,Input_Lieferant!$B$9:$B$158,0),MATCH(W2246,Grunddaten!$A$8:$M$8,0)),""), "")&amp;""</f>
        <v>QPnNRDwjhEedAzCzEmOjbwJRLsyJEa</v>
      </c>
      <c r="G2246" s="31"/>
      <c r="H2246" s="31"/>
      <c r="I2246" s="31"/>
      <c r="J2246" s="31"/>
      <c r="K2246" s="31"/>
      <c r="L2246" s="31"/>
      <c r="M2246" s="31"/>
      <c r="N2246" s="31"/>
      <c r="O2246" s="31"/>
      <c r="P2246" s="31"/>
      <c r="Q2246" s="31"/>
      <c r="R2246" s="31"/>
      <c r="S2246" s="31"/>
      <c r="T2246" s="31"/>
      <c r="U2246" s="31"/>
      <c r="V2246" s="31"/>
      <c r="W2246" s="31" t="str">
        <f t="shared" si="69"/>
        <v>V_A_NUMMER</v>
      </c>
      <c r="X2246" s="31"/>
      <c r="Y2246" s="31"/>
      <c r="Z2246" s="31"/>
      <c r="AA2246" s="31"/>
      <c r="AB2246" s="31"/>
      <c r="AC2246" s="31"/>
      <c r="AD2246" s="31"/>
      <c r="AE2246" s="31"/>
      <c r="AF2246" s="31"/>
      <c r="AG2246" s="31"/>
      <c r="AH2246" s="31"/>
    </row>
    <row r="2247" spans="1:34" x14ac:dyDescent="0.4">
      <c r="A2247" s="31">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31"/>
      <c r="C2247" s="25" t="str">
        <f t="shared" si="70"/>
        <v>001</v>
      </c>
      <c r="D2247" s="31"/>
      <c r="E2247" s="31"/>
      <c r="F2247" s="31" t="str">
        <f>IF(A2247&lt;&gt;"", _xlfn.IFNA(INDEX(Grunddaten!$A$9:$S$159,MATCH(A2247,Input_Lieferant!$B$9:$B$158,0),MATCH(W2247,Grunddaten!$A$8:$M$8,0)),""), "")&amp;""</f>
        <v>7.8</v>
      </c>
      <c r="G2247" s="31"/>
      <c r="H2247" s="31"/>
      <c r="I2247" s="31"/>
      <c r="J2247" s="31"/>
      <c r="K2247" s="31"/>
      <c r="L2247" s="31"/>
      <c r="M2247" s="31"/>
      <c r="N2247" s="31"/>
      <c r="O2247" s="31"/>
      <c r="P2247" s="31"/>
      <c r="Q2247" s="31"/>
      <c r="R2247" s="31"/>
      <c r="S2247" s="31"/>
      <c r="T2247" s="31"/>
      <c r="U2247" s="31"/>
      <c r="V2247" s="31"/>
      <c r="W2247" s="31" t="str">
        <f t="shared" si="69"/>
        <v>V_REVFREMD</v>
      </c>
      <c r="X2247" s="31"/>
      <c r="Y2247" s="31"/>
      <c r="Z2247" s="31"/>
      <c r="AA2247" s="31"/>
      <c r="AB2247" s="31"/>
      <c r="AC2247" s="31"/>
      <c r="AD2247" s="31"/>
      <c r="AE2247" s="31"/>
      <c r="AF2247" s="31"/>
      <c r="AG2247" s="31"/>
      <c r="AH2247" s="31"/>
    </row>
    <row r="2248" spans="1:34" x14ac:dyDescent="0.4">
      <c r="A2248" s="31">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31"/>
      <c r="C2248" s="25" t="str">
        <f t="shared" si="70"/>
        <v>001</v>
      </c>
      <c r="D2248" s="31"/>
      <c r="E2248" s="31"/>
      <c r="F2248" s="31" t="str">
        <f>IF(A2248&lt;&gt;"", _xlfn.IFNA(INDEX(Grunddaten!$A$9:$S$159,MATCH(A2248,Input_Lieferant!$B$9:$B$158,0),MATCH(W2248,Grunddaten!$A$8:$M$8,0)),""), "")&amp;""</f>
        <v>9.12</v>
      </c>
      <c r="G2248" s="31"/>
      <c r="H2248" s="31"/>
      <c r="I2248" s="31"/>
      <c r="J2248" s="31"/>
      <c r="K2248" s="31"/>
      <c r="L2248" s="31"/>
      <c r="M2248" s="31"/>
      <c r="N2248" s="31"/>
      <c r="O2248" s="31"/>
      <c r="P2248" s="31"/>
      <c r="Q2248" s="31"/>
      <c r="R2248" s="31"/>
      <c r="S2248" s="31"/>
      <c r="T2248" s="31"/>
      <c r="U2248" s="31"/>
      <c r="V2248" s="31"/>
      <c r="W2248" s="31" t="str">
        <f t="shared" si="69"/>
        <v>V_REVEIGEN</v>
      </c>
      <c r="X2248" s="31"/>
      <c r="Y2248" s="31"/>
      <c r="Z2248" s="31"/>
      <c r="AA2248" s="31"/>
      <c r="AB2248" s="31"/>
      <c r="AC2248" s="31"/>
      <c r="AD2248" s="31"/>
      <c r="AE2248" s="31"/>
      <c r="AF2248" s="31"/>
      <c r="AG2248" s="31"/>
      <c r="AH2248" s="31"/>
    </row>
    <row r="2249" spans="1:34" x14ac:dyDescent="0.4">
      <c r="A2249" s="31">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31"/>
      <c r="C2249" s="25" t="str">
        <f t="shared" si="70"/>
        <v>001</v>
      </c>
      <c r="D2249" s="31"/>
      <c r="E2249" s="31"/>
      <c r="F2249" s="31" t="str">
        <f>IF(A2249&lt;&gt;"", _xlfn.IFNA(INDEX('Systemmanager - Datenassistent'!$A$9:$AE$159,MATCH(A2249,Input_Lieferant!$B$9:$B$158,0),MATCH(W2249,'Systemmanager - Datenassistent'!$A$8:$AE$8,0)),""), "")&amp;""</f>
        <v>yxsloPbetRepIsrAVhHbXWrmbVeSNl</v>
      </c>
      <c r="G2249" s="31"/>
      <c r="H2249" s="31"/>
      <c r="I2249" s="31"/>
      <c r="J2249" s="31"/>
      <c r="K2249" s="31"/>
      <c r="L2249" s="31"/>
      <c r="M2249" s="31"/>
      <c r="N2249" s="31"/>
      <c r="O2249" s="31"/>
      <c r="P2249" s="31"/>
      <c r="Q2249" s="31"/>
      <c r="R2249" s="31"/>
      <c r="S2249" s="31"/>
      <c r="T2249" s="31"/>
      <c r="U2249" s="31"/>
      <c r="V2249" s="31"/>
      <c r="W2249" s="31" t="str">
        <f t="shared" si="69"/>
        <v>V_SYSTEMMANAGER</v>
      </c>
      <c r="X2249" s="31"/>
      <c r="Y2249" s="31"/>
      <c r="Z2249" s="31"/>
      <c r="AA2249" s="31"/>
      <c r="AB2249" s="31"/>
      <c r="AC2249" s="31"/>
      <c r="AD2249" s="31"/>
      <c r="AE2249" s="31"/>
      <c r="AF2249" s="31"/>
      <c r="AG2249" s="31"/>
      <c r="AH2249" s="31"/>
    </row>
    <row r="2250" spans="1:34" x14ac:dyDescent="0.4">
      <c r="A2250" s="31">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31"/>
      <c r="C2250" s="25" t="str">
        <f t="shared" si="70"/>
        <v>001</v>
      </c>
      <c r="D2250" s="31"/>
      <c r="E2250" s="31"/>
      <c r="F2250" s="31" t="str">
        <f>IF(A2250&lt;&gt;"", _xlfn.IFNA(INDEX(Grunddaten!$A$9:$S$159,MATCH(A2250,Input_Lieferant!$B$9:$B$158,0),MATCH(W2250,Grunddaten!$A$8:$M$8,0)),""), "")&amp;""</f>
        <v>N</v>
      </c>
      <c r="G2250" s="31"/>
      <c r="H2250" s="31"/>
      <c r="I2250" s="31"/>
      <c r="J2250" s="31"/>
      <c r="K2250" s="31"/>
      <c r="L2250" s="31"/>
      <c r="M2250" s="31"/>
      <c r="N2250" s="31"/>
      <c r="O2250" s="31"/>
      <c r="P2250" s="31"/>
      <c r="Q2250" s="31"/>
      <c r="R2250" s="31"/>
      <c r="S2250" s="31"/>
      <c r="T2250" s="31"/>
      <c r="U2250" s="31"/>
      <c r="V2250" s="31"/>
      <c r="W2250" s="31" t="str">
        <f t="shared" si="69"/>
        <v>V_UEBERSETZUNG</v>
      </c>
      <c r="X2250" s="31"/>
      <c r="Y2250" s="31"/>
      <c r="Z2250" s="31"/>
      <c r="AA2250" s="31"/>
      <c r="AB2250" s="31"/>
      <c r="AC2250" s="31"/>
      <c r="AD2250" s="31"/>
      <c r="AE2250" s="31"/>
      <c r="AF2250" s="31"/>
      <c r="AG2250" s="31"/>
      <c r="AH2250" s="31"/>
    </row>
    <row r="2251" spans="1:34" x14ac:dyDescent="0.4">
      <c r="A2251" s="31">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31"/>
      <c r="C2251" s="25" t="str">
        <f t="shared" si="70"/>
        <v>001</v>
      </c>
      <c r="D2251" s="31"/>
      <c r="E2251" s="31"/>
      <c r="F2251" s="31" t="str">
        <f>IF(A2251&lt;&gt;"", _xlfn.IFNA(INDEX('Systemmanager - Datenassistent'!$A$9:$AE$159,MATCH(A2251,Input_Lieferant!$B$9:$B$158,0),MATCH(W2251,'Systemmanager - Datenassistent'!$A$8:$AE$8,0)),""), "")&amp;""</f>
        <v>LBmuMJxMPKsyqLqQHqqpceGJPcktTL</v>
      </c>
      <c r="G2251" s="31"/>
      <c r="H2251" s="31"/>
      <c r="I2251" s="31"/>
      <c r="J2251" s="31"/>
      <c r="K2251" s="31"/>
      <c r="L2251" s="31"/>
      <c r="M2251" s="31"/>
      <c r="N2251" s="31"/>
      <c r="O2251" s="31"/>
      <c r="P2251" s="31"/>
      <c r="Q2251" s="31"/>
      <c r="R2251" s="31"/>
      <c r="S2251" s="31"/>
      <c r="T2251" s="31"/>
      <c r="U2251" s="31"/>
      <c r="V2251" s="31"/>
      <c r="W2251" s="31" t="str">
        <f t="shared" si="69"/>
        <v>V_KENNZIFFER</v>
      </c>
      <c r="X2251" s="31"/>
      <c r="Y2251" s="31"/>
      <c r="Z2251" s="31"/>
      <c r="AA2251" s="31"/>
      <c r="AB2251" s="31"/>
      <c r="AC2251" s="31"/>
      <c r="AD2251" s="31"/>
      <c r="AE2251" s="31"/>
      <c r="AF2251" s="31"/>
      <c r="AG2251" s="31"/>
      <c r="AH2251" s="31"/>
    </row>
    <row r="2252" spans="1:34" x14ac:dyDescent="0.4">
      <c r="A2252" s="31">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31"/>
      <c r="C2252" s="25" t="str">
        <f t="shared" si="70"/>
        <v>001</v>
      </c>
      <c r="D2252" s="31"/>
      <c r="E2252" s="31"/>
      <c r="F2252" s="31" t="str">
        <f>IF(A2252&lt;&gt;"", _xlfn.IFNA(INDEX('Systemmanager - Datenassistent'!$A$9:$AE$159,MATCH(A2252,Input_Lieferant!$B$9:$B$158,0),MATCH(W2252,'Systemmanager - Datenassistent'!$A$8:$AE$8,0)),""), "")&amp;""</f>
        <v>EXiwgDQOAjSfvqAqHxkeIKAFusTEdO</v>
      </c>
      <c r="G2252" s="31"/>
      <c r="H2252" s="31"/>
      <c r="I2252" s="31"/>
      <c r="J2252" s="31"/>
      <c r="K2252" s="31"/>
      <c r="L2252" s="31"/>
      <c r="M2252" s="31"/>
      <c r="N2252" s="31"/>
      <c r="O2252" s="31"/>
      <c r="P2252" s="31"/>
      <c r="Q2252" s="31"/>
      <c r="R2252" s="31"/>
      <c r="S2252" s="31"/>
      <c r="T2252" s="31"/>
      <c r="U2252" s="31"/>
      <c r="V2252" s="31"/>
      <c r="W2252" s="31" t="str">
        <f t="shared" si="69"/>
        <v>V_NEXT_HIGHER</v>
      </c>
      <c r="X2252" s="31"/>
      <c r="Y2252" s="31"/>
      <c r="Z2252" s="31"/>
      <c r="AA2252" s="31"/>
      <c r="AB2252" s="31"/>
      <c r="AC2252" s="31"/>
      <c r="AD2252" s="31"/>
      <c r="AE2252" s="31"/>
      <c r="AF2252" s="31"/>
      <c r="AG2252" s="31"/>
      <c r="AH2252" s="31"/>
    </row>
    <row r="2253" spans="1:34" x14ac:dyDescent="0.4">
      <c r="A2253" s="31">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31"/>
      <c r="C2253" s="25" t="str">
        <f t="shared" si="70"/>
        <v>001</v>
      </c>
      <c r="D2253" s="31"/>
      <c r="E2253" s="31"/>
      <c r="F2253" s="31" t="str">
        <f>IF(A2253&lt;&gt;"", _xlfn.IFNA(INDEX(Grunddaten!$A$9:$S$159,MATCH(A2253,Input_Lieferant!$B$9:$B$158,0),MATCH(W2253,Grunddaten!$A$8:$M$8,0)),""), "")&amp;""</f>
        <v/>
      </c>
      <c r="G2253" s="31"/>
      <c r="H2253" s="31"/>
      <c r="I2253" s="31"/>
      <c r="J2253" s="31"/>
      <c r="K2253" s="31"/>
      <c r="L2253" s="31"/>
      <c r="M2253" s="31"/>
      <c r="N2253" s="31"/>
      <c r="O2253" s="31"/>
      <c r="P2253" s="31"/>
      <c r="Q2253" s="31"/>
      <c r="R2253" s="31"/>
      <c r="S2253" s="31"/>
      <c r="T2253" s="31"/>
      <c r="U2253" s="31"/>
      <c r="V2253" s="31"/>
      <c r="W2253" s="31" t="str">
        <f t="shared" si="69"/>
        <v>V_ZERTFLUG</v>
      </c>
      <c r="X2253" s="31"/>
      <c r="Y2253" s="31"/>
      <c r="Z2253" s="31"/>
      <c r="AA2253" s="31"/>
      <c r="AB2253" s="31"/>
      <c r="AC2253" s="31"/>
      <c r="AD2253" s="31"/>
      <c r="AE2253" s="31"/>
      <c r="AF2253" s="31"/>
      <c r="AG2253" s="31"/>
      <c r="AH2253" s="31"/>
    </row>
    <row r="2254" spans="1:34" x14ac:dyDescent="0.4">
      <c r="A2254" s="31">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31"/>
      <c r="C2254" s="25" t="str">
        <f t="shared" si="70"/>
        <v>001</v>
      </c>
      <c r="D2254" s="31"/>
      <c r="E2254" s="31"/>
      <c r="F2254" s="31" t="str">
        <f>IF(A2254&lt;&gt;"", _xlfn.IFNA(INDEX('Systemmanager - Datenassistent'!$A$9:$AE$159,MATCH(A2254,Input_Lieferant!$B$9:$B$158,0),MATCH(W2254,'Systemmanager - Datenassistent'!$A$8:$AE$8,0)),""), "")&amp;""</f>
        <v>X</v>
      </c>
      <c r="G2254" s="31"/>
      <c r="H2254" s="31"/>
      <c r="I2254" s="31"/>
      <c r="J2254" s="31"/>
      <c r="K2254" s="31"/>
      <c r="L2254" s="31"/>
      <c r="M2254" s="31"/>
      <c r="N2254" s="31"/>
      <c r="O2254" s="31"/>
      <c r="P2254" s="31"/>
      <c r="Q2254" s="31"/>
      <c r="R2254" s="31"/>
      <c r="S2254" s="31"/>
      <c r="T2254" s="31"/>
      <c r="U2254" s="31"/>
      <c r="V2254" s="31"/>
      <c r="W2254" s="31" t="str">
        <f t="shared" si="69"/>
        <v>V_APM</v>
      </c>
      <c r="X2254" s="31"/>
      <c r="Y2254" s="31"/>
      <c r="Z2254" s="31"/>
      <c r="AA2254" s="31"/>
      <c r="AB2254" s="31"/>
      <c r="AC2254" s="31"/>
      <c r="AD2254" s="31"/>
      <c r="AE2254" s="31"/>
      <c r="AF2254" s="31"/>
      <c r="AG2254" s="31"/>
      <c r="AH2254" s="31"/>
    </row>
    <row r="2255" spans="1:34" x14ac:dyDescent="0.4">
      <c r="A2255" s="31">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31"/>
      <c r="C2255" s="25" t="str">
        <f t="shared" si="70"/>
        <v>001</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V_CHEOPS</v>
      </c>
      <c r="X2255" s="31"/>
      <c r="Y2255" s="31"/>
      <c r="Z2255" s="31"/>
      <c r="AA2255" s="31"/>
      <c r="AB2255" s="31"/>
      <c r="AC2255" s="31"/>
      <c r="AD2255" s="31"/>
      <c r="AE2255" s="31"/>
      <c r="AF2255" s="31"/>
      <c r="AG2255" s="31"/>
      <c r="AH2255" s="31"/>
    </row>
    <row r="2256" spans="1:34" x14ac:dyDescent="0.4">
      <c r="A2256" s="31">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31"/>
      <c r="C2256" s="25" t="str">
        <f t="shared" si="70"/>
        <v>001</v>
      </c>
      <c r="D2256" s="31"/>
      <c r="E2256" s="31"/>
      <c r="F2256" s="31" t="str">
        <f>IF(A2256&lt;&gt;"", _xlfn.IFNA(INDEX('Systemmanager - Datenassistent'!$A$9:$AE$159,MATCH(A2256,Input_Lieferant!$B$9:$B$158,0),MATCH(W2256,'Systemmanager - Datenassistent'!$A$8:$AE$8,0)),""), "")&amp;""</f>
        <v>X</v>
      </c>
      <c r="G2256" s="31"/>
      <c r="H2256" s="31"/>
      <c r="I2256" s="31"/>
      <c r="J2256" s="31"/>
      <c r="K2256" s="31"/>
      <c r="L2256" s="31"/>
      <c r="M2256" s="31"/>
      <c r="N2256" s="31"/>
      <c r="O2256" s="31"/>
      <c r="P2256" s="31"/>
      <c r="Q2256" s="31"/>
      <c r="R2256" s="31"/>
      <c r="S2256" s="31"/>
      <c r="T2256" s="31"/>
      <c r="U2256" s="31"/>
      <c r="V2256" s="31"/>
      <c r="W2256" s="31" t="str">
        <f t="shared" si="69"/>
        <v>V_SVSAA</v>
      </c>
      <c r="X2256" s="31"/>
      <c r="Y2256" s="31"/>
      <c r="Z2256" s="31"/>
      <c r="AA2256" s="31"/>
      <c r="AB2256" s="31"/>
      <c r="AC2256" s="31"/>
      <c r="AD2256" s="31"/>
      <c r="AE2256" s="31"/>
      <c r="AF2256" s="31"/>
      <c r="AG2256" s="31"/>
      <c r="AH2256" s="31"/>
    </row>
    <row r="2257" spans="1:34" x14ac:dyDescent="0.4">
      <c r="A2257" s="31">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31"/>
      <c r="C2257" s="25" t="str">
        <f t="shared" si="70"/>
        <v>001</v>
      </c>
      <c r="D2257" s="31"/>
      <c r="E2257" s="31"/>
      <c r="F2257" s="31" t="str">
        <f>IF(A2257&lt;&gt;"", IFERROR(ROUND(INDEX(Input_Lieferant!$A$9:$AS$159,MATCH(A2257,Input_Lieferant!$B$9:$B$158,0),MATCH(W2257,Input_Lieferant!$A$8:$AS$8,0)),2),""), "")&amp;""</f>
        <v>1.57</v>
      </c>
      <c r="G2257" s="31"/>
      <c r="H2257" s="31"/>
      <c r="I2257" s="31"/>
      <c r="J2257" s="31"/>
      <c r="K2257" s="31"/>
      <c r="L2257" s="31"/>
      <c r="M2257" s="31"/>
      <c r="N2257" s="31"/>
      <c r="O2257" s="31"/>
      <c r="P2257" s="31"/>
      <c r="Q2257" s="31"/>
      <c r="R2257" s="31"/>
      <c r="S2257" s="31"/>
      <c r="T2257" s="31"/>
      <c r="U2257" s="31"/>
      <c r="V2257" s="31"/>
      <c r="W2257" s="31" t="str">
        <f t="shared" si="69"/>
        <v>V_BEWERTUNGSPREIS</v>
      </c>
      <c r="X2257" s="31"/>
      <c r="Y2257" s="31"/>
      <c r="Z2257" s="31"/>
      <c r="AA2257" s="31"/>
      <c r="AB2257" s="31"/>
      <c r="AC2257" s="31"/>
      <c r="AD2257" s="31"/>
      <c r="AE2257" s="31"/>
      <c r="AF2257" s="31"/>
      <c r="AG2257" s="31"/>
      <c r="AH2257" s="31"/>
    </row>
    <row r="2258" spans="1:34" x14ac:dyDescent="0.4">
      <c r="A2258" s="31">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31"/>
      <c r="C2258" s="25" t="str">
        <f t="shared" si="70"/>
        <v>001</v>
      </c>
      <c r="D2258" s="31"/>
      <c r="E2258" s="31"/>
      <c r="F2258" s="31" t="str">
        <f>IF(A2258&lt;&gt;"", _xlfn.IFNA(INDEX(Input_Lieferant!$A$9:$AS$159,MATCH(A2258,Input_Lieferant!$B$9:$B$158,0),MATCH(W2258,Input_Lieferant!$A$8:$AS$8,0)),""), "")&amp;""</f>
        <v>CHF</v>
      </c>
      <c r="G2258" s="31"/>
      <c r="H2258" s="31"/>
      <c r="I2258" s="31"/>
      <c r="J2258" s="31"/>
      <c r="K2258" s="31"/>
      <c r="L2258" s="31"/>
      <c r="M2258" s="31"/>
      <c r="N2258" s="31"/>
      <c r="O2258" s="31"/>
      <c r="P2258" s="31"/>
      <c r="Q2258" s="31"/>
      <c r="R2258" s="31"/>
      <c r="S2258" s="31"/>
      <c r="T2258" s="31"/>
      <c r="U2258" s="31"/>
      <c r="V2258" s="31"/>
      <c r="W2258" s="31" t="str">
        <f t="shared" si="69"/>
        <v>V_WAEHRUNG</v>
      </c>
      <c r="X2258" s="31"/>
      <c r="Y2258" s="31"/>
      <c r="Z2258" s="31"/>
      <c r="AA2258" s="31"/>
      <c r="AB2258" s="31"/>
      <c r="AC2258" s="31"/>
      <c r="AD2258" s="31"/>
      <c r="AE2258" s="31"/>
      <c r="AF2258" s="31"/>
      <c r="AG2258" s="31"/>
      <c r="AH2258" s="31"/>
    </row>
    <row r="2259" spans="1:34" x14ac:dyDescent="0.4">
      <c r="A2259" s="31">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31"/>
      <c r="C2259" s="25" t="str">
        <f t="shared" si="70"/>
        <v>001</v>
      </c>
      <c r="D2259" s="31"/>
      <c r="E2259" s="31"/>
      <c r="F2259" s="31" t="str">
        <f>IF(A2259&lt;&gt;"", _xlfn.IFNA(INDEX(Input_Lieferant!$A$9:$AS$159,MATCH(A2259,Input_Lieferant!$B$9:$B$158,0),MATCH(W2259,Input_Lieferant!$A$8:$AS$8,0)),""), "")&amp;""</f>
        <v>32</v>
      </c>
      <c r="G2259" s="31"/>
      <c r="H2259" s="31"/>
      <c r="I2259" s="31"/>
      <c r="J2259" s="31"/>
      <c r="K2259" s="31"/>
      <c r="L2259" s="31"/>
      <c r="M2259" s="31"/>
      <c r="N2259" s="31"/>
      <c r="O2259" s="31"/>
      <c r="P2259" s="31"/>
      <c r="Q2259" s="31"/>
      <c r="R2259" s="31"/>
      <c r="S2259" s="31"/>
      <c r="T2259" s="31"/>
      <c r="U2259" s="31"/>
      <c r="V2259" s="31"/>
      <c r="W2259" s="31" t="str">
        <f t="shared" si="69"/>
        <v>V_PREISEINHEIT</v>
      </c>
      <c r="X2259" s="31"/>
      <c r="Y2259" s="31"/>
      <c r="Z2259" s="31"/>
      <c r="AA2259" s="31"/>
      <c r="AB2259" s="31"/>
      <c r="AC2259" s="31"/>
      <c r="AD2259" s="31"/>
      <c r="AE2259" s="31"/>
      <c r="AF2259" s="31"/>
      <c r="AG2259" s="31"/>
      <c r="AH2259" s="31"/>
    </row>
    <row r="2260" spans="1:34" x14ac:dyDescent="0.4">
      <c r="A2260" s="31">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31"/>
      <c r="C2260" s="25" t="str">
        <f t="shared" si="70"/>
        <v>001</v>
      </c>
      <c r="D2260" s="31"/>
      <c r="E2260" s="31"/>
      <c r="F2260" s="31">
        <f ca="1">IF(A2260&lt;&gt;"",NOW(),"")</f>
        <v>45755.45830648148</v>
      </c>
      <c r="G2260" s="31"/>
      <c r="H2260" s="31"/>
      <c r="I2260" s="31"/>
      <c r="J2260" s="31"/>
      <c r="K2260" s="31"/>
      <c r="L2260" s="31"/>
      <c r="M2260" s="31"/>
      <c r="N2260" s="31"/>
      <c r="O2260" s="31"/>
      <c r="P2260" s="31"/>
      <c r="Q2260" s="31"/>
      <c r="R2260" s="31"/>
      <c r="S2260" s="31"/>
      <c r="T2260" s="31"/>
      <c r="U2260" s="31"/>
      <c r="V2260" s="31"/>
      <c r="W2260" s="31" t="str">
        <f t="shared" si="69"/>
        <v>V_GUELTIGAB</v>
      </c>
      <c r="X2260" s="31"/>
      <c r="Y2260" s="31"/>
      <c r="Z2260" s="31"/>
      <c r="AA2260" s="31"/>
      <c r="AB2260" s="31"/>
      <c r="AC2260" s="31"/>
      <c r="AD2260" s="31"/>
      <c r="AE2260" s="31"/>
      <c r="AF2260" s="31"/>
      <c r="AG2260" s="31"/>
      <c r="AH2260" s="31"/>
    </row>
    <row r="2261" spans="1:34" x14ac:dyDescent="0.4">
      <c r="A2261" s="31">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31"/>
      <c r="C2261" s="25" t="str">
        <f t="shared" si="70"/>
        <v>001</v>
      </c>
      <c r="D2261" s="31"/>
      <c r="E2261" s="31"/>
      <c r="F2261" s="31" t="str">
        <f>IF(A2261&lt;&gt;"", _xlfn.IFNA(INDEX('Systemmanager - Datenassistent'!$A$9:$AE$159,MATCH(A2261,Input_Lieferant!$B$9:$B$158,0),MATCH(W2261,'Systemmanager - Datenassistent'!$A$8:$AE$8,0)),""), "")&amp;""</f>
        <v/>
      </c>
      <c r="G2261" s="31"/>
      <c r="H2261" s="31"/>
      <c r="I2261" s="31"/>
      <c r="J2261" s="31"/>
      <c r="K2261" s="31"/>
      <c r="L2261" s="31"/>
      <c r="M2261" s="31"/>
      <c r="N2261" s="31"/>
      <c r="O2261" s="31"/>
      <c r="P2261" s="31"/>
      <c r="Q2261" s="31"/>
      <c r="R2261" s="31"/>
      <c r="S2261" s="31"/>
      <c r="T2261" s="31"/>
      <c r="U2261" s="31"/>
      <c r="V2261" s="31"/>
      <c r="W2261" s="31" t="str">
        <f t="shared" si="69"/>
        <v>V_MIET_RELEVANZ</v>
      </c>
      <c r="X2261" s="31"/>
      <c r="Y2261" s="31"/>
      <c r="Z2261" s="31"/>
      <c r="AA2261" s="31"/>
      <c r="AB2261" s="31"/>
      <c r="AC2261" s="31"/>
      <c r="AD2261" s="31"/>
      <c r="AE2261" s="31"/>
      <c r="AF2261" s="31"/>
      <c r="AG2261" s="31"/>
      <c r="AH2261" s="31"/>
    </row>
    <row r="2262" spans="1:34" x14ac:dyDescent="0.4">
      <c r="A2262" s="31">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31"/>
      <c r="C2262" s="25" t="str">
        <f t="shared" si="70"/>
        <v>001</v>
      </c>
      <c r="D2262" s="31"/>
      <c r="E2262" s="31"/>
      <c r="F2262" s="31" t="str">
        <f>IF(A2262&lt;&gt;"", _xlfn.IFNA(INDEX('Systemmanager - Datenassistent'!$A$9:$AE$159,MATCH(A2262,Input_Lieferant!$B$9:$B$158,0),MATCH(W2262,'Systemmanager - Datenassistent'!$A$8:$AE$8,0)),""), "")&amp;""</f>
        <v/>
      </c>
      <c r="G2262" s="31"/>
      <c r="H2262" s="31"/>
      <c r="I2262" s="31"/>
      <c r="J2262" s="31"/>
      <c r="K2262" s="31"/>
      <c r="L2262" s="31"/>
      <c r="M2262" s="31"/>
      <c r="N2262" s="31"/>
      <c r="O2262" s="31"/>
      <c r="P2262" s="31"/>
      <c r="Q2262" s="31"/>
      <c r="R2262" s="31"/>
      <c r="S2262" s="31"/>
      <c r="T2262" s="31"/>
      <c r="U2262" s="31"/>
      <c r="V2262" s="31"/>
      <c r="W2262" s="31" t="str">
        <f t="shared" si="69"/>
        <v>V_NACHSCHUBKLASSE</v>
      </c>
      <c r="X2262" s="31"/>
      <c r="Y2262" s="31"/>
      <c r="Z2262" s="31"/>
      <c r="AA2262" s="31"/>
      <c r="AB2262" s="31"/>
      <c r="AC2262" s="31"/>
      <c r="AD2262" s="31"/>
      <c r="AE2262" s="31"/>
      <c r="AF2262" s="31"/>
      <c r="AG2262" s="31"/>
      <c r="AH2262" s="31"/>
    </row>
    <row r="2263" spans="1:34" x14ac:dyDescent="0.4">
      <c r="A2263" s="31">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31"/>
      <c r="C2263" s="25" t="str">
        <f t="shared" si="70"/>
        <v>001</v>
      </c>
      <c r="D2263" s="31"/>
      <c r="E2263" s="31"/>
      <c r="F2263" s="31" t="str">
        <f>IF(A2263&lt;&gt;"", _xlfn.IFNA(INDEX(Input_Lieferant!$A$9:$AS$159,MATCH(A2263,Input_Lieferant!$B$9:$B$158,0),MATCH(W2263,Input_Lieferant!$A$8:$AS$8,0)),""), "")&amp;""</f>
        <v>66</v>
      </c>
      <c r="G2263" s="31"/>
      <c r="H2263" s="31"/>
      <c r="I2263" s="31"/>
      <c r="J2263" s="31"/>
      <c r="K2263" s="31"/>
      <c r="L2263" s="31"/>
      <c r="M2263" s="31"/>
      <c r="N2263" s="31"/>
      <c r="O2263" s="31"/>
      <c r="P2263" s="31"/>
      <c r="Q2263" s="31"/>
      <c r="R2263" s="31"/>
      <c r="S2263" s="31"/>
      <c r="T2263" s="31"/>
      <c r="U2263" s="31"/>
      <c r="V2263" s="31"/>
      <c r="W2263" s="31" t="str">
        <f t="shared" si="69"/>
        <v>V_LAGERFAEHIGKEIT</v>
      </c>
      <c r="X2263" s="31"/>
      <c r="Y2263" s="31"/>
      <c r="Z2263" s="31"/>
      <c r="AA2263" s="31"/>
      <c r="AB2263" s="31"/>
      <c r="AC2263" s="31"/>
      <c r="AD2263" s="31"/>
      <c r="AE2263" s="31"/>
      <c r="AF2263" s="31"/>
      <c r="AG2263" s="31"/>
      <c r="AH2263" s="31"/>
    </row>
    <row r="2264" spans="1:34" x14ac:dyDescent="0.4">
      <c r="A2264" s="31">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31"/>
      <c r="C2264" s="25" t="str">
        <f t="shared" si="70"/>
        <v>001</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V_BETRIEBSMITTEL</v>
      </c>
      <c r="X2264" s="31"/>
      <c r="Y2264" s="31"/>
      <c r="Z2264" s="31"/>
      <c r="AA2264" s="31"/>
      <c r="AB2264" s="31"/>
      <c r="AC2264" s="31"/>
      <c r="AD2264" s="31"/>
      <c r="AE2264" s="31"/>
      <c r="AF2264" s="31"/>
      <c r="AG2264" s="31"/>
      <c r="AH2264" s="31"/>
    </row>
    <row r="2265" spans="1:34" x14ac:dyDescent="0.4">
      <c r="A2265" s="31">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31"/>
      <c r="C2265" s="25" t="str">
        <f t="shared" si="70"/>
        <v>001</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V_SONDERBETRIEBSMITTEL_MKZ</v>
      </c>
      <c r="X2265" s="31"/>
      <c r="Y2265" s="31"/>
      <c r="Z2265" s="31"/>
      <c r="AA2265" s="31"/>
      <c r="AB2265" s="31"/>
      <c r="AC2265" s="31"/>
      <c r="AD2265" s="31"/>
      <c r="AE2265" s="31"/>
      <c r="AF2265" s="31"/>
      <c r="AG2265" s="31"/>
      <c r="AH2265" s="31"/>
    </row>
    <row r="2266" spans="1:34" x14ac:dyDescent="0.4">
      <c r="A2266" s="31">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31"/>
      <c r="C2266" s="25" t="str">
        <f t="shared" si="70"/>
        <v>001</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V_SONDERBETRIEBSMITTEL_PRD</v>
      </c>
      <c r="X2266" s="31"/>
      <c r="Y2266" s="31"/>
      <c r="Z2266" s="31"/>
      <c r="AA2266" s="31"/>
      <c r="AB2266" s="31"/>
      <c r="AC2266" s="31"/>
      <c r="AD2266" s="31"/>
      <c r="AE2266" s="31"/>
      <c r="AF2266" s="31"/>
      <c r="AG2266" s="31"/>
      <c r="AH2266" s="31"/>
    </row>
    <row r="2267" spans="1:34" x14ac:dyDescent="0.4">
      <c r="A2267" s="31">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31"/>
      <c r="C2267" s="25" t="str">
        <f t="shared" si="70"/>
        <v>001</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31"/>
      <c r="H2267" s="31"/>
      <c r="I2267" s="31"/>
      <c r="J2267" s="31"/>
      <c r="K2267" s="31"/>
      <c r="L2267" s="31"/>
      <c r="M2267" s="31"/>
      <c r="N2267" s="31"/>
      <c r="O2267" s="31"/>
      <c r="P2267" s="31"/>
      <c r="Q2267" s="31"/>
      <c r="R2267" s="31"/>
      <c r="S2267" s="31"/>
      <c r="T2267" s="31"/>
      <c r="U2267" s="31"/>
      <c r="V2267" s="31"/>
      <c r="W2267" s="31" t="str">
        <f t="shared" si="71"/>
        <v>V_SONDERBETRIEBSMITTEL_TRP</v>
      </c>
      <c r="X2267" s="31"/>
      <c r="Y2267" s="31"/>
      <c r="Z2267" s="31"/>
      <c r="AA2267" s="31"/>
      <c r="AB2267" s="31"/>
      <c r="AC2267" s="31"/>
      <c r="AD2267" s="31"/>
      <c r="AE2267" s="31"/>
      <c r="AF2267" s="31"/>
      <c r="AG2267" s="31"/>
      <c r="AH2267" s="31"/>
    </row>
    <row r="2268" spans="1:34" x14ac:dyDescent="0.4">
      <c r="A2268" s="31">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31"/>
      <c r="C2268" s="25" t="str">
        <f t="shared" si="70"/>
        <v>001</v>
      </c>
      <c r="D2268" s="31"/>
      <c r="E2268" s="31"/>
      <c r="F2268" s="31" t="str">
        <f>IF(A2268&lt;&gt;"", _xlfn.IFNA(INDEX(Grunddaten!$A$9:$S$159,MATCH(A2268,Input_Lieferant!$B$9:$B$158,0),MATCH(W2268,Grunddaten!$A$8:$M$8,0)),""), "")&amp;""</f>
        <v>TSJbLOUVBudnGcmdtNCDlBoipiKyDI</v>
      </c>
      <c r="G2268" s="31"/>
      <c r="H2268" s="31"/>
      <c r="I2268" s="31"/>
      <c r="J2268" s="31"/>
      <c r="K2268" s="31"/>
      <c r="L2268" s="31"/>
      <c r="M2268" s="31"/>
      <c r="N2268" s="31"/>
      <c r="O2268" s="31"/>
      <c r="P2268" s="31"/>
      <c r="Q2268" s="31"/>
      <c r="R2268" s="31"/>
      <c r="S2268" s="31"/>
      <c r="T2268" s="31"/>
      <c r="U2268" s="31"/>
      <c r="V2268" s="31"/>
      <c r="W2268" s="31" t="str">
        <f t="shared" si="71"/>
        <v>V_A_NUMMER</v>
      </c>
      <c r="X2268" s="31"/>
      <c r="Y2268" s="31"/>
      <c r="Z2268" s="31"/>
      <c r="AA2268" s="31"/>
      <c r="AB2268" s="31"/>
      <c r="AC2268" s="31"/>
      <c r="AD2268" s="31"/>
      <c r="AE2268" s="31"/>
      <c r="AF2268" s="31"/>
      <c r="AG2268" s="31"/>
      <c r="AH2268" s="31"/>
    </row>
    <row r="2269" spans="1:34" x14ac:dyDescent="0.4">
      <c r="A2269" s="31">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31"/>
      <c r="C2269" s="25" t="str">
        <f t="shared" si="70"/>
        <v>001</v>
      </c>
      <c r="D2269" s="31"/>
      <c r="E2269" s="31"/>
      <c r="F2269" s="31" t="str">
        <f>IF(A2269&lt;&gt;"", _xlfn.IFNA(INDEX(Grunddaten!$A$9:$S$159,MATCH(A2269,Input_Lieferant!$B$9:$B$158,0),MATCH(W2269,Grunddaten!$A$8:$M$8,0)),""), "")&amp;""</f>
        <v>5.07</v>
      </c>
      <c r="G2269" s="31"/>
      <c r="H2269" s="31"/>
      <c r="I2269" s="31"/>
      <c r="J2269" s="31"/>
      <c r="K2269" s="31"/>
      <c r="L2269" s="31"/>
      <c r="M2269" s="31"/>
      <c r="N2269" s="31"/>
      <c r="O2269" s="31"/>
      <c r="P2269" s="31"/>
      <c r="Q2269" s="31"/>
      <c r="R2269" s="31"/>
      <c r="S2269" s="31"/>
      <c r="T2269" s="31"/>
      <c r="U2269" s="31"/>
      <c r="V2269" s="31"/>
      <c r="W2269" s="31" t="str">
        <f t="shared" si="71"/>
        <v>V_REVFREMD</v>
      </c>
      <c r="X2269" s="31"/>
      <c r="Y2269" s="31"/>
      <c r="Z2269" s="31"/>
      <c r="AA2269" s="31"/>
      <c r="AB2269" s="31"/>
      <c r="AC2269" s="31"/>
      <c r="AD2269" s="31"/>
      <c r="AE2269" s="31"/>
      <c r="AF2269" s="31"/>
      <c r="AG2269" s="31"/>
      <c r="AH2269" s="31"/>
    </row>
    <row r="2270" spans="1:34" x14ac:dyDescent="0.4">
      <c r="A2270" s="31">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31"/>
      <c r="C2270" s="25" t="str">
        <f t="shared" si="70"/>
        <v>001</v>
      </c>
      <c r="D2270" s="31"/>
      <c r="E2270" s="31"/>
      <c r="F2270" s="31" t="str">
        <f>IF(A2270&lt;&gt;"", _xlfn.IFNA(INDEX(Grunddaten!$A$9:$S$159,MATCH(A2270,Input_Lieferant!$B$9:$B$158,0),MATCH(W2270,Grunddaten!$A$8:$M$8,0)),""), "")&amp;""</f>
        <v>4.77</v>
      </c>
      <c r="G2270" s="31"/>
      <c r="H2270" s="31"/>
      <c r="I2270" s="31"/>
      <c r="J2270" s="31"/>
      <c r="K2270" s="31"/>
      <c r="L2270" s="31"/>
      <c r="M2270" s="31"/>
      <c r="N2270" s="31"/>
      <c r="O2270" s="31"/>
      <c r="P2270" s="31"/>
      <c r="Q2270" s="31"/>
      <c r="R2270" s="31"/>
      <c r="S2270" s="31"/>
      <c r="T2270" s="31"/>
      <c r="U2270" s="31"/>
      <c r="V2270" s="31"/>
      <c r="W2270" s="31" t="str">
        <f t="shared" si="71"/>
        <v>V_REVEIGEN</v>
      </c>
      <c r="X2270" s="31"/>
      <c r="Y2270" s="31"/>
      <c r="Z2270" s="31"/>
      <c r="AA2270" s="31"/>
      <c r="AB2270" s="31"/>
      <c r="AC2270" s="31"/>
      <c r="AD2270" s="31"/>
      <c r="AE2270" s="31"/>
      <c r="AF2270" s="31"/>
      <c r="AG2270" s="31"/>
      <c r="AH2270" s="31"/>
    </row>
    <row r="2271" spans="1:34" x14ac:dyDescent="0.4">
      <c r="A2271" s="31">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31"/>
      <c r="C2271" s="25" t="str">
        <f t="shared" si="70"/>
        <v>001</v>
      </c>
      <c r="D2271" s="31"/>
      <c r="E2271" s="31"/>
      <c r="F2271" s="31" t="str">
        <f>IF(A2271&lt;&gt;"", _xlfn.IFNA(INDEX('Systemmanager - Datenassistent'!$A$9:$AE$159,MATCH(A2271,Input_Lieferant!$B$9:$B$158,0),MATCH(W2271,'Systemmanager - Datenassistent'!$A$8:$AE$8,0)),""), "")&amp;""</f>
        <v>XuTvpaVHagRkeewaTRhlRKqGRywLzW</v>
      </c>
      <c r="G2271" s="31"/>
      <c r="H2271" s="31"/>
      <c r="I2271" s="31"/>
      <c r="J2271" s="31"/>
      <c r="K2271" s="31"/>
      <c r="L2271" s="31"/>
      <c r="M2271" s="31"/>
      <c r="N2271" s="31"/>
      <c r="O2271" s="31"/>
      <c r="P2271" s="31"/>
      <c r="Q2271" s="31"/>
      <c r="R2271" s="31"/>
      <c r="S2271" s="31"/>
      <c r="T2271" s="31"/>
      <c r="U2271" s="31"/>
      <c r="V2271" s="31"/>
      <c r="W2271" s="31" t="str">
        <f t="shared" si="71"/>
        <v>V_SYSTEMMANAGER</v>
      </c>
      <c r="X2271" s="31"/>
      <c r="Y2271" s="31"/>
      <c r="Z2271" s="31"/>
      <c r="AA2271" s="31"/>
      <c r="AB2271" s="31"/>
      <c r="AC2271" s="31"/>
      <c r="AD2271" s="31"/>
      <c r="AE2271" s="31"/>
      <c r="AF2271" s="31"/>
      <c r="AG2271" s="31"/>
      <c r="AH2271" s="31"/>
    </row>
    <row r="2272" spans="1:34" x14ac:dyDescent="0.4">
      <c r="A2272" s="31">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31"/>
      <c r="C2272" s="25" t="str">
        <f t="shared" si="70"/>
        <v>001</v>
      </c>
      <c r="D2272" s="31"/>
      <c r="E2272" s="31"/>
      <c r="F2272" s="31" t="str">
        <f>IF(A2272&lt;&gt;"", _xlfn.IFNA(INDEX(Grunddaten!$A$9:$S$159,MATCH(A2272,Input_Lieferant!$B$9:$B$158,0),MATCH(W2272,Grunddaten!$A$8:$M$8,0)),""), "")&amp;""</f>
        <v>N</v>
      </c>
      <c r="G2272" s="31"/>
      <c r="H2272" s="31"/>
      <c r="I2272" s="31"/>
      <c r="J2272" s="31"/>
      <c r="K2272" s="31"/>
      <c r="L2272" s="31"/>
      <c r="M2272" s="31"/>
      <c r="N2272" s="31"/>
      <c r="O2272" s="31"/>
      <c r="P2272" s="31"/>
      <c r="Q2272" s="31"/>
      <c r="R2272" s="31"/>
      <c r="S2272" s="31"/>
      <c r="T2272" s="31"/>
      <c r="U2272" s="31"/>
      <c r="V2272" s="31"/>
      <c r="W2272" s="31" t="str">
        <f t="shared" si="71"/>
        <v>V_UEBERSETZUNG</v>
      </c>
      <c r="X2272" s="31"/>
      <c r="Y2272" s="31"/>
      <c r="Z2272" s="31"/>
      <c r="AA2272" s="31"/>
      <c r="AB2272" s="31"/>
      <c r="AC2272" s="31"/>
      <c r="AD2272" s="31"/>
      <c r="AE2272" s="31"/>
      <c r="AF2272" s="31"/>
      <c r="AG2272" s="31"/>
      <c r="AH2272" s="31"/>
    </row>
    <row r="2273" spans="1:34" x14ac:dyDescent="0.4">
      <c r="A2273" s="31">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31"/>
      <c r="C2273" s="25" t="str">
        <f t="shared" si="70"/>
        <v>001</v>
      </c>
      <c r="D2273" s="31"/>
      <c r="E2273" s="31"/>
      <c r="F2273" s="31" t="str">
        <f>IF(A2273&lt;&gt;"", _xlfn.IFNA(INDEX('Systemmanager - Datenassistent'!$A$9:$AE$159,MATCH(A2273,Input_Lieferant!$B$9:$B$158,0),MATCH(W2273,'Systemmanager - Datenassistent'!$A$8:$AE$8,0)),""), "")&amp;""</f>
        <v>odxexcyNQNQkrtGuJyfKBpPbdOAOTl</v>
      </c>
      <c r="G2273" s="31"/>
      <c r="H2273" s="31"/>
      <c r="I2273" s="31"/>
      <c r="J2273" s="31"/>
      <c r="K2273" s="31"/>
      <c r="L2273" s="31"/>
      <c r="M2273" s="31"/>
      <c r="N2273" s="31"/>
      <c r="O2273" s="31"/>
      <c r="P2273" s="31"/>
      <c r="Q2273" s="31"/>
      <c r="R2273" s="31"/>
      <c r="S2273" s="31"/>
      <c r="T2273" s="31"/>
      <c r="U2273" s="31"/>
      <c r="V2273" s="31"/>
      <c r="W2273" s="31" t="str">
        <f t="shared" si="71"/>
        <v>V_KENNZIFFER</v>
      </c>
      <c r="X2273" s="31"/>
      <c r="Y2273" s="31"/>
      <c r="Z2273" s="31"/>
      <c r="AA2273" s="31"/>
      <c r="AB2273" s="31"/>
      <c r="AC2273" s="31"/>
      <c r="AD2273" s="31"/>
      <c r="AE2273" s="31"/>
      <c r="AF2273" s="31"/>
      <c r="AG2273" s="31"/>
      <c r="AH2273" s="31"/>
    </row>
    <row r="2274" spans="1:34" x14ac:dyDescent="0.4">
      <c r="A2274" s="31">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31"/>
      <c r="C2274" s="25" t="str">
        <f t="shared" si="70"/>
        <v>001</v>
      </c>
      <c r="D2274" s="31"/>
      <c r="E2274" s="31"/>
      <c r="F2274" s="31" t="str">
        <f>IF(A2274&lt;&gt;"", _xlfn.IFNA(INDEX('Systemmanager - Datenassistent'!$A$9:$AE$159,MATCH(A2274,Input_Lieferant!$B$9:$B$158,0),MATCH(W2274,'Systemmanager - Datenassistent'!$A$8:$AE$8,0)),""), "")&amp;""</f>
        <v>jdAgyDOpHKALQvmWghpoPJUjBHFTAG</v>
      </c>
      <c r="G2274" s="31"/>
      <c r="H2274" s="31"/>
      <c r="I2274" s="31"/>
      <c r="J2274" s="31"/>
      <c r="K2274" s="31"/>
      <c r="L2274" s="31"/>
      <c r="M2274" s="31"/>
      <c r="N2274" s="31"/>
      <c r="O2274" s="31"/>
      <c r="P2274" s="31"/>
      <c r="Q2274" s="31"/>
      <c r="R2274" s="31"/>
      <c r="S2274" s="31"/>
      <c r="T2274" s="31"/>
      <c r="U2274" s="31"/>
      <c r="V2274" s="31"/>
      <c r="W2274" s="31" t="str">
        <f t="shared" si="71"/>
        <v>V_NEXT_HIGHER</v>
      </c>
      <c r="X2274" s="31"/>
      <c r="Y2274" s="31"/>
      <c r="Z2274" s="31"/>
      <c r="AA2274" s="31"/>
      <c r="AB2274" s="31"/>
      <c r="AC2274" s="31"/>
      <c r="AD2274" s="31"/>
      <c r="AE2274" s="31"/>
      <c r="AF2274" s="31"/>
      <c r="AG2274" s="31"/>
      <c r="AH2274" s="31"/>
    </row>
    <row r="2275" spans="1:34" x14ac:dyDescent="0.4">
      <c r="A2275" s="31">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31"/>
      <c r="C2275" s="25" t="str">
        <f t="shared" si="70"/>
        <v>001</v>
      </c>
      <c r="D2275" s="31"/>
      <c r="E2275" s="31"/>
      <c r="F2275" s="31" t="str">
        <f>IF(A2275&lt;&gt;"", _xlfn.IFNA(INDEX(Grunddaten!$A$9:$S$159,MATCH(A2275,Input_Lieferant!$B$9:$B$158,0),MATCH(W2275,Grunddaten!$A$8:$M$8,0)),""), "")&amp;""</f>
        <v>J</v>
      </c>
      <c r="G2275" s="31"/>
      <c r="H2275" s="31"/>
      <c r="I2275" s="31"/>
      <c r="J2275" s="31"/>
      <c r="K2275" s="31"/>
      <c r="L2275" s="31"/>
      <c r="M2275" s="31"/>
      <c r="N2275" s="31"/>
      <c r="O2275" s="31"/>
      <c r="P2275" s="31"/>
      <c r="Q2275" s="31"/>
      <c r="R2275" s="31"/>
      <c r="S2275" s="31"/>
      <c r="T2275" s="31"/>
      <c r="U2275" s="31"/>
      <c r="V2275" s="31"/>
      <c r="W2275" s="31" t="str">
        <f t="shared" si="71"/>
        <v>V_ZERTFLUG</v>
      </c>
      <c r="X2275" s="31"/>
      <c r="Y2275" s="31"/>
      <c r="Z2275" s="31"/>
      <c r="AA2275" s="31"/>
      <c r="AB2275" s="31"/>
      <c r="AC2275" s="31"/>
      <c r="AD2275" s="31"/>
      <c r="AE2275" s="31"/>
      <c r="AF2275" s="31"/>
      <c r="AG2275" s="31"/>
      <c r="AH2275" s="31"/>
    </row>
    <row r="2276" spans="1:34" x14ac:dyDescent="0.4">
      <c r="A2276" s="31">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31"/>
      <c r="C2276" s="25" t="str">
        <f t="shared" si="70"/>
        <v>001</v>
      </c>
      <c r="D2276" s="31"/>
      <c r="E2276" s="31"/>
      <c r="F2276" s="31" t="str">
        <f>IF(A2276&lt;&gt;"", _xlfn.IFNA(INDEX('Systemmanager - Datenassistent'!$A$9:$AE$159,MATCH(A2276,Input_Lieferant!$B$9:$B$158,0),MATCH(W2276,'Systemmanager - Datenassistent'!$A$8:$AE$8,0)),""), "")&amp;""</f>
        <v/>
      </c>
      <c r="G2276" s="31"/>
      <c r="H2276" s="31"/>
      <c r="I2276" s="31"/>
      <c r="J2276" s="31"/>
      <c r="K2276" s="31"/>
      <c r="L2276" s="31"/>
      <c r="M2276" s="31"/>
      <c r="N2276" s="31"/>
      <c r="O2276" s="31"/>
      <c r="P2276" s="31"/>
      <c r="Q2276" s="31"/>
      <c r="R2276" s="31"/>
      <c r="S2276" s="31"/>
      <c r="T2276" s="31"/>
      <c r="U2276" s="31"/>
      <c r="V2276" s="31"/>
      <c r="W2276" s="31" t="str">
        <f t="shared" si="71"/>
        <v>V_APM</v>
      </c>
      <c r="X2276" s="31"/>
      <c r="Y2276" s="31"/>
      <c r="Z2276" s="31"/>
      <c r="AA2276" s="31"/>
      <c r="AB2276" s="31"/>
      <c r="AC2276" s="31"/>
      <c r="AD2276" s="31"/>
      <c r="AE2276" s="31"/>
      <c r="AF2276" s="31"/>
      <c r="AG2276" s="31"/>
      <c r="AH2276" s="31"/>
    </row>
    <row r="2277" spans="1:34" x14ac:dyDescent="0.4">
      <c r="A2277" s="31">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31"/>
      <c r="C2277" s="25" t="str">
        <f t="shared" si="70"/>
        <v>001</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V_CHEOPS</v>
      </c>
      <c r="X2277" s="31"/>
      <c r="Y2277" s="31"/>
      <c r="Z2277" s="31"/>
      <c r="AA2277" s="31"/>
      <c r="AB2277" s="31"/>
      <c r="AC2277" s="31"/>
      <c r="AD2277" s="31"/>
      <c r="AE2277" s="31"/>
      <c r="AF2277" s="31"/>
      <c r="AG2277" s="31"/>
      <c r="AH2277" s="31"/>
    </row>
    <row r="2278" spans="1:34" x14ac:dyDescent="0.4">
      <c r="A2278" s="31">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31"/>
      <c r="C2278" s="25" t="str">
        <f t="shared" si="70"/>
        <v>001</v>
      </c>
      <c r="D2278" s="31"/>
      <c r="E2278" s="31"/>
      <c r="F2278" s="31" t="str">
        <f>IF(A2278&lt;&gt;"", _xlfn.IFNA(INDEX('Systemmanager - Datenassistent'!$A$9:$AE$159,MATCH(A2278,Input_Lieferant!$B$9:$B$158,0),MATCH(W2278,'Systemmanager - Datenassistent'!$A$8:$AE$8,0)),""), "")&amp;""</f>
        <v/>
      </c>
      <c r="G2278" s="31"/>
      <c r="H2278" s="31"/>
      <c r="I2278" s="31"/>
      <c r="J2278" s="31"/>
      <c r="K2278" s="31"/>
      <c r="L2278" s="31"/>
      <c r="M2278" s="31"/>
      <c r="N2278" s="31"/>
      <c r="O2278" s="31"/>
      <c r="P2278" s="31"/>
      <c r="Q2278" s="31"/>
      <c r="R2278" s="31"/>
      <c r="S2278" s="31"/>
      <c r="T2278" s="31"/>
      <c r="U2278" s="31"/>
      <c r="V2278" s="31"/>
      <c r="W2278" s="31" t="str">
        <f t="shared" si="71"/>
        <v>V_SVSAA</v>
      </c>
      <c r="X2278" s="31"/>
      <c r="Y2278" s="31"/>
      <c r="Z2278" s="31"/>
      <c r="AA2278" s="31"/>
      <c r="AB2278" s="31"/>
      <c r="AC2278" s="31"/>
      <c r="AD2278" s="31"/>
      <c r="AE2278" s="31"/>
      <c r="AF2278" s="31"/>
      <c r="AG2278" s="31"/>
      <c r="AH2278" s="31"/>
    </row>
    <row r="2279" spans="1:34" x14ac:dyDescent="0.4">
      <c r="A2279" s="31">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31"/>
      <c r="C2279" s="25" t="str">
        <f t="shared" si="70"/>
        <v>001</v>
      </c>
      <c r="D2279" s="31"/>
      <c r="E2279" s="31"/>
      <c r="F2279" s="31" t="str">
        <f>IF(A2279&lt;&gt;"", IFERROR(ROUND(INDEX(Input_Lieferant!$A$9:$AS$159,MATCH(A2279,Input_Lieferant!$B$9:$B$158,0),MATCH(W2279,Input_Lieferant!$A$8:$AS$8,0)),2),""), "")&amp;""</f>
        <v>9.3</v>
      </c>
      <c r="G2279" s="31"/>
      <c r="H2279" s="31"/>
      <c r="I2279" s="31"/>
      <c r="J2279" s="31"/>
      <c r="K2279" s="31"/>
      <c r="L2279" s="31"/>
      <c r="M2279" s="31"/>
      <c r="N2279" s="31"/>
      <c r="O2279" s="31"/>
      <c r="P2279" s="31"/>
      <c r="Q2279" s="31"/>
      <c r="R2279" s="31"/>
      <c r="S2279" s="31"/>
      <c r="T2279" s="31"/>
      <c r="U2279" s="31"/>
      <c r="V2279" s="31"/>
      <c r="W2279" s="31" t="str">
        <f t="shared" si="71"/>
        <v>V_BEWERTUNGSPREIS</v>
      </c>
      <c r="X2279" s="31"/>
      <c r="Y2279" s="31"/>
      <c r="Z2279" s="31"/>
      <c r="AA2279" s="31"/>
      <c r="AB2279" s="31"/>
      <c r="AC2279" s="31"/>
      <c r="AD2279" s="31"/>
      <c r="AE2279" s="31"/>
      <c r="AF2279" s="31"/>
      <c r="AG2279" s="31"/>
      <c r="AH2279" s="31"/>
    </row>
    <row r="2280" spans="1:34" x14ac:dyDescent="0.4">
      <c r="A2280" s="31">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31"/>
      <c r="C2280" s="25" t="str">
        <f t="shared" si="70"/>
        <v>001</v>
      </c>
      <c r="D2280" s="31"/>
      <c r="E2280" s="31"/>
      <c r="F2280" s="31" t="str">
        <f>IF(A2280&lt;&gt;"", _xlfn.IFNA(INDEX(Input_Lieferant!$A$9:$AS$159,MATCH(A2280,Input_Lieferant!$B$9:$B$158,0),MATCH(W2280,Input_Lieferant!$A$8:$AS$8,0)),""), "")&amp;""</f>
        <v>CHF</v>
      </c>
      <c r="G2280" s="31"/>
      <c r="H2280" s="31"/>
      <c r="I2280" s="31"/>
      <c r="J2280" s="31"/>
      <c r="K2280" s="31"/>
      <c r="L2280" s="31"/>
      <c r="M2280" s="31"/>
      <c r="N2280" s="31"/>
      <c r="O2280" s="31"/>
      <c r="P2280" s="31"/>
      <c r="Q2280" s="31"/>
      <c r="R2280" s="31"/>
      <c r="S2280" s="31"/>
      <c r="T2280" s="31"/>
      <c r="U2280" s="31"/>
      <c r="V2280" s="31"/>
      <c r="W2280" s="31" t="str">
        <f t="shared" si="71"/>
        <v>V_WAEHRUNG</v>
      </c>
      <c r="X2280" s="31"/>
      <c r="Y2280" s="31"/>
      <c r="Z2280" s="31"/>
      <c r="AA2280" s="31"/>
      <c r="AB2280" s="31"/>
      <c r="AC2280" s="31"/>
      <c r="AD2280" s="31"/>
      <c r="AE2280" s="31"/>
      <c r="AF2280" s="31"/>
      <c r="AG2280" s="31"/>
      <c r="AH2280" s="31"/>
    </row>
    <row r="2281" spans="1:34" x14ac:dyDescent="0.4">
      <c r="A2281" s="31">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31"/>
      <c r="C2281" s="25" t="str">
        <f t="shared" si="70"/>
        <v>001</v>
      </c>
      <c r="D2281" s="31"/>
      <c r="E2281" s="31"/>
      <c r="F2281" s="31" t="str">
        <f>IF(A2281&lt;&gt;"", _xlfn.IFNA(INDEX(Input_Lieferant!$A$9:$AS$159,MATCH(A2281,Input_Lieferant!$B$9:$B$158,0),MATCH(W2281,Input_Lieferant!$A$8:$AS$8,0)),""), "")&amp;""</f>
        <v>35</v>
      </c>
      <c r="G2281" s="31"/>
      <c r="H2281" s="31"/>
      <c r="I2281" s="31"/>
      <c r="J2281" s="31"/>
      <c r="K2281" s="31"/>
      <c r="L2281" s="31"/>
      <c r="M2281" s="31"/>
      <c r="N2281" s="31"/>
      <c r="O2281" s="31"/>
      <c r="P2281" s="31"/>
      <c r="Q2281" s="31"/>
      <c r="R2281" s="31"/>
      <c r="S2281" s="31"/>
      <c r="T2281" s="31"/>
      <c r="U2281" s="31"/>
      <c r="V2281" s="31"/>
      <c r="W2281" s="31" t="str">
        <f t="shared" si="71"/>
        <v>V_PREISEINHEIT</v>
      </c>
      <c r="X2281" s="31"/>
      <c r="Y2281" s="31"/>
      <c r="Z2281" s="31"/>
      <c r="AA2281" s="31"/>
      <c r="AB2281" s="31"/>
      <c r="AC2281" s="31"/>
      <c r="AD2281" s="31"/>
      <c r="AE2281" s="31"/>
      <c r="AF2281" s="31"/>
      <c r="AG2281" s="31"/>
      <c r="AH2281" s="31"/>
    </row>
    <row r="2282" spans="1:34" x14ac:dyDescent="0.4">
      <c r="A2282" s="31">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31"/>
      <c r="C2282" s="25" t="str">
        <f t="shared" si="70"/>
        <v>001</v>
      </c>
      <c r="D2282" s="31"/>
      <c r="E2282" s="31"/>
      <c r="F2282" s="31">
        <f ca="1">IF(A2282&lt;&gt;"",NOW(),"")</f>
        <v>45755.45830648148</v>
      </c>
      <c r="G2282" s="31"/>
      <c r="H2282" s="31"/>
      <c r="I2282" s="31"/>
      <c r="J2282" s="31"/>
      <c r="K2282" s="31"/>
      <c r="L2282" s="31"/>
      <c r="M2282" s="31"/>
      <c r="N2282" s="31"/>
      <c r="O2282" s="31"/>
      <c r="P2282" s="31"/>
      <c r="Q2282" s="31"/>
      <c r="R2282" s="31"/>
      <c r="S2282" s="31"/>
      <c r="T2282" s="31"/>
      <c r="U2282" s="31"/>
      <c r="V2282" s="31"/>
      <c r="W2282" s="31" t="str">
        <f t="shared" si="71"/>
        <v>V_GUELTIGAB</v>
      </c>
      <c r="X2282" s="31"/>
      <c r="Y2282" s="31"/>
      <c r="Z2282" s="31"/>
      <c r="AA2282" s="31"/>
      <c r="AB2282" s="31"/>
      <c r="AC2282" s="31"/>
      <c r="AD2282" s="31"/>
      <c r="AE2282" s="31"/>
      <c r="AF2282" s="31"/>
      <c r="AG2282" s="31"/>
      <c r="AH2282" s="31"/>
    </row>
    <row r="2283" spans="1:34" x14ac:dyDescent="0.4">
      <c r="A2283" s="31">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31"/>
      <c r="C2283" s="25" t="str">
        <f t="shared" si="70"/>
        <v>001</v>
      </c>
      <c r="D2283" s="31"/>
      <c r="E2283" s="31"/>
      <c r="F2283" s="31" t="str">
        <f>IF(A2283&lt;&gt;"", _xlfn.IFNA(INDEX('Systemmanager - Datenassistent'!$A$9:$AE$159,MATCH(A2283,Input_Lieferant!$B$9:$B$158,0),MATCH(W2283,'Systemmanager - Datenassistent'!$A$8:$AE$8,0)),""), "")&amp;""</f>
        <v>X</v>
      </c>
      <c r="G2283" s="31"/>
      <c r="H2283" s="31"/>
      <c r="I2283" s="31"/>
      <c r="J2283" s="31"/>
      <c r="K2283" s="31"/>
      <c r="L2283" s="31"/>
      <c r="M2283" s="31"/>
      <c r="N2283" s="31"/>
      <c r="O2283" s="31"/>
      <c r="P2283" s="31"/>
      <c r="Q2283" s="31"/>
      <c r="R2283" s="31"/>
      <c r="S2283" s="31"/>
      <c r="T2283" s="31"/>
      <c r="U2283" s="31"/>
      <c r="V2283" s="31"/>
      <c r="W2283" s="31" t="str">
        <f t="shared" si="71"/>
        <v>V_MIET_RELEVANZ</v>
      </c>
      <c r="X2283" s="31"/>
      <c r="Y2283" s="31"/>
      <c r="Z2283" s="31"/>
      <c r="AA2283" s="31"/>
      <c r="AB2283" s="31"/>
      <c r="AC2283" s="31"/>
      <c r="AD2283" s="31"/>
      <c r="AE2283" s="31"/>
      <c r="AF2283" s="31"/>
      <c r="AG2283" s="31"/>
      <c r="AH2283" s="31"/>
    </row>
    <row r="2284" spans="1:34" x14ac:dyDescent="0.4">
      <c r="A2284" s="31">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31"/>
      <c r="C2284" s="25" t="str">
        <f t="shared" si="70"/>
        <v>001</v>
      </c>
      <c r="D2284" s="31"/>
      <c r="E2284" s="31"/>
      <c r="F2284" s="31" t="str">
        <f>IF(A2284&lt;&gt;"", _xlfn.IFNA(INDEX('Systemmanager - Datenassistent'!$A$9:$AE$159,MATCH(A2284,Input_Lieferant!$B$9:$B$158,0),MATCH(W2284,'Systemmanager - Datenassistent'!$A$8:$AE$8,0)),""), "")&amp;""</f>
        <v/>
      </c>
      <c r="G2284" s="31"/>
      <c r="H2284" s="31"/>
      <c r="I2284" s="31"/>
      <c r="J2284" s="31"/>
      <c r="K2284" s="31"/>
      <c r="L2284" s="31"/>
      <c r="M2284" s="31"/>
      <c r="N2284" s="31"/>
      <c r="O2284" s="31"/>
      <c r="P2284" s="31"/>
      <c r="Q2284" s="31"/>
      <c r="R2284" s="31"/>
      <c r="S2284" s="31"/>
      <c r="T2284" s="31"/>
      <c r="U2284" s="31"/>
      <c r="V2284" s="31"/>
      <c r="W2284" s="31" t="str">
        <f t="shared" si="71"/>
        <v>V_NACHSCHUBKLASSE</v>
      </c>
      <c r="X2284" s="31"/>
      <c r="Y2284" s="31"/>
      <c r="Z2284" s="31"/>
      <c r="AA2284" s="31"/>
      <c r="AB2284" s="31"/>
      <c r="AC2284" s="31"/>
      <c r="AD2284" s="31"/>
      <c r="AE2284" s="31"/>
      <c r="AF2284" s="31"/>
      <c r="AG2284" s="31"/>
      <c r="AH2284" s="31"/>
    </row>
    <row r="2285" spans="1:34" x14ac:dyDescent="0.4">
      <c r="A2285" s="31">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31"/>
      <c r="C2285" s="25" t="str">
        <f t="shared" si="70"/>
        <v>001</v>
      </c>
      <c r="D2285" s="31"/>
      <c r="E2285" s="31"/>
      <c r="F2285" s="31" t="str">
        <f>IF(A2285&lt;&gt;"", _xlfn.IFNA(INDEX(Input_Lieferant!$A$9:$AS$159,MATCH(A2285,Input_Lieferant!$B$9:$B$158,0),MATCH(W2285,Input_Lieferant!$A$8:$AS$8,0)),""), "")&amp;""</f>
        <v>61</v>
      </c>
      <c r="G2285" s="31"/>
      <c r="H2285" s="31"/>
      <c r="I2285" s="31"/>
      <c r="J2285" s="31"/>
      <c r="K2285" s="31"/>
      <c r="L2285" s="31"/>
      <c r="M2285" s="31"/>
      <c r="N2285" s="31"/>
      <c r="O2285" s="31"/>
      <c r="P2285" s="31"/>
      <c r="Q2285" s="31"/>
      <c r="R2285" s="31"/>
      <c r="S2285" s="31"/>
      <c r="T2285" s="31"/>
      <c r="U2285" s="31"/>
      <c r="V2285" s="31"/>
      <c r="W2285" s="31" t="str">
        <f t="shared" si="71"/>
        <v>V_LAGERFAEHIGKEIT</v>
      </c>
      <c r="X2285" s="31"/>
      <c r="Y2285" s="31"/>
      <c r="Z2285" s="31"/>
      <c r="AA2285" s="31"/>
      <c r="AB2285" s="31"/>
      <c r="AC2285" s="31"/>
      <c r="AD2285" s="31"/>
      <c r="AE2285" s="31"/>
      <c r="AF2285" s="31"/>
      <c r="AG2285" s="31"/>
      <c r="AH2285" s="31"/>
    </row>
    <row r="2286" spans="1:34" x14ac:dyDescent="0.4">
      <c r="A2286" s="31">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31"/>
      <c r="C2286" s="25" t="str">
        <f t="shared" si="70"/>
        <v>001</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V_BETRIEBSMITTEL</v>
      </c>
      <c r="X2286" s="31"/>
      <c r="Y2286" s="31"/>
      <c r="Z2286" s="31"/>
      <c r="AA2286" s="31"/>
      <c r="AB2286" s="31"/>
      <c r="AC2286" s="31"/>
      <c r="AD2286" s="31"/>
      <c r="AE2286" s="31"/>
      <c r="AF2286" s="31"/>
      <c r="AG2286" s="31"/>
      <c r="AH2286" s="31"/>
    </row>
    <row r="2287" spans="1:34" x14ac:dyDescent="0.4">
      <c r="A2287" s="31">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31"/>
      <c r="C2287" s="25" t="str">
        <f t="shared" si="70"/>
        <v>001</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V_SONDERBETRIEBSMITTEL_MKZ</v>
      </c>
      <c r="X2287" s="31"/>
      <c r="Y2287" s="31"/>
      <c r="Z2287" s="31"/>
      <c r="AA2287" s="31"/>
      <c r="AB2287" s="31"/>
      <c r="AC2287" s="31"/>
      <c r="AD2287" s="31"/>
      <c r="AE2287" s="31"/>
      <c r="AF2287" s="31"/>
      <c r="AG2287" s="31"/>
      <c r="AH2287" s="31"/>
    </row>
    <row r="2288" spans="1:34" x14ac:dyDescent="0.4">
      <c r="A2288" s="31">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31"/>
      <c r="C2288" s="25" t="str">
        <f t="shared" si="70"/>
        <v>001</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31"/>
      <c r="H2288" s="31"/>
      <c r="I2288" s="31"/>
      <c r="J2288" s="31"/>
      <c r="K2288" s="31"/>
      <c r="L2288" s="31"/>
      <c r="M2288" s="31"/>
      <c r="N2288" s="31"/>
      <c r="O2288" s="31"/>
      <c r="P2288" s="31"/>
      <c r="Q2288" s="31"/>
      <c r="R2288" s="31"/>
      <c r="S2288" s="31"/>
      <c r="T2288" s="31"/>
      <c r="U2288" s="31"/>
      <c r="V2288" s="31"/>
      <c r="W2288" s="31" t="str">
        <f t="shared" si="71"/>
        <v>V_SONDERBETRIEBSMITTEL_PRD</v>
      </c>
      <c r="X2288" s="31"/>
      <c r="Y2288" s="31"/>
      <c r="Z2288" s="31"/>
      <c r="AA2288" s="31"/>
      <c r="AB2288" s="31"/>
      <c r="AC2288" s="31"/>
      <c r="AD2288" s="31"/>
      <c r="AE2288" s="31"/>
      <c r="AF2288" s="31"/>
      <c r="AG2288" s="31"/>
      <c r="AH2288" s="31"/>
    </row>
    <row r="2289" spans="1:34" x14ac:dyDescent="0.4">
      <c r="A2289" s="31">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31"/>
      <c r="C2289" s="25" t="str">
        <f t="shared" si="70"/>
        <v>001</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V_SONDERBETRIEBSMITTEL_TRP</v>
      </c>
      <c r="X2289" s="31"/>
      <c r="Y2289" s="31"/>
      <c r="Z2289" s="31"/>
      <c r="AA2289" s="31"/>
      <c r="AB2289" s="31"/>
      <c r="AC2289" s="31"/>
      <c r="AD2289" s="31"/>
      <c r="AE2289" s="31"/>
      <c r="AF2289" s="31"/>
      <c r="AG2289" s="31"/>
      <c r="AH2289" s="31"/>
    </row>
    <row r="2290" spans="1:34" x14ac:dyDescent="0.4">
      <c r="A2290" s="31">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31"/>
      <c r="C2290" s="25" t="str">
        <f t="shared" si="70"/>
        <v>001</v>
      </c>
      <c r="D2290" s="31"/>
      <c r="E2290" s="31"/>
      <c r="F2290" s="31" t="str">
        <f>IF(A2290&lt;&gt;"", _xlfn.IFNA(INDEX(Grunddaten!$A$9:$S$159,MATCH(A2290,Input_Lieferant!$B$9:$B$158,0),MATCH(W2290,Grunddaten!$A$8:$M$8,0)),""), "")&amp;""</f>
        <v>hwsvHkKadaKPzTiBNTgxDNyVucVEoy</v>
      </c>
      <c r="G2290" s="31"/>
      <c r="H2290" s="31"/>
      <c r="I2290" s="31"/>
      <c r="J2290" s="31"/>
      <c r="K2290" s="31"/>
      <c r="L2290" s="31"/>
      <c r="M2290" s="31"/>
      <c r="N2290" s="31"/>
      <c r="O2290" s="31"/>
      <c r="P2290" s="31"/>
      <c r="Q2290" s="31"/>
      <c r="R2290" s="31"/>
      <c r="S2290" s="31"/>
      <c r="T2290" s="31"/>
      <c r="U2290" s="31"/>
      <c r="V2290" s="31"/>
      <c r="W2290" s="31" t="str">
        <f t="shared" si="71"/>
        <v>V_A_NUMMER</v>
      </c>
      <c r="X2290" s="31"/>
      <c r="Y2290" s="31"/>
      <c r="Z2290" s="31"/>
      <c r="AA2290" s="31"/>
      <c r="AB2290" s="31"/>
      <c r="AC2290" s="31"/>
      <c r="AD2290" s="31"/>
      <c r="AE2290" s="31"/>
      <c r="AF2290" s="31"/>
      <c r="AG2290" s="31"/>
      <c r="AH2290" s="31"/>
    </row>
    <row r="2291" spans="1:34" x14ac:dyDescent="0.4">
      <c r="A2291" s="31">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31"/>
      <c r="C2291" s="25" t="str">
        <f t="shared" si="70"/>
        <v>001</v>
      </c>
      <c r="D2291" s="31"/>
      <c r="E2291" s="31"/>
      <c r="F2291" s="31" t="str">
        <f>IF(A2291&lt;&gt;"", _xlfn.IFNA(INDEX(Grunddaten!$A$9:$S$159,MATCH(A2291,Input_Lieferant!$B$9:$B$158,0),MATCH(W2291,Grunddaten!$A$8:$M$8,0)),""), "")&amp;""</f>
        <v>1.47</v>
      </c>
      <c r="G2291" s="31"/>
      <c r="H2291" s="31"/>
      <c r="I2291" s="31"/>
      <c r="J2291" s="31"/>
      <c r="K2291" s="31"/>
      <c r="L2291" s="31"/>
      <c r="M2291" s="31"/>
      <c r="N2291" s="31"/>
      <c r="O2291" s="31"/>
      <c r="P2291" s="31"/>
      <c r="Q2291" s="31"/>
      <c r="R2291" s="31"/>
      <c r="S2291" s="31"/>
      <c r="T2291" s="31"/>
      <c r="U2291" s="31"/>
      <c r="V2291" s="31"/>
      <c r="W2291" s="31" t="str">
        <f t="shared" si="71"/>
        <v>V_REVFREMD</v>
      </c>
      <c r="X2291" s="31"/>
      <c r="Y2291" s="31"/>
      <c r="Z2291" s="31"/>
      <c r="AA2291" s="31"/>
      <c r="AB2291" s="31"/>
      <c r="AC2291" s="31"/>
      <c r="AD2291" s="31"/>
      <c r="AE2291" s="31"/>
      <c r="AF2291" s="31"/>
      <c r="AG2291" s="31"/>
      <c r="AH2291" s="31"/>
    </row>
    <row r="2292" spans="1:34" x14ac:dyDescent="0.4">
      <c r="A2292" s="31">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31"/>
      <c r="C2292" s="25" t="str">
        <f t="shared" si="70"/>
        <v>001</v>
      </c>
      <c r="D2292" s="31"/>
      <c r="E2292" s="31"/>
      <c r="F2292" s="31" t="str">
        <f>IF(A2292&lt;&gt;"", _xlfn.IFNA(INDEX(Grunddaten!$A$9:$S$159,MATCH(A2292,Input_Lieferant!$B$9:$B$158,0),MATCH(W2292,Grunddaten!$A$8:$M$8,0)),""), "")&amp;""</f>
        <v>5.69</v>
      </c>
      <c r="G2292" s="31"/>
      <c r="H2292" s="31"/>
      <c r="I2292" s="31"/>
      <c r="J2292" s="31"/>
      <c r="K2292" s="31"/>
      <c r="L2292" s="31"/>
      <c r="M2292" s="31"/>
      <c r="N2292" s="31"/>
      <c r="O2292" s="31"/>
      <c r="P2292" s="31"/>
      <c r="Q2292" s="31"/>
      <c r="R2292" s="31"/>
      <c r="S2292" s="31"/>
      <c r="T2292" s="31"/>
      <c r="U2292" s="31"/>
      <c r="V2292" s="31"/>
      <c r="W2292" s="31" t="str">
        <f t="shared" si="71"/>
        <v>V_REVEIGEN</v>
      </c>
      <c r="X2292" s="31"/>
      <c r="Y2292" s="31"/>
      <c r="Z2292" s="31"/>
      <c r="AA2292" s="31"/>
      <c r="AB2292" s="31"/>
      <c r="AC2292" s="31"/>
      <c r="AD2292" s="31"/>
      <c r="AE2292" s="31"/>
      <c r="AF2292" s="31"/>
      <c r="AG2292" s="31"/>
      <c r="AH2292" s="31"/>
    </row>
    <row r="2293" spans="1:34" x14ac:dyDescent="0.4">
      <c r="A2293" s="31">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31"/>
      <c r="C2293" s="25" t="str">
        <f t="shared" si="70"/>
        <v>001</v>
      </c>
      <c r="D2293" s="31"/>
      <c r="E2293" s="31"/>
      <c r="F2293" s="31" t="str">
        <f>IF(A2293&lt;&gt;"", _xlfn.IFNA(INDEX('Systemmanager - Datenassistent'!$A$9:$AE$159,MATCH(A2293,Input_Lieferant!$B$9:$B$158,0),MATCH(W2293,'Systemmanager - Datenassistent'!$A$8:$AE$8,0)),""), "")&amp;""</f>
        <v>fWJiXtgnzdiBFPlJiseMhWfStVEOXO</v>
      </c>
      <c r="G2293" s="31"/>
      <c r="H2293" s="31"/>
      <c r="I2293" s="31"/>
      <c r="J2293" s="31"/>
      <c r="K2293" s="31"/>
      <c r="L2293" s="31"/>
      <c r="M2293" s="31"/>
      <c r="N2293" s="31"/>
      <c r="O2293" s="31"/>
      <c r="P2293" s="31"/>
      <c r="Q2293" s="31"/>
      <c r="R2293" s="31"/>
      <c r="S2293" s="31"/>
      <c r="T2293" s="31"/>
      <c r="U2293" s="31"/>
      <c r="V2293" s="31"/>
      <c r="W2293" s="31" t="str">
        <f t="shared" si="71"/>
        <v>V_SYSTEMMANAGER</v>
      </c>
      <c r="X2293" s="31"/>
      <c r="Y2293" s="31"/>
      <c r="Z2293" s="31"/>
      <c r="AA2293" s="31"/>
      <c r="AB2293" s="31"/>
      <c r="AC2293" s="31"/>
      <c r="AD2293" s="31"/>
      <c r="AE2293" s="31"/>
      <c r="AF2293" s="31"/>
      <c r="AG2293" s="31"/>
      <c r="AH2293" s="31"/>
    </row>
    <row r="2294" spans="1:34" x14ac:dyDescent="0.4">
      <c r="A2294" s="31">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31"/>
      <c r="C2294" s="25" t="str">
        <f t="shared" si="70"/>
        <v>001</v>
      </c>
      <c r="D2294" s="31"/>
      <c r="E2294" s="31"/>
      <c r="F2294" s="31" t="str">
        <f>IF(A2294&lt;&gt;"", _xlfn.IFNA(INDEX(Grunddaten!$A$9:$S$159,MATCH(A2294,Input_Lieferant!$B$9:$B$158,0),MATCH(W2294,Grunddaten!$A$8:$M$8,0)),""), "")&amp;""</f>
        <v>N</v>
      </c>
      <c r="G2294" s="31"/>
      <c r="H2294" s="31"/>
      <c r="I2294" s="31"/>
      <c r="J2294" s="31"/>
      <c r="K2294" s="31"/>
      <c r="L2294" s="31"/>
      <c r="M2294" s="31"/>
      <c r="N2294" s="31"/>
      <c r="O2294" s="31"/>
      <c r="P2294" s="31"/>
      <c r="Q2294" s="31"/>
      <c r="R2294" s="31"/>
      <c r="S2294" s="31"/>
      <c r="T2294" s="31"/>
      <c r="U2294" s="31"/>
      <c r="V2294" s="31"/>
      <c r="W2294" s="31" t="str">
        <f t="shared" si="71"/>
        <v>V_UEBERSETZUNG</v>
      </c>
      <c r="X2294" s="31"/>
      <c r="Y2294" s="31"/>
      <c r="Z2294" s="31"/>
      <c r="AA2294" s="31"/>
      <c r="AB2294" s="31"/>
      <c r="AC2294" s="31"/>
      <c r="AD2294" s="31"/>
      <c r="AE2294" s="31"/>
      <c r="AF2294" s="31"/>
      <c r="AG2294" s="31"/>
      <c r="AH2294" s="31"/>
    </row>
    <row r="2295" spans="1:34" x14ac:dyDescent="0.4">
      <c r="A2295" s="31">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31"/>
      <c r="C2295" s="25" t="str">
        <f t="shared" si="70"/>
        <v>001</v>
      </c>
      <c r="D2295" s="31"/>
      <c r="E2295" s="31"/>
      <c r="F2295" s="31" t="str">
        <f>IF(A2295&lt;&gt;"", _xlfn.IFNA(INDEX('Systemmanager - Datenassistent'!$A$9:$AE$159,MATCH(A2295,Input_Lieferant!$B$9:$B$158,0),MATCH(W2295,'Systemmanager - Datenassistent'!$A$8:$AE$8,0)),""), "")&amp;""</f>
        <v>tMEtPjQIxEDWeVmqAACHftoKKCBvny</v>
      </c>
      <c r="G2295" s="31"/>
      <c r="H2295" s="31"/>
      <c r="I2295" s="31"/>
      <c r="J2295" s="31"/>
      <c r="K2295" s="31"/>
      <c r="L2295" s="31"/>
      <c r="M2295" s="31"/>
      <c r="N2295" s="31"/>
      <c r="O2295" s="31"/>
      <c r="P2295" s="31"/>
      <c r="Q2295" s="31"/>
      <c r="R2295" s="31"/>
      <c r="S2295" s="31"/>
      <c r="T2295" s="31"/>
      <c r="U2295" s="31"/>
      <c r="V2295" s="31"/>
      <c r="W2295" s="31" t="str">
        <f t="shared" si="71"/>
        <v>V_KENNZIFFER</v>
      </c>
      <c r="X2295" s="31"/>
      <c r="Y2295" s="31"/>
      <c r="Z2295" s="31"/>
      <c r="AA2295" s="31"/>
      <c r="AB2295" s="31"/>
      <c r="AC2295" s="31"/>
      <c r="AD2295" s="31"/>
      <c r="AE2295" s="31"/>
      <c r="AF2295" s="31"/>
      <c r="AG2295" s="31"/>
      <c r="AH2295" s="31"/>
    </row>
    <row r="2296" spans="1:34" x14ac:dyDescent="0.4">
      <c r="A2296" s="31">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31"/>
      <c r="C2296" s="25" t="str">
        <f t="shared" si="70"/>
        <v>001</v>
      </c>
      <c r="D2296" s="31"/>
      <c r="E2296" s="31"/>
      <c r="F2296" s="31" t="str">
        <f>IF(A2296&lt;&gt;"", _xlfn.IFNA(INDEX('Systemmanager - Datenassistent'!$A$9:$AE$159,MATCH(A2296,Input_Lieferant!$B$9:$B$158,0),MATCH(W2296,'Systemmanager - Datenassistent'!$A$8:$AE$8,0)),""), "")&amp;""</f>
        <v>NIlsTPXadPVybUUNGUAWdGoOCKmaDL</v>
      </c>
      <c r="G2296" s="31"/>
      <c r="H2296" s="31"/>
      <c r="I2296" s="31"/>
      <c r="J2296" s="31"/>
      <c r="K2296" s="31"/>
      <c r="L2296" s="31"/>
      <c r="M2296" s="31"/>
      <c r="N2296" s="31"/>
      <c r="O2296" s="31"/>
      <c r="P2296" s="31"/>
      <c r="Q2296" s="31"/>
      <c r="R2296" s="31"/>
      <c r="S2296" s="31"/>
      <c r="T2296" s="31"/>
      <c r="U2296" s="31"/>
      <c r="V2296" s="31"/>
      <c r="W2296" s="31" t="str">
        <f t="shared" si="71"/>
        <v>V_NEXT_HIGHER</v>
      </c>
      <c r="X2296" s="31"/>
      <c r="Y2296" s="31"/>
      <c r="Z2296" s="31"/>
      <c r="AA2296" s="31"/>
      <c r="AB2296" s="31"/>
      <c r="AC2296" s="31"/>
      <c r="AD2296" s="31"/>
      <c r="AE2296" s="31"/>
      <c r="AF2296" s="31"/>
      <c r="AG2296" s="31"/>
      <c r="AH2296" s="31"/>
    </row>
    <row r="2297" spans="1:34" x14ac:dyDescent="0.4">
      <c r="A2297" s="31">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31"/>
      <c r="C2297" s="25" t="str">
        <f t="shared" si="70"/>
        <v>001</v>
      </c>
      <c r="D2297" s="31"/>
      <c r="E2297" s="31"/>
      <c r="F2297" s="31" t="str">
        <f>IF(A2297&lt;&gt;"", _xlfn.IFNA(INDEX(Grunddaten!$A$9:$S$159,MATCH(A2297,Input_Lieferant!$B$9:$B$158,0),MATCH(W2297,Grunddaten!$A$8:$M$8,0)),""), "")&amp;""</f>
        <v>J</v>
      </c>
      <c r="G2297" s="31"/>
      <c r="H2297" s="31"/>
      <c r="I2297" s="31"/>
      <c r="J2297" s="31"/>
      <c r="K2297" s="31"/>
      <c r="L2297" s="31"/>
      <c r="M2297" s="31"/>
      <c r="N2297" s="31"/>
      <c r="O2297" s="31"/>
      <c r="P2297" s="31"/>
      <c r="Q2297" s="31"/>
      <c r="R2297" s="31"/>
      <c r="S2297" s="31"/>
      <c r="T2297" s="31"/>
      <c r="U2297" s="31"/>
      <c r="V2297" s="31"/>
      <c r="W2297" s="31" t="str">
        <f t="shared" si="71"/>
        <v>V_ZERTFLUG</v>
      </c>
      <c r="X2297" s="31"/>
      <c r="Y2297" s="31"/>
      <c r="Z2297" s="31"/>
      <c r="AA2297" s="31"/>
      <c r="AB2297" s="31"/>
      <c r="AC2297" s="31"/>
      <c r="AD2297" s="31"/>
      <c r="AE2297" s="31"/>
      <c r="AF2297" s="31"/>
      <c r="AG2297" s="31"/>
      <c r="AH2297" s="31"/>
    </row>
    <row r="2298" spans="1:34" x14ac:dyDescent="0.4">
      <c r="A2298" s="31">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31"/>
      <c r="C2298" s="25" t="str">
        <f t="shared" si="70"/>
        <v>001</v>
      </c>
      <c r="D2298" s="31"/>
      <c r="E2298" s="31"/>
      <c r="F2298" s="31" t="str">
        <f>IF(A2298&lt;&gt;"", _xlfn.IFNA(INDEX('Systemmanager - Datenassistent'!$A$9:$AE$159,MATCH(A2298,Input_Lieferant!$B$9:$B$158,0),MATCH(W2298,'Systemmanager - Datenassistent'!$A$8:$AE$8,0)),""), "")&amp;""</f>
        <v/>
      </c>
      <c r="G2298" s="31"/>
      <c r="H2298" s="31"/>
      <c r="I2298" s="31"/>
      <c r="J2298" s="31"/>
      <c r="K2298" s="31"/>
      <c r="L2298" s="31"/>
      <c r="M2298" s="31"/>
      <c r="N2298" s="31"/>
      <c r="O2298" s="31"/>
      <c r="P2298" s="31"/>
      <c r="Q2298" s="31"/>
      <c r="R2298" s="31"/>
      <c r="S2298" s="31"/>
      <c r="T2298" s="31"/>
      <c r="U2298" s="31"/>
      <c r="V2298" s="31"/>
      <c r="W2298" s="31" t="str">
        <f t="shared" si="71"/>
        <v>V_APM</v>
      </c>
      <c r="X2298" s="31"/>
      <c r="Y2298" s="31"/>
      <c r="Z2298" s="31"/>
      <c r="AA2298" s="31"/>
      <c r="AB2298" s="31"/>
      <c r="AC2298" s="31"/>
      <c r="AD2298" s="31"/>
      <c r="AE2298" s="31"/>
      <c r="AF2298" s="31"/>
      <c r="AG2298" s="31"/>
      <c r="AH2298" s="31"/>
    </row>
    <row r="2299" spans="1:34" x14ac:dyDescent="0.4">
      <c r="A2299" s="31">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31"/>
      <c r="C2299" s="25" t="str">
        <f t="shared" si="70"/>
        <v>001</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V_CHEOPS</v>
      </c>
      <c r="X2299" s="31"/>
      <c r="Y2299" s="31"/>
      <c r="Z2299" s="31"/>
      <c r="AA2299" s="31"/>
      <c r="AB2299" s="31"/>
      <c r="AC2299" s="31"/>
      <c r="AD2299" s="31"/>
      <c r="AE2299" s="31"/>
      <c r="AF2299" s="31"/>
      <c r="AG2299" s="31"/>
      <c r="AH2299" s="31"/>
    </row>
    <row r="2300" spans="1:34" x14ac:dyDescent="0.4">
      <c r="A2300" s="31">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31"/>
      <c r="C2300" s="25" t="str">
        <f t="shared" si="70"/>
        <v>001</v>
      </c>
      <c r="D2300" s="31"/>
      <c r="E2300" s="31"/>
      <c r="F2300" s="31" t="str">
        <f>IF(A2300&lt;&gt;"", _xlfn.IFNA(INDEX('Systemmanager - Datenassistent'!$A$9:$AE$159,MATCH(A2300,Input_Lieferant!$B$9:$B$158,0),MATCH(W2300,'Systemmanager - Datenassistent'!$A$8:$AE$8,0)),""), "")&amp;""</f>
        <v/>
      </c>
      <c r="G2300" s="31"/>
      <c r="H2300" s="31"/>
      <c r="I2300" s="31"/>
      <c r="J2300" s="31"/>
      <c r="K2300" s="31"/>
      <c r="L2300" s="31"/>
      <c r="M2300" s="31"/>
      <c r="N2300" s="31"/>
      <c r="O2300" s="31"/>
      <c r="P2300" s="31"/>
      <c r="Q2300" s="31"/>
      <c r="R2300" s="31"/>
      <c r="S2300" s="31"/>
      <c r="T2300" s="31"/>
      <c r="U2300" s="31"/>
      <c r="V2300" s="31"/>
      <c r="W2300" s="31" t="str">
        <f t="shared" si="71"/>
        <v>V_SVSAA</v>
      </c>
      <c r="X2300" s="31"/>
      <c r="Y2300" s="31"/>
      <c r="Z2300" s="31"/>
      <c r="AA2300" s="31"/>
      <c r="AB2300" s="31"/>
      <c r="AC2300" s="31"/>
      <c r="AD2300" s="31"/>
      <c r="AE2300" s="31"/>
      <c r="AF2300" s="31"/>
      <c r="AG2300" s="31"/>
      <c r="AH2300" s="31"/>
    </row>
    <row r="2301" spans="1:34" x14ac:dyDescent="0.4">
      <c r="A2301" s="31">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31"/>
      <c r="C2301" s="25" t="str">
        <f t="shared" si="70"/>
        <v>001</v>
      </c>
      <c r="D2301" s="31"/>
      <c r="E2301" s="31"/>
      <c r="F2301" s="31" t="str">
        <f>IF(A2301&lt;&gt;"", IFERROR(ROUND(INDEX(Input_Lieferant!$A$9:$AS$159,MATCH(A2301,Input_Lieferant!$B$9:$B$158,0),MATCH(W2301,Input_Lieferant!$A$8:$AS$8,0)),2),""), "")&amp;""</f>
        <v>6.56</v>
      </c>
      <c r="G2301" s="31"/>
      <c r="H2301" s="31"/>
      <c r="I2301" s="31"/>
      <c r="J2301" s="31"/>
      <c r="K2301" s="31"/>
      <c r="L2301" s="31"/>
      <c r="M2301" s="31"/>
      <c r="N2301" s="31"/>
      <c r="O2301" s="31"/>
      <c r="P2301" s="31"/>
      <c r="Q2301" s="31"/>
      <c r="R2301" s="31"/>
      <c r="S2301" s="31"/>
      <c r="T2301" s="31"/>
      <c r="U2301" s="31"/>
      <c r="V2301" s="31"/>
      <c r="W2301" s="31" t="str">
        <f t="shared" si="71"/>
        <v>V_BEWERTUNGSPREIS</v>
      </c>
      <c r="X2301" s="31"/>
      <c r="Y2301" s="31"/>
      <c r="Z2301" s="31"/>
      <c r="AA2301" s="31"/>
      <c r="AB2301" s="31"/>
      <c r="AC2301" s="31"/>
      <c r="AD2301" s="31"/>
      <c r="AE2301" s="31"/>
      <c r="AF2301" s="31"/>
      <c r="AG2301" s="31"/>
      <c r="AH2301" s="31"/>
    </row>
    <row r="2302" spans="1:34" x14ac:dyDescent="0.4">
      <c r="A2302" s="31">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31"/>
      <c r="C2302" s="25" t="str">
        <f t="shared" si="70"/>
        <v>001</v>
      </c>
      <c r="D2302" s="31"/>
      <c r="E2302" s="31"/>
      <c r="F2302" s="31" t="str">
        <f>IF(A2302&lt;&gt;"", _xlfn.IFNA(INDEX(Input_Lieferant!$A$9:$AS$159,MATCH(A2302,Input_Lieferant!$B$9:$B$158,0),MATCH(W2302,Input_Lieferant!$A$8:$AS$8,0)),""), "")&amp;""</f>
        <v>CHF</v>
      </c>
      <c r="G2302" s="31"/>
      <c r="H2302" s="31"/>
      <c r="I2302" s="31"/>
      <c r="J2302" s="31"/>
      <c r="K2302" s="31"/>
      <c r="L2302" s="31"/>
      <c r="M2302" s="31"/>
      <c r="N2302" s="31"/>
      <c r="O2302" s="31"/>
      <c r="P2302" s="31"/>
      <c r="Q2302" s="31"/>
      <c r="R2302" s="31"/>
      <c r="S2302" s="31"/>
      <c r="T2302" s="31"/>
      <c r="U2302" s="31"/>
      <c r="V2302" s="31"/>
      <c r="W2302" s="31" t="str">
        <f t="shared" si="71"/>
        <v>V_WAEHRUNG</v>
      </c>
      <c r="X2302" s="31"/>
      <c r="Y2302" s="31"/>
      <c r="Z2302" s="31"/>
      <c r="AA2302" s="31"/>
      <c r="AB2302" s="31"/>
      <c r="AC2302" s="31"/>
      <c r="AD2302" s="31"/>
      <c r="AE2302" s="31"/>
      <c r="AF2302" s="31"/>
      <c r="AG2302" s="31"/>
      <c r="AH2302" s="31"/>
    </row>
    <row r="2303" spans="1:34" x14ac:dyDescent="0.4">
      <c r="A2303" s="31">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31"/>
      <c r="C2303" s="25" t="str">
        <f t="shared" si="70"/>
        <v>001</v>
      </c>
      <c r="D2303" s="31"/>
      <c r="E2303" s="31"/>
      <c r="F2303" s="31" t="str">
        <f>IF(A2303&lt;&gt;"", _xlfn.IFNA(INDEX(Input_Lieferant!$A$9:$AS$159,MATCH(A2303,Input_Lieferant!$B$9:$B$158,0),MATCH(W2303,Input_Lieferant!$A$8:$AS$8,0)),""), "")&amp;""</f>
        <v>74</v>
      </c>
      <c r="G2303" s="31"/>
      <c r="H2303" s="31"/>
      <c r="I2303" s="31"/>
      <c r="J2303" s="31"/>
      <c r="K2303" s="31"/>
      <c r="L2303" s="31"/>
      <c r="M2303" s="31"/>
      <c r="N2303" s="31"/>
      <c r="O2303" s="31"/>
      <c r="P2303" s="31"/>
      <c r="Q2303" s="31"/>
      <c r="R2303" s="31"/>
      <c r="S2303" s="31"/>
      <c r="T2303" s="31"/>
      <c r="U2303" s="31"/>
      <c r="V2303" s="31"/>
      <c r="W2303" s="31" t="str">
        <f t="shared" si="71"/>
        <v>V_PREISEINHEIT</v>
      </c>
      <c r="X2303" s="31"/>
      <c r="Y2303" s="31"/>
      <c r="Z2303" s="31"/>
      <c r="AA2303" s="31"/>
      <c r="AB2303" s="31"/>
      <c r="AC2303" s="31"/>
      <c r="AD2303" s="31"/>
      <c r="AE2303" s="31"/>
      <c r="AF2303" s="31"/>
      <c r="AG2303" s="31"/>
      <c r="AH2303" s="31"/>
    </row>
    <row r="2304" spans="1:34" x14ac:dyDescent="0.4">
      <c r="A2304" s="31">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31"/>
      <c r="C2304" s="25" t="str">
        <f t="shared" si="70"/>
        <v>001</v>
      </c>
      <c r="D2304" s="31"/>
      <c r="E2304" s="31"/>
      <c r="F2304" s="31">
        <f ca="1">IF(A2304&lt;&gt;"",NOW(),"")</f>
        <v>45755.45830648148</v>
      </c>
      <c r="G2304" s="31"/>
      <c r="H2304" s="31"/>
      <c r="I2304" s="31"/>
      <c r="J2304" s="31"/>
      <c r="K2304" s="31"/>
      <c r="L2304" s="31"/>
      <c r="M2304" s="31"/>
      <c r="N2304" s="31"/>
      <c r="O2304" s="31"/>
      <c r="P2304" s="31"/>
      <c r="Q2304" s="31"/>
      <c r="R2304" s="31"/>
      <c r="S2304" s="31"/>
      <c r="T2304" s="31"/>
      <c r="U2304" s="31"/>
      <c r="V2304" s="31"/>
      <c r="W2304" s="31" t="str">
        <f t="shared" si="71"/>
        <v>V_GUELTIGAB</v>
      </c>
      <c r="X2304" s="31"/>
      <c r="Y2304" s="31"/>
      <c r="Z2304" s="31"/>
      <c r="AA2304" s="31"/>
      <c r="AB2304" s="31"/>
      <c r="AC2304" s="31"/>
      <c r="AD2304" s="31"/>
      <c r="AE2304" s="31"/>
      <c r="AF2304" s="31"/>
      <c r="AG2304" s="31"/>
      <c r="AH2304" s="31"/>
    </row>
    <row r="2305" spans="1:34" x14ac:dyDescent="0.4">
      <c r="A2305" s="31">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31"/>
      <c r="C2305" s="25" t="str">
        <f t="shared" si="70"/>
        <v>001</v>
      </c>
      <c r="D2305" s="31"/>
      <c r="E2305" s="31"/>
      <c r="F2305" s="31" t="str">
        <f>IF(A2305&lt;&gt;"", _xlfn.IFNA(INDEX('Systemmanager - Datenassistent'!$A$9:$AE$159,MATCH(A2305,Input_Lieferant!$B$9:$B$158,0),MATCH(W2305,'Systemmanager - Datenassistent'!$A$8:$AE$8,0)),""), "")&amp;""</f>
        <v/>
      </c>
      <c r="G2305" s="31"/>
      <c r="H2305" s="31"/>
      <c r="I2305" s="31"/>
      <c r="J2305" s="31"/>
      <c r="K2305" s="31"/>
      <c r="L2305" s="31"/>
      <c r="M2305" s="31"/>
      <c r="N2305" s="31"/>
      <c r="O2305" s="31"/>
      <c r="P2305" s="31"/>
      <c r="Q2305" s="31"/>
      <c r="R2305" s="31"/>
      <c r="S2305" s="31"/>
      <c r="T2305" s="31"/>
      <c r="U2305" s="31"/>
      <c r="V2305" s="31"/>
      <c r="W2305" s="31" t="str">
        <f t="shared" si="71"/>
        <v>V_MIET_RELEVANZ</v>
      </c>
      <c r="X2305" s="31"/>
      <c r="Y2305" s="31"/>
      <c r="Z2305" s="31"/>
      <c r="AA2305" s="31"/>
      <c r="AB2305" s="31"/>
      <c r="AC2305" s="31"/>
      <c r="AD2305" s="31"/>
      <c r="AE2305" s="31"/>
      <c r="AF2305" s="31"/>
      <c r="AG2305" s="31"/>
      <c r="AH2305" s="31"/>
    </row>
    <row r="2306" spans="1:34" x14ac:dyDescent="0.4">
      <c r="A2306" s="31">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31"/>
      <c r="C2306" s="25" t="str">
        <f t="shared" ref="C2306:C2369" si="72">IF(A2306="","","001")</f>
        <v>001</v>
      </c>
      <c r="D2306" s="31"/>
      <c r="E2306" s="31"/>
      <c r="F2306" s="31" t="str">
        <f>IF(A2306&lt;&gt;"", _xlfn.IFNA(INDEX('Systemmanager - Datenassistent'!$A$9:$AE$159,MATCH(A2306,Input_Lieferant!$B$9:$B$158,0),MATCH(W2306,'Systemmanager - Datenassistent'!$A$8:$AE$8,0)),""), "")&amp;""</f>
        <v/>
      </c>
      <c r="G2306" s="31"/>
      <c r="H2306" s="31"/>
      <c r="I2306" s="31"/>
      <c r="J2306" s="31"/>
      <c r="K2306" s="31"/>
      <c r="L2306" s="31"/>
      <c r="M2306" s="31"/>
      <c r="N2306" s="31"/>
      <c r="O2306" s="31"/>
      <c r="P2306" s="31"/>
      <c r="Q2306" s="31"/>
      <c r="R2306" s="31"/>
      <c r="S2306" s="31"/>
      <c r="T2306" s="31"/>
      <c r="U2306" s="31"/>
      <c r="V2306" s="31"/>
      <c r="W2306" s="31" t="str">
        <f t="shared" si="71"/>
        <v>V_NACHSCHUBKLASSE</v>
      </c>
      <c r="X2306" s="31"/>
      <c r="Y2306" s="31"/>
      <c r="Z2306" s="31"/>
      <c r="AA2306" s="31"/>
      <c r="AB2306" s="31"/>
      <c r="AC2306" s="31"/>
      <c r="AD2306" s="31"/>
      <c r="AE2306" s="31"/>
      <c r="AF2306" s="31"/>
      <c r="AG2306" s="31"/>
      <c r="AH2306" s="31"/>
    </row>
    <row r="2307" spans="1:34" x14ac:dyDescent="0.4">
      <c r="A2307" s="31">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31"/>
      <c r="C2307" s="25" t="str">
        <f t="shared" si="72"/>
        <v>001</v>
      </c>
      <c r="D2307" s="31"/>
      <c r="E2307" s="31"/>
      <c r="F2307" s="31" t="str">
        <f>IF(A2307&lt;&gt;"", _xlfn.IFNA(INDEX(Input_Lieferant!$A$9:$AS$159,MATCH(A2307,Input_Lieferant!$B$9:$B$158,0),MATCH(W2307,Input_Lieferant!$A$8:$AS$8,0)),""), "")&amp;""</f>
        <v>63</v>
      </c>
      <c r="G2307" s="31"/>
      <c r="H2307" s="31"/>
      <c r="I2307" s="31"/>
      <c r="J2307" s="31"/>
      <c r="K2307" s="31"/>
      <c r="L2307" s="31"/>
      <c r="M2307" s="31"/>
      <c r="N2307" s="31"/>
      <c r="O2307" s="31"/>
      <c r="P2307" s="31"/>
      <c r="Q2307" s="31"/>
      <c r="R2307" s="31"/>
      <c r="S2307" s="31"/>
      <c r="T2307" s="31"/>
      <c r="U2307" s="31"/>
      <c r="V2307" s="31"/>
      <c r="W2307" s="31" t="str">
        <f t="shared" si="71"/>
        <v>V_LAGERFAEHIGKEIT</v>
      </c>
      <c r="X2307" s="31"/>
      <c r="Y2307" s="31"/>
      <c r="Z2307" s="31"/>
      <c r="AA2307" s="31"/>
      <c r="AB2307" s="31"/>
      <c r="AC2307" s="31"/>
      <c r="AD2307" s="31"/>
      <c r="AE2307" s="31"/>
      <c r="AF2307" s="31"/>
      <c r="AG2307" s="31"/>
      <c r="AH2307" s="31"/>
    </row>
    <row r="2308" spans="1:34" x14ac:dyDescent="0.4">
      <c r="A2308" s="31">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31"/>
      <c r="C2308" s="25" t="str">
        <f t="shared" si="72"/>
        <v>001</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31"/>
      <c r="H2308" s="31"/>
      <c r="I2308" s="31"/>
      <c r="J2308" s="31"/>
      <c r="K2308" s="31"/>
      <c r="L2308" s="31"/>
      <c r="M2308" s="31"/>
      <c r="N2308" s="31"/>
      <c r="O2308" s="31"/>
      <c r="P2308" s="31"/>
      <c r="Q2308" s="31"/>
      <c r="R2308" s="31"/>
      <c r="S2308" s="31"/>
      <c r="T2308" s="31"/>
      <c r="U2308" s="31"/>
      <c r="V2308" s="31"/>
      <c r="W2308" s="31" t="str">
        <f t="shared" si="71"/>
        <v>V_BETRIEBSMITTEL</v>
      </c>
      <c r="X2308" s="31"/>
      <c r="Y2308" s="31"/>
      <c r="Z2308" s="31"/>
      <c r="AA2308" s="31"/>
      <c r="AB2308" s="31"/>
      <c r="AC2308" s="31"/>
      <c r="AD2308" s="31"/>
      <c r="AE2308" s="31"/>
      <c r="AF2308" s="31"/>
      <c r="AG2308" s="31"/>
      <c r="AH2308" s="31"/>
    </row>
    <row r="2309" spans="1:34" x14ac:dyDescent="0.4">
      <c r="A2309" s="31">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31"/>
      <c r="C2309" s="25" t="str">
        <f t="shared" si="72"/>
        <v>001</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V_SONDERBETRIEBSMITTEL_MKZ</v>
      </c>
      <c r="X2309" s="31"/>
      <c r="Y2309" s="31"/>
      <c r="Z2309" s="31"/>
      <c r="AA2309" s="31"/>
      <c r="AB2309" s="31"/>
      <c r="AC2309" s="31"/>
      <c r="AD2309" s="31"/>
      <c r="AE2309" s="31"/>
      <c r="AF2309" s="31"/>
      <c r="AG2309" s="31"/>
      <c r="AH2309" s="31"/>
    </row>
    <row r="2310" spans="1:34" x14ac:dyDescent="0.4">
      <c r="A2310" s="31">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31"/>
      <c r="C2310" s="25" t="str">
        <f t="shared" si="72"/>
        <v>001</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V_SONDERBETRIEBSMITTEL_PRD</v>
      </c>
      <c r="X2310" s="31"/>
      <c r="Y2310" s="31"/>
      <c r="Z2310" s="31"/>
      <c r="AA2310" s="31"/>
      <c r="AB2310" s="31"/>
      <c r="AC2310" s="31"/>
      <c r="AD2310" s="31"/>
      <c r="AE2310" s="31"/>
      <c r="AF2310" s="31"/>
      <c r="AG2310" s="31"/>
      <c r="AH2310" s="31"/>
    </row>
    <row r="2311" spans="1:34" x14ac:dyDescent="0.4">
      <c r="A2311" s="31">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31"/>
      <c r="C2311" s="25" t="str">
        <f t="shared" si="72"/>
        <v>001</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V_SONDERBETRIEBSMITTEL_TRP</v>
      </c>
      <c r="X2311" s="31"/>
      <c r="Y2311" s="31"/>
      <c r="Z2311" s="31"/>
      <c r="AA2311" s="31"/>
      <c r="AB2311" s="31"/>
      <c r="AC2311" s="31"/>
      <c r="AD2311" s="31"/>
      <c r="AE2311" s="31"/>
      <c r="AF2311" s="31"/>
      <c r="AG2311" s="31"/>
      <c r="AH2311" s="31"/>
    </row>
    <row r="2312" spans="1:34" x14ac:dyDescent="0.4">
      <c r="A2312" s="31">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31"/>
      <c r="C2312" s="25" t="str">
        <f t="shared" si="72"/>
        <v>001</v>
      </c>
      <c r="D2312" s="31"/>
      <c r="E2312" s="31"/>
      <c r="F2312" s="31" t="str">
        <f>IF(A2312&lt;&gt;"", _xlfn.IFNA(INDEX(Grunddaten!$A$9:$S$159,MATCH(A2312,Input_Lieferant!$B$9:$B$158,0),MATCH(W2312,Grunddaten!$A$8:$M$8,0)),""), "")&amp;""</f>
        <v>wHBNveXOoCFNgNsGooisxlniydCLks</v>
      </c>
      <c r="G2312" s="31"/>
      <c r="H2312" s="31"/>
      <c r="I2312" s="31"/>
      <c r="J2312" s="31"/>
      <c r="K2312" s="31"/>
      <c r="L2312" s="31"/>
      <c r="M2312" s="31"/>
      <c r="N2312" s="31"/>
      <c r="O2312" s="31"/>
      <c r="P2312" s="31"/>
      <c r="Q2312" s="31"/>
      <c r="R2312" s="31"/>
      <c r="S2312" s="31"/>
      <c r="T2312" s="31"/>
      <c r="U2312" s="31"/>
      <c r="V2312" s="31"/>
      <c r="W2312" s="31" t="str">
        <f t="shared" si="71"/>
        <v>V_A_NUMMER</v>
      </c>
      <c r="X2312" s="31"/>
      <c r="Y2312" s="31"/>
      <c r="Z2312" s="31"/>
      <c r="AA2312" s="31"/>
      <c r="AB2312" s="31"/>
      <c r="AC2312" s="31"/>
      <c r="AD2312" s="31"/>
      <c r="AE2312" s="31"/>
      <c r="AF2312" s="31"/>
      <c r="AG2312" s="31"/>
      <c r="AH2312" s="31"/>
    </row>
    <row r="2313" spans="1:34" x14ac:dyDescent="0.4">
      <c r="A2313" s="31">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31"/>
      <c r="C2313" s="25" t="str">
        <f t="shared" si="72"/>
        <v>001</v>
      </c>
      <c r="D2313" s="31"/>
      <c r="E2313" s="31"/>
      <c r="F2313" s="31" t="str">
        <f>IF(A2313&lt;&gt;"", _xlfn.IFNA(INDEX(Grunddaten!$A$9:$S$159,MATCH(A2313,Input_Lieferant!$B$9:$B$158,0),MATCH(W2313,Grunddaten!$A$8:$M$8,0)),""), "")&amp;""</f>
        <v>8.58</v>
      </c>
      <c r="G2313" s="31"/>
      <c r="H2313" s="31"/>
      <c r="I2313" s="31"/>
      <c r="J2313" s="31"/>
      <c r="K2313" s="31"/>
      <c r="L2313" s="31"/>
      <c r="M2313" s="31"/>
      <c r="N2313" s="31"/>
      <c r="O2313" s="31"/>
      <c r="P2313" s="31"/>
      <c r="Q2313" s="31"/>
      <c r="R2313" s="31"/>
      <c r="S2313" s="31"/>
      <c r="T2313" s="31"/>
      <c r="U2313" s="31"/>
      <c r="V2313" s="31"/>
      <c r="W2313" s="31" t="str">
        <f t="shared" si="71"/>
        <v>V_REVFREMD</v>
      </c>
      <c r="X2313" s="31"/>
      <c r="Y2313" s="31"/>
      <c r="Z2313" s="31"/>
      <c r="AA2313" s="31"/>
      <c r="AB2313" s="31"/>
      <c r="AC2313" s="31"/>
      <c r="AD2313" s="31"/>
      <c r="AE2313" s="31"/>
      <c r="AF2313" s="31"/>
      <c r="AG2313" s="31"/>
      <c r="AH2313" s="31"/>
    </row>
    <row r="2314" spans="1:34" x14ac:dyDescent="0.4">
      <c r="A2314" s="31">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31"/>
      <c r="C2314" s="25" t="str">
        <f t="shared" si="72"/>
        <v>001</v>
      </c>
      <c r="D2314" s="31"/>
      <c r="E2314" s="31"/>
      <c r="F2314" s="31" t="str">
        <f>IF(A2314&lt;&gt;"", _xlfn.IFNA(INDEX(Grunddaten!$A$9:$S$159,MATCH(A2314,Input_Lieferant!$B$9:$B$158,0),MATCH(W2314,Grunddaten!$A$8:$M$8,0)),""), "")&amp;""</f>
        <v>4.73</v>
      </c>
      <c r="G2314" s="31"/>
      <c r="H2314" s="31"/>
      <c r="I2314" s="31"/>
      <c r="J2314" s="31"/>
      <c r="K2314" s="31"/>
      <c r="L2314" s="31"/>
      <c r="M2314" s="31"/>
      <c r="N2314" s="31"/>
      <c r="O2314" s="31"/>
      <c r="P2314" s="31"/>
      <c r="Q2314" s="31"/>
      <c r="R2314" s="31"/>
      <c r="S2314" s="31"/>
      <c r="T2314" s="31"/>
      <c r="U2314" s="31"/>
      <c r="V2314" s="31"/>
      <c r="W2314" s="31" t="str">
        <f t="shared" si="71"/>
        <v>V_REVEIGEN</v>
      </c>
      <c r="X2314" s="31"/>
      <c r="Y2314" s="31"/>
      <c r="Z2314" s="31"/>
      <c r="AA2314" s="31"/>
      <c r="AB2314" s="31"/>
      <c r="AC2314" s="31"/>
      <c r="AD2314" s="31"/>
      <c r="AE2314" s="31"/>
      <c r="AF2314" s="31"/>
      <c r="AG2314" s="31"/>
      <c r="AH2314" s="31"/>
    </row>
    <row r="2315" spans="1:34" x14ac:dyDescent="0.4">
      <c r="A2315" s="31">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31"/>
      <c r="C2315" s="25" t="str">
        <f t="shared" si="72"/>
        <v>001</v>
      </c>
      <c r="D2315" s="31"/>
      <c r="E2315" s="31"/>
      <c r="F2315" s="31" t="str">
        <f>IF(A2315&lt;&gt;"", _xlfn.IFNA(INDEX('Systemmanager - Datenassistent'!$A$9:$AE$159,MATCH(A2315,Input_Lieferant!$B$9:$B$158,0),MATCH(W2315,'Systemmanager - Datenassistent'!$A$8:$AE$8,0)),""), "")&amp;""</f>
        <v>ytfMeXLeWWqrlWyUhkDVnvRXSshKsH</v>
      </c>
      <c r="G2315" s="31"/>
      <c r="H2315" s="31"/>
      <c r="I2315" s="31"/>
      <c r="J2315" s="31"/>
      <c r="K2315" s="31"/>
      <c r="L2315" s="31"/>
      <c r="M2315" s="31"/>
      <c r="N2315" s="31"/>
      <c r="O2315" s="31"/>
      <c r="P2315" s="31"/>
      <c r="Q2315" s="31"/>
      <c r="R2315" s="31"/>
      <c r="S2315" s="31"/>
      <c r="T2315" s="31"/>
      <c r="U2315" s="31"/>
      <c r="V2315" s="31"/>
      <c r="W2315" s="31" t="str">
        <f t="shared" si="71"/>
        <v>V_SYSTEMMANAGER</v>
      </c>
      <c r="X2315" s="31"/>
      <c r="Y2315" s="31"/>
      <c r="Z2315" s="31"/>
      <c r="AA2315" s="31"/>
      <c r="AB2315" s="31"/>
      <c r="AC2315" s="31"/>
      <c r="AD2315" s="31"/>
      <c r="AE2315" s="31"/>
      <c r="AF2315" s="31"/>
      <c r="AG2315" s="31"/>
      <c r="AH2315" s="31"/>
    </row>
    <row r="2316" spans="1:34" x14ac:dyDescent="0.4">
      <c r="A2316" s="31">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31"/>
      <c r="C2316" s="25" t="str">
        <f t="shared" si="72"/>
        <v>001</v>
      </c>
      <c r="D2316" s="31"/>
      <c r="E2316" s="31"/>
      <c r="F2316" s="31" t="str">
        <f>IF(A2316&lt;&gt;"", _xlfn.IFNA(INDEX(Grunddaten!$A$9:$S$159,MATCH(A2316,Input_Lieferant!$B$9:$B$158,0),MATCH(W2316,Grunddaten!$A$8:$M$8,0)),""), "")&amp;""</f>
        <v>P</v>
      </c>
      <c r="G2316" s="31"/>
      <c r="H2316" s="31"/>
      <c r="I2316" s="31"/>
      <c r="J2316" s="31"/>
      <c r="K2316" s="31"/>
      <c r="L2316" s="31"/>
      <c r="M2316" s="31"/>
      <c r="N2316" s="31"/>
      <c r="O2316" s="31"/>
      <c r="P2316" s="31"/>
      <c r="Q2316" s="31"/>
      <c r="R2316" s="31"/>
      <c r="S2316" s="31"/>
      <c r="T2316" s="31"/>
      <c r="U2316" s="31"/>
      <c r="V2316" s="31"/>
      <c r="W2316" s="31" t="str">
        <f t="shared" si="71"/>
        <v>V_UEBERSETZUNG</v>
      </c>
      <c r="X2316" s="31"/>
      <c r="Y2316" s="31"/>
      <c r="Z2316" s="31"/>
      <c r="AA2316" s="31"/>
      <c r="AB2316" s="31"/>
      <c r="AC2316" s="31"/>
      <c r="AD2316" s="31"/>
      <c r="AE2316" s="31"/>
      <c r="AF2316" s="31"/>
      <c r="AG2316" s="31"/>
      <c r="AH2316" s="31"/>
    </row>
    <row r="2317" spans="1:34" x14ac:dyDescent="0.4">
      <c r="A2317" s="31">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31"/>
      <c r="C2317" s="25" t="str">
        <f t="shared" si="72"/>
        <v>001</v>
      </c>
      <c r="D2317" s="31"/>
      <c r="E2317" s="31"/>
      <c r="F2317" s="31" t="str">
        <f>IF(A2317&lt;&gt;"", _xlfn.IFNA(INDEX('Systemmanager - Datenassistent'!$A$9:$AE$159,MATCH(A2317,Input_Lieferant!$B$9:$B$158,0),MATCH(W2317,'Systemmanager - Datenassistent'!$A$8:$AE$8,0)),""), "")&amp;""</f>
        <v>xOThQkdbSPtmHslpojeyLFPFhbSBry</v>
      </c>
      <c r="G2317" s="31"/>
      <c r="H2317" s="31"/>
      <c r="I2317" s="31"/>
      <c r="J2317" s="31"/>
      <c r="K2317" s="31"/>
      <c r="L2317" s="31"/>
      <c r="M2317" s="31"/>
      <c r="N2317" s="31"/>
      <c r="O2317" s="31"/>
      <c r="P2317" s="31"/>
      <c r="Q2317" s="31"/>
      <c r="R2317" s="31"/>
      <c r="S2317" s="31"/>
      <c r="T2317" s="31"/>
      <c r="U2317" s="31"/>
      <c r="V2317" s="31"/>
      <c r="W2317" s="31" t="str">
        <f t="shared" si="71"/>
        <v>V_KENNZIFFER</v>
      </c>
      <c r="X2317" s="31"/>
      <c r="Y2317" s="31"/>
      <c r="Z2317" s="31"/>
      <c r="AA2317" s="31"/>
      <c r="AB2317" s="31"/>
      <c r="AC2317" s="31"/>
      <c r="AD2317" s="31"/>
      <c r="AE2317" s="31"/>
      <c r="AF2317" s="31"/>
      <c r="AG2317" s="31"/>
      <c r="AH2317" s="31"/>
    </row>
    <row r="2318" spans="1:34" x14ac:dyDescent="0.4">
      <c r="A2318" s="31">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31"/>
      <c r="C2318" s="25" t="str">
        <f t="shared" si="72"/>
        <v>001</v>
      </c>
      <c r="D2318" s="31"/>
      <c r="E2318" s="31"/>
      <c r="F2318" s="31" t="str">
        <f>IF(A2318&lt;&gt;"", _xlfn.IFNA(INDEX('Systemmanager - Datenassistent'!$A$9:$AE$159,MATCH(A2318,Input_Lieferant!$B$9:$B$158,0),MATCH(W2318,'Systemmanager - Datenassistent'!$A$8:$AE$8,0)),""), "")&amp;""</f>
        <v>sHdIlvjXRNcjDFdbyjhQXzmdpMDoRC</v>
      </c>
      <c r="G2318" s="31"/>
      <c r="H2318" s="31"/>
      <c r="I2318" s="31"/>
      <c r="J2318" s="31"/>
      <c r="K2318" s="31"/>
      <c r="L2318" s="31"/>
      <c r="M2318" s="31"/>
      <c r="N2318" s="31"/>
      <c r="O2318" s="31"/>
      <c r="P2318" s="31"/>
      <c r="Q2318" s="31"/>
      <c r="R2318" s="31"/>
      <c r="S2318" s="31"/>
      <c r="T2318" s="31"/>
      <c r="U2318" s="31"/>
      <c r="V2318" s="31"/>
      <c r="W2318" s="31" t="str">
        <f t="shared" si="71"/>
        <v>V_NEXT_HIGHER</v>
      </c>
      <c r="X2318" s="31"/>
      <c r="Y2318" s="31"/>
      <c r="Z2318" s="31"/>
      <c r="AA2318" s="31"/>
      <c r="AB2318" s="31"/>
      <c r="AC2318" s="31"/>
      <c r="AD2318" s="31"/>
      <c r="AE2318" s="31"/>
      <c r="AF2318" s="31"/>
      <c r="AG2318" s="31"/>
      <c r="AH2318" s="31"/>
    </row>
    <row r="2319" spans="1:34" x14ac:dyDescent="0.4">
      <c r="A2319" s="31">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31"/>
      <c r="C2319" s="25" t="str">
        <f t="shared" si="72"/>
        <v>001</v>
      </c>
      <c r="D2319" s="31"/>
      <c r="E2319" s="31"/>
      <c r="F2319" s="31" t="str">
        <f>IF(A2319&lt;&gt;"", _xlfn.IFNA(INDEX(Grunddaten!$A$9:$S$159,MATCH(A2319,Input_Lieferant!$B$9:$B$158,0),MATCH(W2319,Grunddaten!$A$8:$M$8,0)),""), "")&amp;""</f>
        <v>J</v>
      </c>
      <c r="G2319" s="31"/>
      <c r="H2319" s="31"/>
      <c r="I2319" s="31"/>
      <c r="J2319" s="31"/>
      <c r="K2319" s="31"/>
      <c r="L2319" s="31"/>
      <c r="M2319" s="31"/>
      <c r="N2319" s="31"/>
      <c r="O2319" s="31"/>
      <c r="P2319" s="31"/>
      <c r="Q2319" s="31"/>
      <c r="R2319" s="31"/>
      <c r="S2319" s="31"/>
      <c r="T2319" s="31"/>
      <c r="U2319" s="31"/>
      <c r="V2319" s="31"/>
      <c r="W2319" s="31" t="str">
        <f t="shared" si="71"/>
        <v>V_ZERTFLUG</v>
      </c>
      <c r="X2319" s="31"/>
      <c r="Y2319" s="31"/>
      <c r="Z2319" s="31"/>
      <c r="AA2319" s="31"/>
      <c r="AB2319" s="31"/>
      <c r="AC2319" s="31"/>
      <c r="AD2319" s="31"/>
      <c r="AE2319" s="31"/>
      <c r="AF2319" s="31"/>
      <c r="AG2319" s="31"/>
      <c r="AH2319" s="31"/>
    </row>
    <row r="2320" spans="1:34" x14ac:dyDescent="0.4">
      <c r="A2320" s="31">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31"/>
      <c r="C2320" s="25" t="str">
        <f t="shared" si="72"/>
        <v>001</v>
      </c>
      <c r="D2320" s="31"/>
      <c r="E2320" s="31"/>
      <c r="F2320" s="31" t="str">
        <f>IF(A2320&lt;&gt;"", _xlfn.IFNA(INDEX('Systemmanager - Datenassistent'!$A$9:$AE$159,MATCH(A2320,Input_Lieferant!$B$9:$B$158,0),MATCH(W2320,'Systemmanager - Datenassistent'!$A$8:$AE$8,0)),""), "")&amp;""</f>
        <v/>
      </c>
      <c r="G2320" s="31"/>
      <c r="H2320" s="31"/>
      <c r="I2320" s="31"/>
      <c r="J2320" s="31"/>
      <c r="K2320" s="31"/>
      <c r="L2320" s="31"/>
      <c r="M2320" s="31"/>
      <c r="N2320" s="31"/>
      <c r="O2320" s="31"/>
      <c r="P2320" s="31"/>
      <c r="Q2320" s="31"/>
      <c r="R2320" s="31"/>
      <c r="S2320" s="31"/>
      <c r="T2320" s="31"/>
      <c r="U2320" s="31"/>
      <c r="V2320" s="31"/>
      <c r="W2320" s="31" t="str">
        <f t="shared" si="71"/>
        <v>V_APM</v>
      </c>
      <c r="X2320" s="31"/>
      <c r="Y2320" s="31"/>
      <c r="Z2320" s="31"/>
      <c r="AA2320" s="31"/>
      <c r="AB2320" s="31"/>
      <c r="AC2320" s="31"/>
      <c r="AD2320" s="31"/>
      <c r="AE2320" s="31"/>
      <c r="AF2320" s="31"/>
      <c r="AG2320" s="31"/>
      <c r="AH2320" s="31"/>
    </row>
    <row r="2321" spans="1:34" x14ac:dyDescent="0.4">
      <c r="A2321" s="31">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31"/>
      <c r="C2321" s="25" t="str">
        <f t="shared" si="72"/>
        <v>001</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V_CHEOPS</v>
      </c>
      <c r="X2321" s="31"/>
      <c r="Y2321" s="31"/>
      <c r="Z2321" s="31"/>
      <c r="AA2321" s="31"/>
      <c r="AB2321" s="31"/>
      <c r="AC2321" s="31"/>
      <c r="AD2321" s="31"/>
      <c r="AE2321" s="31"/>
      <c r="AF2321" s="31"/>
      <c r="AG2321" s="31"/>
      <c r="AH2321" s="31"/>
    </row>
    <row r="2322" spans="1:34" x14ac:dyDescent="0.4">
      <c r="A2322" s="31">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31"/>
      <c r="C2322" s="25" t="str">
        <f t="shared" si="72"/>
        <v>001</v>
      </c>
      <c r="D2322" s="31"/>
      <c r="E2322" s="31"/>
      <c r="F2322" s="31" t="str">
        <f>IF(A2322&lt;&gt;"", _xlfn.IFNA(INDEX('Systemmanager - Datenassistent'!$A$9:$AE$159,MATCH(A2322,Input_Lieferant!$B$9:$B$158,0),MATCH(W2322,'Systemmanager - Datenassistent'!$A$8:$AE$8,0)),""), "")&amp;""</f>
        <v>X</v>
      </c>
      <c r="G2322" s="31"/>
      <c r="H2322" s="31"/>
      <c r="I2322" s="31"/>
      <c r="J2322" s="31"/>
      <c r="K2322" s="31"/>
      <c r="L2322" s="31"/>
      <c r="M2322" s="31"/>
      <c r="N2322" s="31"/>
      <c r="O2322" s="31"/>
      <c r="P2322" s="31"/>
      <c r="Q2322" s="31"/>
      <c r="R2322" s="31"/>
      <c r="S2322" s="31"/>
      <c r="T2322" s="31"/>
      <c r="U2322" s="31"/>
      <c r="V2322" s="31"/>
      <c r="W2322" s="31" t="str">
        <f t="shared" si="71"/>
        <v>V_SVSAA</v>
      </c>
      <c r="X2322" s="31"/>
      <c r="Y2322" s="31"/>
      <c r="Z2322" s="31"/>
      <c r="AA2322" s="31"/>
      <c r="AB2322" s="31"/>
      <c r="AC2322" s="31"/>
      <c r="AD2322" s="31"/>
      <c r="AE2322" s="31"/>
      <c r="AF2322" s="31"/>
      <c r="AG2322" s="31"/>
      <c r="AH2322" s="31"/>
    </row>
    <row r="2323" spans="1:34" x14ac:dyDescent="0.4">
      <c r="A2323" s="31">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31"/>
      <c r="C2323" s="25" t="str">
        <f t="shared" si="72"/>
        <v>001</v>
      </c>
      <c r="D2323" s="31"/>
      <c r="E2323" s="31"/>
      <c r="F2323" s="31" t="str">
        <f>IF(A2323&lt;&gt;"", IFERROR(ROUND(INDEX(Input_Lieferant!$A$9:$AS$159,MATCH(A2323,Input_Lieferant!$B$9:$B$158,0),MATCH(W2323,Input_Lieferant!$A$8:$AS$8,0)),2),""), "")&amp;""</f>
        <v>2.94</v>
      </c>
      <c r="G2323" s="31"/>
      <c r="H2323" s="31"/>
      <c r="I2323" s="31"/>
      <c r="J2323" s="31"/>
      <c r="K2323" s="31"/>
      <c r="L2323" s="31"/>
      <c r="M2323" s="31"/>
      <c r="N2323" s="31"/>
      <c r="O2323" s="31"/>
      <c r="P2323" s="31"/>
      <c r="Q2323" s="31"/>
      <c r="R2323" s="31"/>
      <c r="S2323" s="31"/>
      <c r="T2323" s="31"/>
      <c r="U2323" s="31"/>
      <c r="V2323" s="31"/>
      <c r="W2323" s="31" t="str">
        <f t="shared" si="71"/>
        <v>V_BEWERTUNGSPREIS</v>
      </c>
      <c r="X2323" s="31"/>
      <c r="Y2323" s="31"/>
      <c r="Z2323" s="31"/>
      <c r="AA2323" s="31"/>
      <c r="AB2323" s="31"/>
      <c r="AC2323" s="31"/>
      <c r="AD2323" s="31"/>
      <c r="AE2323" s="31"/>
      <c r="AF2323" s="31"/>
      <c r="AG2323" s="31"/>
      <c r="AH2323" s="31"/>
    </row>
    <row r="2324" spans="1:34" x14ac:dyDescent="0.4">
      <c r="A2324" s="31">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31"/>
      <c r="C2324" s="25" t="str">
        <f t="shared" si="72"/>
        <v>001</v>
      </c>
      <c r="D2324" s="31"/>
      <c r="E2324" s="31"/>
      <c r="F2324" s="31" t="str">
        <f>IF(A2324&lt;&gt;"", _xlfn.IFNA(INDEX(Input_Lieferant!$A$9:$AS$159,MATCH(A2324,Input_Lieferant!$B$9:$B$158,0),MATCH(W2324,Input_Lieferant!$A$8:$AS$8,0)),""), "")&amp;""</f>
        <v>CHF</v>
      </c>
      <c r="G2324" s="31"/>
      <c r="H2324" s="31"/>
      <c r="I2324" s="31"/>
      <c r="J2324" s="31"/>
      <c r="K2324" s="31"/>
      <c r="L2324" s="31"/>
      <c r="M2324" s="31"/>
      <c r="N2324" s="31"/>
      <c r="O2324" s="31"/>
      <c r="P2324" s="31"/>
      <c r="Q2324" s="31"/>
      <c r="R2324" s="31"/>
      <c r="S2324" s="31"/>
      <c r="T2324" s="31"/>
      <c r="U2324" s="31"/>
      <c r="V2324" s="31"/>
      <c r="W2324" s="31" t="str">
        <f t="shared" si="71"/>
        <v>V_WAEHRUNG</v>
      </c>
      <c r="X2324" s="31"/>
      <c r="Y2324" s="31"/>
      <c r="Z2324" s="31"/>
      <c r="AA2324" s="31"/>
      <c r="AB2324" s="31"/>
      <c r="AC2324" s="31"/>
      <c r="AD2324" s="31"/>
      <c r="AE2324" s="31"/>
      <c r="AF2324" s="31"/>
      <c r="AG2324" s="31"/>
      <c r="AH2324" s="31"/>
    </row>
    <row r="2325" spans="1:34" x14ac:dyDescent="0.4">
      <c r="A2325" s="31">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31"/>
      <c r="C2325" s="25" t="str">
        <f t="shared" si="72"/>
        <v>001</v>
      </c>
      <c r="D2325" s="31"/>
      <c r="E2325" s="31"/>
      <c r="F2325" s="31" t="str">
        <f>IF(A2325&lt;&gt;"", _xlfn.IFNA(INDEX(Input_Lieferant!$A$9:$AS$159,MATCH(A2325,Input_Lieferant!$B$9:$B$158,0),MATCH(W2325,Input_Lieferant!$A$8:$AS$8,0)),""), "")&amp;""</f>
        <v>88</v>
      </c>
      <c r="G2325" s="31"/>
      <c r="H2325" s="31"/>
      <c r="I2325" s="31"/>
      <c r="J2325" s="31"/>
      <c r="K2325" s="31"/>
      <c r="L2325" s="31"/>
      <c r="M2325" s="31"/>
      <c r="N2325" s="31"/>
      <c r="O2325" s="31"/>
      <c r="P2325" s="31"/>
      <c r="Q2325" s="31"/>
      <c r="R2325" s="31"/>
      <c r="S2325" s="31"/>
      <c r="T2325" s="31"/>
      <c r="U2325" s="31"/>
      <c r="V2325" s="31"/>
      <c r="W2325" s="31" t="str">
        <f t="shared" si="71"/>
        <v>V_PREISEINHEIT</v>
      </c>
      <c r="X2325" s="31"/>
      <c r="Y2325" s="31"/>
      <c r="Z2325" s="31"/>
      <c r="AA2325" s="31"/>
      <c r="AB2325" s="31"/>
      <c r="AC2325" s="31"/>
      <c r="AD2325" s="31"/>
      <c r="AE2325" s="31"/>
      <c r="AF2325" s="31"/>
      <c r="AG2325" s="31"/>
      <c r="AH2325" s="31"/>
    </row>
    <row r="2326" spans="1:34" x14ac:dyDescent="0.4">
      <c r="A2326" s="31">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31"/>
      <c r="C2326" s="25" t="str">
        <f t="shared" si="72"/>
        <v>001</v>
      </c>
      <c r="D2326" s="31"/>
      <c r="E2326" s="31"/>
      <c r="F2326" s="31">
        <f ca="1">IF(A2326&lt;&gt;"",NOW(),"")</f>
        <v>45755.458306597226</v>
      </c>
      <c r="G2326" s="31"/>
      <c r="H2326" s="31"/>
      <c r="I2326" s="31"/>
      <c r="J2326" s="31"/>
      <c r="K2326" s="31"/>
      <c r="L2326" s="31"/>
      <c r="M2326" s="31"/>
      <c r="N2326" s="31"/>
      <c r="O2326" s="31"/>
      <c r="P2326" s="31"/>
      <c r="Q2326" s="31"/>
      <c r="R2326" s="31"/>
      <c r="S2326" s="31"/>
      <c r="T2326" s="31"/>
      <c r="U2326" s="31"/>
      <c r="V2326" s="31"/>
      <c r="W2326" s="31" t="str">
        <f t="shared" si="71"/>
        <v>V_GUELTIGAB</v>
      </c>
      <c r="X2326" s="31"/>
      <c r="Y2326" s="31"/>
      <c r="Z2326" s="31"/>
      <c r="AA2326" s="31"/>
      <c r="AB2326" s="31"/>
      <c r="AC2326" s="31"/>
      <c r="AD2326" s="31"/>
      <c r="AE2326" s="31"/>
      <c r="AF2326" s="31"/>
      <c r="AG2326" s="31"/>
      <c r="AH2326" s="31"/>
    </row>
    <row r="2327" spans="1:34" x14ac:dyDescent="0.4">
      <c r="A2327" s="31">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31"/>
      <c r="C2327" s="25" t="str">
        <f t="shared" si="72"/>
        <v>001</v>
      </c>
      <c r="D2327" s="31"/>
      <c r="E2327" s="31"/>
      <c r="F2327" s="31" t="str">
        <f>IF(A2327&lt;&gt;"", _xlfn.IFNA(INDEX('Systemmanager - Datenassistent'!$A$9:$AE$159,MATCH(A2327,Input_Lieferant!$B$9:$B$158,0),MATCH(W2327,'Systemmanager - Datenassistent'!$A$8:$AE$8,0)),""), "")&amp;""</f>
        <v/>
      </c>
      <c r="G2327" s="31"/>
      <c r="H2327" s="31"/>
      <c r="I2327" s="31"/>
      <c r="J2327" s="31"/>
      <c r="K2327" s="31"/>
      <c r="L2327" s="31"/>
      <c r="M2327" s="31"/>
      <c r="N2327" s="31"/>
      <c r="O2327" s="31"/>
      <c r="P2327" s="31"/>
      <c r="Q2327" s="31"/>
      <c r="R2327" s="31"/>
      <c r="S2327" s="31"/>
      <c r="T2327" s="31"/>
      <c r="U2327" s="31"/>
      <c r="V2327" s="31"/>
      <c r="W2327" s="31" t="str">
        <f t="shared" si="71"/>
        <v>V_MIET_RELEVANZ</v>
      </c>
      <c r="X2327" s="31"/>
      <c r="Y2327" s="31"/>
      <c r="Z2327" s="31"/>
      <c r="AA2327" s="31"/>
      <c r="AB2327" s="31"/>
      <c r="AC2327" s="31"/>
      <c r="AD2327" s="31"/>
      <c r="AE2327" s="31"/>
      <c r="AF2327" s="31"/>
      <c r="AG2327" s="31"/>
      <c r="AH2327" s="31"/>
    </row>
    <row r="2328" spans="1:34" x14ac:dyDescent="0.4">
      <c r="A2328" s="31">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31"/>
      <c r="C2328" s="25" t="str">
        <f t="shared" si="72"/>
        <v>001</v>
      </c>
      <c r="D2328" s="31"/>
      <c r="E2328" s="31"/>
      <c r="F2328" s="31" t="str">
        <f>IF(A2328&lt;&gt;"", _xlfn.IFNA(INDEX('Systemmanager - Datenassistent'!$A$9:$AE$159,MATCH(A2328,Input_Lieferant!$B$9:$B$158,0),MATCH(W2328,'Systemmanager - Datenassistent'!$A$8:$AE$8,0)),""), "")&amp;""</f>
        <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V_NACHSCHUBKLASSE</v>
      </c>
      <c r="X2328" s="31"/>
      <c r="Y2328" s="31"/>
      <c r="Z2328" s="31"/>
      <c r="AA2328" s="31"/>
      <c r="AB2328" s="31"/>
      <c r="AC2328" s="31"/>
      <c r="AD2328" s="31"/>
      <c r="AE2328" s="31"/>
      <c r="AF2328" s="31"/>
      <c r="AG2328" s="31"/>
      <c r="AH2328" s="31"/>
    </row>
    <row r="2329" spans="1:34" x14ac:dyDescent="0.4">
      <c r="A2329" s="31">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31"/>
      <c r="C2329" s="25" t="str">
        <f t="shared" si="72"/>
        <v>001</v>
      </c>
      <c r="D2329" s="31"/>
      <c r="E2329" s="31"/>
      <c r="F2329" s="31" t="str">
        <f>IF(A2329&lt;&gt;"", _xlfn.IFNA(INDEX(Input_Lieferant!$A$9:$AS$159,MATCH(A2329,Input_Lieferant!$B$9:$B$158,0),MATCH(W2329,Input_Lieferant!$A$8:$AS$8,0)),""), "")&amp;""</f>
        <v>76</v>
      </c>
      <c r="G2329" s="31"/>
      <c r="H2329" s="31"/>
      <c r="I2329" s="31"/>
      <c r="J2329" s="31"/>
      <c r="K2329" s="31"/>
      <c r="L2329" s="31"/>
      <c r="M2329" s="31"/>
      <c r="N2329" s="31"/>
      <c r="O2329" s="31"/>
      <c r="P2329" s="31"/>
      <c r="Q2329" s="31"/>
      <c r="R2329" s="31"/>
      <c r="S2329" s="31"/>
      <c r="T2329" s="31"/>
      <c r="U2329" s="31"/>
      <c r="V2329" s="31"/>
      <c r="W2329" s="31" t="str">
        <f t="shared" si="73"/>
        <v>V_LAGERFAEHIGKEIT</v>
      </c>
      <c r="X2329" s="31"/>
      <c r="Y2329" s="31"/>
      <c r="Z2329" s="31"/>
      <c r="AA2329" s="31"/>
      <c r="AB2329" s="31"/>
      <c r="AC2329" s="31"/>
      <c r="AD2329" s="31"/>
      <c r="AE2329" s="31"/>
      <c r="AF2329" s="31"/>
      <c r="AG2329" s="31"/>
      <c r="AH2329" s="31"/>
    </row>
    <row r="2330" spans="1:34" x14ac:dyDescent="0.4">
      <c r="A2330" s="31">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31"/>
      <c r="C2330" s="25" t="str">
        <f t="shared" si="72"/>
        <v>001</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V_BETRIEBSMITTEL</v>
      </c>
      <c r="X2330" s="31"/>
      <c r="Y2330" s="31"/>
      <c r="Z2330" s="31"/>
      <c r="AA2330" s="31"/>
      <c r="AB2330" s="31"/>
      <c r="AC2330" s="31"/>
      <c r="AD2330" s="31"/>
      <c r="AE2330" s="31"/>
      <c r="AF2330" s="31"/>
      <c r="AG2330" s="31"/>
      <c r="AH2330" s="31"/>
    </row>
    <row r="2331" spans="1:34" x14ac:dyDescent="0.4">
      <c r="A2331" s="31">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31"/>
      <c r="C2331" s="25" t="str">
        <f t="shared" si="72"/>
        <v>001</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V_SONDERBETRIEBSMITTEL_MKZ</v>
      </c>
      <c r="X2331" s="31"/>
      <c r="Y2331" s="31"/>
      <c r="Z2331" s="31"/>
      <c r="AA2331" s="31"/>
      <c r="AB2331" s="31"/>
      <c r="AC2331" s="31"/>
      <c r="AD2331" s="31"/>
      <c r="AE2331" s="31"/>
      <c r="AF2331" s="31"/>
      <c r="AG2331" s="31"/>
      <c r="AH2331" s="31"/>
    </row>
    <row r="2332" spans="1:34" x14ac:dyDescent="0.4">
      <c r="A2332" s="31">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31"/>
      <c r="C2332" s="25" t="str">
        <f t="shared" si="72"/>
        <v>001</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V_SONDERBETRIEBSMITTEL_PRD</v>
      </c>
      <c r="X2332" s="31"/>
      <c r="Y2332" s="31"/>
      <c r="Z2332" s="31"/>
      <c r="AA2332" s="31"/>
      <c r="AB2332" s="31"/>
      <c r="AC2332" s="31"/>
      <c r="AD2332" s="31"/>
      <c r="AE2332" s="31"/>
      <c r="AF2332" s="31"/>
      <c r="AG2332" s="31"/>
      <c r="AH2332" s="31"/>
    </row>
    <row r="2333" spans="1:34" x14ac:dyDescent="0.4">
      <c r="A2333" s="31">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31"/>
      <c r="C2333" s="25" t="str">
        <f t="shared" si="72"/>
        <v>001</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31"/>
      <c r="H2333" s="31"/>
      <c r="I2333" s="31"/>
      <c r="J2333" s="31"/>
      <c r="K2333" s="31"/>
      <c r="L2333" s="31"/>
      <c r="M2333" s="31"/>
      <c r="N2333" s="31"/>
      <c r="O2333" s="31"/>
      <c r="P2333" s="31"/>
      <c r="Q2333" s="31"/>
      <c r="R2333" s="31"/>
      <c r="S2333" s="31"/>
      <c r="T2333" s="31"/>
      <c r="U2333" s="31"/>
      <c r="V2333" s="31"/>
      <c r="W2333" s="31" t="str">
        <f t="shared" si="73"/>
        <v>V_SONDERBETRIEBSMITTEL_TRP</v>
      </c>
      <c r="X2333" s="31"/>
      <c r="Y2333" s="31"/>
      <c r="Z2333" s="31"/>
      <c r="AA2333" s="31"/>
      <c r="AB2333" s="31"/>
      <c r="AC2333" s="31"/>
      <c r="AD2333" s="31"/>
      <c r="AE2333" s="31"/>
      <c r="AF2333" s="31"/>
      <c r="AG2333" s="31"/>
      <c r="AH2333" s="31"/>
    </row>
    <row r="2334" spans="1:34" x14ac:dyDescent="0.4">
      <c r="A2334" s="31">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31"/>
      <c r="C2334" s="25" t="str">
        <f t="shared" si="72"/>
        <v>001</v>
      </c>
      <c r="D2334" s="31"/>
      <c r="E2334" s="31"/>
      <c r="F2334" s="31" t="str">
        <f>IF(A2334&lt;&gt;"", _xlfn.IFNA(INDEX(Grunddaten!$A$9:$S$159,MATCH(A2334,Input_Lieferant!$B$9:$B$158,0),MATCH(W2334,Grunddaten!$A$8:$M$8,0)),""), "")&amp;""</f>
        <v>rIkQiCLHysnbibvlxqXIMFfxqMCebk</v>
      </c>
      <c r="G2334" s="31"/>
      <c r="H2334" s="31"/>
      <c r="I2334" s="31"/>
      <c r="J2334" s="31"/>
      <c r="K2334" s="31"/>
      <c r="L2334" s="31"/>
      <c r="M2334" s="31"/>
      <c r="N2334" s="31"/>
      <c r="O2334" s="31"/>
      <c r="P2334" s="31"/>
      <c r="Q2334" s="31"/>
      <c r="R2334" s="31"/>
      <c r="S2334" s="31"/>
      <c r="T2334" s="31"/>
      <c r="U2334" s="31"/>
      <c r="V2334" s="31"/>
      <c r="W2334" s="31" t="str">
        <f t="shared" si="73"/>
        <v>V_A_NUMMER</v>
      </c>
      <c r="X2334" s="31"/>
      <c r="Y2334" s="31"/>
      <c r="Z2334" s="31"/>
      <c r="AA2334" s="31"/>
      <c r="AB2334" s="31"/>
      <c r="AC2334" s="31"/>
      <c r="AD2334" s="31"/>
      <c r="AE2334" s="31"/>
      <c r="AF2334" s="31"/>
      <c r="AG2334" s="31"/>
      <c r="AH2334" s="31"/>
    </row>
    <row r="2335" spans="1:34" x14ac:dyDescent="0.4">
      <c r="A2335" s="31">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31"/>
      <c r="C2335" s="25" t="str">
        <f t="shared" si="72"/>
        <v>001</v>
      </c>
      <c r="D2335" s="31"/>
      <c r="E2335" s="31"/>
      <c r="F2335" s="31" t="str">
        <f>IF(A2335&lt;&gt;"", _xlfn.IFNA(INDEX(Grunddaten!$A$9:$S$159,MATCH(A2335,Input_Lieferant!$B$9:$B$158,0),MATCH(W2335,Grunddaten!$A$8:$M$8,0)),""), "")&amp;""</f>
        <v>5.3</v>
      </c>
      <c r="G2335" s="31"/>
      <c r="H2335" s="31"/>
      <c r="I2335" s="31"/>
      <c r="J2335" s="31"/>
      <c r="K2335" s="31"/>
      <c r="L2335" s="31"/>
      <c r="M2335" s="31"/>
      <c r="N2335" s="31"/>
      <c r="O2335" s="31"/>
      <c r="P2335" s="31"/>
      <c r="Q2335" s="31"/>
      <c r="R2335" s="31"/>
      <c r="S2335" s="31"/>
      <c r="T2335" s="31"/>
      <c r="U2335" s="31"/>
      <c r="V2335" s="31"/>
      <c r="W2335" s="31" t="str">
        <f t="shared" si="73"/>
        <v>V_REVFREMD</v>
      </c>
      <c r="X2335" s="31"/>
      <c r="Y2335" s="31"/>
      <c r="Z2335" s="31"/>
      <c r="AA2335" s="31"/>
      <c r="AB2335" s="31"/>
      <c r="AC2335" s="31"/>
      <c r="AD2335" s="31"/>
      <c r="AE2335" s="31"/>
      <c r="AF2335" s="31"/>
      <c r="AG2335" s="31"/>
      <c r="AH2335" s="31"/>
    </row>
    <row r="2336" spans="1:34" x14ac:dyDescent="0.4">
      <c r="A2336" s="31">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31"/>
      <c r="C2336" s="25" t="str">
        <f t="shared" si="72"/>
        <v>001</v>
      </c>
      <c r="D2336" s="31"/>
      <c r="E2336" s="31"/>
      <c r="F2336" s="31" t="str">
        <f>IF(A2336&lt;&gt;"", _xlfn.IFNA(INDEX(Grunddaten!$A$9:$S$159,MATCH(A2336,Input_Lieferant!$B$9:$B$158,0),MATCH(W2336,Grunddaten!$A$8:$M$8,0)),""), "")&amp;""</f>
        <v>7.92</v>
      </c>
      <c r="G2336" s="31"/>
      <c r="H2336" s="31"/>
      <c r="I2336" s="31"/>
      <c r="J2336" s="31"/>
      <c r="K2336" s="31"/>
      <c r="L2336" s="31"/>
      <c r="M2336" s="31"/>
      <c r="N2336" s="31"/>
      <c r="O2336" s="31"/>
      <c r="P2336" s="31"/>
      <c r="Q2336" s="31"/>
      <c r="R2336" s="31"/>
      <c r="S2336" s="31"/>
      <c r="T2336" s="31"/>
      <c r="U2336" s="31"/>
      <c r="V2336" s="31"/>
      <c r="W2336" s="31" t="str">
        <f t="shared" si="73"/>
        <v>V_REVEIGEN</v>
      </c>
      <c r="X2336" s="31"/>
      <c r="Y2336" s="31"/>
      <c r="Z2336" s="31"/>
      <c r="AA2336" s="31"/>
      <c r="AB2336" s="31"/>
      <c r="AC2336" s="31"/>
      <c r="AD2336" s="31"/>
      <c r="AE2336" s="31"/>
      <c r="AF2336" s="31"/>
      <c r="AG2336" s="31"/>
      <c r="AH2336" s="31"/>
    </row>
    <row r="2337" spans="1:34" x14ac:dyDescent="0.4">
      <c r="A2337" s="31">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31"/>
      <c r="C2337" s="25" t="str">
        <f t="shared" si="72"/>
        <v>001</v>
      </c>
      <c r="D2337" s="31"/>
      <c r="E2337" s="31"/>
      <c r="F2337" s="31" t="str">
        <f>IF(A2337&lt;&gt;"", _xlfn.IFNA(INDEX('Systemmanager - Datenassistent'!$A$9:$AE$159,MATCH(A2337,Input_Lieferant!$B$9:$B$158,0),MATCH(W2337,'Systemmanager - Datenassistent'!$A$8:$AE$8,0)),""), "")&amp;""</f>
        <v>DrWSnpJyGrkErGuVKWcerFhDpbNsPz</v>
      </c>
      <c r="G2337" s="31"/>
      <c r="H2337" s="31"/>
      <c r="I2337" s="31"/>
      <c r="J2337" s="31"/>
      <c r="K2337" s="31"/>
      <c r="L2337" s="31"/>
      <c r="M2337" s="31"/>
      <c r="N2337" s="31"/>
      <c r="O2337" s="31"/>
      <c r="P2337" s="31"/>
      <c r="Q2337" s="31"/>
      <c r="R2337" s="31"/>
      <c r="S2337" s="31"/>
      <c r="T2337" s="31"/>
      <c r="U2337" s="31"/>
      <c r="V2337" s="31"/>
      <c r="W2337" s="31" t="str">
        <f t="shared" si="73"/>
        <v>V_SYSTEMMANAGER</v>
      </c>
      <c r="X2337" s="31"/>
      <c r="Y2337" s="31"/>
      <c r="Z2337" s="31"/>
      <c r="AA2337" s="31"/>
      <c r="AB2337" s="31"/>
      <c r="AC2337" s="31"/>
      <c r="AD2337" s="31"/>
      <c r="AE2337" s="31"/>
      <c r="AF2337" s="31"/>
      <c r="AG2337" s="31"/>
      <c r="AH2337" s="31"/>
    </row>
    <row r="2338" spans="1:34" x14ac:dyDescent="0.4">
      <c r="A2338" s="31">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31"/>
      <c r="C2338" s="25" t="str">
        <f t="shared" si="72"/>
        <v>001</v>
      </c>
      <c r="D2338" s="31"/>
      <c r="E2338" s="31"/>
      <c r="F2338" s="31" t="str">
        <f>IF(A2338&lt;&gt;"", _xlfn.IFNA(INDEX(Grunddaten!$A$9:$S$159,MATCH(A2338,Input_Lieferant!$B$9:$B$158,0),MATCH(W2338,Grunddaten!$A$8:$M$8,0)),""), "")&amp;""</f>
        <v>U</v>
      </c>
      <c r="G2338" s="31"/>
      <c r="H2338" s="31"/>
      <c r="I2338" s="31"/>
      <c r="J2338" s="31"/>
      <c r="K2338" s="31"/>
      <c r="L2338" s="31"/>
      <c r="M2338" s="31"/>
      <c r="N2338" s="31"/>
      <c r="O2338" s="31"/>
      <c r="P2338" s="31"/>
      <c r="Q2338" s="31"/>
      <c r="R2338" s="31"/>
      <c r="S2338" s="31"/>
      <c r="T2338" s="31"/>
      <c r="U2338" s="31"/>
      <c r="V2338" s="31"/>
      <c r="W2338" s="31" t="str">
        <f t="shared" si="73"/>
        <v>V_UEBERSETZUNG</v>
      </c>
      <c r="X2338" s="31"/>
      <c r="Y2338" s="31"/>
      <c r="Z2338" s="31"/>
      <c r="AA2338" s="31"/>
      <c r="AB2338" s="31"/>
      <c r="AC2338" s="31"/>
      <c r="AD2338" s="31"/>
      <c r="AE2338" s="31"/>
      <c r="AF2338" s="31"/>
      <c r="AG2338" s="31"/>
      <c r="AH2338" s="31"/>
    </row>
    <row r="2339" spans="1:34" x14ac:dyDescent="0.4">
      <c r="A2339" s="31">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31"/>
      <c r="C2339" s="25" t="str">
        <f t="shared" si="72"/>
        <v>001</v>
      </c>
      <c r="D2339" s="31"/>
      <c r="E2339" s="31"/>
      <c r="F2339" s="31" t="str">
        <f>IF(A2339&lt;&gt;"", _xlfn.IFNA(INDEX('Systemmanager - Datenassistent'!$A$9:$AE$159,MATCH(A2339,Input_Lieferant!$B$9:$B$158,0),MATCH(W2339,'Systemmanager - Datenassistent'!$A$8:$AE$8,0)),""), "")&amp;""</f>
        <v>zhREyPFkRbhNBOIgUfIWtwRExsDGnf</v>
      </c>
      <c r="G2339" s="31"/>
      <c r="H2339" s="31"/>
      <c r="I2339" s="31"/>
      <c r="J2339" s="31"/>
      <c r="K2339" s="31"/>
      <c r="L2339" s="31"/>
      <c r="M2339" s="31"/>
      <c r="N2339" s="31"/>
      <c r="O2339" s="31"/>
      <c r="P2339" s="31"/>
      <c r="Q2339" s="31"/>
      <c r="R2339" s="31"/>
      <c r="S2339" s="31"/>
      <c r="T2339" s="31"/>
      <c r="U2339" s="31"/>
      <c r="V2339" s="31"/>
      <c r="W2339" s="31" t="str">
        <f t="shared" si="73"/>
        <v>V_KENNZIFFER</v>
      </c>
      <c r="X2339" s="31"/>
      <c r="Y2339" s="31"/>
      <c r="Z2339" s="31"/>
      <c r="AA2339" s="31"/>
      <c r="AB2339" s="31"/>
      <c r="AC2339" s="31"/>
      <c r="AD2339" s="31"/>
      <c r="AE2339" s="31"/>
      <c r="AF2339" s="31"/>
      <c r="AG2339" s="31"/>
      <c r="AH2339" s="31"/>
    </row>
    <row r="2340" spans="1:34" x14ac:dyDescent="0.4">
      <c r="A2340" s="31">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31"/>
      <c r="C2340" s="25" t="str">
        <f t="shared" si="72"/>
        <v>001</v>
      </c>
      <c r="D2340" s="31"/>
      <c r="E2340" s="31"/>
      <c r="F2340" s="31" t="str">
        <f>IF(A2340&lt;&gt;"", _xlfn.IFNA(INDEX('Systemmanager - Datenassistent'!$A$9:$AE$159,MATCH(A2340,Input_Lieferant!$B$9:$B$158,0),MATCH(W2340,'Systemmanager - Datenassistent'!$A$8:$AE$8,0)),""), "")&amp;""</f>
        <v>rbLGIkzmzQorKaTqAugalttjHGshDR</v>
      </c>
      <c r="G2340" s="31"/>
      <c r="H2340" s="31"/>
      <c r="I2340" s="31"/>
      <c r="J2340" s="31"/>
      <c r="K2340" s="31"/>
      <c r="L2340" s="31"/>
      <c r="M2340" s="31"/>
      <c r="N2340" s="31"/>
      <c r="O2340" s="31"/>
      <c r="P2340" s="31"/>
      <c r="Q2340" s="31"/>
      <c r="R2340" s="31"/>
      <c r="S2340" s="31"/>
      <c r="T2340" s="31"/>
      <c r="U2340" s="31"/>
      <c r="V2340" s="31"/>
      <c r="W2340" s="31" t="str">
        <f t="shared" si="73"/>
        <v>V_NEXT_HIGHER</v>
      </c>
      <c r="X2340" s="31"/>
      <c r="Y2340" s="31"/>
      <c r="Z2340" s="31"/>
      <c r="AA2340" s="31"/>
      <c r="AB2340" s="31"/>
      <c r="AC2340" s="31"/>
      <c r="AD2340" s="31"/>
      <c r="AE2340" s="31"/>
      <c r="AF2340" s="31"/>
      <c r="AG2340" s="31"/>
      <c r="AH2340" s="31"/>
    </row>
    <row r="2341" spans="1:34" x14ac:dyDescent="0.4">
      <c r="A2341" s="31">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31"/>
      <c r="C2341" s="25" t="str">
        <f t="shared" si="72"/>
        <v>001</v>
      </c>
      <c r="D2341" s="31"/>
      <c r="E2341" s="31"/>
      <c r="F2341" s="31" t="str">
        <f>IF(A2341&lt;&gt;"", _xlfn.IFNA(INDEX(Grunddaten!$A$9:$S$159,MATCH(A2341,Input_Lieferant!$B$9:$B$158,0),MATCH(W2341,Grunddaten!$A$8:$M$8,0)),""), "")&amp;""</f>
        <v/>
      </c>
      <c r="G2341" s="31"/>
      <c r="H2341" s="31"/>
      <c r="I2341" s="31"/>
      <c r="J2341" s="31"/>
      <c r="K2341" s="31"/>
      <c r="L2341" s="31"/>
      <c r="M2341" s="31"/>
      <c r="N2341" s="31"/>
      <c r="O2341" s="31"/>
      <c r="P2341" s="31"/>
      <c r="Q2341" s="31"/>
      <c r="R2341" s="31"/>
      <c r="S2341" s="31"/>
      <c r="T2341" s="31"/>
      <c r="U2341" s="31"/>
      <c r="V2341" s="31"/>
      <c r="W2341" s="31" t="str">
        <f t="shared" si="73"/>
        <v>V_ZERTFLUG</v>
      </c>
      <c r="X2341" s="31"/>
      <c r="Y2341" s="31"/>
      <c r="Z2341" s="31"/>
      <c r="AA2341" s="31"/>
      <c r="AB2341" s="31"/>
      <c r="AC2341" s="31"/>
      <c r="AD2341" s="31"/>
      <c r="AE2341" s="31"/>
      <c r="AF2341" s="31"/>
      <c r="AG2341" s="31"/>
      <c r="AH2341" s="31"/>
    </row>
    <row r="2342" spans="1:34" x14ac:dyDescent="0.4">
      <c r="A2342" s="31">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31"/>
      <c r="C2342" s="25" t="str">
        <f t="shared" si="72"/>
        <v>001</v>
      </c>
      <c r="D2342" s="31"/>
      <c r="E2342" s="31"/>
      <c r="F2342" s="31" t="str">
        <f>IF(A2342&lt;&gt;"", _xlfn.IFNA(INDEX('Systemmanager - Datenassistent'!$A$9:$AE$159,MATCH(A2342,Input_Lieferant!$B$9:$B$158,0),MATCH(W2342,'Systemmanager - Datenassistent'!$A$8:$AE$8,0)),""), "")&amp;""</f>
        <v>X</v>
      </c>
      <c r="G2342" s="31"/>
      <c r="H2342" s="31"/>
      <c r="I2342" s="31"/>
      <c r="J2342" s="31"/>
      <c r="K2342" s="31"/>
      <c r="L2342" s="31"/>
      <c r="M2342" s="31"/>
      <c r="N2342" s="31"/>
      <c r="O2342" s="31"/>
      <c r="P2342" s="31"/>
      <c r="Q2342" s="31"/>
      <c r="R2342" s="31"/>
      <c r="S2342" s="31"/>
      <c r="T2342" s="31"/>
      <c r="U2342" s="31"/>
      <c r="V2342" s="31"/>
      <c r="W2342" s="31" t="str">
        <f t="shared" si="73"/>
        <v>V_APM</v>
      </c>
      <c r="X2342" s="31"/>
      <c r="Y2342" s="31"/>
      <c r="Z2342" s="31"/>
      <c r="AA2342" s="31"/>
      <c r="AB2342" s="31"/>
      <c r="AC2342" s="31"/>
      <c r="AD2342" s="31"/>
      <c r="AE2342" s="31"/>
      <c r="AF2342" s="31"/>
      <c r="AG2342" s="31"/>
      <c r="AH2342" s="31"/>
    </row>
    <row r="2343" spans="1:34" x14ac:dyDescent="0.4">
      <c r="A2343" s="31">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31"/>
      <c r="C2343" s="25" t="str">
        <f t="shared" si="72"/>
        <v>001</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V_CHEOPS</v>
      </c>
      <c r="X2343" s="31"/>
      <c r="Y2343" s="31"/>
      <c r="Z2343" s="31"/>
      <c r="AA2343" s="31"/>
      <c r="AB2343" s="31"/>
      <c r="AC2343" s="31"/>
      <c r="AD2343" s="31"/>
      <c r="AE2343" s="31"/>
      <c r="AF2343" s="31"/>
      <c r="AG2343" s="31"/>
      <c r="AH2343" s="31"/>
    </row>
    <row r="2344" spans="1:34" x14ac:dyDescent="0.4">
      <c r="A2344" s="31">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31"/>
      <c r="C2344" s="25" t="str">
        <f t="shared" si="72"/>
        <v>001</v>
      </c>
      <c r="D2344" s="31"/>
      <c r="E2344" s="31"/>
      <c r="F2344" s="31" t="str">
        <f>IF(A2344&lt;&gt;"", _xlfn.IFNA(INDEX('Systemmanager - Datenassistent'!$A$9:$AE$159,MATCH(A2344,Input_Lieferant!$B$9:$B$158,0),MATCH(W2344,'Systemmanager - Datenassistent'!$A$8:$AE$8,0)),""), "")&amp;""</f>
        <v/>
      </c>
      <c r="G2344" s="31"/>
      <c r="H2344" s="31"/>
      <c r="I2344" s="31"/>
      <c r="J2344" s="31"/>
      <c r="K2344" s="31"/>
      <c r="L2344" s="31"/>
      <c r="M2344" s="31"/>
      <c r="N2344" s="31"/>
      <c r="O2344" s="31"/>
      <c r="P2344" s="31"/>
      <c r="Q2344" s="31"/>
      <c r="R2344" s="31"/>
      <c r="S2344" s="31"/>
      <c r="T2344" s="31"/>
      <c r="U2344" s="31"/>
      <c r="V2344" s="31"/>
      <c r="W2344" s="31" t="str">
        <f t="shared" si="73"/>
        <v>V_SVSAA</v>
      </c>
      <c r="X2344" s="31"/>
      <c r="Y2344" s="31"/>
      <c r="Z2344" s="31"/>
      <c r="AA2344" s="31"/>
      <c r="AB2344" s="31"/>
      <c r="AC2344" s="31"/>
      <c r="AD2344" s="31"/>
      <c r="AE2344" s="31"/>
      <c r="AF2344" s="31"/>
      <c r="AG2344" s="31"/>
      <c r="AH2344" s="31"/>
    </row>
    <row r="2345" spans="1:34" x14ac:dyDescent="0.4">
      <c r="A2345" s="31">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31"/>
      <c r="C2345" s="25" t="str">
        <f t="shared" si="72"/>
        <v>001</v>
      </c>
      <c r="D2345" s="31"/>
      <c r="E2345" s="31"/>
      <c r="F2345" s="31" t="str">
        <f>IF(A2345&lt;&gt;"", IFERROR(ROUND(INDEX(Input_Lieferant!$A$9:$AS$159,MATCH(A2345,Input_Lieferant!$B$9:$B$158,0),MATCH(W2345,Input_Lieferant!$A$8:$AS$8,0)),2),""), "")&amp;""</f>
        <v>4.26</v>
      </c>
      <c r="G2345" s="31"/>
      <c r="H2345" s="31"/>
      <c r="I2345" s="31"/>
      <c r="J2345" s="31"/>
      <c r="K2345" s="31"/>
      <c r="L2345" s="31"/>
      <c r="M2345" s="31"/>
      <c r="N2345" s="31"/>
      <c r="O2345" s="31"/>
      <c r="P2345" s="31"/>
      <c r="Q2345" s="31"/>
      <c r="R2345" s="31"/>
      <c r="S2345" s="31"/>
      <c r="T2345" s="31"/>
      <c r="U2345" s="31"/>
      <c r="V2345" s="31"/>
      <c r="W2345" s="31" t="str">
        <f t="shared" si="73"/>
        <v>V_BEWERTUNGSPREIS</v>
      </c>
      <c r="X2345" s="31"/>
      <c r="Y2345" s="31"/>
      <c r="Z2345" s="31"/>
      <c r="AA2345" s="31"/>
      <c r="AB2345" s="31"/>
      <c r="AC2345" s="31"/>
      <c r="AD2345" s="31"/>
      <c r="AE2345" s="31"/>
      <c r="AF2345" s="31"/>
      <c r="AG2345" s="31"/>
      <c r="AH2345" s="31"/>
    </row>
    <row r="2346" spans="1:34" x14ac:dyDescent="0.4">
      <c r="A2346" s="31">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31"/>
      <c r="C2346" s="25" t="str">
        <f t="shared" si="72"/>
        <v>001</v>
      </c>
      <c r="D2346" s="31"/>
      <c r="E2346" s="31"/>
      <c r="F2346" s="31" t="str">
        <f>IF(A2346&lt;&gt;"", _xlfn.IFNA(INDEX(Input_Lieferant!$A$9:$AS$159,MATCH(A2346,Input_Lieferant!$B$9:$B$158,0),MATCH(W2346,Input_Lieferant!$A$8:$AS$8,0)),""), "")&amp;""</f>
        <v>CHF</v>
      </c>
      <c r="G2346" s="31"/>
      <c r="H2346" s="31"/>
      <c r="I2346" s="31"/>
      <c r="J2346" s="31"/>
      <c r="K2346" s="31"/>
      <c r="L2346" s="31"/>
      <c r="M2346" s="31"/>
      <c r="N2346" s="31"/>
      <c r="O2346" s="31"/>
      <c r="P2346" s="31"/>
      <c r="Q2346" s="31"/>
      <c r="R2346" s="31"/>
      <c r="S2346" s="31"/>
      <c r="T2346" s="31"/>
      <c r="U2346" s="31"/>
      <c r="V2346" s="31"/>
      <c r="W2346" s="31" t="str">
        <f t="shared" si="73"/>
        <v>V_WAEHRUNG</v>
      </c>
      <c r="X2346" s="31"/>
      <c r="Y2346" s="31"/>
      <c r="Z2346" s="31"/>
      <c r="AA2346" s="31"/>
      <c r="AB2346" s="31"/>
      <c r="AC2346" s="31"/>
      <c r="AD2346" s="31"/>
      <c r="AE2346" s="31"/>
      <c r="AF2346" s="31"/>
      <c r="AG2346" s="31"/>
      <c r="AH2346" s="31"/>
    </row>
    <row r="2347" spans="1:34" x14ac:dyDescent="0.4">
      <c r="A2347" s="31">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31"/>
      <c r="C2347" s="25" t="str">
        <f t="shared" si="72"/>
        <v>001</v>
      </c>
      <c r="D2347" s="31"/>
      <c r="E2347" s="31"/>
      <c r="F2347" s="31" t="str">
        <f>IF(A2347&lt;&gt;"", _xlfn.IFNA(INDEX(Input_Lieferant!$A$9:$AS$159,MATCH(A2347,Input_Lieferant!$B$9:$B$158,0),MATCH(W2347,Input_Lieferant!$A$8:$AS$8,0)),""), "")&amp;""</f>
        <v>75</v>
      </c>
      <c r="G2347" s="31"/>
      <c r="H2347" s="31"/>
      <c r="I2347" s="31"/>
      <c r="J2347" s="31"/>
      <c r="K2347" s="31"/>
      <c r="L2347" s="31"/>
      <c r="M2347" s="31"/>
      <c r="N2347" s="31"/>
      <c r="O2347" s="31"/>
      <c r="P2347" s="31"/>
      <c r="Q2347" s="31"/>
      <c r="R2347" s="31"/>
      <c r="S2347" s="31"/>
      <c r="T2347" s="31"/>
      <c r="U2347" s="31"/>
      <c r="V2347" s="31"/>
      <c r="W2347" s="31" t="str">
        <f t="shared" si="73"/>
        <v>V_PREISEINHEIT</v>
      </c>
      <c r="X2347" s="31"/>
      <c r="Y2347" s="31"/>
      <c r="Z2347" s="31"/>
      <c r="AA2347" s="31"/>
      <c r="AB2347" s="31"/>
      <c r="AC2347" s="31"/>
      <c r="AD2347" s="31"/>
      <c r="AE2347" s="31"/>
      <c r="AF2347" s="31"/>
      <c r="AG2347" s="31"/>
      <c r="AH2347" s="31"/>
    </row>
    <row r="2348" spans="1:34" x14ac:dyDescent="0.4">
      <c r="A2348" s="31">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31"/>
      <c r="C2348" s="25" t="str">
        <f t="shared" si="72"/>
        <v>001</v>
      </c>
      <c r="D2348" s="31"/>
      <c r="E2348" s="31"/>
      <c r="F2348" s="31">
        <f ca="1">IF(A2348&lt;&gt;"",NOW(),"")</f>
        <v>45755.458306597226</v>
      </c>
      <c r="G2348" s="31"/>
      <c r="H2348" s="31"/>
      <c r="I2348" s="31"/>
      <c r="J2348" s="31"/>
      <c r="K2348" s="31"/>
      <c r="L2348" s="31"/>
      <c r="M2348" s="31"/>
      <c r="N2348" s="31"/>
      <c r="O2348" s="31"/>
      <c r="P2348" s="31"/>
      <c r="Q2348" s="31"/>
      <c r="R2348" s="31"/>
      <c r="S2348" s="31"/>
      <c r="T2348" s="31"/>
      <c r="U2348" s="31"/>
      <c r="V2348" s="31"/>
      <c r="W2348" s="31" t="str">
        <f t="shared" si="73"/>
        <v>V_GUELTIGAB</v>
      </c>
      <c r="X2348" s="31"/>
      <c r="Y2348" s="31"/>
      <c r="Z2348" s="31"/>
      <c r="AA2348" s="31"/>
      <c r="AB2348" s="31"/>
      <c r="AC2348" s="31"/>
      <c r="AD2348" s="31"/>
      <c r="AE2348" s="31"/>
      <c r="AF2348" s="31"/>
      <c r="AG2348" s="31"/>
      <c r="AH2348" s="31"/>
    </row>
    <row r="2349" spans="1:34" x14ac:dyDescent="0.4">
      <c r="A2349" s="31">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31"/>
      <c r="C2349" s="25" t="str">
        <f t="shared" si="72"/>
        <v>001</v>
      </c>
      <c r="D2349" s="31"/>
      <c r="E2349" s="31"/>
      <c r="F2349" s="31" t="str">
        <f>IF(A2349&lt;&gt;"", _xlfn.IFNA(INDEX('Systemmanager - Datenassistent'!$A$9:$AE$159,MATCH(A2349,Input_Lieferant!$B$9:$B$158,0),MATCH(W2349,'Systemmanager - Datenassistent'!$A$8:$AE$8,0)),""), "")&amp;""</f>
        <v/>
      </c>
      <c r="G2349" s="31"/>
      <c r="H2349" s="31"/>
      <c r="I2349" s="31"/>
      <c r="J2349" s="31"/>
      <c r="K2349" s="31"/>
      <c r="L2349" s="31"/>
      <c r="M2349" s="31"/>
      <c r="N2349" s="31"/>
      <c r="O2349" s="31"/>
      <c r="P2349" s="31"/>
      <c r="Q2349" s="31"/>
      <c r="R2349" s="31"/>
      <c r="S2349" s="31"/>
      <c r="T2349" s="31"/>
      <c r="U2349" s="31"/>
      <c r="V2349" s="31"/>
      <c r="W2349" s="31" t="str">
        <f t="shared" si="73"/>
        <v>V_MIET_RELEVANZ</v>
      </c>
      <c r="X2349" s="31"/>
      <c r="Y2349" s="31"/>
      <c r="Z2349" s="31"/>
      <c r="AA2349" s="31"/>
      <c r="AB2349" s="31"/>
      <c r="AC2349" s="31"/>
      <c r="AD2349" s="31"/>
      <c r="AE2349" s="31"/>
      <c r="AF2349" s="31"/>
      <c r="AG2349" s="31"/>
      <c r="AH2349" s="31"/>
    </row>
    <row r="2350" spans="1:34" x14ac:dyDescent="0.4">
      <c r="A2350" s="31">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31"/>
      <c r="C2350" s="25" t="str">
        <f t="shared" si="72"/>
        <v>001</v>
      </c>
      <c r="D2350" s="31"/>
      <c r="E2350" s="31"/>
      <c r="F2350" s="31" t="str">
        <f>IF(A2350&lt;&gt;"", _xlfn.IFNA(INDEX('Systemmanager - Datenassistent'!$A$9:$AE$159,MATCH(A2350,Input_Lieferant!$B$9:$B$158,0),MATCH(W2350,'Systemmanager - Datenassistent'!$A$8:$AE$8,0)),""), "")&amp;""</f>
        <v>6</v>
      </c>
      <c r="G2350" s="31"/>
      <c r="H2350" s="31"/>
      <c r="I2350" s="31"/>
      <c r="J2350" s="31"/>
      <c r="K2350" s="31"/>
      <c r="L2350" s="31"/>
      <c r="M2350" s="31"/>
      <c r="N2350" s="31"/>
      <c r="O2350" s="31"/>
      <c r="P2350" s="31"/>
      <c r="Q2350" s="31"/>
      <c r="R2350" s="31"/>
      <c r="S2350" s="31"/>
      <c r="T2350" s="31"/>
      <c r="U2350" s="31"/>
      <c r="V2350" s="31"/>
      <c r="W2350" s="31" t="str">
        <f t="shared" si="73"/>
        <v>V_NACHSCHUBKLASSE</v>
      </c>
      <c r="X2350" s="31"/>
      <c r="Y2350" s="31"/>
      <c r="Z2350" s="31"/>
      <c r="AA2350" s="31"/>
      <c r="AB2350" s="31"/>
      <c r="AC2350" s="31"/>
      <c r="AD2350" s="31"/>
      <c r="AE2350" s="31"/>
      <c r="AF2350" s="31"/>
      <c r="AG2350" s="31"/>
      <c r="AH2350" s="31"/>
    </row>
    <row r="2351" spans="1:34" x14ac:dyDescent="0.4">
      <c r="A2351" s="31">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31"/>
      <c r="C2351" s="25" t="str">
        <f t="shared" si="72"/>
        <v>001</v>
      </c>
      <c r="D2351" s="31"/>
      <c r="E2351" s="31"/>
      <c r="F2351" s="31" t="str">
        <f>IF(A2351&lt;&gt;"", _xlfn.IFNA(INDEX(Input_Lieferant!$A$9:$AS$159,MATCH(A2351,Input_Lieferant!$B$9:$B$158,0),MATCH(W2351,Input_Lieferant!$A$8:$AS$8,0)),""), "")&amp;""</f>
        <v>19</v>
      </c>
      <c r="G2351" s="31"/>
      <c r="H2351" s="31"/>
      <c r="I2351" s="31"/>
      <c r="J2351" s="31"/>
      <c r="K2351" s="31"/>
      <c r="L2351" s="31"/>
      <c r="M2351" s="31"/>
      <c r="N2351" s="31"/>
      <c r="O2351" s="31"/>
      <c r="P2351" s="31"/>
      <c r="Q2351" s="31"/>
      <c r="R2351" s="31"/>
      <c r="S2351" s="31"/>
      <c r="T2351" s="31"/>
      <c r="U2351" s="31"/>
      <c r="V2351" s="31"/>
      <c r="W2351" s="31" t="str">
        <f t="shared" si="73"/>
        <v>V_LAGERFAEHIGKEIT</v>
      </c>
      <c r="X2351" s="31"/>
      <c r="Y2351" s="31"/>
      <c r="Z2351" s="31"/>
      <c r="AA2351" s="31"/>
      <c r="AB2351" s="31"/>
      <c r="AC2351" s="31"/>
      <c r="AD2351" s="31"/>
      <c r="AE2351" s="31"/>
      <c r="AF2351" s="31"/>
      <c r="AG2351" s="31"/>
      <c r="AH2351" s="31"/>
    </row>
    <row r="2352" spans="1:34" x14ac:dyDescent="0.4">
      <c r="A2352" s="31">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31"/>
      <c r="C2352" s="25" t="str">
        <f t="shared" si="72"/>
        <v>001</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V_BETRIEBSMITTEL</v>
      </c>
      <c r="X2352" s="31"/>
      <c r="Y2352" s="31"/>
      <c r="Z2352" s="31"/>
      <c r="AA2352" s="31"/>
      <c r="AB2352" s="31"/>
      <c r="AC2352" s="31"/>
      <c r="AD2352" s="31"/>
      <c r="AE2352" s="31"/>
      <c r="AF2352" s="31"/>
      <c r="AG2352" s="31"/>
      <c r="AH2352" s="31"/>
    </row>
    <row r="2353" spans="1:34" x14ac:dyDescent="0.4">
      <c r="A2353" s="31">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31"/>
      <c r="C2353" s="25" t="str">
        <f t="shared" si="72"/>
        <v>001</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31"/>
      <c r="H2353" s="31"/>
      <c r="I2353" s="31"/>
      <c r="J2353" s="31"/>
      <c r="K2353" s="31"/>
      <c r="L2353" s="31"/>
      <c r="M2353" s="31"/>
      <c r="N2353" s="31"/>
      <c r="O2353" s="31"/>
      <c r="P2353" s="31"/>
      <c r="Q2353" s="31"/>
      <c r="R2353" s="31"/>
      <c r="S2353" s="31"/>
      <c r="T2353" s="31"/>
      <c r="U2353" s="31"/>
      <c r="V2353" s="31"/>
      <c r="W2353" s="31" t="str">
        <f t="shared" si="73"/>
        <v>V_SONDERBETRIEBSMITTEL_MKZ</v>
      </c>
      <c r="X2353" s="31"/>
      <c r="Y2353" s="31"/>
      <c r="Z2353" s="31"/>
      <c r="AA2353" s="31"/>
      <c r="AB2353" s="31"/>
      <c r="AC2353" s="31"/>
      <c r="AD2353" s="31"/>
      <c r="AE2353" s="31"/>
      <c r="AF2353" s="31"/>
      <c r="AG2353" s="31"/>
      <c r="AH2353" s="31"/>
    </row>
    <row r="2354" spans="1:34" x14ac:dyDescent="0.4">
      <c r="A2354" s="31">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31"/>
      <c r="C2354" s="25" t="str">
        <f t="shared" si="72"/>
        <v>001</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V_SONDERBETRIEBSMITTEL_PRD</v>
      </c>
      <c r="X2354" s="31"/>
      <c r="Y2354" s="31"/>
      <c r="Z2354" s="31"/>
      <c r="AA2354" s="31"/>
      <c r="AB2354" s="31"/>
      <c r="AC2354" s="31"/>
      <c r="AD2354" s="31"/>
      <c r="AE2354" s="31"/>
      <c r="AF2354" s="31"/>
      <c r="AG2354" s="31"/>
      <c r="AH2354" s="31"/>
    </row>
    <row r="2355" spans="1:34" x14ac:dyDescent="0.4">
      <c r="A2355" s="31">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31"/>
      <c r="C2355" s="25" t="str">
        <f t="shared" si="72"/>
        <v>001</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V_SONDERBETRIEBSMITTEL_TRP</v>
      </c>
      <c r="X2355" s="31"/>
      <c r="Y2355" s="31"/>
      <c r="Z2355" s="31"/>
      <c r="AA2355" s="31"/>
      <c r="AB2355" s="31"/>
      <c r="AC2355" s="31"/>
      <c r="AD2355" s="31"/>
      <c r="AE2355" s="31"/>
      <c r="AF2355" s="31"/>
      <c r="AG2355" s="31"/>
      <c r="AH2355" s="31"/>
    </row>
    <row r="2356" spans="1:34" x14ac:dyDescent="0.4">
      <c r="A2356" s="31">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31"/>
      <c r="C2356" s="25" t="str">
        <f t="shared" si="72"/>
        <v>001</v>
      </c>
      <c r="D2356" s="31"/>
      <c r="E2356" s="31"/>
      <c r="F2356" s="31" t="str">
        <f>IF(A2356&lt;&gt;"", _xlfn.IFNA(INDEX(Grunddaten!$A$9:$S$159,MATCH(A2356,Input_Lieferant!$B$9:$B$158,0),MATCH(W2356,Grunddaten!$A$8:$M$8,0)),""), "")&amp;""</f>
        <v>hkFyJnNtyVOzqWCvicuvmoaUahftRo</v>
      </c>
      <c r="G2356" s="31"/>
      <c r="H2356" s="31"/>
      <c r="I2356" s="31"/>
      <c r="J2356" s="31"/>
      <c r="K2356" s="31"/>
      <c r="L2356" s="31"/>
      <c r="M2356" s="31"/>
      <c r="N2356" s="31"/>
      <c r="O2356" s="31"/>
      <c r="P2356" s="31"/>
      <c r="Q2356" s="31"/>
      <c r="R2356" s="31"/>
      <c r="S2356" s="31"/>
      <c r="T2356" s="31"/>
      <c r="U2356" s="31"/>
      <c r="V2356" s="31"/>
      <c r="W2356" s="31" t="str">
        <f t="shared" si="73"/>
        <v>V_A_NUMMER</v>
      </c>
      <c r="X2356" s="31"/>
      <c r="Y2356" s="31"/>
      <c r="Z2356" s="31"/>
      <c r="AA2356" s="31"/>
      <c r="AB2356" s="31"/>
      <c r="AC2356" s="31"/>
      <c r="AD2356" s="31"/>
      <c r="AE2356" s="31"/>
      <c r="AF2356" s="31"/>
      <c r="AG2356" s="31"/>
      <c r="AH2356" s="31"/>
    </row>
    <row r="2357" spans="1:34" x14ac:dyDescent="0.4">
      <c r="A2357" s="31">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31"/>
      <c r="C2357" s="25" t="str">
        <f t="shared" si="72"/>
        <v>001</v>
      </c>
      <c r="D2357" s="31"/>
      <c r="E2357" s="31"/>
      <c r="F2357" s="31" t="str">
        <f>IF(A2357&lt;&gt;"", _xlfn.IFNA(INDEX(Grunddaten!$A$9:$S$159,MATCH(A2357,Input_Lieferant!$B$9:$B$158,0),MATCH(W2357,Grunddaten!$A$8:$M$8,0)),""), "")&amp;""</f>
        <v>6.99</v>
      </c>
      <c r="G2357" s="31"/>
      <c r="H2357" s="31"/>
      <c r="I2357" s="31"/>
      <c r="J2357" s="31"/>
      <c r="K2357" s="31"/>
      <c r="L2357" s="31"/>
      <c r="M2357" s="31"/>
      <c r="N2357" s="31"/>
      <c r="O2357" s="31"/>
      <c r="P2357" s="31"/>
      <c r="Q2357" s="31"/>
      <c r="R2357" s="31"/>
      <c r="S2357" s="31"/>
      <c r="T2357" s="31"/>
      <c r="U2357" s="31"/>
      <c r="V2357" s="31"/>
      <c r="W2357" s="31" t="str">
        <f t="shared" si="73"/>
        <v>V_REVFREMD</v>
      </c>
      <c r="X2357" s="31"/>
      <c r="Y2357" s="31"/>
      <c r="Z2357" s="31"/>
      <c r="AA2357" s="31"/>
      <c r="AB2357" s="31"/>
      <c r="AC2357" s="31"/>
      <c r="AD2357" s="31"/>
      <c r="AE2357" s="31"/>
      <c r="AF2357" s="31"/>
      <c r="AG2357" s="31"/>
      <c r="AH2357" s="31"/>
    </row>
    <row r="2358" spans="1:34" x14ac:dyDescent="0.4">
      <c r="A2358" s="31">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31"/>
      <c r="C2358" s="25" t="str">
        <f t="shared" si="72"/>
        <v>001</v>
      </c>
      <c r="D2358" s="31"/>
      <c r="E2358" s="31"/>
      <c r="F2358" s="31" t="str">
        <f>IF(A2358&lt;&gt;"", _xlfn.IFNA(INDEX(Grunddaten!$A$9:$S$159,MATCH(A2358,Input_Lieferant!$B$9:$B$158,0),MATCH(W2358,Grunddaten!$A$8:$M$8,0)),""), "")&amp;""</f>
        <v>5.67</v>
      </c>
      <c r="G2358" s="31"/>
      <c r="H2358" s="31"/>
      <c r="I2358" s="31"/>
      <c r="J2358" s="31"/>
      <c r="K2358" s="31"/>
      <c r="L2358" s="31"/>
      <c r="M2358" s="31"/>
      <c r="N2358" s="31"/>
      <c r="O2358" s="31"/>
      <c r="P2358" s="31"/>
      <c r="Q2358" s="31"/>
      <c r="R2358" s="31"/>
      <c r="S2358" s="31"/>
      <c r="T2358" s="31"/>
      <c r="U2358" s="31"/>
      <c r="V2358" s="31"/>
      <c r="W2358" s="31" t="str">
        <f t="shared" si="73"/>
        <v>V_REVEIGEN</v>
      </c>
      <c r="X2358" s="31"/>
      <c r="Y2358" s="31"/>
      <c r="Z2358" s="31"/>
      <c r="AA2358" s="31"/>
      <c r="AB2358" s="31"/>
      <c r="AC2358" s="31"/>
      <c r="AD2358" s="31"/>
      <c r="AE2358" s="31"/>
      <c r="AF2358" s="31"/>
      <c r="AG2358" s="31"/>
      <c r="AH2358" s="31"/>
    </row>
    <row r="2359" spans="1:34" x14ac:dyDescent="0.4">
      <c r="A2359" s="31">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31"/>
      <c r="C2359" s="25" t="str">
        <f t="shared" si="72"/>
        <v>001</v>
      </c>
      <c r="D2359" s="31"/>
      <c r="E2359" s="31"/>
      <c r="F2359" s="31" t="str">
        <f>IF(A2359&lt;&gt;"", _xlfn.IFNA(INDEX('Systemmanager - Datenassistent'!$A$9:$AE$159,MATCH(A2359,Input_Lieferant!$B$9:$B$158,0),MATCH(W2359,'Systemmanager - Datenassistent'!$A$8:$AE$8,0)),""), "")&amp;""</f>
        <v>dwRGJRfkQmJCrpEEJNhtRVfPvKvufq</v>
      </c>
      <c r="G2359" s="31"/>
      <c r="H2359" s="31"/>
      <c r="I2359" s="31"/>
      <c r="J2359" s="31"/>
      <c r="K2359" s="31"/>
      <c r="L2359" s="31"/>
      <c r="M2359" s="31"/>
      <c r="N2359" s="31"/>
      <c r="O2359" s="31"/>
      <c r="P2359" s="31"/>
      <c r="Q2359" s="31"/>
      <c r="R2359" s="31"/>
      <c r="S2359" s="31"/>
      <c r="T2359" s="31"/>
      <c r="U2359" s="31"/>
      <c r="V2359" s="31"/>
      <c r="W2359" s="31" t="str">
        <f t="shared" si="73"/>
        <v>V_SYSTEMMANAGER</v>
      </c>
      <c r="X2359" s="31"/>
      <c r="Y2359" s="31"/>
      <c r="Z2359" s="31"/>
      <c r="AA2359" s="31"/>
      <c r="AB2359" s="31"/>
      <c r="AC2359" s="31"/>
      <c r="AD2359" s="31"/>
      <c r="AE2359" s="31"/>
      <c r="AF2359" s="31"/>
      <c r="AG2359" s="31"/>
      <c r="AH2359" s="31"/>
    </row>
    <row r="2360" spans="1:34" x14ac:dyDescent="0.4">
      <c r="A2360" s="31">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31"/>
      <c r="C2360" s="25" t="str">
        <f t="shared" si="72"/>
        <v>001</v>
      </c>
      <c r="D2360" s="31"/>
      <c r="E2360" s="31"/>
      <c r="F2360" s="31" t="str">
        <f>IF(A2360&lt;&gt;"", _xlfn.IFNA(INDEX(Grunddaten!$A$9:$S$159,MATCH(A2360,Input_Lieferant!$B$9:$B$158,0),MATCH(W2360,Grunddaten!$A$8:$M$8,0)),""), "")&amp;""</f>
        <v>U</v>
      </c>
      <c r="G2360" s="31"/>
      <c r="H2360" s="31"/>
      <c r="I2360" s="31"/>
      <c r="J2360" s="31"/>
      <c r="K2360" s="31"/>
      <c r="L2360" s="31"/>
      <c r="M2360" s="31"/>
      <c r="N2360" s="31"/>
      <c r="O2360" s="31"/>
      <c r="P2360" s="31"/>
      <c r="Q2360" s="31"/>
      <c r="R2360" s="31"/>
      <c r="S2360" s="31"/>
      <c r="T2360" s="31"/>
      <c r="U2360" s="31"/>
      <c r="V2360" s="31"/>
      <c r="W2360" s="31" t="str">
        <f t="shared" si="73"/>
        <v>V_UEBERSETZUNG</v>
      </c>
      <c r="X2360" s="31"/>
      <c r="Y2360" s="31"/>
      <c r="Z2360" s="31"/>
      <c r="AA2360" s="31"/>
      <c r="AB2360" s="31"/>
      <c r="AC2360" s="31"/>
      <c r="AD2360" s="31"/>
      <c r="AE2360" s="31"/>
      <c r="AF2360" s="31"/>
      <c r="AG2360" s="31"/>
      <c r="AH2360" s="31"/>
    </row>
    <row r="2361" spans="1:34" x14ac:dyDescent="0.4">
      <c r="A2361" s="31">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31"/>
      <c r="C2361" s="25" t="str">
        <f t="shared" si="72"/>
        <v>001</v>
      </c>
      <c r="D2361" s="31"/>
      <c r="E2361" s="31"/>
      <c r="F2361" s="31" t="str">
        <f>IF(A2361&lt;&gt;"", _xlfn.IFNA(INDEX('Systemmanager - Datenassistent'!$A$9:$AE$159,MATCH(A2361,Input_Lieferant!$B$9:$B$158,0),MATCH(W2361,'Systemmanager - Datenassistent'!$A$8:$AE$8,0)),""), "")&amp;""</f>
        <v>EbxcSKJJRpattbLxLXKUCpiRSBXTsl</v>
      </c>
      <c r="G2361" s="31"/>
      <c r="H2361" s="31"/>
      <c r="I2361" s="31"/>
      <c r="J2361" s="31"/>
      <c r="K2361" s="31"/>
      <c r="L2361" s="31"/>
      <c r="M2361" s="31"/>
      <c r="N2361" s="31"/>
      <c r="O2361" s="31"/>
      <c r="P2361" s="31"/>
      <c r="Q2361" s="31"/>
      <c r="R2361" s="31"/>
      <c r="S2361" s="31"/>
      <c r="T2361" s="31"/>
      <c r="U2361" s="31"/>
      <c r="V2361" s="31"/>
      <c r="W2361" s="31" t="str">
        <f t="shared" si="73"/>
        <v>V_KENNZIFFER</v>
      </c>
      <c r="X2361" s="31"/>
      <c r="Y2361" s="31"/>
      <c r="Z2361" s="31"/>
      <c r="AA2361" s="31"/>
      <c r="AB2361" s="31"/>
      <c r="AC2361" s="31"/>
      <c r="AD2361" s="31"/>
      <c r="AE2361" s="31"/>
      <c r="AF2361" s="31"/>
      <c r="AG2361" s="31"/>
      <c r="AH2361" s="31"/>
    </row>
    <row r="2362" spans="1:34" x14ac:dyDescent="0.4">
      <c r="A2362" s="31">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31"/>
      <c r="C2362" s="25" t="str">
        <f t="shared" si="72"/>
        <v>001</v>
      </c>
      <c r="D2362" s="31"/>
      <c r="E2362" s="31"/>
      <c r="F2362" s="31" t="str">
        <f>IF(A2362&lt;&gt;"", _xlfn.IFNA(INDEX('Systemmanager - Datenassistent'!$A$9:$AE$159,MATCH(A2362,Input_Lieferant!$B$9:$B$158,0),MATCH(W2362,'Systemmanager - Datenassistent'!$A$8:$AE$8,0)),""), "")&amp;""</f>
        <v>kgsjzOWnHyJaTvhKJDPqIEgVifGQmK</v>
      </c>
      <c r="G2362" s="31"/>
      <c r="H2362" s="31"/>
      <c r="I2362" s="31"/>
      <c r="J2362" s="31"/>
      <c r="K2362" s="31"/>
      <c r="L2362" s="31"/>
      <c r="M2362" s="31"/>
      <c r="N2362" s="31"/>
      <c r="O2362" s="31"/>
      <c r="P2362" s="31"/>
      <c r="Q2362" s="31"/>
      <c r="R2362" s="31"/>
      <c r="S2362" s="31"/>
      <c r="T2362" s="31"/>
      <c r="U2362" s="31"/>
      <c r="V2362" s="31"/>
      <c r="W2362" s="31" t="str">
        <f t="shared" si="73"/>
        <v>V_NEXT_HIGHER</v>
      </c>
      <c r="X2362" s="31"/>
      <c r="Y2362" s="31"/>
      <c r="Z2362" s="31"/>
      <c r="AA2362" s="31"/>
      <c r="AB2362" s="31"/>
      <c r="AC2362" s="31"/>
      <c r="AD2362" s="31"/>
      <c r="AE2362" s="31"/>
      <c r="AF2362" s="31"/>
      <c r="AG2362" s="31"/>
      <c r="AH2362" s="31"/>
    </row>
    <row r="2363" spans="1:34" x14ac:dyDescent="0.4">
      <c r="A2363" s="31">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31"/>
      <c r="C2363" s="25" t="str">
        <f t="shared" si="72"/>
        <v>001</v>
      </c>
      <c r="D2363" s="31"/>
      <c r="E2363" s="31"/>
      <c r="F2363" s="31" t="str">
        <f>IF(A2363&lt;&gt;"", _xlfn.IFNA(INDEX(Grunddaten!$A$9:$S$159,MATCH(A2363,Input_Lieferant!$B$9:$B$158,0),MATCH(W2363,Grunddaten!$A$8:$M$8,0)),""), "")&amp;""</f>
        <v/>
      </c>
      <c r="G2363" s="31"/>
      <c r="H2363" s="31"/>
      <c r="I2363" s="31"/>
      <c r="J2363" s="31"/>
      <c r="K2363" s="31"/>
      <c r="L2363" s="31"/>
      <c r="M2363" s="31"/>
      <c r="N2363" s="31"/>
      <c r="O2363" s="31"/>
      <c r="P2363" s="31"/>
      <c r="Q2363" s="31"/>
      <c r="R2363" s="31"/>
      <c r="S2363" s="31"/>
      <c r="T2363" s="31"/>
      <c r="U2363" s="31"/>
      <c r="V2363" s="31"/>
      <c r="W2363" s="31" t="str">
        <f t="shared" si="73"/>
        <v>V_ZERTFLUG</v>
      </c>
      <c r="X2363" s="31"/>
      <c r="Y2363" s="31"/>
      <c r="Z2363" s="31"/>
      <c r="AA2363" s="31"/>
      <c r="AB2363" s="31"/>
      <c r="AC2363" s="31"/>
      <c r="AD2363" s="31"/>
      <c r="AE2363" s="31"/>
      <c r="AF2363" s="31"/>
      <c r="AG2363" s="31"/>
      <c r="AH2363" s="31"/>
    </row>
    <row r="2364" spans="1:34" x14ac:dyDescent="0.4">
      <c r="A2364" s="31">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31"/>
      <c r="C2364" s="25" t="str">
        <f t="shared" si="72"/>
        <v>001</v>
      </c>
      <c r="D2364" s="31"/>
      <c r="E2364" s="31"/>
      <c r="F2364" s="31" t="str">
        <f>IF(A2364&lt;&gt;"", _xlfn.IFNA(INDEX('Systemmanager - Datenassistent'!$A$9:$AE$159,MATCH(A2364,Input_Lieferant!$B$9:$B$158,0),MATCH(W2364,'Systemmanager - Datenassistent'!$A$8:$AE$8,0)),""), "")&amp;""</f>
        <v/>
      </c>
      <c r="G2364" s="31"/>
      <c r="H2364" s="31"/>
      <c r="I2364" s="31"/>
      <c r="J2364" s="31"/>
      <c r="K2364" s="31"/>
      <c r="L2364" s="31"/>
      <c r="M2364" s="31"/>
      <c r="N2364" s="31"/>
      <c r="O2364" s="31"/>
      <c r="P2364" s="31"/>
      <c r="Q2364" s="31"/>
      <c r="R2364" s="31"/>
      <c r="S2364" s="31"/>
      <c r="T2364" s="31"/>
      <c r="U2364" s="31"/>
      <c r="V2364" s="31"/>
      <c r="W2364" s="31" t="str">
        <f t="shared" si="73"/>
        <v>V_APM</v>
      </c>
      <c r="X2364" s="31"/>
      <c r="Y2364" s="31"/>
      <c r="Z2364" s="31"/>
      <c r="AA2364" s="31"/>
      <c r="AB2364" s="31"/>
      <c r="AC2364" s="31"/>
      <c r="AD2364" s="31"/>
      <c r="AE2364" s="31"/>
      <c r="AF2364" s="31"/>
      <c r="AG2364" s="31"/>
      <c r="AH2364" s="31"/>
    </row>
    <row r="2365" spans="1:34" x14ac:dyDescent="0.4">
      <c r="A2365" s="31">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31"/>
      <c r="C2365" s="25" t="str">
        <f t="shared" si="72"/>
        <v>001</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V_CHEOPS</v>
      </c>
      <c r="X2365" s="31"/>
      <c r="Y2365" s="31"/>
      <c r="Z2365" s="31"/>
      <c r="AA2365" s="31"/>
      <c r="AB2365" s="31"/>
      <c r="AC2365" s="31"/>
      <c r="AD2365" s="31"/>
      <c r="AE2365" s="31"/>
      <c r="AF2365" s="31"/>
      <c r="AG2365" s="31"/>
      <c r="AH2365" s="31"/>
    </row>
    <row r="2366" spans="1:34" x14ac:dyDescent="0.4">
      <c r="A2366" s="31">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31"/>
      <c r="C2366" s="25" t="str">
        <f t="shared" si="72"/>
        <v>001</v>
      </c>
      <c r="D2366" s="31"/>
      <c r="E2366" s="31"/>
      <c r="F2366" s="31" t="str">
        <f>IF(A2366&lt;&gt;"", _xlfn.IFNA(INDEX('Systemmanager - Datenassistent'!$A$9:$AE$159,MATCH(A2366,Input_Lieferant!$B$9:$B$158,0),MATCH(W2366,'Systemmanager - Datenassistent'!$A$8:$AE$8,0)),""), "")&amp;""</f>
        <v/>
      </c>
      <c r="G2366" s="31"/>
      <c r="H2366" s="31"/>
      <c r="I2366" s="31"/>
      <c r="J2366" s="31"/>
      <c r="K2366" s="31"/>
      <c r="L2366" s="31"/>
      <c r="M2366" s="31"/>
      <c r="N2366" s="31"/>
      <c r="O2366" s="31"/>
      <c r="P2366" s="31"/>
      <c r="Q2366" s="31"/>
      <c r="R2366" s="31"/>
      <c r="S2366" s="31"/>
      <c r="T2366" s="31"/>
      <c r="U2366" s="31"/>
      <c r="V2366" s="31"/>
      <c r="W2366" s="31" t="str">
        <f t="shared" si="73"/>
        <v>V_SVSAA</v>
      </c>
      <c r="X2366" s="31"/>
      <c r="Y2366" s="31"/>
      <c r="Z2366" s="31"/>
      <c r="AA2366" s="31"/>
      <c r="AB2366" s="31"/>
      <c r="AC2366" s="31"/>
      <c r="AD2366" s="31"/>
      <c r="AE2366" s="31"/>
      <c r="AF2366" s="31"/>
      <c r="AG2366" s="31"/>
      <c r="AH2366" s="31"/>
    </row>
    <row r="2367" spans="1:34" x14ac:dyDescent="0.4">
      <c r="A2367" s="31">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31"/>
      <c r="C2367" s="25" t="str">
        <f t="shared" si="72"/>
        <v>001</v>
      </c>
      <c r="D2367" s="31"/>
      <c r="E2367" s="31"/>
      <c r="F2367" s="31" t="str">
        <f>IF(A2367&lt;&gt;"", IFERROR(ROUND(INDEX(Input_Lieferant!$A$9:$AS$159,MATCH(A2367,Input_Lieferant!$B$9:$B$158,0),MATCH(W2367,Input_Lieferant!$A$8:$AS$8,0)),2),""), "")&amp;""</f>
        <v>2.34</v>
      </c>
      <c r="G2367" s="31"/>
      <c r="H2367" s="31"/>
      <c r="I2367" s="31"/>
      <c r="J2367" s="31"/>
      <c r="K2367" s="31"/>
      <c r="L2367" s="31"/>
      <c r="M2367" s="31"/>
      <c r="N2367" s="31"/>
      <c r="O2367" s="31"/>
      <c r="P2367" s="31"/>
      <c r="Q2367" s="31"/>
      <c r="R2367" s="31"/>
      <c r="S2367" s="31"/>
      <c r="T2367" s="31"/>
      <c r="U2367" s="31"/>
      <c r="V2367" s="31"/>
      <c r="W2367" s="31" t="str">
        <f t="shared" si="73"/>
        <v>V_BEWERTUNGSPREIS</v>
      </c>
      <c r="X2367" s="31"/>
      <c r="Y2367" s="31"/>
      <c r="Z2367" s="31"/>
      <c r="AA2367" s="31"/>
      <c r="AB2367" s="31"/>
      <c r="AC2367" s="31"/>
      <c r="AD2367" s="31"/>
      <c r="AE2367" s="31"/>
      <c r="AF2367" s="31"/>
      <c r="AG2367" s="31"/>
      <c r="AH2367" s="31"/>
    </row>
    <row r="2368" spans="1:34" x14ac:dyDescent="0.4">
      <c r="A2368" s="31">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31"/>
      <c r="C2368" s="25" t="str">
        <f t="shared" si="72"/>
        <v>001</v>
      </c>
      <c r="D2368" s="31"/>
      <c r="E2368" s="31"/>
      <c r="F2368" s="31" t="str">
        <f>IF(A2368&lt;&gt;"", _xlfn.IFNA(INDEX(Input_Lieferant!$A$9:$AS$159,MATCH(A2368,Input_Lieferant!$B$9:$B$158,0),MATCH(W2368,Input_Lieferant!$A$8:$AS$8,0)),""), "")&amp;""</f>
        <v>CHF</v>
      </c>
      <c r="G2368" s="31"/>
      <c r="H2368" s="31"/>
      <c r="I2368" s="31"/>
      <c r="J2368" s="31"/>
      <c r="K2368" s="31"/>
      <c r="L2368" s="31"/>
      <c r="M2368" s="31"/>
      <c r="N2368" s="31"/>
      <c r="O2368" s="31"/>
      <c r="P2368" s="31"/>
      <c r="Q2368" s="31"/>
      <c r="R2368" s="31"/>
      <c r="S2368" s="31"/>
      <c r="T2368" s="31"/>
      <c r="U2368" s="31"/>
      <c r="V2368" s="31"/>
      <c r="W2368" s="31" t="str">
        <f t="shared" si="73"/>
        <v>V_WAEHRUNG</v>
      </c>
      <c r="X2368" s="31"/>
      <c r="Y2368" s="31"/>
      <c r="Z2368" s="31"/>
      <c r="AA2368" s="31"/>
      <c r="AB2368" s="31"/>
      <c r="AC2368" s="31"/>
      <c r="AD2368" s="31"/>
      <c r="AE2368" s="31"/>
      <c r="AF2368" s="31"/>
      <c r="AG2368" s="31"/>
      <c r="AH2368" s="31"/>
    </row>
    <row r="2369" spans="1:34" x14ac:dyDescent="0.4">
      <c r="A2369" s="31">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31"/>
      <c r="C2369" s="25" t="str">
        <f t="shared" si="72"/>
        <v>001</v>
      </c>
      <c r="D2369" s="31"/>
      <c r="E2369" s="31"/>
      <c r="F2369" s="31" t="str">
        <f>IF(A2369&lt;&gt;"", _xlfn.IFNA(INDEX(Input_Lieferant!$A$9:$AS$159,MATCH(A2369,Input_Lieferant!$B$9:$B$158,0),MATCH(W2369,Input_Lieferant!$A$8:$AS$8,0)),""), "")&amp;""</f>
        <v>92</v>
      </c>
      <c r="G2369" s="31"/>
      <c r="H2369" s="31"/>
      <c r="I2369" s="31"/>
      <c r="J2369" s="31"/>
      <c r="K2369" s="31"/>
      <c r="L2369" s="31"/>
      <c r="M2369" s="31"/>
      <c r="N2369" s="31"/>
      <c r="O2369" s="31"/>
      <c r="P2369" s="31"/>
      <c r="Q2369" s="31"/>
      <c r="R2369" s="31"/>
      <c r="S2369" s="31"/>
      <c r="T2369" s="31"/>
      <c r="U2369" s="31"/>
      <c r="V2369" s="31"/>
      <c r="W2369" s="31" t="str">
        <f t="shared" si="73"/>
        <v>V_PREISEINHEIT</v>
      </c>
      <c r="X2369" s="31"/>
      <c r="Y2369" s="31"/>
      <c r="Z2369" s="31"/>
      <c r="AA2369" s="31"/>
      <c r="AB2369" s="31"/>
      <c r="AC2369" s="31"/>
      <c r="AD2369" s="31"/>
      <c r="AE2369" s="31"/>
      <c r="AF2369" s="31"/>
      <c r="AG2369" s="31"/>
      <c r="AH2369" s="31"/>
    </row>
    <row r="2370" spans="1:34" x14ac:dyDescent="0.4">
      <c r="A2370" s="31">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31"/>
      <c r="C2370" s="25" t="str">
        <f t="shared" ref="C2370:C2433" si="74">IF(A2370="","","001")</f>
        <v>001</v>
      </c>
      <c r="D2370" s="31"/>
      <c r="E2370" s="31"/>
      <c r="F2370" s="31">
        <f ca="1">IF(A2370&lt;&gt;"",NOW(),"")</f>
        <v>45755.458306597226</v>
      </c>
      <c r="G2370" s="31"/>
      <c r="H2370" s="31"/>
      <c r="I2370" s="31"/>
      <c r="J2370" s="31"/>
      <c r="K2370" s="31"/>
      <c r="L2370" s="31"/>
      <c r="M2370" s="31"/>
      <c r="N2370" s="31"/>
      <c r="O2370" s="31"/>
      <c r="P2370" s="31"/>
      <c r="Q2370" s="31"/>
      <c r="R2370" s="31"/>
      <c r="S2370" s="31"/>
      <c r="T2370" s="31"/>
      <c r="U2370" s="31"/>
      <c r="V2370" s="31"/>
      <c r="W2370" s="31" t="str">
        <f t="shared" si="73"/>
        <v>V_GUELTIGAB</v>
      </c>
      <c r="X2370" s="31"/>
      <c r="Y2370" s="31"/>
      <c r="Z2370" s="31"/>
      <c r="AA2370" s="31"/>
      <c r="AB2370" s="31"/>
      <c r="AC2370" s="31"/>
      <c r="AD2370" s="31"/>
      <c r="AE2370" s="31"/>
      <c r="AF2370" s="31"/>
      <c r="AG2370" s="31"/>
      <c r="AH2370" s="31"/>
    </row>
    <row r="2371" spans="1:34" x14ac:dyDescent="0.4">
      <c r="A2371" s="31">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31"/>
      <c r="C2371" s="25" t="str">
        <f t="shared" si="74"/>
        <v>001</v>
      </c>
      <c r="D2371" s="31"/>
      <c r="E2371" s="31"/>
      <c r="F2371" s="31" t="str">
        <f>IF(A2371&lt;&gt;"", _xlfn.IFNA(INDEX('Systemmanager - Datenassistent'!$A$9:$AE$159,MATCH(A2371,Input_Lieferant!$B$9:$B$158,0),MATCH(W2371,'Systemmanager - Datenassistent'!$A$8:$AE$8,0)),""), "")&amp;""</f>
        <v>X</v>
      </c>
      <c r="G2371" s="31"/>
      <c r="H2371" s="31"/>
      <c r="I2371" s="31"/>
      <c r="J2371" s="31"/>
      <c r="K2371" s="31"/>
      <c r="L2371" s="31"/>
      <c r="M2371" s="31"/>
      <c r="N2371" s="31"/>
      <c r="O2371" s="31"/>
      <c r="P2371" s="31"/>
      <c r="Q2371" s="31"/>
      <c r="R2371" s="31"/>
      <c r="S2371" s="31"/>
      <c r="T2371" s="31"/>
      <c r="U2371" s="31"/>
      <c r="V2371" s="31"/>
      <c r="W2371" s="31" t="str">
        <f t="shared" si="73"/>
        <v>V_MIET_RELEVANZ</v>
      </c>
      <c r="X2371" s="31"/>
      <c r="Y2371" s="31"/>
      <c r="Z2371" s="31"/>
      <c r="AA2371" s="31"/>
      <c r="AB2371" s="31"/>
      <c r="AC2371" s="31"/>
      <c r="AD2371" s="31"/>
      <c r="AE2371" s="31"/>
      <c r="AF2371" s="31"/>
      <c r="AG2371" s="31"/>
      <c r="AH2371" s="31"/>
    </row>
    <row r="2372" spans="1:34" x14ac:dyDescent="0.4">
      <c r="A2372" s="31">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31"/>
      <c r="C2372" s="25" t="str">
        <f t="shared" si="74"/>
        <v>001</v>
      </c>
      <c r="D2372" s="31"/>
      <c r="E2372" s="31"/>
      <c r="F2372" s="31" t="str">
        <f>IF(A2372&lt;&gt;"", _xlfn.IFNA(INDEX('Systemmanager - Datenassistent'!$A$9:$AE$159,MATCH(A2372,Input_Lieferant!$B$9:$B$158,0),MATCH(W2372,'Systemmanager - Datenassistent'!$A$8:$AE$8,0)),""), "")&amp;""</f>
        <v>7</v>
      </c>
      <c r="G2372" s="31"/>
      <c r="H2372" s="31"/>
      <c r="I2372" s="31"/>
      <c r="J2372" s="31"/>
      <c r="K2372" s="31"/>
      <c r="L2372" s="31"/>
      <c r="M2372" s="31"/>
      <c r="N2372" s="31"/>
      <c r="O2372" s="31"/>
      <c r="P2372" s="31"/>
      <c r="Q2372" s="31"/>
      <c r="R2372" s="31"/>
      <c r="S2372" s="31"/>
      <c r="T2372" s="31"/>
      <c r="U2372" s="31"/>
      <c r="V2372" s="31"/>
      <c r="W2372" s="31" t="str">
        <f t="shared" si="73"/>
        <v>V_NACHSCHUBKLASSE</v>
      </c>
      <c r="X2372" s="31"/>
      <c r="Y2372" s="31"/>
      <c r="Z2372" s="31"/>
      <c r="AA2372" s="31"/>
      <c r="AB2372" s="31"/>
      <c r="AC2372" s="31"/>
      <c r="AD2372" s="31"/>
      <c r="AE2372" s="31"/>
      <c r="AF2372" s="31"/>
      <c r="AG2372" s="31"/>
      <c r="AH2372" s="31"/>
    </row>
    <row r="2373" spans="1:34" x14ac:dyDescent="0.4">
      <c r="A2373" s="31">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31"/>
      <c r="C2373" s="25" t="str">
        <f t="shared" si="74"/>
        <v>001</v>
      </c>
      <c r="D2373" s="31"/>
      <c r="E2373" s="31"/>
      <c r="F2373" s="31" t="str">
        <f>IF(A2373&lt;&gt;"", _xlfn.IFNA(INDEX(Input_Lieferant!$A$9:$AS$159,MATCH(A2373,Input_Lieferant!$B$9:$B$158,0),MATCH(W2373,Input_Lieferant!$A$8:$AS$8,0)),""), "")&amp;""</f>
        <v>80</v>
      </c>
      <c r="G2373" s="31"/>
      <c r="H2373" s="31"/>
      <c r="I2373" s="31"/>
      <c r="J2373" s="31"/>
      <c r="K2373" s="31"/>
      <c r="L2373" s="31"/>
      <c r="M2373" s="31"/>
      <c r="N2373" s="31"/>
      <c r="O2373" s="31"/>
      <c r="P2373" s="31"/>
      <c r="Q2373" s="31"/>
      <c r="R2373" s="31"/>
      <c r="S2373" s="31"/>
      <c r="T2373" s="31"/>
      <c r="U2373" s="31"/>
      <c r="V2373" s="31"/>
      <c r="W2373" s="31" t="str">
        <f t="shared" si="73"/>
        <v>V_LAGERFAEHIGKEIT</v>
      </c>
      <c r="X2373" s="31"/>
      <c r="Y2373" s="31"/>
      <c r="Z2373" s="31"/>
      <c r="AA2373" s="31"/>
      <c r="AB2373" s="31"/>
      <c r="AC2373" s="31"/>
      <c r="AD2373" s="31"/>
      <c r="AE2373" s="31"/>
      <c r="AF2373" s="31"/>
      <c r="AG2373" s="31"/>
      <c r="AH2373" s="31"/>
    </row>
    <row r="2374" spans="1:34" x14ac:dyDescent="0.4">
      <c r="A2374" s="31">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31"/>
      <c r="C2374" s="25" t="str">
        <f t="shared" si="74"/>
        <v>001</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V_BETRIEBSMITTEL</v>
      </c>
      <c r="X2374" s="31"/>
      <c r="Y2374" s="31"/>
      <c r="Z2374" s="31"/>
      <c r="AA2374" s="31"/>
      <c r="AB2374" s="31"/>
      <c r="AC2374" s="31"/>
      <c r="AD2374" s="31"/>
      <c r="AE2374" s="31"/>
      <c r="AF2374" s="31"/>
      <c r="AG2374" s="31"/>
      <c r="AH2374" s="31"/>
    </row>
    <row r="2375" spans="1:34" x14ac:dyDescent="0.4">
      <c r="A2375" s="31">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31"/>
      <c r="C2375" s="25" t="str">
        <f t="shared" si="74"/>
        <v>001</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V_SONDERBETRIEBSMITTEL_MKZ</v>
      </c>
      <c r="X2375" s="31"/>
      <c r="Y2375" s="31"/>
      <c r="Z2375" s="31"/>
      <c r="AA2375" s="31"/>
      <c r="AB2375" s="31"/>
      <c r="AC2375" s="31"/>
      <c r="AD2375" s="31"/>
      <c r="AE2375" s="31"/>
      <c r="AF2375" s="31"/>
      <c r="AG2375" s="31"/>
      <c r="AH2375" s="31"/>
    </row>
    <row r="2376" spans="1:34" x14ac:dyDescent="0.4">
      <c r="A2376" s="31">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31"/>
      <c r="C2376" s="25" t="str">
        <f t="shared" si="74"/>
        <v>001</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V_SONDERBETRIEBSMITTEL_PRD</v>
      </c>
      <c r="X2376" s="31"/>
      <c r="Y2376" s="31"/>
      <c r="Z2376" s="31"/>
      <c r="AA2376" s="31"/>
      <c r="AB2376" s="31"/>
      <c r="AC2376" s="31"/>
      <c r="AD2376" s="31"/>
      <c r="AE2376" s="31"/>
      <c r="AF2376" s="31"/>
      <c r="AG2376" s="31"/>
      <c r="AH2376" s="31"/>
    </row>
    <row r="2377" spans="1:34" x14ac:dyDescent="0.4">
      <c r="A2377" s="31">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31"/>
      <c r="C2377" s="25" t="str">
        <f t="shared" si="74"/>
        <v>001</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31"/>
      <c r="H2377" s="31"/>
      <c r="I2377" s="31"/>
      <c r="J2377" s="31"/>
      <c r="K2377" s="31"/>
      <c r="L2377" s="31"/>
      <c r="M2377" s="31"/>
      <c r="N2377" s="31"/>
      <c r="O2377" s="31"/>
      <c r="P2377" s="31"/>
      <c r="Q2377" s="31"/>
      <c r="R2377" s="31"/>
      <c r="S2377" s="31"/>
      <c r="T2377" s="31"/>
      <c r="U2377" s="31"/>
      <c r="V2377" s="31"/>
      <c r="W2377" s="31" t="str">
        <f t="shared" si="73"/>
        <v>V_SONDERBETRIEBSMITTEL_TRP</v>
      </c>
      <c r="X2377" s="31"/>
      <c r="Y2377" s="31"/>
      <c r="Z2377" s="31"/>
      <c r="AA2377" s="31"/>
      <c r="AB2377" s="31"/>
      <c r="AC2377" s="31"/>
      <c r="AD2377" s="31"/>
      <c r="AE2377" s="31"/>
      <c r="AF2377" s="31"/>
      <c r="AG2377" s="31"/>
      <c r="AH2377" s="31"/>
    </row>
    <row r="2378" spans="1:34" x14ac:dyDescent="0.4">
      <c r="A2378" s="31">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31"/>
      <c r="C2378" s="25" t="str">
        <f t="shared" si="74"/>
        <v>001</v>
      </c>
      <c r="D2378" s="31"/>
      <c r="E2378" s="31"/>
      <c r="F2378" s="31" t="str">
        <f>IF(A2378&lt;&gt;"", _xlfn.IFNA(INDEX(Grunddaten!$A$9:$S$159,MATCH(A2378,Input_Lieferant!$B$9:$B$158,0),MATCH(W2378,Grunddaten!$A$8:$M$8,0)),""), "")&amp;""</f>
        <v>EaIidTDMkTICiVUcUgCukIWOaCblwU</v>
      </c>
      <c r="G2378" s="31"/>
      <c r="H2378" s="31"/>
      <c r="I2378" s="31"/>
      <c r="J2378" s="31"/>
      <c r="K2378" s="31"/>
      <c r="L2378" s="31"/>
      <c r="M2378" s="31"/>
      <c r="N2378" s="31"/>
      <c r="O2378" s="31"/>
      <c r="P2378" s="31"/>
      <c r="Q2378" s="31"/>
      <c r="R2378" s="31"/>
      <c r="S2378" s="31"/>
      <c r="T2378" s="31"/>
      <c r="U2378" s="31"/>
      <c r="V2378" s="31"/>
      <c r="W2378" s="31" t="str">
        <f t="shared" si="73"/>
        <v>V_A_NUMMER</v>
      </c>
      <c r="X2378" s="31"/>
      <c r="Y2378" s="31"/>
      <c r="Z2378" s="31"/>
      <c r="AA2378" s="31"/>
      <c r="AB2378" s="31"/>
      <c r="AC2378" s="31"/>
      <c r="AD2378" s="31"/>
      <c r="AE2378" s="31"/>
      <c r="AF2378" s="31"/>
      <c r="AG2378" s="31"/>
      <c r="AH2378" s="31"/>
    </row>
    <row r="2379" spans="1:34" x14ac:dyDescent="0.4">
      <c r="A2379" s="31">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31"/>
      <c r="C2379" s="25" t="str">
        <f t="shared" si="74"/>
        <v>001</v>
      </c>
      <c r="D2379" s="31"/>
      <c r="E2379" s="31"/>
      <c r="F2379" s="31" t="str">
        <f>IF(A2379&lt;&gt;"", _xlfn.IFNA(INDEX(Grunddaten!$A$9:$S$159,MATCH(A2379,Input_Lieferant!$B$9:$B$158,0),MATCH(W2379,Grunddaten!$A$8:$M$8,0)),""), "")&amp;""</f>
        <v>4.84</v>
      </c>
      <c r="G2379" s="31"/>
      <c r="H2379" s="31"/>
      <c r="I2379" s="31"/>
      <c r="J2379" s="31"/>
      <c r="K2379" s="31"/>
      <c r="L2379" s="31"/>
      <c r="M2379" s="31"/>
      <c r="N2379" s="31"/>
      <c r="O2379" s="31"/>
      <c r="P2379" s="31"/>
      <c r="Q2379" s="31"/>
      <c r="R2379" s="31"/>
      <c r="S2379" s="31"/>
      <c r="T2379" s="31"/>
      <c r="U2379" s="31"/>
      <c r="V2379" s="31"/>
      <c r="W2379" s="31" t="str">
        <f t="shared" si="73"/>
        <v>V_REVFREMD</v>
      </c>
      <c r="X2379" s="31"/>
      <c r="Y2379" s="31"/>
      <c r="Z2379" s="31"/>
      <c r="AA2379" s="31"/>
      <c r="AB2379" s="31"/>
      <c r="AC2379" s="31"/>
      <c r="AD2379" s="31"/>
      <c r="AE2379" s="31"/>
      <c r="AF2379" s="31"/>
      <c r="AG2379" s="31"/>
      <c r="AH2379" s="31"/>
    </row>
    <row r="2380" spans="1:34" x14ac:dyDescent="0.4">
      <c r="A2380" s="31">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31"/>
      <c r="C2380" s="25" t="str">
        <f t="shared" si="74"/>
        <v>001</v>
      </c>
      <c r="D2380" s="31"/>
      <c r="E2380" s="31"/>
      <c r="F2380" s="31" t="str">
        <f>IF(A2380&lt;&gt;"", _xlfn.IFNA(INDEX(Grunddaten!$A$9:$S$159,MATCH(A2380,Input_Lieferant!$B$9:$B$158,0),MATCH(W2380,Grunddaten!$A$8:$M$8,0)),""), "")&amp;""</f>
        <v>9.84</v>
      </c>
      <c r="G2380" s="31"/>
      <c r="H2380" s="31"/>
      <c r="I2380" s="31"/>
      <c r="J2380" s="31"/>
      <c r="K2380" s="31"/>
      <c r="L2380" s="31"/>
      <c r="M2380" s="31"/>
      <c r="N2380" s="31"/>
      <c r="O2380" s="31"/>
      <c r="P2380" s="31"/>
      <c r="Q2380" s="31"/>
      <c r="R2380" s="31"/>
      <c r="S2380" s="31"/>
      <c r="T2380" s="31"/>
      <c r="U2380" s="31"/>
      <c r="V2380" s="31"/>
      <c r="W2380" s="31" t="str">
        <f t="shared" si="73"/>
        <v>V_REVEIGEN</v>
      </c>
      <c r="X2380" s="31"/>
      <c r="Y2380" s="31"/>
      <c r="Z2380" s="31"/>
      <c r="AA2380" s="31"/>
      <c r="AB2380" s="31"/>
      <c r="AC2380" s="31"/>
      <c r="AD2380" s="31"/>
      <c r="AE2380" s="31"/>
      <c r="AF2380" s="31"/>
      <c r="AG2380" s="31"/>
      <c r="AH2380" s="31"/>
    </row>
    <row r="2381" spans="1:34" x14ac:dyDescent="0.4">
      <c r="A2381" s="31">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31"/>
      <c r="C2381" s="25" t="str">
        <f t="shared" si="74"/>
        <v>001</v>
      </c>
      <c r="D2381" s="31"/>
      <c r="E2381" s="31"/>
      <c r="F2381" s="31" t="str">
        <f>IF(A2381&lt;&gt;"", _xlfn.IFNA(INDEX('Systemmanager - Datenassistent'!$A$9:$AE$159,MATCH(A2381,Input_Lieferant!$B$9:$B$158,0),MATCH(W2381,'Systemmanager - Datenassistent'!$A$8:$AE$8,0)),""), "")&amp;""</f>
        <v>RvbuzskrQzkPEVWKbHXElMwHAMKXic</v>
      </c>
      <c r="G2381" s="31"/>
      <c r="H2381" s="31"/>
      <c r="I2381" s="31"/>
      <c r="J2381" s="31"/>
      <c r="K2381" s="31"/>
      <c r="L2381" s="31"/>
      <c r="M2381" s="31"/>
      <c r="N2381" s="31"/>
      <c r="O2381" s="31"/>
      <c r="P2381" s="31"/>
      <c r="Q2381" s="31"/>
      <c r="R2381" s="31"/>
      <c r="S2381" s="31"/>
      <c r="T2381" s="31"/>
      <c r="U2381" s="31"/>
      <c r="V2381" s="31"/>
      <c r="W2381" s="31" t="str">
        <f t="shared" si="73"/>
        <v>V_SYSTEMMANAGER</v>
      </c>
      <c r="X2381" s="31"/>
      <c r="Y2381" s="31"/>
      <c r="Z2381" s="31"/>
      <c r="AA2381" s="31"/>
      <c r="AB2381" s="31"/>
      <c r="AC2381" s="31"/>
      <c r="AD2381" s="31"/>
      <c r="AE2381" s="31"/>
      <c r="AF2381" s="31"/>
      <c r="AG2381" s="31"/>
      <c r="AH2381" s="31"/>
    </row>
    <row r="2382" spans="1:34" x14ac:dyDescent="0.4">
      <c r="A2382" s="31">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31"/>
      <c r="C2382" s="25" t="str">
        <f t="shared" si="74"/>
        <v>001</v>
      </c>
      <c r="D2382" s="31"/>
      <c r="E2382" s="31"/>
      <c r="F2382" s="31" t="str">
        <f>IF(A2382&lt;&gt;"", _xlfn.IFNA(INDEX(Grunddaten!$A$9:$S$159,MATCH(A2382,Input_Lieferant!$B$9:$B$158,0),MATCH(W2382,Grunddaten!$A$8:$M$8,0)),""), "")&amp;""</f>
        <v>N</v>
      </c>
      <c r="G2382" s="31"/>
      <c r="H2382" s="31"/>
      <c r="I2382" s="31"/>
      <c r="J2382" s="31"/>
      <c r="K2382" s="31"/>
      <c r="L2382" s="31"/>
      <c r="M2382" s="31"/>
      <c r="N2382" s="31"/>
      <c r="O2382" s="31"/>
      <c r="P2382" s="31"/>
      <c r="Q2382" s="31"/>
      <c r="R2382" s="31"/>
      <c r="S2382" s="31"/>
      <c r="T2382" s="31"/>
      <c r="U2382" s="31"/>
      <c r="V2382" s="31"/>
      <c r="W2382" s="31" t="str">
        <f t="shared" si="73"/>
        <v>V_UEBERSETZUNG</v>
      </c>
      <c r="X2382" s="31"/>
      <c r="Y2382" s="31"/>
      <c r="Z2382" s="31"/>
      <c r="AA2382" s="31"/>
      <c r="AB2382" s="31"/>
      <c r="AC2382" s="31"/>
      <c r="AD2382" s="31"/>
      <c r="AE2382" s="31"/>
      <c r="AF2382" s="31"/>
      <c r="AG2382" s="31"/>
      <c r="AH2382" s="31"/>
    </row>
    <row r="2383" spans="1:34" x14ac:dyDescent="0.4">
      <c r="A2383" s="31">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31"/>
      <c r="C2383" s="25" t="str">
        <f t="shared" si="74"/>
        <v>001</v>
      </c>
      <c r="D2383" s="31"/>
      <c r="E2383" s="31"/>
      <c r="F2383" s="31" t="str">
        <f>IF(A2383&lt;&gt;"", _xlfn.IFNA(INDEX('Systemmanager - Datenassistent'!$A$9:$AE$159,MATCH(A2383,Input_Lieferant!$B$9:$B$158,0),MATCH(W2383,'Systemmanager - Datenassistent'!$A$8:$AE$8,0)),""), "")&amp;""</f>
        <v>QkqCEluuXxbVWmWpdrAfIxWHjCMKOb</v>
      </c>
      <c r="G2383" s="31"/>
      <c r="H2383" s="31"/>
      <c r="I2383" s="31"/>
      <c r="J2383" s="31"/>
      <c r="K2383" s="31"/>
      <c r="L2383" s="31"/>
      <c r="M2383" s="31"/>
      <c r="N2383" s="31"/>
      <c r="O2383" s="31"/>
      <c r="P2383" s="31"/>
      <c r="Q2383" s="31"/>
      <c r="R2383" s="31"/>
      <c r="S2383" s="31"/>
      <c r="T2383" s="31"/>
      <c r="U2383" s="31"/>
      <c r="V2383" s="31"/>
      <c r="W2383" s="31" t="str">
        <f t="shared" si="73"/>
        <v>V_KENNZIFFER</v>
      </c>
      <c r="X2383" s="31"/>
      <c r="Y2383" s="31"/>
      <c r="Z2383" s="31"/>
      <c r="AA2383" s="31"/>
      <c r="AB2383" s="31"/>
      <c r="AC2383" s="31"/>
      <c r="AD2383" s="31"/>
      <c r="AE2383" s="31"/>
      <c r="AF2383" s="31"/>
      <c r="AG2383" s="31"/>
      <c r="AH2383" s="31"/>
    </row>
    <row r="2384" spans="1:34" x14ac:dyDescent="0.4">
      <c r="A2384" s="31">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31"/>
      <c r="C2384" s="25" t="str">
        <f t="shared" si="74"/>
        <v>001</v>
      </c>
      <c r="D2384" s="31"/>
      <c r="E2384" s="31"/>
      <c r="F2384" s="31" t="str">
        <f>IF(A2384&lt;&gt;"", _xlfn.IFNA(INDEX('Systemmanager - Datenassistent'!$A$9:$AE$159,MATCH(A2384,Input_Lieferant!$B$9:$B$158,0),MATCH(W2384,'Systemmanager - Datenassistent'!$A$8:$AE$8,0)),""), "")&amp;""</f>
        <v>VlOvPVmexeOyhcdhnuofbstgiBTPmO</v>
      </c>
      <c r="G2384" s="31"/>
      <c r="H2384" s="31"/>
      <c r="I2384" s="31"/>
      <c r="J2384" s="31"/>
      <c r="K2384" s="31"/>
      <c r="L2384" s="31"/>
      <c r="M2384" s="31"/>
      <c r="N2384" s="31"/>
      <c r="O2384" s="31"/>
      <c r="P2384" s="31"/>
      <c r="Q2384" s="31"/>
      <c r="R2384" s="31"/>
      <c r="S2384" s="31"/>
      <c r="T2384" s="31"/>
      <c r="U2384" s="31"/>
      <c r="V2384" s="31"/>
      <c r="W2384" s="31" t="str">
        <f t="shared" si="73"/>
        <v>V_NEXT_HIGHER</v>
      </c>
      <c r="X2384" s="31"/>
      <c r="Y2384" s="31"/>
      <c r="Z2384" s="31"/>
      <c r="AA2384" s="31"/>
      <c r="AB2384" s="31"/>
      <c r="AC2384" s="31"/>
      <c r="AD2384" s="31"/>
      <c r="AE2384" s="31"/>
      <c r="AF2384" s="31"/>
      <c r="AG2384" s="31"/>
      <c r="AH2384" s="31"/>
    </row>
    <row r="2385" spans="1:34" x14ac:dyDescent="0.4">
      <c r="A2385" s="31">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31"/>
      <c r="C2385" s="25" t="str">
        <f t="shared" si="74"/>
        <v>001</v>
      </c>
      <c r="D2385" s="31"/>
      <c r="E2385" s="31"/>
      <c r="F2385" s="31" t="str">
        <f>IF(A2385&lt;&gt;"", _xlfn.IFNA(INDEX(Grunddaten!$A$9:$S$159,MATCH(A2385,Input_Lieferant!$B$9:$B$158,0),MATCH(W2385,Grunddaten!$A$8:$M$8,0)),""), "")&amp;""</f>
        <v/>
      </c>
      <c r="G2385" s="31"/>
      <c r="H2385" s="31"/>
      <c r="I2385" s="31"/>
      <c r="J2385" s="31"/>
      <c r="K2385" s="31"/>
      <c r="L2385" s="31"/>
      <c r="M2385" s="31"/>
      <c r="N2385" s="31"/>
      <c r="O2385" s="31"/>
      <c r="P2385" s="31"/>
      <c r="Q2385" s="31"/>
      <c r="R2385" s="31"/>
      <c r="S2385" s="31"/>
      <c r="T2385" s="31"/>
      <c r="U2385" s="31"/>
      <c r="V2385" s="31"/>
      <c r="W2385" s="31" t="str">
        <f t="shared" si="73"/>
        <v>V_ZERTFLUG</v>
      </c>
      <c r="X2385" s="31"/>
      <c r="Y2385" s="31"/>
      <c r="Z2385" s="31"/>
      <c r="AA2385" s="31"/>
      <c r="AB2385" s="31"/>
      <c r="AC2385" s="31"/>
      <c r="AD2385" s="31"/>
      <c r="AE2385" s="31"/>
      <c r="AF2385" s="31"/>
      <c r="AG2385" s="31"/>
      <c r="AH2385" s="31"/>
    </row>
    <row r="2386" spans="1:34" x14ac:dyDescent="0.4">
      <c r="A2386" s="31">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31"/>
      <c r="C2386" s="25" t="str">
        <f t="shared" si="74"/>
        <v>001</v>
      </c>
      <c r="D2386" s="31"/>
      <c r="E2386" s="31"/>
      <c r="F2386" s="31" t="str">
        <f>IF(A2386&lt;&gt;"", _xlfn.IFNA(INDEX('Systemmanager - Datenassistent'!$A$9:$AE$159,MATCH(A2386,Input_Lieferant!$B$9:$B$158,0),MATCH(W2386,'Systemmanager - Datenassistent'!$A$8:$AE$8,0)),""), "")&amp;""</f>
        <v/>
      </c>
      <c r="G2386" s="31"/>
      <c r="H2386" s="31"/>
      <c r="I2386" s="31"/>
      <c r="J2386" s="31"/>
      <c r="K2386" s="31"/>
      <c r="L2386" s="31"/>
      <c r="M2386" s="31"/>
      <c r="N2386" s="31"/>
      <c r="O2386" s="31"/>
      <c r="P2386" s="31"/>
      <c r="Q2386" s="31"/>
      <c r="R2386" s="31"/>
      <c r="S2386" s="31"/>
      <c r="T2386" s="31"/>
      <c r="U2386" s="31"/>
      <c r="V2386" s="31"/>
      <c r="W2386" s="31" t="str">
        <f t="shared" si="73"/>
        <v>V_APM</v>
      </c>
      <c r="X2386" s="31"/>
      <c r="Y2386" s="31"/>
      <c r="Z2386" s="31"/>
      <c r="AA2386" s="31"/>
      <c r="AB2386" s="31"/>
      <c r="AC2386" s="31"/>
      <c r="AD2386" s="31"/>
      <c r="AE2386" s="31"/>
      <c r="AF2386" s="31"/>
      <c r="AG2386" s="31"/>
      <c r="AH2386" s="31"/>
    </row>
    <row r="2387" spans="1:34" x14ac:dyDescent="0.4">
      <c r="A2387" s="31">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31"/>
      <c r="C2387" s="25" t="str">
        <f t="shared" si="74"/>
        <v>001</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V_CHEOPS</v>
      </c>
      <c r="X2387" s="31"/>
      <c r="Y2387" s="31"/>
      <c r="Z2387" s="31"/>
      <c r="AA2387" s="31"/>
      <c r="AB2387" s="31"/>
      <c r="AC2387" s="31"/>
      <c r="AD2387" s="31"/>
      <c r="AE2387" s="31"/>
      <c r="AF2387" s="31"/>
      <c r="AG2387" s="31"/>
      <c r="AH2387" s="31"/>
    </row>
    <row r="2388" spans="1:34" x14ac:dyDescent="0.4">
      <c r="A2388" s="31">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31"/>
      <c r="C2388" s="25" t="str">
        <f t="shared" si="74"/>
        <v>001</v>
      </c>
      <c r="D2388" s="31"/>
      <c r="E2388" s="31"/>
      <c r="F2388" s="31" t="str">
        <f>IF(A2388&lt;&gt;"", _xlfn.IFNA(INDEX('Systemmanager - Datenassistent'!$A$9:$AE$159,MATCH(A2388,Input_Lieferant!$B$9:$B$158,0),MATCH(W2388,'Systemmanager - Datenassistent'!$A$8:$AE$8,0)),""), "")&amp;""</f>
        <v>X</v>
      </c>
      <c r="G2388" s="31"/>
      <c r="H2388" s="31"/>
      <c r="I2388" s="31"/>
      <c r="J2388" s="31"/>
      <c r="K2388" s="31"/>
      <c r="L2388" s="31"/>
      <c r="M2388" s="31"/>
      <c r="N2388" s="31"/>
      <c r="O2388" s="31"/>
      <c r="P2388" s="31"/>
      <c r="Q2388" s="31"/>
      <c r="R2388" s="31"/>
      <c r="S2388" s="31"/>
      <c r="T2388" s="31"/>
      <c r="U2388" s="31"/>
      <c r="V2388" s="31"/>
      <c r="W2388" s="31" t="str">
        <f t="shared" si="73"/>
        <v>V_SVSAA</v>
      </c>
      <c r="X2388" s="31"/>
      <c r="Y2388" s="31"/>
      <c r="Z2388" s="31"/>
      <c r="AA2388" s="31"/>
      <c r="AB2388" s="31"/>
      <c r="AC2388" s="31"/>
      <c r="AD2388" s="31"/>
      <c r="AE2388" s="31"/>
      <c r="AF2388" s="31"/>
      <c r="AG2388" s="31"/>
      <c r="AH2388" s="31"/>
    </row>
    <row r="2389" spans="1:34" x14ac:dyDescent="0.4">
      <c r="A2389" s="31">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31"/>
      <c r="C2389" s="25" t="str">
        <f t="shared" si="74"/>
        <v>001</v>
      </c>
      <c r="D2389" s="31"/>
      <c r="E2389" s="31"/>
      <c r="F2389" s="31" t="str">
        <f>IF(A2389&lt;&gt;"", IFERROR(ROUND(INDEX(Input_Lieferant!$A$9:$AS$159,MATCH(A2389,Input_Lieferant!$B$9:$B$158,0),MATCH(W2389,Input_Lieferant!$A$8:$AS$8,0)),2),""), "")&amp;""</f>
        <v>4.76</v>
      </c>
      <c r="G2389" s="31"/>
      <c r="H2389" s="31"/>
      <c r="I2389" s="31"/>
      <c r="J2389" s="31"/>
      <c r="K2389" s="31"/>
      <c r="L2389" s="31"/>
      <c r="M2389" s="31"/>
      <c r="N2389" s="31"/>
      <c r="O2389" s="31"/>
      <c r="P2389" s="31"/>
      <c r="Q2389" s="31"/>
      <c r="R2389" s="31"/>
      <c r="S2389" s="31"/>
      <c r="T2389" s="31"/>
      <c r="U2389" s="31"/>
      <c r="V2389" s="31"/>
      <c r="W2389" s="31" t="str">
        <f t="shared" si="73"/>
        <v>V_BEWERTUNGSPREIS</v>
      </c>
      <c r="X2389" s="31"/>
      <c r="Y2389" s="31"/>
      <c r="Z2389" s="31"/>
      <c r="AA2389" s="31"/>
      <c r="AB2389" s="31"/>
      <c r="AC2389" s="31"/>
      <c r="AD2389" s="31"/>
      <c r="AE2389" s="31"/>
      <c r="AF2389" s="31"/>
      <c r="AG2389" s="31"/>
      <c r="AH2389" s="31"/>
    </row>
    <row r="2390" spans="1:34" x14ac:dyDescent="0.4">
      <c r="A2390" s="31">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31"/>
      <c r="C2390" s="25" t="str">
        <f t="shared" si="74"/>
        <v>001</v>
      </c>
      <c r="D2390" s="31"/>
      <c r="E2390" s="31"/>
      <c r="F2390" s="31" t="str">
        <f>IF(A2390&lt;&gt;"", _xlfn.IFNA(INDEX(Input_Lieferant!$A$9:$AS$159,MATCH(A2390,Input_Lieferant!$B$9:$B$158,0),MATCH(W2390,Input_Lieferant!$A$8:$AS$8,0)),""), "")&amp;""</f>
        <v>CHF</v>
      </c>
      <c r="G2390" s="31"/>
      <c r="H2390" s="31"/>
      <c r="I2390" s="31"/>
      <c r="J2390" s="31"/>
      <c r="K2390" s="31"/>
      <c r="L2390" s="31"/>
      <c r="M2390" s="31"/>
      <c r="N2390" s="31"/>
      <c r="O2390" s="31"/>
      <c r="P2390" s="31"/>
      <c r="Q2390" s="31"/>
      <c r="R2390" s="31"/>
      <c r="S2390" s="31"/>
      <c r="T2390" s="31"/>
      <c r="U2390" s="31"/>
      <c r="V2390" s="31"/>
      <c r="W2390" s="31" t="str">
        <f t="shared" si="73"/>
        <v>V_WAEHRUNG</v>
      </c>
      <c r="X2390" s="31"/>
      <c r="Y2390" s="31"/>
      <c r="Z2390" s="31"/>
      <c r="AA2390" s="31"/>
      <c r="AB2390" s="31"/>
      <c r="AC2390" s="31"/>
      <c r="AD2390" s="31"/>
      <c r="AE2390" s="31"/>
      <c r="AF2390" s="31"/>
      <c r="AG2390" s="31"/>
      <c r="AH2390" s="31"/>
    </row>
    <row r="2391" spans="1:34" x14ac:dyDescent="0.4">
      <c r="A2391" s="31">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31"/>
      <c r="C2391" s="25" t="str">
        <f t="shared" si="74"/>
        <v>001</v>
      </c>
      <c r="D2391" s="31"/>
      <c r="E2391" s="31"/>
      <c r="F2391" s="31" t="str">
        <f>IF(A2391&lt;&gt;"", _xlfn.IFNA(INDEX(Input_Lieferant!$A$9:$AS$159,MATCH(A2391,Input_Lieferant!$B$9:$B$158,0),MATCH(W2391,Input_Lieferant!$A$8:$AS$8,0)),""), "")&amp;""</f>
        <v>62</v>
      </c>
      <c r="G2391" s="31"/>
      <c r="H2391" s="31"/>
      <c r="I2391" s="31"/>
      <c r="J2391" s="31"/>
      <c r="K2391" s="31"/>
      <c r="L2391" s="31"/>
      <c r="M2391" s="31"/>
      <c r="N2391" s="31"/>
      <c r="O2391" s="31"/>
      <c r="P2391" s="31"/>
      <c r="Q2391" s="31"/>
      <c r="R2391" s="31"/>
      <c r="S2391" s="31"/>
      <c r="T2391" s="31"/>
      <c r="U2391" s="31"/>
      <c r="V2391" s="31"/>
      <c r="W2391" s="31" t="str">
        <f t="shared" si="73"/>
        <v>V_PREISEINHEIT</v>
      </c>
      <c r="X2391" s="31"/>
      <c r="Y2391" s="31"/>
      <c r="Z2391" s="31"/>
      <c r="AA2391" s="31"/>
      <c r="AB2391" s="31"/>
      <c r="AC2391" s="31"/>
      <c r="AD2391" s="31"/>
      <c r="AE2391" s="31"/>
      <c r="AF2391" s="31"/>
      <c r="AG2391" s="31"/>
      <c r="AH2391" s="31"/>
    </row>
    <row r="2392" spans="1:34" x14ac:dyDescent="0.4">
      <c r="A2392" s="31">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31"/>
      <c r="C2392" s="25" t="str">
        <f t="shared" si="74"/>
        <v>001</v>
      </c>
      <c r="D2392" s="31"/>
      <c r="E2392" s="31"/>
      <c r="F2392" s="31">
        <f ca="1">IF(A2392&lt;&gt;"",NOW(),"")</f>
        <v>45755.458306597226</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V_GUELTIGAB</v>
      </c>
      <c r="X2392" s="31"/>
      <c r="Y2392" s="31"/>
      <c r="Z2392" s="31"/>
      <c r="AA2392" s="31"/>
      <c r="AB2392" s="31"/>
      <c r="AC2392" s="31"/>
      <c r="AD2392" s="31"/>
      <c r="AE2392" s="31"/>
      <c r="AF2392" s="31"/>
      <c r="AG2392" s="31"/>
      <c r="AH2392" s="31"/>
    </row>
    <row r="2393" spans="1:34" x14ac:dyDescent="0.4">
      <c r="A2393" s="31">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31"/>
      <c r="C2393" s="25" t="str">
        <f t="shared" si="74"/>
        <v>001</v>
      </c>
      <c r="D2393" s="31"/>
      <c r="E2393" s="31"/>
      <c r="F2393" s="31" t="str">
        <f>IF(A2393&lt;&gt;"", _xlfn.IFNA(INDEX('Systemmanager - Datenassistent'!$A$9:$AE$159,MATCH(A2393,Input_Lieferant!$B$9:$B$158,0),MATCH(W2393,'Systemmanager - Datenassistent'!$A$8:$AE$8,0)),""), "")&amp;""</f>
        <v>X</v>
      </c>
      <c r="G2393" s="31"/>
      <c r="H2393" s="31"/>
      <c r="I2393" s="31"/>
      <c r="J2393" s="31"/>
      <c r="K2393" s="31"/>
      <c r="L2393" s="31"/>
      <c r="M2393" s="31"/>
      <c r="N2393" s="31"/>
      <c r="O2393" s="31"/>
      <c r="P2393" s="31"/>
      <c r="Q2393" s="31"/>
      <c r="R2393" s="31"/>
      <c r="S2393" s="31"/>
      <c r="T2393" s="31"/>
      <c r="U2393" s="31"/>
      <c r="V2393" s="31"/>
      <c r="W2393" s="31" t="str">
        <f t="shared" si="75"/>
        <v>V_MIET_RELEVANZ</v>
      </c>
      <c r="X2393" s="31"/>
      <c r="Y2393" s="31"/>
      <c r="Z2393" s="31"/>
      <c r="AA2393" s="31"/>
      <c r="AB2393" s="31"/>
      <c r="AC2393" s="31"/>
      <c r="AD2393" s="31"/>
      <c r="AE2393" s="31"/>
      <c r="AF2393" s="31"/>
      <c r="AG2393" s="31"/>
      <c r="AH2393" s="31"/>
    </row>
    <row r="2394" spans="1:34" x14ac:dyDescent="0.4">
      <c r="A2394" s="31">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31"/>
      <c r="C2394" s="25" t="str">
        <f t="shared" si="74"/>
        <v>001</v>
      </c>
      <c r="D2394" s="31"/>
      <c r="E2394" s="31"/>
      <c r="F2394" s="31" t="str">
        <f>IF(A2394&lt;&gt;"", _xlfn.IFNA(INDEX('Systemmanager - Datenassistent'!$A$9:$AE$159,MATCH(A2394,Input_Lieferant!$B$9:$B$158,0),MATCH(W2394,'Systemmanager - Datenassistent'!$A$8:$AE$8,0)),""), "")&amp;""</f>
        <v>9</v>
      </c>
      <c r="G2394" s="31"/>
      <c r="H2394" s="31"/>
      <c r="I2394" s="31"/>
      <c r="J2394" s="31"/>
      <c r="K2394" s="31"/>
      <c r="L2394" s="31"/>
      <c r="M2394" s="31"/>
      <c r="N2394" s="31"/>
      <c r="O2394" s="31"/>
      <c r="P2394" s="31"/>
      <c r="Q2394" s="31"/>
      <c r="R2394" s="31"/>
      <c r="S2394" s="31"/>
      <c r="T2394" s="31"/>
      <c r="U2394" s="31"/>
      <c r="V2394" s="31"/>
      <c r="W2394" s="31" t="str">
        <f t="shared" si="75"/>
        <v>V_NACHSCHUBKLASSE</v>
      </c>
      <c r="X2394" s="31"/>
      <c r="Y2394" s="31"/>
      <c r="Z2394" s="31"/>
      <c r="AA2394" s="31"/>
      <c r="AB2394" s="31"/>
      <c r="AC2394" s="31"/>
      <c r="AD2394" s="31"/>
      <c r="AE2394" s="31"/>
      <c r="AF2394" s="31"/>
      <c r="AG2394" s="31"/>
      <c r="AH2394" s="31"/>
    </row>
    <row r="2395" spans="1:34" x14ac:dyDescent="0.4">
      <c r="A2395" s="31">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31"/>
      <c r="C2395" s="25" t="str">
        <f t="shared" si="74"/>
        <v>001</v>
      </c>
      <c r="D2395" s="31"/>
      <c r="E2395" s="31"/>
      <c r="F2395" s="31" t="str">
        <f>IF(A2395&lt;&gt;"", _xlfn.IFNA(INDEX(Input_Lieferant!$A$9:$AS$159,MATCH(A2395,Input_Lieferant!$B$9:$B$158,0),MATCH(W2395,Input_Lieferant!$A$8:$AS$8,0)),""), "")&amp;""</f>
        <v>31</v>
      </c>
      <c r="G2395" s="31"/>
      <c r="H2395" s="31"/>
      <c r="I2395" s="31"/>
      <c r="J2395" s="31"/>
      <c r="K2395" s="31"/>
      <c r="L2395" s="31"/>
      <c r="M2395" s="31"/>
      <c r="N2395" s="31"/>
      <c r="O2395" s="31"/>
      <c r="P2395" s="31"/>
      <c r="Q2395" s="31"/>
      <c r="R2395" s="31"/>
      <c r="S2395" s="31"/>
      <c r="T2395" s="31"/>
      <c r="U2395" s="31"/>
      <c r="V2395" s="31"/>
      <c r="W2395" s="31" t="str">
        <f t="shared" si="75"/>
        <v>V_LAGERFAEHIGKEIT</v>
      </c>
      <c r="X2395" s="31"/>
      <c r="Y2395" s="31"/>
      <c r="Z2395" s="31"/>
      <c r="AA2395" s="31"/>
      <c r="AB2395" s="31"/>
      <c r="AC2395" s="31"/>
      <c r="AD2395" s="31"/>
      <c r="AE2395" s="31"/>
      <c r="AF2395" s="31"/>
      <c r="AG2395" s="31"/>
      <c r="AH2395" s="31"/>
    </row>
    <row r="2396" spans="1:34" x14ac:dyDescent="0.4">
      <c r="A2396" s="31">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31"/>
      <c r="C2396" s="25" t="str">
        <f t="shared" si="74"/>
        <v>001</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V_BETRIEBSMITTEL</v>
      </c>
      <c r="X2396" s="31"/>
      <c r="Y2396" s="31"/>
      <c r="Z2396" s="31"/>
      <c r="AA2396" s="31"/>
      <c r="AB2396" s="31"/>
      <c r="AC2396" s="31"/>
      <c r="AD2396" s="31"/>
      <c r="AE2396" s="31"/>
      <c r="AF2396" s="31"/>
      <c r="AG2396" s="31"/>
      <c r="AH2396" s="31"/>
    </row>
    <row r="2397" spans="1:34" x14ac:dyDescent="0.4">
      <c r="A2397" s="31">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31"/>
      <c r="C2397" s="25" t="str">
        <f t="shared" si="74"/>
        <v>001</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31"/>
      <c r="H2397" s="31"/>
      <c r="I2397" s="31"/>
      <c r="J2397" s="31"/>
      <c r="K2397" s="31"/>
      <c r="L2397" s="31"/>
      <c r="M2397" s="31"/>
      <c r="N2397" s="31"/>
      <c r="O2397" s="31"/>
      <c r="P2397" s="31"/>
      <c r="Q2397" s="31"/>
      <c r="R2397" s="31"/>
      <c r="S2397" s="31"/>
      <c r="T2397" s="31"/>
      <c r="U2397" s="31"/>
      <c r="V2397" s="31"/>
      <c r="W2397" s="31" t="str">
        <f t="shared" si="75"/>
        <v>V_SONDERBETRIEBSMITTEL_MKZ</v>
      </c>
      <c r="X2397" s="31"/>
      <c r="Y2397" s="31"/>
      <c r="Z2397" s="31"/>
      <c r="AA2397" s="31"/>
      <c r="AB2397" s="31"/>
      <c r="AC2397" s="31"/>
      <c r="AD2397" s="31"/>
      <c r="AE2397" s="31"/>
      <c r="AF2397" s="31"/>
      <c r="AG2397" s="31"/>
      <c r="AH2397" s="31"/>
    </row>
    <row r="2398" spans="1:34" x14ac:dyDescent="0.4">
      <c r="A2398" s="31">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31"/>
      <c r="C2398" s="25" t="str">
        <f t="shared" si="74"/>
        <v>001</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V_SONDERBETRIEBSMITTEL_PRD</v>
      </c>
      <c r="X2398" s="31"/>
      <c r="Y2398" s="31"/>
      <c r="Z2398" s="31"/>
      <c r="AA2398" s="31"/>
      <c r="AB2398" s="31"/>
      <c r="AC2398" s="31"/>
      <c r="AD2398" s="31"/>
      <c r="AE2398" s="31"/>
      <c r="AF2398" s="31"/>
      <c r="AG2398" s="31"/>
      <c r="AH2398" s="31"/>
    </row>
    <row r="2399" spans="1:34" x14ac:dyDescent="0.4">
      <c r="A2399" s="31">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31"/>
      <c r="C2399" s="25" t="str">
        <f t="shared" si="74"/>
        <v>001</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V_SONDERBETRIEBSMITTEL_TRP</v>
      </c>
      <c r="X2399" s="31"/>
      <c r="Y2399" s="31"/>
      <c r="Z2399" s="31"/>
      <c r="AA2399" s="31"/>
      <c r="AB2399" s="31"/>
      <c r="AC2399" s="31"/>
      <c r="AD2399" s="31"/>
      <c r="AE2399" s="31"/>
      <c r="AF2399" s="31"/>
      <c r="AG2399" s="31"/>
      <c r="AH2399" s="31"/>
    </row>
    <row r="2400" spans="1:34" x14ac:dyDescent="0.4">
      <c r="A2400" s="31">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31"/>
      <c r="C2400" s="25" t="str">
        <f t="shared" si="74"/>
        <v>001</v>
      </c>
      <c r="D2400" s="31"/>
      <c r="E2400" s="31"/>
      <c r="F2400" s="31" t="str">
        <f>IF(A2400&lt;&gt;"", _xlfn.IFNA(INDEX(Grunddaten!$A$9:$S$159,MATCH(A2400,Input_Lieferant!$B$9:$B$158,0),MATCH(W2400,Grunddaten!$A$8:$M$8,0)),""), "")&amp;""</f>
        <v>iisKnbqrtwgGkXreXLHFPjdyWXydyX</v>
      </c>
      <c r="G2400" s="31"/>
      <c r="H2400" s="31"/>
      <c r="I2400" s="31"/>
      <c r="J2400" s="31"/>
      <c r="K2400" s="31"/>
      <c r="L2400" s="31"/>
      <c r="M2400" s="31"/>
      <c r="N2400" s="31"/>
      <c r="O2400" s="31"/>
      <c r="P2400" s="31"/>
      <c r="Q2400" s="31"/>
      <c r="R2400" s="31"/>
      <c r="S2400" s="31"/>
      <c r="T2400" s="31"/>
      <c r="U2400" s="31"/>
      <c r="V2400" s="31"/>
      <c r="W2400" s="31" t="str">
        <f t="shared" si="75"/>
        <v>V_A_NUMMER</v>
      </c>
      <c r="X2400" s="31"/>
      <c r="Y2400" s="31"/>
      <c r="Z2400" s="31"/>
      <c r="AA2400" s="31"/>
      <c r="AB2400" s="31"/>
      <c r="AC2400" s="31"/>
      <c r="AD2400" s="31"/>
      <c r="AE2400" s="31"/>
      <c r="AF2400" s="31"/>
      <c r="AG2400" s="31"/>
      <c r="AH2400" s="31"/>
    </row>
    <row r="2401" spans="1:34" x14ac:dyDescent="0.4">
      <c r="A2401" s="31">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31"/>
      <c r="C2401" s="25" t="str">
        <f t="shared" si="74"/>
        <v>001</v>
      </c>
      <c r="D2401" s="31"/>
      <c r="E2401" s="31"/>
      <c r="F2401" s="31" t="str">
        <f>IF(A2401&lt;&gt;"", _xlfn.IFNA(INDEX(Grunddaten!$A$9:$S$159,MATCH(A2401,Input_Lieferant!$B$9:$B$158,0),MATCH(W2401,Grunddaten!$A$8:$M$8,0)),""), "")&amp;""</f>
        <v>2.28</v>
      </c>
      <c r="G2401" s="31"/>
      <c r="H2401" s="31"/>
      <c r="I2401" s="31"/>
      <c r="J2401" s="31"/>
      <c r="K2401" s="31"/>
      <c r="L2401" s="31"/>
      <c r="M2401" s="31"/>
      <c r="N2401" s="31"/>
      <c r="O2401" s="31"/>
      <c r="P2401" s="31"/>
      <c r="Q2401" s="31"/>
      <c r="R2401" s="31"/>
      <c r="S2401" s="31"/>
      <c r="T2401" s="31"/>
      <c r="U2401" s="31"/>
      <c r="V2401" s="31"/>
      <c r="W2401" s="31" t="str">
        <f t="shared" si="75"/>
        <v>V_REVFREMD</v>
      </c>
      <c r="X2401" s="31"/>
      <c r="Y2401" s="31"/>
      <c r="Z2401" s="31"/>
      <c r="AA2401" s="31"/>
      <c r="AB2401" s="31"/>
      <c r="AC2401" s="31"/>
      <c r="AD2401" s="31"/>
      <c r="AE2401" s="31"/>
      <c r="AF2401" s="31"/>
      <c r="AG2401" s="31"/>
      <c r="AH2401" s="31"/>
    </row>
    <row r="2402" spans="1:34" x14ac:dyDescent="0.4">
      <c r="A2402" s="31">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31"/>
      <c r="C2402" s="25" t="str">
        <f t="shared" si="74"/>
        <v>001</v>
      </c>
      <c r="D2402" s="31"/>
      <c r="E2402" s="31"/>
      <c r="F2402" s="31" t="str">
        <f>IF(A2402&lt;&gt;"", _xlfn.IFNA(INDEX(Grunddaten!$A$9:$S$159,MATCH(A2402,Input_Lieferant!$B$9:$B$158,0),MATCH(W2402,Grunddaten!$A$8:$M$8,0)),""), "")&amp;""</f>
        <v>7.36</v>
      </c>
      <c r="G2402" s="31"/>
      <c r="H2402" s="31"/>
      <c r="I2402" s="31"/>
      <c r="J2402" s="31"/>
      <c r="K2402" s="31"/>
      <c r="L2402" s="31"/>
      <c r="M2402" s="31"/>
      <c r="N2402" s="31"/>
      <c r="O2402" s="31"/>
      <c r="P2402" s="31"/>
      <c r="Q2402" s="31"/>
      <c r="R2402" s="31"/>
      <c r="S2402" s="31"/>
      <c r="T2402" s="31"/>
      <c r="U2402" s="31"/>
      <c r="V2402" s="31"/>
      <c r="W2402" s="31" t="str">
        <f t="shared" si="75"/>
        <v>V_REVEIGEN</v>
      </c>
      <c r="X2402" s="31"/>
      <c r="Y2402" s="31"/>
      <c r="Z2402" s="31"/>
      <c r="AA2402" s="31"/>
      <c r="AB2402" s="31"/>
      <c r="AC2402" s="31"/>
      <c r="AD2402" s="31"/>
      <c r="AE2402" s="31"/>
      <c r="AF2402" s="31"/>
      <c r="AG2402" s="31"/>
      <c r="AH2402" s="31"/>
    </row>
    <row r="2403" spans="1:34" x14ac:dyDescent="0.4">
      <c r="A2403" s="31">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31"/>
      <c r="C2403" s="25" t="str">
        <f t="shared" si="74"/>
        <v>001</v>
      </c>
      <c r="D2403" s="31"/>
      <c r="E2403" s="31"/>
      <c r="F2403" s="31" t="str">
        <f>IF(A2403&lt;&gt;"", _xlfn.IFNA(INDEX('Systemmanager - Datenassistent'!$A$9:$AE$159,MATCH(A2403,Input_Lieferant!$B$9:$B$158,0),MATCH(W2403,'Systemmanager - Datenassistent'!$A$8:$AE$8,0)),""), "")&amp;""</f>
        <v>LOdTjJPEVLUnWDaDVBWJoPUqfXRAsy</v>
      </c>
      <c r="G2403" s="31"/>
      <c r="H2403" s="31"/>
      <c r="I2403" s="31"/>
      <c r="J2403" s="31"/>
      <c r="K2403" s="31"/>
      <c r="L2403" s="31"/>
      <c r="M2403" s="31"/>
      <c r="N2403" s="31"/>
      <c r="O2403" s="31"/>
      <c r="P2403" s="31"/>
      <c r="Q2403" s="31"/>
      <c r="R2403" s="31"/>
      <c r="S2403" s="31"/>
      <c r="T2403" s="31"/>
      <c r="U2403" s="31"/>
      <c r="V2403" s="31"/>
      <c r="W2403" s="31" t="str">
        <f t="shared" si="75"/>
        <v>V_SYSTEMMANAGER</v>
      </c>
      <c r="X2403" s="31"/>
      <c r="Y2403" s="31"/>
      <c r="Z2403" s="31"/>
      <c r="AA2403" s="31"/>
      <c r="AB2403" s="31"/>
      <c r="AC2403" s="31"/>
      <c r="AD2403" s="31"/>
      <c r="AE2403" s="31"/>
      <c r="AF2403" s="31"/>
      <c r="AG2403" s="31"/>
      <c r="AH2403" s="31"/>
    </row>
    <row r="2404" spans="1:34" x14ac:dyDescent="0.4">
      <c r="A2404" s="31">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31"/>
      <c r="C2404" s="25" t="str">
        <f t="shared" si="74"/>
        <v>001</v>
      </c>
      <c r="D2404" s="31"/>
      <c r="E2404" s="31"/>
      <c r="F2404" s="31" t="str">
        <f>IF(A2404&lt;&gt;"", _xlfn.IFNA(INDEX(Grunddaten!$A$9:$S$159,MATCH(A2404,Input_Lieferant!$B$9:$B$158,0),MATCH(W2404,Grunddaten!$A$8:$M$8,0)),""), "")&amp;""</f>
        <v>P</v>
      </c>
      <c r="G2404" s="31"/>
      <c r="H2404" s="31"/>
      <c r="I2404" s="31"/>
      <c r="J2404" s="31"/>
      <c r="K2404" s="31"/>
      <c r="L2404" s="31"/>
      <c r="M2404" s="31"/>
      <c r="N2404" s="31"/>
      <c r="O2404" s="31"/>
      <c r="P2404" s="31"/>
      <c r="Q2404" s="31"/>
      <c r="R2404" s="31"/>
      <c r="S2404" s="31"/>
      <c r="T2404" s="31"/>
      <c r="U2404" s="31"/>
      <c r="V2404" s="31"/>
      <c r="W2404" s="31" t="str">
        <f t="shared" si="75"/>
        <v>V_UEBERSETZUNG</v>
      </c>
      <c r="X2404" s="31"/>
      <c r="Y2404" s="31"/>
      <c r="Z2404" s="31"/>
      <c r="AA2404" s="31"/>
      <c r="AB2404" s="31"/>
      <c r="AC2404" s="31"/>
      <c r="AD2404" s="31"/>
      <c r="AE2404" s="31"/>
      <c r="AF2404" s="31"/>
      <c r="AG2404" s="31"/>
      <c r="AH2404" s="31"/>
    </row>
    <row r="2405" spans="1:34" x14ac:dyDescent="0.4">
      <c r="A2405" s="31">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31"/>
      <c r="C2405" s="25" t="str">
        <f t="shared" si="74"/>
        <v>001</v>
      </c>
      <c r="D2405" s="31"/>
      <c r="E2405" s="31"/>
      <c r="F2405" s="31" t="str">
        <f>IF(A2405&lt;&gt;"", _xlfn.IFNA(INDEX('Systemmanager - Datenassistent'!$A$9:$AE$159,MATCH(A2405,Input_Lieferant!$B$9:$B$158,0),MATCH(W2405,'Systemmanager - Datenassistent'!$A$8:$AE$8,0)),""), "")&amp;""</f>
        <v>DAxEWrLNTvSmNgAtexfXFJVjXDGQrb</v>
      </c>
      <c r="G2405" s="31"/>
      <c r="H2405" s="31"/>
      <c r="I2405" s="31"/>
      <c r="J2405" s="31"/>
      <c r="K2405" s="31"/>
      <c r="L2405" s="31"/>
      <c r="M2405" s="31"/>
      <c r="N2405" s="31"/>
      <c r="O2405" s="31"/>
      <c r="P2405" s="31"/>
      <c r="Q2405" s="31"/>
      <c r="R2405" s="31"/>
      <c r="S2405" s="31"/>
      <c r="T2405" s="31"/>
      <c r="U2405" s="31"/>
      <c r="V2405" s="31"/>
      <c r="W2405" s="31" t="str">
        <f t="shared" si="75"/>
        <v>V_KENNZIFFER</v>
      </c>
      <c r="X2405" s="31"/>
      <c r="Y2405" s="31"/>
      <c r="Z2405" s="31"/>
      <c r="AA2405" s="31"/>
      <c r="AB2405" s="31"/>
      <c r="AC2405" s="31"/>
      <c r="AD2405" s="31"/>
      <c r="AE2405" s="31"/>
      <c r="AF2405" s="31"/>
      <c r="AG2405" s="31"/>
      <c r="AH2405" s="31"/>
    </row>
    <row r="2406" spans="1:34" x14ac:dyDescent="0.4">
      <c r="A2406" s="31">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31"/>
      <c r="C2406" s="25" t="str">
        <f t="shared" si="74"/>
        <v>001</v>
      </c>
      <c r="D2406" s="31"/>
      <c r="E2406" s="31"/>
      <c r="F2406" s="31" t="str">
        <f>IF(A2406&lt;&gt;"", _xlfn.IFNA(INDEX('Systemmanager - Datenassistent'!$A$9:$AE$159,MATCH(A2406,Input_Lieferant!$B$9:$B$158,0),MATCH(W2406,'Systemmanager - Datenassistent'!$A$8:$AE$8,0)),""), "")&amp;""</f>
        <v>UTphUatudmoNrxRlgDPzayazzFlAKC</v>
      </c>
      <c r="G2406" s="31"/>
      <c r="H2406" s="31"/>
      <c r="I2406" s="31"/>
      <c r="J2406" s="31"/>
      <c r="K2406" s="31"/>
      <c r="L2406" s="31"/>
      <c r="M2406" s="31"/>
      <c r="N2406" s="31"/>
      <c r="O2406" s="31"/>
      <c r="P2406" s="31"/>
      <c r="Q2406" s="31"/>
      <c r="R2406" s="31"/>
      <c r="S2406" s="31"/>
      <c r="T2406" s="31"/>
      <c r="U2406" s="31"/>
      <c r="V2406" s="31"/>
      <c r="W2406" s="31" t="str">
        <f t="shared" si="75"/>
        <v>V_NEXT_HIGHER</v>
      </c>
      <c r="X2406" s="31"/>
      <c r="Y2406" s="31"/>
      <c r="Z2406" s="31"/>
      <c r="AA2406" s="31"/>
      <c r="AB2406" s="31"/>
      <c r="AC2406" s="31"/>
      <c r="AD2406" s="31"/>
      <c r="AE2406" s="31"/>
      <c r="AF2406" s="31"/>
      <c r="AG2406" s="31"/>
      <c r="AH2406" s="31"/>
    </row>
    <row r="2407" spans="1:34" x14ac:dyDescent="0.4">
      <c r="A2407" s="31">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31"/>
      <c r="C2407" s="25" t="str">
        <f t="shared" si="74"/>
        <v>001</v>
      </c>
      <c r="D2407" s="31"/>
      <c r="E2407" s="31"/>
      <c r="F2407" s="31" t="str">
        <f>IF(A2407&lt;&gt;"", _xlfn.IFNA(INDEX(Grunddaten!$A$9:$S$159,MATCH(A2407,Input_Lieferant!$B$9:$B$158,0),MATCH(W2407,Grunddaten!$A$8:$M$8,0)),""), "")&amp;""</f>
        <v/>
      </c>
      <c r="G2407" s="31"/>
      <c r="H2407" s="31"/>
      <c r="I2407" s="31"/>
      <c r="J2407" s="31"/>
      <c r="K2407" s="31"/>
      <c r="L2407" s="31"/>
      <c r="M2407" s="31"/>
      <c r="N2407" s="31"/>
      <c r="O2407" s="31"/>
      <c r="P2407" s="31"/>
      <c r="Q2407" s="31"/>
      <c r="R2407" s="31"/>
      <c r="S2407" s="31"/>
      <c r="T2407" s="31"/>
      <c r="U2407" s="31"/>
      <c r="V2407" s="31"/>
      <c r="W2407" s="31" t="str">
        <f t="shared" si="75"/>
        <v>V_ZERTFLUG</v>
      </c>
      <c r="X2407" s="31"/>
      <c r="Y2407" s="31"/>
      <c r="Z2407" s="31"/>
      <c r="AA2407" s="31"/>
      <c r="AB2407" s="31"/>
      <c r="AC2407" s="31"/>
      <c r="AD2407" s="31"/>
      <c r="AE2407" s="31"/>
      <c r="AF2407" s="31"/>
      <c r="AG2407" s="31"/>
      <c r="AH2407" s="31"/>
    </row>
    <row r="2408" spans="1:34" x14ac:dyDescent="0.4">
      <c r="A2408" s="31">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31"/>
      <c r="C2408" s="25" t="str">
        <f t="shared" si="74"/>
        <v>001</v>
      </c>
      <c r="D2408" s="31"/>
      <c r="E2408" s="31"/>
      <c r="F2408" s="31" t="str">
        <f>IF(A2408&lt;&gt;"", _xlfn.IFNA(INDEX('Systemmanager - Datenassistent'!$A$9:$AE$159,MATCH(A2408,Input_Lieferant!$B$9:$B$158,0),MATCH(W2408,'Systemmanager - Datenassistent'!$A$8:$AE$8,0)),""), "")&amp;""</f>
        <v>X</v>
      </c>
      <c r="G2408" s="31"/>
      <c r="H2408" s="31"/>
      <c r="I2408" s="31"/>
      <c r="J2408" s="31"/>
      <c r="K2408" s="31"/>
      <c r="L2408" s="31"/>
      <c r="M2408" s="31"/>
      <c r="N2408" s="31"/>
      <c r="O2408" s="31"/>
      <c r="P2408" s="31"/>
      <c r="Q2408" s="31"/>
      <c r="R2408" s="31"/>
      <c r="S2408" s="31"/>
      <c r="T2408" s="31"/>
      <c r="U2408" s="31"/>
      <c r="V2408" s="31"/>
      <c r="W2408" s="31" t="str">
        <f t="shared" si="75"/>
        <v>V_APM</v>
      </c>
      <c r="X2408" s="31"/>
      <c r="Y2408" s="31"/>
      <c r="Z2408" s="31"/>
      <c r="AA2408" s="31"/>
      <c r="AB2408" s="31"/>
      <c r="AC2408" s="31"/>
      <c r="AD2408" s="31"/>
      <c r="AE2408" s="31"/>
      <c r="AF2408" s="31"/>
      <c r="AG2408" s="31"/>
      <c r="AH2408" s="31"/>
    </row>
    <row r="2409" spans="1:34" x14ac:dyDescent="0.4">
      <c r="A2409" s="31">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31"/>
      <c r="C2409" s="25" t="str">
        <f t="shared" si="74"/>
        <v>001</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V_CHEOPS</v>
      </c>
      <c r="X2409" s="31"/>
      <c r="Y2409" s="31"/>
      <c r="Z2409" s="31"/>
      <c r="AA2409" s="31"/>
      <c r="AB2409" s="31"/>
      <c r="AC2409" s="31"/>
      <c r="AD2409" s="31"/>
      <c r="AE2409" s="31"/>
      <c r="AF2409" s="31"/>
      <c r="AG2409" s="31"/>
      <c r="AH2409" s="31"/>
    </row>
    <row r="2410" spans="1:34" x14ac:dyDescent="0.4">
      <c r="A2410" s="31">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31"/>
      <c r="C2410" s="25" t="str">
        <f t="shared" si="74"/>
        <v>001</v>
      </c>
      <c r="D2410" s="31"/>
      <c r="E2410" s="31"/>
      <c r="F2410" s="31" t="str">
        <f>IF(A2410&lt;&gt;"", _xlfn.IFNA(INDEX('Systemmanager - Datenassistent'!$A$9:$AE$159,MATCH(A2410,Input_Lieferant!$B$9:$B$158,0),MATCH(W2410,'Systemmanager - Datenassistent'!$A$8:$AE$8,0)),""), "")&amp;""</f>
        <v/>
      </c>
      <c r="G2410" s="31"/>
      <c r="H2410" s="31"/>
      <c r="I2410" s="31"/>
      <c r="J2410" s="31"/>
      <c r="K2410" s="31"/>
      <c r="L2410" s="31"/>
      <c r="M2410" s="31"/>
      <c r="N2410" s="31"/>
      <c r="O2410" s="31"/>
      <c r="P2410" s="31"/>
      <c r="Q2410" s="31"/>
      <c r="R2410" s="31"/>
      <c r="S2410" s="31"/>
      <c r="T2410" s="31"/>
      <c r="U2410" s="31"/>
      <c r="V2410" s="31"/>
      <c r="W2410" s="31" t="str">
        <f t="shared" si="75"/>
        <v>V_SVSAA</v>
      </c>
      <c r="X2410" s="31"/>
      <c r="Y2410" s="31"/>
      <c r="Z2410" s="31"/>
      <c r="AA2410" s="31"/>
      <c r="AB2410" s="31"/>
      <c r="AC2410" s="31"/>
      <c r="AD2410" s="31"/>
      <c r="AE2410" s="31"/>
      <c r="AF2410" s="31"/>
      <c r="AG2410" s="31"/>
      <c r="AH2410" s="31"/>
    </row>
    <row r="2411" spans="1:34" x14ac:dyDescent="0.4">
      <c r="A2411" s="31">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31"/>
      <c r="C2411" s="25" t="str">
        <f t="shared" si="74"/>
        <v>001</v>
      </c>
      <c r="D2411" s="31"/>
      <c r="E2411" s="31"/>
      <c r="F2411" s="31" t="str">
        <f>IF(A2411&lt;&gt;"", IFERROR(ROUND(INDEX(Input_Lieferant!$A$9:$AS$159,MATCH(A2411,Input_Lieferant!$B$9:$B$158,0),MATCH(W2411,Input_Lieferant!$A$8:$AS$8,0)),2),""), "")&amp;""</f>
        <v>9.24</v>
      </c>
      <c r="G2411" s="31"/>
      <c r="H2411" s="31"/>
      <c r="I2411" s="31"/>
      <c r="J2411" s="31"/>
      <c r="K2411" s="31"/>
      <c r="L2411" s="31"/>
      <c r="M2411" s="31"/>
      <c r="N2411" s="31"/>
      <c r="O2411" s="31"/>
      <c r="P2411" s="31"/>
      <c r="Q2411" s="31"/>
      <c r="R2411" s="31"/>
      <c r="S2411" s="31"/>
      <c r="T2411" s="31"/>
      <c r="U2411" s="31"/>
      <c r="V2411" s="31"/>
      <c r="W2411" s="31" t="str">
        <f t="shared" si="75"/>
        <v>V_BEWERTUNGSPREIS</v>
      </c>
      <c r="X2411" s="31"/>
      <c r="Y2411" s="31"/>
      <c r="Z2411" s="31"/>
      <c r="AA2411" s="31"/>
      <c r="AB2411" s="31"/>
      <c r="AC2411" s="31"/>
      <c r="AD2411" s="31"/>
      <c r="AE2411" s="31"/>
      <c r="AF2411" s="31"/>
      <c r="AG2411" s="31"/>
      <c r="AH2411" s="31"/>
    </row>
    <row r="2412" spans="1:34" x14ac:dyDescent="0.4">
      <c r="A2412" s="31">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31"/>
      <c r="C2412" s="25" t="str">
        <f t="shared" si="74"/>
        <v>001</v>
      </c>
      <c r="D2412" s="31"/>
      <c r="E2412" s="31"/>
      <c r="F2412" s="31" t="str">
        <f>IF(A2412&lt;&gt;"", _xlfn.IFNA(INDEX(Input_Lieferant!$A$9:$AS$159,MATCH(A2412,Input_Lieferant!$B$9:$B$158,0),MATCH(W2412,Input_Lieferant!$A$8:$AS$8,0)),""), "")&amp;""</f>
        <v>CHF</v>
      </c>
      <c r="G2412" s="31"/>
      <c r="H2412" s="31"/>
      <c r="I2412" s="31"/>
      <c r="J2412" s="31"/>
      <c r="K2412" s="31"/>
      <c r="L2412" s="31"/>
      <c r="M2412" s="31"/>
      <c r="N2412" s="31"/>
      <c r="O2412" s="31"/>
      <c r="P2412" s="31"/>
      <c r="Q2412" s="31"/>
      <c r="R2412" s="31"/>
      <c r="S2412" s="31"/>
      <c r="T2412" s="31"/>
      <c r="U2412" s="31"/>
      <c r="V2412" s="31"/>
      <c r="W2412" s="31" t="str">
        <f t="shared" si="75"/>
        <v>V_WAEHRUNG</v>
      </c>
      <c r="X2412" s="31"/>
      <c r="Y2412" s="31"/>
      <c r="Z2412" s="31"/>
      <c r="AA2412" s="31"/>
      <c r="AB2412" s="31"/>
      <c r="AC2412" s="31"/>
      <c r="AD2412" s="31"/>
      <c r="AE2412" s="31"/>
      <c r="AF2412" s="31"/>
      <c r="AG2412" s="31"/>
      <c r="AH2412" s="31"/>
    </row>
    <row r="2413" spans="1:34" x14ac:dyDescent="0.4">
      <c r="A2413" s="31">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31"/>
      <c r="C2413" s="25" t="str">
        <f t="shared" si="74"/>
        <v>001</v>
      </c>
      <c r="D2413" s="31"/>
      <c r="E2413" s="31"/>
      <c r="F2413" s="31" t="str">
        <f>IF(A2413&lt;&gt;"", _xlfn.IFNA(INDEX(Input_Lieferant!$A$9:$AS$159,MATCH(A2413,Input_Lieferant!$B$9:$B$158,0),MATCH(W2413,Input_Lieferant!$A$8:$AS$8,0)),""), "")&amp;""</f>
        <v>92</v>
      </c>
      <c r="G2413" s="31"/>
      <c r="H2413" s="31"/>
      <c r="I2413" s="31"/>
      <c r="J2413" s="31"/>
      <c r="K2413" s="31"/>
      <c r="L2413" s="31"/>
      <c r="M2413" s="31"/>
      <c r="N2413" s="31"/>
      <c r="O2413" s="31"/>
      <c r="P2413" s="31"/>
      <c r="Q2413" s="31"/>
      <c r="R2413" s="31"/>
      <c r="S2413" s="31"/>
      <c r="T2413" s="31"/>
      <c r="U2413" s="31"/>
      <c r="V2413" s="31"/>
      <c r="W2413" s="31" t="str">
        <f t="shared" si="75"/>
        <v>V_PREISEINHEIT</v>
      </c>
      <c r="X2413" s="31"/>
      <c r="Y2413" s="31"/>
      <c r="Z2413" s="31"/>
      <c r="AA2413" s="31"/>
      <c r="AB2413" s="31"/>
      <c r="AC2413" s="31"/>
      <c r="AD2413" s="31"/>
      <c r="AE2413" s="31"/>
      <c r="AF2413" s="31"/>
      <c r="AG2413" s="31"/>
      <c r="AH2413" s="31"/>
    </row>
    <row r="2414" spans="1:34" x14ac:dyDescent="0.4">
      <c r="A2414" s="31">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31"/>
      <c r="C2414" s="25" t="str">
        <f t="shared" si="74"/>
        <v>001</v>
      </c>
      <c r="D2414" s="31"/>
      <c r="E2414" s="31"/>
      <c r="F2414" s="31">
        <f ca="1">IF(A2414&lt;&gt;"",NOW(),"")</f>
        <v>45755.458306597226</v>
      </c>
      <c r="G2414" s="31"/>
      <c r="H2414" s="31"/>
      <c r="I2414" s="31"/>
      <c r="J2414" s="31"/>
      <c r="K2414" s="31"/>
      <c r="L2414" s="31"/>
      <c r="M2414" s="31"/>
      <c r="N2414" s="31"/>
      <c r="O2414" s="31"/>
      <c r="P2414" s="31"/>
      <c r="Q2414" s="31"/>
      <c r="R2414" s="31"/>
      <c r="S2414" s="31"/>
      <c r="T2414" s="31"/>
      <c r="U2414" s="31"/>
      <c r="V2414" s="31"/>
      <c r="W2414" s="31" t="str">
        <f t="shared" si="75"/>
        <v>V_GUELTIGAB</v>
      </c>
      <c r="X2414" s="31"/>
      <c r="Y2414" s="31"/>
      <c r="Z2414" s="31"/>
      <c r="AA2414" s="31"/>
      <c r="AB2414" s="31"/>
      <c r="AC2414" s="31"/>
      <c r="AD2414" s="31"/>
      <c r="AE2414" s="31"/>
      <c r="AF2414" s="31"/>
      <c r="AG2414" s="31"/>
      <c r="AH2414" s="31"/>
    </row>
    <row r="2415" spans="1:34" x14ac:dyDescent="0.4">
      <c r="A2415" s="31">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31"/>
      <c r="C2415" s="25" t="str">
        <f t="shared" si="74"/>
        <v>001</v>
      </c>
      <c r="D2415" s="31"/>
      <c r="E2415" s="31"/>
      <c r="F2415" s="31" t="str">
        <f>IF(A2415&lt;&gt;"", _xlfn.IFNA(INDEX('Systemmanager - Datenassistent'!$A$9:$AE$159,MATCH(A2415,Input_Lieferant!$B$9:$B$158,0),MATCH(W2415,'Systemmanager - Datenassistent'!$A$8:$AE$8,0)),""), "")&amp;""</f>
        <v/>
      </c>
      <c r="G2415" s="31"/>
      <c r="H2415" s="31"/>
      <c r="I2415" s="31"/>
      <c r="J2415" s="31"/>
      <c r="K2415" s="31"/>
      <c r="L2415" s="31"/>
      <c r="M2415" s="31"/>
      <c r="N2415" s="31"/>
      <c r="O2415" s="31"/>
      <c r="P2415" s="31"/>
      <c r="Q2415" s="31"/>
      <c r="R2415" s="31"/>
      <c r="S2415" s="31"/>
      <c r="T2415" s="31"/>
      <c r="U2415" s="31"/>
      <c r="V2415" s="31"/>
      <c r="W2415" s="31" t="str">
        <f t="shared" si="75"/>
        <v>V_MIET_RELEVANZ</v>
      </c>
      <c r="X2415" s="31"/>
      <c r="Y2415" s="31"/>
      <c r="Z2415" s="31"/>
      <c r="AA2415" s="31"/>
      <c r="AB2415" s="31"/>
      <c r="AC2415" s="31"/>
      <c r="AD2415" s="31"/>
      <c r="AE2415" s="31"/>
      <c r="AF2415" s="31"/>
      <c r="AG2415" s="31"/>
      <c r="AH2415" s="31"/>
    </row>
    <row r="2416" spans="1:34" x14ac:dyDescent="0.4">
      <c r="A2416" s="31">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31"/>
      <c r="C2416" s="25" t="str">
        <f t="shared" si="74"/>
        <v>001</v>
      </c>
      <c r="D2416" s="31"/>
      <c r="E2416" s="31"/>
      <c r="F2416" s="31" t="str">
        <f>IF(A2416&lt;&gt;"", _xlfn.IFNA(INDEX('Systemmanager - Datenassistent'!$A$9:$AE$159,MATCH(A2416,Input_Lieferant!$B$9:$B$158,0),MATCH(W2416,'Systemmanager - Datenassistent'!$A$8:$AE$8,0)),""), "")&amp;""</f>
        <v>6</v>
      </c>
      <c r="G2416" s="31"/>
      <c r="H2416" s="31"/>
      <c r="I2416" s="31"/>
      <c r="J2416" s="31"/>
      <c r="K2416" s="31"/>
      <c r="L2416" s="31"/>
      <c r="M2416" s="31"/>
      <c r="N2416" s="31"/>
      <c r="O2416" s="31"/>
      <c r="P2416" s="31"/>
      <c r="Q2416" s="31"/>
      <c r="R2416" s="31"/>
      <c r="S2416" s="31"/>
      <c r="T2416" s="31"/>
      <c r="U2416" s="31"/>
      <c r="V2416" s="31"/>
      <c r="W2416" s="31" t="str">
        <f t="shared" si="75"/>
        <v>V_NACHSCHUBKLASSE</v>
      </c>
      <c r="X2416" s="31"/>
      <c r="Y2416" s="31"/>
      <c r="Z2416" s="31"/>
      <c r="AA2416" s="31"/>
      <c r="AB2416" s="31"/>
      <c r="AC2416" s="31"/>
      <c r="AD2416" s="31"/>
      <c r="AE2416" s="31"/>
      <c r="AF2416" s="31"/>
      <c r="AG2416" s="31"/>
      <c r="AH2416" s="31"/>
    </row>
    <row r="2417" spans="1:34" x14ac:dyDescent="0.4">
      <c r="A2417" s="31">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31"/>
      <c r="C2417" s="25" t="str">
        <f t="shared" si="74"/>
        <v>001</v>
      </c>
      <c r="D2417" s="31"/>
      <c r="E2417" s="31"/>
      <c r="F2417" s="31" t="str">
        <f>IF(A2417&lt;&gt;"", _xlfn.IFNA(INDEX(Input_Lieferant!$A$9:$AS$159,MATCH(A2417,Input_Lieferant!$B$9:$B$158,0),MATCH(W2417,Input_Lieferant!$A$8:$AS$8,0)),""), "")&amp;""</f>
        <v>21</v>
      </c>
      <c r="G2417" s="31"/>
      <c r="H2417" s="31"/>
      <c r="I2417" s="31"/>
      <c r="J2417" s="31"/>
      <c r="K2417" s="31"/>
      <c r="L2417" s="31"/>
      <c r="M2417" s="31"/>
      <c r="N2417" s="31"/>
      <c r="O2417" s="31"/>
      <c r="P2417" s="31"/>
      <c r="Q2417" s="31"/>
      <c r="R2417" s="31"/>
      <c r="S2417" s="31"/>
      <c r="T2417" s="31"/>
      <c r="U2417" s="31"/>
      <c r="V2417" s="31"/>
      <c r="W2417" s="31" t="str">
        <f t="shared" si="75"/>
        <v>V_LAGERFAEHIGKEIT</v>
      </c>
      <c r="X2417" s="31"/>
      <c r="Y2417" s="31"/>
      <c r="Z2417" s="31"/>
      <c r="AA2417" s="31"/>
      <c r="AB2417" s="31"/>
      <c r="AC2417" s="31"/>
      <c r="AD2417" s="31"/>
      <c r="AE2417" s="31"/>
      <c r="AF2417" s="31"/>
      <c r="AG2417" s="31"/>
      <c r="AH2417" s="31"/>
    </row>
    <row r="2418" spans="1:34" x14ac:dyDescent="0.4">
      <c r="A2418" s="31">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31"/>
      <c r="C2418" s="25" t="str">
        <f t="shared" si="74"/>
        <v>001</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V_BETRIEBSMITTEL</v>
      </c>
      <c r="X2418" s="31"/>
      <c r="Y2418" s="31"/>
      <c r="Z2418" s="31"/>
      <c r="AA2418" s="31"/>
      <c r="AB2418" s="31"/>
      <c r="AC2418" s="31"/>
      <c r="AD2418" s="31"/>
      <c r="AE2418" s="31"/>
      <c r="AF2418" s="31"/>
      <c r="AG2418" s="31"/>
      <c r="AH2418" s="31"/>
    </row>
    <row r="2419" spans="1:34" x14ac:dyDescent="0.4">
      <c r="A2419" s="31">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31"/>
      <c r="C2419" s="25" t="str">
        <f t="shared" si="74"/>
        <v>001</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V_SONDERBETRIEBSMITTEL_MKZ</v>
      </c>
      <c r="X2419" s="31"/>
      <c r="Y2419" s="31"/>
      <c r="Z2419" s="31"/>
      <c r="AA2419" s="31"/>
      <c r="AB2419" s="31"/>
      <c r="AC2419" s="31"/>
      <c r="AD2419" s="31"/>
      <c r="AE2419" s="31"/>
      <c r="AF2419" s="31"/>
      <c r="AG2419" s="31"/>
      <c r="AH2419" s="31"/>
    </row>
    <row r="2420" spans="1:34" x14ac:dyDescent="0.4">
      <c r="A2420" s="31">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31"/>
      <c r="C2420" s="25" t="str">
        <f t="shared" si="74"/>
        <v>001</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31"/>
      <c r="H2420" s="31"/>
      <c r="I2420" s="31"/>
      <c r="J2420" s="31"/>
      <c r="K2420" s="31"/>
      <c r="L2420" s="31"/>
      <c r="M2420" s="31"/>
      <c r="N2420" s="31"/>
      <c r="O2420" s="31"/>
      <c r="P2420" s="31"/>
      <c r="Q2420" s="31"/>
      <c r="R2420" s="31"/>
      <c r="S2420" s="31"/>
      <c r="T2420" s="31"/>
      <c r="U2420" s="31"/>
      <c r="V2420" s="31"/>
      <c r="W2420" s="31" t="str">
        <f t="shared" si="75"/>
        <v>V_SONDERBETRIEBSMITTEL_PRD</v>
      </c>
      <c r="X2420" s="31"/>
      <c r="Y2420" s="31"/>
      <c r="Z2420" s="31"/>
      <c r="AA2420" s="31"/>
      <c r="AB2420" s="31"/>
      <c r="AC2420" s="31"/>
      <c r="AD2420" s="31"/>
      <c r="AE2420" s="31"/>
      <c r="AF2420" s="31"/>
      <c r="AG2420" s="31"/>
      <c r="AH2420" s="31"/>
    </row>
    <row r="2421" spans="1:34" x14ac:dyDescent="0.4">
      <c r="A2421" s="31">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31"/>
      <c r="C2421" s="25" t="str">
        <f t="shared" si="74"/>
        <v>001</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V_SONDERBETRIEBSMITTEL_TRP</v>
      </c>
      <c r="X2421" s="31"/>
      <c r="Y2421" s="31"/>
      <c r="Z2421" s="31"/>
      <c r="AA2421" s="31"/>
      <c r="AB2421" s="31"/>
      <c r="AC2421" s="31"/>
      <c r="AD2421" s="31"/>
      <c r="AE2421" s="31"/>
      <c r="AF2421" s="31"/>
      <c r="AG2421" s="31"/>
      <c r="AH2421" s="31"/>
    </row>
    <row r="2422" spans="1:34" x14ac:dyDescent="0.4">
      <c r="A2422" s="31">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31"/>
      <c r="C2422" s="25" t="str">
        <f t="shared" si="74"/>
        <v>001</v>
      </c>
      <c r="D2422" s="31"/>
      <c r="E2422" s="31"/>
      <c r="F2422" s="31" t="str">
        <f>IF(A2422&lt;&gt;"", _xlfn.IFNA(INDEX(Grunddaten!$A$9:$S$159,MATCH(A2422,Input_Lieferant!$B$9:$B$158,0),MATCH(W2422,Grunddaten!$A$8:$M$8,0)),""), "")&amp;""</f>
        <v>yKUDKQmOKNFLvCavaEcBQxSGwjItpn</v>
      </c>
      <c r="G2422" s="31"/>
      <c r="H2422" s="31"/>
      <c r="I2422" s="31"/>
      <c r="J2422" s="31"/>
      <c r="K2422" s="31"/>
      <c r="L2422" s="31"/>
      <c r="M2422" s="31"/>
      <c r="N2422" s="31"/>
      <c r="O2422" s="31"/>
      <c r="P2422" s="31"/>
      <c r="Q2422" s="31"/>
      <c r="R2422" s="31"/>
      <c r="S2422" s="31"/>
      <c r="T2422" s="31"/>
      <c r="U2422" s="31"/>
      <c r="V2422" s="31"/>
      <c r="W2422" s="31" t="str">
        <f t="shared" si="75"/>
        <v>V_A_NUMMER</v>
      </c>
      <c r="X2422" s="31"/>
      <c r="Y2422" s="31"/>
      <c r="Z2422" s="31"/>
      <c r="AA2422" s="31"/>
      <c r="AB2422" s="31"/>
      <c r="AC2422" s="31"/>
      <c r="AD2422" s="31"/>
      <c r="AE2422" s="31"/>
      <c r="AF2422" s="31"/>
      <c r="AG2422" s="31"/>
      <c r="AH2422" s="31"/>
    </row>
    <row r="2423" spans="1:34" x14ac:dyDescent="0.4">
      <c r="A2423" s="31">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31"/>
      <c r="C2423" s="25" t="str">
        <f t="shared" si="74"/>
        <v>001</v>
      </c>
      <c r="D2423" s="31"/>
      <c r="E2423" s="31"/>
      <c r="F2423" s="31" t="str">
        <f>IF(A2423&lt;&gt;"", _xlfn.IFNA(INDEX(Grunddaten!$A$9:$S$159,MATCH(A2423,Input_Lieferant!$B$9:$B$158,0),MATCH(W2423,Grunddaten!$A$8:$M$8,0)),""), "")&amp;""</f>
        <v>1.43</v>
      </c>
      <c r="G2423" s="31"/>
      <c r="H2423" s="31"/>
      <c r="I2423" s="31"/>
      <c r="J2423" s="31"/>
      <c r="K2423" s="31"/>
      <c r="L2423" s="31"/>
      <c r="M2423" s="31"/>
      <c r="N2423" s="31"/>
      <c r="O2423" s="31"/>
      <c r="P2423" s="31"/>
      <c r="Q2423" s="31"/>
      <c r="R2423" s="31"/>
      <c r="S2423" s="31"/>
      <c r="T2423" s="31"/>
      <c r="U2423" s="31"/>
      <c r="V2423" s="31"/>
      <c r="W2423" s="31" t="str">
        <f t="shared" si="75"/>
        <v>V_REVFREMD</v>
      </c>
      <c r="X2423" s="31"/>
      <c r="Y2423" s="31"/>
      <c r="Z2423" s="31"/>
      <c r="AA2423" s="31"/>
      <c r="AB2423" s="31"/>
      <c r="AC2423" s="31"/>
      <c r="AD2423" s="31"/>
      <c r="AE2423" s="31"/>
      <c r="AF2423" s="31"/>
      <c r="AG2423" s="31"/>
      <c r="AH2423" s="31"/>
    </row>
    <row r="2424" spans="1:34" x14ac:dyDescent="0.4">
      <c r="A2424" s="31">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31"/>
      <c r="C2424" s="25" t="str">
        <f t="shared" si="74"/>
        <v>001</v>
      </c>
      <c r="D2424" s="31"/>
      <c r="E2424" s="31"/>
      <c r="F2424" s="31" t="str">
        <f>IF(A2424&lt;&gt;"", _xlfn.IFNA(INDEX(Grunddaten!$A$9:$S$159,MATCH(A2424,Input_Lieferant!$B$9:$B$158,0),MATCH(W2424,Grunddaten!$A$8:$M$8,0)),""), "")&amp;""</f>
        <v>4.64</v>
      </c>
      <c r="G2424" s="31"/>
      <c r="H2424" s="31"/>
      <c r="I2424" s="31"/>
      <c r="J2424" s="31"/>
      <c r="K2424" s="31"/>
      <c r="L2424" s="31"/>
      <c r="M2424" s="31"/>
      <c r="N2424" s="31"/>
      <c r="O2424" s="31"/>
      <c r="P2424" s="31"/>
      <c r="Q2424" s="31"/>
      <c r="R2424" s="31"/>
      <c r="S2424" s="31"/>
      <c r="T2424" s="31"/>
      <c r="U2424" s="31"/>
      <c r="V2424" s="31"/>
      <c r="W2424" s="31" t="str">
        <f t="shared" si="75"/>
        <v>V_REVEIGEN</v>
      </c>
      <c r="X2424" s="31"/>
      <c r="Y2424" s="31"/>
      <c r="Z2424" s="31"/>
      <c r="AA2424" s="31"/>
      <c r="AB2424" s="31"/>
      <c r="AC2424" s="31"/>
      <c r="AD2424" s="31"/>
      <c r="AE2424" s="31"/>
      <c r="AF2424" s="31"/>
      <c r="AG2424" s="31"/>
      <c r="AH2424" s="31"/>
    </row>
    <row r="2425" spans="1:34" x14ac:dyDescent="0.4">
      <c r="A2425" s="31">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31"/>
      <c r="C2425" s="25" t="str">
        <f t="shared" si="74"/>
        <v>001</v>
      </c>
      <c r="D2425" s="31"/>
      <c r="E2425" s="31"/>
      <c r="F2425" s="31" t="str">
        <f>IF(A2425&lt;&gt;"", _xlfn.IFNA(INDEX('Systemmanager - Datenassistent'!$A$9:$AE$159,MATCH(A2425,Input_Lieferant!$B$9:$B$158,0),MATCH(W2425,'Systemmanager - Datenassistent'!$A$8:$AE$8,0)),""), "")&amp;""</f>
        <v>PoKOyVlxOwKhIwWCKHxTpapjlkrqiG</v>
      </c>
      <c r="G2425" s="31"/>
      <c r="H2425" s="31"/>
      <c r="I2425" s="31"/>
      <c r="J2425" s="31"/>
      <c r="K2425" s="31"/>
      <c r="L2425" s="31"/>
      <c r="M2425" s="31"/>
      <c r="N2425" s="31"/>
      <c r="O2425" s="31"/>
      <c r="P2425" s="31"/>
      <c r="Q2425" s="31"/>
      <c r="R2425" s="31"/>
      <c r="S2425" s="31"/>
      <c r="T2425" s="31"/>
      <c r="U2425" s="31"/>
      <c r="V2425" s="31"/>
      <c r="W2425" s="31" t="str">
        <f t="shared" si="75"/>
        <v>V_SYSTEMMANAGER</v>
      </c>
      <c r="X2425" s="31"/>
      <c r="Y2425" s="31"/>
      <c r="Z2425" s="31"/>
      <c r="AA2425" s="31"/>
      <c r="AB2425" s="31"/>
      <c r="AC2425" s="31"/>
      <c r="AD2425" s="31"/>
      <c r="AE2425" s="31"/>
      <c r="AF2425" s="31"/>
      <c r="AG2425" s="31"/>
      <c r="AH2425" s="31"/>
    </row>
    <row r="2426" spans="1:34" x14ac:dyDescent="0.4">
      <c r="A2426" s="31">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31"/>
      <c r="C2426" s="25" t="str">
        <f t="shared" si="74"/>
        <v>001</v>
      </c>
      <c r="D2426" s="31"/>
      <c r="E2426" s="31"/>
      <c r="F2426" s="31" t="str">
        <f>IF(A2426&lt;&gt;"", _xlfn.IFNA(INDEX(Grunddaten!$A$9:$S$159,MATCH(A2426,Input_Lieferant!$B$9:$B$158,0),MATCH(W2426,Grunddaten!$A$8:$M$8,0)),""), "")&amp;""</f>
        <v>U</v>
      </c>
      <c r="G2426" s="31"/>
      <c r="H2426" s="31"/>
      <c r="I2426" s="31"/>
      <c r="J2426" s="31"/>
      <c r="K2426" s="31"/>
      <c r="L2426" s="31"/>
      <c r="M2426" s="31"/>
      <c r="N2426" s="31"/>
      <c r="O2426" s="31"/>
      <c r="P2426" s="31"/>
      <c r="Q2426" s="31"/>
      <c r="R2426" s="31"/>
      <c r="S2426" s="31"/>
      <c r="T2426" s="31"/>
      <c r="U2426" s="31"/>
      <c r="V2426" s="31"/>
      <c r="W2426" s="31" t="str">
        <f t="shared" si="75"/>
        <v>V_UEBERSETZUNG</v>
      </c>
      <c r="X2426" s="31"/>
      <c r="Y2426" s="31"/>
      <c r="Z2426" s="31"/>
      <c r="AA2426" s="31"/>
      <c r="AB2426" s="31"/>
      <c r="AC2426" s="31"/>
      <c r="AD2426" s="31"/>
      <c r="AE2426" s="31"/>
      <c r="AF2426" s="31"/>
      <c r="AG2426" s="31"/>
      <c r="AH2426" s="31"/>
    </row>
    <row r="2427" spans="1:34" x14ac:dyDescent="0.4">
      <c r="A2427" s="31">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31"/>
      <c r="C2427" s="25" t="str">
        <f t="shared" si="74"/>
        <v>001</v>
      </c>
      <c r="D2427" s="31"/>
      <c r="E2427" s="31"/>
      <c r="F2427" s="31" t="str">
        <f>IF(A2427&lt;&gt;"", _xlfn.IFNA(INDEX('Systemmanager - Datenassistent'!$A$9:$AE$159,MATCH(A2427,Input_Lieferant!$B$9:$B$158,0),MATCH(W2427,'Systemmanager - Datenassistent'!$A$8:$AE$8,0)),""), "")&amp;""</f>
        <v>pFPiScDXQvBlanbWvfkMeEctWXUPqK</v>
      </c>
      <c r="G2427" s="31"/>
      <c r="H2427" s="31"/>
      <c r="I2427" s="31"/>
      <c r="J2427" s="31"/>
      <c r="K2427" s="31"/>
      <c r="L2427" s="31"/>
      <c r="M2427" s="31"/>
      <c r="N2427" s="31"/>
      <c r="O2427" s="31"/>
      <c r="P2427" s="31"/>
      <c r="Q2427" s="31"/>
      <c r="R2427" s="31"/>
      <c r="S2427" s="31"/>
      <c r="T2427" s="31"/>
      <c r="U2427" s="31"/>
      <c r="V2427" s="31"/>
      <c r="W2427" s="31" t="str">
        <f t="shared" si="75"/>
        <v>V_KENNZIFFER</v>
      </c>
      <c r="X2427" s="31"/>
      <c r="Y2427" s="31"/>
      <c r="Z2427" s="31"/>
      <c r="AA2427" s="31"/>
      <c r="AB2427" s="31"/>
      <c r="AC2427" s="31"/>
      <c r="AD2427" s="31"/>
      <c r="AE2427" s="31"/>
      <c r="AF2427" s="31"/>
      <c r="AG2427" s="31"/>
      <c r="AH2427" s="31"/>
    </row>
    <row r="2428" spans="1:34" x14ac:dyDescent="0.4">
      <c r="A2428" s="31">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31"/>
      <c r="C2428" s="25" t="str">
        <f t="shared" si="74"/>
        <v>001</v>
      </c>
      <c r="D2428" s="31"/>
      <c r="E2428" s="31"/>
      <c r="F2428" s="31" t="str">
        <f>IF(A2428&lt;&gt;"", _xlfn.IFNA(INDEX('Systemmanager - Datenassistent'!$A$9:$AE$159,MATCH(A2428,Input_Lieferant!$B$9:$B$158,0),MATCH(W2428,'Systemmanager - Datenassistent'!$A$8:$AE$8,0)),""), "")&amp;""</f>
        <v>cHeWTRDTzIgLIjbQMIhvIuSwdxcvCz</v>
      </c>
      <c r="G2428" s="31"/>
      <c r="H2428" s="31"/>
      <c r="I2428" s="31"/>
      <c r="J2428" s="31"/>
      <c r="K2428" s="31"/>
      <c r="L2428" s="31"/>
      <c r="M2428" s="31"/>
      <c r="N2428" s="31"/>
      <c r="O2428" s="31"/>
      <c r="P2428" s="31"/>
      <c r="Q2428" s="31"/>
      <c r="R2428" s="31"/>
      <c r="S2428" s="31"/>
      <c r="T2428" s="31"/>
      <c r="U2428" s="31"/>
      <c r="V2428" s="31"/>
      <c r="W2428" s="31" t="str">
        <f t="shared" si="75"/>
        <v>V_NEXT_HIGHER</v>
      </c>
      <c r="X2428" s="31"/>
      <c r="Y2428" s="31"/>
      <c r="Z2428" s="31"/>
      <c r="AA2428" s="31"/>
      <c r="AB2428" s="31"/>
      <c r="AC2428" s="31"/>
      <c r="AD2428" s="31"/>
      <c r="AE2428" s="31"/>
      <c r="AF2428" s="31"/>
      <c r="AG2428" s="31"/>
      <c r="AH2428" s="31"/>
    </row>
    <row r="2429" spans="1:34" x14ac:dyDescent="0.4">
      <c r="A2429" s="31">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31"/>
      <c r="C2429" s="25" t="str">
        <f t="shared" si="74"/>
        <v>001</v>
      </c>
      <c r="D2429" s="31"/>
      <c r="E2429" s="31"/>
      <c r="F2429" s="31" t="str">
        <f>IF(A2429&lt;&gt;"", _xlfn.IFNA(INDEX(Grunddaten!$A$9:$S$159,MATCH(A2429,Input_Lieferant!$B$9:$B$158,0),MATCH(W2429,Grunddaten!$A$8:$M$8,0)),""), "")&amp;""</f>
        <v>J</v>
      </c>
      <c r="G2429" s="31"/>
      <c r="H2429" s="31"/>
      <c r="I2429" s="31"/>
      <c r="J2429" s="31"/>
      <c r="K2429" s="31"/>
      <c r="L2429" s="31"/>
      <c r="M2429" s="31"/>
      <c r="N2429" s="31"/>
      <c r="O2429" s="31"/>
      <c r="P2429" s="31"/>
      <c r="Q2429" s="31"/>
      <c r="R2429" s="31"/>
      <c r="S2429" s="31"/>
      <c r="T2429" s="31"/>
      <c r="U2429" s="31"/>
      <c r="V2429" s="31"/>
      <c r="W2429" s="31" t="str">
        <f t="shared" si="75"/>
        <v>V_ZERTFLUG</v>
      </c>
      <c r="X2429" s="31"/>
      <c r="Y2429" s="31"/>
      <c r="Z2429" s="31"/>
      <c r="AA2429" s="31"/>
      <c r="AB2429" s="31"/>
      <c r="AC2429" s="31"/>
      <c r="AD2429" s="31"/>
      <c r="AE2429" s="31"/>
      <c r="AF2429" s="31"/>
      <c r="AG2429" s="31"/>
      <c r="AH2429" s="31"/>
    </row>
    <row r="2430" spans="1:34" x14ac:dyDescent="0.4">
      <c r="A2430" s="31">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31"/>
      <c r="C2430" s="25" t="str">
        <f t="shared" si="74"/>
        <v>001</v>
      </c>
      <c r="D2430" s="31"/>
      <c r="E2430" s="31"/>
      <c r="F2430" s="31" t="str">
        <f>IF(A2430&lt;&gt;"", _xlfn.IFNA(INDEX('Systemmanager - Datenassistent'!$A$9:$AE$159,MATCH(A2430,Input_Lieferant!$B$9:$B$158,0),MATCH(W2430,'Systemmanager - Datenassistent'!$A$8:$AE$8,0)),""), "")&amp;""</f>
        <v/>
      </c>
      <c r="G2430" s="31"/>
      <c r="H2430" s="31"/>
      <c r="I2430" s="31"/>
      <c r="J2430" s="31"/>
      <c r="K2430" s="31"/>
      <c r="L2430" s="31"/>
      <c r="M2430" s="31"/>
      <c r="N2430" s="31"/>
      <c r="O2430" s="31"/>
      <c r="P2430" s="31"/>
      <c r="Q2430" s="31"/>
      <c r="R2430" s="31"/>
      <c r="S2430" s="31"/>
      <c r="T2430" s="31"/>
      <c r="U2430" s="31"/>
      <c r="V2430" s="31"/>
      <c r="W2430" s="31" t="str">
        <f t="shared" si="75"/>
        <v>V_APM</v>
      </c>
      <c r="X2430" s="31"/>
      <c r="Y2430" s="31"/>
      <c r="Z2430" s="31"/>
      <c r="AA2430" s="31"/>
      <c r="AB2430" s="31"/>
      <c r="AC2430" s="31"/>
      <c r="AD2430" s="31"/>
      <c r="AE2430" s="31"/>
      <c r="AF2430" s="31"/>
      <c r="AG2430" s="31"/>
      <c r="AH2430" s="31"/>
    </row>
    <row r="2431" spans="1:34" x14ac:dyDescent="0.4">
      <c r="A2431" s="31">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31"/>
      <c r="C2431" s="25" t="str">
        <f t="shared" si="74"/>
        <v>001</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V_CHEOPS</v>
      </c>
      <c r="X2431" s="31"/>
      <c r="Y2431" s="31"/>
      <c r="Z2431" s="31"/>
      <c r="AA2431" s="31"/>
      <c r="AB2431" s="31"/>
      <c r="AC2431" s="31"/>
      <c r="AD2431" s="31"/>
      <c r="AE2431" s="31"/>
      <c r="AF2431" s="31"/>
      <c r="AG2431" s="31"/>
      <c r="AH2431" s="31"/>
    </row>
    <row r="2432" spans="1:34" x14ac:dyDescent="0.4">
      <c r="A2432" s="31">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31"/>
      <c r="C2432" s="25" t="str">
        <f t="shared" si="74"/>
        <v>001</v>
      </c>
      <c r="D2432" s="31"/>
      <c r="E2432" s="31"/>
      <c r="F2432" s="31" t="str">
        <f>IF(A2432&lt;&gt;"", _xlfn.IFNA(INDEX('Systemmanager - Datenassistent'!$A$9:$AE$159,MATCH(A2432,Input_Lieferant!$B$9:$B$158,0),MATCH(W2432,'Systemmanager - Datenassistent'!$A$8:$AE$8,0)),""), "")&amp;""</f>
        <v/>
      </c>
      <c r="G2432" s="31"/>
      <c r="H2432" s="31"/>
      <c r="I2432" s="31"/>
      <c r="J2432" s="31"/>
      <c r="K2432" s="31"/>
      <c r="L2432" s="31"/>
      <c r="M2432" s="31"/>
      <c r="N2432" s="31"/>
      <c r="O2432" s="31"/>
      <c r="P2432" s="31"/>
      <c r="Q2432" s="31"/>
      <c r="R2432" s="31"/>
      <c r="S2432" s="31"/>
      <c r="T2432" s="31"/>
      <c r="U2432" s="31"/>
      <c r="V2432" s="31"/>
      <c r="W2432" s="31" t="str">
        <f t="shared" si="75"/>
        <v>V_SVSAA</v>
      </c>
      <c r="X2432" s="31"/>
      <c r="Y2432" s="31"/>
      <c r="Z2432" s="31"/>
      <c r="AA2432" s="31"/>
      <c r="AB2432" s="31"/>
      <c r="AC2432" s="31"/>
      <c r="AD2432" s="31"/>
      <c r="AE2432" s="31"/>
      <c r="AF2432" s="31"/>
      <c r="AG2432" s="31"/>
      <c r="AH2432" s="31"/>
    </row>
    <row r="2433" spans="1:34" x14ac:dyDescent="0.4">
      <c r="A2433" s="31">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31"/>
      <c r="C2433" s="25" t="str">
        <f t="shared" si="74"/>
        <v>001</v>
      </c>
      <c r="D2433" s="31"/>
      <c r="E2433" s="31"/>
      <c r="F2433" s="31" t="str">
        <f>IF(A2433&lt;&gt;"", IFERROR(ROUND(INDEX(Input_Lieferant!$A$9:$AS$159,MATCH(A2433,Input_Lieferant!$B$9:$B$158,0),MATCH(W2433,Input_Lieferant!$A$8:$AS$8,0)),2),""), "")&amp;""</f>
        <v>9.66</v>
      </c>
      <c r="G2433" s="31"/>
      <c r="H2433" s="31"/>
      <c r="I2433" s="31"/>
      <c r="J2433" s="31"/>
      <c r="K2433" s="31"/>
      <c r="L2433" s="31"/>
      <c r="M2433" s="31"/>
      <c r="N2433" s="31"/>
      <c r="O2433" s="31"/>
      <c r="P2433" s="31"/>
      <c r="Q2433" s="31"/>
      <c r="R2433" s="31"/>
      <c r="S2433" s="31"/>
      <c r="T2433" s="31"/>
      <c r="U2433" s="31"/>
      <c r="V2433" s="31"/>
      <c r="W2433" s="31" t="str">
        <f t="shared" si="75"/>
        <v>V_BEWERTUNGSPREIS</v>
      </c>
      <c r="X2433" s="31"/>
      <c r="Y2433" s="31"/>
      <c r="Z2433" s="31"/>
      <c r="AA2433" s="31"/>
      <c r="AB2433" s="31"/>
      <c r="AC2433" s="31"/>
      <c r="AD2433" s="31"/>
      <c r="AE2433" s="31"/>
      <c r="AF2433" s="31"/>
      <c r="AG2433" s="31"/>
      <c r="AH2433" s="31"/>
    </row>
    <row r="2434" spans="1:34" x14ac:dyDescent="0.4">
      <c r="A2434" s="31">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31"/>
      <c r="C2434" s="25" t="str">
        <f t="shared" ref="C2434:C2497" si="76">IF(A2434="","","001")</f>
        <v>001</v>
      </c>
      <c r="D2434" s="31"/>
      <c r="E2434" s="31"/>
      <c r="F2434" s="31" t="str">
        <f>IF(A2434&lt;&gt;"", _xlfn.IFNA(INDEX(Input_Lieferant!$A$9:$AS$159,MATCH(A2434,Input_Lieferant!$B$9:$B$158,0),MATCH(W2434,Input_Lieferant!$A$8:$AS$8,0)),""), "")&amp;""</f>
        <v>CHF</v>
      </c>
      <c r="G2434" s="31"/>
      <c r="H2434" s="31"/>
      <c r="I2434" s="31"/>
      <c r="J2434" s="31"/>
      <c r="K2434" s="31"/>
      <c r="L2434" s="31"/>
      <c r="M2434" s="31"/>
      <c r="N2434" s="31"/>
      <c r="O2434" s="31"/>
      <c r="P2434" s="31"/>
      <c r="Q2434" s="31"/>
      <c r="R2434" s="31"/>
      <c r="S2434" s="31"/>
      <c r="T2434" s="31"/>
      <c r="U2434" s="31"/>
      <c r="V2434" s="31"/>
      <c r="W2434" s="31" t="str">
        <f t="shared" si="75"/>
        <v>V_WAEHRUNG</v>
      </c>
      <c r="X2434" s="31"/>
      <c r="Y2434" s="31"/>
      <c r="Z2434" s="31"/>
      <c r="AA2434" s="31"/>
      <c r="AB2434" s="31"/>
      <c r="AC2434" s="31"/>
      <c r="AD2434" s="31"/>
      <c r="AE2434" s="31"/>
      <c r="AF2434" s="31"/>
      <c r="AG2434" s="31"/>
      <c r="AH2434" s="31"/>
    </row>
    <row r="2435" spans="1:34" x14ac:dyDescent="0.4">
      <c r="A2435" s="31">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31"/>
      <c r="C2435" s="25" t="str">
        <f t="shared" si="76"/>
        <v>001</v>
      </c>
      <c r="D2435" s="31"/>
      <c r="E2435" s="31"/>
      <c r="F2435" s="31" t="str">
        <f>IF(A2435&lt;&gt;"", _xlfn.IFNA(INDEX(Input_Lieferant!$A$9:$AS$159,MATCH(A2435,Input_Lieferant!$B$9:$B$158,0),MATCH(W2435,Input_Lieferant!$A$8:$AS$8,0)),""), "")&amp;""</f>
        <v>37</v>
      </c>
      <c r="G2435" s="31"/>
      <c r="H2435" s="31"/>
      <c r="I2435" s="31"/>
      <c r="J2435" s="31"/>
      <c r="K2435" s="31"/>
      <c r="L2435" s="31"/>
      <c r="M2435" s="31"/>
      <c r="N2435" s="31"/>
      <c r="O2435" s="31"/>
      <c r="P2435" s="31"/>
      <c r="Q2435" s="31"/>
      <c r="R2435" s="31"/>
      <c r="S2435" s="31"/>
      <c r="T2435" s="31"/>
      <c r="U2435" s="31"/>
      <c r="V2435" s="31"/>
      <c r="W2435" s="31" t="str">
        <f t="shared" si="75"/>
        <v>V_PREISEINHEIT</v>
      </c>
      <c r="X2435" s="31"/>
      <c r="Y2435" s="31"/>
      <c r="Z2435" s="31"/>
      <c r="AA2435" s="31"/>
      <c r="AB2435" s="31"/>
      <c r="AC2435" s="31"/>
      <c r="AD2435" s="31"/>
      <c r="AE2435" s="31"/>
      <c r="AF2435" s="31"/>
      <c r="AG2435" s="31"/>
      <c r="AH2435" s="31"/>
    </row>
    <row r="2436" spans="1:34" x14ac:dyDescent="0.4">
      <c r="A2436" s="31">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31"/>
      <c r="C2436" s="25" t="str">
        <f t="shared" si="76"/>
        <v>001</v>
      </c>
      <c r="D2436" s="31"/>
      <c r="E2436" s="31"/>
      <c r="F2436" s="31">
        <f ca="1">IF(A2436&lt;&gt;"",NOW(),"")</f>
        <v>45755.458306597226</v>
      </c>
      <c r="G2436" s="31"/>
      <c r="H2436" s="31"/>
      <c r="I2436" s="31"/>
      <c r="J2436" s="31"/>
      <c r="K2436" s="31"/>
      <c r="L2436" s="31"/>
      <c r="M2436" s="31"/>
      <c r="N2436" s="31"/>
      <c r="O2436" s="31"/>
      <c r="P2436" s="31"/>
      <c r="Q2436" s="31"/>
      <c r="R2436" s="31"/>
      <c r="S2436" s="31"/>
      <c r="T2436" s="31"/>
      <c r="U2436" s="31"/>
      <c r="V2436" s="31"/>
      <c r="W2436" s="31" t="str">
        <f t="shared" si="75"/>
        <v>V_GUELTIGAB</v>
      </c>
      <c r="X2436" s="31"/>
      <c r="Y2436" s="31"/>
      <c r="Z2436" s="31"/>
      <c r="AA2436" s="31"/>
      <c r="AB2436" s="31"/>
      <c r="AC2436" s="31"/>
      <c r="AD2436" s="31"/>
      <c r="AE2436" s="31"/>
      <c r="AF2436" s="31"/>
      <c r="AG2436" s="31"/>
      <c r="AH2436" s="31"/>
    </row>
    <row r="2437" spans="1:34" x14ac:dyDescent="0.4">
      <c r="A2437" s="31">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31"/>
      <c r="C2437" s="25" t="str">
        <f t="shared" si="76"/>
        <v>001</v>
      </c>
      <c r="D2437" s="31"/>
      <c r="E2437" s="31"/>
      <c r="F2437" s="31" t="str">
        <f>IF(A2437&lt;&gt;"", _xlfn.IFNA(INDEX('Systemmanager - Datenassistent'!$A$9:$AE$159,MATCH(A2437,Input_Lieferant!$B$9:$B$158,0),MATCH(W2437,'Systemmanager - Datenassistent'!$A$8:$AE$8,0)),""), "")&amp;""</f>
        <v/>
      </c>
      <c r="G2437" s="31"/>
      <c r="H2437" s="31"/>
      <c r="I2437" s="31"/>
      <c r="J2437" s="31"/>
      <c r="K2437" s="31"/>
      <c r="L2437" s="31"/>
      <c r="M2437" s="31"/>
      <c r="N2437" s="31"/>
      <c r="O2437" s="31"/>
      <c r="P2437" s="31"/>
      <c r="Q2437" s="31"/>
      <c r="R2437" s="31"/>
      <c r="S2437" s="31"/>
      <c r="T2437" s="31"/>
      <c r="U2437" s="31"/>
      <c r="V2437" s="31"/>
      <c r="W2437" s="31" t="str">
        <f t="shared" si="75"/>
        <v>V_MIET_RELEVANZ</v>
      </c>
      <c r="X2437" s="31"/>
      <c r="Y2437" s="31"/>
      <c r="Z2437" s="31"/>
      <c r="AA2437" s="31"/>
      <c r="AB2437" s="31"/>
      <c r="AC2437" s="31"/>
      <c r="AD2437" s="31"/>
      <c r="AE2437" s="31"/>
      <c r="AF2437" s="31"/>
      <c r="AG2437" s="31"/>
      <c r="AH2437" s="31"/>
    </row>
    <row r="2438" spans="1:34" x14ac:dyDescent="0.4">
      <c r="A2438" s="31">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31"/>
      <c r="C2438" s="25" t="str">
        <f t="shared" si="76"/>
        <v>001</v>
      </c>
      <c r="D2438" s="31"/>
      <c r="E2438" s="31"/>
      <c r="F2438" s="31" t="str">
        <f>IF(A2438&lt;&gt;"", _xlfn.IFNA(INDEX('Systemmanager - Datenassistent'!$A$9:$AE$159,MATCH(A2438,Input_Lieferant!$B$9:$B$158,0),MATCH(W2438,'Systemmanager - Datenassistent'!$A$8:$AE$8,0)),""), "")&amp;""</f>
        <v>4</v>
      </c>
      <c r="G2438" s="31"/>
      <c r="H2438" s="31"/>
      <c r="I2438" s="31"/>
      <c r="J2438" s="31"/>
      <c r="K2438" s="31"/>
      <c r="L2438" s="31"/>
      <c r="M2438" s="31"/>
      <c r="N2438" s="31"/>
      <c r="O2438" s="31"/>
      <c r="P2438" s="31"/>
      <c r="Q2438" s="31"/>
      <c r="R2438" s="31"/>
      <c r="S2438" s="31"/>
      <c r="T2438" s="31"/>
      <c r="U2438" s="31"/>
      <c r="V2438" s="31"/>
      <c r="W2438" s="31" t="str">
        <f t="shared" si="75"/>
        <v>V_NACHSCHUBKLASSE</v>
      </c>
      <c r="X2438" s="31"/>
      <c r="Y2438" s="31"/>
      <c r="Z2438" s="31"/>
      <c r="AA2438" s="31"/>
      <c r="AB2438" s="31"/>
      <c r="AC2438" s="31"/>
      <c r="AD2438" s="31"/>
      <c r="AE2438" s="31"/>
      <c r="AF2438" s="31"/>
      <c r="AG2438" s="31"/>
      <c r="AH2438" s="31"/>
    </row>
    <row r="2439" spans="1:34" x14ac:dyDescent="0.4">
      <c r="A2439" s="31">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31"/>
      <c r="C2439" s="25" t="str">
        <f t="shared" si="76"/>
        <v>001</v>
      </c>
      <c r="D2439" s="31"/>
      <c r="E2439" s="31"/>
      <c r="F2439" s="31" t="str">
        <f>IF(A2439&lt;&gt;"", _xlfn.IFNA(INDEX(Input_Lieferant!$A$9:$AS$159,MATCH(A2439,Input_Lieferant!$B$9:$B$158,0),MATCH(W2439,Input_Lieferant!$A$8:$AS$8,0)),""), "")&amp;""</f>
        <v>70</v>
      </c>
      <c r="G2439" s="31"/>
      <c r="H2439" s="31"/>
      <c r="I2439" s="31"/>
      <c r="J2439" s="31"/>
      <c r="K2439" s="31"/>
      <c r="L2439" s="31"/>
      <c r="M2439" s="31"/>
      <c r="N2439" s="31"/>
      <c r="O2439" s="31"/>
      <c r="P2439" s="31"/>
      <c r="Q2439" s="31"/>
      <c r="R2439" s="31"/>
      <c r="S2439" s="31"/>
      <c r="T2439" s="31"/>
      <c r="U2439" s="31"/>
      <c r="V2439" s="31"/>
      <c r="W2439" s="31" t="str">
        <f t="shared" si="75"/>
        <v>V_LAGERFAEHIGKEIT</v>
      </c>
      <c r="X2439" s="31"/>
      <c r="Y2439" s="31"/>
      <c r="Z2439" s="31"/>
      <c r="AA2439" s="31"/>
      <c r="AB2439" s="31"/>
      <c r="AC2439" s="31"/>
      <c r="AD2439" s="31"/>
      <c r="AE2439" s="31"/>
      <c r="AF2439" s="31"/>
      <c r="AG2439" s="31"/>
      <c r="AH2439" s="31"/>
    </row>
    <row r="2440" spans="1:34" x14ac:dyDescent="0.4">
      <c r="A2440" s="31">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31"/>
      <c r="C2440" s="25" t="str">
        <f t="shared" si="76"/>
        <v>001</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V_BETRIEBSMITTEL</v>
      </c>
      <c r="X2440" s="31"/>
      <c r="Y2440" s="31"/>
      <c r="Z2440" s="31"/>
      <c r="AA2440" s="31"/>
      <c r="AB2440" s="31"/>
      <c r="AC2440" s="31"/>
      <c r="AD2440" s="31"/>
      <c r="AE2440" s="31"/>
      <c r="AF2440" s="31"/>
      <c r="AG2440" s="31"/>
      <c r="AH2440" s="31"/>
    </row>
    <row r="2441" spans="1:34" x14ac:dyDescent="0.4">
      <c r="A2441" s="31">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31"/>
      <c r="C2441" s="25" t="str">
        <f t="shared" si="76"/>
        <v>001</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31"/>
      <c r="H2441" s="31"/>
      <c r="I2441" s="31"/>
      <c r="J2441" s="31"/>
      <c r="K2441" s="31"/>
      <c r="L2441" s="31"/>
      <c r="M2441" s="31"/>
      <c r="N2441" s="31"/>
      <c r="O2441" s="31"/>
      <c r="P2441" s="31"/>
      <c r="Q2441" s="31"/>
      <c r="R2441" s="31"/>
      <c r="S2441" s="31"/>
      <c r="T2441" s="31"/>
      <c r="U2441" s="31"/>
      <c r="V2441" s="31"/>
      <c r="W2441" s="31" t="str">
        <f t="shared" si="75"/>
        <v>V_SONDERBETRIEBSMITTEL_MKZ</v>
      </c>
      <c r="X2441" s="31"/>
      <c r="Y2441" s="31"/>
      <c r="Z2441" s="31"/>
      <c r="AA2441" s="31"/>
      <c r="AB2441" s="31"/>
      <c r="AC2441" s="31"/>
      <c r="AD2441" s="31"/>
      <c r="AE2441" s="31"/>
      <c r="AF2441" s="31"/>
      <c r="AG2441" s="31"/>
      <c r="AH2441" s="31"/>
    </row>
    <row r="2442" spans="1:34" x14ac:dyDescent="0.4">
      <c r="A2442" s="31">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31"/>
      <c r="C2442" s="25" t="str">
        <f t="shared" si="76"/>
        <v>001</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V_SONDERBETRIEBSMITTEL_PRD</v>
      </c>
      <c r="X2442" s="31"/>
      <c r="Y2442" s="31"/>
      <c r="Z2442" s="31"/>
      <c r="AA2442" s="31"/>
      <c r="AB2442" s="31"/>
      <c r="AC2442" s="31"/>
      <c r="AD2442" s="31"/>
      <c r="AE2442" s="31"/>
      <c r="AF2442" s="31"/>
      <c r="AG2442" s="31"/>
      <c r="AH2442" s="31"/>
    </row>
    <row r="2443" spans="1:34" x14ac:dyDescent="0.4">
      <c r="A2443" s="31">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31"/>
      <c r="C2443" s="25" t="str">
        <f t="shared" si="76"/>
        <v>001</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V_SONDERBETRIEBSMITTEL_TRP</v>
      </c>
      <c r="X2443" s="31"/>
      <c r="Y2443" s="31"/>
      <c r="Z2443" s="31"/>
      <c r="AA2443" s="31"/>
      <c r="AB2443" s="31"/>
      <c r="AC2443" s="31"/>
      <c r="AD2443" s="31"/>
      <c r="AE2443" s="31"/>
      <c r="AF2443" s="31"/>
      <c r="AG2443" s="31"/>
      <c r="AH2443" s="31"/>
    </row>
    <row r="2444" spans="1:34" x14ac:dyDescent="0.4">
      <c r="A2444" s="31">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31"/>
      <c r="C2444" s="25" t="str">
        <f t="shared" si="76"/>
        <v>001</v>
      </c>
      <c r="D2444" s="31"/>
      <c r="E2444" s="31"/>
      <c r="F2444" s="31" t="str">
        <f>IF(A2444&lt;&gt;"", _xlfn.IFNA(INDEX(Grunddaten!$A$9:$S$159,MATCH(A2444,Input_Lieferant!$B$9:$B$158,0),MATCH(W2444,Grunddaten!$A$8:$M$8,0)),""), "")&amp;""</f>
        <v>rSTGDIUlQszHwwkXbFuewQPSzTUPGb</v>
      </c>
      <c r="G2444" s="31"/>
      <c r="H2444" s="31"/>
      <c r="I2444" s="31"/>
      <c r="J2444" s="31"/>
      <c r="K2444" s="31"/>
      <c r="L2444" s="31"/>
      <c r="M2444" s="31"/>
      <c r="N2444" s="31"/>
      <c r="O2444" s="31"/>
      <c r="P2444" s="31"/>
      <c r="Q2444" s="31"/>
      <c r="R2444" s="31"/>
      <c r="S2444" s="31"/>
      <c r="T2444" s="31"/>
      <c r="U2444" s="31"/>
      <c r="V2444" s="31"/>
      <c r="W2444" s="31" t="str">
        <f t="shared" si="75"/>
        <v>V_A_NUMMER</v>
      </c>
      <c r="X2444" s="31"/>
      <c r="Y2444" s="31"/>
      <c r="Z2444" s="31"/>
      <c r="AA2444" s="31"/>
      <c r="AB2444" s="31"/>
      <c r="AC2444" s="31"/>
      <c r="AD2444" s="31"/>
      <c r="AE2444" s="31"/>
      <c r="AF2444" s="31"/>
      <c r="AG2444" s="31"/>
      <c r="AH2444" s="31"/>
    </row>
    <row r="2445" spans="1:34" x14ac:dyDescent="0.4">
      <c r="A2445" s="31">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31"/>
      <c r="C2445" s="25" t="str">
        <f t="shared" si="76"/>
        <v>001</v>
      </c>
      <c r="D2445" s="31"/>
      <c r="E2445" s="31"/>
      <c r="F2445" s="31" t="str">
        <f>IF(A2445&lt;&gt;"", _xlfn.IFNA(INDEX(Grunddaten!$A$9:$S$159,MATCH(A2445,Input_Lieferant!$B$9:$B$158,0),MATCH(W2445,Grunddaten!$A$8:$M$8,0)),""), "")&amp;""</f>
        <v>7.44</v>
      </c>
      <c r="G2445" s="31"/>
      <c r="H2445" s="31"/>
      <c r="I2445" s="31"/>
      <c r="J2445" s="31"/>
      <c r="K2445" s="31"/>
      <c r="L2445" s="31"/>
      <c r="M2445" s="31"/>
      <c r="N2445" s="31"/>
      <c r="O2445" s="31"/>
      <c r="P2445" s="31"/>
      <c r="Q2445" s="31"/>
      <c r="R2445" s="31"/>
      <c r="S2445" s="31"/>
      <c r="T2445" s="31"/>
      <c r="U2445" s="31"/>
      <c r="V2445" s="31"/>
      <c r="W2445" s="31" t="str">
        <f t="shared" si="75"/>
        <v>V_REVFREMD</v>
      </c>
      <c r="X2445" s="31"/>
      <c r="Y2445" s="31"/>
      <c r="Z2445" s="31"/>
      <c r="AA2445" s="31"/>
      <c r="AB2445" s="31"/>
      <c r="AC2445" s="31"/>
      <c r="AD2445" s="31"/>
      <c r="AE2445" s="31"/>
      <c r="AF2445" s="31"/>
      <c r="AG2445" s="31"/>
      <c r="AH2445" s="31"/>
    </row>
    <row r="2446" spans="1:34" x14ac:dyDescent="0.4">
      <c r="A2446" s="31">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31"/>
      <c r="C2446" s="25" t="str">
        <f t="shared" si="76"/>
        <v>001</v>
      </c>
      <c r="D2446" s="31"/>
      <c r="E2446" s="31"/>
      <c r="F2446" s="31" t="str">
        <f>IF(A2446&lt;&gt;"", _xlfn.IFNA(INDEX(Grunddaten!$A$9:$S$159,MATCH(A2446,Input_Lieferant!$B$9:$B$158,0),MATCH(W2446,Grunddaten!$A$8:$M$8,0)),""), "")&amp;""</f>
        <v>4.7</v>
      </c>
      <c r="G2446" s="31"/>
      <c r="H2446" s="31"/>
      <c r="I2446" s="31"/>
      <c r="J2446" s="31"/>
      <c r="K2446" s="31"/>
      <c r="L2446" s="31"/>
      <c r="M2446" s="31"/>
      <c r="N2446" s="31"/>
      <c r="O2446" s="31"/>
      <c r="P2446" s="31"/>
      <c r="Q2446" s="31"/>
      <c r="R2446" s="31"/>
      <c r="S2446" s="31"/>
      <c r="T2446" s="31"/>
      <c r="U2446" s="31"/>
      <c r="V2446" s="31"/>
      <c r="W2446" s="31" t="str">
        <f t="shared" si="75"/>
        <v>V_REVEIGEN</v>
      </c>
      <c r="X2446" s="31"/>
      <c r="Y2446" s="31"/>
      <c r="Z2446" s="31"/>
      <c r="AA2446" s="31"/>
      <c r="AB2446" s="31"/>
      <c r="AC2446" s="31"/>
      <c r="AD2446" s="31"/>
      <c r="AE2446" s="31"/>
      <c r="AF2446" s="31"/>
      <c r="AG2446" s="31"/>
      <c r="AH2446" s="31"/>
    </row>
    <row r="2447" spans="1:34" x14ac:dyDescent="0.4">
      <c r="A2447" s="31">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31"/>
      <c r="C2447" s="25" t="str">
        <f t="shared" si="76"/>
        <v>001</v>
      </c>
      <c r="D2447" s="31"/>
      <c r="E2447" s="31"/>
      <c r="F2447" s="31" t="str">
        <f>IF(A2447&lt;&gt;"", _xlfn.IFNA(INDEX('Systemmanager - Datenassistent'!$A$9:$AE$159,MATCH(A2447,Input_Lieferant!$B$9:$B$158,0),MATCH(W2447,'Systemmanager - Datenassistent'!$A$8:$AE$8,0)),""), "")&amp;""</f>
        <v>uiSiUvicURbHQklDbwbNkVdqPeudoS</v>
      </c>
      <c r="G2447" s="31"/>
      <c r="H2447" s="31"/>
      <c r="I2447" s="31"/>
      <c r="J2447" s="31"/>
      <c r="K2447" s="31"/>
      <c r="L2447" s="31"/>
      <c r="M2447" s="31"/>
      <c r="N2447" s="31"/>
      <c r="O2447" s="31"/>
      <c r="P2447" s="31"/>
      <c r="Q2447" s="31"/>
      <c r="R2447" s="31"/>
      <c r="S2447" s="31"/>
      <c r="T2447" s="31"/>
      <c r="U2447" s="31"/>
      <c r="V2447" s="31"/>
      <c r="W2447" s="31" t="str">
        <f t="shared" si="75"/>
        <v>V_SYSTEMMANAGER</v>
      </c>
      <c r="X2447" s="31"/>
      <c r="Y2447" s="31"/>
      <c r="Z2447" s="31"/>
      <c r="AA2447" s="31"/>
      <c r="AB2447" s="31"/>
      <c r="AC2447" s="31"/>
      <c r="AD2447" s="31"/>
      <c r="AE2447" s="31"/>
      <c r="AF2447" s="31"/>
      <c r="AG2447" s="31"/>
      <c r="AH2447" s="31"/>
    </row>
    <row r="2448" spans="1:34" x14ac:dyDescent="0.4">
      <c r="A2448" s="31">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31"/>
      <c r="C2448" s="25" t="str">
        <f t="shared" si="76"/>
        <v>001</v>
      </c>
      <c r="D2448" s="31"/>
      <c r="E2448" s="31"/>
      <c r="F2448" s="31" t="str">
        <f>IF(A2448&lt;&gt;"", _xlfn.IFNA(INDEX(Grunddaten!$A$9:$S$159,MATCH(A2448,Input_Lieferant!$B$9:$B$158,0),MATCH(W2448,Grunddaten!$A$8:$M$8,0)),""), "")&amp;""</f>
        <v>N</v>
      </c>
      <c r="G2448" s="31"/>
      <c r="H2448" s="31"/>
      <c r="I2448" s="31"/>
      <c r="J2448" s="31"/>
      <c r="K2448" s="31"/>
      <c r="L2448" s="31"/>
      <c r="M2448" s="31"/>
      <c r="N2448" s="31"/>
      <c r="O2448" s="31"/>
      <c r="P2448" s="31"/>
      <c r="Q2448" s="31"/>
      <c r="R2448" s="31"/>
      <c r="S2448" s="31"/>
      <c r="T2448" s="31"/>
      <c r="U2448" s="31"/>
      <c r="V2448" s="31"/>
      <c r="W2448" s="31" t="str">
        <f t="shared" si="75"/>
        <v>V_UEBERSETZUNG</v>
      </c>
      <c r="X2448" s="31"/>
      <c r="Y2448" s="31"/>
      <c r="Z2448" s="31"/>
      <c r="AA2448" s="31"/>
      <c r="AB2448" s="31"/>
      <c r="AC2448" s="31"/>
      <c r="AD2448" s="31"/>
      <c r="AE2448" s="31"/>
      <c r="AF2448" s="31"/>
      <c r="AG2448" s="31"/>
      <c r="AH2448" s="31"/>
    </row>
    <row r="2449" spans="1:34" x14ac:dyDescent="0.4">
      <c r="A2449" s="31">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31"/>
      <c r="C2449" s="25" t="str">
        <f t="shared" si="76"/>
        <v>001</v>
      </c>
      <c r="D2449" s="31"/>
      <c r="E2449" s="31"/>
      <c r="F2449" s="31" t="str">
        <f>IF(A2449&lt;&gt;"", _xlfn.IFNA(INDEX('Systemmanager - Datenassistent'!$A$9:$AE$159,MATCH(A2449,Input_Lieferant!$B$9:$B$158,0),MATCH(W2449,'Systemmanager - Datenassistent'!$A$8:$AE$8,0)),""), "")&amp;""</f>
        <v>jmeajVhyidOtjgWQuuEeKKzwNJzJLA</v>
      </c>
      <c r="G2449" s="31"/>
      <c r="H2449" s="31"/>
      <c r="I2449" s="31"/>
      <c r="J2449" s="31"/>
      <c r="K2449" s="31"/>
      <c r="L2449" s="31"/>
      <c r="M2449" s="31"/>
      <c r="N2449" s="31"/>
      <c r="O2449" s="31"/>
      <c r="P2449" s="31"/>
      <c r="Q2449" s="31"/>
      <c r="R2449" s="31"/>
      <c r="S2449" s="31"/>
      <c r="T2449" s="31"/>
      <c r="U2449" s="31"/>
      <c r="V2449" s="31"/>
      <c r="W2449" s="31" t="str">
        <f t="shared" si="75"/>
        <v>V_KENNZIFFER</v>
      </c>
      <c r="X2449" s="31"/>
      <c r="Y2449" s="31"/>
      <c r="Z2449" s="31"/>
      <c r="AA2449" s="31"/>
      <c r="AB2449" s="31"/>
      <c r="AC2449" s="31"/>
      <c r="AD2449" s="31"/>
      <c r="AE2449" s="31"/>
      <c r="AF2449" s="31"/>
      <c r="AG2449" s="31"/>
      <c r="AH2449" s="31"/>
    </row>
    <row r="2450" spans="1:34" x14ac:dyDescent="0.4">
      <c r="A2450" s="31">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31"/>
      <c r="C2450" s="25" t="str">
        <f t="shared" si="76"/>
        <v>001</v>
      </c>
      <c r="D2450" s="31"/>
      <c r="E2450" s="31"/>
      <c r="F2450" s="31" t="str">
        <f>IF(A2450&lt;&gt;"", _xlfn.IFNA(INDEX('Systemmanager - Datenassistent'!$A$9:$AE$159,MATCH(A2450,Input_Lieferant!$B$9:$B$158,0),MATCH(W2450,'Systemmanager - Datenassistent'!$A$8:$AE$8,0)),""), "")&amp;""</f>
        <v>xoaXVTNpwvXntyMRvByQdUDtKFrsrs</v>
      </c>
      <c r="G2450" s="31"/>
      <c r="H2450" s="31"/>
      <c r="I2450" s="31"/>
      <c r="J2450" s="31"/>
      <c r="K2450" s="31"/>
      <c r="L2450" s="31"/>
      <c r="M2450" s="31"/>
      <c r="N2450" s="31"/>
      <c r="O2450" s="31"/>
      <c r="P2450" s="31"/>
      <c r="Q2450" s="31"/>
      <c r="R2450" s="31"/>
      <c r="S2450" s="31"/>
      <c r="T2450" s="31"/>
      <c r="U2450" s="31"/>
      <c r="V2450" s="31"/>
      <c r="W2450" s="31" t="str">
        <f t="shared" si="75"/>
        <v>V_NEXT_HIGHER</v>
      </c>
      <c r="X2450" s="31"/>
      <c r="Y2450" s="31"/>
      <c r="Z2450" s="31"/>
      <c r="AA2450" s="31"/>
      <c r="AB2450" s="31"/>
      <c r="AC2450" s="31"/>
      <c r="AD2450" s="31"/>
      <c r="AE2450" s="31"/>
      <c r="AF2450" s="31"/>
      <c r="AG2450" s="31"/>
      <c r="AH2450" s="31"/>
    </row>
    <row r="2451" spans="1:34" x14ac:dyDescent="0.4">
      <c r="A2451" s="31">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31"/>
      <c r="C2451" s="25" t="str">
        <f t="shared" si="76"/>
        <v>001</v>
      </c>
      <c r="D2451" s="31"/>
      <c r="E2451" s="31"/>
      <c r="F2451" s="31" t="str">
        <f>IF(A2451&lt;&gt;"", _xlfn.IFNA(INDEX(Grunddaten!$A$9:$S$159,MATCH(A2451,Input_Lieferant!$B$9:$B$158,0),MATCH(W2451,Grunddaten!$A$8:$M$8,0)),""), "")&amp;""</f>
        <v/>
      </c>
      <c r="G2451" s="31"/>
      <c r="H2451" s="31"/>
      <c r="I2451" s="31"/>
      <c r="J2451" s="31"/>
      <c r="K2451" s="31"/>
      <c r="L2451" s="31"/>
      <c r="M2451" s="31"/>
      <c r="N2451" s="31"/>
      <c r="O2451" s="31"/>
      <c r="P2451" s="31"/>
      <c r="Q2451" s="31"/>
      <c r="R2451" s="31"/>
      <c r="S2451" s="31"/>
      <c r="T2451" s="31"/>
      <c r="U2451" s="31"/>
      <c r="V2451" s="31"/>
      <c r="W2451" s="31" t="str">
        <f t="shared" si="75"/>
        <v>V_ZERTFLUG</v>
      </c>
      <c r="X2451" s="31"/>
      <c r="Y2451" s="31"/>
      <c r="Z2451" s="31"/>
      <c r="AA2451" s="31"/>
      <c r="AB2451" s="31"/>
      <c r="AC2451" s="31"/>
      <c r="AD2451" s="31"/>
      <c r="AE2451" s="31"/>
      <c r="AF2451" s="31"/>
      <c r="AG2451" s="31"/>
      <c r="AH2451" s="31"/>
    </row>
    <row r="2452" spans="1:34" x14ac:dyDescent="0.4">
      <c r="A2452" s="31">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31"/>
      <c r="C2452" s="25" t="str">
        <f t="shared" si="76"/>
        <v>001</v>
      </c>
      <c r="D2452" s="31"/>
      <c r="E2452" s="31"/>
      <c r="F2452" s="31" t="str">
        <f>IF(A2452&lt;&gt;"", _xlfn.IFNA(INDEX('Systemmanager - Datenassistent'!$A$9:$AE$159,MATCH(A2452,Input_Lieferant!$B$9:$B$158,0),MATCH(W2452,'Systemmanager - Datenassistent'!$A$8:$AE$8,0)),""), "")&amp;""</f>
        <v>X</v>
      </c>
      <c r="G2452" s="31"/>
      <c r="H2452" s="31"/>
      <c r="I2452" s="31"/>
      <c r="J2452" s="31"/>
      <c r="K2452" s="31"/>
      <c r="L2452" s="31"/>
      <c r="M2452" s="31"/>
      <c r="N2452" s="31"/>
      <c r="O2452" s="31"/>
      <c r="P2452" s="31"/>
      <c r="Q2452" s="31"/>
      <c r="R2452" s="31"/>
      <c r="S2452" s="31"/>
      <c r="T2452" s="31"/>
      <c r="U2452" s="31"/>
      <c r="V2452" s="31"/>
      <c r="W2452" s="31" t="str">
        <f t="shared" si="75"/>
        <v>V_APM</v>
      </c>
      <c r="X2452" s="31"/>
      <c r="Y2452" s="31"/>
      <c r="Z2452" s="31"/>
      <c r="AA2452" s="31"/>
      <c r="AB2452" s="31"/>
      <c r="AC2452" s="31"/>
      <c r="AD2452" s="31"/>
      <c r="AE2452" s="31"/>
      <c r="AF2452" s="31"/>
      <c r="AG2452" s="31"/>
      <c r="AH2452" s="31"/>
    </row>
    <row r="2453" spans="1:34" x14ac:dyDescent="0.4">
      <c r="A2453" s="31">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31"/>
      <c r="C2453" s="25" t="str">
        <f t="shared" si="76"/>
        <v>001</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V_CHEOPS</v>
      </c>
      <c r="X2453" s="31"/>
      <c r="Y2453" s="31"/>
      <c r="Z2453" s="31"/>
      <c r="AA2453" s="31"/>
      <c r="AB2453" s="31"/>
      <c r="AC2453" s="31"/>
      <c r="AD2453" s="31"/>
      <c r="AE2453" s="31"/>
      <c r="AF2453" s="31"/>
      <c r="AG2453" s="31"/>
      <c r="AH2453" s="31"/>
    </row>
    <row r="2454" spans="1:34" x14ac:dyDescent="0.4">
      <c r="A2454" s="31">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31"/>
      <c r="C2454" s="25" t="str">
        <f t="shared" si="76"/>
        <v>001</v>
      </c>
      <c r="D2454" s="31"/>
      <c r="E2454" s="31"/>
      <c r="F2454" s="31" t="str">
        <f>IF(A2454&lt;&gt;"", _xlfn.IFNA(INDEX('Systemmanager - Datenassistent'!$A$9:$AE$159,MATCH(A2454,Input_Lieferant!$B$9:$B$158,0),MATCH(W2454,'Systemmanager - Datenassistent'!$A$8:$AE$8,0)),""), "")&amp;""</f>
        <v/>
      </c>
      <c r="G2454" s="31"/>
      <c r="H2454" s="31"/>
      <c r="I2454" s="31"/>
      <c r="J2454" s="31"/>
      <c r="K2454" s="31"/>
      <c r="L2454" s="31"/>
      <c r="M2454" s="31"/>
      <c r="N2454" s="31"/>
      <c r="O2454" s="31"/>
      <c r="P2454" s="31"/>
      <c r="Q2454" s="31"/>
      <c r="R2454" s="31"/>
      <c r="S2454" s="31"/>
      <c r="T2454" s="31"/>
      <c r="U2454" s="31"/>
      <c r="V2454" s="31"/>
      <c r="W2454" s="31" t="str">
        <f t="shared" si="75"/>
        <v>V_SVSAA</v>
      </c>
      <c r="X2454" s="31"/>
      <c r="Y2454" s="31"/>
      <c r="Z2454" s="31"/>
      <c r="AA2454" s="31"/>
      <c r="AB2454" s="31"/>
      <c r="AC2454" s="31"/>
      <c r="AD2454" s="31"/>
      <c r="AE2454" s="31"/>
      <c r="AF2454" s="31"/>
      <c r="AG2454" s="31"/>
      <c r="AH2454" s="31"/>
    </row>
    <row r="2455" spans="1:34" x14ac:dyDescent="0.4">
      <c r="A2455" s="31">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31"/>
      <c r="C2455" s="25" t="str">
        <f t="shared" si="76"/>
        <v>001</v>
      </c>
      <c r="D2455" s="31"/>
      <c r="E2455" s="31"/>
      <c r="F2455" s="31" t="str">
        <f>IF(A2455&lt;&gt;"", IFERROR(ROUND(INDEX(Input_Lieferant!$A$9:$AS$159,MATCH(A2455,Input_Lieferant!$B$9:$B$158,0),MATCH(W2455,Input_Lieferant!$A$8:$AS$8,0)),2),""), "")&amp;""</f>
        <v>6.99</v>
      </c>
      <c r="G2455" s="31"/>
      <c r="H2455" s="31"/>
      <c r="I2455" s="31"/>
      <c r="J2455" s="31"/>
      <c r="K2455" s="31"/>
      <c r="L2455" s="31"/>
      <c r="M2455" s="31"/>
      <c r="N2455" s="31"/>
      <c r="O2455" s="31"/>
      <c r="P2455" s="31"/>
      <c r="Q2455" s="31"/>
      <c r="R2455" s="31"/>
      <c r="S2455" s="31"/>
      <c r="T2455" s="31"/>
      <c r="U2455" s="31"/>
      <c r="V2455" s="31"/>
      <c r="W2455" s="31" t="str">
        <f t="shared" si="75"/>
        <v>V_BEWERTUNGSPREIS</v>
      </c>
      <c r="X2455" s="31"/>
      <c r="Y2455" s="31"/>
      <c r="Z2455" s="31"/>
      <c r="AA2455" s="31"/>
      <c r="AB2455" s="31"/>
      <c r="AC2455" s="31"/>
      <c r="AD2455" s="31"/>
      <c r="AE2455" s="31"/>
      <c r="AF2455" s="31"/>
      <c r="AG2455" s="31"/>
      <c r="AH2455" s="31"/>
    </row>
    <row r="2456" spans="1:34" x14ac:dyDescent="0.4">
      <c r="A2456" s="31">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31"/>
      <c r="C2456" s="25" t="str">
        <f t="shared" si="76"/>
        <v>001</v>
      </c>
      <c r="D2456" s="31"/>
      <c r="E2456" s="31"/>
      <c r="F2456" s="31" t="str">
        <f>IF(A2456&lt;&gt;"", _xlfn.IFNA(INDEX(Input_Lieferant!$A$9:$AS$159,MATCH(A2456,Input_Lieferant!$B$9:$B$158,0),MATCH(W2456,Input_Lieferant!$A$8:$AS$8,0)),""), "")&amp;""</f>
        <v>CHF</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V_WAEHRUNG</v>
      </c>
      <c r="X2456" s="31"/>
      <c r="Y2456" s="31"/>
      <c r="Z2456" s="31"/>
      <c r="AA2456" s="31"/>
      <c r="AB2456" s="31"/>
      <c r="AC2456" s="31"/>
      <c r="AD2456" s="31"/>
      <c r="AE2456" s="31"/>
      <c r="AF2456" s="31"/>
      <c r="AG2456" s="31"/>
      <c r="AH2456" s="31"/>
    </row>
    <row r="2457" spans="1:34" x14ac:dyDescent="0.4">
      <c r="A2457" s="31">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31"/>
      <c r="C2457" s="25" t="str">
        <f t="shared" si="76"/>
        <v>001</v>
      </c>
      <c r="D2457" s="31"/>
      <c r="E2457" s="31"/>
      <c r="F2457" s="31" t="str">
        <f>IF(A2457&lt;&gt;"", _xlfn.IFNA(INDEX(Input_Lieferant!$A$9:$AS$159,MATCH(A2457,Input_Lieferant!$B$9:$B$158,0),MATCH(W2457,Input_Lieferant!$A$8:$AS$8,0)),""), "")&amp;""</f>
        <v>9</v>
      </c>
      <c r="G2457" s="31"/>
      <c r="H2457" s="31"/>
      <c r="I2457" s="31"/>
      <c r="J2457" s="31"/>
      <c r="K2457" s="31"/>
      <c r="L2457" s="31"/>
      <c r="M2457" s="31"/>
      <c r="N2457" s="31"/>
      <c r="O2457" s="31"/>
      <c r="P2457" s="31"/>
      <c r="Q2457" s="31"/>
      <c r="R2457" s="31"/>
      <c r="S2457" s="31"/>
      <c r="T2457" s="31"/>
      <c r="U2457" s="31"/>
      <c r="V2457" s="31"/>
      <c r="W2457" s="31" t="str">
        <f t="shared" si="77"/>
        <v>V_PREISEINHEIT</v>
      </c>
      <c r="X2457" s="31"/>
      <c r="Y2457" s="31"/>
      <c r="Z2457" s="31"/>
      <c r="AA2457" s="31"/>
      <c r="AB2457" s="31"/>
      <c r="AC2457" s="31"/>
      <c r="AD2457" s="31"/>
      <c r="AE2457" s="31"/>
      <c r="AF2457" s="31"/>
      <c r="AG2457" s="31"/>
      <c r="AH2457" s="31"/>
    </row>
    <row r="2458" spans="1:34" x14ac:dyDescent="0.4">
      <c r="A2458" s="31">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31"/>
      <c r="C2458" s="25" t="str">
        <f t="shared" si="76"/>
        <v>001</v>
      </c>
      <c r="D2458" s="31"/>
      <c r="E2458" s="31"/>
      <c r="F2458" s="31">
        <f ca="1">IF(A2458&lt;&gt;"",NOW(),"")</f>
        <v>45755.458306597226</v>
      </c>
      <c r="G2458" s="31"/>
      <c r="H2458" s="31"/>
      <c r="I2458" s="31"/>
      <c r="J2458" s="31"/>
      <c r="K2458" s="31"/>
      <c r="L2458" s="31"/>
      <c r="M2458" s="31"/>
      <c r="N2458" s="31"/>
      <c r="O2458" s="31"/>
      <c r="P2458" s="31"/>
      <c r="Q2458" s="31"/>
      <c r="R2458" s="31"/>
      <c r="S2458" s="31"/>
      <c r="T2458" s="31"/>
      <c r="U2458" s="31"/>
      <c r="V2458" s="31"/>
      <c r="W2458" s="31" t="str">
        <f t="shared" si="77"/>
        <v>V_GUELTIGAB</v>
      </c>
      <c r="X2458" s="31"/>
      <c r="Y2458" s="31"/>
      <c r="Z2458" s="31"/>
      <c r="AA2458" s="31"/>
      <c r="AB2458" s="31"/>
      <c r="AC2458" s="31"/>
      <c r="AD2458" s="31"/>
      <c r="AE2458" s="31"/>
      <c r="AF2458" s="31"/>
      <c r="AG2458" s="31"/>
      <c r="AH2458" s="31"/>
    </row>
    <row r="2459" spans="1:34" x14ac:dyDescent="0.4">
      <c r="A2459" s="31">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31"/>
      <c r="C2459" s="25" t="str">
        <f t="shared" si="76"/>
        <v>001</v>
      </c>
      <c r="D2459" s="31"/>
      <c r="E2459" s="31"/>
      <c r="F2459" s="31" t="str">
        <f>IF(A2459&lt;&gt;"", _xlfn.IFNA(INDEX('Systemmanager - Datenassistent'!$A$9:$AE$159,MATCH(A2459,Input_Lieferant!$B$9:$B$158,0),MATCH(W2459,'Systemmanager - Datenassistent'!$A$8:$AE$8,0)),""), "")&amp;""</f>
        <v/>
      </c>
      <c r="G2459" s="31"/>
      <c r="H2459" s="31"/>
      <c r="I2459" s="31"/>
      <c r="J2459" s="31"/>
      <c r="K2459" s="31"/>
      <c r="L2459" s="31"/>
      <c r="M2459" s="31"/>
      <c r="N2459" s="31"/>
      <c r="O2459" s="31"/>
      <c r="P2459" s="31"/>
      <c r="Q2459" s="31"/>
      <c r="R2459" s="31"/>
      <c r="S2459" s="31"/>
      <c r="T2459" s="31"/>
      <c r="U2459" s="31"/>
      <c r="V2459" s="31"/>
      <c r="W2459" s="31" t="str">
        <f t="shared" si="77"/>
        <v>V_MIET_RELEVANZ</v>
      </c>
      <c r="X2459" s="31"/>
      <c r="Y2459" s="31"/>
      <c r="Z2459" s="31"/>
      <c r="AA2459" s="31"/>
      <c r="AB2459" s="31"/>
      <c r="AC2459" s="31"/>
      <c r="AD2459" s="31"/>
      <c r="AE2459" s="31"/>
      <c r="AF2459" s="31"/>
      <c r="AG2459" s="31"/>
      <c r="AH2459" s="31"/>
    </row>
    <row r="2460" spans="1:34" x14ac:dyDescent="0.4">
      <c r="A2460" s="31">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31"/>
      <c r="C2460" s="25" t="str">
        <f t="shared" si="76"/>
        <v>001</v>
      </c>
      <c r="D2460" s="31"/>
      <c r="E2460" s="31"/>
      <c r="F2460" s="31" t="str">
        <f>IF(A2460&lt;&gt;"", _xlfn.IFNA(INDEX('Systemmanager - Datenassistent'!$A$9:$AE$159,MATCH(A2460,Input_Lieferant!$B$9:$B$158,0),MATCH(W2460,'Systemmanager - Datenassistent'!$A$8:$AE$8,0)),""), "")&amp;""</f>
        <v>10</v>
      </c>
      <c r="G2460" s="31"/>
      <c r="H2460" s="31"/>
      <c r="I2460" s="31"/>
      <c r="J2460" s="31"/>
      <c r="K2460" s="31"/>
      <c r="L2460" s="31"/>
      <c r="M2460" s="31"/>
      <c r="N2460" s="31"/>
      <c r="O2460" s="31"/>
      <c r="P2460" s="31"/>
      <c r="Q2460" s="31"/>
      <c r="R2460" s="31"/>
      <c r="S2460" s="31"/>
      <c r="T2460" s="31"/>
      <c r="U2460" s="31"/>
      <c r="V2460" s="31"/>
      <c r="W2460" s="31" t="str">
        <f t="shared" si="77"/>
        <v>V_NACHSCHUBKLASSE</v>
      </c>
      <c r="X2460" s="31"/>
      <c r="Y2460" s="31"/>
      <c r="Z2460" s="31"/>
      <c r="AA2460" s="31"/>
      <c r="AB2460" s="31"/>
      <c r="AC2460" s="31"/>
      <c r="AD2460" s="31"/>
      <c r="AE2460" s="31"/>
      <c r="AF2460" s="31"/>
      <c r="AG2460" s="31"/>
      <c r="AH2460" s="31"/>
    </row>
    <row r="2461" spans="1:34" x14ac:dyDescent="0.4">
      <c r="A2461" s="31">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31"/>
      <c r="C2461" s="25" t="str">
        <f t="shared" si="76"/>
        <v>001</v>
      </c>
      <c r="D2461" s="31"/>
      <c r="E2461" s="31"/>
      <c r="F2461" s="31" t="str">
        <f>IF(A2461&lt;&gt;"", _xlfn.IFNA(INDEX(Input_Lieferant!$A$9:$AS$159,MATCH(A2461,Input_Lieferant!$B$9:$B$158,0),MATCH(W2461,Input_Lieferant!$A$8:$AS$8,0)),""), "")&amp;""</f>
        <v>58</v>
      </c>
      <c r="G2461" s="31"/>
      <c r="H2461" s="31"/>
      <c r="I2461" s="31"/>
      <c r="J2461" s="31"/>
      <c r="K2461" s="31"/>
      <c r="L2461" s="31"/>
      <c r="M2461" s="31"/>
      <c r="N2461" s="31"/>
      <c r="O2461" s="31"/>
      <c r="P2461" s="31"/>
      <c r="Q2461" s="31"/>
      <c r="R2461" s="31"/>
      <c r="S2461" s="31"/>
      <c r="T2461" s="31"/>
      <c r="U2461" s="31"/>
      <c r="V2461" s="31"/>
      <c r="W2461" s="31" t="str">
        <f t="shared" si="77"/>
        <v>V_LAGERFAEHIGKEIT</v>
      </c>
      <c r="X2461" s="31"/>
      <c r="Y2461" s="31"/>
      <c r="Z2461" s="31"/>
      <c r="AA2461" s="31"/>
      <c r="AB2461" s="31"/>
      <c r="AC2461" s="31"/>
      <c r="AD2461" s="31"/>
      <c r="AE2461" s="31"/>
      <c r="AF2461" s="31"/>
      <c r="AG2461" s="31"/>
      <c r="AH2461" s="31"/>
    </row>
    <row r="2462" spans="1:34" x14ac:dyDescent="0.4">
      <c r="A2462" s="31">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31"/>
      <c r="C2462" s="25" t="str">
        <f t="shared" si="76"/>
        <v>001</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31"/>
      <c r="H2462" s="31"/>
      <c r="I2462" s="31"/>
      <c r="J2462" s="31"/>
      <c r="K2462" s="31"/>
      <c r="L2462" s="31"/>
      <c r="M2462" s="31"/>
      <c r="N2462" s="31"/>
      <c r="O2462" s="31"/>
      <c r="P2462" s="31"/>
      <c r="Q2462" s="31"/>
      <c r="R2462" s="31"/>
      <c r="S2462" s="31"/>
      <c r="T2462" s="31"/>
      <c r="U2462" s="31"/>
      <c r="V2462" s="31"/>
      <c r="W2462" s="31" t="str">
        <f t="shared" si="77"/>
        <v>V_BETRIEBSMITTEL</v>
      </c>
      <c r="X2462" s="31"/>
      <c r="Y2462" s="31"/>
      <c r="Z2462" s="31"/>
      <c r="AA2462" s="31"/>
      <c r="AB2462" s="31"/>
      <c r="AC2462" s="31"/>
      <c r="AD2462" s="31"/>
      <c r="AE2462" s="31"/>
      <c r="AF2462" s="31"/>
      <c r="AG2462" s="31"/>
      <c r="AH2462" s="31"/>
    </row>
    <row r="2463" spans="1:34" x14ac:dyDescent="0.4">
      <c r="A2463" s="31">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31"/>
      <c r="C2463" s="25" t="str">
        <f t="shared" si="76"/>
        <v>001</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V_SONDERBETRIEBSMITTEL_MKZ</v>
      </c>
      <c r="X2463" s="31"/>
      <c r="Y2463" s="31"/>
      <c r="Z2463" s="31"/>
      <c r="AA2463" s="31"/>
      <c r="AB2463" s="31"/>
      <c r="AC2463" s="31"/>
      <c r="AD2463" s="31"/>
      <c r="AE2463" s="31"/>
      <c r="AF2463" s="31"/>
      <c r="AG2463" s="31"/>
      <c r="AH2463" s="31"/>
    </row>
    <row r="2464" spans="1:34" x14ac:dyDescent="0.4">
      <c r="A2464" s="31">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31"/>
      <c r="C2464" s="25" t="str">
        <f t="shared" si="76"/>
        <v>001</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V_SONDERBETRIEBSMITTEL_PRD</v>
      </c>
      <c r="X2464" s="31"/>
      <c r="Y2464" s="31"/>
      <c r="Z2464" s="31"/>
      <c r="AA2464" s="31"/>
      <c r="AB2464" s="31"/>
      <c r="AC2464" s="31"/>
      <c r="AD2464" s="31"/>
      <c r="AE2464" s="31"/>
      <c r="AF2464" s="31"/>
      <c r="AG2464" s="31"/>
      <c r="AH2464" s="31"/>
    </row>
    <row r="2465" spans="1:34" x14ac:dyDescent="0.4">
      <c r="A2465" s="31">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31"/>
      <c r="C2465" s="25" t="str">
        <f t="shared" si="76"/>
        <v>001</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V_SONDERBETRIEBSMITTEL_TRP</v>
      </c>
      <c r="X2465" s="31"/>
      <c r="Y2465" s="31"/>
      <c r="Z2465" s="31"/>
      <c r="AA2465" s="31"/>
      <c r="AB2465" s="31"/>
      <c r="AC2465" s="31"/>
      <c r="AD2465" s="31"/>
      <c r="AE2465" s="31"/>
      <c r="AF2465" s="31"/>
      <c r="AG2465" s="31"/>
      <c r="AH2465" s="31"/>
    </row>
    <row r="2466" spans="1:34" x14ac:dyDescent="0.4">
      <c r="A2466" s="31">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31"/>
      <c r="C2466" s="25" t="str">
        <f t="shared" si="76"/>
        <v>001</v>
      </c>
      <c r="D2466" s="31"/>
      <c r="E2466" s="31"/>
      <c r="F2466" s="31" t="str">
        <f>IF(A2466&lt;&gt;"", _xlfn.IFNA(INDEX(Grunddaten!$A$9:$S$159,MATCH(A2466,Input_Lieferant!$B$9:$B$158,0),MATCH(W2466,Grunddaten!$A$8:$M$8,0)),""), "")&amp;""</f>
        <v>HHyLIfCyFaLKoryinwlEVUplDQylBE</v>
      </c>
      <c r="G2466" s="31"/>
      <c r="H2466" s="31"/>
      <c r="I2466" s="31"/>
      <c r="J2466" s="31"/>
      <c r="K2466" s="31"/>
      <c r="L2466" s="31"/>
      <c r="M2466" s="31"/>
      <c r="N2466" s="31"/>
      <c r="O2466" s="31"/>
      <c r="P2466" s="31"/>
      <c r="Q2466" s="31"/>
      <c r="R2466" s="31"/>
      <c r="S2466" s="31"/>
      <c r="T2466" s="31"/>
      <c r="U2466" s="31"/>
      <c r="V2466" s="31"/>
      <c r="W2466" s="31" t="str">
        <f t="shared" si="77"/>
        <v>V_A_NUMMER</v>
      </c>
      <c r="X2466" s="31"/>
      <c r="Y2466" s="31"/>
      <c r="Z2466" s="31"/>
      <c r="AA2466" s="31"/>
      <c r="AB2466" s="31"/>
      <c r="AC2466" s="31"/>
      <c r="AD2466" s="31"/>
      <c r="AE2466" s="31"/>
      <c r="AF2466" s="31"/>
      <c r="AG2466" s="31"/>
      <c r="AH2466" s="31"/>
    </row>
    <row r="2467" spans="1:34" x14ac:dyDescent="0.4">
      <c r="A2467" s="31">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31"/>
      <c r="C2467" s="25" t="str">
        <f t="shared" si="76"/>
        <v>001</v>
      </c>
      <c r="D2467" s="31"/>
      <c r="E2467" s="31"/>
      <c r="F2467" s="31" t="str">
        <f>IF(A2467&lt;&gt;"", _xlfn.IFNA(INDEX(Grunddaten!$A$9:$S$159,MATCH(A2467,Input_Lieferant!$B$9:$B$158,0),MATCH(W2467,Grunddaten!$A$8:$M$8,0)),""), "")&amp;""</f>
        <v>4</v>
      </c>
      <c r="G2467" s="31"/>
      <c r="H2467" s="31"/>
      <c r="I2467" s="31"/>
      <c r="J2467" s="31"/>
      <c r="K2467" s="31"/>
      <c r="L2467" s="31"/>
      <c r="M2467" s="31"/>
      <c r="N2467" s="31"/>
      <c r="O2467" s="31"/>
      <c r="P2467" s="31"/>
      <c r="Q2467" s="31"/>
      <c r="R2467" s="31"/>
      <c r="S2467" s="31"/>
      <c r="T2467" s="31"/>
      <c r="U2467" s="31"/>
      <c r="V2467" s="31"/>
      <c r="W2467" s="31" t="str">
        <f t="shared" si="77"/>
        <v>V_REVFREMD</v>
      </c>
      <c r="X2467" s="31"/>
      <c r="Y2467" s="31"/>
      <c r="Z2467" s="31"/>
      <c r="AA2467" s="31"/>
      <c r="AB2467" s="31"/>
      <c r="AC2467" s="31"/>
      <c r="AD2467" s="31"/>
      <c r="AE2467" s="31"/>
      <c r="AF2467" s="31"/>
      <c r="AG2467" s="31"/>
      <c r="AH2467" s="31"/>
    </row>
    <row r="2468" spans="1:34" x14ac:dyDescent="0.4">
      <c r="A2468" s="31">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31"/>
      <c r="C2468" s="25" t="str">
        <f t="shared" si="76"/>
        <v>001</v>
      </c>
      <c r="D2468" s="31"/>
      <c r="E2468" s="31"/>
      <c r="F2468" s="31" t="str">
        <f>IF(A2468&lt;&gt;"", _xlfn.IFNA(INDEX(Grunddaten!$A$9:$S$159,MATCH(A2468,Input_Lieferant!$B$9:$B$158,0),MATCH(W2468,Grunddaten!$A$8:$M$8,0)),""), "")&amp;""</f>
        <v>7.81</v>
      </c>
      <c r="G2468" s="31"/>
      <c r="H2468" s="31"/>
      <c r="I2468" s="31"/>
      <c r="J2468" s="31"/>
      <c r="K2468" s="31"/>
      <c r="L2468" s="31"/>
      <c r="M2468" s="31"/>
      <c r="N2468" s="31"/>
      <c r="O2468" s="31"/>
      <c r="P2468" s="31"/>
      <c r="Q2468" s="31"/>
      <c r="R2468" s="31"/>
      <c r="S2468" s="31"/>
      <c r="T2468" s="31"/>
      <c r="U2468" s="31"/>
      <c r="V2468" s="31"/>
      <c r="W2468" s="31" t="str">
        <f t="shared" si="77"/>
        <v>V_REVEIGEN</v>
      </c>
      <c r="X2468" s="31"/>
      <c r="Y2468" s="31"/>
      <c r="Z2468" s="31"/>
      <c r="AA2468" s="31"/>
      <c r="AB2468" s="31"/>
      <c r="AC2468" s="31"/>
      <c r="AD2468" s="31"/>
      <c r="AE2468" s="31"/>
      <c r="AF2468" s="31"/>
      <c r="AG2468" s="31"/>
      <c r="AH2468" s="31"/>
    </row>
    <row r="2469" spans="1:34" x14ac:dyDescent="0.4">
      <c r="A2469" s="31">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31"/>
      <c r="C2469" s="25" t="str">
        <f t="shared" si="76"/>
        <v>001</v>
      </c>
      <c r="D2469" s="31"/>
      <c r="E2469" s="31"/>
      <c r="F2469" s="31" t="str">
        <f>IF(A2469&lt;&gt;"", _xlfn.IFNA(INDEX('Systemmanager - Datenassistent'!$A$9:$AE$159,MATCH(A2469,Input_Lieferant!$B$9:$B$158,0),MATCH(W2469,'Systemmanager - Datenassistent'!$A$8:$AE$8,0)),""), "")&amp;""</f>
        <v>zqeyRSQGGdHxwVyQrfCfJpaxstKLVG</v>
      </c>
      <c r="G2469" s="31"/>
      <c r="H2469" s="31"/>
      <c r="I2469" s="31"/>
      <c r="J2469" s="31"/>
      <c r="K2469" s="31"/>
      <c r="L2469" s="31"/>
      <c r="M2469" s="31"/>
      <c r="N2469" s="31"/>
      <c r="O2469" s="31"/>
      <c r="P2469" s="31"/>
      <c r="Q2469" s="31"/>
      <c r="R2469" s="31"/>
      <c r="S2469" s="31"/>
      <c r="T2469" s="31"/>
      <c r="U2469" s="31"/>
      <c r="V2469" s="31"/>
      <c r="W2469" s="31" t="str">
        <f t="shared" si="77"/>
        <v>V_SYSTEMMANAGER</v>
      </c>
      <c r="X2469" s="31"/>
      <c r="Y2469" s="31"/>
      <c r="Z2469" s="31"/>
      <c r="AA2469" s="31"/>
      <c r="AB2469" s="31"/>
      <c r="AC2469" s="31"/>
      <c r="AD2469" s="31"/>
      <c r="AE2469" s="31"/>
      <c r="AF2469" s="31"/>
      <c r="AG2469" s="31"/>
      <c r="AH2469" s="31"/>
    </row>
    <row r="2470" spans="1:34" x14ac:dyDescent="0.4">
      <c r="A2470" s="31">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31"/>
      <c r="C2470" s="25" t="str">
        <f t="shared" si="76"/>
        <v>001</v>
      </c>
      <c r="D2470" s="31"/>
      <c r="E2470" s="31"/>
      <c r="F2470" s="31" t="str">
        <f>IF(A2470&lt;&gt;"", _xlfn.IFNA(INDEX(Grunddaten!$A$9:$S$159,MATCH(A2470,Input_Lieferant!$B$9:$B$158,0),MATCH(W2470,Grunddaten!$A$8:$M$8,0)),""), "")&amp;""</f>
        <v>U</v>
      </c>
      <c r="G2470" s="31"/>
      <c r="H2470" s="31"/>
      <c r="I2470" s="31"/>
      <c r="J2470" s="31"/>
      <c r="K2470" s="31"/>
      <c r="L2470" s="31"/>
      <c r="M2470" s="31"/>
      <c r="N2470" s="31"/>
      <c r="O2470" s="31"/>
      <c r="P2470" s="31"/>
      <c r="Q2470" s="31"/>
      <c r="R2470" s="31"/>
      <c r="S2470" s="31"/>
      <c r="T2470" s="31"/>
      <c r="U2470" s="31"/>
      <c r="V2470" s="31"/>
      <c r="W2470" s="31" t="str">
        <f t="shared" si="77"/>
        <v>V_UEBERSETZUNG</v>
      </c>
      <c r="X2470" s="31"/>
      <c r="Y2470" s="31"/>
      <c r="Z2470" s="31"/>
      <c r="AA2470" s="31"/>
      <c r="AB2470" s="31"/>
      <c r="AC2470" s="31"/>
      <c r="AD2470" s="31"/>
      <c r="AE2470" s="31"/>
      <c r="AF2470" s="31"/>
      <c r="AG2470" s="31"/>
      <c r="AH2470" s="31"/>
    </row>
    <row r="2471" spans="1:34" x14ac:dyDescent="0.4">
      <c r="A2471" s="31">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31"/>
      <c r="C2471" s="25" t="str">
        <f t="shared" si="76"/>
        <v>001</v>
      </c>
      <c r="D2471" s="31"/>
      <c r="E2471" s="31"/>
      <c r="F2471" s="31" t="str">
        <f>IF(A2471&lt;&gt;"", _xlfn.IFNA(INDEX('Systemmanager - Datenassistent'!$A$9:$AE$159,MATCH(A2471,Input_Lieferant!$B$9:$B$158,0),MATCH(W2471,'Systemmanager - Datenassistent'!$A$8:$AE$8,0)),""), "")&amp;""</f>
        <v>LxksSJroGaFOlytMHskfWxMKqFoTji</v>
      </c>
      <c r="G2471" s="31"/>
      <c r="H2471" s="31"/>
      <c r="I2471" s="31"/>
      <c r="J2471" s="31"/>
      <c r="K2471" s="31"/>
      <c r="L2471" s="31"/>
      <c r="M2471" s="31"/>
      <c r="N2471" s="31"/>
      <c r="O2471" s="31"/>
      <c r="P2471" s="31"/>
      <c r="Q2471" s="31"/>
      <c r="R2471" s="31"/>
      <c r="S2471" s="31"/>
      <c r="T2471" s="31"/>
      <c r="U2471" s="31"/>
      <c r="V2471" s="31"/>
      <c r="W2471" s="31" t="str">
        <f t="shared" si="77"/>
        <v>V_KENNZIFFER</v>
      </c>
      <c r="X2471" s="31"/>
      <c r="Y2471" s="31"/>
      <c r="Z2471" s="31"/>
      <c r="AA2471" s="31"/>
      <c r="AB2471" s="31"/>
      <c r="AC2471" s="31"/>
      <c r="AD2471" s="31"/>
      <c r="AE2471" s="31"/>
      <c r="AF2471" s="31"/>
      <c r="AG2471" s="31"/>
      <c r="AH2471" s="31"/>
    </row>
    <row r="2472" spans="1:34" x14ac:dyDescent="0.4">
      <c r="A2472" s="31">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31"/>
      <c r="C2472" s="25" t="str">
        <f t="shared" si="76"/>
        <v>001</v>
      </c>
      <c r="D2472" s="31"/>
      <c r="E2472" s="31"/>
      <c r="F2472" s="31" t="str">
        <f>IF(A2472&lt;&gt;"", _xlfn.IFNA(INDEX('Systemmanager - Datenassistent'!$A$9:$AE$159,MATCH(A2472,Input_Lieferant!$B$9:$B$158,0),MATCH(W2472,'Systemmanager - Datenassistent'!$A$8:$AE$8,0)),""), "")&amp;""</f>
        <v>zAaBrTvsrpiGtmRKIimhsAWJNPrRRb</v>
      </c>
      <c r="G2472" s="31"/>
      <c r="H2472" s="31"/>
      <c r="I2472" s="31"/>
      <c r="J2472" s="31"/>
      <c r="K2472" s="31"/>
      <c r="L2472" s="31"/>
      <c r="M2472" s="31"/>
      <c r="N2472" s="31"/>
      <c r="O2472" s="31"/>
      <c r="P2472" s="31"/>
      <c r="Q2472" s="31"/>
      <c r="R2472" s="31"/>
      <c r="S2472" s="31"/>
      <c r="T2472" s="31"/>
      <c r="U2472" s="31"/>
      <c r="V2472" s="31"/>
      <c r="W2472" s="31" t="str">
        <f t="shared" si="77"/>
        <v>V_NEXT_HIGHER</v>
      </c>
      <c r="X2472" s="31"/>
      <c r="Y2472" s="31"/>
      <c r="Z2472" s="31"/>
      <c r="AA2472" s="31"/>
      <c r="AB2472" s="31"/>
      <c r="AC2472" s="31"/>
      <c r="AD2472" s="31"/>
      <c r="AE2472" s="31"/>
      <c r="AF2472" s="31"/>
      <c r="AG2472" s="31"/>
      <c r="AH2472" s="31"/>
    </row>
    <row r="2473" spans="1:34" x14ac:dyDescent="0.4">
      <c r="A2473" s="31">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31"/>
      <c r="C2473" s="25" t="str">
        <f t="shared" si="76"/>
        <v>001</v>
      </c>
      <c r="D2473" s="31"/>
      <c r="E2473" s="31"/>
      <c r="F2473" s="31" t="str">
        <f>IF(A2473&lt;&gt;"", _xlfn.IFNA(INDEX(Grunddaten!$A$9:$S$159,MATCH(A2473,Input_Lieferant!$B$9:$B$158,0),MATCH(W2473,Grunddaten!$A$8:$M$8,0)),""), "")&amp;""</f>
        <v>J</v>
      </c>
      <c r="G2473" s="31"/>
      <c r="H2473" s="31"/>
      <c r="I2473" s="31"/>
      <c r="J2473" s="31"/>
      <c r="K2473" s="31"/>
      <c r="L2473" s="31"/>
      <c r="M2473" s="31"/>
      <c r="N2473" s="31"/>
      <c r="O2473" s="31"/>
      <c r="P2473" s="31"/>
      <c r="Q2473" s="31"/>
      <c r="R2473" s="31"/>
      <c r="S2473" s="31"/>
      <c r="T2473" s="31"/>
      <c r="U2473" s="31"/>
      <c r="V2473" s="31"/>
      <c r="W2473" s="31" t="str">
        <f t="shared" si="77"/>
        <v>V_ZERTFLUG</v>
      </c>
      <c r="X2473" s="31"/>
      <c r="Y2473" s="31"/>
      <c r="Z2473" s="31"/>
      <c r="AA2473" s="31"/>
      <c r="AB2473" s="31"/>
      <c r="AC2473" s="31"/>
      <c r="AD2473" s="31"/>
      <c r="AE2473" s="31"/>
      <c r="AF2473" s="31"/>
      <c r="AG2473" s="31"/>
      <c r="AH2473" s="31"/>
    </row>
    <row r="2474" spans="1:34" x14ac:dyDescent="0.4">
      <c r="A2474" s="31">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31"/>
      <c r="C2474" s="25" t="str">
        <f t="shared" si="76"/>
        <v>001</v>
      </c>
      <c r="D2474" s="31"/>
      <c r="E2474" s="31"/>
      <c r="F2474" s="31" t="str">
        <f>IF(A2474&lt;&gt;"", _xlfn.IFNA(INDEX('Systemmanager - Datenassistent'!$A$9:$AE$159,MATCH(A2474,Input_Lieferant!$B$9:$B$158,0),MATCH(W2474,'Systemmanager - Datenassistent'!$A$8:$AE$8,0)),""), "")&amp;""</f>
        <v/>
      </c>
      <c r="G2474" s="31"/>
      <c r="H2474" s="31"/>
      <c r="I2474" s="31"/>
      <c r="J2474" s="31"/>
      <c r="K2474" s="31"/>
      <c r="L2474" s="31"/>
      <c r="M2474" s="31"/>
      <c r="N2474" s="31"/>
      <c r="O2474" s="31"/>
      <c r="P2474" s="31"/>
      <c r="Q2474" s="31"/>
      <c r="R2474" s="31"/>
      <c r="S2474" s="31"/>
      <c r="T2474" s="31"/>
      <c r="U2474" s="31"/>
      <c r="V2474" s="31"/>
      <c r="W2474" s="31" t="str">
        <f t="shared" si="77"/>
        <v>V_APM</v>
      </c>
      <c r="X2474" s="31"/>
      <c r="Y2474" s="31"/>
      <c r="Z2474" s="31"/>
      <c r="AA2474" s="31"/>
      <c r="AB2474" s="31"/>
      <c r="AC2474" s="31"/>
      <c r="AD2474" s="31"/>
      <c r="AE2474" s="31"/>
      <c r="AF2474" s="31"/>
      <c r="AG2474" s="31"/>
      <c r="AH2474" s="31"/>
    </row>
    <row r="2475" spans="1:34" x14ac:dyDescent="0.4">
      <c r="A2475" s="31">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31"/>
      <c r="C2475" s="25" t="str">
        <f t="shared" si="76"/>
        <v>001</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V_CHEOPS</v>
      </c>
      <c r="X2475" s="31"/>
      <c r="Y2475" s="31"/>
      <c r="Z2475" s="31"/>
      <c r="AA2475" s="31"/>
      <c r="AB2475" s="31"/>
      <c r="AC2475" s="31"/>
      <c r="AD2475" s="31"/>
      <c r="AE2475" s="31"/>
      <c r="AF2475" s="31"/>
      <c r="AG2475" s="31"/>
      <c r="AH2475" s="31"/>
    </row>
    <row r="2476" spans="1:34" x14ac:dyDescent="0.4">
      <c r="A2476" s="31">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31"/>
      <c r="C2476" s="25" t="str">
        <f t="shared" si="76"/>
        <v>001</v>
      </c>
      <c r="D2476" s="31"/>
      <c r="E2476" s="31"/>
      <c r="F2476" s="31" t="str">
        <f>IF(A2476&lt;&gt;"", _xlfn.IFNA(INDEX('Systemmanager - Datenassistent'!$A$9:$AE$159,MATCH(A2476,Input_Lieferant!$B$9:$B$158,0),MATCH(W2476,'Systemmanager - Datenassistent'!$A$8:$AE$8,0)),""), "")&amp;""</f>
        <v>X</v>
      </c>
      <c r="G2476" s="31"/>
      <c r="H2476" s="31"/>
      <c r="I2476" s="31"/>
      <c r="J2476" s="31"/>
      <c r="K2476" s="31"/>
      <c r="L2476" s="31"/>
      <c r="M2476" s="31"/>
      <c r="N2476" s="31"/>
      <c r="O2476" s="31"/>
      <c r="P2476" s="31"/>
      <c r="Q2476" s="31"/>
      <c r="R2476" s="31"/>
      <c r="S2476" s="31"/>
      <c r="T2476" s="31"/>
      <c r="U2476" s="31"/>
      <c r="V2476" s="31"/>
      <c r="W2476" s="31" t="str">
        <f t="shared" si="77"/>
        <v>V_SVSAA</v>
      </c>
      <c r="X2476" s="31"/>
      <c r="Y2476" s="31"/>
      <c r="Z2476" s="31"/>
      <c r="AA2476" s="31"/>
      <c r="AB2476" s="31"/>
      <c r="AC2476" s="31"/>
      <c r="AD2476" s="31"/>
      <c r="AE2476" s="31"/>
      <c r="AF2476" s="31"/>
      <c r="AG2476" s="31"/>
      <c r="AH2476" s="31"/>
    </row>
    <row r="2477" spans="1:34" x14ac:dyDescent="0.4">
      <c r="A2477" s="31">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31"/>
      <c r="C2477" s="25" t="str">
        <f t="shared" si="76"/>
        <v>001</v>
      </c>
      <c r="D2477" s="31"/>
      <c r="E2477" s="31"/>
      <c r="F2477" s="31" t="str">
        <f>IF(A2477&lt;&gt;"", IFERROR(ROUND(INDEX(Input_Lieferant!$A$9:$AS$159,MATCH(A2477,Input_Lieferant!$B$9:$B$158,0),MATCH(W2477,Input_Lieferant!$A$8:$AS$8,0)),2),""), "")&amp;""</f>
        <v>8.51</v>
      </c>
      <c r="G2477" s="31"/>
      <c r="H2477" s="31"/>
      <c r="I2477" s="31"/>
      <c r="J2477" s="31"/>
      <c r="K2477" s="31"/>
      <c r="L2477" s="31"/>
      <c r="M2477" s="31"/>
      <c r="N2477" s="31"/>
      <c r="O2477" s="31"/>
      <c r="P2477" s="31"/>
      <c r="Q2477" s="31"/>
      <c r="R2477" s="31"/>
      <c r="S2477" s="31"/>
      <c r="T2477" s="31"/>
      <c r="U2477" s="31"/>
      <c r="V2477" s="31"/>
      <c r="W2477" s="31" t="str">
        <f t="shared" si="77"/>
        <v>V_BEWERTUNGSPREIS</v>
      </c>
      <c r="X2477" s="31"/>
      <c r="Y2477" s="31"/>
      <c r="Z2477" s="31"/>
      <c r="AA2477" s="31"/>
      <c r="AB2477" s="31"/>
      <c r="AC2477" s="31"/>
      <c r="AD2477" s="31"/>
      <c r="AE2477" s="31"/>
      <c r="AF2477" s="31"/>
      <c r="AG2477" s="31"/>
      <c r="AH2477" s="31"/>
    </row>
    <row r="2478" spans="1:34" x14ac:dyDescent="0.4">
      <c r="A2478" s="31">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31"/>
      <c r="C2478" s="25" t="str">
        <f t="shared" si="76"/>
        <v>001</v>
      </c>
      <c r="D2478" s="31"/>
      <c r="E2478" s="31"/>
      <c r="F2478" s="31" t="str">
        <f>IF(A2478&lt;&gt;"", _xlfn.IFNA(INDEX(Input_Lieferant!$A$9:$AS$159,MATCH(A2478,Input_Lieferant!$B$9:$B$158,0),MATCH(W2478,Input_Lieferant!$A$8:$AS$8,0)),""), "")&amp;""</f>
        <v>CHF</v>
      </c>
      <c r="G2478" s="31"/>
      <c r="H2478" s="31"/>
      <c r="I2478" s="31"/>
      <c r="J2478" s="31"/>
      <c r="K2478" s="31"/>
      <c r="L2478" s="31"/>
      <c r="M2478" s="31"/>
      <c r="N2478" s="31"/>
      <c r="O2478" s="31"/>
      <c r="P2478" s="31"/>
      <c r="Q2478" s="31"/>
      <c r="R2478" s="31"/>
      <c r="S2478" s="31"/>
      <c r="T2478" s="31"/>
      <c r="U2478" s="31"/>
      <c r="V2478" s="31"/>
      <c r="W2478" s="31" t="str">
        <f t="shared" si="77"/>
        <v>V_WAEHRUNG</v>
      </c>
      <c r="X2478" s="31"/>
      <c r="Y2478" s="31"/>
      <c r="Z2478" s="31"/>
      <c r="AA2478" s="31"/>
      <c r="AB2478" s="31"/>
      <c r="AC2478" s="31"/>
      <c r="AD2478" s="31"/>
      <c r="AE2478" s="31"/>
      <c r="AF2478" s="31"/>
      <c r="AG2478" s="31"/>
      <c r="AH2478" s="31"/>
    </row>
    <row r="2479" spans="1:34" x14ac:dyDescent="0.4">
      <c r="A2479" s="31">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31"/>
      <c r="C2479" s="25" t="str">
        <f t="shared" si="76"/>
        <v>001</v>
      </c>
      <c r="D2479" s="31"/>
      <c r="E2479" s="31"/>
      <c r="F2479" s="31" t="str">
        <f>IF(A2479&lt;&gt;"", _xlfn.IFNA(INDEX(Input_Lieferant!$A$9:$AS$159,MATCH(A2479,Input_Lieferant!$B$9:$B$158,0),MATCH(W2479,Input_Lieferant!$A$8:$AS$8,0)),""), "")&amp;""</f>
        <v>3</v>
      </c>
      <c r="G2479" s="31"/>
      <c r="H2479" s="31"/>
      <c r="I2479" s="31"/>
      <c r="J2479" s="31"/>
      <c r="K2479" s="31"/>
      <c r="L2479" s="31"/>
      <c r="M2479" s="31"/>
      <c r="N2479" s="31"/>
      <c r="O2479" s="31"/>
      <c r="P2479" s="31"/>
      <c r="Q2479" s="31"/>
      <c r="R2479" s="31"/>
      <c r="S2479" s="31"/>
      <c r="T2479" s="31"/>
      <c r="U2479" s="31"/>
      <c r="V2479" s="31"/>
      <c r="W2479" s="31" t="str">
        <f t="shared" si="77"/>
        <v>V_PREISEINHEIT</v>
      </c>
      <c r="X2479" s="31"/>
      <c r="Y2479" s="31"/>
      <c r="Z2479" s="31"/>
      <c r="AA2479" s="31"/>
      <c r="AB2479" s="31"/>
      <c r="AC2479" s="31"/>
      <c r="AD2479" s="31"/>
      <c r="AE2479" s="31"/>
      <c r="AF2479" s="31"/>
      <c r="AG2479" s="31"/>
      <c r="AH2479" s="31"/>
    </row>
    <row r="2480" spans="1:34" x14ac:dyDescent="0.4">
      <c r="A2480" s="31">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31"/>
      <c r="C2480" s="25" t="str">
        <f t="shared" si="76"/>
        <v>001</v>
      </c>
      <c r="D2480" s="31"/>
      <c r="E2480" s="31"/>
      <c r="F2480" s="31">
        <f ca="1">IF(A2480&lt;&gt;"",NOW(),"")</f>
        <v>45755.458306597226</v>
      </c>
      <c r="G2480" s="31"/>
      <c r="H2480" s="31"/>
      <c r="I2480" s="31"/>
      <c r="J2480" s="31"/>
      <c r="K2480" s="31"/>
      <c r="L2480" s="31"/>
      <c r="M2480" s="31"/>
      <c r="N2480" s="31"/>
      <c r="O2480" s="31"/>
      <c r="P2480" s="31"/>
      <c r="Q2480" s="31"/>
      <c r="R2480" s="31"/>
      <c r="S2480" s="31"/>
      <c r="T2480" s="31"/>
      <c r="U2480" s="31"/>
      <c r="V2480" s="31"/>
      <c r="W2480" s="31" t="str">
        <f t="shared" si="77"/>
        <v>V_GUELTIGAB</v>
      </c>
      <c r="X2480" s="31"/>
      <c r="Y2480" s="31"/>
      <c r="Z2480" s="31"/>
      <c r="AA2480" s="31"/>
      <c r="AB2480" s="31"/>
      <c r="AC2480" s="31"/>
      <c r="AD2480" s="31"/>
      <c r="AE2480" s="31"/>
      <c r="AF2480" s="31"/>
      <c r="AG2480" s="31"/>
      <c r="AH2480" s="31"/>
    </row>
    <row r="2481" spans="1:34" x14ac:dyDescent="0.4">
      <c r="A2481" s="31">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31"/>
      <c r="C2481" s="25" t="str">
        <f t="shared" si="76"/>
        <v>001</v>
      </c>
      <c r="D2481" s="31"/>
      <c r="E2481" s="31"/>
      <c r="F2481" s="31" t="str">
        <f>IF(A2481&lt;&gt;"", _xlfn.IFNA(INDEX('Systemmanager - Datenassistent'!$A$9:$AE$159,MATCH(A2481,Input_Lieferant!$B$9:$B$158,0),MATCH(W2481,'Systemmanager - Datenassistent'!$A$8:$AE$8,0)),""), "")&amp;""</f>
        <v/>
      </c>
      <c r="G2481" s="31"/>
      <c r="H2481" s="31"/>
      <c r="I2481" s="31"/>
      <c r="J2481" s="31"/>
      <c r="K2481" s="31"/>
      <c r="L2481" s="31"/>
      <c r="M2481" s="31"/>
      <c r="N2481" s="31"/>
      <c r="O2481" s="31"/>
      <c r="P2481" s="31"/>
      <c r="Q2481" s="31"/>
      <c r="R2481" s="31"/>
      <c r="S2481" s="31"/>
      <c r="T2481" s="31"/>
      <c r="U2481" s="31"/>
      <c r="V2481" s="31"/>
      <c r="W2481" s="31" t="str">
        <f t="shared" si="77"/>
        <v>V_MIET_RELEVANZ</v>
      </c>
      <c r="X2481" s="31"/>
      <c r="Y2481" s="31"/>
      <c r="Z2481" s="31"/>
      <c r="AA2481" s="31"/>
      <c r="AB2481" s="31"/>
      <c r="AC2481" s="31"/>
      <c r="AD2481" s="31"/>
      <c r="AE2481" s="31"/>
      <c r="AF2481" s="31"/>
      <c r="AG2481" s="31"/>
      <c r="AH2481" s="31"/>
    </row>
    <row r="2482" spans="1:34" x14ac:dyDescent="0.4">
      <c r="A2482" s="31">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31"/>
      <c r="C2482" s="25" t="str">
        <f t="shared" si="76"/>
        <v>001</v>
      </c>
      <c r="D2482" s="31"/>
      <c r="E2482" s="31"/>
      <c r="F2482" s="31" t="str">
        <f>IF(A2482&lt;&gt;"", _xlfn.IFNA(INDEX('Systemmanager - Datenassistent'!$A$9:$AE$159,MATCH(A2482,Input_Lieferant!$B$9:$B$158,0),MATCH(W2482,'Systemmanager - Datenassistent'!$A$8:$AE$8,0)),""), "")&amp;""</f>
        <v>8</v>
      </c>
      <c r="G2482" s="31"/>
      <c r="H2482" s="31"/>
      <c r="I2482" s="31"/>
      <c r="J2482" s="31"/>
      <c r="K2482" s="31"/>
      <c r="L2482" s="31"/>
      <c r="M2482" s="31"/>
      <c r="N2482" s="31"/>
      <c r="O2482" s="31"/>
      <c r="P2482" s="31"/>
      <c r="Q2482" s="31"/>
      <c r="R2482" s="31"/>
      <c r="S2482" s="31"/>
      <c r="T2482" s="31"/>
      <c r="U2482" s="31"/>
      <c r="V2482" s="31"/>
      <c r="W2482" s="31" t="str">
        <f t="shared" si="77"/>
        <v>V_NACHSCHUBKLASSE</v>
      </c>
      <c r="X2482" s="31"/>
      <c r="Y2482" s="31"/>
      <c r="Z2482" s="31"/>
      <c r="AA2482" s="31"/>
      <c r="AB2482" s="31"/>
      <c r="AC2482" s="31"/>
      <c r="AD2482" s="31"/>
      <c r="AE2482" s="31"/>
      <c r="AF2482" s="31"/>
      <c r="AG2482" s="31"/>
      <c r="AH2482" s="31"/>
    </row>
    <row r="2483" spans="1:34" x14ac:dyDescent="0.4">
      <c r="A2483" s="31">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31"/>
      <c r="C2483" s="25" t="str">
        <f t="shared" si="76"/>
        <v>001</v>
      </c>
      <c r="D2483" s="31"/>
      <c r="E2483" s="31"/>
      <c r="F2483" s="31" t="str">
        <f>IF(A2483&lt;&gt;"", _xlfn.IFNA(INDEX(Input_Lieferant!$A$9:$AS$159,MATCH(A2483,Input_Lieferant!$B$9:$B$158,0),MATCH(W2483,Input_Lieferant!$A$8:$AS$8,0)),""), "")&amp;""</f>
        <v>35</v>
      </c>
      <c r="G2483" s="31"/>
      <c r="H2483" s="31"/>
      <c r="I2483" s="31"/>
      <c r="J2483" s="31"/>
      <c r="K2483" s="31"/>
      <c r="L2483" s="31"/>
      <c r="M2483" s="31"/>
      <c r="N2483" s="31"/>
      <c r="O2483" s="31"/>
      <c r="P2483" s="31"/>
      <c r="Q2483" s="31"/>
      <c r="R2483" s="31"/>
      <c r="S2483" s="31"/>
      <c r="T2483" s="31"/>
      <c r="U2483" s="31"/>
      <c r="V2483" s="31"/>
      <c r="W2483" s="31" t="str">
        <f t="shared" si="77"/>
        <v>V_LAGERFAEHIGKEIT</v>
      </c>
      <c r="X2483" s="31"/>
      <c r="Y2483" s="31"/>
      <c r="Z2483" s="31"/>
      <c r="AA2483" s="31"/>
      <c r="AB2483" s="31"/>
      <c r="AC2483" s="31"/>
      <c r="AD2483" s="31"/>
      <c r="AE2483" s="31"/>
      <c r="AF2483" s="31"/>
      <c r="AG2483" s="31"/>
      <c r="AH2483" s="31"/>
    </row>
    <row r="2484" spans="1:34" x14ac:dyDescent="0.4">
      <c r="A2484" s="31">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31"/>
      <c r="C2484" s="25" t="str">
        <f t="shared" si="76"/>
        <v>001</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V_BETRIEBSMITTEL</v>
      </c>
      <c r="X2484" s="31"/>
      <c r="Y2484" s="31"/>
      <c r="Z2484" s="31"/>
      <c r="AA2484" s="31"/>
      <c r="AB2484" s="31"/>
      <c r="AC2484" s="31"/>
      <c r="AD2484" s="31"/>
      <c r="AE2484" s="31"/>
      <c r="AF2484" s="31"/>
      <c r="AG2484" s="31"/>
      <c r="AH2484" s="31"/>
    </row>
    <row r="2485" spans="1:34" x14ac:dyDescent="0.4">
      <c r="A2485" s="31">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31"/>
      <c r="C2485" s="25" t="str">
        <f t="shared" si="76"/>
        <v>001</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V_SONDERBETRIEBSMITTEL_MKZ</v>
      </c>
      <c r="X2485" s="31"/>
      <c r="Y2485" s="31"/>
      <c r="Z2485" s="31"/>
      <c r="AA2485" s="31"/>
      <c r="AB2485" s="31"/>
      <c r="AC2485" s="31"/>
      <c r="AD2485" s="31"/>
      <c r="AE2485" s="31"/>
      <c r="AF2485" s="31"/>
      <c r="AG2485" s="31"/>
      <c r="AH2485" s="31"/>
    </row>
    <row r="2486" spans="1:34" x14ac:dyDescent="0.4">
      <c r="A2486" s="31">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31"/>
      <c r="C2486" s="25" t="str">
        <f t="shared" si="76"/>
        <v>001</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31"/>
      <c r="H2486" s="31"/>
      <c r="I2486" s="31"/>
      <c r="J2486" s="31"/>
      <c r="K2486" s="31"/>
      <c r="L2486" s="31"/>
      <c r="M2486" s="31"/>
      <c r="N2486" s="31"/>
      <c r="O2486" s="31"/>
      <c r="P2486" s="31"/>
      <c r="Q2486" s="31"/>
      <c r="R2486" s="31"/>
      <c r="S2486" s="31"/>
      <c r="T2486" s="31"/>
      <c r="U2486" s="31"/>
      <c r="V2486" s="31"/>
      <c r="W2486" s="31" t="str">
        <f t="shared" si="77"/>
        <v>V_SONDERBETRIEBSMITTEL_PRD</v>
      </c>
      <c r="X2486" s="31"/>
      <c r="Y2486" s="31"/>
      <c r="Z2486" s="31"/>
      <c r="AA2486" s="31"/>
      <c r="AB2486" s="31"/>
      <c r="AC2486" s="31"/>
      <c r="AD2486" s="31"/>
      <c r="AE2486" s="31"/>
      <c r="AF2486" s="31"/>
      <c r="AG2486" s="31"/>
      <c r="AH2486" s="31"/>
    </row>
    <row r="2487" spans="1:34" x14ac:dyDescent="0.4">
      <c r="A2487" s="31">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31"/>
      <c r="C2487" s="25" t="str">
        <f t="shared" si="76"/>
        <v>001</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V_SONDERBETRIEBSMITTEL_TRP</v>
      </c>
      <c r="X2487" s="31"/>
      <c r="Y2487" s="31"/>
      <c r="Z2487" s="31"/>
      <c r="AA2487" s="31"/>
      <c r="AB2487" s="31"/>
      <c r="AC2487" s="31"/>
      <c r="AD2487" s="31"/>
      <c r="AE2487" s="31"/>
      <c r="AF2487" s="31"/>
      <c r="AG2487" s="31"/>
      <c r="AH2487" s="31"/>
    </row>
    <row r="2488" spans="1:34" x14ac:dyDescent="0.4">
      <c r="A2488" s="31">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31"/>
      <c r="C2488" s="25" t="str">
        <f t="shared" si="76"/>
        <v>001</v>
      </c>
      <c r="D2488" s="31"/>
      <c r="E2488" s="31"/>
      <c r="F2488" s="31" t="str">
        <f>IF(A2488&lt;&gt;"", _xlfn.IFNA(INDEX(Grunddaten!$A$9:$S$159,MATCH(A2488,Input_Lieferant!$B$9:$B$158,0),MATCH(W2488,Grunddaten!$A$8:$M$8,0)),""), "")&amp;""</f>
        <v>efPsvApjtIVhyWhntIdvCByEbblOpz</v>
      </c>
      <c r="G2488" s="31"/>
      <c r="H2488" s="31"/>
      <c r="I2488" s="31"/>
      <c r="J2488" s="31"/>
      <c r="K2488" s="31"/>
      <c r="L2488" s="31"/>
      <c r="M2488" s="31"/>
      <c r="N2488" s="31"/>
      <c r="O2488" s="31"/>
      <c r="P2488" s="31"/>
      <c r="Q2488" s="31"/>
      <c r="R2488" s="31"/>
      <c r="S2488" s="31"/>
      <c r="T2488" s="31"/>
      <c r="U2488" s="31"/>
      <c r="V2488" s="31"/>
      <c r="W2488" s="31" t="str">
        <f t="shared" si="77"/>
        <v>V_A_NUMMER</v>
      </c>
      <c r="X2488" s="31"/>
      <c r="Y2488" s="31"/>
      <c r="Z2488" s="31"/>
      <c r="AA2488" s="31"/>
      <c r="AB2488" s="31"/>
      <c r="AC2488" s="31"/>
      <c r="AD2488" s="31"/>
      <c r="AE2488" s="31"/>
      <c r="AF2488" s="31"/>
      <c r="AG2488" s="31"/>
      <c r="AH2488" s="31"/>
    </row>
    <row r="2489" spans="1:34" x14ac:dyDescent="0.4">
      <c r="A2489" s="31">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31"/>
      <c r="C2489" s="25" t="str">
        <f t="shared" si="76"/>
        <v>001</v>
      </c>
      <c r="D2489" s="31"/>
      <c r="E2489" s="31"/>
      <c r="F2489" s="31" t="str">
        <f>IF(A2489&lt;&gt;"", _xlfn.IFNA(INDEX(Grunddaten!$A$9:$S$159,MATCH(A2489,Input_Lieferant!$B$9:$B$158,0),MATCH(W2489,Grunddaten!$A$8:$M$8,0)),""), "")&amp;""</f>
        <v>2.03</v>
      </c>
      <c r="G2489" s="31"/>
      <c r="H2489" s="31"/>
      <c r="I2489" s="31"/>
      <c r="J2489" s="31"/>
      <c r="K2489" s="31"/>
      <c r="L2489" s="31"/>
      <c r="M2489" s="31"/>
      <c r="N2489" s="31"/>
      <c r="O2489" s="31"/>
      <c r="P2489" s="31"/>
      <c r="Q2489" s="31"/>
      <c r="R2489" s="31"/>
      <c r="S2489" s="31"/>
      <c r="T2489" s="31"/>
      <c r="U2489" s="31"/>
      <c r="V2489" s="31"/>
      <c r="W2489" s="31" t="str">
        <f t="shared" si="77"/>
        <v>V_REVFREMD</v>
      </c>
      <c r="X2489" s="31"/>
      <c r="Y2489" s="31"/>
      <c r="Z2489" s="31"/>
      <c r="AA2489" s="31"/>
      <c r="AB2489" s="31"/>
      <c r="AC2489" s="31"/>
      <c r="AD2489" s="31"/>
      <c r="AE2489" s="31"/>
      <c r="AF2489" s="31"/>
      <c r="AG2489" s="31"/>
      <c r="AH2489" s="31"/>
    </row>
    <row r="2490" spans="1:34" x14ac:dyDescent="0.4">
      <c r="A2490" s="31">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31"/>
      <c r="C2490" s="25" t="str">
        <f t="shared" si="76"/>
        <v>001</v>
      </c>
      <c r="D2490" s="31"/>
      <c r="E2490" s="31"/>
      <c r="F2490" s="31" t="str">
        <f>IF(A2490&lt;&gt;"", _xlfn.IFNA(INDEX(Grunddaten!$A$9:$S$159,MATCH(A2490,Input_Lieferant!$B$9:$B$158,0),MATCH(W2490,Grunddaten!$A$8:$M$8,0)),""), "")&amp;""</f>
        <v>8.3</v>
      </c>
      <c r="G2490" s="31"/>
      <c r="H2490" s="31"/>
      <c r="I2490" s="31"/>
      <c r="J2490" s="31"/>
      <c r="K2490" s="31"/>
      <c r="L2490" s="31"/>
      <c r="M2490" s="31"/>
      <c r="N2490" s="31"/>
      <c r="O2490" s="31"/>
      <c r="P2490" s="31"/>
      <c r="Q2490" s="31"/>
      <c r="R2490" s="31"/>
      <c r="S2490" s="31"/>
      <c r="T2490" s="31"/>
      <c r="U2490" s="31"/>
      <c r="V2490" s="31"/>
      <c r="W2490" s="31" t="str">
        <f t="shared" si="77"/>
        <v>V_REVEIGEN</v>
      </c>
      <c r="X2490" s="31"/>
      <c r="Y2490" s="31"/>
      <c r="Z2490" s="31"/>
      <c r="AA2490" s="31"/>
      <c r="AB2490" s="31"/>
      <c r="AC2490" s="31"/>
      <c r="AD2490" s="31"/>
      <c r="AE2490" s="31"/>
      <c r="AF2490" s="31"/>
      <c r="AG2490" s="31"/>
      <c r="AH2490" s="31"/>
    </row>
    <row r="2491" spans="1:34" x14ac:dyDescent="0.4">
      <c r="A2491" s="31">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31"/>
      <c r="C2491" s="25" t="str">
        <f t="shared" si="76"/>
        <v>001</v>
      </c>
      <c r="D2491" s="31"/>
      <c r="E2491" s="31"/>
      <c r="F2491" s="31" t="str">
        <f>IF(A2491&lt;&gt;"", _xlfn.IFNA(INDEX('Systemmanager - Datenassistent'!$A$9:$AE$159,MATCH(A2491,Input_Lieferant!$B$9:$B$158,0),MATCH(W2491,'Systemmanager - Datenassistent'!$A$8:$AE$8,0)),""), "")&amp;""</f>
        <v>sNSbcrOKVNXcgXJCdfrWAUudkSfJIv</v>
      </c>
      <c r="G2491" s="31"/>
      <c r="H2491" s="31"/>
      <c r="I2491" s="31"/>
      <c r="J2491" s="31"/>
      <c r="K2491" s="31"/>
      <c r="L2491" s="31"/>
      <c r="M2491" s="31"/>
      <c r="N2491" s="31"/>
      <c r="O2491" s="31"/>
      <c r="P2491" s="31"/>
      <c r="Q2491" s="31"/>
      <c r="R2491" s="31"/>
      <c r="S2491" s="31"/>
      <c r="T2491" s="31"/>
      <c r="U2491" s="31"/>
      <c r="V2491" s="31"/>
      <c r="W2491" s="31" t="str">
        <f t="shared" si="77"/>
        <v>V_SYSTEMMANAGER</v>
      </c>
      <c r="X2491" s="31"/>
      <c r="Y2491" s="31"/>
      <c r="Z2491" s="31"/>
      <c r="AA2491" s="31"/>
      <c r="AB2491" s="31"/>
      <c r="AC2491" s="31"/>
      <c r="AD2491" s="31"/>
      <c r="AE2491" s="31"/>
      <c r="AF2491" s="31"/>
      <c r="AG2491" s="31"/>
      <c r="AH2491" s="31"/>
    </row>
    <row r="2492" spans="1:34" x14ac:dyDescent="0.4">
      <c r="A2492" s="31">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31"/>
      <c r="C2492" s="25" t="str">
        <f t="shared" si="76"/>
        <v>001</v>
      </c>
      <c r="D2492" s="31"/>
      <c r="E2492" s="31"/>
      <c r="F2492" s="31" t="str">
        <f>IF(A2492&lt;&gt;"", _xlfn.IFNA(INDEX(Grunddaten!$A$9:$S$159,MATCH(A2492,Input_Lieferant!$B$9:$B$158,0),MATCH(W2492,Grunddaten!$A$8:$M$8,0)),""), "")&amp;""</f>
        <v>P</v>
      </c>
      <c r="G2492" s="31"/>
      <c r="H2492" s="31"/>
      <c r="I2492" s="31"/>
      <c r="J2492" s="31"/>
      <c r="K2492" s="31"/>
      <c r="L2492" s="31"/>
      <c r="M2492" s="31"/>
      <c r="N2492" s="31"/>
      <c r="O2492" s="31"/>
      <c r="P2492" s="31"/>
      <c r="Q2492" s="31"/>
      <c r="R2492" s="31"/>
      <c r="S2492" s="31"/>
      <c r="T2492" s="31"/>
      <c r="U2492" s="31"/>
      <c r="V2492" s="31"/>
      <c r="W2492" s="31" t="str">
        <f t="shared" si="77"/>
        <v>V_UEBERSETZUNG</v>
      </c>
      <c r="X2492" s="31"/>
      <c r="Y2492" s="31"/>
      <c r="Z2492" s="31"/>
      <c r="AA2492" s="31"/>
      <c r="AB2492" s="31"/>
      <c r="AC2492" s="31"/>
      <c r="AD2492" s="31"/>
      <c r="AE2492" s="31"/>
      <c r="AF2492" s="31"/>
      <c r="AG2492" s="31"/>
      <c r="AH2492" s="31"/>
    </row>
    <row r="2493" spans="1:34" x14ac:dyDescent="0.4">
      <c r="A2493" s="31">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31"/>
      <c r="C2493" s="25" t="str">
        <f t="shared" si="76"/>
        <v>001</v>
      </c>
      <c r="D2493" s="31"/>
      <c r="E2493" s="31"/>
      <c r="F2493" s="31" t="str">
        <f>IF(A2493&lt;&gt;"", _xlfn.IFNA(INDEX('Systemmanager - Datenassistent'!$A$9:$AE$159,MATCH(A2493,Input_Lieferant!$B$9:$B$158,0),MATCH(W2493,'Systemmanager - Datenassistent'!$A$8:$AE$8,0)),""), "")&amp;""</f>
        <v>hppsBnNQSJGncMifKHPfQpimoeulBh</v>
      </c>
      <c r="G2493" s="31"/>
      <c r="H2493" s="31"/>
      <c r="I2493" s="31"/>
      <c r="J2493" s="31"/>
      <c r="K2493" s="31"/>
      <c r="L2493" s="31"/>
      <c r="M2493" s="31"/>
      <c r="N2493" s="31"/>
      <c r="O2493" s="31"/>
      <c r="P2493" s="31"/>
      <c r="Q2493" s="31"/>
      <c r="R2493" s="31"/>
      <c r="S2493" s="31"/>
      <c r="T2493" s="31"/>
      <c r="U2493" s="31"/>
      <c r="V2493" s="31"/>
      <c r="W2493" s="31" t="str">
        <f t="shared" si="77"/>
        <v>V_KENNZIFFER</v>
      </c>
      <c r="X2493" s="31"/>
      <c r="Y2493" s="31"/>
      <c r="Z2493" s="31"/>
      <c r="AA2493" s="31"/>
      <c r="AB2493" s="31"/>
      <c r="AC2493" s="31"/>
      <c r="AD2493" s="31"/>
      <c r="AE2493" s="31"/>
      <c r="AF2493" s="31"/>
      <c r="AG2493" s="31"/>
      <c r="AH2493" s="31"/>
    </row>
    <row r="2494" spans="1:34" x14ac:dyDescent="0.4">
      <c r="A2494" s="31">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31"/>
      <c r="C2494" s="25" t="str">
        <f t="shared" si="76"/>
        <v>001</v>
      </c>
      <c r="D2494" s="31"/>
      <c r="E2494" s="31"/>
      <c r="F2494" s="31" t="str">
        <f>IF(A2494&lt;&gt;"", _xlfn.IFNA(INDEX('Systemmanager - Datenassistent'!$A$9:$AE$159,MATCH(A2494,Input_Lieferant!$B$9:$B$158,0),MATCH(W2494,'Systemmanager - Datenassistent'!$A$8:$AE$8,0)),""), "")&amp;""</f>
        <v>fQMPcAeeDGcfqOWLwszeKkTnWDUzXB</v>
      </c>
      <c r="G2494" s="31"/>
      <c r="H2494" s="31"/>
      <c r="I2494" s="31"/>
      <c r="J2494" s="31"/>
      <c r="K2494" s="31"/>
      <c r="L2494" s="31"/>
      <c r="M2494" s="31"/>
      <c r="N2494" s="31"/>
      <c r="O2494" s="31"/>
      <c r="P2494" s="31"/>
      <c r="Q2494" s="31"/>
      <c r="R2494" s="31"/>
      <c r="S2494" s="31"/>
      <c r="T2494" s="31"/>
      <c r="U2494" s="31"/>
      <c r="V2494" s="31"/>
      <c r="W2494" s="31" t="str">
        <f t="shared" si="77"/>
        <v>V_NEXT_HIGHER</v>
      </c>
      <c r="X2494" s="31"/>
      <c r="Y2494" s="31"/>
      <c r="Z2494" s="31"/>
      <c r="AA2494" s="31"/>
      <c r="AB2494" s="31"/>
      <c r="AC2494" s="31"/>
      <c r="AD2494" s="31"/>
      <c r="AE2494" s="31"/>
      <c r="AF2494" s="31"/>
      <c r="AG2494" s="31"/>
      <c r="AH2494" s="31"/>
    </row>
    <row r="2495" spans="1:34" x14ac:dyDescent="0.4">
      <c r="A2495" s="31">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31"/>
      <c r="C2495" s="25" t="str">
        <f t="shared" si="76"/>
        <v>001</v>
      </c>
      <c r="D2495" s="31"/>
      <c r="E2495" s="31"/>
      <c r="F2495" s="31" t="str">
        <f>IF(A2495&lt;&gt;"", _xlfn.IFNA(INDEX(Grunddaten!$A$9:$S$159,MATCH(A2495,Input_Lieferant!$B$9:$B$158,0),MATCH(W2495,Grunddaten!$A$8:$M$8,0)),""), "")&amp;""</f>
        <v>J</v>
      </c>
      <c r="G2495" s="31"/>
      <c r="H2495" s="31"/>
      <c r="I2495" s="31"/>
      <c r="J2495" s="31"/>
      <c r="K2495" s="31"/>
      <c r="L2495" s="31"/>
      <c r="M2495" s="31"/>
      <c r="N2495" s="31"/>
      <c r="O2495" s="31"/>
      <c r="P2495" s="31"/>
      <c r="Q2495" s="31"/>
      <c r="R2495" s="31"/>
      <c r="S2495" s="31"/>
      <c r="T2495" s="31"/>
      <c r="U2495" s="31"/>
      <c r="V2495" s="31"/>
      <c r="W2495" s="31" t="str">
        <f t="shared" si="77"/>
        <v>V_ZERTFLUG</v>
      </c>
      <c r="X2495" s="31"/>
      <c r="Y2495" s="31"/>
      <c r="Z2495" s="31"/>
      <c r="AA2495" s="31"/>
      <c r="AB2495" s="31"/>
      <c r="AC2495" s="31"/>
      <c r="AD2495" s="31"/>
      <c r="AE2495" s="31"/>
      <c r="AF2495" s="31"/>
      <c r="AG2495" s="31"/>
      <c r="AH2495" s="31"/>
    </row>
    <row r="2496" spans="1:34" x14ac:dyDescent="0.4">
      <c r="A2496" s="31">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31"/>
      <c r="C2496" s="25" t="str">
        <f t="shared" si="76"/>
        <v>001</v>
      </c>
      <c r="D2496" s="31"/>
      <c r="E2496" s="31"/>
      <c r="F2496" s="31" t="str">
        <f>IF(A2496&lt;&gt;"", _xlfn.IFNA(INDEX('Systemmanager - Datenassistent'!$A$9:$AE$159,MATCH(A2496,Input_Lieferant!$B$9:$B$158,0),MATCH(W2496,'Systemmanager - Datenassistent'!$A$8:$AE$8,0)),""), "")&amp;""</f>
        <v/>
      </c>
      <c r="G2496" s="31"/>
      <c r="H2496" s="31"/>
      <c r="I2496" s="31"/>
      <c r="J2496" s="31"/>
      <c r="K2496" s="31"/>
      <c r="L2496" s="31"/>
      <c r="M2496" s="31"/>
      <c r="N2496" s="31"/>
      <c r="O2496" s="31"/>
      <c r="P2496" s="31"/>
      <c r="Q2496" s="31"/>
      <c r="R2496" s="31"/>
      <c r="S2496" s="31"/>
      <c r="T2496" s="31"/>
      <c r="U2496" s="31"/>
      <c r="V2496" s="31"/>
      <c r="W2496" s="31" t="str">
        <f t="shared" si="77"/>
        <v>V_APM</v>
      </c>
      <c r="X2496" s="31"/>
      <c r="Y2496" s="31"/>
      <c r="Z2496" s="31"/>
      <c r="AA2496" s="31"/>
      <c r="AB2496" s="31"/>
      <c r="AC2496" s="31"/>
      <c r="AD2496" s="31"/>
      <c r="AE2496" s="31"/>
      <c r="AF2496" s="31"/>
      <c r="AG2496" s="31"/>
      <c r="AH2496" s="31"/>
    </row>
    <row r="2497" spans="1:34" x14ac:dyDescent="0.4">
      <c r="A2497" s="31">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31"/>
      <c r="C2497" s="25" t="str">
        <f t="shared" si="76"/>
        <v>001</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V_CHEOPS</v>
      </c>
      <c r="X2497" s="31"/>
      <c r="Y2497" s="31"/>
      <c r="Z2497" s="31"/>
      <c r="AA2497" s="31"/>
      <c r="AB2497" s="31"/>
      <c r="AC2497" s="31"/>
      <c r="AD2497" s="31"/>
      <c r="AE2497" s="31"/>
      <c r="AF2497" s="31"/>
      <c r="AG2497" s="31"/>
      <c r="AH2497" s="31"/>
    </row>
    <row r="2498" spans="1:34" x14ac:dyDescent="0.4">
      <c r="A2498" s="31">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31"/>
      <c r="C2498" s="25" t="str">
        <f t="shared" ref="C2498:C2561" si="78">IF(A2498="","","001")</f>
        <v>001</v>
      </c>
      <c r="D2498" s="31"/>
      <c r="E2498" s="31"/>
      <c r="F2498" s="31" t="str">
        <f>IF(A2498&lt;&gt;"", _xlfn.IFNA(INDEX('Systemmanager - Datenassistent'!$A$9:$AE$159,MATCH(A2498,Input_Lieferant!$B$9:$B$158,0),MATCH(W2498,'Systemmanager - Datenassistent'!$A$8:$AE$8,0)),""), "")&amp;""</f>
        <v>X</v>
      </c>
      <c r="G2498" s="31"/>
      <c r="H2498" s="31"/>
      <c r="I2498" s="31"/>
      <c r="J2498" s="31"/>
      <c r="K2498" s="31"/>
      <c r="L2498" s="31"/>
      <c r="M2498" s="31"/>
      <c r="N2498" s="31"/>
      <c r="O2498" s="31"/>
      <c r="P2498" s="31"/>
      <c r="Q2498" s="31"/>
      <c r="R2498" s="31"/>
      <c r="S2498" s="31"/>
      <c r="T2498" s="31"/>
      <c r="U2498" s="31"/>
      <c r="V2498" s="31"/>
      <c r="W2498" s="31" t="str">
        <f t="shared" si="77"/>
        <v>V_SVSAA</v>
      </c>
      <c r="X2498" s="31"/>
      <c r="Y2498" s="31"/>
      <c r="Z2498" s="31"/>
      <c r="AA2498" s="31"/>
      <c r="AB2498" s="31"/>
      <c r="AC2498" s="31"/>
      <c r="AD2498" s="31"/>
      <c r="AE2498" s="31"/>
      <c r="AF2498" s="31"/>
      <c r="AG2498" s="31"/>
      <c r="AH2498" s="31"/>
    </row>
    <row r="2499" spans="1:34" x14ac:dyDescent="0.4">
      <c r="A2499" s="31">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31"/>
      <c r="C2499" s="25" t="str">
        <f t="shared" si="78"/>
        <v>001</v>
      </c>
      <c r="D2499" s="31"/>
      <c r="E2499" s="31"/>
      <c r="F2499" s="31" t="str">
        <f>IF(A2499&lt;&gt;"", IFERROR(ROUND(INDEX(Input_Lieferant!$A$9:$AS$159,MATCH(A2499,Input_Lieferant!$B$9:$B$158,0),MATCH(W2499,Input_Lieferant!$A$8:$AS$8,0)),2),""), "")&amp;""</f>
        <v>4.47</v>
      </c>
      <c r="G2499" s="31"/>
      <c r="H2499" s="31"/>
      <c r="I2499" s="31"/>
      <c r="J2499" s="31"/>
      <c r="K2499" s="31"/>
      <c r="L2499" s="31"/>
      <c r="M2499" s="31"/>
      <c r="N2499" s="31"/>
      <c r="O2499" s="31"/>
      <c r="P2499" s="31"/>
      <c r="Q2499" s="31"/>
      <c r="R2499" s="31"/>
      <c r="S2499" s="31"/>
      <c r="T2499" s="31"/>
      <c r="U2499" s="31"/>
      <c r="V2499" s="31"/>
      <c r="W2499" s="31" t="str">
        <f t="shared" si="77"/>
        <v>V_BEWERTUNGSPREIS</v>
      </c>
      <c r="X2499" s="31"/>
      <c r="Y2499" s="31"/>
      <c r="Z2499" s="31"/>
      <c r="AA2499" s="31"/>
      <c r="AB2499" s="31"/>
      <c r="AC2499" s="31"/>
      <c r="AD2499" s="31"/>
      <c r="AE2499" s="31"/>
      <c r="AF2499" s="31"/>
      <c r="AG2499" s="31"/>
      <c r="AH2499" s="31"/>
    </row>
    <row r="2500" spans="1:34" x14ac:dyDescent="0.4">
      <c r="A2500" s="31">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31"/>
      <c r="C2500" s="25" t="str">
        <f t="shared" si="78"/>
        <v>001</v>
      </c>
      <c r="D2500" s="31"/>
      <c r="E2500" s="31"/>
      <c r="F2500" s="31" t="str">
        <f>IF(A2500&lt;&gt;"", _xlfn.IFNA(INDEX(Input_Lieferant!$A$9:$AS$159,MATCH(A2500,Input_Lieferant!$B$9:$B$158,0),MATCH(W2500,Input_Lieferant!$A$8:$AS$8,0)),""), "")&amp;""</f>
        <v>CHF</v>
      </c>
      <c r="G2500" s="31"/>
      <c r="H2500" s="31"/>
      <c r="I2500" s="31"/>
      <c r="J2500" s="31"/>
      <c r="K2500" s="31"/>
      <c r="L2500" s="31"/>
      <c r="M2500" s="31"/>
      <c r="N2500" s="31"/>
      <c r="O2500" s="31"/>
      <c r="P2500" s="31"/>
      <c r="Q2500" s="31"/>
      <c r="R2500" s="31"/>
      <c r="S2500" s="31"/>
      <c r="T2500" s="31"/>
      <c r="U2500" s="31"/>
      <c r="V2500" s="31"/>
      <c r="W2500" s="31" t="str">
        <f t="shared" si="77"/>
        <v>V_WAEHRUNG</v>
      </c>
      <c r="X2500" s="31"/>
      <c r="Y2500" s="31"/>
      <c r="Z2500" s="31"/>
      <c r="AA2500" s="31"/>
      <c r="AB2500" s="31"/>
      <c r="AC2500" s="31"/>
      <c r="AD2500" s="31"/>
      <c r="AE2500" s="31"/>
      <c r="AF2500" s="31"/>
      <c r="AG2500" s="31"/>
      <c r="AH2500" s="31"/>
    </row>
    <row r="2501" spans="1:34" x14ac:dyDescent="0.4">
      <c r="A2501" s="31">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31"/>
      <c r="C2501" s="25" t="str">
        <f t="shared" si="78"/>
        <v>001</v>
      </c>
      <c r="D2501" s="31"/>
      <c r="E2501" s="31"/>
      <c r="F2501" s="31" t="str">
        <f>IF(A2501&lt;&gt;"", _xlfn.IFNA(INDEX(Input_Lieferant!$A$9:$AS$159,MATCH(A2501,Input_Lieferant!$B$9:$B$158,0),MATCH(W2501,Input_Lieferant!$A$8:$AS$8,0)),""), "")&amp;""</f>
        <v>86</v>
      </c>
      <c r="G2501" s="31"/>
      <c r="H2501" s="31"/>
      <c r="I2501" s="31"/>
      <c r="J2501" s="31"/>
      <c r="K2501" s="31"/>
      <c r="L2501" s="31"/>
      <c r="M2501" s="31"/>
      <c r="N2501" s="31"/>
      <c r="O2501" s="31"/>
      <c r="P2501" s="31"/>
      <c r="Q2501" s="31"/>
      <c r="R2501" s="31"/>
      <c r="S2501" s="31"/>
      <c r="T2501" s="31"/>
      <c r="U2501" s="31"/>
      <c r="V2501" s="31"/>
      <c r="W2501" s="31" t="str">
        <f t="shared" si="77"/>
        <v>V_PREISEINHEIT</v>
      </c>
      <c r="X2501" s="31"/>
      <c r="Y2501" s="31"/>
      <c r="Z2501" s="31"/>
      <c r="AA2501" s="31"/>
      <c r="AB2501" s="31"/>
      <c r="AC2501" s="31"/>
      <c r="AD2501" s="31"/>
      <c r="AE2501" s="31"/>
      <c r="AF2501" s="31"/>
      <c r="AG2501" s="31"/>
      <c r="AH2501" s="31"/>
    </row>
    <row r="2502" spans="1:34" x14ac:dyDescent="0.4">
      <c r="A2502" s="31">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31"/>
      <c r="C2502" s="25" t="str">
        <f t="shared" si="78"/>
        <v>001</v>
      </c>
      <c r="D2502" s="31"/>
      <c r="E2502" s="31"/>
      <c r="F2502" s="31">
        <f ca="1">IF(A2502&lt;&gt;"",NOW(),"")</f>
        <v>45755.458306597226</v>
      </c>
      <c r="G2502" s="31"/>
      <c r="H2502" s="31"/>
      <c r="I2502" s="31"/>
      <c r="J2502" s="31"/>
      <c r="K2502" s="31"/>
      <c r="L2502" s="31"/>
      <c r="M2502" s="31"/>
      <c r="N2502" s="31"/>
      <c r="O2502" s="31"/>
      <c r="P2502" s="31"/>
      <c r="Q2502" s="31"/>
      <c r="R2502" s="31"/>
      <c r="S2502" s="31"/>
      <c r="T2502" s="31"/>
      <c r="U2502" s="31"/>
      <c r="V2502" s="31"/>
      <c r="W2502" s="31" t="str">
        <f t="shared" si="77"/>
        <v>V_GUELTIGAB</v>
      </c>
      <c r="X2502" s="31"/>
      <c r="Y2502" s="31"/>
      <c r="Z2502" s="31"/>
      <c r="AA2502" s="31"/>
      <c r="AB2502" s="31"/>
      <c r="AC2502" s="31"/>
      <c r="AD2502" s="31"/>
      <c r="AE2502" s="31"/>
      <c r="AF2502" s="31"/>
      <c r="AG2502" s="31"/>
      <c r="AH2502" s="31"/>
    </row>
    <row r="2503" spans="1:34" x14ac:dyDescent="0.4">
      <c r="A2503" s="31">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31"/>
      <c r="C2503" s="25" t="str">
        <f t="shared" si="78"/>
        <v>001</v>
      </c>
      <c r="D2503" s="31"/>
      <c r="E2503" s="31"/>
      <c r="F2503" s="31" t="str">
        <f>IF(A2503&lt;&gt;"", _xlfn.IFNA(INDEX('Systemmanager - Datenassistent'!$A$9:$AE$159,MATCH(A2503,Input_Lieferant!$B$9:$B$158,0),MATCH(W2503,'Systemmanager - Datenassistent'!$A$8:$AE$8,0)),""), "")&amp;""</f>
        <v>X</v>
      </c>
      <c r="G2503" s="31"/>
      <c r="H2503" s="31"/>
      <c r="I2503" s="31"/>
      <c r="J2503" s="31"/>
      <c r="K2503" s="31"/>
      <c r="L2503" s="31"/>
      <c r="M2503" s="31"/>
      <c r="N2503" s="31"/>
      <c r="O2503" s="31"/>
      <c r="P2503" s="31"/>
      <c r="Q2503" s="31"/>
      <c r="R2503" s="31"/>
      <c r="S2503" s="31"/>
      <c r="T2503" s="31"/>
      <c r="U2503" s="31"/>
      <c r="V2503" s="31"/>
      <c r="W2503" s="31" t="str">
        <f t="shared" si="77"/>
        <v>V_MIET_RELEVANZ</v>
      </c>
      <c r="X2503" s="31"/>
      <c r="Y2503" s="31"/>
      <c r="Z2503" s="31"/>
      <c r="AA2503" s="31"/>
      <c r="AB2503" s="31"/>
      <c r="AC2503" s="31"/>
      <c r="AD2503" s="31"/>
      <c r="AE2503" s="31"/>
      <c r="AF2503" s="31"/>
      <c r="AG2503" s="31"/>
      <c r="AH2503" s="31"/>
    </row>
    <row r="2504" spans="1:34" x14ac:dyDescent="0.4">
      <c r="A2504" s="31">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31"/>
      <c r="C2504" s="25" t="str">
        <f t="shared" si="78"/>
        <v>001</v>
      </c>
      <c r="D2504" s="31"/>
      <c r="E2504" s="31"/>
      <c r="F2504" s="31" t="str">
        <f>IF(A2504&lt;&gt;"", _xlfn.IFNA(INDEX('Systemmanager - Datenassistent'!$A$9:$AE$159,MATCH(A2504,Input_Lieferant!$B$9:$B$158,0),MATCH(W2504,'Systemmanager - Datenassistent'!$A$8:$AE$8,0)),""), "")&amp;""</f>
        <v>9</v>
      </c>
      <c r="G2504" s="31"/>
      <c r="H2504" s="31"/>
      <c r="I2504" s="31"/>
      <c r="J2504" s="31"/>
      <c r="K2504" s="31"/>
      <c r="L2504" s="31"/>
      <c r="M2504" s="31"/>
      <c r="N2504" s="31"/>
      <c r="O2504" s="31"/>
      <c r="P2504" s="31"/>
      <c r="Q2504" s="31"/>
      <c r="R2504" s="31"/>
      <c r="S2504" s="31"/>
      <c r="T2504" s="31"/>
      <c r="U2504" s="31"/>
      <c r="V2504" s="31"/>
      <c r="W2504" s="31" t="str">
        <f t="shared" si="77"/>
        <v>V_NACHSCHUBKLASSE</v>
      </c>
      <c r="X2504" s="31"/>
      <c r="Y2504" s="31"/>
      <c r="Z2504" s="31"/>
      <c r="AA2504" s="31"/>
      <c r="AB2504" s="31"/>
      <c r="AC2504" s="31"/>
      <c r="AD2504" s="31"/>
      <c r="AE2504" s="31"/>
      <c r="AF2504" s="31"/>
      <c r="AG2504" s="31"/>
      <c r="AH2504" s="31"/>
    </row>
    <row r="2505" spans="1:34" x14ac:dyDescent="0.4">
      <c r="A2505" s="31">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31"/>
      <c r="C2505" s="25" t="str">
        <f t="shared" si="78"/>
        <v>001</v>
      </c>
      <c r="D2505" s="31"/>
      <c r="E2505" s="31"/>
      <c r="F2505" s="31" t="str">
        <f>IF(A2505&lt;&gt;"", _xlfn.IFNA(INDEX(Input_Lieferant!$A$9:$AS$159,MATCH(A2505,Input_Lieferant!$B$9:$B$158,0),MATCH(W2505,Input_Lieferant!$A$8:$AS$8,0)),""), "")&amp;""</f>
        <v>36</v>
      </c>
      <c r="G2505" s="31"/>
      <c r="H2505" s="31"/>
      <c r="I2505" s="31"/>
      <c r="J2505" s="31"/>
      <c r="K2505" s="31"/>
      <c r="L2505" s="31"/>
      <c r="M2505" s="31"/>
      <c r="N2505" s="31"/>
      <c r="O2505" s="31"/>
      <c r="P2505" s="31"/>
      <c r="Q2505" s="31"/>
      <c r="R2505" s="31"/>
      <c r="S2505" s="31"/>
      <c r="T2505" s="31"/>
      <c r="U2505" s="31"/>
      <c r="V2505" s="31"/>
      <c r="W2505" s="31" t="str">
        <f t="shared" si="77"/>
        <v>V_LAGERFAEHIGKEIT</v>
      </c>
      <c r="X2505" s="31"/>
      <c r="Y2505" s="31"/>
      <c r="Z2505" s="31"/>
      <c r="AA2505" s="31"/>
      <c r="AB2505" s="31"/>
      <c r="AC2505" s="31"/>
      <c r="AD2505" s="31"/>
      <c r="AE2505" s="31"/>
      <c r="AF2505" s="31"/>
      <c r="AG2505" s="31"/>
      <c r="AH2505" s="31"/>
    </row>
    <row r="2506" spans="1:34" x14ac:dyDescent="0.4">
      <c r="A2506" s="31">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31"/>
      <c r="C2506" s="25" t="str">
        <f t="shared" si="78"/>
        <v>001</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V_BETRIEBSMITTEL</v>
      </c>
      <c r="X2506" s="31"/>
      <c r="Y2506" s="31"/>
      <c r="Z2506" s="31"/>
      <c r="AA2506" s="31"/>
      <c r="AB2506" s="31"/>
      <c r="AC2506" s="31"/>
      <c r="AD2506" s="31"/>
      <c r="AE2506" s="31"/>
      <c r="AF2506" s="31"/>
      <c r="AG2506" s="31"/>
      <c r="AH2506" s="31"/>
    </row>
    <row r="2507" spans="1:34" x14ac:dyDescent="0.4">
      <c r="A2507" s="31">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31"/>
      <c r="C2507" s="25" t="str">
        <f t="shared" si="78"/>
        <v>001</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V_SONDERBETRIEBSMITTEL_MKZ</v>
      </c>
      <c r="X2507" s="31"/>
      <c r="Y2507" s="31"/>
      <c r="Z2507" s="31"/>
      <c r="AA2507" s="31"/>
      <c r="AB2507" s="31"/>
      <c r="AC2507" s="31"/>
      <c r="AD2507" s="31"/>
      <c r="AE2507" s="31"/>
      <c r="AF2507" s="31"/>
      <c r="AG2507" s="31"/>
      <c r="AH2507" s="31"/>
    </row>
    <row r="2508" spans="1:34" x14ac:dyDescent="0.4">
      <c r="A2508" s="31">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31"/>
      <c r="C2508" s="25" t="str">
        <f t="shared" si="78"/>
        <v>001</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31"/>
      <c r="H2508" s="31"/>
      <c r="I2508" s="31"/>
      <c r="J2508" s="31"/>
      <c r="K2508" s="31"/>
      <c r="L2508" s="31"/>
      <c r="M2508" s="31"/>
      <c r="N2508" s="31"/>
      <c r="O2508" s="31"/>
      <c r="P2508" s="31"/>
      <c r="Q2508" s="31"/>
      <c r="R2508" s="31"/>
      <c r="S2508" s="31"/>
      <c r="T2508" s="31"/>
      <c r="U2508" s="31"/>
      <c r="V2508" s="31"/>
      <c r="W2508" s="31" t="str">
        <f t="shared" si="77"/>
        <v>V_SONDERBETRIEBSMITTEL_PRD</v>
      </c>
      <c r="X2508" s="31"/>
      <c r="Y2508" s="31"/>
      <c r="Z2508" s="31"/>
      <c r="AA2508" s="31"/>
      <c r="AB2508" s="31"/>
      <c r="AC2508" s="31"/>
      <c r="AD2508" s="31"/>
      <c r="AE2508" s="31"/>
      <c r="AF2508" s="31"/>
      <c r="AG2508" s="31"/>
      <c r="AH2508" s="31"/>
    </row>
    <row r="2509" spans="1:34" x14ac:dyDescent="0.4">
      <c r="A2509" s="31">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31"/>
      <c r="C2509" s="25" t="str">
        <f t="shared" si="78"/>
        <v>001</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V_SONDERBETRIEBSMITTEL_TRP</v>
      </c>
      <c r="X2509" s="31"/>
      <c r="Y2509" s="31"/>
      <c r="Z2509" s="31"/>
      <c r="AA2509" s="31"/>
      <c r="AB2509" s="31"/>
      <c r="AC2509" s="31"/>
      <c r="AD2509" s="31"/>
      <c r="AE2509" s="31"/>
      <c r="AF2509" s="31"/>
      <c r="AG2509" s="31"/>
      <c r="AH2509" s="31"/>
    </row>
    <row r="2510" spans="1:34" x14ac:dyDescent="0.4">
      <c r="A2510" s="31">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31"/>
      <c r="C2510" s="25" t="str">
        <f t="shared" si="78"/>
        <v>001</v>
      </c>
      <c r="D2510" s="31"/>
      <c r="E2510" s="31"/>
      <c r="F2510" s="31" t="str">
        <f>IF(A2510&lt;&gt;"", _xlfn.IFNA(INDEX(Grunddaten!$A$9:$S$159,MATCH(A2510,Input_Lieferant!$B$9:$B$158,0),MATCH(W2510,Grunddaten!$A$8:$M$8,0)),""), "")&amp;""</f>
        <v>PlrLlRcwoQWIkSIHpyglKoGqSrdtKe</v>
      </c>
      <c r="G2510" s="31"/>
      <c r="H2510" s="31"/>
      <c r="I2510" s="31"/>
      <c r="J2510" s="31"/>
      <c r="K2510" s="31"/>
      <c r="L2510" s="31"/>
      <c r="M2510" s="31"/>
      <c r="N2510" s="31"/>
      <c r="O2510" s="31"/>
      <c r="P2510" s="31"/>
      <c r="Q2510" s="31"/>
      <c r="R2510" s="31"/>
      <c r="S2510" s="31"/>
      <c r="T2510" s="31"/>
      <c r="U2510" s="31"/>
      <c r="V2510" s="31"/>
      <c r="W2510" s="31" t="str">
        <f t="shared" si="77"/>
        <v>V_A_NUMMER</v>
      </c>
      <c r="X2510" s="31"/>
      <c r="Y2510" s="31"/>
      <c r="Z2510" s="31"/>
      <c r="AA2510" s="31"/>
      <c r="AB2510" s="31"/>
      <c r="AC2510" s="31"/>
      <c r="AD2510" s="31"/>
      <c r="AE2510" s="31"/>
      <c r="AF2510" s="31"/>
      <c r="AG2510" s="31"/>
      <c r="AH2510" s="31"/>
    </row>
    <row r="2511" spans="1:34" x14ac:dyDescent="0.4">
      <c r="A2511" s="31">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31"/>
      <c r="C2511" s="25" t="str">
        <f t="shared" si="78"/>
        <v>001</v>
      </c>
      <c r="D2511" s="31"/>
      <c r="E2511" s="31"/>
      <c r="F2511" s="31" t="str">
        <f>IF(A2511&lt;&gt;"", _xlfn.IFNA(INDEX(Grunddaten!$A$9:$S$159,MATCH(A2511,Input_Lieferant!$B$9:$B$158,0),MATCH(W2511,Grunddaten!$A$8:$M$8,0)),""), "")&amp;""</f>
        <v>8.04</v>
      </c>
      <c r="G2511" s="31"/>
      <c r="H2511" s="31"/>
      <c r="I2511" s="31"/>
      <c r="J2511" s="31"/>
      <c r="K2511" s="31"/>
      <c r="L2511" s="31"/>
      <c r="M2511" s="31"/>
      <c r="N2511" s="31"/>
      <c r="O2511" s="31"/>
      <c r="P2511" s="31"/>
      <c r="Q2511" s="31"/>
      <c r="R2511" s="31"/>
      <c r="S2511" s="31"/>
      <c r="T2511" s="31"/>
      <c r="U2511" s="31"/>
      <c r="V2511" s="31"/>
      <c r="W2511" s="31" t="str">
        <f t="shared" si="77"/>
        <v>V_REVFREMD</v>
      </c>
      <c r="X2511" s="31"/>
      <c r="Y2511" s="31"/>
      <c r="Z2511" s="31"/>
      <c r="AA2511" s="31"/>
      <c r="AB2511" s="31"/>
      <c r="AC2511" s="31"/>
      <c r="AD2511" s="31"/>
      <c r="AE2511" s="31"/>
      <c r="AF2511" s="31"/>
      <c r="AG2511" s="31"/>
      <c r="AH2511" s="31"/>
    </row>
    <row r="2512" spans="1:34" x14ac:dyDescent="0.4">
      <c r="A2512" s="31">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31"/>
      <c r="C2512" s="25" t="str">
        <f t="shared" si="78"/>
        <v>001</v>
      </c>
      <c r="D2512" s="31"/>
      <c r="E2512" s="31"/>
      <c r="F2512" s="31" t="str">
        <f>IF(A2512&lt;&gt;"", _xlfn.IFNA(INDEX(Grunddaten!$A$9:$S$159,MATCH(A2512,Input_Lieferant!$B$9:$B$158,0),MATCH(W2512,Grunddaten!$A$8:$M$8,0)),""), "")&amp;""</f>
        <v>5.7</v>
      </c>
      <c r="G2512" s="31"/>
      <c r="H2512" s="31"/>
      <c r="I2512" s="31"/>
      <c r="J2512" s="31"/>
      <c r="K2512" s="31"/>
      <c r="L2512" s="31"/>
      <c r="M2512" s="31"/>
      <c r="N2512" s="31"/>
      <c r="O2512" s="31"/>
      <c r="P2512" s="31"/>
      <c r="Q2512" s="31"/>
      <c r="R2512" s="31"/>
      <c r="S2512" s="31"/>
      <c r="T2512" s="31"/>
      <c r="U2512" s="31"/>
      <c r="V2512" s="31"/>
      <c r="W2512" s="31" t="str">
        <f t="shared" si="77"/>
        <v>V_REVEIGEN</v>
      </c>
      <c r="X2512" s="31"/>
      <c r="Y2512" s="31"/>
      <c r="Z2512" s="31"/>
      <c r="AA2512" s="31"/>
      <c r="AB2512" s="31"/>
      <c r="AC2512" s="31"/>
      <c r="AD2512" s="31"/>
      <c r="AE2512" s="31"/>
      <c r="AF2512" s="31"/>
      <c r="AG2512" s="31"/>
      <c r="AH2512" s="31"/>
    </row>
    <row r="2513" spans="1:34" x14ac:dyDescent="0.4">
      <c r="A2513" s="31">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31"/>
      <c r="C2513" s="25" t="str">
        <f t="shared" si="78"/>
        <v>001</v>
      </c>
      <c r="D2513" s="31"/>
      <c r="E2513" s="31"/>
      <c r="F2513" s="31" t="str">
        <f>IF(A2513&lt;&gt;"", _xlfn.IFNA(INDEX('Systemmanager - Datenassistent'!$A$9:$AE$159,MATCH(A2513,Input_Lieferant!$B$9:$B$158,0),MATCH(W2513,'Systemmanager - Datenassistent'!$A$8:$AE$8,0)),""), "")&amp;""</f>
        <v>qgvnvsMWlvBxIuoMHJzWjaUwstqMgz</v>
      </c>
      <c r="G2513" s="31"/>
      <c r="H2513" s="31"/>
      <c r="I2513" s="31"/>
      <c r="J2513" s="31"/>
      <c r="K2513" s="31"/>
      <c r="L2513" s="31"/>
      <c r="M2513" s="31"/>
      <c r="N2513" s="31"/>
      <c r="O2513" s="31"/>
      <c r="P2513" s="31"/>
      <c r="Q2513" s="31"/>
      <c r="R2513" s="31"/>
      <c r="S2513" s="31"/>
      <c r="T2513" s="31"/>
      <c r="U2513" s="31"/>
      <c r="V2513" s="31"/>
      <c r="W2513" s="31" t="str">
        <f t="shared" si="77"/>
        <v>V_SYSTEMMANAGER</v>
      </c>
      <c r="X2513" s="31"/>
      <c r="Y2513" s="31"/>
      <c r="Z2513" s="31"/>
      <c r="AA2513" s="31"/>
      <c r="AB2513" s="31"/>
      <c r="AC2513" s="31"/>
      <c r="AD2513" s="31"/>
      <c r="AE2513" s="31"/>
      <c r="AF2513" s="31"/>
      <c r="AG2513" s="31"/>
      <c r="AH2513" s="31"/>
    </row>
    <row r="2514" spans="1:34" x14ac:dyDescent="0.4">
      <c r="A2514" s="31">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31"/>
      <c r="C2514" s="25" t="str">
        <f t="shared" si="78"/>
        <v>001</v>
      </c>
      <c r="D2514" s="31"/>
      <c r="E2514" s="31"/>
      <c r="F2514" s="31" t="str">
        <f>IF(A2514&lt;&gt;"", _xlfn.IFNA(INDEX(Grunddaten!$A$9:$S$159,MATCH(A2514,Input_Lieferant!$B$9:$B$158,0),MATCH(W2514,Grunddaten!$A$8:$M$8,0)),""), "")&amp;""</f>
        <v>N</v>
      </c>
      <c r="G2514" s="31"/>
      <c r="H2514" s="31"/>
      <c r="I2514" s="31"/>
      <c r="J2514" s="31"/>
      <c r="K2514" s="31"/>
      <c r="L2514" s="31"/>
      <c r="M2514" s="31"/>
      <c r="N2514" s="31"/>
      <c r="O2514" s="31"/>
      <c r="P2514" s="31"/>
      <c r="Q2514" s="31"/>
      <c r="R2514" s="31"/>
      <c r="S2514" s="31"/>
      <c r="T2514" s="31"/>
      <c r="U2514" s="31"/>
      <c r="V2514" s="31"/>
      <c r="W2514" s="31" t="str">
        <f t="shared" si="77"/>
        <v>V_UEBERSETZUNG</v>
      </c>
      <c r="X2514" s="31"/>
      <c r="Y2514" s="31"/>
      <c r="Z2514" s="31"/>
      <c r="AA2514" s="31"/>
      <c r="AB2514" s="31"/>
      <c r="AC2514" s="31"/>
      <c r="AD2514" s="31"/>
      <c r="AE2514" s="31"/>
      <c r="AF2514" s="31"/>
      <c r="AG2514" s="31"/>
      <c r="AH2514" s="31"/>
    </row>
    <row r="2515" spans="1:34" x14ac:dyDescent="0.4">
      <c r="A2515" s="31">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31"/>
      <c r="C2515" s="25" t="str">
        <f t="shared" si="78"/>
        <v>001</v>
      </c>
      <c r="D2515" s="31"/>
      <c r="E2515" s="31"/>
      <c r="F2515" s="31" t="str">
        <f>IF(A2515&lt;&gt;"", _xlfn.IFNA(INDEX('Systemmanager - Datenassistent'!$A$9:$AE$159,MATCH(A2515,Input_Lieferant!$B$9:$B$158,0),MATCH(W2515,'Systemmanager - Datenassistent'!$A$8:$AE$8,0)),""), "")&amp;""</f>
        <v>QepXcRFFEdIviMzmvcimuRqwADuKNs</v>
      </c>
      <c r="G2515" s="31"/>
      <c r="H2515" s="31"/>
      <c r="I2515" s="31"/>
      <c r="J2515" s="31"/>
      <c r="K2515" s="31"/>
      <c r="L2515" s="31"/>
      <c r="M2515" s="31"/>
      <c r="N2515" s="31"/>
      <c r="O2515" s="31"/>
      <c r="P2515" s="31"/>
      <c r="Q2515" s="31"/>
      <c r="R2515" s="31"/>
      <c r="S2515" s="31"/>
      <c r="T2515" s="31"/>
      <c r="U2515" s="31"/>
      <c r="V2515" s="31"/>
      <c r="W2515" s="31" t="str">
        <f t="shared" si="77"/>
        <v>V_KENNZIFFER</v>
      </c>
      <c r="X2515" s="31"/>
      <c r="Y2515" s="31"/>
      <c r="Z2515" s="31"/>
      <c r="AA2515" s="31"/>
      <c r="AB2515" s="31"/>
      <c r="AC2515" s="31"/>
      <c r="AD2515" s="31"/>
      <c r="AE2515" s="31"/>
      <c r="AF2515" s="31"/>
      <c r="AG2515" s="31"/>
      <c r="AH2515" s="31"/>
    </row>
    <row r="2516" spans="1:34" x14ac:dyDescent="0.4">
      <c r="A2516" s="31">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31"/>
      <c r="C2516" s="25" t="str">
        <f t="shared" si="78"/>
        <v>001</v>
      </c>
      <c r="D2516" s="31"/>
      <c r="E2516" s="31"/>
      <c r="F2516" s="31" t="str">
        <f>IF(A2516&lt;&gt;"", _xlfn.IFNA(INDEX('Systemmanager - Datenassistent'!$A$9:$AE$159,MATCH(A2516,Input_Lieferant!$B$9:$B$158,0),MATCH(W2516,'Systemmanager - Datenassistent'!$A$8:$AE$8,0)),""), "")&amp;""</f>
        <v>czOFxCDtQrBfjcEmKlnLofasHtlChg</v>
      </c>
      <c r="G2516" s="31"/>
      <c r="H2516" s="31"/>
      <c r="I2516" s="31"/>
      <c r="J2516" s="31"/>
      <c r="K2516" s="31"/>
      <c r="L2516" s="31"/>
      <c r="M2516" s="31"/>
      <c r="N2516" s="31"/>
      <c r="O2516" s="31"/>
      <c r="P2516" s="31"/>
      <c r="Q2516" s="31"/>
      <c r="R2516" s="31"/>
      <c r="S2516" s="31"/>
      <c r="T2516" s="31"/>
      <c r="U2516" s="31"/>
      <c r="V2516" s="31"/>
      <c r="W2516" s="31" t="str">
        <f t="shared" si="77"/>
        <v>V_NEXT_HIGHER</v>
      </c>
      <c r="X2516" s="31"/>
      <c r="Y2516" s="31"/>
      <c r="Z2516" s="31"/>
      <c r="AA2516" s="31"/>
      <c r="AB2516" s="31"/>
      <c r="AC2516" s="31"/>
      <c r="AD2516" s="31"/>
      <c r="AE2516" s="31"/>
      <c r="AF2516" s="31"/>
      <c r="AG2516" s="31"/>
      <c r="AH2516" s="31"/>
    </row>
    <row r="2517" spans="1:34" x14ac:dyDescent="0.4">
      <c r="A2517" s="31">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31"/>
      <c r="C2517" s="25" t="str">
        <f t="shared" si="78"/>
        <v>001</v>
      </c>
      <c r="D2517" s="31"/>
      <c r="E2517" s="31"/>
      <c r="F2517" s="31" t="str">
        <f>IF(A2517&lt;&gt;"", _xlfn.IFNA(INDEX(Grunddaten!$A$9:$S$159,MATCH(A2517,Input_Lieferant!$B$9:$B$158,0),MATCH(W2517,Grunddaten!$A$8:$M$8,0)),""), "")&amp;""</f>
        <v/>
      </c>
      <c r="G2517" s="31"/>
      <c r="H2517" s="31"/>
      <c r="I2517" s="31"/>
      <c r="J2517" s="31"/>
      <c r="K2517" s="31"/>
      <c r="L2517" s="31"/>
      <c r="M2517" s="31"/>
      <c r="N2517" s="31"/>
      <c r="O2517" s="31"/>
      <c r="P2517" s="31"/>
      <c r="Q2517" s="31"/>
      <c r="R2517" s="31"/>
      <c r="S2517" s="31"/>
      <c r="T2517" s="31"/>
      <c r="U2517" s="31"/>
      <c r="V2517" s="31"/>
      <c r="W2517" s="31" t="str">
        <f t="shared" si="77"/>
        <v>V_ZERTFLUG</v>
      </c>
      <c r="X2517" s="31"/>
      <c r="Y2517" s="31"/>
      <c r="Z2517" s="31"/>
      <c r="AA2517" s="31"/>
      <c r="AB2517" s="31"/>
      <c r="AC2517" s="31"/>
      <c r="AD2517" s="31"/>
      <c r="AE2517" s="31"/>
      <c r="AF2517" s="31"/>
      <c r="AG2517" s="31"/>
      <c r="AH2517" s="31"/>
    </row>
    <row r="2518" spans="1:34" x14ac:dyDescent="0.4">
      <c r="A2518" s="31">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31"/>
      <c r="C2518" s="25" t="str">
        <f t="shared" si="78"/>
        <v>001</v>
      </c>
      <c r="D2518" s="31"/>
      <c r="E2518" s="31"/>
      <c r="F2518" s="31" t="str">
        <f>IF(A2518&lt;&gt;"", _xlfn.IFNA(INDEX('Systemmanager - Datenassistent'!$A$9:$AE$159,MATCH(A2518,Input_Lieferant!$B$9:$B$158,0),MATCH(W2518,'Systemmanager - Datenassistent'!$A$8:$AE$8,0)),""), "")&amp;""</f>
        <v>X</v>
      </c>
      <c r="G2518" s="31"/>
      <c r="H2518" s="31"/>
      <c r="I2518" s="31"/>
      <c r="J2518" s="31"/>
      <c r="K2518" s="31"/>
      <c r="L2518" s="31"/>
      <c r="M2518" s="31"/>
      <c r="N2518" s="31"/>
      <c r="O2518" s="31"/>
      <c r="P2518" s="31"/>
      <c r="Q2518" s="31"/>
      <c r="R2518" s="31"/>
      <c r="S2518" s="31"/>
      <c r="T2518" s="31"/>
      <c r="U2518" s="31"/>
      <c r="V2518" s="31"/>
      <c r="W2518" s="31" t="str">
        <f t="shared" si="77"/>
        <v>V_APM</v>
      </c>
      <c r="X2518" s="31"/>
      <c r="Y2518" s="31"/>
      <c r="Z2518" s="31"/>
      <c r="AA2518" s="31"/>
      <c r="AB2518" s="31"/>
      <c r="AC2518" s="31"/>
      <c r="AD2518" s="31"/>
      <c r="AE2518" s="31"/>
      <c r="AF2518" s="31"/>
      <c r="AG2518" s="31"/>
      <c r="AH2518" s="31"/>
    </row>
    <row r="2519" spans="1:34" x14ac:dyDescent="0.4">
      <c r="A2519" s="31">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31"/>
      <c r="C2519" s="25" t="str">
        <f t="shared" si="78"/>
        <v>001</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V_CHEOPS</v>
      </c>
      <c r="X2519" s="31"/>
      <c r="Y2519" s="31"/>
      <c r="Z2519" s="31"/>
      <c r="AA2519" s="31"/>
      <c r="AB2519" s="31"/>
      <c r="AC2519" s="31"/>
      <c r="AD2519" s="31"/>
      <c r="AE2519" s="31"/>
      <c r="AF2519" s="31"/>
      <c r="AG2519" s="31"/>
      <c r="AH2519" s="31"/>
    </row>
    <row r="2520" spans="1:34" x14ac:dyDescent="0.4">
      <c r="A2520" s="31">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31"/>
      <c r="C2520" s="25" t="str">
        <f t="shared" si="78"/>
        <v>001</v>
      </c>
      <c r="D2520" s="31"/>
      <c r="E2520" s="31"/>
      <c r="F2520" s="31" t="str">
        <f>IF(A2520&lt;&gt;"", _xlfn.IFNA(INDEX('Systemmanager - Datenassistent'!$A$9:$AE$159,MATCH(A2520,Input_Lieferant!$B$9:$B$158,0),MATCH(W2520,'Systemmanager - Datenassistent'!$A$8:$AE$8,0)),""), "")&amp;""</f>
        <v>X</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V_SVSAA</v>
      </c>
      <c r="X2520" s="31"/>
      <c r="Y2520" s="31"/>
      <c r="Z2520" s="31"/>
      <c r="AA2520" s="31"/>
      <c r="AB2520" s="31"/>
      <c r="AC2520" s="31"/>
      <c r="AD2520" s="31"/>
      <c r="AE2520" s="31"/>
      <c r="AF2520" s="31"/>
      <c r="AG2520" s="31"/>
      <c r="AH2520" s="31"/>
    </row>
    <row r="2521" spans="1:34" x14ac:dyDescent="0.4">
      <c r="A2521" s="31">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31"/>
      <c r="C2521" s="25" t="str">
        <f t="shared" si="78"/>
        <v>001</v>
      </c>
      <c r="D2521" s="31"/>
      <c r="E2521" s="31"/>
      <c r="F2521" s="31" t="str">
        <f>IF(A2521&lt;&gt;"", IFERROR(ROUND(INDEX(Input_Lieferant!$A$9:$AS$159,MATCH(A2521,Input_Lieferant!$B$9:$B$158,0),MATCH(W2521,Input_Lieferant!$A$8:$AS$8,0)),2),""), "")&amp;""</f>
        <v>8.23</v>
      </c>
      <c r="G2521" s="31"/>
      <c r="H2521" s="31"/>
      <c r="I2521" s="31"/>
      <c r="J2521" s="31"/>
      <c r="K2521" s="31"/>
      <c r="L2521" s="31"/>
      <c r="M2521" s="31"/>
      <c r="N2521" s="31"/>
      <c r="O2521" s="31"/>
      <c r="P2521" s="31"/>
      <c r="Q2521" s="31"/>
      <c r="R2521" s="31"/>
      <c r="S2521" s="31"/>
      <c r="T2521" s="31"/>
      <c r="U2521" s="31"/>
      <c r="V2521" s="31"/>
      <c r="W2521" s="31" t="str">
        <f t="shared" si="79"/>
        <v>V_BEWERTUNGSPREIS</v>
      </c>
      <c r="X2521" s="31"/>
      <c r="Y2521" s="31"/>
      <c r="Z2521" s="31"/>
      <c r="AA2521" s="31"/>
      <c r="AB2521" s="31"/>
      <c r="AC2521" s="31"/>
      <c r="AD2521" s="31"/>
      <c r="AE2521" s="31"/>
      <c r="AF2521" s="31"/>
      <c r="AG2521" s="31"/>
      <c r="AH2521" s="31"/>
    </row>
    <row r="2522" spans="1:34" x14ac:dyDescent="0.4">
      <c r="A2522" s="31">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31"/>
      <c r="C2522" s="25" t="str">
        <f t="shared" si="78"/>
        <v>001</v>
      </c>
      <c r="D2522" s="31"/>
      <c r="E2522" s="31"/>
      <c r="F2522" s="31" t="str">
        <f>IF(A2522&lt;&gt;"", _xlfn.IFNA(INDEX(Input_Lieferant!$A$9:$AS$159,MATCH(A2522,Input_Lieferant!$B$9:$B$158,0),MATCH(W2522,Input_Lieferant!$A$8:$AS$8,0)),""), "")&amp;""</f>
        <v>CHF</v>
      </c>
      <c r="G2522" s="31"/>
      <c r="H2522" s="31"/>
      <c r="I2522" s="31"/>
      <c r="J2522" s="31"/>
      <c r="K2522" s="31"/>
      <c r="L2522" s="31"/>
      <c r="M2522" s="31"/>
      <c r="N2522" s="31"/>
      <c r="O2522" s="31"/>
      <c r="P2522" s="31"/>
      <c r="Q2522" s="31"/>
      <c r="R2522" s="31"/>
      <c r="S2522" s="31"/>
      <c r="T2522" s="31"/>
      <c r="U2522" s="31"/>
      <c r="V2522" s="31"/>
      <c r="W2522" s="31" t="str">
        <f t="shared" si="79"/>
        <v>V_WAEHRUNG</v>
      </c>
      <c r="X2522" s="31"/>
      <c r="Y2522" s="31"/>
      <c r="Z2522" s="31"/>
      <c r="AA2522" s="31"/>
      <c r="AB2522" s="31"/>
      <c r="AC2522" s="31"/>
      <c r="AD2522" s="31"/>
      <c r="AE2522" s="31"/>
      <c r="AF2522" s="31"/>
      <c r="AG2522" s="31"/>
      <c r="AH2522" s="31"/>
    </row>
    <row r="2523" spans="1:34" x14ac:dyDescent="0.4">
      <c r="A2523" s="31">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31"/>
      <c r="C2523" s="25" t="str">
        <f t="shared" si="78"/>
        <v>001</v>
      </c>
      <c r="D2523" s="31"/>
      <c r="E2523" s="31"/>
      <c r="F2523" s="31" t="str">
        <f>IF(A2523&lt;&gt;"", _xlfn.IFNA(INDEX(Input_Lieferant!$A$9:$AS$159,MATCH(A2523,Input_Lieferant!$B$9:$B$158,0),MATCH(W2523,Input_Lieferant!$A$8:$AS$8,0)),""), "")&amp;""</f>
        <v>17</v>
      </c>
      <c r="G2523" s="31"/>
      <c r="H2523" s="31"/>
      <c r="I2523" s="31"/>
      <c r="J2523" s="31"/>
      <c r="K2523" s="31"/>
      <c r="L2523" s="31"/>
      <c r="M2523" s="31"/>
      <c r="N2523" s="31"/>
      <c r="O2523" s="31"/>
      <c r="P2523" s="31"/>
      <c r="Q2523" s="31"/>
      <c r="R2523" s="31"/>
      <c r="S2523" s="31"/>
      <c r="T2523" s="31"/>
      <c r="U2523" s="31"/>
      <c r="V2523" s="31"/>
      <c r="W2523" s="31" t="str">
        <f t="shared" si="79"/>
        <v>V_PREISEINHEIT</v>
      </c>
      <c r="X2523" s="31"/>
      <c r="Y2523" s="31"/>
      <c r="Z2523" s="31"/>
      <c r="AA2523" s="31"/>
      <c r="AB2523" s="31"/>
      <c r="AC2523" s="31"/>
      <c r="AD2523" s="31"/>
      <c r="AE2523" s="31"/>
      <c r="AF2523" s="31"/>
      <c r="AG2523" s="31"/>
      <c r="AH2523" s="31"/>
    </row>
    <row r="2524" spans="1:34" x14ac:dyDescent="0.4">
      <c r="A2524" s="31">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31"/>
      <c r="C2524" s="25" t="str">
        <f t="shared" si="78"/>
        <v>001</v>
      </c>
      <c r="D2524" s="31"/>
      <c r="E2524" s="31"/>
      <c r="F2524" s="31">
        <f ca="1">IF(A2524&lt;&gt;"",NOW(),"")</f>
        <v>45755.458306597226</v>
      </c>
      <c r="G2524" s="31"/>
      <c r="H2524" s="31"/>
      <c r="I2524" s="31"/>
      <c r="J2524" s="31"/>
      <c r="K2524" s="31"/>
      <c r="L2524" s="31"/>
      <c r="M2524" s="31"/>
      <c r="N2524" s="31"/>
      <c r="O2524" s="31"/>
      <c r="P2524" s="31"/>
      <c r="Q2524" s="31"/>
      <c r="R2524" s="31"/>
      <c r="S2524" s="31"/>
      <c r="T2524" s="31"/>
      <c r="U2524" s="31"/>
      <c r="V2524" s="31"/>
      <c r="W2524" s="31" t="str">
        <f t="shared" si="79"/>
        <v>V_GUELTIGAB</v>
      </c>
      <c r="X2524" s="31"/>
      <c r="Y2524" s="31"/>
      <c r="Z2524" s="31"/>
      <c r="AA2524" s="31"/>
      <c r="AB2524" s="31"/>
      <c r="AC2524" s="31"/>
      <c r="AD2524" s="31"/>
      <c r="AE2524" s="31"/>
      <c r="AF2524" s="31"/>
      <c r="AG2524" s="31"/>
      <c r="AH2524" s="31"/>
    </row>
    <row r="2525" spans="1:34" x14ac:dyDescent="0.4">
      <c r="A2525" s="31">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31"/>
      <c r="C2525" s="25" t="str">
        <f t="shared" si="78"/>
        <v>001</v>
      </c>
      <c r="D2525" s="31"/>
      <c r="E2525" s="31"/>
      <c r="F2525" s="31" t="str">
        <f>IF(A2525&lt;&gt;"", _xlfn.IFNA(INDEX('Systemmanager - Datenassistent'!$A$9:$AE$159,MATCH(A2525,Input_Lieferant!$B$9:$B$158,0),MATCH(W2525,'Systemmanager - Datenassistent'!$A$8:$AE$8,0)),""), "")&amp;""</f>
        <v>X</v>
      </c>
      <c r="G2525" s="31"/>
      <c r="H2525" s="31"/>
      <c r="I2525" s="31"/>
      <c r="J2525" s="31"/>
      <c r="K2525" s="31"/>
      <c r="L2525" s="31"/>
      <c r="M2525" s="31"/>
      <c r="N2525" s="31"/>
      <c r="O2525" s="31"/>
      <c r="P2525" s="31"/>
      <c r="Q2525" s="31"/>
      <c r="R2525" s="31"/>
      <c r="S2525" s="31"/>
      <c r="T2525" s="31"/>
      <c r="U2525" s="31"/>
      <c r="V2525" s="31"/>
      <c r="W2525" s="31" t="str">
        <f t="shared" si="79"/>
        <v>V_MIET_RELEVANZ</v>
      </c>
      <c r="X2525" s="31"/>
      <c r="Y2525" s="31"/>
      <c r="Z2525" s="31"/>
      <c r="AA2525" s="31"/>
      <c r="AB2525" s="31"/>
      <c r="AC2525" s="31"/>
      <c r="AD2525" s="31"/>
      <c r="AE2525" s="31"/>
      <c r="AF2525" s="31"/>
      <c r="AG2525" s="31"/>
      <c r="AH2525" s="31"/>
    </row>
    <row r="2526" spans="1:34" x14ac:dyDescent="0.4">
      <c r="A2526" s="31">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31"/>
      <c r="C2526" s="25" t="str">
        <f t="shared" si="78"/>
        <v>001</v>
      </c>
      <c r="D2526" s="31"/>
      <c r="E2526" s="31"/>
      <c r="F2526" s="31" t="str">
        <f>IF(A2526&lt;&gt;"", _xlfn.IFNA(INDEX('Systemmanager - Datenassistent'!$A$9:$AE$159,MATCH(A2526,Input_Lieferant!$B$9:$B$158,0),MATCH(W2526,'Systemmanager - Datenassistent'!$A$8:$AE$8,0)),""), "")&amp;""</f>
        <v>3</v>
      </c>
      <c r="G2526" s="31"/>
      <c r="H2526" s="31"/>
      <c r="I2526" s="31"/>
      <c r="J2526" s="31"/>
      <c r="K2526" s="31"/>
      <c r="L2526" s="31"/>
      <c r="M2526" s="31"/>
      <c r="N2526" s="31"/>
      <c r="O2526" s="31"/>
      <c r="P2526" s="31"/>
      <c r="Q2526" s="31"/>
      <c r="R2526" s="31"/>
      <c r="S2526" s="31"/>
      <c r="T2526" s="31"/>
      <c r="U2526" s="31"/>
      <c r="V2526" s="31"/>
      <c r="W2526" s="31" t="str">
        <f t="shared" si="79"/>
        <v>V_NACHSCHUBKLASSE</v>
      </c>
      <c r="X2526" s="31"/>
      <c r="Y2526" s="31"/>
      <c r="Z2526" s="31"/>
      <c r="AA2526" s="31"/>
      <c r="AB2526" s="31"/>
      <c r="AC2526" s="31"/>
      <c r="AD2526" s="31"/>
      <c r="AE2526" s="31"/>
      <c r="AF2526" s="31"/>
      <c r="AG2526" s="31"/>
      <c r="AH2526" s="31"/>
    </row>
    <row r="2527" spans="1:34" x14ac:dyDescent="0.4">
      <c r="A2527" s="31">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31"/>
      <c r="C2527" s="25" t="str">
        <f t="shared" si="78"/>
        <v>001</v>
      </c>
      <c r="D2527" s="31"/>
      <c r="E2527" s="31"/>
      <c r="F2527" s="31" t="str">
        <f>IF(A2527&lt;&gt;"", _xlfn.IFNA(INDEX(Input_Lieferant!$A$9:$AS$159,MATCH(A2527,Input_Lieferant!$B$9:$B$158,0),MATCH(W2527,Input_Lieferant!$A$8:$AS$8,0)),""), "")&amp;""</f>
        <v>64</v>
      </c>
      <c r="G2527" s="31"/>
      <c r="H2527" s="31"/>
      <c r="I2527" s="31"/>
      <c r="J2527" s="31"/>
      <c r="K2527" s="31"/>
      <c r="L2527" s="31"/>
      <c r="M2527" s="31"/>
      <c r="N2527" s="31"/>
      <c r="O2527" s="31"/>
      <c r="P2527" s="31"/>
      <c r="Q2527" s="31"/>
      <c r="R2527" s="31"/>
      <c r="S2527" s="31"/>
      <c r="T2527" s="31"/>
      <c r="U2527" s="31"/>
      <c r="V2527" s="31"/>
      <c r="W2527" s="31" t="str">
        <f t="shared" si="79"/>
        <v>V_LAGERFAEHIGKEIT</v>
      </c>
      <c r="X2527" s="31"/>
      <c r="Y2527" s="31"/>
      <c r="Z2527" s="31"/>
      <c r="AA2527" s="31"/>
      <c r="AB2527" s="31"/>
      <c r="AC2527" s="31"/>
      <c r="AD2527" s="31"/>
      <c r="AE2527" s="31"/>
      <c r="AF2527" s="31"/>
      <c r="AG2527" s="31"/>
      <c r="AH2527" s="31"/>
    </row>
    <row r="2528" spans="1:34" x14ac:dyDescent="0.4">
      <c r="A2528" s="31">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31"/>
      <c r="C2528" s="25" t="str">
        <f t="shared" si="78"/>
        <v>001</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V_BETRIEBSMITTEL</v>
      </c>
      <c r="X2528" s="31"/>
      <c r="Y2528" s="31"/>
      <c r="Z2528" s="31"/>
      <c r="AA2528" s="31"/>
      <c r="AB2528" s="31"/>
      <c r="AC2528" s="31"/>
      <c r="AD2528" s="31"/>
      <c r="AE2528" s="31"/>
      <c r="AF2528" s="31"/>
      <c r="AG2528" s="31"/>
      <c r="AH2528" s="31"/>
    </row>
    <row r="2529" spans="1:34" x14ac:dyDescent="0.4">
      <c r="A2529" s="31">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31"/>
      <c r="C2529" s="25" t="str">
        <f t="shared" si="78"/>
        <v>001</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V_SONDERBETRIEBSMITTEL_MKZ</v>
      </c>
      <c r="X2529" s="31"/>
      <c r="Y2529" s="31"/>
      <c r="Z2529" s="31"/>
      <c r="AA2529" s="31"/>
      <c r="AB2529" s="31"/>
      <c r="AC2529" s="31"/>
      <c r="AD2529" s="31"/>
      <c r="AE2529" s="31"/>
      <c r="AF2529" s="31"/>
      <c r="AG2529" s="31"/>
      <c r="AH2529" s="31"/>
    </row>
    <row r="2530" spans="1:34" x14ac:dyDescent="0.4">
      <c r="A2530" s="31">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31"/>
      <c r="C2530" s="25" t="str">
        <f t="shared" si="78"/>
        <v>001</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31"/>
      <c r="H2530" s="31"/>
      <c r="I2530" s="31"/>
      <c r="J2530" s="31"/>
      <c r="K2530" s="31"/>
      <c r="L2530" s="31"/>
      <c r="M2530" s="31"/>
      <c r="N2530" s="31"/>
      <c r="O2530" s="31"/>
      <c r="P2530" s="31"/>
      <c r="Q2530" s="31"/>
      <c r="R2530" s="31"/>
      <c r="S2530" s="31"/>
      <c r="T2530" s="31"/>
      <c r="U2530" s="31"/>
      <c r="V2530" s="31"/>
      <c r="W2530" s="31" t="str">
        <f t="shared" si="79"/>
        <v>V_SONDERBETRIEBSMITTEL_PRD</v>
      </c>
      <c r="X2530" s="31"/>
      <c r="Y2530" s="31"/>
      <c r="Z2530" s="31"/>
      <c r="AA2530" s="31"/>
      <c r="AB2530" s="31"/>
      <c r="AC2530" s="31"/>
      <c r="AD2530" s="31"/>
      <c r="AE2530" s="31"/>
      <c r="AF2530" s="31"/>
      <c r="AG2530" s="31"/>
      <c r="AH2530" s="31"/>
    </row>
    <row r="2531" spans="1:34" x14ac:dyDescent="0.4">
      <c r="A2531" s="31">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31"/>
      <c r="C2531" s="25" t="str">
        <f t="shared" si="78"/>
        <v>001</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V_SONDERBETRIEBSMITTEL_TRP</v>
      </c>
      <c r="X2531" s="31"/>
      <c r="Y2531" s="31"/>
      <c r="Z2531" s="31"/>
      <c r="AA2531" s="31"/>
      <c r="AB2531" s="31"/>
      <c r="AC2531" s="31"/>
      <c r="AD2531" s="31"/>
      <c r="AE2531" s="31"/>
      <c r="AF2531" s="31"/>
      <c r="AG2531" s="31"/>
      <c r="AH2531" s="31"/>
    </row>
    <row r="2532" spans="1:34" x14ac:dyDescent="0.4">
      <c r="A2532" s="31">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31"/>
      <c r="C2532" s="25" t="str">
        <f t="shared" si="78"/>
        <v>001</v>
      </c>
      <c r="D2532" s="31"/>
      <c r="E2532" s="31"/>
      <c r="F2532" s="31" t="str">
        <f>IF(A2532&lt;&gt;"", _xlfn.IFNA(INDEX(Grunddaten!$A$9:$S$159,MATCH(A2532,Input_Lieferant!$B$9:$B$158,0),MATCH(W2532,Grunddaten!$A$8:$M$8,0)),""), "")&amp;""</f>
        <v>VUmhLPcMWQEgnXCBHmLEWOmXwwzCSk</v>
      </c>
      <c r="G2532" s="31"/>
      <c r="H2532" s="31"/>
      <c r="I2532" s="31"/>
      <c r="J2532" s="31"/>
      <c r="K2532" s="31"/>
      <c r="L2532" s="31"/>
      <c r="M2532" s="31"/>
      <c r="N2532" s="31"/>
      <c r="O2532" s="31"/>
      <c r="P2532" s="31"/>
      <c r="Q2532" s="31"/>
      <c r="R2532" s="31"/>
      <c r="S2532" s="31"/>
      <c r="T2532" s="31"/>
      <c r="U2532" s="31"/>
      <c r="V2532" s="31"/>
      <c r="W2532" s="31" t="str">
        <f t="shared" si="79"/>
        <v>V_A_NUMMER</v>
      </c>
      <c r="X2532" s="31"/>
      <c r="Y2532" s="31"/>
      <c r="Z2532" s="31"/>
      <c r="AA2532" s="31"/>
      <c r="AB2532" s="31"/>
      <c r="AC2532" s="31"/>
      <c r="AD2532" s="31"/>
      <c r="AE2532" s="31"/>
      <c r="AF2532" s="31"/>
      <c r="AG2532" s="31"/>
      <c r="AH2532" s="31"/>
    </row>
    <row r="2533" spans="1:34" x14ac:dyDescent="0.4">
      <c r="A2533" s="31">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31"/>
      <c r="C2533" s="25" t="str">
        <f t="shared" si="78"/>
        <v>001</v>
      </c>
      <c r="D2533" s="31"/>
      <c r="E2533" s="31"/>
      <c r="F2533" s="31" t="str">
        <f>IF(A2533&lt;&gt;"", _xlfn.IFNA(INDEX(Grunddaten!$A$9:$S$159,MATCH(A2533,Input_Lieferant!$B$9:$B$158,0),MATCH(W2533,Grunddaten!$A$8:$M$8,0)),""), "")&amp;""</f>
        <v>8.04</v>
      </c>
      <c r="G2533" s="31"/>
      <c r="H2533" s="31"/>
      <c r="I2533" s="31"/>
      <c r="J2533" s="31"/>
      <c r="K2533" s="31"/>
      <c r="L2533" s="31"/>
      <c r="M2533" s="31"/>
      <c r="N2533" s="31"/>
      <c r="O2533" s="31"/>
      <c r="P2533" s="31"/>
      <c r="Q2533" s="31"/>
      <c r="R2533" s="31"/>
      <c r="S2533" s="31"/>
      <c r="T2533" s="31"/>
      <c r="U2533" s="31"/>
      <c r="V2533" s="31"/>
      <c r="W2533" s="31" t="str">
        <f t="shared" si="79"/>
        <v>V_REVFREMD</v>
      </c>
      <c r="X2533" s="31"/>
      <c r="Y2533" s="31"/>
      <c r="Z2533" s="31"/>
      <c r="AA2533" s="31"/>
      <c r="AB2533" s="31"/>
      <c r="AC2533" s="31"/>
      <c r="AD2533" s="31"/>
      <c r="AE2533" s="31"/>
      <c r="AF2533" s="31"/>
      <c r="AG2533" s="31"/>
      <c r="AH2533" s="31"/>
    </row>
    <row r="2534" spans="1:34" x14ac:dyDescent="0.4">
      <c r="A2534" s="31">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31"/>
      <c r="C2534" s="25" t="str">
        <f t="shared" si="78"/>
        <v>001</v>
      </c>
      <c r="D2534" s="31"/>
      <c r="E2534" s="31"/>
      <c r="F2534" s="31" t="str">
        <f>IF(A2534&lt;&gt;"", _xlfn.IFNA(INDEX(Grunddaten!$A$9:$S$159,MATCH(A2534,Input_Lieferant!$B$9:$B$158,0),MATCH(W2534,Grunddaten!$A$8:$M$8,0)),""), "")&amp;""</f>
        <v>5.71</v>
      </c>
      <c r="G2534" s="31"/>
      <c r="H2534" s="31"/>
      <c r="I2534" s="31"/>
      <c r="J2534" s="31"/>
      <c r="K2534" s="31"/>
      <c r="L2534" s="31"/>
      <c r="M2534" s="31"/>
      <c r="N2534" s="31"/>
      <c r="O2534" s="31"/>
      <c r="P2534" s="31"/>
      <c r="Q2534" s="31"/>
      <c r="R2534" s="31"/>
      <c r="S2534" s="31"/>
      <c r="T2534" s="31"/>
      <c r="U2534" s="31"/>
      <c r="V2534" s="31"/>
      <c r="W2534" s="31" t="str">
        <f t="shared" si="79"/>
        <v>V_REVEIGEN</v>
      </c>
      <c r="X2534" s="31"/>
      <c r="Y2534" s="31"/>
      <c r="Z2534" s="31"/>
      <c r="AA2534" s="31"/>
      <c r="AB2534" s="31"/>
      <c r="AC2534" s="31"/>
      <c r="AD2534" s="31"/>
      <c r="AE2534" s="31"/>
      <c r="AF2534" s="31"/>
      <c r="AG2534" s="31"/>
      <c r="AH2534" s="31"/>
    </row>
    <row r="2535" spans="1:34" x14ac:dyDescent="0.4">
      <c r="A2535" s="31">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31"/>
      <c r="C2535" s="25" t="str">
        <f t="shared" si="78"/>
        <v>001</v>
      </c>
      <c r="D2535" s="31"/>
      <c r="E2535" s="31"/>
      <c r="F2535" s="31" t="str">
        <f>IF(A2535&lt;&gt;"", _xlfn.IFNA(INDEX('Systemmanager - Datenassistent'!$A$9:$AE$159,MATCH(A2535,Input_Lieferant!$B$9:$B$158,0),MATCH(W2535,'Systemmanager - Datenassistent'!$A$8:$AE$8,0)),""), "")&amp;""</f>
        <v>ivKyFLrWbRfFTaoRBQahVbEvAdphQg</v>
      </c>
      <c r="G2535" s="31"/>
      <c r="H2535" s="31"/>
      <c r="I2535" s="31"/>
      <c r="J2535" s="31"/>
      <c r="K2535" s="31"/>
      <c r="L2535" s="31"/>
      <c r="M2535" s="31"/>
      <c r="N2535" s="31"/>
      <c r="O2535" s="31"/>
      <c r="P2535" s="31"/>
      <c r="Q2535" s="31"/>
      <c r="R2535" s="31"/>
      <c r="S2535" s="31"/>
      <c r="T2535" s="31"/>
      <c r="U2535" s="31"/>
      <c r="V2535" s="31"/>
      <c r="W2535" s="31" t="str">
        <f t="shared" si="79"/>
        <v>V_SYSTEMMANAGER</v>
      </c>
      <c r="X2535" s="31"/>
      <c r="Y2535" s="31"/>
      <c r="Z2535" s="31"/>
      <c r="AA2535" s="31"/>
      <c r="AB2535" s="31"/>
      <c r="AC2535" s="31"/>
      <c r="AD2535" s="31"/>
      <c r="AE2535" s="31"/>
      <c r="AF2535" s="31"/>
      <c r="AG2535" s="31"/>
      <c r="AH2535" s="31"/>
    </row>
    <row r="2536" spans="1:34" x14ac:dyDescent="0.4">
      <c r="A2536" s="31">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31"/>
      <c r="C2536" s="25" t="str">
        <f t="shared" si="78"/>
        <v>001</v>
      </c>
      <c r="D2536" s="31"/>
      <c r="E2536" s="31"/>
      <c r="F2536" s="31" t="str">
        <f>IF(A2536&lt;&gt;"", _xlfn.IFNA(INDEX(Grunddaten!$A$9:$S$159,MATCH(A2536,Input_Lieferant!$B$9:$B$158,0),MATCH(W2536,Grunddaten!$A$8:$M$8,0)),""), "")&amp;""</f>
        <v>U</v>
      </c>
      <c r="G2536" s="31"/>
      <c r="H2536" s="31"/>
      <c r="I2536" s="31"/>
      <c r="J2536" s="31"/>
      <c r="K2536" s="31"/>
      <c r="L2536" s="31"/>
      <c r="M2536" s="31"/>
      <c r="N2536" s="31"/>
      <c r="O2536" s="31"/>
      <c r="P2536" s="31"/>
      <c r="Q2536" s="31"/>
      <c r="R2536" s="31"/>
      <c r="S2536" s="31"/>
      <c r="T2536" s="31"/>
      <c r="U2536" s="31"/>
      <c r="V2536" s="31"/>
      <c r="W2536" s="31" t="str">
        <f t="shared" si="79"/>
        <v>V_UEBERSETZUNG</v>
      </c>
      <c r="X2536" s="31"/>
      <c r="Y2536" s="31"/>
      <c r="Z2536" s="31"/>
      <c r="AA2536" s="31"/>
      <c r="AB2536" s="31"/>
      <c r="AC2536" s="31"/>
      <c r="AD2536" s="31"/>
      <c r="AE2536" s="31"/>
      <c r="AF2536" s="31"/>
      <c r="AG2536" s="31"/>
      <c r="AH2536" s="31"/>
    </row>
    <row r="2537" spans="1:34" x14ac:dyDescent="0.4">
      <c r="A2537" s="31">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31"/>
      <c r="C2537" s="25" t="str">
        <f t="shared" si="78"/>
        <v>001</v>
      </c>
      <c r="D2537" s="31"/>
      <c r="E2537" s="31"/>
      <c r="F2537" s="31" t="str">
        <f>IF(A2537&lt;&gt;"", _xlfn.IFNA(INDEX('Systemmanager - Datenassistent'!$A$9:$AE$159,MATCH(A2537,Input_Lieferant!$B$9:$B$158,0),MATCH(W2537,'Systemmanager - Datenassistent'!$A$8:$AE$8,0)),""), "")&amp;""</f>
        <v>jxVsariKPkNoJXixFqFgEcOXuuUpzF</v>
      </c>
      <c r="G2537" s="31"/>
      <c r="H2537" s="31"/>
      <c r="I2537" s="31"/>
      <c r="J2537" s="31"/>
      <c r="K2537" s="31"/>
      <c r="L2537" s="31"/>
      <c r="M2537" s="31"/>
      <c r="N2537" s="31"/>
      <c r="O2537" s="31"/>
      <c r="P2537" s="31"/>
      <c r="Q2537" s="31"/>
      <c r="R2537" s="31"/>
      <c r="S2537" s="31"/>
      <c r="T2537" s="31"/>
      <c r="U2537" s="31"/>
      <c r="V2537" s="31"/>
      <c r="W2537" s="31" t="str">
        <f t="shared" si="79"/>
        <v>V_KENNZIFFER</v>
      </c>
      <c r="X2537" s="31"/>
      <c r="Y2537" s="31"/>
      <c r="Z2537" s="31"/>
      <c r="AA2537" s="31"/>
      <c r="AB2537" s="31"/>
      <c r="AC2537" s="31"/>
      <c r="AD2537" s="31"/>
      <c r="AE2537" s="31"/>
      <c r="AF2537" s="31"/>
      <c r="AG2537" s="31"/>
      <c r="AH2537" s="31"/>
    </row>
    <row r="2538" spans="1:34" x14ac:dyDescent="0.4">
      <c r="A2538" s="31">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31"/>
      <c r="C2538" s="25" t="str">
        <f t="shared" si="78"/>
        <v>001</v>
      </c>
      <c r="D2538" s="31"/>
      <c r="E2538" s="31"/>
      <c r="F2538" s="31" t="str">
        <f>IF(A2538&lt;&gt;"", _xlfn.IFNA(INDEX('Systemmanager - Datenassistent'!$A$9:$AE$159,MATCH(A2538,Input_Lieferant!$B$9:$B$158,0),MATCH(W2538,'Systemmanager - Datenassistent'!$A$8:$AE$8,0)),""), "")&amp;""</f>
        <v>eFFPVspgGbwaElrpURvzWWpxbSKToN</v>
      </c>
      <c r="G2538" s="31"/>
      <c r="H2538" s="31"/>
      <c r="I2538" s="31"/>
      <c r="J2538" s="31"/>
      <c r="K2538" s="31"/>
      <c r="L2538" s="31"/>
      <c r="M2538" s="31"/>
      <c r="N2538" s="31"/>
      <c r="O2538" s="31"/>
      <c r="P2538" s="31"/>
      <c r="Q2538" s="31"/>
      <c r="R2538" s="31"/>
      <c r="S2538" s="31"/>
      <c r="T2538" s="31"/>
      <c r="U2538" s="31"/>
      <c r="V2538" s="31"/>
      <c r="W2538" s="31" t="str">
        <f t="shared" si="79"/>
        <v>V_NEXT_HIGHER</v>
      </c>
      <c r="X2538" s="31"/>
      <c r="Y2538" s="31"/>
      <c r="Z2538" s="31"/>
      <c r="AA2538" s="31"/>
      <c r="AB2538" s="31"/>
      <c r="AC2538" s="31"/>
      <c r="AD2538" s="31"/>
      <c r="AE2538" s="31"/>
      <c r="AF2538" s="31"/>
      <c r="AG2538" s="31"/>
      <c r="AH2538" s="31"/>
    </row>
    <row r="2539" spans="1:34" x14ac:dyDescent="0.4">
      <c r="A2539" s="31">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31"/>
      <c r="C2539" s="25" t="str">
        <f t="shared" si="78"/>
        <v>001</v>
      </c>
      <c r="D2539" s="31"/>
      <c r="E2539" s="31"/>
      <c r="F2539" s="31" t="str">
        <f>IF(A2539&lt;&gt;"", _xlfn.IFNA(INDEX(Grunddaten!$A$9:$S$159,MATCH(A2539,Input_Lieferant!$B$9:$B$158,0),MATCH(W2539,Grunddaten!$A$8:$M$8,0)),""), "")&amp;""</f>
        <v/>
      </c>
      <c r="G2539" s="31"/>
      <c r="H2539" s="31"/>
      <c r="I2539" s="31"/>
      <c r="J2539" s="31"/>
      <c r="K2539" s="31"/>
      <c r="L2539" s="31"/>
      <c r="M2539" s="31"/>
      <c r="N2539" s="31"/>
      <c r="O2539" s="31"/>
      <c r="P2539" s="31"/>
      <c r="Q2539" s="31"/>
      <c r="R2539" s="31"/>
      <c r="S2539" s="31"/>
      <c r="T2539" s="31"/>
      <c r="U2539" s="31"/>
      <c r="V2539" s="31"/>
      <c r="W2539" s="31" t="str">
        <f t="shared" si="79"/>
        <v>V_ZERTFLUG</v>
      </c>
      <c r="X2539" s="31"/>
      <c r="Y2539" s="31"/>
      <c r="Z2539" s="31"/>
      <c r="AA2539" s="31"/>
      <c r="AB2539" s="31"/>
      <c r="AC2539" s="31"/>
      <c r="AD2539" s="31"/>
      <c r="AE2539" s="31"/>
      <c r="AF2539" s="31"/>
      <c r="AG2539" s="31"/>
      <c r="AH2539" s="31"/>
    </row>
    <row r="2540" spans="1:34" x14ac:dyDescent="0.4">
      <c r="A2540" s="31">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31"/>
      <c r="C2540" s="25" t="str">
        <f t="shared" si="78"/>
        <v>001</v>
      </c>
      <c r="D2540" s="31"/>
      <c r="E2540" s="31"/>
      <c r="F2540" s="31" t="str">
        <f>IF(A2540&lt;&gt;"", _xlfn.IFNA(INDEX('Systemmanager - Datenassistent'!$A$9:$AE$159,MATCH(A2540,Input_Lieferant!$B$9:$B$158,0),MATCH(W2540,'Systemmanager - Datenassistent'!$A$8:$AE$8,0)),""), "")&amp;""</f>
        <v/>
      </c>
      <c r="G2540" s="31"/>
      <c r="H2540" s="31"/>
      <c r="I2540" s="31"/>
      <c r="J2540" s="31"/>
      <c r="K2540" s="31"/>
      <c r="L2540" s="31"/>
      <c r="M2540" s="31"/>
      <c r="N2540" s="31"/>
      <c r="O2540" s="31"/>
      <c r="P2540" s="31"/>
      <c r="Q2540" s="31"/>
      <c r="R2540" s="31"/>
      <c r="S2540" s="31"/>
      <c r="T2540" s="31"/>
      <c r="U2540" s="31"/>
      <c r="V2540" s="31"/>
      <c r="W2540" s="31" t="str">
        <f t="shared" si="79"/>
        <v>V_APM</v>
      </c>
      <c r="X2540" s="31"/>
      <c r="Y2540" s="31"/>
      <c r="Z2540" s="31"/>
      <c r="AA2540" s="31"/>
      <c r="AB2540" s="31"/>
      <c r="AC2540" s="31"/>
      <c r="AD2540" s="31"/>
      <c r="AE2540" s="31"/>
      <c r="AF2540" s="31"/>
      <c r="AG2540" s="31"/>
      <c r="AH2540" s="31"/>
    </row>
    <row r="2541" spans="1:34" x14ac:dyDescent="0.4">
      <c r="A2541" s="31">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31"/>
      <c r="C2541" s="25" t="str">
        <f t="shared" si="78"/>
        <v>001</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V_CHEOPS</v>
      </c>
      <c r="X2541" s="31"/>
      <c r="Y2541" s="31"/>
      <c r="Z2541" s="31"/>
      <c r="AA2541" s="31"/>
      <c r="AB2541" s="31"/>
      <c r="AC2541" s="31"/>
      <c r="AD2541" s="31"/>
      <c r="AE2541" s="31"/>
      <c r="AF2541" s="31"/>
      <c r="AG2541" s="31"/>
      <c r="AH2541" s="31"/>
    </row>
    <row r="2542" spans="1:34" x14ac:dyDescent="0.4">
      <c r="A2542" s="31">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31"/>
      <c r="C2542" s="25" t="str">
        <f t="shared" si="78"/>
        <v>001</v>
      </c>
      <c r="D2542" s="31"/>
      <c r="E2542" s="31"/>
      <c r="F2542" s="31" t="str">
        <f>IF(A2542&lt;&gt;"", _xlfn.IFNA(INDEX('Systemmanager - Datenassistent'!$A$9:$AE$159,MATCH(A2542,Input_Lieferant!$B$9:$B$158,0),MATCH(W2542,'Systemmanager - Datenassistent'!$A$8:$AE$8,0)),""), "")&amp;""</f>
        <v/>
      </c>
      <c r="G2542" s="31"/>
      <c r="H2542" s="31"/>
      <c r="I2542" s="31"/>
      <c r="J2542" s="31"/>
      <c r="K2542" s="31"/>
      <c r="L2542" s="31"/>
      <c r="M2542" s="31"/>
      <c r="N2542" s="31"/>
      <c r="O2542" s="31"/>
      <c r="P2542" s="31"/>
      <c r="Q2542" s="31"/>
      <c r="R2542" s="31"/>
      <c r="S2542" s="31"/>
      <c r="T2542" s="31"/>
      <c r="U2542" s="31"/>
      <c r="V2542" s="31"/>
      <c r="W2542" s="31" t="str">
        <f t="shared" si="79"/>
        <v>V_SVSAA</v>
      </c>
      <c r="X2542" s="31"/>
      <c r="Y2542" s="31"/>
      <c r="Z2542" s="31"/>
      <c r="AA2542" s="31"/>
      <c r="AB2542" s="31"/>
      <c r="AC2542" s="31"/>
      <c r="AD2542" s="31"/>
      <c r="AE2542" s="31"/>
      <c r="AF2542" s="31"/>
      <c r="AG2542" s="31"/>
      <c r="AH2542" s="31"/>
    </row>
    <row r="2543" spans="1:34" x14ac:dyDescent="0.4">
      <c r="A2543" s="31">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31"/>
      <c r="C2543" s="25" t="str">
        <f t="shared" si="78"/>
        <v>001</v>
      </c>
      <c r="D2543" s="31"/>
      <c r="E2543" s="31"/>
      <c r="F2543" s="31" t="str">
        <f>IF(A2543&lt;&gt;"", IFERROR(ROUND(INDEX(Input_Lieferant!$A$9:$AS$159,MATCH(A2543,Input_Lieferant!$B$9:$B$158,0),MATCH(W2543,Input_Lieferant!$A$8:$AS$8,0)),2),""), "")&amp;""</f>
        <v>3.58</v>
      </c>
      <c r="G2543" s="31"/>
      <c r="H2543" s="31"/>
      <c r="I2543" s="31"/>
      <c r="J2543" s="31"/>
      <c r="K2543" s="31"/>
      <c r="L2543" s="31"/>
      <c r="M2543" s="31"/>
      <c r="N2543" s="31"/>
      <c r="O2543" s="31"/>
      <c r="P2543" s="31"/>
      <c r="Q2543" s="31"/>
      <c r="R2543" s="31"/>
      <c r="S2543" s="31"/>
      <c r="T2543" s="31"/>
      <c r="U2543" s="31"/>
      <c r="V2543" s="31"/>
      <c r="W2543" s="31" t="str">
        <f t="shared" si="79"/>
        <v>V_BEWERTUNGSPREIS</v>
      </c>
      <c r="X2543" s="31"/>
      <c r="Y2543" s="31"/>
      <c r="Z2543" s="31"/>
      <c r="AA2543" s="31"/>
      <c r="AB2543" s="31"/>
      <c r="AC2543" s="31"/>
      <c r="AD2543" s="31"/>
      <c r="AE2543" s="31"/>
      <c r="AF2543" s="31"/>
      <c r="AG2543" s="31"/>
      <c r="AH2543" s="31"/>
    </row>
    <row r="2544" spans="1:34" x14ac:dyDescent="0.4">
      <c r="A2544" s="31">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31"/>
      <c r="C2544" s="25" t="str">
        <f t="shared" si="78"/>
        <v>001</v>
      </c>
      <c r="D2544" s="31"/>
      <c r="E2544" s="31"/>
      <c r="F2544" s="31" t="str">
        <f>IF(A2544&lt;&gt;"", _xlfn.IFNA(INDEX(Input_Lieferant!$A$9:$AS$159,MATCH(A2544,Input_Lieferant!$B$9:$B$158,0),MATCH(W2544,Input_Lieferant!$A$8:$AS$8,0)),""), "")&amp;""</f>
        <v>CHF</v>
      </c>
      <c r="G2544" s="31"/>
      <c r="H2544" s="31"/>
      <c r="I2544" s="31"/>
      <c r="J2544" s="31"/>
      <c r="K2544" s="31"/>
      <c r="L2544" s="31"/>
      <c r="M2544" s="31"/>
      <c r="N2544" s="31"/>
      <c r="O2544" s="31"/>
      <c r="P2544" s="31"/>
      <c r="Q2544" s="31"/>
      <c r="R2544" s="31"/>
      <c r="S2544" s="31"/>
      <c r="T2544" s="31"/>
      <c r="U2544" s="31"/>
      <c r="V2544" s="31"/>
      <c r="W2544" s="31" t="str">
        <f t="shared" si="79"/>
        <v>V_WAEHRUNG</v>
      </c>
      <c r="X2544" s="31"/>
      <c r="Y2544" s="31"/>
      <c r="Z2544" s="31"/>
      <c r="AA2544" s="31"/>
      <c r="AB2544" s="31"/>
      <c r="AC2544" s="31"/>
      <c r="AD2544" s="31"/>
      <c r="AE2544" s="31"/>
      <c r="AF2544" s="31"/>
      <c r="AG2544" s="31"/>
      <c r="AH2544" s="31"/>
    </row>
    <row r="2545" spans="1:34" x14ac:dyDescent="0.4">
      <c r="A2545" s="31">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31"/>
      <c r="C2545" s="25" t="str">
        <f t="shared" si="78"/>
        <v>001</v>
      </c>
      <c r="D2545" s="31"/>
      <c r="E2545" s="31"/>
      <c r="F2545" s="31" t="str">
        <f>IF(A2545&lt;&gt;"", _xlfn.IFNA(INDEX(Input_Lieferant!$A$9:$AS$159,MATCH(A2545,Input_Lieferant!$B$9:$B$158,0),MATCH(W2545,Input_Lieferant!$A$8:$AS$8,0)),""), "")&amp;""</f>
        <v>55</v>
      </c>
      <c r="G2545" s="31"/>
      <c r="H2545" s="31"/>
      <c r="I2545" s="31"/>
      <c r="J2545" s="31"/>
      <c r="K2545" s="31"/>
      <c r="L2545" s="31"/>
      <c r="M2545" s="31"/>
      <c r="N2545" s="31"/>
      <c r="O2545" s="31"/>
      <c r="P2545" s="31"/>
      <c r="Q2545" s="31"/>
      <c r="R2545" s="31"/>
      <c r="S2545" s="31"/>
      <c r="T2545" s="31"/>
      <c r="U2545" s="31"/>
      <c r="V2545" s="31"/>
      <c r="W2545" s="31" t="str">
        <f t="shared" si="79"/>
        <v>V_PREISEINHEIT</v>
      </c>
      <c r="X2545" s="31"/>
      <c r="Y2545" s="31"/>
      <c r="Z2545" s="31"/>
      <c r="AA2545" s="31"/>
      <c r="AB2545" s="31"/>
      <c r="AC2545" s="31"/>
      <c r="AD2545" s="31"/>
      <c r="AE2545" s="31"/>
      <c r="AF2545" s="31"/>
      <c r="AG2545" s="31"/>
      <c r="AH2545" s="31"/>
    </row>
    <row r="2546" spans="1:34" x14ac:dyDescent="0.4">
      <c r="A2546" s="31">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31"/>
      <c r="C2546" s="25" t="str">
        <f t="shared" si="78"/>
        <v>001</v>
      </c>
      <c r="D2546" s="31"/>
      <c r="E2546" s="31"/>
      <c r="F2546" s="31">
        <f ca="1">IF(A2546&lt;&gt;"",NOW(),"")</f>
        <v>45755.458306597226</v>
      </c>
      <c r="G2546" s="31"/>
      <c r="H2546" s="31"/>
      <c r="I2546" s="31"/>
      <c r="J2546" s="31"/>
      <c r="K2546" s="31"/>
      <c r="L2546" s="31"/>
      <c r="M2546" s="31"/>
      <c r="N2546" s="31"/>
      <c r="O2546" s="31"/>
      <c r="P2546" s="31"/>
      <c r="Q2546" s="31"/>
      <c r="R2546" s="31"/>
      <c r="S2546" s="31"/>
      <c r="T2546" s="31"/>
      <c r="U2546" s="31"/>
      <c r="V2546" s="31"/>
      <c r="W2546" s="31" t="str">
        <f t="shared" si="79"/>
        <v>V_GUELTIGAB</v>
      </c>
      <c r="X2546" s="31"/>
      <c r="Y2546" s="31"/>
      <c r="Z2546" s="31"/>
      <c r="AA2546" s="31"/>
      <c r="AB2546" s="31"/>
      <c r="AC2546" s="31"/>
      <c r="AD2546" s="31"/>
      <c r="AE2546" s="31"/>
      <c r="AF2546" s="31"/>
      <c r="AG2546" s="31"/>
      <c r="AH2546" s="31"/>
    </row>
    <row r="2547" spans="1:34" x14ac:dyDescent="0.4">
      <c r="A2547" s="31">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31"/>
      <c r="C2547" s="25" t="str">
        <f t="shared" si="78"/>
        <v>001</v>
      </c>
      <c r="D2547" s="31"/>
      <c r="E2547" s="31"/>
      <c r="F2547" s="31" t="str">
        <f>IF(A2547&lt;&gt;"", _xlfn.IFNA(INDEX('Systemmanager - Datenassistent'!$A$9:$AE$159,MATCH(A2547,Input_Lieferant!$B$9:$B$158,0),MATCH(W2547,'Systemmanager - Datenassistent'!$A$8:$AE$8,0)),""), "")&amp;""</f>
        <v>X</v>
      </c>
      <c r="G2547" s="31"/>
      <c r="H2547" s="31"/>
      <c r="I2547" s="31"/>
      <c r="J2547" s="31"/>
      <c r="K2547" s="31"/>
      <c r="L2547" s="31"/>
      <c r="M2547" s="31"/>
      <c r="N2547" s="31"/>
      <c r="O2547" s="31"/>
      <c r="P2547" s="31"/>
      <c r="Q2547" s="31"/>
      <c r="R2547" s="31"/>
      <c r="S2547" s="31"/>
      <c r="T2547" s="31"/>
      <c r="U2547" s="31"/>
      <c r="V2547" s="31"/>
      <c r="W2547" s="31" t="str">
        <f t="shared" si="79"/>
        <v>V_MIET_RELEVANZ</v>
      </c>
      <c r="X2547" s="31"/>
      <c r="Y2547" s="31"/>
      <c r="Z2547" s="31"/>
      <c r="AA2547" s="31"/>
      <c r="AB2547" s="31"/>
      <c r="AC2547" s="31"/>
      <c r="AD2547" s="31"/>
      <c r="AE2547" s="31"/>
      <c r="AF2547" s="31"/>
      <c r="AG2547" s="31"/>
      <c r="AH2547" s="31"/>
    </row>
    <row r="2548" spans="1:34" x14ac:dyDescent="0.4">
      <c r="A2548" s="31">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31"/>
      <c r="C2548" s="25" t="str">
        <f t="shared" si="78"/>
        <v>001</v>
      </c>
      <c r="D2548" s="31"/>
      <c r="E2548" s="31"/>
      <c r="F2548" s="31" t="str">
        <f>IF(A2548&lt;&gt;"", _xlfn.IFNA(INDEX('Systemmanager - Datenassistent'!$A$9:$AE$159,MATCH(A2548,Input_Lieferant!$B$9:$B$158,0),MATCH(W2548,'Systemmanager - Datenassistent'!$A$8:$AE$8,0)),""), "")&amp;""</f>
        <v>2</v>
      </c>
      <c r="G2548" s="31"/>
      <c r="H2548" s="31"/>
      <c r="I2548" s="31"/>
      <c r="J2548" s="31"/>
      <c r="K2548" s="31"/>
      <c r="L2548" s="31"/>
      <c r="M2548" s="31"/>
      <c r="N2548" s="31"/>
      <c r="O2548" s="31"/>
      <c r="P2548" s="31"/>
      <c r="Q2548" s="31"/>
      <c r="R2548" s="31"/>
      <c r="S2548" s="31"/>
      <c r="T2548" s="31"/>
      <c r="U2548" s="31"/>
      <c r="V2548" s="31"/>
      <c r="W2548" s="31" t="str">
        <f t="shared" si="79"/>
        <v>V_NACHSCHUBKLASSE</v>
      </c>
      <c r="X2548" s="31"/>
      <c r="Y2548" s="31"/>
      <c r="Z2548" s="31"/>
      <c r="AA2548" s="31"/>
      <c r="AB2548" s="31"/>
      <c r="AC2548" s="31"/>
      <c r="AD2548" s="31"/>
      <c r="AE2548" s="31"/>
      <c r="AF2548" s="31"/>
      <c r="AG2548" s="31"/>
      <c r="AH2548" s="31"/>
    </row>
    <row r="2549" spans="1:34" x14ac:dyDescent="0.4">
      <c r="A2549" s="31">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31"/>
      <c r="C2549" s="25" t="str">
        <f t="shared" si="78"/>
        <v>001</v>
      </c>
      <c r="D2549" s="31"/>
      <c r="E2549" s="31"/>
      <c r="F2549" s="31" t="str">
        <f>IF(A2549&lt;&gt;"", _xlfn.IFNA(INDEX(Input_Lieferant!$A$9:$AS$159,MATCH(A2549,Input_Lieferant!$B$9:$B$158,0),MATCH(W2549,Input_Lieferant!$A$8:$AS$8,0)),""), "")&amp;""</f>
        <v>16</v>
      </c>
      <c r="G2549" s="31"/>
      <c r="H2549" s="31"/>
      <c r="I2549" s="31"/>
      <c r="J2549" s="31"/>
      <c r="K2549" s="31"/>
      <c r="L2549" s="31"/>
      <c r="M2549" s="31"/>
      <c r="N2549" s="31"/>
      <c r="O2549" s="31"/>
      <c r="P2549" s="31"/>
      <c r="Q2549" s="31"/>
      <c r="R2549" s="31"/>
      <c r="S2549" s="31"/>
      <c r="T2549" s="31"/>
      <c r="U2549" s="31"/>
      <c r="V2549" s="31"/>
      <c r="W2549" s="31" t="str">
        <f t="shared" si="79"/>
        <v>V_LAGERFAEHIGKEIT</v>
      </c>
      <c r="X2549" s="31"/>
      <c r="Y2549" s="31"/>
      <c r="Z2549" s="31"/>
      <c r="AA2549" s="31"/>
      <c r="AB2549" s="31"/>
      <c r="AC2549" s="31"/>
      <c r="AD2549" s="31"/>
      <c r="AE2549" s="31"/>
      <c r="AF2549" s="31"/>
      <c r="AG2549" s="31"/>
      <c r="AH2549" s="31"/>
    </row>
    <row r="2550" spans="1:34" x14ac:dyDescent="0.4">
      <c r="A2550" s="31">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31"/>
      <c r="C2550" s="25" t="str">
        <f t="shared" si="78"/>
        <v>001</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V_BETRIEBSMITTEL</v>
      </c>
      <c r="X2550" s="31"/>
      <c r="Y2550" s="31"/>
      <c r="Z2550" s="31"/>
      <c r="AA2550" s="31"/>
      <c r="AB2550" s="31"/>
      <c r="AC2550" s="31"/>
      <c r="AD2550" s="31"/>
      <c r="AE2550" s="31"/>
      <c r="AF2550" s="31"/>
      <c r="AG2550" s="31"/>
      <c r="AH2550" s="31"/>
    </row>
    <row r="2551" spans="1:34" x14ac:dyDescent="0.4">
      <c r="A2551" s="31">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31"/>
      <c r="C2551" s="25" t="str">
        <f t="shared" si="78"/>
        <v>001</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31"/>
      <c r="H2551" s="31"/>
      <c r="I2551" s="31"/>
      <c r="J2551" s="31"/>
      <c r="K2551" s="31"/>
      <c r="L2551" s="31"/>
      <c r="M2551" s="31"/>
      <c r="N2551" s="31"/>
      <c r="O2551" s="31"/>
      <c r="P2551" s="31"/>
      <c r="Q2551" s="31"/>
      <c r="R2551" s="31"/>
      <c r="S2551" s="31"/>
      <c r="T2551" s="31"/>
      <c r="U2551" s="31"/>
      <c r="V2551" s="31"/>
      <c r="W2551" s="31" t="str">
        <f t="shared" si="79"/>
        <v>V_SONDERBETRIEBSMITTEL_MKZ</v>
      </c>
      <c r="X2551" s="31"/>
      <c r="Y2551" s="31"/>
      <c r="Z2551" s="31"/>
      <c r="AA2551" s="31"/>
      <c r="AB2551" s="31"/>
      <c r="AC2551" s="31"/>
      <c r="AD2551" s="31"/>
      <c r="AE2551" s="31"/>
      <c r="AF2551" s="31"/>
      <c r="AG2551" s="31"/>
      <c r="AH2551" s="31"/>
    </row>
    <row r="2552" spans="1:34" x14ac:dyDescent="0.4">
      <c r="A2552" s="31">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31"/>
      <c r="C2552" s="25" t="str">
        <f t="shared" si="78"/>
        <v>001</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V_SONDERBETRIEBSMITTEL_PRD</v>
      </c>
      <c r="X2552" s="31"/>
      <c r="Y2552" s="31"/>
      <c r="Z2552" s="31"/>
      <c r="AA2552" s="31"/>
      <c r="AB2552" s="31"/>
      <c r="AC2552" s="31"/>
      <c r="AD2552" s="31"/>
      <c r="AE2552" s="31"/>
      <c r="AF2552" s="31"/>
      <c r="AG2552" s="31"/>
      <c r="AH2552" s="31"/>
    </row>
    <row r="2553" spans="1:34" x14ac:dyDescent="0.4">
      <c r="A2553" s="31">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31"/>
      <c r="C2553" s="25" t="str">
        <f t="shared" si="78"/>
        <v>001</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V_SONDERBETRIEBSMITTEL_TRP</v>
      </c>
      <c r="X2553" s="31"/>
      <c r="Y2553" s="31"/>
      <c r="Z2553" s="31"/>
      <c r="AA2553" s="31"/>
      <c r="AB2553" s="31"/>
      <c r="AC2553" s="31"/>
      <c r="AD2553" s="31"/>
      <c r="AE2553" s="31"/>
      <c r="AF2553" s="31"/>
      <c r="AG2553" s="31"/>
      <c r="AH2553" s="31"/>
    </row>
    <row r="2554" spans="1:34" x14ac:dyDescent="0.4">
      <c r="A2554" s="31">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31"/>
      <c r="C2554" s="25" t="str">
        <f t="shared" si="78"/>
        <v>001</v>
      </c>
      <c r="D2554" s="31"/>
      <c r="E2554" s="31"/>
      <c r="F2554" s="31" t="str">
        <f>IF(A2554&lt;&gt;"", _xlfn.IFNA(INDEX(Grunddaten!$A$9:$S$159,MATCH(A2554,Input_Lieferant!$B$9:$B$158,0),MATCH(W2554,Grunddaten!$A$8:$M$8,0)),""), "")&amp;""</f>
        <v>IIlphmakulFLpDDbhDSvmunCELKMlA</v>
      </c>
      <c r="G2554" s="31"/>
      <c r="H2554" s="31"/>
      <c r="I2554" s="31"/>
      <c r="J2554" s="31"/>
      <c r="K2554" s="31"/>
      <c r="L2554" s="31"/>
      <c r="M2554" s="31"/>
      <c r="N2554" s="31"/>
      <c r="O2554" s="31"/>
      <c r="P2554" s="31"/>
      <c r="Q2554" s="31"/>
      <c r="R2554" s="31"/>
      <c r="S2554" s="31"/>
      <c r="T2554" s="31"/>
      <c r="U2554" s="31"/>
      <c r="V2554" s="31"/>
      <c r="W2554" s="31" t="str">
        <f t="shared" si="79"/>
        <v>V_A_NUMMER</v>
      </c>
      <c r="X2554" s="31"/>
      <c r="Y2554" s="31"/>
      <c r="Z2554" s="31"/>
      <c r="AA2554" s="31"/>
      <c r="AB2554" s="31"/>
      <c r="AC2554" s="31"/>
      <c r="AD2554" s="31"/>
      <c r="AE2554" s="31"/>
      <c r="AF2554" s="31"/>
      <c r="AG2554" s="31"/>
      <c r="AH2554" s="31"/>
    </row>
    <row r="2555" spans="1:34" x14ac:dyDescent="0.4">
      <c r="A2555" s="31">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31"/>
      <c r="C2555" s="25" t="str">
        <f t="shared" si="78"/>
        <v>001</v>
      </c>
      <c r="D2555" s="31"/>
      <c r="E2555" s="31"/>
      <c r="F2555" s="31" t="str">
        <f>IF(A2555&lt;&gt;"", _xlfn.IFNA(INDEX(Grunddaten!$A$9:$S$159,MATCH(A2555,Input_Lieferant!$B$9:$B$158,0),MATCH(W2555,Grunddaten!$A$8:$M$8,0)),""), "")&amp;""</f>
        <v>9.16</v>
      </c>
      <c r="G2555" s="31"/>
      <c r="H2555" s="31"/>
      <c r="I2555" s="31"/>
      <c r="J2555" s="31"/>
      <c r="K2555" s="31"/>
      <c r="L2555" s="31"/>
      <c r="M2555" s="31"/>
      <c r="N2555" s="31"/>
      <c r="O2555" s="31"/>
      <c r="P2555" s="31"/>
      <c r="Q2555" s="31"/>
      <c r="R2555" s="31"/>
      <c r="S2555" s="31"/>
      <c r="T2555" s="31"/>
      <c r="U2555" s="31"/>
      <c r="V2555" s="31"/>
      <c r="W2555" s="31" t="str">
        <f t="shared" si="79"/>
        <v>V_REVFREMD</v>
      </c>
      <c r="X2555" s="31"/>
      <c r="Y2555" s="31"/>
      <c r="Z2555" s="31"/>
      <c r="AA2555" s="31"/>
      <c r="AB2555" s="31"/>
      <c r="AC2555" s="31"/>
      <c r="AD2555" s="31"/>
      <c r="AE2555" s="31"/>
      <c r="AF2555" s="31"/>
      <c r="AG2555" s="31"/>
      <c r="AH2555" s="31"/>
    </row>
    <row r="2556" spans="1:34" x14ac:dyDescent="0.4">
      <c r="A2556" s="31">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31"/>
      <c r="C2556" s="25" t="str">
        <f t="shared" si="78"/>
        <v>001</v>
      </c>
      <c r="D2556" s="31"/>
      <c r="E2556" s="31"/>
      <c r="F2556" s="31" t="str">
        <f>IF(A2556&lt;&gt;"", _xlfn.IFNA(INDEX(Grunddaten!$A$9:$S$159,MATCH(A2556,Input_Lieferant!$B$9:$B$158,0),MATCH(W2556,Grunddaten!$A$8:$M$8,0)),""), "")&amp;""</f>
        <v>2.1</v>
      </c>
      <c r="G2556" s="31"/>
      <c r="H2556" s="31"/>
      <c r="I2556" s="31"/>
      <c r="J2556" s="31"/>
      <c r="K2556" s="31"/>
      <c r="L2556" s="31"/>
      <c r="M2556" s="31"/>
      <c r="N2556" s="31"/>
      <c r="O2556" s="31"/>
      <c r="P2556" s="31"/>
      <c r="Q2556" s="31"/>
      <c r="R2556" s="31"/>
      <c r="S2556" s="31"/>
      <c r="T2556" s="31"/>
      <c r="U2556" s="31"/>
      <c r="V2556" s="31"/>
      <c r="W2556" s="31" t="str">
        <f t="shared" si="79"/>
        <v>V_REVEIGEN</v>
      </c>
      <c r="X2556" s="31"/>
      <c r="Y2556" s="31"/>
      <c r="Z2556" s="31"/>
      <c r="AA2556" s="31"/>
      <c r="AB2556" s="31"/>
      <c r="AC2556" s="31"/>
      <c r="AD2556" s="31"/>
      <c r="AE2556" s="31"/>
      <c r="AF2556" s="31"/>
      <c r="AG2556" s="31"/>
      <c r="AH2556" s="31"/>
    </row>
    <row r="2557" spans="1:34" x14ac:dyDescent="0.4">
      <c r="A2557" s="31">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31"/>
      <c r="C2557" s="25" t="str">
        <f t="shared" si="78"/>
        <v>001</v>
      </c>
      <c r="D2557" s="31"/>
      <c r="E2557" s="31"/>
      <c r="F2557" s="31" t="str">
        <f>IF(A2557&lt;&gt;"", _xlfn.IFNA(INDEX('Systemmanager - Datenassistent'!$A$9:$AE$159,MATCH(A2557,Input_Lieferant!$B$9:$B$158,0),MATCH(W2557,'Systemmanager - Datenassistent'!$A$8:$AE$8,0)),""), "")&amp;""</f>
        <v>gncpbUwEczeHURsiJUCHSgXBVyalVQ</v>
      </c>
      <c r="G2557" s="31"/>
      <c r="H2557" s="31"/>
      <c r="I2557" s="31"/>
      <c r="J2557" s="31"/>
      <c r="K2557" s="31"/>
      <c r="L2557" s="31"/>
      <c r="M2557" s="31"/>
      <c r="N2557" s="31"/>
      <c r="O2557" s="31"/>
      <c r="P2557" s="31"/>
      <c r="Q2557" s="31"/>
      <c r="R2557" s="31"/>
      <c r="S2557" s="31"/>
      <c r="T2557" s="31"/>
      <c r="U2557" s="31"/>
      <c r="V2557" s="31"/>
      <c r="W2557" s="31" t="str">
        <f t="shared" si="79"/>
        <v>V_SYSTEMMANAGER</v>
      </c>
      <c r="X2557" s="31"/>
      <c r="Y2557" s="31"/>
      <c r="Z2557" s="31"/>
      <c r="AA2557" s="31"/>
      <c r="AB2557" s="31"/>
      <c r="AC2557" s="31"/>
      <c r="AD2557" s="31"/>
      <c r="AE2557" s="31"/>
      <c r="AF2557" s="31"/>
      <c r="AG2557" s="31"/>
      <c r="AH2557" s="31"/>
    </row>
    <row r="2558" spans="1:34" x14ac:dyDescent="0.4">
      <c r="A2558" s="31">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31"/>
      <c r="C2558" s="25" t="str">
        <f t="shared" si="78"/>
        <v>001</v>
      </c>
      <c r="D2558" s="31"/>
      <c r="E2558" s="31"/>
      <c r="F2558" s="31" t="str">
        <f>IF(A2558&lt;&gt;"", _xlfn.IFNA(INDEX(Grunddaten!$A$9:$S$159,MATCH(A2558,Input_Lieferant!$B$9:$B$158,0),MATCH(W2558,Grunddaten!$A$8:$M$8,0)),""), "")&amp;""</f>
        <v>N</v>
      </c>
      <c r="G2558" s="31"/>
      <c r="H2558" s="31"/>
      <c r="I2558" s="31"/>
      <c r="J2558" s="31"/>
      <c r="K2558" s="31"/>
      <c r="L2558" s="31"/>
      <c r="M2558" s="31"/>
      <c r="N2558" s="31"/>
      <c r="O2558" s="31"/>
      <c r="P2558" s="31"/>
      <c r="Q2558" s="31"/>
      <c r="R2558" s="31"/>
      <c r="S2558" s="31"/>
      <c r="T2558" s="31"/>
      <c r="U2558" s="31"/>
      <c r="V2558" s="31"/>
      <c r="W2558" s="31" t="str">
        <f t="shared" si="79"/>
        <v>V_UEBERSETZUNG</v>
      </c>
      <c r="X2558" s="31"/>
      <c r="Y2558" s="31"/>
      <c r="Z2558" s="31"/>
      <c r="AA2558" s="31"/>
      <c r="AB2558" s="31"/>
      <c r="AC2558" s="31"/>
      <c r="AD2558" s="31"/>
      <c r="AE2558" s="31"/>
      <c r="AF2558" s="31"/>
      <c r="AG2558" s="31"/>
      <c r="AH2558" s="31"/>
    </row>
    <row r="2559" spans="1:34" x14ac:dyDescent="0.4">
      <c r="A2559" s="31">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31"/>
      <c r="C2559" s="25" t="str">
        <f t="shared" si="78"/>
        <v>001</v>
      </c>
      <c r="D2559" s="31"/>
      <c r="E2559" s="31"/>
      <c r="F2559" s="31" t="str">
        <f>IF(A2559&lt;&gt;"", _xlfn.IFNA(INDEX('Systemmanager - Datenassistent'!$A$9:$AE$159,MATCH(A2559,Input_Lieferant!$B$9:$B$158,0),MATCH(W2559,'Systemmanager - Datenassistent'!$A$8:$AE$8,0)),""), "")&amp;""</f>
        <v>KAfFCVMuHHXiULEaSQjckgPiriLUDN</v>
      </c>
      <c r="G2559" s="31"/>
      <c r="H2559" s="31"/>
      <c r="I2559" s="31"/>
      <c r="J2559" s="31"/>
      <c r="K2559" s="31"/>
      <c r="L2559" s="31"/>
      <c r="M2559" s="31"/>
      <c r="N2559" s="31"/>
      <c r="O2559" s="31"/>
      <c r="P2559" s="31"/>
      <c r="Q2559" s="31"/>
      <c r="R2559" s="31"/>
      <c r="S2559" s="31"/>
      <c r="T2559" s="31"/>
      <c r="U2559" s="31"/>
      <c r="V2559" s="31"/>
      <c r="W2559" s="31" t="str">
        <f t="shared" si="79"/>
        <v>V_KENNZIFFER</v>
      </c>
      <c r="X2559" s="31"/>
      <c r="Y2559" s="31"/>
      <c r="Z2559" s="31"/>
      <c r="AA2559" s="31"/>
      <c r="AB2559" s="31"/>
      <c r="AC2559" s="31"/>
      <c r="AD2559" s="31"/>
      <c r="AE2559" s="31"/>
      <c r="AF2559" s="31"/>
      <c r="AG2559" s="31"/>
      <c r="AH2559" s="31"/>
    </row>
    <row r="2560" spans="1:34" x14ac:dyDescent="0.4">
      <c r="A2560" s="31">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31"/>
      <c r="C2560" s="25" t="str">
        <f t="shared" si="78"/>
        <v>001</v>
      </c>
      <c r="D2560" s="31"/>
      <c r="E2560" s="31"/>
      <c r="F2560" s="31" t="str">
        <f>IF(A2560&lt;&gt;"", _xlfn.IFNA(INDEX('Systemmanager - Datenassistent'!$A$9:$AE$159,MATCH(A2560,Input_Lieferant!$B$9:$B$158,0),MATCH(W2560,'Systemmanager - Datenassistent'!$A$8:$AE$8,0)),""), "")&amp;""</f>
        <v>TaTOoUtxkezcrOOQgjKSXuJFtloCGb</v>
      </c>
      <c r="G2560" s="31"/>
      <c r="H2560" s="31"/>
      <c r="I2560" s="31"/>
      <c r="J2560" s="31"/>
      <c r="K2560" s="31"/>
      <c r="L2560" s="31"/>
      <c r="M2560" s="31"/>
      <c r="N2560" s="31"/>
      <c r="O2560" s="31"/>
      <c r="P2560" s="31"/>
      <c r="Q2560" s="31"/>
      <c r="R2560" s="31"/>
      <c r="S2560" s="31"/>
      <c r="T2560" s="31"/>
      <c r="U2560" s="31"/>
      <c r="V2560" s="31"/>
      <c r="W2560" s="31" t="str">
        <f t="shared" si="79"/>
        <v>V_NEXT_HIGHER</v>
      </c>
      <c r="X2560" s="31"/>
      <c r="Y2560" s="31"/>
      <c r="Z2560" s="31"/>
      <c r="AA2560" s="31"/>
      <c r="AB2560" s="31"/>
      <c r="AC2560" s="31"/>
      <c r="AD2560" s="31"/>
      <c r="AE2560" s="31"/>
      <c r="AF2560" s="31"/>
      <c r="AG2560" s="31"/>
      <c r="AH2560" s="31"/>
    </row>
    <row r="2561" spans="1:34" x14ac:dyDescent="0.4">
      <c r="A2561" s="31">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31"/>
      <c r="C2561" s="25" t="str">
        <f t="shared" si="78"/>
        <v>001</v>
      </c>
      <c r="D2561" s="31"/>
      <c r="E2561" s="31"/>
      <c r="F2561" s="31" t="str">
        <f>IF(A2561&lt;&gt;"", _xlfn.IFNA(INDEX(Grunddaten!$A$9:$S$159,MATCH(A2561,Input_Lieferant!$B$9:$B$158,0),MATCH(W2561,Grunddaten!$A$8:$M$8,0)),""), "")&amp;""</f>
        <v/>
      </c>
      <c r="G2561" s="31"/>
      <c r="H2561" s="31"/>
      <c r="I2561" s="31"/>
      <c r="J2561" s="31"/>
      <c r="K2561" s="31"/>
      <c r="L2561" s="31"/>
      <c r="M2561" s="31"/>
      <c r="N2561" s="31"/>
      <c r="O2561" s="31"/>
      <c r="P2561" s="31"/>
      <c r="Q2561" s="31"/>
      <c r="R2561" s="31"/>
      <c r="S2561" s="31"/>
      <c r="T2561" s="31"/>
      <c r="U2561" s="31"/>
      <c r="V2561" s="31"/>
      <c r="W2561" s="31" t="str">
        <f t="shared" si="79"/>
        <v>V_ZERTFLUG</v>
      </c>
      <c r="X2561" s="31"/>
      <c r="Y2561" s="31"/>
      <c r="Z2561" s="31"/>
      <c r="AA2561" s="31"/>
      <c r="AB2561" s="31"/>
      <c r="AC2561" s="31"/>
      <c r="AD2561" s="31"/>
      <c r="AE2561" s="31"/>
      <c r="AF2561" s="31"/>
      <c r="AG2561" s="31"/>
      <c r="AH2561" s="31"/>
    </row>
    <row r="2562" spans="1:34" x14ac:dyDescent="0.4">
      <c r="A2562" s="31">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31"/>
      <c r="C2562" s="25" t="str">
        <f t="shared" ref="C2562:C2625" si="80">IF(A2562="","","001")</f>
        <v>001</v>
      </c>
      <c r="D2562" s="31"/>
      <c r="E2562" s="31"/>
      <c r="F2562" s="31" t="str">
        <f>IF(A2562&lt;&gt;"", _xlfn.IFNA(INDEX('Systemmanager - Datenassistent'!$A$9:$AE$159,MATCH(A2562,Input_Lieferant!$B$9:$B$158,0),MATCH(W2562,'Systemmanager - Datenassistent'!$A$8:$AE$8,0)),""), "")&amp;""</f>
        <v/>
      </c>
      <c r="G2562" s="31"/>
      <c r="H2562" s="31"/>
      <c r="I2562" s="31"/>
      <c r="J2562" s="31"/>
      <c r="K2562" s="31"/>
      <c r="L2562" s="31"/>
      <c r="M2562" s="31"/>
      <c r="N2562" s="31"/>
      <c r="O2562" s="31"/>
      <c r="P2562" s="31"/>
      <c r="Q2562" s="31"/>
      <c r="R2562" s="31"/>
      <c r="S2562" s="31"/>
      <c r="T2562" s="31"/>
      <c r="U2562" s="31"/>
      <c r="V2562" s="31"/>
      <c r="W2562" s="31" t="str">
        <f t="shared" si="79"/>
        <v>V_APM</v>
      </c>
      <c r="X2562" s="31"/>
      <c r="Y2562" s="31"/>
      <c r="Z2562" s="31"/>
      <c r="AA2562" s="31"/>
      <c r="AB2562" s="31"/>
      <c r="AC2562" s="31"/>
      <c r="AD2562" s="31"/>
      <c r="AE2562" s="31"/>
      <c r="AF2562" s="31"/>
      <c r="AG2562" s="31"/>
      <c r="AH2562" s="31"/>
    </row>
    <row r="2563" spans="1:34" x14ac:dyDescent="0.4">
      <c r="A2563" s="31">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31"/>
      <c r="C2563" s="25" t="str">
        <f t="shared" si="80"/>
        <v>001</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V_CHEOPS</v>
      </c>
      <c r="X2563" s="31"/>
      <c r="Y2563" s="31"/>
      <c r="Z2563" s="31"/>
      <c r="AA2563" s="31"/>
      <c r="AB2563" s="31"/>
      <c r="AC2563" s="31"/>
      <c r="AD2563" s="31"/>
      <c r="AE2563" s="31"/>
      <c r="AF2563" s="31"/>
      <c r="AG2563" s="31"/>
      <c r="AH2563" s="31"/>
    </row>
    <row r="2564" spans="1:34" x14ac:dyDescent="0.4">
      <c r="A2564" s="31">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31"/>
      <c r="C2564" s="25" t="str">
        <f t="shared" si="80"/>
        <v>001</v>
      </c>
      <c r="D2564" s="31"/>
      <c r="E2564" s="31"/>
      <c r="F2564" s="31" t="str">
        <f>IF(A2564&lt;&gt;"", _xlfn.IFNA(INDEX('Systemmanager - Datenassistent'!$A$9:$AE$159,MATCH(A2564,Input_Lieferant!$B$9:$B$158,0),MATCH(W2564,'Systemmanager - Datenassistent'!$A$8:$AE$8,0)),""), "")&amp;""</f>
        <v>X</v>
      </c>
      <c r="G2564" s="31"/>
      <c r="H2564" s="31"/>
      <c r="I2564" s="31"/>
      <c r="J2564" s="31"/>
      <c r="K2564" s="31"/>
      <c r="L2564" s="31"/>
      <c r="M2564" s="31"/>
      <c r="N2564" s="31"/>
      <c r="O2564" s="31"/>
      <c r="P2564" s="31"/>
      <c r="Q2564" s="31"/>
      <c r="R2564" s="31"/>
      <c r="S2564" s="31"/>
      <c r="T2564" s="31"/>
      <c r="U2564" s="31"/>
      <c r="V2564" s="31"/>
      <c r="W2564" s="31" t="str">
        <f t="shared" si="79"/>
        <v>V_SVSAA</v>
      </c>
      <c r="X2564" s="31"/>
      <c r="Y2564" s="31"/>
      <c r="Z2564" s="31"/>
      <c r="AA2564" s="31"/>
      <c r="AB2564" s="31"/>
      <c r="AC2564" s="31"/>
      <c r="AD2564" s="31"/>
      <c r="AE2564" s="31"/>
      <c r="AF2564" s="31"/>
      <c r="AG2564" s="31"/>
      <c r="AH2564" s="31"/>
    </row>
    <row r="2565" spans="1:34" x14ac:dyDescent="0.4">
      <c r="A2565" s="31">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31"/>
      <c r="C2565" s="25" t="str">
        <f t="shared" si="80"/>
        <v>001</v>
      </c>
      <c r="D2565" s="31"/>
      <c r="E2565" s="31"/>
      <c r="F2565" s="31" t="str">
        <f>IF(A2565&lt;&gt;"", IFERROR(ROUND(INDEX(Input_Lieferant!$A$9:$AS$159,MATCH(A2565,Input_Lieferant!$B$9:$B$158,0),MATCH(W2565,Input_Lieferant!$A$8:$AS$8,0)),2),""), "")&amp;""</f>
        <v>1.74</v>
      </c>
      <c r="G2565" s="31"/>
      <c r="H2565" s="31"/>
      <c r="I2565" s="31"/>
      <c r="J2565" s="31"/>
      <c r="K2565" s="31"/>
      <c r="L2565" s="31"/>
      <c r="M2565" s="31"/>
      <c r="N2565" s="31"/>
      <c r="O2565" s="31"/>
      <c r="P2565" s="31"/>
      <c r="Q2565" s="31"/>
      <c r="R2565" s="31"/>
      <c r="S2565" s="31"/>
      <c r="T2565" s="31"/>
      <c r="U2565" s="31"/>
      <c r="V2565" s="31"/>
      <c r="W2565" s="31" t="str">
        <f t="shared" si="79"/>
        <v>V_BEWERTUNGSPREIS</v>
      </c>
      <c r="X2565" s="31"/>
      <c r="Y2565" s="31"/>
      <c r="Z2565" s="31"/>
      <c r="AA2565" s="31"/>
      <c r="AB2565" s="31"/>
      <c r="AC2565" s="31"/>
      <c r="AD2565" s="31"/>
      <c r="AE2565" s="31"/>
      <c r="AF2565" s="31"/>
      <c r="AG2565" s="31"/>
      <c r="AH2565" s="31"/>
    </row>
    <row r="2566" spans="1:34" x14ac:dyDescent="0.4">
      <c r="A2566" s="31">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31"/>
      <c r="C2566" s="25" t="str">
        <f t="shared" si="80"/>
        <v>001</v>
      </c>
      <c r="D2566" s="31"/>
      <c r="E2566" s="31"/>
      <c r="F2566" s="31" t="str">
        <f>IF(A2566&lt;&gt;"", _xlfn.IFNA(INDEX(Input_Lieferant!$A$9:$AS$159,MATCH(A2566,Input_Lieferant!$B$9:$B$158,0),MATCH(W2566,Input_Lieferant!$A$8:$AS$8,0)),""), "")&amp;""</f>
        <v>CHF</v>
      </c>
      <c r="G2566" s="31"/>
      <c r="H2566" s="31"/>
      <c r="I2566" s="31"/>
      <c r="J2566" s="31"/>
      <c r="K2566" s="31"/>
      <c r="L2566" s="31"/>
      <c r="M2566" s="31"/>
      <c r="N2566" s="31"/>
      <c r="O2566" s="31"/>
      <c r="P2566" s="31"/>
      <c r="Q2566" s="31"/>
      <c r="R2566" s="31"/>
      <c r="S2566" s="31"/>
      <c r="T2566" s="31"/>
      <c r="U2566" s="31"/>
      <c r="V2566" s="31"/>
      <c r="W2566" s="31" t="str">
        <f t="shared" si="79"/>
        <v>V_WAEHRUNG</v>
      </c>
      <c r="X2566" s="31"/>
      <c r="Y2566" s="31"/>
      <c r="Z2566" s="31"/>
      <c r="AA2566" s="31"/>
      <c r="AB2566" s="31"/>
      <c r="AC2566" s="31"/>
      <c r="AD2566" s="31"/>
      <c r="AE2566" s="31"/>
      <c r="AF2566" s="31"/>
      <c r="AG2566" s="31"/>
      <c r="AH2566" s="31"/>
    </row>
    <row r="2567" spans="1:34" x14ac:dyDescent="0.4">
      <c r="A2567" s="31">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31"/>
      <c r="C2567" s="25" t="str">
        <f t="shared" si="80"/>
        <v>001</v>
      </c>
      <c r="D2567" s="31"/>
      <c r="E2567" s="31"/>
      <c r="F2567" s="31" t="str">
        <f>IF(A2567&lt;&gt;"", _xlfn.IFNA(INDEX(Input_Lieferant!$A$9:$AS$159,MATCH(A2567,Input_Lieferant!$B$9:$B$158,0),MATCH(W2567,Input_Lieferant!$A$8:$AS$8,0)),""), "")&amp;""</f>
        <v>12</v>
      </c>
      <c r="G2567" s="31"/>
      <c r="H2567" s="31"/>
      <c r="I2567" s="31"/>
      <c r="J2567" s="31"/>
      <c r="K2567" s="31"/>
      <c r="L2567" s="31"/>
      <c r="M2567" s="31"/>
      <c r="N2567" s="31"/>
      <c r="O2567" s="31"/>
      <c r="P2567" s="31"/>
      <c r="Q2567" s="31"/>
      <c r="R2567" s="31"/>
      <c r="S2567" s="31"/>
      <c r="T2567" s="31"/>
      <c r="U2567" s="31"/>
      <c r="V2567" s="31"/>
      <c r="W2567" s="31" t="str">
        <f t="shared" si="79"/>
        <v>V_PREISEINHEIT</v>
      </c>
      <c r="X2567" s="31"/>
      <c r="Y2567" s="31"/>
      <c r="Z2567" s="31"/>
      <c r="AA2567" s="31"/>
      <c r="AB2567" s="31"/>
      <c r="AC2567" s="31"/>
      <c r="AD2567" s="31"/>
      <c r="AE2567" s="31"/>
      <c r="AF2567" s="31"/>
      <c r="AG2567" s="31"/>
      <c r="AH2567" s="31"/>
    </row>
    <row r="2568" spans="1:34" x14ac:dyDescent="0.4">
      <c r="A2568" s="31">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31"/>
      <c r="C2568" s="25" t="str">
        <f t="shared" si="80"/>
        <v>001</v>
      </c>
      <c r="D2568" s="31"/>
      <c r="E2568" s="31"/>
      <c r="F2568" s="31">
        <f ca="1">IF(A2568&lt;&gt;"",NOW(),"")</f>
        <v>45755.458306597226</v>
      </c>
      <c r="G2568" s="31"/>
      <c r="H2568" s="31"/>
      <c r="I2568" s="31"/>
      <c r="J2568" s="31"/>
      <c r="K2568" s="31"/>
      <c r="L2568" s="31"/>
      <c r="M2568" s="31"/>
      <c r="N2568" s="31"/>
      <c r="O2568" s="31"/>
      <c r="P2568" s="31"/>
      <c r="Q2568" s="31"/>
      <c r="R2568" s="31"/>
      <c r="S2568" s="31"/>
      <c r="T2568" s="31"/>
      <c r="U2568" s="31"/>
      <c r="V2568" s="31"/>
      <c r="W2568" s="31" t="str">
        <f t="shared" si="79"/>
        <v>V_GUELTIGAB</v>
      </c>
      <c r="X2568" s="31"/>
      <c r="Y2568" s="31"/>
      <c r="Z2568" s="31"/>
      <c r="AA2568" s="31"/>
      <c r="AB2568" s="31"/>
      <c r="AC2568" s="31"/>
      <c r="AD2568" s="31"/>
      <c r="AE2568" s="31"/>
      <c r="AF2568" s="31"/>
      <c r="AG2568" s="31"/>
      <c r="AH2568" s="31"/>
    </row>
    <row r="2569" spans="1:34" x14ac:dyDescent="0.4">
      <c r="A2569" s="31">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31"/>
      <c r="C2569" s="25" t="str">
        <f t="shared" si="80"/>
        <v>001</v>
      </c>
      <c r="D2569" s="31"/>
      <c r="E2569" s="31"/>
      <c r="F2569" s="31" t="str">
        <f>IF(A2569&lt;&gt;"", _xlfn.IFNA(INDEX('Systemmanager - Datenassistent'!$A$9:$AE$159,MATCH(A2569,Input_Lieferant!$B$9:$B$158,0),MATCH(W2569,'Systemmanager - Datenassistent'!$A$8:$AE$8,0)),""), "")&amp;""</f>
        <v>X</v>
      </c>
      <c r="G2569" s="31"/>
      <c r="H2569" s="31"/>
      <c r="I2569" s="31"/>
      <c r="J2569" s="31"/>
      <c r="K2569" s="31"/>
      <c r="L2569" s="31"/>
      <c r="M2569" s="31"/>
      <c r="N2569" s="31"/>
      <c r="O2569" s="31"/>
      <c r="P2569" s="31"/>
      <c r="Q2569" s="31"/>
      <c r="R2569" s="31"/>
      <c r="S2569" s="31"/>
      <c r="T2569" s="31"/>
      <c r="U2569" s="31"/>
      <c r="V2569" s="31"/>
      <c r="W2569" s="31" t="str">
        <f t="shared" si="79"/>
        <v>V_MIET_RELEVANZ</v>
      </c>
      <c r="X2569" s="31"/>
      <c r="Y2569" s="31"/>
      <c r="Z2569" s="31"/>
      <c r="AA2569" s="31"/>
      <c r="AB2569" s="31"/>
      <c r="AC2569" s="31"/>
      <c r="AD2569" s="31"/>
      <c r="AE2569" s="31"/>
      <c r="AF2569" s="31"/>
      <c r="AG2569" s="31"/>
      <c r="AH2569" s="31"/>
    </row>
    <row r="2570" spans="1:34" x14ac:dyDescent="0.4">
      <c r="A2570" s="31">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31"/>
      <c r="C2570" s="25" t="str">
        <f t="shared" si="80"/>
        <v>001</v>
      </c>
      <c r="D2570" s="31"/>
      <c r="E2570" s="31"/>
      <c r="F2570" s="31" t="str">
        <f>IF(A2570&lt;&gt;"", _xlfn.IFNA(INDEX('Systemmanager - Datenassistent'!$A$9:$AE$159,MATCH(A2570,Input_Lieferant!$B$9:$B$158,0),MATCH(W2570,'Systemmanager - Datenassistent'!$A$8:$AE$8,0)),""), "")&amp;""</f>
        <v>6</v>
      </c>
      <c r="G2570" s="31"/>
      <c r="H2570" s="31"/>
      <c r="I2570" s="31"/>
      <c r="J2570" s="31"/>
      <c r="K2570" s="31"/>
      <c r="L2570" s="31"/>
      <c r="M2570" s="31"/>
      <c r="N2570" s="31"/>
      <c r="O2570" s="31"/>
      <c r="P2570" s="31"/>
      <c r="Q2570" s="31"/>
      <c r="R2570" s="31"/>
      <c r="S2570" s="31"/>
      <c r="T2570" s="31"/>
      <c r="U2570" s="31"/>
      <c r="V2570" s="31"/>
      <c r="W2570" s="31" t="str">
        <f t="shared" si="79"/>
        <v>V_NACHSCHUBKLASSE</v>
      </c>
      <c r="X2570" s="31"/>
      <c r="Y2570" s="31"/>
      <c r="Z2570" s="31"/>
      <c r="AA2570" s="31"/>
      <c r="AB2570" s="31"/>
      <c r="AC2570" s="31"/>
      <c r="AD2570" s="31"/>
      <c r="AE2570" s="31"/>
      <c r="AF2570" s="31"/>
      <c r="AG2570" s="31"/>
      <c r="AH2570" s="31"/>
    </row>
    <row r="2571" spans="1:34" x14ac:dyDescent="0.4">
      <c r="A2571" s="31">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31"/>
      <c r="C2571" s="25" t="str">
        <f t="shared" si="80"/>
        <v>001</v>
      </c>
      <c r="D2571" s="31"/>
      <c r="E2571" s="31"/>
      <c r="F2571" s="31" t="str">
        <f>IF(A2571&lt;&gt;"", _xlfn.IFNA(INDEX(Input_Lieferant!$A$9:$AS$159,MATCH(A2571,Input_Lieferant!$B$9:$B$158,0),MATCH(W2571,Input_Lieferant!$A$8:$AS$8,0)),""), "")&amp;""</f>
        <v>8</v>
      </c>
      <c r="G2571" s="31"/>
      <c r="H2571" s="31"/>
      <c r="I2571" s="31"/>
      <c r="J2571" s="31"/>
      <c r="K2571" s="31"/>
      <c r="L2571" s="31"/>
      <c r="M2571" s="31"/>
      <c r="N2571" s="31"/>
      <c r="O2571" s="31"/>
      <c r="P2571" s="31"/>
      <c r="Q2571" s="31"/>
      <c r="R2571" s="31"/>
      <c r="S2571" s="31"/>
      <c r="T2571" s="31"/>
      <c r="U2571" s="31"/>
      <c r="V2571" s="31"/>
      <c r="W2571" s="31" t="str">
        <f t="shared" si="79"/>
        <v>V_LAGERFAEHIGKEIT</v>
      </c>
      <c r="X2571" s="31"/>
      <c r="Y2571" s="31"/>
      <c r="Z2571" s="31"/>
      <c r="AA2571" s="31"/>
      <c r="AB2571" s="31"/>
      <c r="AC2571" s="31"/>
      <c r="AD2571" s="31"/>
      <c r="AE2571" s="31"/>
      <c r="AF2571" s="31"/>
      <c r="AG2571" s="31"/>
      <c r="AH2571" s="31"/>
    </row>
    <row r="2572" spans="1:34" x14ac:dyDescent="0.4">
      <c r="A2572" s="31">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31"/>
      <c r="C2572" s="25" t="str">
        <f t="shared" si="80"/>
        <v>001</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31"/>
      <c r="H2572" s="31"/>
      <c r="I2572" s="31"/>
      <c r="J2572" s="31"/>
      <c r="K2572" s="31"/>
      <c r="L2572" s="31"/>
      <c r="M2572" s="31"/>
      <c r="N2572" s="31"/>
      <c r="O2572" s="31"/>
      <c r="P2572" s="31"/>
      <c r="Q2572" s="31"/>
      <c r="R2572" s="31"/>
      <c r="S2572" s="31"/>
      <c r="T2572" s="31"/>
      <c r="U2572" s="31"/>
      <c r="V2572" s="31"/>
      <c r="W2572" s="31" t="str">
        <f t="shared" si="79"/>
        <v>V_BETRIEBSMITTEL</v>
      </c>
      <c r="X2572" s="31"/>
      <c r="Y2572" s="31"/>
      <c r="Z2572" s="31"/>
      <c r="AA2572" s="31"/>
      <c r="AB2572" s="31"/>
      <c r="AC2572" s="31"/>
      <c r="AD2572" s="31"/>
      <c r="AE2572" s="31"/>
      <c r="AF2572" s="31"/>
      <c r="AG2572" s="31"/>
      <c r="AH2572" s="31"/>
    </row>
    <row r="2573" spans="1:34" x14ac:dyDescent="0.4">
      <c r="A2573" s="31">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31"/>
      <c r="C2573" s="25" t="str">
        <f t="shared" si="80"/>
        <v>001</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V_SONDERBETRIEBSMITTEL_MKZ</v>
      </c>
      <c r="X2573" s="31"/>
      <c r="Y2573" s="31"/>
      <c r="Z2573" s="31"/>
      <c r="AA2573" s="31"/>
      <c r="AB2573" s="31"/>
      <c r="AC2573" s="31"/>
      <c r="AD2573" s="31"/>
      <c r="AE2573" s="31"/>
      <c r="AF2573" s="31"/>
      <c r="AG2573" s="31"/>
      <c r="AH2573" s="31"/>
    </row>
    <row r="2574" spans="1:34" x14ac:dyDescent="0.4">
      <c r="A2574" s="31">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31"/>
      <c r="C2574" s="25" t="str">
        <f t="shared" si="80"/>
        <v>001</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V_SONDERBETRIEBSMITTEL_PRD</v>
      </c>
      <c r="X2574" s="31"/>
      <c r="Y2574" s="31"/>
      <c r="Z2574" s="31"/>
      <c r="AA2574" s="31"/>
      <c r="AB2574" s="31"/>
      <c r="AC2574" s="31"/>
      <c r="AD2574" s="31"/>
      <c r="AE2574" s="31"/>
      <c r="AF2574" s="31"/>
      <c r="AG2574" s="31"/>
      <c r="AH2574" s="31"/>
    </row>
    <row r="2575" spans="1:34" x14ac:dyDescent="0.4">
      <c r="A2575" s="31">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31"/>
      <c r="C2575" s="25" t="str">
        <f t="shared" si="80"/>
        <v>001</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V_SONDERBETRIEBSMITTEL_TRP</v>
      </c>
      <c r="X2575" s="31"/>
      <c r="Y2575" s="31"/>
      <c r="Z2575" s="31"/>
      <c r="AA2575" s="31"/>
      <c r="AB2575" s="31"/>
      <c r="AC2575" s="31"/>
      <c r="AD2575" s="31"/>
      <c r="AE2575" s="31"/>
      <c r="AF2575" s="31"/>
      <c r="AG2575" s="31"/>
      <c r="AH2575" s="31"/>
    </row>
    <row r="2576" spans="1:34" x14ac:dyDescent="0.4">
      <c r="A2576" s="31">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31"/>
      <c r="C2576" s="25" t="str">
        <f t="shared" si="80"/>
        <v>001</v>
      </c>
      <c r="D2576" s="31"/>
      <c r="E2576" s="31"/>
      <c r="F2576" s="31" t="str">
        <f>IF(A2576&lt;&gt;"", _xlfn.IFNA(INDEX(Grunddaten!$A$9:$S$159,MATCH(A2576,Input_Lieferant!$B$9:$B$158,0),MATCH(W2576,Grunddaten!$A$8:$M$8,0)),""), "")&amp;""</f>
        <v>CWyjswDEXNtmLtILPEQeBqCENaLVez</v>
      </c>
      <c r="G2576" s="31"/>
      <c r="H2576" s="31"/>
      <c r="I2576" s="31"/>
      <c r="J2576" s="31"/>
      <c r="K2576" s="31"/>
      <c r="L2576" s="31"/>
      <c r="M2576" s="31"/>
      <c r="N2576" s="31"/>
      <c r="O2576" s="31"/>
      <c r="P2576" s="31"/>
      <c r="Q2576" s="31"/>
      <c r="R2576" s="31"/>
      <c r="S2576" s="31"/>
      <c r="T2576" s="31"/>
      <c r="U2576" s="31"/>
      <c r="V2576" s="31"/>
      <c r="W2576" s="31" t="str">
        <f t="shared" si="79"/>
        <v>V_A_NUMMER</v>
      </c>
      <c r="X2576" s="31"/>
      <c r="Y2576" s="31"/>
      <c r="Z2576" s="31"/>
      <c r="AA2576" s="31"/>
      <c r="AB2576" s="31"/>
      <c r="AC2576" s="31"/>
      <c r="AD2576" s="31"/>
      <c r="AE2576" s="31"/>
      <c r="AF2576" s="31"/>
      <c r="AG2576" s="31"/>
      <c r="AH2576" s="31"/>
    </row>
    <row r="2577" spans="1:34" x14ac:dyDescent="0.4">
      <c r="A2577" s="31">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31"/>
      <c r="C2577" s="25" t="str">
        <f t="shared" si="80"/>
        <v>001</v>
      </c>
      <c r="D2577" s="31"/>
      <c r="E2577" s="31"/>
      <c r="F2577" s="31" t="str">
        <f>IF(A2577&lt;&gt;"", _xlfn.IFNA(INDEX(Grunddaten!$A$9:$S$159,MATCH(A2577,Input_Lieferant!$B$9:$B$158,0),MATCH(W2577,Grunddaten!$A$8:$M$8,0)),""), "")&amp;""</f>
        <v>3.53</v>
      </c>
      <c r="G2577" s="31"/>
      <c r="H2577" s="31"/>
      <c r="I2577" s="31"/>
      <c r="J2577" s="31"/>
      <c r="K2577" s="31"/>
      <c r="L2577" s="31"/>
      <c r="M2577" s="31"/>
      <c r="N2577" s="31"/>
      <c r="O2577" s="31"/>
      <c r="P2577" s="31"/>
      <c r="Q2577" s="31"/>
      <c r="R2577" s="31"/>
      <c r="S2577" s="31"/>
      <c r="T2577" s="31"/>
      <c r="U2577" s="31"/>
      <c r="V2577" s="31"/>
      <c r="W2577" s="31" t="str">
        <f t="shared" si="79"/>
        <v>V_REVFREMD</v>
      </c>
      <c r="X2577" s="31"/>
      <c r="Y2577" s="31"/>
      <c r="Z2577" s="31"/>
      <c r="AA2577" s="31"/>
      <c r="AB2577" s="31"/>
      <c r="AC2577" s="31"/>
      <c r="AD2577" s="31"/>
      <c r="AE2577" s="31"/>
      <c r="AF2577" s="31"/>
      <c r="AG2577" s="31"/>
      <c r="AH2577" s="31"/>
    </row>
    <row r="2578" spans="1:34" x14ac:dyDescent="0.4">
      <c r="A2578" s="31">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31"/>
      <c r="C2578" s="25" t="str">
        <f t="shared" si="80"/>
        <v>001</v>
      </c>
      <c r="D2578" s="31"/>
      <c r="E2578" s="31"/>
      <c r="F2578" s="31" t="str">
        <f>IF(A2578&lt;&gt;"", _xlfn.IFNA(INDEX(Grunddaten!$A$9:$S$159,MATCH(A2578,Input_Lieferant!$B$9:$B$158,0),MATCH(W2578,Grunddaten!$A$8:$M$8,0)),""), "")&amp;""</f>
        <v>7.97</v>
      </c>
      <c r="G2578" s="31"/>
      <c r="H2578" s="31"/>
      <c r="I2578" s="31"/>
      <c r="J2578" s="31"/>
      <c r="K2578" s="31"/>
      <c r="L2578" s="31"/>
      <c r="M2578" s="31"/>
      <c r="N2578" s="31"/>
      <c r="O2578" s="31"/>
      <c r="P2578" s="31"/>
      <c r="Q2578" s="31"/>
      <c r="R2578" s="31"/>
      <c r="S2578" s="31"/>
      <c r="T2578" s="31"/>
      <c r="U2578" s="31"/>
      <c r="V2578" s="31"/>
      <c r="W2578" s="31" t="str">
        <f t="shared" si="79"/>
        <v>V_REVEIGEN</v>
      </c>
      <c r="X2578" s="31"/>
      <c r="Y2578" s="31"/>
      <c r="Z2578" s="31"/>
      <c r="AA2578" s="31"/>
      <c r="AB2578" s="31"/>
      <c r="AC2578" s="31"/>
      <c r="AD2578" s="31"/>
      <c r="AE2578" s="31"/>
      <c r="AF2578" s="31"/>
      <c r="AG2578" s="31"/>
      <c r="AH2578" s="31"/>
    </row>
    <row r="2579" spans="1:34" x14ac:dyDescent="0.4">
      <c r="A2579" s="31">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31"/>
      <c r="C2579" s="25" t="str">
        <f t="shared" si="80"/>
        <v>001</v>
      </c>
      <c r="D2579" s="31"/>
      <c r="E2579" s="31"/>
      <c r="F2579" s="31" t="str">
        <f>IF(A2579&lt;&gt;"", _xlfn.IFNA(INDEX('Systemmanager - Datenassistent'!$A$9:$AE$159,MATCH(A2579,Input_Lieferant!$B$9:$B$158,0),MATCH(W2579,'Systemmanager - Datenassistent'!$A$8:$AE$8,0)),""), "")&amp;""</f>
        <v>ggWLXLDjUMmAzfGnmhXbAORNExKgkU</v>
      </c>
      <c r="G2579" s="31"/>
      <c r="H2579" s="31"/>
      <c r="I2579" s="31"/>
      <c r="J2579" s="31"/>
      <c r="K2579" s="31"/>
      <c r="L2579" s="31"/>
      <c r="M2579" s="31"/>
      <c r="N2579" s="31"/>
      <c r="O2579" s="31"/>
      <c r="P2579" s="31"/>
      <c r="Q2579" s="31"/>
      <c r="R2579" s="31"/>
      <c r="S2579" s="31"/>
      <c r="T2579" s="31"/>
      <c r="U2579" s="31"/>
      <c r="V2579" s="31"/>
      <c r="W2579" s="31" t="str">
        <f t="shared" si="79"/>
        <v>V_SYSTEMMANAGER</v>
      </c>
      <c r="X2579" s="31"/>
      <c r="Y2579" s="31"/>
      <c r="Z2579" s="31"/>
      <c r="AA2579" s="31"/>
      <c r="AB2579" s="31"/>
      <c r="AC2579" s="31"/>
      <c r="AD2579" s="31"/>
      <c r="AE2579" s="31"/>
      <c r="AF2579" s="31"/>
      <c r="AG2579" s="31"/>
      <c r="AH2579" s="31"/>
    </row>
    <row r="2580" spans="1:34" x14ac:dyDescent="0.4">
      <c r="A2580" s="31">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31"/>
      <c r="C2580" s="25" t="str">
        <f t="shared" si="80"/>
        <v>001</v>
      </c>
      <c r="D2580" s="31"/>
      <c r="E2580" s="31"/>
      <c r="F2580" s="31" t="str">
        <f>IF(A2580&lt;&gt;"", _xlfn.IFNA(INDEX(Grunddaten!$A$9:$S$159,MATCH(A2580,Input_Lieferant!$B$9:$B$158,0),MATCH(W2580,Grunddaten!$A$8:$M$8,0)),""), "")&amp;""</f>
        <v>P</v>
      </c>
      <c r="G2580" s="31"/>
      <c r="H2580" s="31"/>
      <c r="I2580" s="31"/>
      <c r="J2580" s="31"/>
      <c r="K2580" s="31"/>
      <c r="L2580" s="31"/>
      <c r="M2580" s="31"/>
      <c r="N2580" s="31"/>
      <c r="O2580" s="31"/>
      <c r="P2580" s="31"/>
      <c r="Q2580" s="31"/>
      <c r="R2580" s="31"/>
      <c r="S2580" s="31"/>
      <c r="T2580" s="31"/>
      <c r="U2580" s="31"/>
      <c r="V2580" s="31"/>
      <c r="W2580" s="31" t="str">
        <f t="shared" si="79"/>
        <v>V_UEBERSETZUNG</v>
      </c>
      <c r="X2580" s="31"/>
      <c r="Y2580" s="31"/>
      <c r="Z2580" s="31"/>
      <c r="AA2580" s="31"/>
      <c r="AB2580" s="31"/>
      <c r="AC2580" s="31"/>
      <c r="AD2580" s="31"/>
      <c r="AE2580" s="31"/>
      <c r="AF2580" s="31"/>
      <c r="AG2580" s="31"/>
      <c r="AH2580" s="31"/>
    </row>
    <row r="2581" spans="1:34" x14ac:dyDescent="0.4">
      <c r="A2581" s="31">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31"/>
      <c r="C2581" s="25" t="str">
        <f t="shared" si="80"/>
        <v>001</v>
      </c>
      <c r="D2581" s="31"/>
      <c r="E2581" s="31"/>
      <c r="F2581" s="31" t="str">
        <f>IF(A2581&lt;&gt;"", _xlfn.IFNA(INDEX('Systemmanager - Datenassistent'!$A$9:$AE$159,MATCH(A2581,Input_Lieferant!$B$9:$B$158,0),MATCH(W2581,'Systemmanager - Datenassistent'!$A$8:$AE$8,0)),""), "")&amp;""</f>
        <v>SfFxjXVvBCUtRxaRdrPloRBfIdWnqr</v>
      </c>
      <c r="G2581" s="31"/>
      <c r="H2581" s="31"/>
      <c r="I2581" s="31"/>
      <c r="J2581" s="31"/>
      <c r="K2581" s="31"/>
      <c r="L2581" s="31"/>
      <c r="M2581" s="31"/>
      <c r="N2581" s="31"/>
      <c r="O2581" s="31"/>
      <c r="P2581" s="31"/>
      <c r="Q2581" s="31"/>
      <c r="R2581" s="31"/>
      <c r="S2581" s="31"/>
      <c r="T2581" s="31"/>
      <c r="U2581" s="31"/>
      <c r="V2581" s="31"/>
      <c r="W2581" s="31" t="str">
        <f t="shared" si="79"/>
        <v>V_KENNZIFFER</v>
      </c>
      <c r="X2581" s="31"/>
      <c r="Y2581" s="31"/>
      <c r="Z2581" s="31"/>
      <c r="AA2581" s="31"/>
      <c r="AB2581" s="31"/>
      <c r="AC2581" s="31"/>
      <c r="AD2581" s="31"/>
      <c r="AE2581" s="31"/>
      <c r="AF2581" s="31"/>
      <c r="AG2581" s="31"/>
      <c r="AH2581" s="31"/>
    </row>
    <row r="2582" spans="1:34" x14ac:dyDescent="0.4">
      <c r="A2582" s="31">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31"/>
      <c r="C2582" s="25" t="str">
        <f t="shared" si="80"/>
        <v>001</v>
      </c>
      <c r="D2582" s="31"/>
      <c r="E2582" s="31"/>
      <c r="F2582" s="31" t="str">
        <f>IF(A2582&lt;&gt;"", _xlfn.IFNA(INDEX('Systemmanager - Datenassistent'!$A$9:$AE$159,MATCH(A2582,Input_Lieferant!$B$9:$B$158,0),MATCH(W2582,'Systemmanager - Datenassistent'!$A$8:$AE$8,0)),""), "")&amp;""</f>
        <v>pMVfqtjLPiHNkyxrKzKsvxijIKDwvO</v>
      </c>
      <c r="G2582" s="31"/>
      <c r="H2582" s="31"/>
      <c r="I2582" s="31"/>
      <c r="J2582" s="31"/>
      <c r="K2582" s="31"/>
      <c r="L2582" s="31"/>
      <c r="M2582" s="31"/>
      <c r="N2582" s="31"/>
      <c r="O2582" s="31"/>
      <c r="P2582" s="31"/>
      <c r="Q2582" s="31"/>
      <c r="R2582" s="31"/>
      <c r="S2582" s="31"/>
      <c r="T2582" s="31"/>
      <c r="U2582" s="31"/>
      <c r="V2582" s="31"/>
      <c r="W2582" s="31" t="str">
        <f t="shared" si="79"/>
        <v>V_NEXT_HIGHER</v>
      </c>
      <c r="X2582" s="31"/>
      <c r="Y2582" s="31"/>
      <c r="Z2582" s="31"/>
      <c r="AA2582" s="31"/>
      <c r="AB2582" s="31"/>
      <c r="AC2582" s="31"/>
      <c r="AD2582" s="31"/>
      <c r="AE2582" s="31"/>
      <c r="AF2582" s="31"/>
      <c r="AG2582" s="31"/>
      <c r="AH2582" s="31"/>
    </row>
    <row r="2583" spans="1:34" x14ac:dyDescent="0.4">
      <c r="A2583" s="31">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31"/>
      <c r="C2583" s="25" t="str">
        <f t="shared" si="80"/>
        <v>001</v>
      </c>
      <c r="D2583" s="31"/>
      <c r="E2583" s="31"/>
      <c r="F2583" s="31" t="str">
        <f>IF(A2583&lt;&gt;"", _xlfn.IFNA(INDEX(Grunddaten!$A$9:$S$159,MATCH(A2583,Input_Lieferant!$B$9:$B$158,0),MATCH(W2583,Grunddaten!$A$8:$M$8,0)),""), "")&amp;""</f>
        <v/>
      </c>
      <c r="G2583" s="31"/>
      <c r="H2583" s="31"/>
      <c r="I2583" s="31"/>
      <c r="J2583" s="31"/>
      <c r="K2583" s="31"/>
      <c r="L2583" s="31"/>
      <c r="M2583" s="31"/>
      <c r="N2583" s="31"/>
      <c r="O2583" s="31"/>
      <c r="P2583" s="31"/>
      <c r="Q2583" s="31"/>
      <c r="R2583" s="31"/>
      <c r="S2583" s="31"/>
      <c r="T2583" s="31"/>
      <c r="U2583" s="31"/>
      <c r="V2583" s="31"/>
      <c r="W2583" s="31" t="str">
        <f t="shared" si="79"/>
        <v>V_ZERTFLUG</v>
      </c>
      <c r="X2583" s="31"/>
      <c r="Y2583" s="31"/>
      <c r="Z2583" s="31"/>
      <c r="AA2583" s="31"/>
      <c r="AB2583" s="31"/>
      <c r="AC2583" s="31"/>
      <c r="AD2583" s="31"/>
      <c r="AE2583" s="31"/>
      <c r="AF2583" s="31"/>
      <c r="AG2583" s="31"/>
      <c r="AH2583" s="31"/>
    </row>
    <row r="2584" spans="1:34" x14ac:dyDescent="0.4">
      <c r="A2584" s="31">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31"/>
      <c r="C2584" s="25" t="str">
        <f t="shared" si="80"/>
        <v>001</v>
      </c>
      <c r="D2584" s="31"/>
      <c r="E2584" s="31"/>
      <c r="F2584" s="31" t="str">
        <f>IF(A2584&lt;&gt;"", _xlfn.IFNA(INDEX('Systemmanager - Datenassistent'!$A$9:$AE$159,MATCH(A2584,Input_Lieferant!$B$9:$B$158,0),MATCH(W2584,'Systemmanager - Datenassistent'!$A$8:$AE$8,0)),""), "")&amp;""</f>
        <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V_APM</v>
      </c>
      <c r="X2584" s="31"/>
      <c r="Y2584" s="31"/>
      <c r="Z2584" s="31"/>
      <c r="AA2584" s="31"/>
      <c r="AB2584" s="31"/>
      <c r="AC2584" s="31"/>
      <c r="AD2584" s="31"/>
      <c r="AE2584" s="31"/>
      <c r="AF2584" s="31"/>
      <c r="AG2584" s="31"/>
      <c r="AH2584" s="31"/>
    </row>
    <row r="2585" spans="1:34" x14ac:dyDescent="0.4">
      <c r="A2585" s="31">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31"/>
      <c r="C2585" s="25" t="str">
        <f t="shared" si="80"/>
        <v>001</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V_CHEOPS</v>
      </c>
      <c r="X2585" s="31"/>
      <c r="Y2585" s="31"/>
      <c r="Z2585" s="31"/>
      <c r="AA2585" s="31"/>
      <c r="AB2585" s="31"/>
      <c r="AC2585" s="31"/>
      <c r="AD2585" s="31"/>
      <c r="AE2585" s="31"/>
      <c r="AF2585" s="31"/>
      <c r="AG2585" s="31"/>
      <c r="AH2585" s="31"/>
    </row>
    <row r="2586" spans="1:34" x14ac:dyDescent="0.4">
      <c r="A2586" s="31">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31"/>
      <c r="C2586" s="25" t="str">
        <f t="shared" si="80"/>
        <v>001</v>
      </c>
      <c r="D2586" s="31"/>
      <c r="E2586" s="31"/>
      <c r="F2586" s="31" t="str">
        <f>IF(A2586&lt;&gt;"", _xlfn.IFNA(INDEX('Systemmanager - Datenassistent'!$A$9:$AE$159,MATCH(A2586,Input_Lieferant!$B$9:$B$158,0),MATCH(W2586,'Systemmanager - Datenassistent'!$A$8:$AE$8,0)),""), "")&amp;""</f>
        <v/>
      </c>
      <c r="G2586" s="31"/>
      <c r="H2586" s="31"/>
      <c r="I2586" s="31"/>
      <c r="J2586" s="31"/>
      <c r="K2586" s="31"/>
      <c r="L2586" s="31"/>
      <c r="M2586" s="31"/>
      <c r="N2586" s="31"/>
      <c r="O2586" s="31"/>
      <c r="P2586" s="31"/>
      <c r="Q2586" s="31"/>
      <c r="R2586" s="31"/>
      <c r="S2586" s="31"/>
      <c r="T2586" s="31"/>
      <c r="U2586" s="31"/>
      <c r="V2586" s="31"/>
      <c r="W2586" s="31" t="str">
        <f t="shared" si="81"/>
        <v>V_SVSAA</v>
      </c>
      <c r="X2586" s="31"/>
      <c r="Y2586" s="31"/>
      <c r="Z2586" s="31"/>
      <c r="AA2586" s="31"/>
      <c r="AB2586" s="31"/>
      <c r="AC2586" s="31"/>
      <c r="AD2586" s="31"/>
      <c r="AE2586" s="31"/>
      <c r="AF2586" s="31"/>
      <c r="AG2586" s="31"/>
      <c r="AH2586" s="31"/>
    </row>
    <row r="2587" spans="1:34" x14ac:dyDescent="0.4">
      <c r="A2587" s="31">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31"/>
      <c r="C2587" s="25" t="str">
        <f t="shared" si="80"/>
        <v>001</v>
      </c>
      <c r="D2587" s="31"/>
      <c r="E2587" s="31"/>
      <c r="F2587" s="31" t="str">
        <f>IF(A2587&lt;&gt;"", IFERROR(ROUND(INDEX(Input_Lieferant!$A$9:$AS$159,MATCH(A2587,Input_Lieferant!$B$9:$B$158,0),MATCH(W2587,Input_Lieferant!$A$8:$AS$8,0)),2),""), "")&amp;""</f>
        <v>8.73</v>
      </c>
      <c r="G2587" s="31"/>
      <c r="H2587" s="31"/>
      <c r="I2587" s="31"/>
      <c r="J2587" s="31"/>
      <c r="K2587" s="31"/>
      <c r="L2587" s="31"/>
      <c r="M2587" s="31"/>
      <c r="N2587" s="31"/>
      <c r="O2587" s="31"/>
      <c r="P2587" s="31"/>
      <c r="Q2587" s="31"/>
      <c r="R2587" s="31"/>
      <c r="S2587" s="31"/>
      <c r="T2587" s="31"/>
      <c r="U2587" s="31"/>
      <c r="V2587" s="31"/>
      <c r="W2587" s="31" t="str">
        <f t="shared" si="81"/>
        <v>V_BEWERTUNGSPREIS</v>
      </c>
      <c r="X2587" s="31"/>
      <c r="Y2587" s="31"/>
      <c r="Z2587" s="31"/>
      <c r="AA2587" s="31"/>
      <c r="AB2587" s="31"/>
      <c r="AC2587" s="31"/>
      <c r="AD2587" s="31"/>
      <c r="AE2587" s="31"/>
      <c r="AF2587" s="31"/>
      <c r="AG2587" s="31"/>
      <c r="AH2587" s="31"/>
    </row>
    <row r="2588" spans="1:34" x14ac:dyDescent="0.4">
      <c r="A2588" s="31">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31"/>
      <c r="C2588" s="25" t="str">
        <f t="shared" si="80"/>
        <v>001</v>
      </c>
      <c r="D2588" s="31"/>
      <c r="E2588" s="31"/>
      <c r="F2588" s="31" t="str">
        <f>IF(A2588&lt;&gt;"", _xlfn.IFNA(INDEX(Input_Lieferant!$A$9:$AS$159,MATCH(A2588,Input_Lieferant!$B$9:$B$158,0),MATCH(W2588,Input_Lieferant!$A$8:$AS$8,0)),""), "")&amp;""</f>
        <v>CHF</v>
      </c>
      <c r="G2588" s="31"/>
      <c r="H2588" s="31"/>
      <c r="I2588" s="31"/>
      <c r="J2588" s="31"/>
      <c r="K2588" s="31"/>
      <c r="L2588" s="31"/>
      <c r="M2588" s="31"/>
      <c r="N2588" s="31"/>
      <c r="O2588" s="31"/>
      <c r="P2588" s="31"/>
      <c r="Q2588" s="31"/>
      <c r="R2588" s="31"/>
      <c r="S2588" s="31"/>
      <c r="T2588" s="31"/>
      <c r="U2588" s="31"/>
      <c r="V2588" s="31"/>
      <c r="W2588" s="31" t="str">
        <f t="shared" si="81"/>
        <v>V_WAEHRUNG</v>
      </c>
      <c r="X2588" s="31"/>
      <c r="Y2588" s="31"/>
      <c r="Z2588" s="31"/>
      <c r="AA2588" s="31"/>
      <c r="AB2588" s="31"/>
      <c r="AC2588" s="31"/>
      <c r="AD2588" s="31"/>
      <c r="AE2588" s="31"/>
      <c r="AF2588" s="31"/>
      <c r="AG2588" s="31"/>
      <c r="AH2588" s="31"/>
    </row>
    <row r="2589" spans="1:34" x14ac:dyDescent="0.4">
      <c r="A2589" s="31">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31"/>
      <c r="C2589" s="25" t="str">
        <f t="shared" si="80"/>
        <v>001</v>
      </c>
      <c r="D2589" s="31"/>
      <c r="E2589" s="31"/>
      <c r="F2589" s="31" t="str">
        <f>IF(A2589&lt;&gt;"", _xlfn.IFNA(INDEX(Input_Lieferant!$A$9:$AS$159,MATCH(A2589,Input_Lieferant!$B$9:$B$158,0),MATCH(W2589,Input_Lieferant!$A$8:$AS$8,0)),""), "")&amp;""</f>
        <v>20</v>
      </c>
      <c r="G2589" s="31"/>
      <c r="H2589" s="31"/>
      <c r="I2589" s="31"/>
      <c r="J2589" s="31"/>
      <c r="K2589" s="31"/>
      <c r="L2589" s="31"/>
      <c r="M2589" s="31"/>
      <c r="N2589" s="31"/>
      <c r="O2589" s="31"/>
      <c r="P2589" s="31"/>
      <c r="Q2589" s="31"/>
      <c r="R2589" s="31"/>
      <c r="S2589" s="31"/>
      <c r="T2589" s="31"/>
      <c r="U2589" s="31"/>
      <c r="V2589" s="31"/>
      <c r="W2589" s="31" t="str">
        <f t="shared" si="81"/>
        <v>V_PREISEINHEIT</v>
      </c>
      <c r="X2589" s="31"/>
      <c r="Y2589" s="31"/>
      <c r="Z2589" s="31"/>
      <c r="AA2589" s="31"/>
      <c r="AB2589" s="31"/>
      <c r="AC2589" s="31"/>
      <c r="AD2589" s="31"/>
      <c r="AE2589" s="31"/>
      <c r="AF2589" s="31"/>
      <c r="AG2589" s="31"/>
      <c r="AH2589" s="31"/>
    </row>
    <row r="2590" spans="1:34" x14ac:dyDescent="0.4">
      <c r="A2590" s="31">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31"/>
      <c r="C2590" s="25" t="str">
        <f t="shared" si="80"/>
        <v>001</v>
      </c>
      <c r="D2590" s="31"/>
      <c r="E2590" s="31"/>
      <c r="F2590" s="31">
        <f ca="1">IF(A2590&lt;&gt;"",NOW(),"")</f>
        <v>45755.458306597226</v>
      </c>
      <c r="G2590" s="31"/>
      <c r="H2590" s="31"/>
      <c r="I2590" s="31"/>
      <c r="J2590" s="31"/>
      <c r="K2590" s="31"/>
      <c r="L2590" s="31"/>
      <c r="M2590" s="31"/>
      <c r="N2590" s="31"/>
      <c r="O2590" s="31"/>
      <c r="P2590" s="31"/>
      <c r="Q2590" s="31"/>
      <c r="R2590" s="31"/>
      <c r="S2590" s="31"/>
      <c r="T2590" s="31"/>
      <c r="U2590" s="31"/>
      <c r="V2590" s="31"/>
      <c r="W2590" s="31" t="str">
        <f t="shared" si="81"/>
        <v>V_GUELTIGAB</v>
      </c>
      <c r="X2590" s="31"/>
      <c r="Y2590" s="31"/>
      <c r="Z2590" s="31"/>
      <c r="AA2590" s="31"/>
      <c r="AB2590" s="31"/>
      <c r="AC2590" s="31"/>
      <c r="AD2590" s="31"/>
      <c r="AE2590" s="31"/>
      <c r="AF2590" s="31"/>
      <c r="AG2590" s="31"/>
      <c r="AH2590" s="31"/>
    </row>
    <row r="2591" spans="1:34" x14ac:dyDescent="0.4">
      <c r="A2591" s="31">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31"/>
      <c r="C2591" s="25" t="str">
        <f t="shared" si="80"/>
        <v>001</v>
      </c>
      <c r="D2591" s="31"/>
      <c r="E2591" s="31"/>
      <c r="F2591" s="31" t="str">
        <f>IF(A2591&lt;&gt;"", _xlfn.IFNA(INDEX('Systemmanager - Datenassistent'!$A$9:$AE$159,MATCH(A2591,Input_Lieferant!$B$9:$B$158,0),MATCH(W2591,'Systemmanager - Datenassistent'!$A$8:$AE$8,0)),""), "")&amp;""</f>
        <v>X</v>
      </c>
      <c r="G2591" s="31"/>
      <c r="H2591" s="31"/>
      <c r="I2591" s="31"/>
      <c r="J2591" s="31"/>
      <c r="K2591" s="31"/>
      <c r="L2591" s="31"/>
      <c r="M2591" s="31"/>
      <c r="N2591" s="31"/>
      <c r="O2591" s="31"/>
      <c r="P2591" s="31"/>
      <c r="Q2591" s="31"/>
      <c r="R2591" s="31"/>
      <c r="S2591" s="31"/>
      <c r="T2591" s="31"/>
      <c r="U2591" s="31"/>
      <c r="V2591" s="31"/>
      <c r="W2591" s="31" t="str">
        <f t="shared" si="81"/>
        <v>V_MIET_RELEVANZ</v>
      </c>
      <c r="X2591" s="31"/>
      <c r="Y2591" s="31"/>
      <c r="Z2591" s="31"/>
      <c r="AA2591" s="31"/>
      <c r="AB2591" s="31"/>
      <c r="AC2591" s="31"/>
      <c r="AD2591" s="31"/>
      <c r="AE2591" s="31"/>
      <c r="AF2591" s="31"/>
      <c r="AG2591" s="31"/>
      <c r="AH2591" s="31"/>
    </row>
    <row r="2592" spans="1:34" x14ac:dyDescent="0.4">
      <c r="A2592" s="31">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31"/>
      <c r="C2592" s="25" t="str">
        <f t="shared" si="80"/>
        <v>001</v>
      </c>
      <c r="D2592" s="31"/>
      <c r="E2592" s="31"/>
      <c r="F2592" s="31" t="str">
        <f>IF(A2592&lt;&gt;"", _xlfn.IFNA(INDEX('Systemmanager - Datenassistent'!$A$9:$AE$159,MATCH(A2592,Input_Lieferant!$B$9:$B$158,0),MATCH(W2592,'Systemmanager - Datenassistent'!$A$8:$AE$8,0)),""), "")&amp;""</f>
        <v>8</v>
      </c>
      <c r="G2592" s="31"/>
      <c r="H2592" s="31"/>
      <c r="I2592" s="31"/>
      <c r="J2592" s="31"/>
      <c r="K2592" s="31"/>
      <c r="L2592" s="31"/>
      <c r="M2592" s="31"/>
      <c r="N2592" s="31"/>
      <c r="O2592" s="31"/>
      <c r="P2592" s="31"/>
      <c r="Q2592" s="31"/>
      <c r="R2592" s="31"/>
      <c r="S2592" s="31"/>
      <c r="T2592" s="31"/>
      <c r="U2592" s="31"/>
      <c r="V2592" s="31"/>
      <c r="W2592" s="31" t="str">
        <f t="shared" si="81"/>
        <v>V_NACHSCHUBKLASSE</v>
      </c>
      <c r="X2592" s="31"/>
      <c r="Y2592" s="31"/>
      <c r="Z2592" s="31"/>
      <c r="AA2592" s="31"/>
      <c r="AB2592" s="31"/>
      <c r="AC2592" s="31"/>
      <c r="AD2592" s="31"/>
      <c r="AE2592" s="31"/>
      <c r="AF2592" s="31"/>
      <c r="AG2592" s="31"/>
      <c r="AH2592" s="31"/>
    </row>
    <row r="2593" spans="1:34" x14ac:dyDescent="0.4">
      <c r="A2593" s="31">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31"/>
      <c r="C2593" s="25" t="str">
        <f t="shared" si="80"/>
        <v>001</v>
      </c>
      <c r="D2593" s="31"/>
      <c r="E2593" s="31"/>
      <c r="F2593" s="31" t="str">
        <f>IF(A2593&lt;&gt;"", _xlfn.IFNA(INDEX(Input_Lieferant!$A$9:$AS$159,MATCH(A2593,Input_Lieferant!$B$9:$B$158,0),MATCH(W2593,Input_Lieferant!$A$8:$AS$8,0)),""), "")&amp;""</f>
        <v>56</v>
      </c>
      <c r="G2593" s="31"/>
      <c r="H2593" s="31"/>
      <c r="I2593" s="31"/>
      <c r="J2593" s="31"/>
      <c r="K2593" s="31"/>
      <c r="L2593" s="31"/>
      <c r="M2593" s="31"/>
      <c r="N2593" s="31"/>
      <c r="O2593" s="31"/>
      <c r="P2593" s="31"/>
      <c r="Q2593" s="31"/>
      <c r="R2593" s="31"/>
      <c r="S2593" s="31"/>
      <c r="T2593" s="31"/>
      <c r="U2593" s="31"/>
      <c r="V2593" s="31"/>
      <c r="W2593" s="31" t="str">
        <f t="shared" si="81"/>
        <v>V_LAGERFAEHIGKEIT</v>
      </c>
      <c r="X2593" s="31"/>
      <c r="Y2593" s="31"/>
      <c r="Z2593" s="31"/>
      <c r="AA2593" s="31"/>
      <c r="AB2593" s="31"/>
      <c r="AC2593" s="31"/>
      <c r="AD2593" s="31"/>
      <c r="AE2593" s="31"/>
      <c r="AF2593" s="31"/>
      <c r="AG2593" s="31"/>
      <c r="AH2593" s="31"/>
    </row>
    <row r="2594" spans="1:34" x14ac:dyDescent="0.4">
      <c r="A2594" s="31">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31"/>
      <c r="C2594" s="25" t="str">
        <f t="shared" si="80"/>
        <v>001</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V_BETRIEBSMITTEL</v>
      </c>
      <c r="X2594" s="31"/>
      <c r="Y2594" s="31"/>
      <c r="Z2594" s="31"/>
      <c r="AA2594" s="31"/>
      <c r="AB2594" s="31"/>
      <c r="AC2594" s="31"/>
      <c r="AD2594" s="31"/>
      <c r="AE2594" s="31"/>
      <c r="AF2594" s="31"/>
      <c r="AG2594" s="31"/>
      <c r="AH2594" s="31"/>
    </row>
    <row r="2595" spans="1:34" x14ac:dyDescent="0.4">
      <c r="A2595" s="31">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31"/>
      <c r="C2595" s="25" t="str">
        <f t="shared" si="80"/>
        <v>001</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V_SONDERBETRIEBSMITTEL_MKZ</v>
      </c>
      <c r="X2595" s="31"/>
      <c r="Y2595" s="31"/>
      <c r="Z2595" s="31"/>
      <c r="AA2595" s="31"/>
      <c r="AB2595" s="31"/>
      <c r="AC2595" s="31"/>
      <c r="AD2595" s="31"/>
      <c r="AE2595" s="31"/>
      <c r="AF2595" s="31"/>
      <c r="AG2595" s="31"/>
      <c r="AH2595" s="31"/>
    </row>
    <row r="2596" spans="1:34" x14ac:dyDescent="0.4">
      <c r="A2596" s="31">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31"/>
      <c r="C2596" s="25" t="str">
        <f t="shared" si="80"/>
        <v>001</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V_SONDERBETRIEBSMITTEL_PRD</v>
      </c>
      <c r="X2596" s="31"/>
      <c r="Y2596" s="31"/>
      <c r="Z2596" s="31"/>
      <c r="AA2596" s="31"/>
      <c r="AB2596" s="31"/>
      <c r="AC2596" s="31"/>
      <c r="AD2596" s="31"/>
      <c r="AE2596" s="31"/>
      <c r="AF2596" s="31"/>
      <c r="AG2596" s="31"/>
      <c r="AH2596" s="31"/>
    </row>
    <row r="2597" spans="1:34" x14ac:dyDescent="0.4">
      <c r="A2597" s="31">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31"/>
      <c r="C2597" s="25" t="str">
        <f t="shared" si="80"/>
        <v>001</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31"/>
      <c r="H2597" s="31"/>
      <c r="I2597" s="31"/>
      <c r="J2597" s="31"/>
      <c r="K2597" s="31"/>
      <c r="L2597" s="31"/>
      <c r="M2597" s="31"/>
      <c r="N2597" s="31"/>
      <c r="O2597" s="31"/>
      <c r="P2597" s="31"/>
      <c r="Q2597" s="31"/>
      <c r="R2597" s="31"/>
      <c r="S2597" s="31"/>
      <c r="T2597" s="31"/>
      <c r="U2597" s="31"/>
      <c r="V2597" s="31"/>
      <c r="W2597" s="31" t="str">
        <f t="shared" si="81"/>
        <v>V_SONDERBETRIEBSMITTEL_TRP</v>
      </c>
      <c r="X2597" s="31"/>
      <c r="Y2597" s="31"/>
      <c r="Z2597" s="31"/>
      <c r="AA2597" s="31"/>
      <c r="AB2597" s="31"/>
      <c r="AC2597" s="31"/>
      <c r="AD2597" s="31"/>
      <c r="AE2597" s="31"/>
      <c r="AF2597" s="31"/>
      <c r="AG2597" s="31"/>
      <c r="AH2597" s="31"/>
    </row>
    <row r="2598" spans="1:34" x14ac:dyDescent="0.4">
      <c r="A2598" s="31">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31"/>
      <c r="C2598" s="25" t="str">
        <f t="shared" si="80"/>
        <v>001</v>
      </c>
      <c r="D2598" s="31"/>
      <c r="E2598" s="31"/>
      <c r="F2598" s="31" t="str">
        <f>IF(A2598&lt;&gt;"", _xlfn.IFNA(INDEX(Grunddaten!$A$9:$S$159,MATCH(A2598,Input_Lieferant!$B$9:$B$158,0),MATCH(W2598,Grunddaten!$A$8:$M$8,0)),""), "")&amp;""</f>
        <v>aANsHVojhUINCLXIBkwPlRAxGXpWhU</v>
      </c>
      <c r="G2598" s="31"/>
      <c r="H2598" s="31"/>
      <c r="I2598" s="31"/>
      <c r="J2598" s="31"/>
      <c r="K2598" s="31"/>
      <c r="L2598" s="31"/>
      <c r="M2598" s="31"/>
      <c r="N2598" s="31"/>
      <c r="O2598" s="31"/>
      <c r="P2598" s="31"/>
      <c r="Q2598" s="31"/>
      <c r="R2598" s="31"/>
      <c r="S2598" s="31"/>
      <c r="T2598" s="31"/>
      <c r="U2598" s="31"/>
      <c r="V2598" s="31"/>
      <c r="W2598" s="31" t="str">
        <f t="shared" si="81"/>
        <v>V_A_NUMMER</v>
      </c>
      <c r="X2598" s="31"/>
      <c r="Y2598" s="31"/>
      <c r="Z2598" s="31"/>
      <c r="AA2598" s="31"/>
      <c r="AB2598" s="31"/>
      <c r="AC2598" s="31"/>
      <c r="AD2598" s="31"/>
      <c r="AE2598" s="31"/>
      <c r="AF2598" s="31"/>
      <c r="AG2598" s="31"/>
      <c r="AH2598" s="31"/>
    </row>
    <row r="2599" spans="1:34" x14ac:dyDescent="0.4">
      <c r="A2599" s="31">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31"/>
      <c r="C2599" s="25" t="str">
        <f t="shared" si="80"/>
        <v>001</v>
      </c>
      <c r="D2599" s="31"/>
      <c r="E2599" s="31"/>
      <c r="F2599" s="31" t="str">
        <f>IF(A2599&lt;&gt;"", _xlfn.IFNA(INDEX(Grunddaten!$A$9:$S$159,MATCH(A2599,Input_Lieferant!$B$9:$B$158,0),MATCH(W2599,Grunddaten!$A$8:$M$8,0)),""), "")&amp;""</f>
        <v>8.93</v>
      </c>
      <c r="G2599" s="31"/>
      <c r="H2599" s="31"/>
      <c r="I2599" s="31"/>
      <c r="J2599" s="31"/>
      <c r="K2599" s="31"/>
      <c r="L2599" s="31"/>
      <c r="M2599" s="31"/>
      <c r="N2599" s="31"/>
      <c r="O2599" s="31"/>
      <c r="P2599" s="31"/>
      <c r="Q2599" s="31"/>
      <c r="R2599" s="31"/>
      <c r="S2599" s="31"/>
      <c r="T2599" s="31"/>
      <c r="U2599" s="31"/>
      <c r="V2599" s="31"/>
      <c r="W2599" s="31" t="str">
        <f t="shared" si="81"/>
        <v>V_REVFREMD</v>
      </c>
      <c r="X2599" s="31"/>
      <c r="Y2599" s="31"/>
      <c r="Z2599" s="31"/>
      <c r="AA2599" s="31"/>
      <c r="AB2599" s="31"/>
      <c r="AC2599" s="31"/>
      <c r="AD2599" s="31"/>
      <c r="AE2599" s="31"/>
      <c r="AF2599" s="31"/>
      <c r="AG2599" s="31"/>
      <c r="AH2599" s="31"/>
    </row>
    <row r="2600" spans="1:34" x14ac:dyDescent="0.4">
      <c r="A2600" s="31">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31"/>
      <c r="C2600" s="25" t="str">
        <f t="shared" si="80"/>
        <v>001</v>
      </c>
      <c r="D2600" s="31"/>
      <c r="E2600" s="31"/>
      <c r="F2600" s="31" t="str">
        <f>IF(A2600&lt;&gt;"", _xlfn.IFNA(INDEX(Grunddaten!$A$9:$S$159,MATCH(A2600,Input_Lieferant!$B$9:$B$158,0),MATCH(W2600,Grunddaten!$A$8:$M$8,0)),""), "")&amp;""</f>
        <v>8.02</v>
      </c>
      <c r="G2600" s="31"/>
      <c r="H2600" s="31"/>
      <c r="I2600" s="31"/>
      <c r="J2600" s="31"/>
      <c r="K2600" s="31"/>
      <c r="L2600" s="31"/>
      <c r="M2600" s="31"/>
      <c r="N2600" s="31"/>
      <c r="O2600" s="31"/>
      <c r="P2600" s="31"/>
      <c r="Q2600" s="31"/>
      <c r="R2600" s="31"/>
      <c r="S2600" s="31"/>
      <c r="T2600" s="31"/>
      <c r="U2600" s="31"/>
      <c r="V2600" s="31"/>
      <c r="W2600" s="31" t="str">
        <f t="shared" si="81"/>
        <v>V_REVEIGEN</v>
      </c>
      <c r="X2600" s="31"/>
      <c r="Y2600" s="31"/>
      <c r="Z2600" s="31"/>
      <c r="AA2600" s="31"/>
      <c r="AB2600" s="31"/>
      <c r="AC2600" s="31"/>
      <c r="AD2600" s="31"/>
      <c r="AE2600" s="31"/>
      <c r="AF2600" s="31"/>
      <c r="AG2600" s="31"/>
      <c r="AH2600" s="31"/>
    </row>
    <row r="2601" spans="1:34" x14ac:dyDescent="0.4">
      <c r="A2601" s="31">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31"/>
      <c r="C2601" s="25" t="str">
        <f t="shared" si="80"/>
        <v>001</v>
      </c>
      <c r="D2601" s="31"/>
      <c r="E2601" s="31"/>
      <c r="F2601" s="31" t="str">
        <f>IF(A2601&lt;&gt;"", _xlfn.IFNA(INDEX('Systemmanager - Datenassistent'!$A$9:$AE$159,MATCH(A2601,Input_Lieferant!$B$9:$B$158,0),MATCH(W2601,'Systemmanager - Datenassistent'!$A$8:$AE$8,0)),""), "")&amp;""</f>
        <v>FbJoQEPgcifQijxcvposkQWMLdNLKX</v>
      </c>
      <c r="G2601" s="31"/>
      <c r="H2601" s="31"/>
      <c r="I2601" s="31"/>
      <c r="J2601" s="31"/>
      <c r="K2601" s="31"/>
      <c r="L2601" s="31"/>
      <c r="M2601" s="31"/>
      <c r="N2601" s="31"/>
      <c r="O2601" s="31"/>
      <c r="P2601" s="31"/>
      <c r="Q2601" s="31"/>
      <c r="R2601" s="31"/>
      <c r="S2601" s="31"/>
      <c r="T2601" s="31"/>
      <c r="U2601" s="31"/>
      <c r="V2601" s="31"/>
      <c r="W2601" s="31" t="str">
        <f t="shared" si="81"/>
        <v>V_SYSTEMMANAGER</v>
      </c>
      <c r="X2601" s="31"/>
      <c r="Y2601" s="31"/>
      <c r="Z2601" s="31"/>
      <c r="AA2601" s="31"/>
      <c r="AB2601" s="31"/>
      <c r="AC2601" s="31"/>
      <c r="AD2601" s="31"/>
      <c r="AE2601" s="31"/>
      <c r="AF2601" s="31"/>
      <c r="AG2601" s="31"/>
      <c r="AH2601" s="31"/>
    </row>
    <row r="2602" spans="1:34" x14ac:dyDescent="0.4">
      <c r="A2602" s="31">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31"/>
      <c r="C2602" s="25" t="str">
        <f t="shared" si="80"/>
        <v>001</v>
      </c>
      <c r="D2602" s="31"/>
      <c r="E2602" s="31"/>
      <c r="F2602" s="31" t="str">
        <f>IF(A2602&lt;&gt;"", _xlfn.IFNA(INDEX(Grunddaten!$A$9:$S$159,MATCH(A2602,Input_Lieferant!$B$9:$B$158,0),MATCH(W2602,Grunddaten!$A$8:$M$8,0)),""), "")&amp;""</f>
        <v>P</v>
      </c>
      <c r="G2602" s="31"/>
      <c r="H2602" s="31"/>
      <c r="I2602" s="31"/>
      <c r="J2602" s="31"/>
      <c r="K2602" s="31"/>
      <c r="L2602" s="31"/>
      <c r="M2602" s="31"/>
      <c r="N2602" s="31"/>
      <c r="O2602" s="31"/>
      <c r="P2602" s="31"/>
      <c r="Q2602" s="31"/>
      <c r="R2602" s="31"/>
      <c r="S2602" s="31"/>
      <c r="T2602" s="31"/>
      <c r="U2602" s="31"/>
      <c r="V2602" s="31"/>
      <c r="W2602" s="31" t="str">
        <f t="shared" si="81"/>
        <v>V_UEBERSETZUNG</v>
      </c>
      <c r="X2602" s="31"/>
      <c r="Y2602" s="31"/>
      <c r="Z2602" s="31"/>
      <c r="AA2602" s="31"/>
      <c r="AB2602" s="31"/>
      <c r="AC2602" s="31"/>
      <c r="AD2602" s="31"/>
      <c r="AE2602" s="31"/>
      <c r="AF2602" s="31"/>
      <c r="AG2602" s="31"/>
      <c r="AH2602" s="31"/>
    </row>
    <row r="2603" spans="1:34" x14ac:dyDescent="0.4">
      <c r="A2603" s="31">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31"/>
      <c r="C2603" s="25" t="str">
        <f t="shared" si="80"/>
        <v>001</v>
      </c>
      <c r="D2603" s="31"/>
      <c r="E2603" s="31"/>
      <c r="F2603" s="31" t="str">
        <f>IF(A2603&lt;&gt;"", _xlfn.IFNA(INDEX('Systemmanager - Datenassistent'!$A$9:$AE$159,MATCH(A2603,Input_Lieferant!$B$9:$B$158,0),MATCH(W2603,'Systemmanager - Datenassistent'!$A$8:$AE$8,0)),""), "")&amp;""</f>
        <v>SBMNBPvSfayVVqShMsunawvexuVufC</v>
      </c>
      <c r="G2603" s="31"/>
      <c r="H2603" s="31"/>
      <c r="I2603" s="31"/>
      <c r="J2603" s="31"/>
      <c r="K2603" s="31"/>
      <c r="L2603" s="31"/>
      <c r="M2603" s="31"/>
      <c r="N2603" s="31"/>
      <c r="O2603" s="31"/>
      <c r="P2603" s="31"/>
      <c r="Q2603" s="31"/>
      <c r="R2603" s="31"/>
      <c r="S2603" s="31"/>
      <c r="T2603" s="31"/>
      <c r="U2603" s="31"/>
      <c r="V2603" s="31"/>
      <c r="W2603" s="31" t="str">
        <f t="shared" si="81"/>
        <v>V_KENNZIFFER</v>
      </c>
      <c r="X2603" s="31"/>
      <c r="Y2603" s="31"/>
      <c r="Z2603" s="31"/>
      <c r="AA2603" s="31"/>
      <c r="AB2603" s="31"/>
      <c r="AC2603" s="31"/>
      <c r="AD2603" s="31"/>
      <c r="AE2603" s="31"/>
      <c r="AF2603" s="31"/>
      <c r="AG2603" s="31"/>
      <c r="AH2603" s="31"/>
    </row>
    <row r="2604" spans="1:34" x14ac:dyDescent="0.4">
      <c r="A2604" s="31">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31"/>
      <c r="C2604" s="25" t="str">
        <f t="shared" si="80"/>
        <v>001</v>
      </c>
      <c r="D2604" s="31"/>
      <c r="E2604" s="31"/>
      <c r="F2604" s="31" t="str">
        <f>IF(A2604&lt;&gt;"", _xlfn.IFNA(INDEX('Systemmanager - Datenassistent'!$A$9:$AE$159,MATCH(A2604,Input_Lieferant!$B$9:$B$158,0),MATCH(W2604,'Systemmanager - Datenassistent'!$A$8:$AE$8,0)),""), "")&amp;""</f>
        <v>XPwXhQajQjzpBhIVMOAVLOcOjOWFbW</v>
      </c>
      <c r="G2604" s="31"/>
      <c r="H2604" s="31"/>
      <c r="I2604" s="31"/>
      <c r="J2604" s="31"/>
      <c r="K2604" s="31"/>
      <c r="L2604" s="31"/>
      <c r="M2604" s="31"/>
      <c r="N2604" s="31"/>
      <c r="O2604" s="31"/>
      <c r="P2604" s="31"/>
      <c r="Q2604" s="31"/>
      <c r="R2604" s="31"/>
      <c r="S2604" s="31"/>
      <c r="T2604" s="31"/>
      <c r="U2604" s="31"/>
      <c r="V2604" s="31"/>
      <c r="W2604" s="31" t="str">
        <f t="shared" si="81"/>
        <v>V_NEXT_HIGHER</v>
      </c>
      <c r="X2604" s="31"/>
      <c r="Y2604" s="31"/>
      <c r="Z2604" s="31"/>
      <c r="AA2604" s="31"/>
      <c r="AB2604" s="31"/>
      <c r="AC2604" s="31"/>
      <c r="AD2604" s="31"/>
      <c r="AE2604" s="31"/>
      <c r="AF2604" s="31"/>
      <c r="AG2604" s="31"/>
      <c r="AH2604" s="31"/>
    </row>
    <row r="2605" spans="1:34" x14ac:dyDescent="0.4">
      <c r="A2605" s="31">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31"/>
      <c r="C2605" s="25" t="str">
        <f t="shared" si="80"/>
        <v>001</v>
      </c>
      <c r="D2605" s="31"/>
      <c r="E2605" s="31"/>
      <c r="F2605" s="31" t="str">
        <f>IF(A2605&lt;&gt;"", _xlfn.IFNA(INDEX(Grunddaten!$A$9:$S$159,MATCH(A2605,Input_Lieferant!$B$9:$B$158,0),MATCH(W2605,Grunddaten!$A$8:$M$8,0)),""), "")&amp;""</f>
        <v/>
      </c>
      <c r="G2605" s="31"/>
      <c r="H2605" s="31"/>
      <c r="I2605" s="31"/>
      <c r="J2605" s="31"/>
      <c r="K2605" s="31"/>
      <c r="L2605" s="31"/>
      <c r="M2605" s="31"/>
      <c r="N2605" s="31"/>
      <c r="O2605" s="31"/>
      <c r="P2605" s="31"/>
      <c r="Q2605" s="31"/>
      <c r="R2605" s="31"/>
      <c r="S2605" s="31"/>
      <c r="T2605" s="31"/>
      <c r="U2605" s="31"/>
      <c r="V2605" s="31"/>
      <c r="W2605" s="31" t="str">
        <f t="shared" si="81"/>
        <v>V_ZERTFLUG</v>
      </c>
      <c r="X2605" s="31"/>
      <c r="Y2605" s="31"/>
      <c r="Z2605" s="31"/>
      <c r="AA2605" s="31"/>
      <c r="AB2605" s="31"/>
      <c r="AC2605" s="31"/>
      <c r="AD2605" s="31"/>
      <c r="AE2605" s="31"/>
      <c r="AF2605" s="31"/>
      <c r="AG2605" s="31"/>
      <c r="AH2605" s="31"/>
    </row>
    <row r="2606" spans="1:34" x14ac:dyDescent="0.4">
      <c r="A2606" s="31">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31"/>
      <c r="C2606" s="25" t="str">
        <f t="shared" si="80"/>
        <v>001</v>
      </c>
      <c r="D2606" s="31"/>
      <c r="E2606" s="31"/>
      <c r="F2606" s="31" t="str">
        <f>IF(A2606&lt;&gt;"", _xlfn.IFNA(INDEX('Systemmanager - Datenassistent'!$A$9:$AE$159,MATCH(A2606,Input_Lieferant!$B$9:$B$158,0),MATCH(W2606,'Systemmanager - Datenassistent'!$A$8:$AE$8,0)),""), "")&amp;""</f>
        <v>X</v>
      </c>
      <c r="G2606" s="31"/>
      <c r="H2606" s="31"/>
      <c r="I2606" s="31"/>
      <c r="J2606" s="31"/>
      <c r="K2606" s="31"/>
      <c r="L2606" s="31"/>
      <c r="M2606" s="31"/>
      <c r="N2606" s="31"/>
      <c r="O2606" s="31"/>
      <c r="P2606" s="31"/>
      <c r="Q2606" s="31"/>
      <c r="R2606" s="31"/>
      <c r="S2606" s="31"/>
      <c r="T2606" s="31"/>
      <c r="U2606" s="31"/>
      <c r="V2606" s="31"/>
      <c r="W2606" s="31" t="str">
        <f t="shared" si="81"/>
        <v>V_APM</v>
      </c>
      <c r="X2606" s="31"/>
      <c r="Y2606" s="31"/>
      <c r="Z2606" s="31"/>
      <c r="AA2606" s="31"/>
      <c r="AB2606" s="31"/>
      <c r="AC2606" s="31"/>
      <c r="AD2606" s="31"/>
      <c r="AE2606" s="31"/>
      <c r="AF2606" s="31"/>
      <c r="AG2606" s="31"/>
      <c r="AH2606" s="31"/>
    </row>
    <row r="2607" spans="1:34" x14ac:dyDescent="0.4">
      <c r="A2607" s="31">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31"/>
      <c r="C2607" s="25" t="str">
        <f t="shared" si="80"/>
        <v>001</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V_CHEOPS</v>
      </c>
      <c r="X2607" s="31"/>
      <c r="Y2607" s="31"/>
      <c r="Z2607" s="31"/>
      <c r="AA2607" s="31"/>
      <c r="AB2607" s="31"/>
      <c r="AC2607" s="31"/>
      <c r="AD2607" s="31"/>
      <c r="AE2607" s="31"/>
      <c r="AF2607" s="31"/>
      <c r="AG2607" s="31"/>
      <c r="AH2607" s="31"/>
    </row>
    <row r="2608" spans="1:34" x14ac:dyDescent="0.4">
      <c r="A2608" s="31">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31"/>
      <c r="C2608" s="25" t="str">
        <f t="shared" si="80"/>
        <v>001</v>
      </c>
      <c r="D2608" s="31"/>
      <c r="E2608" s="31"/>
      <c r="F2608" s="31" t="str">
        <f>IF(A2608&lt;&gt;"", _xlfn.IFNA(INDEX('Systemmanager - Datenassistent'!$A$9:$AE$159,MATCH(A2608,Input_Lieferant!$B$9:$B$158,0),MATCH(W2608,'Systemmanager - Datenassistent'!$A$8:$AE$8,0)),""), "")&amp;""</f>
        <v/>
      </c>
      <c r="G2608" s="31"/>
      <c r="H2608" s="31"/>
      <c r="I2608" s="31"/>
      <c r="J2608" s="31"/>
      <c r="K2608" s="31"/>
      <c r="L2608" s="31"/>
      <c r="M2608" s="31"/>
      <c r="N2608" s="31"/>
      <c r="O2608" s="31"/>
      <c r="P2608" s="31"/>
      <c r="Q2608" s="31"/>
      <c r="R2608" s="31"/>
      <c r="S2608" s="31"/>
      <c r="T2608" s="31"/>
      <c r="U2608" s="31"/>
      <c r="V2608" s="31"/>
      <c r="W2608" s="31" t="str">
        <f t="shared" si="81"/>
        <v>V_SVSAA</v>
      </c>
      <c r="X2608" s="31"/>
      <c r="Y2608" s="31"/>
      <c r="Z2608" s="31"/>
      <c r="AA2608" s="31"/>
      <c r="AB2608" s="31"/>
      <c r="AC2608" s="31"/>
      <c r="AD2608" s="31"/>
      <c r="AE2608" s="31"/>
      <c r="AF2608" s="31"/>
      <c r="AG2608" s="31"/>
      <c r="AH2608" s="31"/>
    </row>
    <row r="2609" spans="1:34" x14ac:dyDescent="0.4">
      <c r="A2609" s="31">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31"/>
      <c r="C2609" s="25" t="str">
        <f t="shared" si="80"/>
        <v>001</v>
      </c>
      <c r="D2609" s="31"/>
      <c r="E2609" s="31"/>
      <c r="F2609" s="31" t="str">
        <f>IF(A2609&lt;&gt;"", IFERROR(ROUND(INDEX(Input_Lieferant!$A$9:$AS$159,MATCH(A2609,Input_Lieferant!$B$9:$B$158,0),MATCH(W2609,Input_Lieferant!$A$8:$AS$8,0)),2),""), "")&amp;""</f>
        <v>5.37</v>
      </c>
      <c r="G2609" s="31"/>
      <c r="H2609" s="31"/>
      <c r="I2609" s="31"/>
      <c r="J2609" s="31"/>
      <c r="K2609" s="31"/>
      <c r="L2609" s="31"/>
      <c r="M2609" s="31"/>
      <c r="N2609" s="31"/>
      <c r="O2609" s="31"/>
      <c r="P2609" s="31"/>
      <c r="Q2609" s="31"/>
      <c r="R2609" s="31"/>
      <c r="S2609" s="31"/>
      <c r="T2609" s="31"/>
      <c r="U2609" s="31"/>
      <c r="V2609" s="31"/>
      <c r="W2609" s="31" t="str">
        <f t="shared" si="81"/>
        <v>V_BEWERTUNGSPREIS</v>
      </c>
      <c r="X2609" s="31"/>
      <c r="Y2609" s="31"/>
      <c r="Z2609" s="31"/>
      <c r="AA2609" s="31"/>
      <c r="AB2609" s="31"/>
      <c r="AC2609" s="31"/>
      <c r="AD2609" s="31"/>
      <c r="AE2609" s="31"/>
      <c r="AF2609" s="31"/>
      <c r="AG2609" s="31"/>
      <c r="AH2609" s="31"/>
    </row>
    <row r="2610" spans="1:34" x14ac:dyDescent="0.4">
      <c r="A2610" s="31">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31"/>
      <c r="C2610" s="25" t="str">
        <f t="shared" si="80"/>
        <v>001</v>
      </c>
      <c r="D2610" s="31"/>
      <c r="E2610" s="31"/>
      <c r="F2610" s="31" t="str">
        <f>IF(A2610&lt;&gt;"", _xlfn.IFNA(INDEX(Input_Lieferant!$A$9:$AS$159,MATCH(A2610,Input_Lieferant!$B$9:$B$158,0),MATCH(W2610,Input_Lieferant!$A$8:$AS$8,0)),""), "")&amp;""</f>
        <v>CHF</v>
      </c>
      <c r="G2610" s="31"/>
      <c r="H2610" s="31"/>
      <c r="I2610" s="31"/>
      <c r="J2610" s="31"/>
      <c r="K2610" s="31"/>
      <c r="L2610" s="31"/>
      <c r="M2610" s="31"/>
      <c r="N2610" s="31"/>
      <c r="O2610" s="31"/>
      <c r="P2610" s="31"/>
      <c r="Q2610" s="31"/>
      <c r="R2610" s="31"/>
      <c r="S2610" s="31"/>
      <c r="T2610" s="31"/>
      <c r="U2610" s="31"/>
      <c r="V2610" s="31"/>
      <c r="W2610" s="31" t="str">
        <f t="shared" si="81"/>
        <v>V_WAEHRUNG</v>
      </c>
      <c r="X2610" s="31"/>
      <c r="Y2610" s="31"/>
      <c r="Z2610" s="31"/>
      <c r="AA2610" s="31"/>
      <c r="AB2610" s="31"/>
      <c r="AC2610" s="31"/>
      <c r="AD2610" s="31"/>
      <c r="AE2610" s="31"/>
      <c r="AF2610" s="31"/>
      <c r="AG2610" s="31"/>
      <c r="AH2610" s="31"/>
    </row>
    <row r="2611" spans="1:34" x14ac:dyDescent="0.4">
      <c r="A2611" s="31">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31"/>
      <c r="C2611" s="25" t="str">
        <f t="shared" si="80"/>
        <v>001</v>
      </c>
      <c r="D2611" s="31"/>
      <c r="E2611" s="31"/>
      <c r="F2611" s="31" t="str">
        <f>IF(A2611&lt;&gt;"", _xlfn.IFNA(INDEX(Input_Lieferant!$A$9:$AS$159,MATCH(A2611,Input_Lieferant!$B$9:$B$158,0),MATCH(W2611,Input_Lieferant!$A$8:$AS$8,0)),""), "")&amp;""</f>
        <v>87</v>
      </c>
      <c r="G2611" s="31"/>
      <c r="H2611" s="31"/>
      <c r="I2611" s="31"/>
      <c r="J2611" s="31"/>
      <c r="K2611" s="31"/>
      <c r="L2611" s="31"/>
      <c r="M2611" s="31"/>
      <c r="N2611" s="31"/>
      <c r="O2611" s="31"/>
      <c r="P2611" s="31"/>
      <c r="Q2611" s="31"/>
      <c r="R2611" s="31"/>
      <c r="S2611" s="31"/>
      <c r="T2611" s="31"/>
      <c r="U2611" s="31"/>
      <c r="V2611" s="31"/>
      <c r="W2611" s="31" t="str">
        <f t="shared" si="81"/>
        <v>V_PREISEINHEIT</v>
      </c>
      <c r="X2611" s="31"/>
      <c r="Y2611" s="31"/>
      <c r="Z2611" s="31"/>
      <c r="AA2611" s="31"/>
      <c r="AB2611" s="31"/>
      <c r="AC2611" s="31"/>
      <c r="AD2611" s="31"/>
      <c r="AE2611" s="31"/>
      <c r="AF2611" s="31"/>
      <c r="AG2611" s="31"/>
      <c r="AH2611" s="31"/>
    </row>
    <row r="2612" spans="1:34" x14ac:dyDescent="0.4">
      <c r="A2612" s="31">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31"/>
      <c r="C2612" s="25" t="str">
        <f t="shared" si="80"/>
        <v>001</v>
      </c>
      <c r="D2612" s="31"/>
      <c r="E2612" s="31"/>
      <c r="F2612" s="31">
        <f ca="1">IF(A2612&lt;&gt;"",NOW(),"")</f>
        <v>45755.458306597226</v>
      </c>
      <c r="G2612" s="31"/>
      <c r="H2612" s="31"/>
      <c r="I2612" s="31"/>
      <c r="J2612" s="31"/>
      <c r="K2612" s="31"/>
      <c r="L2612" s="31"/>
      <c r="M2612" s="31"/>
      <c r="N2612" s="31"/>
      <c r="O2612" s="31"/>
      <c r="P2612" s="31"/>
      <c r="Q2612" s="31"/>
      <c r="R2612" s="31"/>
      <c r="S2612" s="31"/>
      <c r="T2612" s="31"/>
      <c r="U2612" s="31"/>
      <c r="V2612" s="31"/>
      <c r="W2612" s="31" t="str">
        <f t="shared" si="81"/>
        <v>V_GUELTIGAB</v>
      </c>
      <c r="X2612" s="31"/>
      <c r="Y2612" s="31"/>
      <c r="Z2612" s="31"/>
      <c r="AA2612" s="31"/>
      <c r="AB2612" s="31"/>
      <c r="AC2612" s="31"/>
      <c r="AD2612" s="31"/>
      <c r="AE2612" s="31"/>
      <c r="AF2612" s="31"/>
      <c r="AG2612" s="31"/>
      <c r="AH2612" s="31"/>
    </row>
    <row r="2613" spans="1:34" x14ac:dyDescent="0.4">
      <c r="A2613" s="31">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31"/>
      <c r="C2613" s="25" t="str">
        <f t="shared" si="80"/>
        <v>001</v>
      </c>
      <c r="D2613" s="31"/>
      <c r="E2613" s="31"/>
      <c r="F2613" s="31" t="str">
        <f>IF(A2613&lt;&gt;"", _xlfn.IFNA(INDEX('Systemmanager - Datenassistent'!$A$9:$AE$159,MATCH(A2613,Input_Lieferant!$B$9:$B$158,0),MATCH(W2613,'Systemmanager - Datenassistent'!$A$8:$AE$8,0)),""), "")&amp;""</f>
        <v>X</v>
      </c>
      <c r="G2613" s="31"/>
      <c r="H2613" s="31"/>
      <c r="I2613" s="31"/>
      <c r="J2613" s="31"/>
      <c r="K2613" s="31"/>
      <c r="L2613" s="31"/>
      <c r="M2613" s="31"/>
      <c r="N2613" s="31"/>
      <c r="O2613" s="31"/>
      <c r="P2613" s="31"/>
      <c r="Q2613" s="31"/>
      <c r="R2613" s="31"/>
      <c r="S2613" s="31"/>
      <c r="T2613" s="31"/>
      <c r="U2613" s="31"/>
      <c r="V2613" s="31"/>
      <c r="W2613" s="31" t="str">
        <f t="shared" si="81"/>
        <v>V_MIET_RELEVANZ</v>
      </c>
      <c r="X2613" s="31"/>
      <c r="Y2613" s="31"/>
      <c r="Z2613" s="31"/>
      <c r="AA2613" s="31"/>
      <c r="AB2613" s="31"/>
      <c r="AC2613" s="31"/>
      <c r="AD2613" s="31"/>
      <c r="AE2613" s="31"/>
      <c r="AF2613" s="31"/>
      <c r="AG2613" s="31"/>
      <c r="AH2613" s="31"/>
    </row>
    <row r="2614" spans="1:34" x14ac:dyDescent="0.4">
      <c r="A2614" s="31">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31"/>
      <c r="C2614" s="25" t="str">
        <f t="shared" si="80"/>
        <v>001</v>
      </c>
      <c r="D2614" s="31"/>
      <c r="E2614" s="31"/>
      <c r="F2614" s="31" t="str">
        <f>IF(A2614&lt;&gt;"", _xlfn.IFNA(INDEX('Systemmanager - Datenassistent'!$A$9:$AE$159,MATCH(A2614,Input_Lieferant!$B$9:$B$158,0),MATCH(W2614,'Systemmanager - Datenassistent'!$A$8:$AE$8,0)),""), "")&amp;""</f>
        <v>9</v>
      </c>
      <c r="G2614" s="31"/>
      <c r="H2614" s="31"/>
      <c r="I2614" s="31"/>
      <c r="J2614" s="31"/>
      <c r="K2614" s="31"/>
      <c r="L2614" s="31"/>
      <c r="M2614" s="31"/>
      <c r="N2614" s="31"/>
      <c r="O2614" s="31"/>
      <c r="P2614" s="31"/>
      <c r="Q2614" s="31"/>
      <c r="R2614" s="31"/>
      <c r="S2614" s="31"/>
      <c r="T2614" s="31"/>
      <c r="U2614" s="31"/>
      <c r="V2614" s="31"/>
      <c r="W2614" s="31" t="str">
        <f t="shared" si="81"/>
        <v>V_NACHSCHUBKLASSE</v>
      </c>
      <c r="X2614" s="31"/>
      <c r="Y2614" s="31"/>
      <c r="Z2614" s="31"/>
      <c r="AA2614" s="31"/>
      <c r="AB2614" s="31"/>
      <c r="AC2614" s="31"/>
      <c r="AD2614" s="31"/>
      <c r="AE2614" s="31"/>
      <c r="AF2614" s="31"/>
      <c r="AG2614" s="31"/>
      <c r="AH2614" s="31"/>
    </row>
    <row r="2615" spans="1:34" x14ac:dyDescent="0.4">
      <c r="A2615" s="31">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31"/>
      <c r="C2615" s="25" t="str">
        <f t="shared" si="80"/>
        <v>001</v>
      </c>
      <c r="D2615" s="31"/>
      <c r="E2615" s="31"/>
      <c r="F2615" s="31" t="str">
        <f>IF(A2615&lt;&gt;"", _xlfn.IFNA(INDEX(Input_Lieferant!$A$9:$AS$159,MATCH(A2615,Input_Lieferant!$B$9:$B$158,0),MATCH(W2615,Input_Lieferant!$A$8:$AS$8,0)),""), "")&amp;""</f>
        <v>56</v>
      </c>
      <c r="G2615" s="31"/>
      <c r="H2615" s="31"/>
      <c r="I2615" s="31"/>
      <c r="J2615" s="31"/>
      <c r="K2615" s="31"/>
      <c r="L2615" s="31"/>
      <c r="M2615" s="31"/>
      <c r="N2615" s="31"/>
      <c r="O2615" s="31"/>
      <c r="P2615" s="31"/>
      <c r="Q2615" s="31"/>
      <c r="R2615" s="31"/>
      <c r="S2615" s="31"/>
      <c r="T2615" s="31"/>
      <c r="U2615" s="31"/>
      <c r="V2615" s="31"/>
      <c r="W2615" s="31" t="str">
        <f t="shared" si="81"/>
        <v>V_LAGERFAEHIGKEIT</v>
      </c>
      <c r="X2615" s="31"/>
      <c r="Y2615" s="31"/>
      <c r="Z2615" s="31"/>
      <c r="AA2615" s="31"/>
      <c r="AB2615" s="31"/>
      <c r="AC2615" s="31"/>
      <c r="AD2615" s="31"/>
      <c r="AE2615" s="31"/>
      <c r="AF2615" s="31"/>
      <c r="AG2615" s="31"/>
      <c r="AH2615" s="31"/>
    </row>
    <row r="2616" spans="1:34" x14ac:dyDescent="0.4">
      <c r="A2616" s="31">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31"/>
      <c r="C2616" s="25" t="str">
        <f t="shared" si="80"/>
        <v>001</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V_BETRIEBSMITTEL</v>
      </c>
      <c r="X2616" s="31"/>
      <c r="Y2616" s="31"/>
      <c r="Z2616" s="31"/>
      <c r="AA2616" s="31"/>
      <c r="AB2616" s="31"/>
      <c r="AC2616" s="31"/>
      <c r="AD2616" s="31"/>
      <c r="AE2616" s="31"/>
      <c r="AF2616" s="31"/>
      <c r="AG2616" s="31"/>
      <c r="AH2616" s="31"/>
    </row>
    <row r="2617" spans="1:34" x14ac:dyDescent="0.4">
      <c r="A2617" s="31">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31"/>
      <c r="C2617" s="25" t="str">
        <f t="shared" si="80"/>
        <v>001</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V_SONDERBETRIEBSMITTEL_MKZ</v>
      </c>
      <c r="X2617" s="31"/>
      <c r="Y2617" s="31"/>
      <c r="Z2617" s="31"/>
      <c r="AA2617" s="31"/>
      <c r="AB2617" s="31"/>
      <c r="AC2617" s="31"/>
      <c r="AD2617" s="31"/>
      <c r="AE2617" s="31"/>
      <c r="AF2617" s="31"/>
      <c r="AG2617" s="31"/>
      <c r="AH2617" s="31"/>
    </row>
    <row r="2618" spans="1:34" x14ac:dyDescent="0.4">
      <c r="A2618" s="31">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31"/>
      <c r="C2618" s="25" t="str">
        <f t="shared" si="80"/>
        <v>001</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31"/>
      <c r="H2618" s="31"/>
      <c r="I2618" s="31"/>
      <c r="J2618" s="31"/>
      <c r="K2618" s="31"/>
      <c r="L2618" s="31"/>
      <c r="M2618" s="31"/>
      <c r="N2618" s="31"/>
      <c r="O2618" s="31"/>
      <c r="P2618" s="31"/>
      <c r="Q2618" s="31"/>
      <c r="R2618" s="31"/>
      <c r="S2618" s="31"/>
      <c r="T2618" s="31"/>
      <c r="U2618" s="31"/>
      <c r="V2618" s="31"/>
      <c r="W2618" s="31" t="str">
        <f t="shared" si="81"/>
        <v>V_SONDERBETRIEBSMITTEL_PRD</v>
      </c>
      <c r="X2618" s="31"/>
      <c r="Y2618" s="31"/>
      <c r="Z2618" s="31"/>
      <c r="AA2618" s="31"/>
      <c r="AB2618" s="31"/>
      <c r="AC2618" s="31"/>
      <c r="AD2618" s="31"/>
      <c r="AE2618" s="31"/>
      <c r="AF2618" s="31"/>
      <c r="AG2618" s="31"/>
      <c r="AH2618" s="31"/>
    </row>
    <row r="2619" spans="1:34" x14ac:dyDescent="0.4">
      <c r="A2619" s="31">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31"/>
      <c r="C2619" s="25" t="str">
        <f t="shared" si="80"/>
        <v>001</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V_SONDERBETRIEBSMITTEL_TRP</v>
      </c>
      <c r="X2619" s="31"/>
      <c r="Y2619" s="31"/>
      <c r="Z2619" s="31"/>
      <c r="AA2619" s="31"/>
      <c r="AB2619" s="31"/>
      <c r="AC2619" s="31"/>
      <c r="AD2619" s="31"/>
      <c r="AE2619" s="31"/>
      <c r="AF2619" s="31"/>
      <c r="AG2619" s="31"/>
      <c r="AH2619" s="31"/>
    </row>
    <row r="2620" spans="1:34" x14ac:dyDescent="0.4">
      <c r="A2620" s="31">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31"/>
      <c r="C2620" s="25" t="str">
        <f t="shared" si="80"/>
        <v>001</v>
      </c>
      <c r="D2620" s="31"/>
      <c r="E2620" s="31"/>
      <c r="F2620" s="31" t="str">
        <f>IF(A2620&lt;&gt;"", _xlfn.IFNA(INDEX(Grunddaten!$A$9:$S$159,MATCH(A2620,Input_Lieferant!$B$9:$B$158,0),MATCH(W2620,Grunddaten!$A$8:$M$8,0)),""), "")&amp;""</f>
        <v>gKkKkdfVxpIVxEnOWTzkbuFmNwnlSR</v>
      </c>
      <c r="G2620" s="31"/>
      <c r="H2620" s="31"/>
      <c r="I2620" s="31"/>
      <c r="J2620" s="31"/>
      <c r="K2620" s="31"/>
      <c r="L2620" s="31"/>
      <c r="M2620" s="31"/>
      <c r="N2620" s="31"/>
      <c r="O2620" s="31"/>
      <c r="P2620" s="31"/>
      <c r="Q2620" s="31"/>
      <c r="R2620" s="31"/>
      <c r="S2620" s="31"/>
      <c r="T2620" s="31"/>
      <c r="U2620" s="31"/>
      <c r="V2620" s="31"/>
      <c r="W2620" s="31" t="str">
        <f t="shared" si="81"/>
        <v>V_A_NUMMER</v>
      </c>
      <c r="X2620" s="31"/>
      <c r="Y2620" s="31"/>
      <c r="Z2620" s="31"/>
      <c r="AA2620" s="31"/>
      <c r="AB2620" s="31"/>
      <c r="AC2620" s="31"/>
      <c r="AD2620" s="31"/>
      <c r="AE2620" s="31"/>
      <c r="AF2620" s="31"/>
      <c r="AG2620" s="31"/>
      <c r="AH2620" s="31"/>
    </row>
    <row r="2621" spans="1:34" x14ac:dyDescent="0.4">
      <c r="A2621" s="31">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31"/>
      <c r="C2621" s="25" t="str">
        <f t="shared" si="80"/>
        <v>001</v>
      </c>
      <c r="D2621" s="31"/>
      <c r="E2621" s="31"/>
      <c r="F2621" s="31" t="str">
        <f>IF(A2621&lt;&gt;"", _xlfn.IFNA(INDEX(Grunddaten!$A$9:$S$159,MATCH(A2621,Input_Lieferant!$B$9:$B$158,0),MATCH(W2621,Grunddaten!$A$8:$M$8,0)),""), "")&amp;""</f>
        <v>6.2</v>
      </c>
      <c r="G2621" s="31"/>
      <c r="H2621" s="31"/>
      <c r="I2621" s="31"/>
      <c r="J2621" s="31"/>
      <c r="K2621" s="31"/>
      <c r="L2621" s="31"/>
      <c r="M2621" s="31"/>
      <c r="N2621" s="31"/>
      <c r="O2621" s="31"/>
      <c r="P2621" s="31"/>
      <c r="Q2621" s="31"/>
      <c r="R2621" s="31"/>
      <c r="S2621" s="31"/>
      <c r="T2621" s="31"/>
      <c r="U2621" s="31"/>
      <c r="V2621" s="31"/>
      <c r="W2621" s="31" t="str">
        <f t="shared" si="81"/>
        <v>V_REVFREMD</v>
      </c>
      <c r="X2621" s="31"/>
      <c r="Y2621" s="31"/>
      <c r="Z2621" s="31"/>
      <c r="AA2621" s="31"/>
      <c r="AB2621" s="31"/>
      <c r="AC2621" s="31"/>
      <c r="AD2621" s="31"/>
      <c r="AE2621" s="31"/>
      <c r="AF2621" s="31"/>
      <c r="AG2621" s="31"/>
      <c r="AH2621" s="31"/>
    </row>
    <row r="2622" spans="1:34" x14ac:dyDescent="0.4">
      <c r="A2622" s="31">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31"/>
      <c r="C2622" s="25" t="str">
        <f t="shared" si="80"/>
        <v>001</v>
      </c>
      <c r="D2622" s="31"/>
      <c r="E2622" s="31"/>
      <c r="F2622" s="31" t="str">
        <f>IF(A2622&lt;&gt;"", _xlfn.IFNA(INDEX(Grunddaten!$A$9:$S$159,MATCH(A2622,Input_Lieferant!$B$9:$B$158,0),MATCH(W2622,Grunddaten!$A$8:$M$8,0)),""), "")&amp;""</f>
        <v>7.72</v>
      </c>
      <c r="G2622" s="31"/>
      <c r="H2622" s="31"/>
      <c r="I2622" s="31"/>
      <c r="J2622" s="31"/>
      <c r="K2622" s="31"/>
      <c r="L2622" s="31"/>
      <c r="M2622" s="31"/>
      <c r="N2622" s="31"/>
      <c r="O2622" s="31"/>
      <c r="P2622" s="31"/>
      <c r="Q2622" s="31"/>
      <c r="R2622" s="31"/>
      <c r="S2622" s="31"/>
      <c r="T2622" s="31"/>
      <c r="U2622" s="31"/>
      <c r="V2622" s="31"/>
      <c r="W2622" s="31" t="str">
        <f t="shared" si="81"/>
        <v>V_REVEIGEN</v>
      </c>
      <c r="X2622" s="31"/>
      <c r="Y2622" s="31"/>
      <c r="Z2622" s="31"/>
      <c r="AA2622" s="31"/>
      <c r="AB2622" s="31"/>
      <c r="AC2622" s="31"/>
      <c r="AD2622" s="31"/>
      <c r="AE2622" s="31"/>
      <c r="AF2622" s="31"/>
      <c r="AG2622" s="31"/>
      <c r="AH2622" s="31"/>
    </row>
    <row r="2623" spans="1:34" x14ac:dyDescent="0.4">
      <c r="A2623" s="31">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31"/>
      <c r="C2623" s="25" t="str">
        <f t="shared" si="80"/>
        <v>001</v>
      </c>
      <c r="D2623" s="31"/>
      <c r="E2623" s="31"/>
      <c r="F2623" s="31" t="str">
        <f>IF(A2623&lt;&gt;"", _xlfn.IFNA(INDEX('Systemmanager - Datenassistent'!$A$9:$AE$159,MATCH(A2623,Input_Lieferant!$B$9:$B$158,0),MATCH(W2623,'Systemmanager - Datenassistent'!$A$8:$AE$8,0)),""), "")&amp;""</f>
        <v>FFtcKEunEFnafPIJjsBWXKTziwMooN</v>
      </c>
      <c r="G2623" s="31"/>
      <c r="H2623" s="31"/>
      <c r="I2623" s="31"/>
      <c r="J2623" s="31"/>
      <c r="K2623" s="31"/>
      <c r="L2623" s="31"/>
      <c r="M2623" s="31"/>
      <c r="N2623" s="31"/>
      <c r="O2623" s="31"/>
      <c r="P2623" s="31"/>
      <c r="Q2623" s="31"/>
      <c r="R2623" s="31"/>
      <c r="S2623" s="31"/>
      <c r="T2623" s="31"/>
      <c r="U2623" s="31"/>
      <c r="V2623" s="31"/>
      <c r="W2623" s="31" t="str">
        <f t="shared" si="81"/>
        <v>V_SYSTEMMANAGER</v>
      </c>
      <c r="X2623" s="31"/>
      <c r="Y2623" s="31"/>
      <c r="Z2623" s="31"/>
      <c r="AA2623" s="31"/>
      <c r="AB2623" s="31"/>
      <c r="AC2623" s="31"/>
      <c r="AD2623" s="31"/>
      <c r="AE2623" s="31"/>
      <c r="AF2623" s="31"/>
      <c r="AG2623" s="31"/>
      <c r="AH2623" s="31"/>
    </row>
    <row r="2624" spans="1:34" x14ac:dyDescent="0.4">
      <c r="A2624" s="31">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31"/>
      <c r="C2624" s="25" t="str">
        <f t="shared" si="80"/>
        <v>001</v>
      </c>
      <c r="D2624" s="31"/>
      <c r="E2624" s="31"/>
      <c r="F2624" s="31" t="str">
        <f>IF(A2624&lt;&gt;"", _xlfn.IFNA(INDEX(Grunddaten!$A$9:$S$159,MATCH(A2624,Input_Lieferant!$B$9:$B$158,0),MATCH(W2624,Grunddaten!$A$8:$M$8,0)),""), "")&amp;""</f>
        <v>U</v>
      </c>
      <c r="G2624" s="31"/>
      <c r="H2624" s="31"/>
      <c r="I2624" s="31"/>
      <c r="J2624" s="31"/>
      <c r="K2624" s="31"/>
      <c r="L2624" s="31"/>
      <c r="M2624" s="31"/>
      <c r="N2624" s="31"/>
      <c r="O2624" s="31"/>
      <c r="P2624" s="31"/>
      <c r="Q2624" s="31"/>
      <c r="R2624" s="31"/>
      <c r="S2624" s="31"/>
      <c r="T2624" s="31"/>
      <c r="U2624" s="31"/>
      <c r="V2624" s="31"/>
      <c r="W2624" s="31" t="str">
        <f t="shared" si="81"/>
        <v>V_UEBERSETZUNG</v>
      </c>
      <c r="X2624" s="31"/>
      <c r="Y2624" s="31"/>
      <c r="Z2624" s="31"/>
      <c r="AA2624" s="31"/>
      <c r="AB2624" s="31"/>
      <c r="AC2624" s="31"/>
      <c r="AD2624" s="31"/>
      <c r="AE2624" s="31"/>
      <c r="AF2624" s="31"/>
      <c r="AG2624" s="31"/>
      <c r="AH2624" s="31"/>
    </row>
    <row r="2625" spans="1:34" x14ac:dyDescent="0.4">
      <c r="A2625" s="31">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31"/>
      <c r="C2625" s="25" t="str">
        <f t="shared" si="80"/>
        <v>001</v>
      </c>
      <c r="D2625" s="31"/>
      <c r="E2625" s="31"/>
      <c r="F2625" s="31" t="str">
        <f>IF(A2625&lt;&gt;"", _xlfn.IFNA(INDEX('Systemmanager - Datenassistent'!$A$9:$AE$159,MATCH(A2625,Input_Lieferant!$B$9:$B$158,0),MATCH(W2625,'Systemmanager - Datenassistent'!$A$8:$AE$8,0)),""), "")&amp;""</f>
        <v>yhDodzBFngRKBVGbyVLoGyKLzDCGIH</v>
      </c>
      <c r="G2625" s="31"/>
      <c r="H2625" s="31"/>
      <c r="I2625" s="31"/>
      <c r="J2625" s="31"/>
      <c r="K2625" s="31"/>
      <c r="L2625" s="31"/>
      <c r="M2625" s="31"/>
      <c r="N2625" s="31"/>
      <c r="O2625" s="31"/>
      <c r="P2625" s="31"/>
      <c r="Q2625" s="31"/>
      <c r="R2625" s="31"/>
      <c r="S2625" s="31"/>
      <c r="T2625" s="31"/>
      <c r="U2625" s="31"/>
      <c r="V2625" s="31"/>
      <c r="W2625" s="31" t="str">
        <f t="shared" si="81"/>
        <v>V_KENNZIFFER</v>
      </c>
      <c r="X2625" s="31"/>
      <c r="Y2625" s="31"/>
      <c r="Z2625" s="31"/>
      <c r="AA2625" s="31"/>
      <c r="AB2625" s="31"/>
      <c r="AC2625" s="31"/>
      <c r="AD2625" s="31"/>
      <c r="AE2625" s="31"/>
      <c r="AF2625" s="31"/>
      <c r="AG2625" s="31"/>
      <c r="AH2625" s="31"/>
    </row>
    <row r="2626" spans="1:34" x14ac:dyDescent="0.4">
      <c r="A2626" s="31">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31"/>
      <c r="C2626" s="25" t="str">
        <f t="shared" ref="C2626:C2689" si="82">IF(A2626="","","001")</f>
        <v>001</v>
      </c>
      <c r="D2626" s="31"/>
      <c r="E2626" s="31"/>
      <c r="F2626" s="31" t="str">
        <f>IF(A2626&lt;&gt;"", _xlfn.IFNA(INDEX('Systemmanager - Datenassistent'!$A$9:$AE$159,MATCH(A2626,Input_Lieferant!$B$9:$B$158,0),MATCH(W2626,'Systemmanager - Datenassistent'!$A$8:$AE$8,0)),""), "")&amp;""</f>
        <v>ysMNXrTPgSfIABqGijyrQnXKCNySqc</v>
      </c>
      <c r="G2626" s="31"/>
      <c r="H2626" s="31"/>
      <c r="I2626" s="31"/>
      <c r="J2626" s="31"/>
      <c r="K2626" s="31"/>
      <c r="L2626" s="31"/>
      <c r="M2626" s="31"/>
      <c r="N2626" s="31"/>
      <c r="O2626" s="31"/>
      <c r="P2626" s="31"/>
      <c r="Q2626" s="31"/>
      <c r="R2626" s="31"/>
      <c r="S2626" s="31"/>
      <c r="T2626" s="31"/>
      <c r="U2626" s="31"/>
      <c r="V2626" s="31"/>
      <c r="W2626" s="31" t="str">
        <f t="shared" si="81"/>
        <v>V_NEXT_HIGHER</v>
      </c>
      <c r="X2626" s="31"/>
      <c r="Y2626" s="31"/>
      <c r="Z2626" s="31"/>
      <c r="AA2626" s="31"/>
      <c r="AB2626" s="31"/>
      <c r="AC2626" s="31"/>
      <c r="AD2626" s="31"/>
      <c r="AE2626" s="31"/>
      <c r="AF2626" s="31"/>
      <c r="AG2626" s="31"/>
      <c r="AH2626" s="31"/>
    </row>
    <row r="2627" spans="1:34" x14ac:dyDescent="0.4">
      <c r="A2627" s="31">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31"/>
      <c r="C2627" s="25" t="str">
        <f t="shared" si="82"/>
        <v>001</v>
      </c>
      <c r="D2627" s="31"/>
      <c r="E2627" s="31"/>
      <c r="F2627" s="31" t="str">
        <f>IF(A2627&lt;&gt;"", _xlfn.IFNA(INDEX(Grunddaten!$A$9:$S$159,MATCH(A2627,Input_Lieferant!$B$9:$B$158,0),MATCH(W2627,Grunddaten!$A$8:$M$8,0)),""), "")&amp;""</f>
        <v>J</v>
      </c>
      <c r="G2627" s="31"/>
      <c r="H2627" s="31"/>
      <c r="I2627" s="31"/>
      <c r="J2627" s="31"/>
      <c r="K2627" s="31"/>
      <c r="L2627" s="31"/>
      <c r="M2627" s="31"/>
      <c r="N2627" s="31"/>
      <c r="O2627" s="31"/>
      <c r="P2627" s="31"/>
      <c r="Q2627" s="31"/>
      <c r="R2627" s="31"/>
      <c r="S2627" s="31"/>
      <c r="T2627" s="31"/>
      <c r="U2627" s="31"/>
      <c r="V2627" s="31"/>
      <c r="W2627" s="31" t="str">
        <f t="shared" si="81"/>
        <v>V_ZERTFLUG</v>
      </c>
      <c r="X2627" s="31"/>
      <c r="Y2627" s="31"/>
      <c r="Z2627" s="31"/>
      <c r="AA2627" s="31"/>
      <c r="AB2627" s="31"/>
      <c r="AC2627" s="31"/>
      <c r="AD2627" s="31"/>
      <c r="AE2627" s="31"/>
      <c r="AF2627" s="31"/>
      <c r="AG2627" s="31"/>
      <c r="AH2627" s="31"/>
    </row>
    <row r="2628" spans="1:34" x14ac:dyDescent="0.4">
      <c r="A2628" s="31">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31"/>
      <c r="C2628" s="25" t="str">
        <f t="shared" si="82"/>
        <v>001</v>
      </c>
      <c r="D2628" s="31"/>
      <c r="E2628" s="31"/>
      <c r="F2628" s="31" t="str">
        <f>IF(A2628&lt;&gt;"", _xlfn.IFNA(INDEX('Systemmanager - Datenassistent'!$A$9:$AE$159,MATCH(A2628,Input_Lieferant!$B$9:$B$158,0),MATCH(W2628,'Systemmanager - Datenassistent'!$A$8:$AE$8,0)),""), "")&amp;""</f>
        <v>X</v>
      </c>
      <c r="G2628" s="31"/>
      <c r="H2628" s="31"/>
      <c r="I2628" s="31"/>
      <c r="J2628" s="31"/>
      <c r="K2628" s="31"/>
      <c r="L2628" s="31"/>
      <c r="M2628" s="31"/>
      <c r="N2628" s="31"/>
      <c r="O2628" s="31"/>
      <c r="P2628" s="31"/>
      <c r="Q2628" s="31"/>
      <c r="R2628" s="31"/>
      <c r="S2628" s="31"/>
      <c r="T2628" s="31"/>
      <c r="U2628" s="31"/>
      <c r="V2628" s="31"/>
      <c r="W2628" s="31" t="str">
        <f t="shared" si="81"/>
        <v>V_APM</v>
      </c>
      <c r="X2628" s="31"/>
      <c r="Y2628" s="31"/>
      <c r="Z2628" s="31"/>
      <c r="AA2628" s="31"/>
      <c r="AB2628" s="31"/>
      <c r="AC2628" s="31"/>
      <c r="AD2628" s="31"/>
      <c r="AE2628" s="31"/>
      <c r="AF2628" s="31"/>
      <c r="AG2628" s="31"/>
      <c r="AH2628" s="31"/>
    </row>
    <row r="2629" spans="1:34" x14ac:dyDescent="0.4">
      <c r="A2629" s="31">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31"/>
      <c r="C2629" s="25" t="str">
        <f t="shared" si="82"/>
        <v>001</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V_CHEOPS</v>
      </c>
      <c r="X2629" s="31"/>
      <c r="Y2629" s="31"/>
      <c r="Z2629" s="31"/>
      <c r="AA2629" s="31"/>
      <c r="AB2629" s="31"/>
      <c r="AC2629" s="31"/>
      <c r="AD2629" s="31"/>
      <c r="AE2629" s="31"/>
      <c r="AF2629" s="31"/>
      <c r="AG2629" s="31"/>
      <c r="AH2629" s="31"/>
    </row>
    <row r="2630" spans="1:34" x14ac:dyDescent="0.4">
      <c r="A2630" s="31">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31"/>
      <c r="C2630" s="25" t="str">
        <f t="shared" si="82"/>
        <v>001</v>
      </c>
      <c r="D2630" s="31"/>
      <c r="E2630" s="31"/>
      <c r="F2630" s="31" t="str">
        <f>IF(A2630&lt;&gt;"", _xlfn.IFNA(INDEX('Systemmanager - Datenassistent'!$A$9:$AE$159,MATCH(A2630,Input_Lieferant!$B$9:$B$158,0),MATCH(W2630,'Systemmanager - Datenassistent'!$A$8:$AE$8,0)),""), "")&amp;""</f>
        <v>X</v>
      </c>
      <c r="G2630" s="31"/>
      <c r="H2630" s="31"/>
      <c r="I2630" s="31"/>
      <c r="J2630" s="31"/>
      <c r="K2630" s="31"/>
      <c r="L2630" s="31"/>
      <c r="M2630" s="31"/>
      <c r="N2630" s="31"/>
      <c r="O2630" s="31"/>
      <c r="P2630" s="31"/>
      <c r="Q2630" s="31"/>
      <c r="R2630" s="31"/>
      <c r="S2630" s="31"/>
      <c r="T2630" s="31"/>
      <c r="U2630" s="31"/>
      <c r="V2630" s="31"/>
      <c r="W2630" s="31" t="str">
        <f t="shared" si="81"/>
        <v>V_SVSAA</v>
      </c>
      <c r="X2630" s="31"/>
      <c r="Y2630" s="31"/>
      <c r="Z2630" s="31"/>
      <c r="AA2630" s="31"/>
      <c r="AB2630" s="31"/>
      <c r="AC2630" s="31"/>
      <c r="AD2630" s="31"/>
      <c r="AE2630" s="31"/>
      <c r="AF2630" s="31"/>
      <c r="AG2630" s="31"/>
      <c r="AH2630" s="31"/>
    </row>
    <row r="2631" spans="1:34" x14ac:dyDescent="0.4">
      <c r="A2631" s="31">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31"/>
      <c r="C2631" s="25" t="str">
        <f t="shared" si="82"/>
        <v>001</v>
      </c>
      <c r="D2631" s="31"/>
      <c r="E2631" s="31"/>
      <c r="F2631" s="31" t="str">
        <f>IF(A2631&lt;&gt;"", IFERROR(ROUND(INDEX(Input_Lieferant!$A$9:$AS$159,MATCH(A2631,Input_Lieferant!$B$9:$B$158,0),MATCH(W2631,Input_Lieferant!$A$8:$AS$8,0)),2),""), "")&amp;""</f>
        <v>5.71</v>
      </c>
      <c r="G2631" s="31"/>
      <c r="H2631" s="31"/>
      <c r="I2631" s="31"/>
      <c r="J2631" s="31"/>
      <c r="K2631" s="31"/>
      <c r="L2631" s="31"/>
      <c r="M2631" s="31"/>
      <c r="N2631" s="31"/>
      <c r="O2631" s="31"/>
      <c r="P2631" s="31"/>
      <c r="Q2631" s="31"/>
      <c r="R2631" s="31"/>
      <c r="S2631" s="31"/>
      <c r="T2631" s="31"/>
      <c r="U2631" s="31"/>
      <c r="V2631" s="31"/>
      <c r="W2631" s="31" t="str">
        <f t="shared" si="81"/>
        <v>V_BEWERTUNGSPREIS</v>
      </c>
      <c r="X2631" s="31"/>
      <c r="Y2631" s="31"/>
      <c r="Z2631" s="31"/>
      <c r="AA2631" s="31"/>
      <c r="AB2631" s="31"/>
      <c r="AC2631" s="31"/>
      <c r="AD2631" s="31"/>
      <c r="AE2631" s="31"/>
      <c r="AF2631" s="31"/>
      <c r="AG2631" s="31"/>
      <c r="AH2631" s="31"/>
    </row>
    <row r="2632" spans="1:34" x14ac:dyDescent="0.4">
      <c r="A2632" s="31">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31"/>
      <c r="C2632" s="25" t="str">
        <f t="shared" si="82"/>
        <v>001</v>
      </c>
      <c r="D2632" s="31"/>
      <c r="E2632" s="31"/>
      <c r="F2632" s="31" t="str">
        <f>IF(A2632&lt;&gt;"", _xlfn.IFNA(INDEX(Input_Lieferant!$A$9:$AS$159,MATCH(A2632,Input_Lieferant!$B$9:$B$158,0),MATCH(W2632,Input_Lieferant!$A$8:$AS$8,0)),""), "")&amp;""</f>
        <v>CHF</v>
      </c>
      <c r="G2632" s="31"/>
      <c r="H2632" s="31"/>
      <c r="I2632" s="31"/>
      <c r="J2632" s="31"/>
      <c r="K2632" s="31"/>
      <c r="L2632" s="31"/>
      <c r="M2632" s="31"/>
      <c r="N2632" s="31"/>
      <c r="O2632" s="31"/>
      <c r="P2632" s="31"/>
      <c r="Q2632" s="31"/>
      <c r="R2632" s="31"/>
      <c r="S2632" s="31"/>
      <c r="T2632" s="31"/>
      <c r="U2632" s="31"/>
      <c r="V2632" s="31"/>
      <c r="W2632" s="31" t="str">
        <f t="shared" si="81"/>
        <v>V_WAEHRUNG</v>
      </c>
      <c r="X2632" s="31"/>
      <c r="Y2632" s="31"/>
      <c r="Z2632" s="31"/>
      <c r="AA2632" s="31"/>
      <c r="AB2632" s="31"/>
      <c r="AC2632" s="31"/>
      <c r="AD2632" s="31"/>
      <c r="AE2632" s="31"/>
      <c r="AF2632" s="31"/>
      <c r="AG2632" s="31"/>
      <c r="AH2632" s="31"/>
    </row>
    <row r="2633" spans="1:34" x14ac:dyDescent="0.4">
      <c r="A2633" s="31">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31"/>
      <c r="C2633" s="25" t="str">
        <f t="shared" si="82"/>
        <v>001</v>
      </c>
      <c r="D2633" s="31"/>
      <c r="E2633" s="31"/>
      <c r="F2633" s="31" t="str">
        <f>IF(A2633&lt;&gt;"", _xlfn.IFNA(INDEX(Input_Lieferant!$A$9:$AS$159,MATCH(A2633,Input_Lieferant!$B$9:$B$158,0),MATCH(W2633,Input_Lieferant!$A$8:$AS$8,0)),""), "")&amp;""</f>
        <v>97</v>
      </c>
      <c r="G2633" s="31"/>
      <c r="H2633" s="31"/>
      <c r="I2633" s="31"/>
      <c r="J2633" s="31"/>
      <c r="K2633" s="31"/>
      <c r="L2633" s="31"/>
      <c r="M2633" s="31"/>
      <c r="N2633" s="31"/>
      <c r="O2633" s="31"/>
      <c r="P2633" s="31"/>
      <c r="Q2633" s="31"/>
      <c r="R2633" s="31"/>
      <c r="S2633" s="31"/>
      <c r="T2633" s="31"/>
      <c r="U2633" s="31"/>
      <c r="V2633" s="31"/>
      <c r="W2633" s="31" t="str">
        <f t="shared" si="81"/>
        <v>V_PREISEINHEIT</v>
      </c>
      <c r="X2633" s="31"/>
      <c r="Y2633" s="31"/>
      <c r="Z2633" s="31"/>
      <c r="AA2633" s="31"/>
      <c r="AB2633" s="31"/>
      <c r="AC2633" s="31"/>
      <c r="AD2633" s="31"/>
      <c r="AE2633" s="31"/>
      <c r="AF2633" s="31"/>
      <c r="AG2633" s="31"/>
      <c r="AH2633" s="31"/>
    </row>
    <row r="2634" spans="1:34" x14ac:dyDescent="0.4">
      <c r="A2634" s="31">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31"/>
      <c r="C2634" s="25" t="str">
        <f t="shared" si="82"/>
        <v>001</v>
      </c>
      <c r="D2634" s="31"/>
      <c r="E2634" s="31"/>
      <c r="F2634" s="31">
        <f ca="1">IF(A2634&lt;&gt;"",NOW(),"")</f>
        <v>45755.458306597226</v>
      </c>
      <c r="G2634" s="31"/>
      <c r="H2634" s="31"/>
      <c r="I2634" s="31"/>
      <c r="J2634" s="31"/>
      <c r="K2634" s="31"/>
      <c r="L2634" s="31"/>
      <c r="M2634" s="31"/>
      <c r="N2634" s="31"/>
      <c r="O2634" s="31"/>
      <c r="P2634" s="31"/>
      <c r="Q2634" s="31"/>
      <c r="R2634" s="31"/>
      <c r="S2634" s="31"/>
      <c r="T2634" s="31"/>
      <c r="U2634" s="31"/>
      <c r="V2634" s="31"/>
      <c r="W2634" s="31" t="str">
        <f t="shared" si="81"/>
        <v>V_GUELTIGAB</v>
      </c>
      <c r="X2634" s="31"/>
      <c r="Y2634" s="31"/>
      <c r="Z2634" s="31"/>
      <c r="AA2634" s="31"/>
      <c r="AB2634" s="31"/>
      <c r="AC2634" s="31"/>
      <c r="AD2634" s="31"/>
      <c r="AE2634" s="31"/>
      <c r="AF2634" s="31"/>
      <c r="AG2634" s="31"/>
      <c r="AH2634" s="31"/>
    </row>
    <row r="2635" spans="1:34" x14ac:dyDescent="0.4">
      <c r="A2635" s="31">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31"/>
      <c r="C2635" s="25" t="str">
        <f t="shared" si="82"/>
        <v>001</v>
      </c>
      <c r="D2635" s="31"/>
      <c r="E2635" s="31"/>
      <c r="F2635" s="31" t="str">
        <f>IF(A2635&lt;&gt;"", _xlfn.IFNA(INDEX('Systemmanager - Datenassistent'!$A$9:$AE$159,MATCH(A2635,Input_Lieferant!$B$9:$B$158,0),MATCH(W2635,'Systemmanager - Datenassistent'!$A$8:$AE$8,0)),""), "")&amp;""</f>
        <v>X</v>
      </c>
      <c r="G2635" s="31"/>
      <c r="H2635" s="31"/>
      <c r="I2635" s="31"/>
      <c r="J2635" s="31"/>
      <c r="K2635" s="31"/>
      <c r="L2635" s="31"/>
      <c r="M2635" s="31"/>
      <c r="N2635" s="31"/>
      <c r="O2635" s="31"/>
      <c r="P2635" s="31"/>
      <c r="Q2635" s="31"/>
      <c r="R2635" s="31"/>
      <c r="S2635" s="31"/>
      <c r="T2635" s="31"/>
      <c r="U2635" s="31"/>
      <c r="V2635" s="31"/>
      <c r="W2635" s="31" t="str">
        <f t="shared" si="81"/>
        <v>V_MIET_RELEVANZ</v>
      </c>
      <c r="X2635" s="31"/>
      <c r="Y2635" s="31"/>
      <c r="Z2635" s="31"/>
      <c r="AA2635" s="31"/>
      <c r="AB2635" s="31"/>
      <c r="AC2635" s="31"/>
      <c r="AD2635" s="31"/>
      <c r="AE2635" s="31"/>
      <c r="AF2635" s="31"/>
      <c r="AG2635" s="31"/>
      <c r="AH2635" s="31"/>
    </row>
    <row r="2636" spans="1:34" x14ac:dyDescent="0.4">
      <c r="A2636" s="31">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31"/>
      <c r="C2636" s="25" t="str">
        <f t="shared" si="82"/>
        <v>001</v>
      </c>
      <c r="D2636" s="31"/>
      <c r="E2636" s="31"/>
      <c r="F2636" s="31" t="str">
        <f>IF(A2636&lt;&gt;"", _xlfn.IFNA(INDEX('Systemmanager - Datenassistent'!$A$9:$AE$159,MATCH(A2636,Input_Lieferant!$B$9:$B$158,0),MATCH(W2636,'Systemmanager - Datenassistent'!$A$8:$AE$8,0)),""), "")&amp;""</f>
        <v>2</v>
      </c>
      <c r="G2636" s="31"/>
      <c r="H2636" s="31"/>
      <c r="I2636" s="31"/>
      <c r="J2636" s="31"/>
      <c r="K2636" s="31"/>
      <c r="L2636" s="31"/>
      <c r="M2636" s="31"/>
      <c r="N2636" s="31"/>
      <c r="O2636" s="31"/>
      <c r="P2636" s="31"/>
      <c r="Q2636" s="31"/>
      <c r="R2636" s="31"/>
      <c r="S2636" s="31"/>
      <c r="T2636" s="31"/>
      <c r="U2636" s="31"/>
      <c r="V2636" s="31"/>
      <c r="W2636" s="31" t="str">
        <f t="shared" si="81"/>
        <v>V_NACHSCHUBKLASSE</v>
      </c>
      <c r="X2636" s="31"/>
      <c r="Y2636" s="31"/>
      <c r="Z2636" s="31"/>
      <c r="AA2636" s="31"/>
      <c r="AB2636" s="31"/>
      <c r="AC2636" s="31"/>
      <c r="AD2636" s="31"/>
      <c r="AE2636" s="31"/>
      <c r="AF2636" s="31"/>
      <c r="AG2636" s="31"/>
      <c r="AH2636" s="31"/>
    </row>
    <row r="2637" spans="1:34" x14ac:dyDescent="0.4">
      <c r="A2637" s="31">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31"/>
      <c r="C2637" s="25" t="str">
        <f t="shared" si="82"/>
        <v>001</v>
      </c>
      <c r="D2637" s="31"/>
      <c r="E2637" s="31"/>
      <c r="F2637" s="31" t="str">
        <f>IF(A2637&lt;&gt;"", _xlfn.IFNA(INDEX(Input_Lieferant!$A$9:$AS$159,MATCH(A2637,Input_Lieferant!$B$9:$B$158,0),MATCH(W2637,Input_Lieferant!$A$8:$AS$8,0)),""), "")&amp;""</f>
        <v>67</v>
      </c>
      <c r="G2637" s="31"/>
      <c r="H2637" s="31"/>
      <c r="I2637" s="31"/>
      <c r="J2637" s="31"/>
      <c r="K2637" s="31"/>
      <c r="L2637" s="31"/>
      <c r="M2637" s="31"/>
      <c r="N2637" s="31"/>
      <c r="O2637" s="31"/>
      <c r="P2637" s="31"/>
      <c r="Q2637" s="31"/>
      <c r="R2637" s="31"/>
      <c r="S2637" s="31"/>
      <c r="T2637" s="31"/>
      <c r="U2637" s="31"/>
      <c r="V2637" s="31"/>
      <c r="W2637" s="31" t="str">
        <f t="shared" si="81"/>
        <v>V_LAGERFAEHIGKEIT</v>
      </c>
      <c r="X2637" s="31"/>
      <c r="Y2637" s="31"/>
      <c r="Z2637" s="31"/>
      <c r="AA2637" s="31"/>
      <c r="AB2637" s="31"/>
      <c r="AC2637" s="31"/>
      <c r="AD2637" s="31"/>
      <c r="AE2637" s="31"/>
      <c r="AF2637" s="31"/>
      <c r="AG2637" s="31"/>
      <c r="AH2637" s="31"/>
    </row>
    <row r="2638" spans="1:34" x14ac:dyDescent="0.4">
      <c r="A2638" s="31">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31"/>
      <c r="C2638" s="25" t="str">
        <f t="shared" si="82"/>
        <v>001</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V_BETRIEBSMITTEL</v>
      </c>
      <c r="X2638" s="31"/>
      <c r="Y2638" s="31"/>
      <c r="Z2638" s="31"/>
      <c r="AA2638" s="31"/>
      <c r="AB2638" s="31"/>
      <c r="AC2638" s="31"/>
      <c r="AD2638" s="31"/>
      <c r="AE2638" s="31"/>
      <c r="AF2638" s="31"/>
      <c r="AG2638" s="31"/>
      <c r="AH2638" s="31"/>
    </row>
    <row r="2639" spans="1:34" x14ac:dyDescent="0.4">
      <c r="A2639" s="31">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31"/>
      <c r="C2639" s="25" t="str">
        <f t="shared" si="82"/>
        <v>001</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31"/>
      <c r="H2639" s="31"/>
      <c r="I2639" s="31"/>
      <c r="J2639" s="31"/>
      <c r="K2639" s="31"/>
      <c r="L2639" s="31"/>
      <c r="M2639" s="31"/>
      <c r="N2639" s="31"/>
      <c r="O2639" s="31"/>
      <c r="P2639" s="31"/>
      <c r="Q2639" s="31"/>
      <c r="R2639" s="31"/>
      <c r="S2639" s="31"/>
      <c r="T2639" s="31"/>
      <c r="U2639" s="31"/>
      <c r="V2639" s="31"/>
      <c r="W2639" s="31" t="str">
        <f t="shared" si="81"/>
        <v>V_SONDERBETRIEBSMITTEL_MKZ</v>
      </c>
      <c r="X2639" s="31"/>
      <c r="Y2639" s="31"/>
      <c r="Z2639" s="31"/>
      <c r="AA2639" s="31"/>
      <c r="AB2639" s="31"/>
      <c r="AC2639" s="31"/>
      <c r="AD2639" s="31"/>
      <c r="AE2639" s="31"/>
      <c r="AF2639" s="31"/>
      <c r="AG2639" s="31"/>
      <c r="AH2639" s="31"/>
    </row>
    <row r="2640" spans="1:34" x14ac:dyDescent="0.4">
      <c r="A2640" s="31">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31"/>
      <c r="C2640" s="25" t="str">
        <f t="shared" si="82"/>
        <v>001</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V_SONDERBETRIEBSMITTEL_PRD</v>
      </c>
      <c r="X2640" s="31"/>
      <c r="Y2640" s="31"/>
      <c r="Z2640" s="31"/>
      <c r="AA2640" s="31"/>
      <c r="AB2640" s="31"/>
      <c r="AC2640" s="31"/>
      <c r="AD2640" s="31"/>
      <c r="AE2640" s="31"/>
      <c r="AF2640" s="31"/>
      <c r="AG2640" s="31"/>
      <c r="AH2640" s="31"/>
    </row>
    <row r="2641" spans="1:34" x14ac:dyDescent="0.4">
      <c r="A2641" s="31">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31"/>
      <c r="C2641" s="25" t="str">
        <f t="shared" si="82"/>
        <v>001</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V_SONDERBETRIEBSMITTEL_TRP</v>
      </c>
      <c r="X2641" s="31"/>
      <c r="Y2641" s="31"/>
      <c r="Z2641" s="31"/>
      <c r="AA2641" s="31"/>
      <c r="AB2641" s="31"/>
      <c r="AC2641" s="31"/>
      <c r="AD2641" s="31"/>
      <c r="AE2641" s="31"/>
      <c r="AF2641" s="31"/>
      <c r="AG2641" s="31"/>
      <c r="AH2641" s="31"/>
    </row>
    <row r="2642" spans="1:34" x14ac:dyDescent="0.4">
      <c r="A2642" s="31">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31"/>
      <c r="C2642" s="25" t="str">
        <f t="shared" si="82"/>
        <v>001</v>
      </c>
      <c r="D2642" s="31"/>
      <c r="E2642" s="31"/>
      <c r="F2642" s="31" t="str">
        <f>IF(A2642&lt;&gt;"", _xlfn.IFNA(INDEX(Grunddaten!$A$9:$S$159,MATCH(A2642,Input_Lieferant!$B$9:$B$158,0),MATCH(W2642,Grunddaten!$A$8:$M$8,0)),""), "")&amp;""</f>
        <v>mkTeJgzBMOorVRVrBGaSHOtpulwSEr</v>
      </c>
      <c r="G2642" s="31"/>
      <c r="H2642" s="31"/>
      <c r="I2642" s="31"/>
      <c r="J2642" s="31"/>
      <c r="K2642" s="31"/>
      <c r="L2642" s="31"/>
      <c r="M2642" s="31"/>
      <c r="N2642" s="31"/>
      <c r="O2642" s="31"/>
      <c r="P2642" s="31"/>
      <c r="Q2642" s="31"/>
      <c r="R2642" s="31"/>
      <c r="S2642" s="31"/>
      <c r="T2642" s="31"/>
      <c r="U2642" s="31"/>
      <c r="V2642" s="31"/>
      <c r="W2642" s="31" t="str">
        <f t="shared" si="81"/>
        <v>V_A_NUMMER</v>
      </c>
      <c r="X2642" s="31"/>
      <c r="Y2642" s="31"/>
      <c r="Z2642" s="31"/>
      <c r="AA2642" s="31"/>
      <c r="AB2642" s="31"/>
      <c r="AC2642" s="31"/>
      <c r="AD2642" s="31"/>
      <c r="AE2642" s="31"/>
      <c r="AF2642" s="31"/>
      <c r="AG2642" s="31"/>
      <c r="AH2642" s="31"/>
    </row>
    <row r="2643" spans="1:34" x14ac:dyDescent="0.4">
      <c r="A2643" s="31">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31"/>
      <c r="C2643" s="25" t="str">
        <f t="shared" si="82"/>
        <v>001</v>
      </c>
      <c r="D2643" s="31"/>
      <c r="E2643" s="31"/>
      <c r="F2643" s="31" t="str">
        <f>IF(A2643&lt;&gt;"", _xlfn.IFNA(INDEX(Grunddaten!$A$9:$S$159,MATCH(A2643,Input_Lieferant!$B$9:$B$158,0),MATCH(W2643,Grunddaten!$A$8:$M$8,0)),""), "")&amp;""</f>
        <v>4.96</v>
      </c>
      <c r="G2643" s="31"/>
      <c r="H2643" s="31"/>
      <c r="I2643" s="31"/>
      <c r="J2643" s="31"/>
      <c r="K2643" s="31"/>
      <c r="L2643" s="31"/>
      <c r="M2643" s="31"/>
      <c r="N2643" s="31"/>
      <c r="O2643" s="31"/>
      <c r="P2643" s="31"/>
      <c r="Q2643" s="31"/>
      <c r="R2643" s="31"/>
      <c r="S2643" s="31"/>
      <c r="T2643" s="31"/>
      <c r="U2643" s="31"/>
      <c r="V2643" s="31"/>
      <c r="W2643" s="31" t="str">
        <f t="shared" si="81"/>
        <v>V_REVFREMD</v>
      </c>
      <c r="X2643" s="31"/>
      <c r="Y2643" s="31"/>
      <c r="Z2643" s="31"/>
      <c r="AA2643" s="31"/>
      <c r="AB2643" s="31"/>
      <c r="AC2643" s="31"/>
      <c r="AD2643" s="31"/>
      <c r="AE2643" s="31"/>
      <c r="AF2643" s="31"/>
      <c r="AG2643" s="31"/>
      <c r="AH2643" s="31"/>
    </row>
    <row r="2644" spans="1:34" x14ac:dyDescent="0.4">
      <c r="A2644" s="31">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31"/>
      <c r="C2644" s="25" t="str">
        <f t="shared" si="82"/>
        <v>001</v>
      </c>
      <c r="D2644" s="31"/>
      <c r="E2644" s="31"/>
      <c r="F2644" s="31" t="str">
        <f>IF(A2644&lt;&gt;"", _xlfn.IFNA(INDEX(Grunddaten!$A$9:$S$159,MATCH(A2644,Input_Lieferant!$B$9:$B$158,0),MATCH(W2644,Grunddaten!$A$8:$M$8,0)),""), "")&amp;""</f>
        <v>8.56</v>
      </c>
      <c r="G2644" s="31"/>
      <c r="H2644" s="31"/>
      <c r="I2644" s="31"/>
      <c r="J2644" s="31"/>
      <c r="K2644" s="31"/>
      <c r="L2644" s="31"/>
      <c r="M2644" s="31"/>
      <c r="N2644" s="31"/>
      <c r="O2644" s="31"/>
      <c r="P2644" s="31"/>
      <c r="Q2644" s="31"/>
      <c r="R2644" s="31"/>
      <c r="S2644" s="31"/>
      <c r="T2644" s="31"/>
      <c r="U2644" s="31"/>
      <c r="V2644" s="31"/>
      <c r="W2644" s="31" t="str">
        <f t="shared" si="81"/>
        <v>V_REVEIGEN</v>
      </c>
      <c r="X2644" s="31"/>
      <c r="Y2644" s="31"/>
      <c r="Z2644" s="31"/>
      <c r="AA2644" s="31"/>
      <c r="AB2644" s="31"/>
      <c r="AC2644" s="31"/>
      <c r="AD2644" s="31"/>
      <c r="AE2644" s="31"/>
      <c r="AF2644" s="31"/>
      <c r="AG2644" s="31"/>
      <c r="AH2644" s="31"/>
    </row>
    <row r="2645" spans="1:34" x14ac:dyDescent="0.4">
      <c r="A2645" s="31">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31"/>
      <c r="C2645" s="25" t="str">
        <f t="shared" si="82"/>
        <v>001</v>
      </c>
      <c r="D2645" s="31"/>
      <c r="E2645" s="31"/>
      <c r="F2645" s="31" t="str">
        <f>IF(A2645&lt;&gt;"", _xlfn.IFNA(INDEX('Systemmanager - Datenassistent'!$A$9:$AE$159,MATCH(A2645,Input_Lieferant!$B$9:$B$158,0),MATCH(W2645,'Systemmanager - Datenassistent'!$A$8:$AE$8,0)),""), "")&amp;""</f>
        <v>XtKRCiEpwfGpOaLTSXaLKwkjNdbrsB</v>
      </c>
      <c r="G2645" s="31"/>
      <c r="H2645" s="31"/>
      <c r="I2645" s="31"/>
      <c r="J2645" s="31"/>
      <c r="K2645" s="31"/>
      <c r="L2645" s="31"/>
      <c r="M2645" s="31"/>
      <c r="N2645" s="31"/>
      <c r="O2645" s="31"/>
      <c r="P2645" s="31"/>
      <c r="Q2645" s="31"/>
      <c r="R2645" s="31"/>
      <c r="S2645" s="31"/>
      <c r="T2645" s="31"/>
      <c r="U2645" s="31"/>
      <c r="V2645" s="31"/>
      <c r="W2645" s="31" t="str">
        <f t="shared" si="81"/>
        <v>V_SYSTEMMANAGER</v>
      </c>
      <c r="X2645" s="31"/>
      <c r="Y2645" s="31"/>
      <c r="Z2645" s="31"/>
      <c r="AA2645" s="31"/>
      <c r="AB2645" s="31"/>
      <c r="AC2645" s="31"/>
      <c r="AD2645" s="31"/>
      <c r="AE2645" s="31"/>
      <c r="AF2645" s="31"/>
      <c r="AG2645" s="31"/>
      <c r="AH2645" s="31"/>
    </row>
    <row r="2646" spans="1:34" x14ac:dyDescent="0.4">
      <c r="A2646" s="31">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31"/>
      <c r="C2646" s="25" t="str">
        <f t="shared" si="82"/>
        <v>001</v>
      </c>
      <c r="D2646" s="31"/>
      <c r="E2646" s="31"/>
      <c r="F2646" s="31" t="str">
        <f>IF(A2646&lt;&gt;"", _xlfn.IFNA(INDEX(Grunddaten!$A$9:$S$159,MATCH(A2646,Input_Lieferant!$B$9:$B$158,0),MATCH(W2646,Grunddaten!$A$8:$M$8,0)),""), "")&amp;""</f>
        <v>N</v>
      </c>
      <c r="G2646" s="31"/>
      <c r="H2646" s="31"/>
      <c r="I2646" s="31"/>
      <c r="J2646" s="31"/>
      <c r="K2646" s="31"/>
      <c r="L2646" s="31"/>
      <c r="M2646" s="31"/>
      <c r="N2646" s="31"/>
      <c r="O2646" s="31"/>
      <c r="P2646" s="31"/>
      <c r="Q2646" s="31"/>
      <c r="R2646" s="31"/>
      <c r="S2646" s="31"/>
      <c r="T2646" s="31"/>
      <c r="U2646" s="31"/>
      <c r="V2646" s="31"/>
      <c r="W2646" s="31" t="str">
        <f t="shared" si="81"/>
        <v>V_UEBERSETZUNG</v>
      </c>
      <c r="X2646" s="31"/>
      <c r="Y2646" s="31"/>
      <c r="Z2646" s="31"/>
      <c r="AA2646" s="31"/>
      <c r="AB2646" s="31"/>
      <c r="AC2646" s="31"/>
      <c r="AD2646" s="31"/>
      <c r="AE2646" s="31"/>
      <c r="AF2646" s="31"/>
      <c r="AG2646" s="31"/>
      <c r="AH2646" s="31"/>
    </row>
    <row r="2647" spans="1:34" x14ac:dyDescent="0.4">
      <c r="A2647" s="31">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31"/>
      <c r="C2647" s="25" t="str">
        <f t="shared" si="82"/>
        <v>001</v>
      </c>
      <c r="D2647" s="31"/>
      <c r="E2647" s="31"/>
      <c r="F2647" s="31" t="str">
        <f>IF(A2647&lt;&gt;"", _xlfn.IFNA(INDEX('Systemmanager - Datenassistent'!$A$9:$AE$159,MATCH(A2647,Input_Lieferant!$B$9:$B$158,0),MATCH(W2647,'Systemmanager - Datenassistent'!$A$8:$AE$8,0)),""), "")&amp;""</f>
        <v>uHJMzVjidWjOGLIFmhJQcPFDfvwrmx</v>
      </c>
      <c r="G2647" s="31"/>
      <c r="H2647" s="31"/>
      <c r="I2647" s="31"/>
      <c r="J2647" s="31"/>
      <c r="K2647" s="31"/>
      <c r="L2647" s="31"/>
      <c r="M2647" s="31"/>
      <c r="N2647" s="31"/>
      <c r="O2647" s="31"/>
      <c r="P2647" s="31"/>
      <c r="Q2647" s="31"/>
      <c r="R2647" s="31"/>
      <c r="S2647" s="31"/>
      <c r="T2647" s="31"/>
      <c r="U2647" s="31"/>
      <c r="V2647" s="31"/>
      <c r="W2647" s="31" t="str">
        <f t="shared" si="81"/>
        <v>V_KENNZIFFER</v>
      </c>
      <c r="X2647" s="31"/>
      <c r="Y2647" s="31"/>
      <c r="Z2647" s="31"/>
      <c r="AA2647" s="31"/>
      <c r="AB2647" s="31"/>
      <c r="AC2647" s="31"/>
      <c r="AD2647" s="31"/>
      <c r="AE2647" s="31"/>
      <c r="AF2647" s="31"/>
      <c r="AG2647" s="31"/>
      <c r="AH2647" s="31"/>
    </row>
    <row r="2648" spans="1:34" x14ac:dyDescent="0.4">
      <c r="A2648" s="31">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31"/>
      <c r="C2648" s="25" t="str">
        <f t="shared" si="82"/>
        <v>001</v>
      </c>
      <c r="D2648" s="31"/>
      <c r="E2648" s="31"/>
      <c r="F2648" s="31" t="str">
        <f>IF(A2648&lt;&gt;"", _xlfn.IFNA(INDEX('Systemmanager - Datenassistent'!$A$9:$AE$159,MATCH(A2648,Input_Lieferant!$B$9:$B$158,0),MATCH(W2648,'Systemmanager - Datenassistent'!$A$8:$AE$8,0)),""), "")&amp;""</f>
        <v>gDTSMRIOkzQvelrRUdAskGhibSJXwG</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V_NEXT_HIGHER</v>
      </c>
      <c r="X2648" s="31"/>
      <c r="Y2648" s="31"/>
      <c r="Z2648" s="31"/>
      <c r="AA2648" s="31"/>
      <c r="AB2648" s="31"/>
      <c r="AC2648" s="31"/>
      <c r="AD2648" s="31"/>
      <c r="AE2648" s="31"/>
      <c r="AF2648" s="31"/>
      <c r="AG2648" s="31"/>
      <c r="AH2648" s="31"/>
    </row>
    <row r="2649" spans="1:34" x14ac:dyDescent="0.4">
      <c r="A2649" s="31">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31"/>
      <c r="C2649" s="25" t="str">
        <f t="shared" si="82"/>
        <v>001</v>
      </c>
      <c r="D2649" s="31"/>
      <c r="E2649" s="31"/>
      <c r="F2649" s="31" t="str">
        <f>IF(A2649&lt;&gt;"", _xlfn.IFNA(INDEX(Grunddaten!$A$9:$S$159,MATCH(A2649,Input_Lieferant!$B$9:$B$158,0),MATCH(W2649,Grunddaten!$A$8:$M$8,0)),""), "")&amp;""</f>
        <v>J</v>
      </c>
      <c r="G2649" s="31"/>
      <c r="H2649" s="31"/>
      <c r="I2649" s="31"/>
      <c r="J2649" s="31"/>
      <c r="K2649" s="31"/>
      <c r="L2649" s="31"/>
      <c r="M2649" s="31"/>
      <c r="N2649" s="31"/>
      <c r="O2649" s="31"/>
      <c r="P2649" s="31"/>
      <c r="Q2649" s="31"/>
      <c r="R2649" s="31"/>
      <c r="S2649" s="31"/>
      <c r="T2649" s="31"/>
      <c r="U2649" s="31"/>
      <c r="V2649" s="31"/>
      <c r="W2649" s="31" t="str">
        <f t="shared" si="83"/>
        <v>V_ZERTFLUG</v>
      </c>
      <c r="X2649" s="31"/>
      <c r="Y2649" s="31"/>
      <c r="Z2649" s="31"/>
      <c r="AA2649" s="31"/>
      <c r="AB2649" s="31"/>
      <c r="AC2649" s="31"/>
      <c r="AD2649" s="31"/>
      <c r="AE2649" s="31"/>
      <c r="AF2649" s="31"/>
      <c r="AG2649" s="31"/>
      <c r="AH2649" s="31"/>
    </row>
    <row r="2650" spans="1:34" x14ac:dyDescent="0.4">
      <c r="A2650" s="31">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31"/>
      <c r="C2650" s="25" t="str">
        <f t="shared" si="82"/>
        <v>001</v>
      </c>
      <c r="D2650" s="31"/>
      <c r="E2650" s="31"/>
      <c r="F2650" s="31" t="str">
        <f>IF(A2650&lt;&gt;"", _xlfn.IFNA(INDEX('Systemmanager - Datenassistent'!$A$9:$AE$159,MATCH(A2650,Input_Lieferant!$B$9:$B$158,0),MATCH(W2650,'Systemmanager - Datenassistent'!$A$8:$AE$8,0)),""), "")&amp;""</f>
        <v>X</v>
      </c>
      <c r="G2650" s="31"/>
      <c r="H2650" s="31"/>
      <c r="I2650" s="31"/>
      <c r="J2650" s="31"/>
      <c r="K2650" s="31"/>
      <c r="L2650" s="31"/>
      <c r="M2650" s="31"/>
      <c r="N2650" s="31"/>
      <c r="O2650" s="31"/>
      <c r="P2650" s="31"/>
      <c r="Q2650" s="31"/>
      <c r="R2650" s="31"/>
      <c r="S2650" s="31"/>
      <c r="T2650" s="31"/>
      <c r="U2650" s="31"/>
      <c r="V2650" s="31"/>
      <c r="W2650" s="31" t="str">
        <f t="shared" si="83"/>
        <v>V_APM</v>
      </c>
      <c r="X2650" s="31"/>
      <c r="Y2650" s="31"/>
      <c r="Z2650" s="31"/>
      <c r="AA2650" s="31"/>
      <c r="AB2650" s="31"/>
      <c r="AC2650" s="31"/>
      <c r="AD2650" s="31"/>
      <c r="AE2650" s="31"/>
      <c r="AF2650" s="31"/>
      <c r="AG2650" s="31"/>
      <c r="AH2650" s="31"/>
    </row>
    <row r="2651" spans="1:34" x14ac:dyDescent="0.4">
      <c r="A2651" s="31">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31"/>
      <c r="C2651" s="25" t="str">
        <f t="shared" si="82"/>
        <v>001</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V_CHEOPS</v>
      </c>
      <c r="X2651" s="31"/>
      <c r="Y2651" s="31"/>
      <c r="Z2651" s="31"/>
      <c r="AA2651" s="31"/>
      <c r="AB2651" s="31"/>
      <c r="AC2651" s="31"/>
      <c r="AD2651" s="31"/>
      <c r="AE2651" s="31"/>
      <c r="AF2651" s="31"/>
      <c r="AG2651" s="31"/>
      <c r="AH2651" s="31"/>
    </row>
    <row r="2652" spans="1:34" x14ac:dyDescent="0.4">
      <c r="A2652" s="31">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31"/>
      <c r="C2652" s="25" t="str">
        <f t="shared" si="82"/>
        <v>001</v>
      </c>
      <c r="D2652" s="31"/>
      <c r="E2652" s="31"/>
      <c r="F2652" s="31" t="str">
        <f>IF(A2652&lt;&gt;"", _xlfn.IFNA(INDEX('Systemmanager - Datenassistent'!$A$9:$AE$159,MATCH(A2652,Input_Lieferant!$B$9:$B$158,0),MATCH(W2652,'Systemmanager - Datenassistent'!$A$8:$AE$8,0)),""), "")&amp;""</f>
        <v>X</v>
      </c>
      <c r="G2652" s="31"/>
      <c r="H2652" s="31"/>
      <c r="I2652" s="31"/>
      <c r="J2652" s="31"/>
      <c r="K2652" s="31"/>
      <c r="L2652" s="31"/>
      <c r="M2652" s="31"/>
      <c r="N2652" s="31"/>
      <c r="O2652" s="31"/>
      <c r="P2652" s="31"/>
      <c r="Q2652" s="31"/>
      <c r="R2652" s="31"/>
      <c r="S2652" s="31"/>
      <c r="T2652" s="31"/>
      <c r="U2652" s="31"/>
      <c r="V2652" s="31"/>
      <c r="W2652" s="31" t="str">
        <f t="shared" si="83"/>
        <v>V_SVSAA</v>
      </c>
      <c r="X2652" s="31"/>
      <c r="Y2652" s="31"/>
      <c r="Z2652" s="31"/>
      <c r="AA2652" s="31"/>
      <c r="AB2652" s="31"/>
      <c r="AC2652" s="31"/>
      <c r="AD2652" s="31"/>
      <c r="AE2652" s="31"/>
      <c r="AF2652" s="31"/>
      <c r="AG2652" s="31"/>
      <c r="AH2652" s="31"/>
    </row>
    <row r="2653" spans="1:34" x14ac:dyDescent="0.4">
      <c r="A2653" s="31">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31"/>
      <c r="C2653" s="25" t="str">
        <f t="shared" si="82"/>
        <v>001</v>
      </c>
      <c r="D2653" s="31"/>
      <c r="E2653" s="31"/>
      <c r="F2653" s="31" t="str">
        <f>IF(A2653&lt;&gt;"", IFERROR(ROUND(INDEX(Input_Lieferant!$A$9:$AS$159,MATCH(A2653,Input_Lieferant!$B$9:$B$158,0),MATCH(W2653,Input_Lieferant!$A$8:$AS$8,0)),2),""), "")&amp;""</f>
        <v>4.5</v>
      </c>
      <c r="G2653" s="31"/>
      <c r="H2653" s="31"/>
      <c r="I2653" s="31"/>
      <c r="J2653" s="31"/>
      <c r="K2653" s="31"/>
      <c r="L2653" s="31"/>
      <c r="M2653" s="31"/>
      <c r="N2653" s="31"/>
      <c r="O2653" s="31"/>
      <c r="P2653" s="31"/>
      <c r="Q2653" s="31"/>
      <c r="R2653" s="31"/>
      <c r="S2653" s="31"/>
      <c r="T2653" s="31"/>
      <c r="U2653" s="31"/>
      <c r="V2653" s="31"/>
      <c r="W2653" s="31" t="str">
        <f t="shared" si="83"/>
        <v>V_BEWERTUNGSPREIS</v>
      </c>
      <c r="X2653" s="31"/>
      <c r="Y2653" s="31"/>
      <c r="Z2653" s="31"/>
      <c r="AA2653" s="31"/>
      <c r="AB2653" s="31"/>
      <c r="AC2653" s="31"/>
      <c r="AD2653" s="31"/>
      <c r="AE2653" s="31"/>
      <c r="AF2653" s="31"/>
      <c r="AG2653" s="31"/>
      <c r="AH2653" s="31"/>
    </row>
    <row r="2654" spans="1:34" x14ac:dyDescent="0.4">
      <c r="A2654" s="31">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31"/>
      <c r="C2654" s="25" t="str">
        <f t="shared" si="82"/>
        <v>001</v>
      </c>
      <c r="D2654" s="31"/>
      <c r="E2654" s="31"/>
      <c r="F2654" s="31" t="str">
        <f>IF(A2654&lt;&gt;"", _xlfn.IFNA(INDEX(Input_Lieferant!$A$9:$AS$159,MATCH(A2654,Input_Lieferant!$B$9:$B$158,0),MATCH(W2654,Input_Lieferant!$A$8:$AS$8,0)),""), "")&amp;""</f>
        <v>CHF</v>
      </c>
      <c r="G2654" s="31"/>
      <c r="H2654" s="31"/>
      <c r="I2654" s="31"/>
      <c r="J2654" s="31"/>
      <c r="K2654" s="31"/>
      <c r="L2654" s="31"/>
      <c r="M2654" s="31"/>
      <c r="N2654" s="31"/>
      <c r="O2654" s="31"/>
      <c r="P2654" s="31"/>
      <c r="Q2654" s="31"/>
      <c r="R2654" s="31"/>
      <c r="S2654" s="31"/>
      <c r="T2654" s="31"/>
      <c r="U2654" s="31"/>
      <c r="V2654" s="31"/>
      <c r="W2654" s="31" t="str">
        <f t="shared" si="83"/>
        <v>V_WAEHRUNG</v>
      </c>
      <c r="X2654" s="31"/>
      <c r="Y2654" s="31"/>
      <c r="Z2654" s="31"/>
      <c r="AA2654" s="31"/>
      <c r="AB2654" s="31"/>
      <c r="AC2654" s="31"/>
      <c r="AD2654" s="31"/>
      <c r="AE2654" s="31"/>
      <c r="AF2654" s="31"/>
      <c r="AG2654" s="31"/>
      <c r="AH2654" s="31"/>
    </row>
    <row r="2655" spans="1:34" x14ac:dyDescent="0.4">
      <c r="A2655" s="31">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31"/>
      <c r="C2655" s="25" t="str">
        <f t="shared" si="82"/>
        <v>001</v>
      </c>
      <c r="D2655" s="31"/>
      <c r="E2655" s="31"/>
      <c r="F2655" s="31" t="str">
        <f>IF(A2655&lt;&gt;"", _xlfn.IFNA(INDEX(Input_Lieferant!$A$9:$AS$159,MATCH(A2655,Input_Lieferant!$B$9:$B$158,0),MATCH(W2655,Input_Lieferant!$A$8:$AS$8,0)),""), "")&amp;""</f>
        <v>10</v>
      </c>
      <c r="G2655" s="31"/>
      <c r="H2655" s="31"/>
      <c r="I2655" s="31"/>
      <c r="J2655" s="31"/>
      <c r="K2655" s="31"/>
      <c r="L2655" s="31"/>
      <c r="M2655" s="31"/>
      <c r="N2655" s="31"/>
      <c r="O2655" s="31"/>
      <c r="P2655" s="31"/>
      <c r="Q2655" s="31"/>
      <c r="R2655" s="31"/>
      <c r="S2655" s="31"/>
      <c r="T2655" s="31"/>
      <c r="U2655" s="31"/>
      <c r="V2655" s="31"/>
      <c r="W2655" s="31" t="str">
        <f t="shared" si="83"/>
        <v>V_PREISEINHEIT</v>
      </c>
      <c r="X2655" s="31"/>
      <c r="Y2655" s="31"/>
      <c r="Z2655" s="31"/>
      <c r="AA2655" s="31"/>
      <c r="AB2655" s="31"/>
      <c r="AC2655" s="31"/>
      <c r="AD2655" s="31"/>
      <c r="AE2655" s="31"/>
      <c r="AF2655" s="31"/>
      <c r="AG2655" s="31"/>
      <c r="AH2655" s="31"/>
    </row>
    <row r="2656" spans="1:34" x14ac:dyDescent="0.4">
      <c r="A2656" s="31">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31"/>
      <c r="C2656" s="25" t="str">
        <f t="shared" si="82"/>
        <v>001</v>
      </c>
      <c r="D2656" s="31"/>
      <c r="E2656" s="31"/>
      <c r="F2656" s="31">
        <f ca="1">IF(A2656&lt;&gt;"",NOW(),"")</f>
        <v>45755.458306597226</v>
      </c>
      <c r="G2656" s="31"/>
      <c r="H2656" s="31"/>
      <c r="I2656" s="31"/>
      <c r="J2656" s="31"/>
      <c r="K2656" s="31"/>
      <c r="L2656" s="31"/>
      <c r="M2656" s="31"/>
      <c r="N2656" s="31"/>
      <c r="O2656" s="31"/>
      <c r="P2656" s="31"/>
      <c r="Q2656" s="31"/>
      <c r="R2656" s="31"/>
      <c r="S2656" s="31"/>
      <c r="T2656" s="31"/>
      <c r="U2656" s="31"/>
      <c r="V2656" s="31"/>
      <c r="W2656" s="31" t="str">
        <f t="shared" si="83"/>
        <v>V_GUELTIGAB</v>
      </c>
      <c r="X2656" s="31"/>
      <c r="Y2656" s="31"/>
      <c r="Z2656" s="31"/>
      <c r="AA2656" s="31"/>
      <c r="AB2656" s="31"/>
      <c r="AC2656" s="31"/>
      <c r="AD2656" s="31"/>
      <c r="AE2656" s="31"/>
      <c r="AF2656" s="31"/>
      <c r="AG2656" s="31"/>
      <c r="AH2656" s="31"/>
    </row>
    <row r="2657" spans="1:34" x14ac:dyDescent="0.4">
      <c r="A2657" s="31">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31"/>
      <c r="C2657" s="25" t="str">
        <f t="shared" si="82"/>
        <v>001</v>
      </c>
      <c r="D2657" s="31"/>
      <c r="E2657" s="31"/>
      <c r="F2657" s="31" t="str">
        <f>IF(A2657&lt;&gt;"", _xlfn.IFNA(INDEX('Systemmanager - Datenassistent'!$A$9:$AE$159,MATCH(A2657,Input_Lieferant!$B$9:$B$158,0),MATCH(W2657,'Systemmanager - Datenassistent'!$A$8:$AE$8,0)),""), "")&amp;""</f>
        <v/>
      </c>
      <c r="G2657" s="31"/>
      <c r="H2657" s="31"/>
      <c r="I2657" s="31"/>
      <c r="J2657" s="31"/>
      <c r="K2657" s="31"/>
      <c r="L2657" s="31"/>
      <c r="M2657" s="31"/>
      <c r="N2657" s="31"/>
      <c r="O2657" s="31"/>
      <c r="P2657" s="31"/>
      <c r="Q2657" s="31"/>
      <c r="R2657" s="31"/>
      <c r="S2657" s="31"/>
      <c r="T2657" s="31"/>
      <c r="U2657" s="31"/>
      <c r="V2657" s="31"/>
      <c r="W2657" s="31" t="str">
        <f t="shared" si="83"/>
        <v>V_MIET_RELEVANZ</v>
      </c>
      <c r="X2657" s="31"/>
      <c r="Y2657" s="31"/>
      <c r="Z2657" s="31"/>
      <c r="AA2657" s="31"/>
      <c r="AB2657" s="31"/>
      <c r="AC2657" s="31"/>
      <c r="AD2657" s="31"/>
      <c r="AE2657" s="31"/>
      <c r="AF2657" s="31"/>
      <c r="AG2657" s="31"/>
      <c r="AH2657" s="31"/>
    </row>
    <row r="2658" spans="1:34" x14ac:dyDescent="0.4">
      <c r="A2658" s="31">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31"/>
      <c r="C2658" s="25" t="str">
        <f t="shared" si="82"/>
        <v>001</v>
      </c>
      <c r="D2658" s="31"/>
      <c r="E2658" s="31"/>
      <c r="F2658" s="31" t="str">
        <f>IF(A2658&lt;&gt;"", _xlfn.IFNA(INDEX('Systemmanager - Datenassistent'!$A$9:$AE$159,MATCH(A2658,Input_Lieferant!$B$9:$B$158,0),MATCH(W2658,'Systemmanager - Datenassistent'!$A$8:$AE$8,0)),""), "")&amp;""</f>
        <v>10</v>
      </c>
      <c r="G2658" s="31"/>
      <c r="H2658" s="31"/>
      <c r="I2658" s="31"/>
      <c r="J2658" s="31"/>
      <c r="K2658" s="31"/>
      <c r="L2658" s="31"/>
      <c r="M2658" s="31"/>
      <c r="N2658" s="31"/>
      <c r="O2658" s="31"/>
      <c r="P2658" s="31"/>
      <c r="Q2658" s="31"/>
      <c r="R2658" s="31"/>
      <c r="S2658" s="31"/>
      <c r="T2658" s="31"/>
      <c r="U2658" s="31"/>
      <c r="V2658" s="31"/>
      <c r="W2658" s="31" t="str">
        <f t="shared" si="83"/>
        <v>V_NACHSCHUBKLASSE</v>
      </c>
      <c r="X2658" s="31"/>
      <c r="Y2658" s="31"/>
      <c r="Z2658" s="31"/>
      <c r="AA2658" s="31"/>
      <c r="AB2658" s="31"/>
      <c r="AC2658" s="31"/>
      <c r="AD2658" s="31"/>
      <c r="AE2658" s="31"/>
      <c r="AF2658" s="31"/>
      <c r="AG2658" s="31"/>
      <c r="AH2658" s="31"/>
    </row>
    <row r="2659" spans="1:34" x14ac:dyDescent="0.4">
      <c r="A2659" s="31">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31"/>
      <c r="C2659" s="25" t="str">
        <f t="shared" si="82"/>
        <v>001</v>
      </c>
      <c r="D2659" s="31"/>
      <c r="E2659" s="31"/>
      <c r="F2659" s="31" t="str">
        <f>IF(A2659&lt;&gt;"", _xlfn.IFNA(INDEX(Input_Lieferant!$A$9:$AS$159,MATCH(A2659,Input_Lieferant!$B$9:$B$158,0),MATCH(W2659,Input_Lieferant!$A$8:$AS$8,0)),""), "")&amp;""</f>
        <v>100</v>
      </c>
      <c r="G2659" s="31"/>
      <c r="H2659" s="31"/>
      <c r="I2659" s="31"/>
      <c r="J2659" s="31"/>
      <c r="K2659" s="31"/>
      <c r="L2659" s="31"/>
      <c r="M2659" s="31"/>
      <c r="N2659" s="31"/>
      <c r="O2659" s="31"/>
      <c r="P2659" s="31"/>
      <c r="Q2659" s="31"/>
      <c r="R2659" s="31"/>
      <c r="S2659" s="31"/>
      <c r="T2659" s="31"/>
      <c r="U2659" s="31"/>
      <c r="V2659" s="31"/>
      <c r="W2659" s="31" t="str">
        <f t="shared" si="83"/>
        <v>V_LAGERFAEHIGKEIT</v>
      </c>
      <c r="X2659" s="31"/>
      <c r="Y2659" s="31"/>
      <c r="Z2659" s="31"/>
      <c r="AA2659" s="31"/>
      <c r="AB2659" s="31"/>
      <c r="AC2659" s="31"/>
      <c r="AD2659" s="31"/>
      <c r="AE2659" s="31"/>
      <c r="AF2659" s="31"/>
      <c r="AG2659" s="31"/>
      <c r="AH2659" s="31"/>
    </row>
    <row r="2660" spans="1:34" x14ac:dyDescent="0.4">
      <c r="A2660" s="31">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31"/>
      <c r="C2660" s="25" t="str">
        <f t="shared" si="82"/>
        <v>001</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V_BETRIEBSMITTEL</v>
      </c>
      <c r="X2660" s="31"/>
      <c r="Y2660" s="31"/>
      <c r="Z2660" s="31"/>
      <c r="AA2660" s="31"/>
      <c r="AB2660" s="31"/>
      <c r="AC2660" s="31"/>
      <c r="AD2660" s="31"/>
      <c r="AE2660" s="31"/>
      <c r="AF2660" s="31"/>
      <c r="AG2660" s="31"/>
      <c r="AH2660" s="31"/>
    </row>
    <row r="2661" spans="1:34" x14ac:dyDescent="0.4">
      <c r="A2661" s="31">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31"/>
      <c r="C2661" s="25" t="str">
        <f t="shared" si="82"/>
        <v>001</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V_SONDERBETRIEBSMITTEL_MKZ</v>
      </c>
      <c r="X2661" s="31"/>
      <c r="Y2661" s="31"/>
      <c r="Z2661" s="31"/>
      <c r="AA2661" s="31"/>
      <c r="AB2661" s="31"/>
      <c r="AC2661" s="31"/>
      <c r="AD2661" s="31"/>
      <c r="AE2661" s="31"/>
      <c r="AF2661" s="31"/>
      <c r="AG2661" s="31"/>
      <c r="AH2661" s="31"/>
    </row>
    <row r="2662" spans="1:34" x14ac:dyDescent="0.4">
      <c r="A2662" s="31">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31"/>
      <c r="C2662" s="25" t="str">
        <f t="shared" si="82"/>
        <v>001</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31"/>
      <c r="H2662" s="31"/>
      <c r="I2662" s="31"/>
      <c r="J2662" s="31"/>
      <c r="K2662" s="31"/>
      <c r="L2662" s="31"/>
      <c r="M2662" s="31"/>
      <c r="N2662" s="31"/>
      <c r="O2662" s="31"/>
      <c r="P2662" s="31"/>
      <c r="Q2662" s="31"/>
      <c r="R2662" s="31"/>
      <c r="S2662" s="31"/>
      <c r="T2662" s="31"/>
      <c r="U2662" s="31"/>
      <c r="V2662" s="31"/>
      <c r="W2662" s="31" t="str">
        <f t="shared" si="83"/>
        <v>V_SONDERBETRIEBSMITTEL_PRD</v>
      </c>
      <c r="X2662" s="31"/>
      <c r="Y2662" s="31"/>
      <c r="Z2662" s="31"/>
      <c r="AA2662" s="31"/>
      <c r="AB2662" s="31"/>
      <c r="AC2662" s="31"/>
      <c r="AD2662" s="31"/>
      <c r="AE2662" s="31"/>
      <c r="AF2662" s="31"/>
      <c r="AG2662" s="31"/>
      <c r="AH2662" s="31"/>
    </row>
    <row r="2663" spans="1:34" x14ac:dyDescent="0.4">
      <c r="A2663" s="31">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31"/>
      <c r="C2663" s="25" t="str">
        <f t="shared" si="82"/>
        <v>001</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V_SONDERBETRIEBSMITTEL_TRP</v>
      </c>
      <c r="X2663" s="31"/>
      <c r="Y2663" s="31"/>
      <c r="Z2663" s="31"/>
      <c r="AA2663" s="31"/>
      <c r="AB2663" s="31"/>
      <c r="AC2663" s="31"/>
      <c r="AD2663" s="31"/>
      <c r="AE2663" s="31"/>
      <c r="AF2663" s="31"/>
      <c r="AG2663" s="31"/>
      <c r="AH2663" s="31"/>
    </row>
    <row r="2664" spans="1:34" x14ac:dyDescent="0.4">
      <c r="A2664" s="31">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31"/>
      <c r="C2664" s="25" t="str">
        <f t="shared" si="82"/>
        <v>001</v>
      </c>
      <c r="D2664" s="31"/>
      <c r="E2664" s="31"/>
      <c r="F2664" s="31" t="str">
        <f>IF(A2664&lt;&gt;"", _xlfn.IFNA(INDEX(Grunddaten!$A$9:$S$159,MATCH(A2664,Input_Lieferant!$B$9:$B$158,0),MATCH(W2664,Grunddaten!$A$8:$M$8,0)),""), "")&amp;""</f>
        <v>qPxlaKVPbinpzXgWVfVGkbulIKdXCr</v>
      </c>
      <c r="G2664" s="31"/>
      <c r="H2664" s="31"/>
      <c r="I2664" s="31"/>
      <c r="J2664" s="31"/>
      <c r="K2664" s="31"/>
      <c r="L2664" s="31"/>
      <c r="M2664" s="31"/>
      <c r="N2664" s="31"/>
      <c r="O2664" s="31"/>
      <c r="P2664" s="31"/>
      <c r="Q2664" s="31"/>
      <c r="R2664" s="31"/>
      <c r="S2664" s="31"/>
      <c r="T2664" s="31"/>
      <c r="U2664" s="31"/>
      <c r="V2664" s="31"/>
      <c r="W2664" s="31" t="str">
        <f t="shared" si="83"/>
        <v>V_A_NUMMER</v>
      </c>
      <c r="X2664" s="31"/>
      <c r="Y2664" s="31"/>
      <c r="Z2664" s="31"/>
      <c r="AA2664" s="31"/>
      <c r="AB2664" s="31"/>
      <c r="AC2664" s="31"/>
      <c r="AD2664" s="31"/>
      <c r="AE2664" s="31"/>
      <c r="AF2664" s="31"/>
      <c r="AG2664" s="31"/>
      <c r="AH2664" s="31"/>
    </row>
    <row r="2665" spans="1:34" x14ac:dyDescent="0.4">
      <c r="A2665" s="31">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31"/>
      <c r="C2665" s="25" t="str">
        <f t="shared" si="82"/>
        <v>001</v>
      </c>
      <c r="D2665" s="31"/>
      <c r="E2665" s="31"/>
      <c r="F2665" s="31" t="str">
        <f>IF(A2665&lt;&gt;"", _xlfn.IFNA(INDEX(Grunddaten!$A$9:$S$159,MATCH(A2665,Input_Lieferant!$B$9:$B$158,0),MATCH(W2665,Grunddaten!$A$8:$M$8,0)),""), "")&amp;""</f>
        <v>2.65</v>
      </c>
      <c r="G2665" s="31"/>
      <c r="H2665" s="31"/>
      <c r="I2665" s="31"/>
      <c r="J2665" s="31"/>
      <c r="K2665" s="31"/>
      <c r="L2665" s="31"/>
      <c r="M2665" s="31"/>
      <c r="N2665" s="31"/>
      <c r="O2665" s="31"/>
      <c r="P2665" s="31"/>
      <c r="Q2665" s="31"/>
      <c r="R2665" s="31"/>
      <c r="S2665" s="31"/>
      <c r="T2665" s="31"/>
      <c r="U2665" s="31"/>
      <c r="V2665" s="31"/>
      <c r="W2665" s="31" t="str">
        <f t="shared" si="83"/>
        <v>V_REVFREMD</v>
      </c>
      <c r="X2665" s="31"/>
      <c r="Y2665" s="31"/>
      <c r="Z2665" s="31"/>
      <c r="AA2665" s="31"/>
      <c r="AB2665" s="31"/>
      <c r="AC2665" s="31"/>
      <c r="AD2665" s="31"/>
      <c r="AE2665" s="31"/>
      <c r="AF2665" s="31"/>
      <c r="AG2665" s="31"/>
      <c r="AH2665" s="31"/>
    </row>
    <row r="2666" spans="1:34" x14ac:dyDescent="0.4">
      <c r="A2666" s="31">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31"/>
      <c r="C2666" s="25" t="str">
        <f t="shared" si="82"/>
        <v>001</v>
      </c>
      <c r="D2666" s="31"/>
      <c r="E2666" s="31"/>
      <c r="F2666" s="31" t="str">
        <f>IF(A2666&lt;&gt;"", _xlfn.IFNA(INDEX(Grunddaten!$A$9:$S$159,MATCH(A2666,Input_Lieferant!$B$9:$B$158,0),MATCH(W2666,Grunddaten!$A$8:$M$8,0)),""), "")&amp;""</f>
        <v>5.38</v>
      </c>
      <c r="G2666" s="31"/>
      <c r="H2666" s="31"/>
      <c r="I2666" s="31"/>
      <c r="J2666" s="31"/>
      <c r="K2666" s="31"/>
      <c r="L2666" s="31"/>
      <c r="M2666" s="31"/>
      <c r="N2666" s="31"/>
      <c r="O2666" s="31"/>
      <c r="P2666" s="31"/>
      <c r="Q2666" s="31"/>
      <c r="R2666" s="31"/>
      <c r="S2666" s="31"/>
      <c r="T2666" s="31"/>
      <c r="U2666" s="31"/>
      <c r="V2666" s="31"/>
      <c r="W2666" s="31" t="str">
        <f t="shared" si="83"/>
        <v>V_REVEIGEN</v>
      </c>
      <c r="X2666" s="31"/>
      <c r="Y2666" s="31"/>
      <c r="Z2666" s="31"/>
      <c r="AA2666" s="31"/>
      <c r="AB2666" s="31"/>
      <c r="AC2666" s="31"/>
      <c r="AD2666" s="31"/>
      <c r="AE2666" s="31"/>
      <c r="AF2666" s="31"/>
      <c r="AG2666" s="31"/>
      <c r="AH2666" s="31"/>
    </row>
    <row r="2667" spans="1:34" x14ac:dyDescent="0.4">
      <c r="A2667" s="31">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31"/>
      <c r="C2667" s="25" t="str">
        <f t="shared" si="82"/>
        <v>001</v>
      </c>
      <c r="D2667" s="31"/>
      <c r="E2667" s="31"/>
      <c r="F2667" s="31" t="str">
        <f>IF(A2667&lt;&gt;"", _xlfn.IFNA(INDEX('Systemmanager - Datenassistent'!$A$9:$AE$159,MATCH(A2667,Input_Lieferant!$B$9:$B$158,0),MATCH(W2667,'Systemmanager - Datenassistent'!$A$8:$AE$8,0)),""), "")&amp;""</f>
        <v>geFXgAIiHFLeRgcmbKcBvlbRBUQGXm</v>
      </c>
      <c r="G2667" s="31"/>
      <c r="H2667" s="31"/>
      <c r="I2667" s="31"/>
      <c r="J2667" s="31"/>
      <c r="K2667" s="31"/>
      <c r="L2667" s="31"/>
      <c r="M2667" s="31"/>
      <c r="N2667" s="31"/>
      <c r="O2667" s="31"/>
      <c r="P2667" s="31"/>
      <c r="Q2667" s="31"/>
      <c r="R2667" s="31"/>
      <c r="S2667" s="31"/>
      <c r="T2667" s="31"/>
      <c r="U2667" s="31"/>
      <c r="V2667" s="31"/>
      <c r="W2667" s="31" t="str">
        <f t="shared" si="83"/>
        <v>V_SYSTEMMANAGER</v>
      </c>
      <c r="X2667" s="31"/>
      <c r="Y2667" s="31"/>
      <c r="Z2667" s="31"/>
      <c r="AA2667" s="31"/>
      <c r="AB2667" s="31"/>
      <c r="AC2667" s="31"/>
      <c r="AD2667" s="31"/>
      <c r="AE2667" s="31"/>
      <c r="AF2667" s="31"/>
      <c r="AG2667" s="31"/>
      <c r="AH2667" s="31"/>
    </row>
    <row r="2668" spans="1:34" x14ac:dyDescent="0.4">
      <c r="A2668" s="31">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31"/>
      <c r="C2668" s="25" t="str">
        <f t="shared" si="82"/>
        <v>001</v>
      </c>
      <c r="D2668" s="31"/>
      <c r="E2668" s="31"/>
      <c r="F2668" s="31" t="str">
        <f>IF(A2668&lt;&gt;"", _xlfn.IFNA(INDEX(Grunddaten!$A$9:$S$159,MATCH(A2668,Input_Lieferant!$B$9:$B$158,0),MATCH(W2668,Grunddaten!$A$8:$M$8,0)),""), "")&amp;""</f>
        <v>N</v>
      </c>
      <c r="G2668" s="31"/>
      <c r="H2668" s="31"/>
      <c r="I2668" s="31"/>
      <c r="J2668" s="31"/>
      <c r="K2668" s="31"/>
      <c r="L2668" s="31"/>
      <c r="M2668" s="31"/>
      <c r="N2668" s="31"/>
      <c r="O2668" s="31"/>
      <c r="P2668" s="31"/>
      <c r="Q2668" s="31"/>
      <c r="R2668" s="31"/>
      <c r="S2668" s="31"/>
      <c r="T2668" s="31"/>
      <c r="U2668" s="31"/>
      <c r="V2668" s="31"/>
      <c r="W2668" s="31" t="str">
        <f t="shared" si="83"/>
        <v>V_UEBERSETZUNG</v>
      </c>
      <c r="X2668" s="31"/>
      <c r="Y2668" s="31"/>
      <c r="Z2668" s="31"/>
      <c r="AA2668" s="31"/>
      <c r="AB2668" s="31"/>
      <c r="AC2668" s="31"/>
      <c r="AD2668" s="31"/>
      <c r="AE2668" s="31"/>
      <c r="AF2668" s="31"/>
      <c r="AG2668" s="31"/>
      <c r="AH2668" s="31"/>
    </row>
    <row r="2669" spans="1:34" x14ac:dyDescent="0.4">
      <c r="A2669" s="31">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31"/>
      <c r="C2669" s="25" t="str">
        <f t="shared" si="82"/>
        <v>001</v>
      </c>
      <c r="D2669" s="31"/>
      <c r="E2669" s="31"/>
      <c r="F2669" s="31" t="str">
        <f>IF(A2669&lt;&gt;"", _xlfn.IFNA(INDEX('Systemmanager - Datenassistent'!$A$9:$AE$159,MATCH(A2669,Input_Lieferant!$B$9:$B$158,0),MATCH(W2669,'Systemmanager - Datenassistent'!$A$8:$AE$8,0)),""), "")&amp;""</f>
        <v>dDVaRtiUCqvaddXyfdkMnJFlbzdRro</v>
      </c>
      <c r="G2669" s="31"/>
      <c r="H2669" s="31"/>
      <c r="I2669" s="31"/>
      <c r="J2669" s="31"/>
      <c r="K2669" s="31"/>
      <c r="L2669" s="31"/>
      <c r="M2669" s="31"/>
      <c r="N2669" s="31"/>
      <c r="O2669" s="31"/>
      <c r="P2669" s="31"/>
      <c r="Q2669" s="31"/>
      <c r="R2669" s="31"/>
      <c r="S2669" s="31"/>
      <c r="T2669" s="31"/>
      <c r="U2669" s="31"/>
      <c r="V2669" s="31"/>
      <c r="W2669" s="31" t="str">
        <f t="shared" si="83"/>
        <v>V_KENNZIFFER</v>
      </c>
      <c r="X2669" s="31"/>
      <c r="Y2669" s="31"/>
      <c r="Z2669" s="31"/>
      <c r="AA2669" s="31"/>
      <c r="AB2669" s="31"/>
      <c r="AC2669" s="31"/>
      <c r="AD2669" s="31"/>
      <c r="AE2669" s="31"/>
      <c r="AF2669" s="31"/>
      <c r="AG2669" s="31"/>
      <c r="AH2669" s="31"/>
    </row>
    <row r="2670" spans="1:34" x14ac:dyDescent="0.4">
      <c r="A2670" s="31">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31"/>
      <c r="C2670" s="25" t="str">
        <f t="shared" si="82"/>
        <v>001</v>
      </c>
      <c r="D2670" s="31"/>
      <c r="E2670" s="31"/>
      <c r="F2670" s="31" t="str">
        <f>IF(A2670&lt;&gt;"", _xlfn.IFNA(INDEX('Systemmanager - Datenassistent'!$A$9:$AE$159,MATCH(A2670,Input_Lieferant!$B$9:$B$158,0),MATCH(W2670,'Systemmanager - Datenassistent'!$A$8:$AE$8,0)),""), "")&amp;""</f>
        <v>upbhuCXEMxFWTOPxoUQlbaJSSJjwMC</v>
      </c>
      <c r="G2670" s="31"/>
      <c r="H2670" s="31"/>
      <c r="I2670" s="31"/>
      <c r="J2670" s="31"/>
      <c r="K2670" s="31"/>
      <c r="L2670" s="31"/>
      <c r="M2670" s="31"/>
      <c r="N2670" s="31"/>
      <c r="O2670" s="31"/>
      <c r="P2670" s="31"/>
      <c r="Q2670" s="31"/>
      <c r="R2670" s="31"/>
      <c r="S2670" s="31"/>
      <c r="T2670" s="31"/>
      <c r="U2670" s="31"/>
      <c r="V2670" s="31"/>
      <c r="W2670" s="31" t="str">
        <f t="shared" si="83"/>
        <v>V_NEXT_HIGHER</v>
      </c>
      <c r="X2670" s="31"/>
      <c r="Y2670" s="31"/>
      <c r="Z2670" s="31"/>
      <c r="AA2670" s="31"/>
      <c r="AB2670" s="31"/>
      <c r="AC2670" s="31"/>
      <c r="AD2670" s="31"/>
      <c r="AE2670" s="31"/>
      <c r="AF2670" s="31"/>
      <c r="AG2670" s="31"/>
      <c r="AH2670" s="31"/>
    </row>
    <row r="2671" spans="1:34" x14ac:dyDescent="0.4">
      <c r="A2671" s="31">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31"/>
      <c r="C2671" s="25" t="str">
        <f t="shared" si="82"/>
        <v>001</v>
      </c>
      <c r="D2671" s="31"/>
      <c r="E2671" s="31"/>
      <c r="F2671" s="31" t="str">
        <f>IF(A2671&lt;&gt;"", _xlfn.IFNA(INDEX(Grunddaten!$A$9:$S$159,MATCH(A2671,Input_Lieferant!$B$9:$B$158,0),MATCH(W2671,Grunddaten!$A$8:$M$8,0)),""), "")&amp;""</f>
        <v/>
      </c>
      <c r="G2671" s="31"/>
      <c r="H2671" s="31"/>
      <c r="I2671" s="31"/>
      <c r="J2671" s="31"/>
      <c r="K2671" s="31"/>
      <c r="L2671" s="31"/>
      <c r="M2671" s="31"/>
      <c r="N2671" s="31"/>
      <c r="O2671" s="31"/>
      <c r="P2671" s="31"/>
      <c r="Q2671" s="31"/>
      <c r="R2671" s="31"/>
      <c r="S2671" s="31"/>
      <c r="T2671" s="31"/>
      <c r="U2671" s="31"/>
      <c r="V2671" s="31"/>
      <c r="W2671" s="31" t="str">
        <f t="shared" si="83"/>
        <v>V_ZERTFLUG</v>
      </c>
      <c r="X2671" s="31"/>
      <c r="Y2671" s="31"/>
      <c r="Z2671" s="31"/>
      <c r="AA2671" s="31"/>
      <c r="AB2671" s="31"/>
      <c r="AC2671" s="31"/>
      <c r="AD2671" s="31"/>
      <c r="AE2671" s="31"/>
      <c r="AF2671" s="31"/>
      <c r="AG2671" s="31"/>
      <c r="AH2671" s="31"/>
    </row>
    <row r="2672" spans="1:34" x14ac:dyDescent="0.4">
      <c r="A2672" s="31">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31"/>
      <c r="C2672" s="25" t="str">
        <f t="shared" si="82"/>
        <v>001</v>
      </c>
      <c r="D2672" s="31"/>
      <c r="E2672" s="31"/>
      <c r="F2672" s="31" t="str">
        <f>IF(A2672&lt;&gt;"", _xlfn.IFNA(INDEX('Systemmanager - Datenassistent'!$A$9:$AE$159,MATCH(A2672,Input_Lieferant!$B$9:$B$158,0),MATCH(W2672,'Systemmanager - Datenassistent'!$A$8:$AE$8,0)),""), "")&amp;""</f>
        <v/>
      </c>
      <c r="G2672" s="31"/>
      <c r="H2672" s="31"/>
      <c r="I2672" s="31"/>
      <c r="J2672" s="31"/>
      <c r="K2672" s="31"/>
      <c r="L2672" s="31"/>
      <c r="M2672" s="31"/>
      <c r="N2672" s="31"/>
      <c r="O2672" s="31"/>
      <c r="P2672" s="31"/>
      <c r="Q2672" s="31"/>
      <c r="R2672" s="31"/>
      <c r="S2672" s="31"/>
      <c r="T2672" s="31"/>
      <c r="U2672" s="31"/>
      <c r="V2672" s="31"/>
      <c r="W2672" s="31" t="str">
        <f t="shared" si="83"/>
        <v>V_APM</v>
      </c>
      <c r="X2672" s="31"/>
      <c r="Y2672" s="31"/>
      <c r="Z2672" s="31"/>
      <c r="AA2672" s="31"/>
      <c r="AB2672" s="31"/>
      <c r="AC2672" s="31"/>
      <c r="AD2672" s="31"/>
      <c r="AE2672" s="31"/>
      <c r="AF2672" s="31"/>
      <c r="AG2672" s="31"/>
      <c r="AH2672" s="31"/>
    </row>
    <row r="2673" spans="1:34" x14ac:dyDescent="0.4">
      <c r="A2673" s="31">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31"/>
      <c r="C2673" s="25" t="str">
        <f t="shared" si="82"/>
        <v>001</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V_CHEOPS</v>
      </c>
      <c r="X2673" s="31"/>
      <c r="Y2673" s="31"/>
      <c r="Z2673" s="31"/>
      <c r="AA2673" s="31"/>
      <c r="AB2673" s="31"/>
      <c r="AC2673" s="31"/>
      <c r="AD2673" s="31"/>
      <c r="AE2673" s="31"/>
      <c r="AF2673" s="31"/>
      <c r="AG2673" s="31"/>
      <c r="AH2673" s="31"/>
    </row>
    <row r="2674" spans="1:34" x14ac:dyDescent="0.4">
      <c r="A2674" s="31">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31"/>
      <c r="C2674" s="25" t="str">
        <f t="shared" si="82"/>
        <v>001</v>
      </c>
      <c r="D2674" s="31"/>
      <c r="E2674" s="31"/>
      <c r="F2674" s="31" t="str">
        <f>IF(A2674&lt;&gt;"", _xlfn.IFNA(INDEX('Systemmanager - Datenassistent'!$A$9:$AE$159,MATCH(A2674,Input_Lieferant!$B$9:$B$158,0),MATCH(W2674,'Systemmanager - Datenassistent'!$A$8:$AE$8,0)),""), "")&amp;""</f>
        <v>X</v>
      </c>
      <c r="G2674" s="31"/>
      <c r="H2674" s="31"/>
      <c r="I2674" s="31"/>
      <c r="J2674" s="31"/>
      <c r="K2674" s="31"/>
      <c r="L2674" s="31"/>
      <c r="M2674" s="31"/>
      <c r="N2674" s="31"/>
      <c r="O2674" s="31"/>
      <c r="P2674" s="31"/>
      <c r="Q2674" s="31"/>
      <c r="R2674" s="31"/>
      <c r="S2674" s="31"/>
      <c r="T2674" s="31"/>
      <c r="U2674" s="31"/>
      <c r="V2674" s="31"/>
      <c r="W2674" s="31" t="str">
        <f t="shared" si="83"/>
        <v>V_SVSAA</v>
      </c>
      <c r="X2674" s="31"/>
      <c r="Y2674" s="31"/>
      <c r="Z2674" s="31"/>
      <c r="AA2674" s="31"/>
      <c r="AB2674" s="31"/>
      <c r="AC2674" s="31"/>
      <c r="AD2674" s="31"/>
      <c r="AE2674" s="31"/>
      <c r="AF2674" s="31"/>
      <c r="AG2674" s="31"/>
      <c r="AH2674" s="31"/>
    </row>
    <row r="2675" spans="1:34" x14ac:dyDescent="0.4">
      <c r="A2675" s="31">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31"/>
      <c r="C2675" s="25" t="str">
        <f t="shared" si="82"/>
        <v>001</v>
      </c>
      <c r="D2675" s="31"/>
      <c r="E2675" s="31"/>
      <c r="F2675" s="31" t="str">
        <f>IF(A2675&lt;&gt;"", IFERROR(ROUND(INDEX(Input_Lieferant!$A$9:$AS$159,MATCH(A2675,Input_Lieferant!$B$9:$B$158,0),MATCH(W2675,Input_Lieferant!$A$8:$AS$8,0)),2),""), "")&amp;""</f>
        <v>7.18</v>
      </c>
      <c r="G2675" s="31"/>
      <c r="H2675" s="31"/>
      <c r="I2675" s="31"/>
      <c r="J2675" s="31"/>
      <c r="K2675" s="31"/>
      <c r="L2675" s="31"/>
      <c r="M2675" s="31"/>
      <c r="N2675" s="31"/>
      <c r="O2675" s="31"/>
      <c r="P2675" s="31"/>
      <c r="Q2675" s="31"/>
      <c r="R2675" s="31"/>
      <c r="S2675" s="31"/>
      <c r="T2675" s="31"/>
      <c r="U2675" s="31"/>
      <c r="V2675" s="31"/>
      <c r="W2675" s="31" t="str">
        <f t="shared" si="83"/>
        <v>V_BEWERTUNGSPREIS</v>
      </c>
      <c r="X2675" s="31"/>
      <c r="Y2675" s="31"/>
      <c r="Z2675" s="31"/>
      <c r="AA2675" s="31"/>
      <c r="AB2675" s="31"/>
      <c r="AC2675" s="31"/>
      <c r="AD2675" s="31"/>
      <c r="AE2675" s="31"/>
      <c r="AF2675" s="31"/>
      <c r="AG2675" s="31"/>
      <c r="AH2675" s="31"/>
    </row>
    <row r="2676" spans="1:34" x14ac:dyDescent="0.4">
      <c r="A2676" s="31">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31"/>
      <c r="C2676" s="25" t="str">
        <f t="shared" si="82"/>
        <v>001</v>
      </c>
      <c r="D2676" s="31"/>
      <c r="E2676" s="31"/>
      <c r="F2676" s="31" t="str">
        <f>IF(A2676&lt;&gt;"", _xlfn.IFNA(INDEX(Input_Lieferant!$A$9:$AS$159,MATCH(A2676,Input_Lieferant!$B$9:$B$158,0),MATCH(W2676,Input_Lieferant!$A$8:$AS$8,0)),""), "")&amp;""</f>
        <v>CHF</v>
      </c>
      <c r="G2676" s="31"/>
      <c r="H2676" s="31"/>
      <c r="I2676" s="31"/>
      <c r="J2676" s="31"/>
      <c r="K2676" s="31"/>
      <c r="L2676" s="31"/>
      <c r="M2676" s="31"/>
      <c r="N2676" s="31"/>
      <c r="O2676" s="31"/>
      <c r="P2676" s="31"/>
      <c r="Q2676" s="31"/>
      <c r="R2676" s="31"/>
      <c r="S2676" s="31"/>
      <c r="T2676" s="31"/>
      <c r="U2676" s="31"/>
      <c r="V2676" s="31"/>
      <c r="W2676" s="31" t="str">
        <f t="shared" si="83"/>
        <v>V_WAEHRUNG</v>
      </c>
      <c r="X2676" s="31"/>
      <c r="Y2676" s="31"/>
      <c r="Z2676" s="31"/>
      <c r="AA2676" s="31"/>
      <c r="AB2676" s="31"/>
      <c r="AC2676" s="31"/>
      <c r="AD2676" s="31"/>
      <c r="AE2676" s="31"/>
      <c r="AF2676" s="31"/>
      <c r="AG2676" s="31"/>
      <c r="AH2676" s="31"/>
    </row>
    <row r="2677" spans="1:34" x14ac:dyDescent="0.4">
      <c r="A2677" s="31">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31"/>
      <c r="C2677" s="25" t="str">
        <f t="shared" si="82"/>
        <v>001</v>
      </c>
      <c r="D2677" s="31"/>
      <c r="E2677" s="31"/>
      <c r="F2677" s="31" t="str">
        <f>IF(A2677&lt;&gt;"", _xlfn.IFNA(INDEX(Input_Lieferant!$A$9:$AS$159,MATCH(A2677,Input_Lieferant!$B$9:$B$158,0),MATCH(W2677,Input_Lieferant!$A$8:$AS$8,0)),""), "")&amp;""</f>
        <v>91</v>
      </c>
      <c r="G2677" s="31"/>
      <c r="H2677" s="31"/>
      <c r="I2677" s="31"/>
      <c r="J2677" s="31"/>
      <c r="K2677" s="31"/>
      <c r="L2677" s="31"/>
      <c r="M2677" s="31"/>
      <c r="N2677" s="31"/>
      <c r="O2677" s="31"/>
      <c r="P2677" s="31"/>
      <c r="Q2677" s="31"/>
      <c r="R2677" s="31"/>
      <c r="S2677" s="31"/>
      <c r="T2677" s="31"/>
      <c r="U2677" s="31"/>
      <c r="V2677" s="31"/>
      <c r="W2677" s="31" t="str">
        <f t="shared" si="83"/>
        <v>V_PREISEINHEIT</v>
      </c>
      <c r="X2677" s="31"/>
      <c r="Y2677" s="31"/>
      <c r="Z2677" s="31"/>
      <c r="AA2677" s="31"/>
      <c r="AB2677" s="31"/>
      <c r="AC2677" s="31"/>
      <c r="AD2677" s="31"/>
      <c r="AE2677" s="31"/>
      <c r="AF2677" s="31"/>
      <c r="AG2677" s="31"/>
      <c r="AH2677" s="31"/>
    </row>
    <row r="2678" spans="1:34" x14ac:dyDescent="0.4">
      <c r="A2678" s="31">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31"/>
      <c r="C2678" s="25" t="str">
        <f t="shared" si="82"/>
        <v>001</v>
      </c>
      <c r="D2678" s="31"/>
      <c r="E2678" s="31"/>
      <c r="F2678" s="31">
        <f ca="1">IF(A2678&lt;&gt;"",NOW(),"")</f>
        <v>45755.458306597226</v>
      </c>
      <c r="G2678" s="31"/>
      <c r="H2678" s="31"/>
      <c r="I2678" s="31"/>
      <c r="J2678" s="31"/>
      <c r="K2678" s="31"/>
      <c r="L2678" s="31"/>
      <c r="M2678" s="31"/>
      <c r="N2678" s="31"/>
      <c r="O2678" s="31"/>
      <c r="P2678" s="31"/>
      <c r="Q2678" s="31"/>
      <c r="R2678" s="31"/>
      <c r="S2678" s="31"/>
      <c r="T2678" s="31"/>
      <c r="U2678" s="31"/>
      <c r="V2678" s="31"/>
      <c r="W2678" s="31" t="str">
        <f t="shared" si="83"/>
        <v>V_GUELTIGAB</v>
      </c>
      <c r="X2678" s="31"/>
      <c r="Y2678" s="31"/>
      <c r="Z2678" s="31"/>
      <c r="AA2678" s="31"/>
      <c r="AB2678" s="31"/>
      <c r="AC2678" s="31"/>
      <c r="AD2678" s="31"/>
      <c r="AE2678" s="31"/>
      <c r="AF2678" s="31"/>
      <c r="AG2678" s="31"/>
      <c r="AH2678" s="31"/>
    </row>
    <row r="2679" spans="1:34" x14ac:dyDescent="0.4">
      <c r="A2679" s="31">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31"/>
      <c r="C2679" s="25" t="str">
        <f t="shared" si="82"/>
        <v>001</v>
      </c>
      <c r="D2679" s="31"/>
      <c r="E2679" s="31"/>
      <c r="F2679" s="31" t="str">
        <f>IF(A2679&lt;&gt;"", _xlfn.IFNA(INDEX('Systemmanager - Datenassistent'!$A$9:$AE$159,MATCH(A2679,Input_Lieferant!$B$9:$B$158,0),MATCH(W2679,'Systemmanager - Datenassistent'!$A$8:$AE$8,0)),""), "")&amp;""</f>
        <v/>
      </c>
      <c r="G2679" s="31"/>
      <c r="H2679" s="31"/>
      <c r="I2679" s="31"/>
      <c r="J2679" s="31"/>
      <c r="K2679" s="31"/>
      <c r="L2679" s="31"/>
      <c r="M2679" s="31"/>
      <c r="N2679" s="31"/>
      <c r="O2679" s="31"/>
      <c r="P2679" s="31"/>
      <c r="Q2679" s="31"/>
      <c r="R2679" s="31"/>
      <c r="S2679" s="31"/>
      <c r="T2679" s="31"/>
      <c r="U2679" s="31"/>
      <c r="V2679" s="31"/>
      <c r="W2679" s="31" t="str">
        <f t="shared" si="83"/>
        <v>V_MIET_RELEVANZ</v>
      </c>
      <c r="X2679" s="31"/>
      <c r="Y2679" s="31"/>
      <c r="Z2679" s="31"/>
      <c r="AA2679" s="31"/>
      <c r="AB2679" s="31"/>
      <c r="AC2679" s="31"/>
      <c r="AD2679" s="31"/>
      <c r="AE2679" s="31"/>
      <c r="AF2679" s="31"/>
      <c r="AG2679" s="31"/>
      <c r="AH2679" s="31"/>
    </row>
    <row r="2680" spans="1:34" x14ac:dyDescent="0.4">
      <c r="A2680" s="31">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31"/>
      <c r="C2680" s="25" t="str">
        <f t="shared" si="82"/>
        <v>001</v>
      </c>
      <c r="D2680" s="31"/>
      <c r="E2680" s="31"/>
      <c r="F2680" s="31" t="str">
        <f>IF(A2680&lt;&gt;"", _xlfn.IFNA(INDEX('Systemmanager - Datenassistent'!$A$9:$AE$159,MATCH(A2680,Input_Lieferant!$B$9:$B$158,0),MATCH(W2680,'Systemmanager - Datenassistent'!$A$8:$AE$8,0)),""), "")&amp;""</f>
        <v>8</v>
      </c>
      <c r="G2680" s="31"/>
      <c r="H2680" s="31"/>
      <c r="I2680" s="31"/>
      <c r="J2680" s="31"/>
      <c r="K2680" s="31"/>
      <c r="L2680" s="31"/>
      <c r="M2680" s="31"/>
      <c r="N2680" s="31"/>
      <c r="O2680" s="31"/>
      <c r="P2680" s="31"/>
      <c r="Q2680" s="31"/>
      <c r="R2680" s="31"/>
      <c r="S2680" s="31"/>
      <c r="T2680" s="31"/>
      <c r="U2680" s="31"/>
      <c r="V2680" s="31"/>
      <c r="W2680" s="31" t="str">
        <f t="shared" si="83"/>
        <v>V_NACHSCHUBKLASSE</v>
      </c>
      <c r="X2680" s="31"/>
      <c r="Y2680" s="31"/>
      <c r="Z2680" s="31"/>
      <c r="AA2680" s="31"/>
      <c r="AB2680" s="31"/>
      <c r="AC2680" s="31"/>
      <c r="AD2680" s="31"/>
      <c r="AE2680" s="31"/>
      <c r="AF2680" s="31"/>
      <c r="AG2680" s="31"/>
      <c r="AH2680" s="31"/>
    </row>
    <row r="2681" spans="1:34" x14ac:dyDescent="0.4">
      <c r="A2681" s="31">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31"/>
      <c r="C2681" s="25" t="str">
        <f t="shared" si="82"/>
        <v>001</v>
      </c>
      <c r="D2681" s="31"/>
      <c r="E2681" s="31"/>
      <c r="F2681" s="31" t="str">
        <f>IF(A2681&lt;&gt;"", _xlfn.IFNA(INDEX(Input_Lieferant!$A$9:$AS$159,MATCH(A2681,Input_Lieferant!$B$9:$B$158,0),MATCH(W2681,Input_Lieferant!$A$8:$AS$8,0)),""), "")&amp;""</f>
        <v>79</v>
      </c>
      <c r="G2681" s="31"/>
      <c r="H2681" s="31"/>
      <c r="I2681" s="31"/>
      <c r="J2681" s="31"/>
      <c r="K2681" s="31"/>
      <c r="L2681" s="31"/>
      <c r="M2681" s="31"/>
      <c r="N2681" s="31"/>
      <c r="O2681" s="31"/>
      <c r="P2681" s="31"/>
      <c r="Q2681" s="31"/>
      <c r="R2681" s="31"/>
      <c r="S2681" s="31"/>
      <c r="T2681" s="31"/>
      <c r="U2681" s="31"/>
      <c r="V2681" s="31"/>
      <c r="W2681" s="31" t="str">
        <f t="shared" si="83"/>
        <v>V_LAGERFAEHIGKEIT</v>
      </c>
      <c r="X2681" s="31"/>
      <c r="Y2681" s="31"/>
      <c r="Z2681" s="31"/>
      <c r="AA2681" s="31"/>
      <c r="AB2681" s="31"/>
      <c r="AC2681" s="31"/>
      <c r="AD2681" s="31"/>
      <c r="AE2681" s="31"/>
      <c r="AF2681" s="31"/>
      <c r="AG2681" s="31"/>
      <c r="AH2681" s="31"/>
    </row>
    <row r="2682" spans="1:34" x14ac:dyDescent="0.4">
      <c r="A2682" s="31">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31"/>
      <c r="C2682" s="25" t="str">
        <f t="shared" si="82"/>
        <v>001</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V_BETRIEBSMITTEL</v>
      </c>
      <c r="X2682" s="31"/>
      <c r="Y2682" s="31"/>
      <c r="Z2682" s="31"/>
      <c r="AA2682" s="31"/>
      <c r="AB2682" s="31"/>
      <c r="AC2682" s="31"/>
      <c r="AD2682" s="31"/>
      <c r="AE2682" s="31"/>
      <c r="AF2682" s="31"/>
      <c r="AG2682" s="31"/>
      <c r="AH2682" s="31"/>
    </row>
    <row r="2683" spans="1:34" x14ac:dyDescent="0.4">
      <c r="A2683" s="31">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31"/>
      <c r="C2683" s="25" t="str">
        <f t="shared" si="82"/>
        <v>001</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V_SONDERBETRIEBSMITTEL_MKZ</v>
      </c>
      <c r="X2683" s="31"/>
      <c r="Y2683" s="31"/>
      <c r="Z2683" s="31"/>
      <c r="AA2683" s="31"/>
      <c r="AB2683" s="31"/>
      <c r="AC2683" s="31"/>
      <c r="AD2683" s="31"/>
      <c r="AE2683" s="31"/>
      <c r="AF2683" s="31"/>
      <c r="AG2683" s="31"/>
      <c r="AH2683" s="31"/>
    </row>
    <row r="2684" spans="1:34" x14ac:dyDescent="0.4">
      <c r="A2684" s="31">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31"/>
      <c r="C2684" s="25" t="str">
        <f t="shared" si="82"/>
        <v>001</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31"/>
      <c r="H2684" s="31"/>
      <c r="I2684" s="31"/>
      <c r="J2684" s="31"/>
      <c r="K2684" s="31"/>
      <c r="L2684" s="31"/>
      <c r="M2684" s="31"/>
      <c r="N2684" s="31"/>
      <c r="O2684" s="31"/>
      <c r="P2684" s="31"/>
      <c r="Q2684" s="31"/>
      <c r="R2684" s="31"/>
      <c r="S2684" s="31"/>
      <c r="T2684" s="31"/>
      <c r="U2684" s="31"/>
      <c r="V2684" s="31"/>
      <c r="W2684" s="31" t="str">
        <f t="shared" si="83"/>
        <v>V_SONDERBETRIEBSMITTEL_PRD</v>
      </c>
      <c r="X2684" s="31"/>
      <c r="Y2684" s="31"/>
      <c r="Z2684" s="31"/>
      <c r="AA2684" s="31"/>
      <c r="AB2684" s="31"/>
      <c r="AC2684" s="31"/>
      <c r="AD2684" s="31"/>
      <c r="AE2684" s="31"/>
      <c r="AF2684" s="31"/>
      <c r="AG2684" s="31"/>
      <c r="AH2684" s="31"/>
    </row>
    <row r="2685" spans="1:34" x14ac:dyDescent="0.4">
      <c r="A2685" s="31">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31"/>
      <c r="C2685" s="25" t="str">
        <f t="shared" si="82"/>
        <v>001</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V_SONDERBETRIEBSMITTEL_TRP</v>
      </c>
      <c r="X2685" s="31"/>
      <c r="Y2685" s="31"/>
      <c r="Z2685" s="31"/>
      <c r="AA2685" s="31"/>
      <c r="AB2685" s="31"/>
      <c r="AC2685" s="31"/>
      <c r="AD2685" s="31"/>
      <c r="AE2685" s="31"/>
      <c r="AF2685" s="31"/>
      <c r="AG2685" s="31"/>
      <c r="AH2685" s="31"/>
    </row>
    <row r="2686" spans="1:34" x14ac:dyDescent="0.4">
      <c r="A2686" s="31">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31"/>
      <c r="C2686" s="25" t="str">
        <f t="shared" si="82"/>
        <v>001</v>
      </c>
      <c r="D2686" s="31"/>
      <c r="E2686" s="31"/>
      <c r="F2686" s="31" t="str">
        <f>IF(A2686&lt;&gt;"", _xlfn.IFNA(INDEX(Grunddaten!$A$9:$S$159,MATCH(A2686,Input_Lieferant!$B$9:$B$158,0),MATCH(W2686,Grunddaten!$A$8:$M$8,0)),""), "")&amp;""</f>
        <v>dpRbESjOPitwGUeCPphBbKelgGrdxb</v>
      </c>
      <c r="G2686" s="31"/>
      <c r="H2686" s="31"/>
      <c r="I2686" s="31"/>
      <c r="J2686" s="31"/>
      <c r="K2686" s="31"/>
      <c r="L2686" s="31"/>
      <c r="M2686" s="31"/>
      <c r="N2686" s="31"/>
      <c r="O2686" s="31"/>
      <c r="P2686" s="31"/>
      <c r="Q2686" s="31"/>
      <c r="R2686" s="31"/>
      <c r="S2686" s="31"/>
      <c r="T2686" s="31"/>
      <c r="U2686" s="31"/>
      <c r="V2686" s="31"/>
      <c r="W2686" s="31" t="str">
        <f t="shared" si="83"/>
        <v>V_A_NUMMER</v>
      </c>
      <c r="X2686" s="31"/>
      <c r="Y2686" s="31"/>
      <c r="Z2686" s="31"/>
      <c r="AA2686" s="31"/>
      <c r="AB2686" s="31"/>
      <c r="AC2686" s="31"/>
      <c r="AD2686" s="31"/>
      <c r="AE2686" s="31"/>
      <c r="AF2686" s="31"/>
      <c r="AG2686" s="31"/>
      <c r="AH2686" s="31"/>
    </row>
    <row r="2687" spans="1:34" x14ac:dyDescent="0.4">
      <c r="A2687" s="31">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31"/>
      <c r="C2687" s="25" t="str">
        <f t="shared" si="82"/>
        <v>001</v>
      </c>
      <c r="D2687" s="31"/>
      <c r="E2687" s="31"/>
      <c r="F2687" s="31" t="str">
        <f>IF(A2687&lt;&gt;"", _xlfn.IFNA(INDEX(Grunddaten!$A$9:$S$159,MATCH(A2687,Input_Lieferant!$B$9:$B$158,0),MATCH(W2687,Grunddaten!$A$8:$M$8,0)),""), "")&amp;""</f>
        <v>8.23</v>
      </c>
      <c r="G2687" s="31"/>
      <c r="H2687" s="31"/>
      <c r="I2687" s="31"/>
      <c r="J2687" s="31"/>
      <c r="K2687" s="31"/>
      <c r="L2687" s="31"/>
      <c r="M2687" s="31"/>
      <c r="N2687" s="31"/>
      <c r="O2687" s="31"/>
      <c r="P2687" s="31"/>
      <c r="Q2687" s="31"/>
      <c r="R2687" s="31"/>
      <c r="S2687" s="31"/>
      <c r="T2687" s="31"/>
      <c r="U2687" s="31"/>
      <c r="V2687" s="31"/>
      <c r="W2687" s="31" t="str">
        <f t="shared" si="83"/>
        <v>V_REVFREMD</v>
      </c>
      <c r="X2687" s="31"/>
      <c r="Y2687" s="31"/>
      <c r="Z2687" s="31"/>
      <c r="AA2687" s="31"/>
      <c r="AB2687" s="31"/>
      <c r="AC2687" s="31"/>
      <c r="AD2687" s="31"/>
      <c r="AE2687" s="31"/>
      <c r="AF2687" s="31"/>
      <c r="AG2687" s="31"/>
      <c r="AH2687" s="31"/>
    </row>
    <row r="2688" spans="1:34" x14ac:dyDescent="0.4">
      <c r="A2688" s="31">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31"/>
      <c r="C2688" s="25" t="str">
        <f t="shared" si="82"/>
        <v>001</v>
      </c>
      <c r="D2688" s="31"/>
      <c r="E2688" s="31"/>
      <c r="F2688" s="31" t="str">
        <f>IF(A2688&lt;&gt;"", _xlfn.IFNA(INDEX(Grunddaten!$A$9:$S$159,MATCH(A2688,Input_Lieferant!$B$9:$B$158,0),MATCH(W2688,Grunddaten!$A$8:$M$8,0)),""), "")&amp;""</f>
        <v>3.14</v>
      </c>
      <c r="G2688" s="31"/>
      <c r="H2688" s="31"/>
      <c r="I2688" s="31"/>
      <c r="J2688" s="31"/>
      <c r="K2688" s="31"/>
      <c r="L2688" s="31"/>
      <c r="M2688" s="31"/>
      <c r="N2688" s="31"/>
      <c r="O2688" s="31"/>
      <c r="P2688" s="31"/>
      <c r="Q2688" s="31"/>
      <c r="R2688" s="31"/>
      <c r="S2688" s="31"/>
      <c r="T2688" s="31"/>
      <c r="U2688" s="31"/>
      <c r="V2688" s="31"/>
      <c r="W2688" s="31" t="str">
        <f t="shared" si="83"/>
        <v>V_REVEIGEN</v>
      </c>
      <c r="X2688" s="31"/>
      <c r="Y2688" s="31"/>
      <c r="Z2688" s="31"/>
      <c r="AA2688" s="31"/>
      <c r="AB2688" s="31"/>
      <c r="AC2688" s="31"/>
      <c r="AD2688" s="31"/>
      <c r="AE2688" s="31"/>
      <c r="AF2688" s="31"/>
      <c r="AG2688" s="31"/>
      <c r="AH2688" s="31"/>
    </row>
    <row r="2689" spans="1:34" x14ac:dyDescent="0.4">
      <c r="A2689" s="31">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31"/>
      <c r="C2689" s="25" t="str">
        <f t="shared" si="82"/>
        <v>001</v>
      </c>
      <c r="D2689" s="31"/>
      <c r="E2689" s="31"/>
      <c r="F2689" s="31" t="str">
        <f>IF(A2689&lt;&gt;"", _xlfn.IFNA(INDEX('Systemmanager - Datenassistent'!$A$9:$AE$159,MATCH(A2689,Input_Lieferant!$B$9:$B$158,0),MATCH(W2689,'Systemmanager - Datenassistent'!$A$8:$AE$8,0)),""), "")&amp;""</f>
        <v>NkCAxRCFFphKMsmLttPbGEnhisUAqg</v>
      </c>
      <c r="G2689" s="31"/>
      <c r="H2689" s="31"/>
      <c r="I2689" s="31"/>
      <c r="J2689" s="31"/>
      <c r="K2689" s="31"/>
      <c r="L2689" s="31"/>
      <c r="M2689" s="31"/>
      <c r="N2689" s="31"/>
      <c r="O2689" s="31"/>
      <c r="P2689" s="31"/>
      <c r="Q2689" s="31"/>
      <c r="R2689" s="31"/>
      <c r="S2689" s="31"/>
      <c r="T2689" s="31"/>
      <c r="U2689" s="31"/>
      <c r="V2689" s="31"/>
      <c r="W2689" s="31" t="str">
        <f t="shared" si="83"/>
        <v>V_SYSTEMMANAGER</v>
      </c>
      <c r="X2689" s="31"/>
      <c r="Y2689" s="31"/>
      <c r="Z2689" s="31"/>
      <c r="AA2689" s="31"/>
      <c r="AB2689" s="31"/>
      <c r="AC2689" s="31"/>
      <c r="AD2689" s="31"/>
      <c r="AE2689" s="31"/>
      <c r="AF2689" s="31"/>
      <c r="AG2689" s="31"/>
      <c r="AH2689" s="31"/>
    </row>
    <row r="2690" spans="1:34" x14ac:dyDescent="0.4">
      <c r="A2690" s="31">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31"/>
      <c r="C2690" s="25" t="str">
        <f t="shared" ref="C2690:C2753" si="84">IF(A2690="","","001")</f>
        <v>001</v>
      </c>
      <c r="D2690" s="31"/>
      <c r="E2690" s="31"/>
      <c r="F2690" s="31" t="str">
        <f>IF(A2690&lt;&gt;"", _xlfn.IFNA(INDEX(Grunddaten!$A$9:$S$159,MATCH(A2690,Input_Lieferant!$B$9:$B$158,0),MATCH(W2690,Grunddaten!$A$8:$M$8,0)),""), "")&amp;""</f>
        <v>P</v>
      </c>
      <c r="G2690" s="31"/>
      <c r="H2690" s="31"/>
      <c r="I2690" s="31"/>
      <c r="J2690" s="31"/>
      <c r="K2690" s="31"/>
      <c r="L2690" s="31"/>
      <c r="M2690" s="31"/>
      <c r="N2690" s="31"/>
      <c r="O2690" s="31"/>
      <c r="P2690" s="31"/>
      <c r="Q2690" s="31"/>
      <c r="R2690" s="31"/>
      <c r="S2690" s="31"/>
      <c r="T2690" s="31"/>
      <c r="U2690" s="31"/>
      <c r="V2690" s="31"/>
      <c r="W2690" s="31" t="str">
        <f t="shared" si="83"/>
        <v>V_UEBERSETZUNG</v>
      </c>
      <c r="X2690" s="31"/>
      <c r="Y2690" s="31"/>
      <c r="Z2690" s="31"/>
      <c r="AA2690" s="31"/>
      <c r="AB2690" s="31"/>
      <c r="AC2690" s="31"/>
      <c r="AD2690" s="31"/>
      <c r="AE2690" s="31"/>
      <c r="AF2690" s="31"/>
      <c r="AG2690" s="31"/>
      <c r="AH2690" s="31"/>
    </row>
    <row r="2691" spans="1:34" x14ac:dyDescent="0.4">
      <c r="A2691" s="31">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31"/>
      <c r="C2691" s="25" t="str">
        <f t="shared" si="84"/>
        <v>001</v>
      </c>
      <c r="D2691" s="31"/>
      <c r="E2691" s="31"/>
      <c r="F2691" s="31" t="str">
        <f>IF(A2691&lt;&gt;"", _xlfn.IFNA(INDEX('Systemmanager - Datenassistent'!$A$9:$AE$159,MATCH(A2691,Input_Lieferant!$B$9:$B$158,0),MATCH(W2691,'Systemmanager - Datenassistent'!$A$8:$AE$8,0)),""), "")&amp;""</f>
        <v>hXEncIiqfWoLLNnsfnlSGJdEIeHXyL</v>
      </c>
      <c r="G2691" s="31"/>
      <c r="H2691" s="31"/>
      <c r="I2691" s="31"/>
      <c r="J2691" s="31"/>
      <c r="K2691" s="31"/>
      <c r="L2691" s="31"/>
      <c r="M2691" s="31"/>
      <c r="N2691" s="31"/>
      <c r="O2691" s="31"/>
      <c r="P2691" s="31"/>
      <c r="Q2691" s="31"/>
      <c r="R2691" s="31"/>
      <c r="S2691" s="31"/>
      <c r="T2691" s="31"/>
      <c r="U2691" s="31"/>
      <c r="V2691" s="31"/>
      <c r="W2691" s="31" t="str">
        <f t="shared" si="83"/>
        <v>V_KENNZIFFER</v>
      </c>
      <c r="X2691" s="31"/>
      <c r="Y2691" s="31"/>
      <c r="Z2691" s="31"/>
      <c r="AA2691" s="31"/>
      <c r="AB2691" s="31"/>
      <c r="AC2691" s="31"/>
      <c r="AD2691" s="31"/>
      <c r="AE2691" s="31"/>
      <c r="AF2691" s="31"/>
      <c r="AG2691" s="31"/>
      <c r="AH2691" s="31"/>
    </row>
    <row r="2692" spans="1:34" x14ac:dyDescent="0.4">
      <c r="A2692" s="31">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31"/>
      <c r="C2692" s="25" t="str">
        <f t="shared" si="84"/>
        <v>001</v>
      </c>
      <c r="D2692" s="31"/>
      <c r="E2692" s="31"/>
      <c r="F2692" s="31" t="str">
        <f>IF(A2692&lt;&gt;"", _xlfn.IFNA(INDEX('Systemmanager - Datenassistent'!$A$9:$AE$159,MATCH(A2692,Input_Lieferant!$B$9:$B$158,0),MATCH(W2692,'Systemmanager - Datenassistent'!$A$8:$AE$8,0)),""), "")&amp;""</f>
        <v>ohjBvSNrlkcUkqHKgPSKfjgihquJeN</v>
      </c>
      <c r="G2692" s="31"/>
      <c r="H2692" s="31"/>
      <c r="I2692" s="31"/>
      <c r="J2692" s="31"/>
      <c r="K2692" s="31"/>
      <c r="L2692" s="31"/>
      <c r="M2692" s="31"/>
      <c r="N2692" s="31"/>
      <c r="O2692" s="31"/>
      <c r="P2692" s="31"/>
      <c r="Q2692" s="31"/>
      <c r="R2692" s="31"/>
      <c r="S2692" s="31"/>
      <c r="T2692" s="31"/>
      <c r="U2692" s="31"/>
      <c r="V2692" s="31"/>
      <c r="W2692" s="31" t="str">
        <f t="shared" si="83"/>
        <v>V_NEXT_HIGHER</v>
      </c>
      <c r="X2692" s="31"/>
      <c r="Y2692" s="31"/>
      <c r="Z2692" s="31"/>
      <c r="AA2692" s="31"/>
      <c r="AB2692" s="31"/>
      <c r="AC2692" s="31"/>
      <c r="AD2692" s="31"/>
      <c r="AE2692" s="31"/>
      <c r="AF2692" s="31"/>
      <c r="AG2692" s="31"/>
      <c r="AH2692" s="31"/>
    </row>
    <row r="2693" spans="1:34" x14ac:dyDescent="0.4">
      <c r="A2693" s="31">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31"/>
      <c r="C2693" s="25" t="str">
        <f t="shared" si="84"/>
        <v>001</v>
      </c>
      <c r="D2693" s="31"/>
      <c r="E2693" s="31"/>
      <c r="F2693" s="31" t="str">
        <f>IF(A2693&lt;&gt;"", _xlfn.IFNA(INDEX(Grunddaten!$A$9:$S$159,MATCH(A2693,Input_Lieferant!$B$9:$B$158,0),MATCH(W2693,Grunddaten!$A$8:$M$8,0)),""), "")&amp;""</f>
        <v/>
      </c>
      <c r="G2693" s="31"/>
      <c r="H2693" s="31"/>
      <c r="I2693" s="31"/>
      <c r="J2693" s="31"/>
      <c r="K2693" s="31"/>
      <c r="L2693" s="31"/>
      <c r="M2693" s="31"/>
      <c r="N2693" s="31"/>
      <c r="O2693" s="31"/>
      <c r="P2693" s="31"/>
      <c r="Q2693" s="31"/>
      <c r="R2693" s="31"/>
      <c r="S2693" s="31"/>
      <c r="T2693" s="31"/>
      <c r="U2693" s="31"/>
      <c r="V2693" s="31"/>
      <c r="W2693" s="31" t="str">
        <f t="shared" si="83"/>
        <v>V_ZERTFLUG</v>
      </c>
      <c r="X2693" s="31"/>
      <c r="Y2693" s="31"/>
      <c r="Z2693" s="31"/>
      <c r="AA2693" s="31"/>
      <c r="AB2693" s="31"/>
      <c r="AC2693" s="31"/>
      <c r="AD2693" s="31"/>
      <c r="AE2693" s="31"/>
      <c r="AF2693" s="31"/>
      <c r="AG2693" s="31"/>
      <c r="AH2693" s="31"/>
    </row>
    <row r="2694" spans="1:34" x14ac:dyDescent="0.4">
      <c r="A2694" s="31">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31"/>
      <c r="C2694" s="25" t="str">
        <f t="shared" si="84"/>
        <v>001</v>
      </c>
      <c r="D2694" s="31"/>
      <c r="E2694" s="31"/>
      <c r="F2694" s="31" t="str">
        <f>IF(A2694&lt;&gt;"", _xlfn.IFNA(INDEX('Systemmanager - Datenassistent'!$A$9:$AE$159,MATCH(A2694,Input_Lieferant!$B$9:$B$158,0),MATCH(W2694,'Systemmanager - Datenassistent'!$A$8:$AE$8,0)),""), "")&amp;""</f>
        <v>X</v>
      </c>
      <c r="G2694" s="31"/>
      <c r="H2694" s="31"/>
      <c r="I2694" s="31"/>
      <c r="J2694" s="31"/>
      <c r="K2694" s="31"/>
      <c r="L2694" s="31"/>
      <c r="M2694" s="31"/>
      <c r="N2694" s="31"/>
      <c r="O2694" s="31"/>
      <c r="P2694" s="31"/>
      <c r="Q2694" s="31"/>
      <c r="R2694" s="31"/>
      <c r="S2694" s="31"/>
      <c r="T2694" s="31"/>
      <c r="U2694" s="31"/>
      <c r="V2694" s="31"/>
      <c r="W2694" s="31" t="str">
        <f t="shared" si="83"/>
        <v>V_APM</v>
      </c>
      <c r="X2694" s="31"/>
      <c r="Y2694" s="31"/>
      <c r="Z2694" s="31"/>
      <c r="AA2694" s="31"/>
      <c r="AB2694" s="31"/>
      <c r="AC2694" s="31"/>
      <c r="AD2694" s="31"/>
      <c r="AE2694" s="31"/>
      <c r="AF2694" s="31"/>
      <c r="AG2694" s="31"/>
      <c r="AH2694" s="31"/>
    </row>
    <row r="2695" spans="1:34" x14ac:dyDescent="0.4">
      <c r="A2695" s="31">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31"/>
      <c r="C2695" s="25" t="str">
        <f t="shared" si="84"/>
        <v>001</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V_CHEOPS</v>
      </c>
      <c r="X2695" s="31"/>
      <c r="Y2695" s="31"/>
      <c r="Z2695" s="31"/>
      <c r="AA2695" s="31"/>
      <c r="AB2695" s="31"/>
      <c r="AC2695" s="31"/>
      <c r="AD2695" s="31"/>
      <c r="AE2695" s="31"/>
      <c r="AF2695" s="31"/>
      <c r="AG2695" s="31"/>
      <c r="AH2695" s="31"/>
    </row>
    <row r="2696" spans="1:34" x14ac:dyDescent="0.4">
      <c r="A2696" s="31">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31"/>
      <c r="C2696" s="25" t="str">
        <f t="shared" si="84"/>
        <v>001</v>
      </c>
      <c r="D2696" s="31"/>
      <c r="E2696" s="31"/>
      <c r="F2696" s="31" t="str">
        <f>IF(A2696&lt;&gt;"", _xlfn.IFNA(INDEX('Systemmanager - Datenassistent'!$A$9:$AE$159,MATCH(A2696,Input_Lieferant!$B$9:$B$158,0),MATCH(W2696,'Systemmanager - Datenassistent'!$A$8:$AE$8,0)),""), "")&amp;""</f>
        <v>X</v>
      </c>
      <c r="G2696" s="31"/>
      <c r="H2696" s="31"/>
      <c r="I2696" s="31"/>
      <c r="J2696" s="31"/>
      <c r="K2696" s="31"/>
      <c r="L2696" s="31"/>
      <c r="M2696" s="31"/>
      <c r="N2696" s="31"/>
      <c r="O2696" s="31"/>
      <c r="P2696" s="31"/>
      <c r="Q2696" s="31"/>
      <c r="R2696" s="31"/>
      <c r="S2696" s="31"/>
      <c r="T2696" s="31"/>
      <c r="U2696" s="31"/>
      <c r="V2696" s="31"/>
      <c r="W2696" s="31" t="str">
        <f t="shared" si="83"/>
        <v>V_SVSAA</v>
      </c>
      <c r="X2696" s="31"/>
      <c r="Y2696" s="31"/>
      <c r="Z2696" s="31"/>
      <c r="AA2696" s="31"/>
      <c r="AB2696" s="31"/>
      <c r="AC2696" s="31"/>
      <c r="AD2696" s="31"/>
      <c r="AE2696" s="31"/>
      <c r="AF2696" s="31"/>
      <c r="AG2696" s="31"/>
      <c r="AH2696" s="31"/>
    </row>
    <row r="2697" spans="1:34" x14ac:dyDescent="0.4">
      <c r="A2697" s="31">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31"/>
      <c r="C2697" s="25" t="str">
        <f t="shared" si="84"/>
        <v>001</v>
      </c>
      <c r="D2697" s="31"/>
      <c r="E2697" s="31"/>
      <c r="F2697" s="31" t="str">
        <f>IF(A2697&lt;&gt;"", IFERROR(ROUND(INDEX(Input_Lieferant!$A$9:$AS$159,MATCH(A2697,Input_Lieferant!$B$9:$B$158,0),MATCH(W2697,Input_Lieferant!$A$8:$AS$8,0)),2),""), "")&amp;""</f>
        <v>6.98</v>
      </c>
      <c r="G2697" s="31"/>
      <c r="H2697" s="31"/>
      <c r="I2697" s="31"/>
      <c r="J2697" s="31"/>
      <c r="K2697" s="31"/>
      <c r="L2697" s="31"/>
      <c r="M2697" s="31"/>
      <c r="N2697" s="31"/>
      <c r="O2697" s="31"/>
      <c r="P2697" s="31"/>
      <c r="Q2697" s="31"/>
      <c r="R2697" s="31"/>
      <c r="S2697" s="31"/>
      <c r="T2697" s="31"/>
      <c r="U2697" s="31"/>
      <c r="V2697" s="31"/>
      <c r="W2697" s="31" t="str">
        <f t="shared" si="83"/>
        <v>V_BEWERTUNGSPREIS</v>
      </c>
      <c r="X2697" s="31"/>
      <c r="Y2697" s="31"/>
      <c r="Z2697" s="31"/>
      <c r="AA2697" s="31"/>
      <c r="AB2697" s="31"/>
      <c r="AC2697" s="31"/>
      <c r="AD2697" s="31"/>
      <c r="AE2697" s="31"/>
      <c r="AF2697" s="31"/>
      <c r="AG2697" s="31"/>
      <c r="AH2697" s="31"/>
    </row>
    <row r="2698" spans="1:34" x14ac:dyDescent="0.4">
      <c r="A2698" s="31">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31"/>
      <c r="C2698" s="25" t="str">
        <f t="shared" si="84"/>
        <v>001</v>
      </c>
      <c r="D2698" s="31"/>
      <c r="E2698" s="31"/>
      <c r="F2698" s="31" t="str">
        <f>IF(A2698&lt;&gt;"", _xlfn.IFNA(INDEX(Input_Lieferant!$A$9:$AS$159,MATCH(A2698,Input_Lieferant!$B$9:$B$158,0),MATCH(W2698,Input_Lieferant!$A$8:$AS$8,0)),""), "")&amp;""</f>
        <v>CHF</v>
      </c>
      <c r="G2698" s="31"/>
      <c r="H2698" s="31"/>
      <c r="I2698" s="31"/>
      <c r="J2698" s="31"/>
      <c r="K2698" s="31"/>
      <c r="L2698" s="31"/>
      <c r="M2698" s="31"/>
      <c r="N2698" s="31"/>
      <c r="O2698" s="31"/>
      <c r="P2698" s="31"/>
      <c r="Q2698" s="31"/>
      <c r="R2698" s="31"/>
      <c r="S2698" s="31"/>
      <c r="T2698" s="31"/>
      <c r="U2698" s="31"/>
      <c r="V2698" s="31"/>
      <c r="W2698" s="31" t="str">
        <f t="shared" si="83"/>
        <v>V_WAEHRUNG</v>
      </c>
      <c r="X2698" s="31"/>
      <c r="Y2698" s="31"/>
      <c r="Z2698" s="31"/>
      <c r="AA2698" s="31"/>
      <c r="AB2698" s="31"/>
      <c r="AC2698" s="31"/>
      <c r="AD2698" s="31"/>
      <c r="AE2698" s="31"/>
      <c r="AF2698" s="31"/>
      <c r="AG2698" s="31"/>
      <c r="AH2698" s="31"/>
    </row>
    <row r="2699" spans="1:34" x14ac:dyDescent="0.4">
      <c r="A2699" s="31">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31"/>
      <c r="C2699" s="25" t="str">
        <f t="shared" si="84"/>
        <v>001</v>
      </c>
      <c r="D2699" s="31"/>
      <c r="E2699" s="31"/>
      <c r="F2699" s="31" t="str">
        <f>IF(A2699&lt;&gt;"", _xlfn.IFNA(INDEX(Input_Lieferant!$A$9:$AS$159,MATCH(A2699,Input_Lieferant!$B$9:$B$158,0),MATCH(W2699,Input_Lieferant!$A$8:$AS$8,0)),""), "")&amp;""</f>
        <v>94</v>
      </c>
      <c r="G2699" s="31"/>
      <c r="H2699" s="31"/>
      <c r="I2699" s="31"/>
      <c r="J2699" s="31"/>
      <c r="K2699" s="31"/>
      <c r="L2699" s="31"/>
      <c r="M2699" s="31"/>
      <c r="N2699" s="31"/>
      <c r="O2699" s="31"/>
      <c r="P2699" s="31"/>
      <c r="Q2699" s="31"/>
      <c r="R2699" s="31"/>
      <c r="S2699" s="31"/>
      <c r="T2699" s="31"/>
      <c r="U2699" s="31"/>
      <c r="V2699" s="31"/>
      <c r="W2699" s="31" t="str">
        <f t="shared" si="83"/>
        <v>V_PREISEINHEIT</v>
      </c>
      <c r="X2699" s="31"/>
      <c r="Y2699" s="31"/>
      <c r="Z2699" s="31"/>
      <c r="AA2699" s="31"/>
      <c r="AB2699" s="31"/>
      <c r="AC2699" s="31"/>
      <c r="AD2699" s="31"/>
      <c r="AE2699" s="31"/>
      <c r="AF2699" s="31"/>
      <c r="AG2699" s="31"/>
      <c r="AH2699" s="31"/>
    </row>
    <row r="2700" spans="1:34" x14ac:dyDescent="0.4">
      <c r="A2700" s="31">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31"/>
      <c r="C2700" s="25" t="str">
        <f t="shared" si="84"/>
        <v>001</v>
      </c>
      <c r="D2700" s="31"/>
      <c r="E2700" s="31"/>
      <c r="F2700" s="31">
        <f ca="1">IF(A2700&lt;&gt;"",NOW(),"")</f>
        <v>45755.458306597226</v>
      </c>
      <c r="G2700" s="31"/>
      <c r="H2700" s="31"/>
      <c r="I2700" s="31"/>
      <c r="J2700" s="31"/>
      <c r="K2700" s="31"/>
      <c r="L2700" s="31"/>
      <c r="M2700" s="31"/>
      <c r="N2700" s="31"/>
      <c r="O2700" s="31"/>
      <c r="P2700" s="31"/>
      <c r="Q2700" s="31"/>
      <c r="R2700" s="31"/>
      <c r="S2700" s="31"/>
      <c r="T2700" s="31"/>
      <c r="U2700" s="31"/>
      <c r="V2700" s="31"/>
      <c r="W2700" s="31" t="str">
        <f t="shared" si="83"/>
        <v>V_GUELTIGAB</v>
      </c>
      <c r="X2700" s="31"/>
      <c r="Y2700" s="31"/>
      <c r="Z2700" s="31"/>
      <c r="AA2700" s="31"/>
      <c r="AB2700" s="31"/>
      <c r="AC2700" s="31"/>
      <c r="AD2700" s="31"/>
      <c r="AE2700" s="31"/>
      <c r="AF2700" s="31"/>
      <c r="AG2700" s="31"/>
      <c r="AH2700" s="31"/>
    </row>
    <row r="2701" spans="1:34" x14ac:dyDescent="0.4">
      <c r="A2701" s="31">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31"/>
      <c r="C2701" s="25" t="str">
        <f t="shared" si="84"/>
        <v>001</v>
      </c>
      <c r="D2701" s="31"/>
      <c r="E2701" s="31"/>
      <c r="F2701" s="31" t="str">
        <f>IF(A2701&lt;&gt;"", _xlfn.IFNA(INDEX('Systemmanager - Datenassistent'!$A$9:$AE$159,MATCH(A2701,Input_Lieferant!$B$9:$B$158,0),MATCH(W2701,'Systemmanager - Datenassistent'!$A$8:$AE$8,0)),""), "")&amp;""</f>
        <v/>
      </c>
      <c r="G2701" s="31"/>
      <c r="H2701" s="31"/>
      <c r="I2701" s="31"/>
      <c r="J2701" s="31"/>
      <c r="K2701" s="31"/>
      <c r="L2701" s="31"/>
      <c r="M2701" s="31"/>
      <c r="N2701" s="31"/>
      <c r="O2701" s="31"/>
      <c r="P2701" s="31"/>
      <c r="Q2701" s="31"/>
      <c r="R2701" s="31"/>
      <c r="S2701" s="31"/>
      <c r="T2701" s="31"/>
      <c r="U2701" s="31"/>
      <c r="V2701" s="31"/>
      <c r="W2701" s="31" t="str">
        <f t="shared" si="83"/>
        <v>V_MIET_RELEVANZ</v>
      </c>
      <c r="X2701" s="31"/>
      <c r="Y2701" s="31"/>
      <c r="Z2701" s="31"/>
      <c r="AA2701" s="31"/>
      <c r="AB2701" s="31"/>
      <c r="AC2701" s="31"/>
      <c r="AD2701" s="31"/>
      <c r="AE2701" s="31"/>
      <c r="AF2701" s="31"/>
      <c r="AG2701" s="31"/>
      <c r="AH2701" s="31"/>
    </row>
    <row r="2702" spans="1:34" x14ac:dyDescent="0.4">
      <c r="A2702" s="31">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31"/>
      <c r="C2702" s="25" t="str">
        <f t="shared" si="84"/>
        <v>001</v>
      </c>
      <c r="D2702" s="31"/>
      <c r="E2702" s="31"/>
      <c r="F2702" s="31" t="str">
        <f>IF(A2702&lt;&gt;"", _xlfn.IFNA(INDEX('Systemmanager - Datenassistent'!$A$9:$AE$159,MATCH(A2702,Input_Lieferant!$B$9:$B$158,0),MATCH(W2702,'Systemmanager - Datenassistent'!$A$8:$AE$8,0)),""), "")&amp;""</f>
        <v>8</v>
      </c>
      <c r="G2702" s="31"/>
      <c r="H2702" s="31"/>
      <c r="I2702" s="31"/>
      <c r="J2702" s="31"/>
      <c r="K2702" s="31"/>
      <c r="L2702" s="31"/>
      <c r="M2702" s="31"/>
      <c r="N2702" s="31"/>
      <c r="O2702" s="31"/>
      <c r="P2702" s="31"/>
      <c r="Q2702" s="31"/>
      <c r="R2702" s="31"/>
      <c r="S2702" s="31"/>
      <c r="T2702" s="31"/>
      <c r="U2702" s="31"/>
      <c r="V2702" s="31"/>
      <c r="W2702" s="31" t="str">
        <f t="shared" si="83"/>
        <v>V_NACHSCHUBKLASSE</v>
      </c>
      <c r="X2702" s="31"/>
      <c r="Y2702" s="31"/>
      <c r="Z2702" s="31"/>
      <c r="AA2702" s="31"/>
      <c r="AB2702" s="31"/>
      <c r="AC2702" s="31"/>
      <c r="AD2702" s="31"/>
      <c r="AE2702" s="31"/>
      <c r="AF2702" s="31"/>
      <c r="AG2702" s="31"/>
      <c r="AH2702" s="31"/>
    </row>
    <row r="2703" spans="1:34" x14ac:dyDescent="0.4">
      <c r="A2703" s="31">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31"/>
      <c r="C2703" s="25" t="str">
        <f t="shared" si="84"/>
        <v>001</v>
      </c>
      <c r="D2703" s="31"/>
      <c r="E2703" s="31"/>
      <c r="F2703" s="31" t="str">
        <f>IF(A2703&lt;&gt;"", _xlfn.IFNA(INDEX(Input_Lieferant!$A$9:$AS$159,MATCH(A2703,Input_Lieferant!$B$9:$B$158,0),MATCH(W2703,Input_Lieferant!$A$8:$AS$8,0)),""), "")&amp;""</f>
        <v>14</v>
      </c>
      <c r="G2703" s="31"/>
      <c r="H2703" s="31"/>
      <c r="I2703" s="31"/>
      <c r="J2703" s="31"/>
      <c r="K2703" s="31"/>
      <c r="L2703" s="31"/>
      <c r="M2703" s="31"/>
      <c r="N2703" s="31"/>
      <c r="O2703" s="31"/>
      <c r="P2703" s="31"/>
      <c r="Q2703" s="31"/>
      <c r="R2703" s="31"/>
      <c r="S2703" s="31"/>
      <c r="T2703" s="31"/>
      <c r="U2703" s="31"/>
      <c r="V2703" s="31"/>
      <c r="W2703" s="31" t="str">
        <f t="shared" si="83"/>
        <v>V_LAGERFAEHIGKEIT</v>
      </c>
      <c r="X2703" s="31"/>
      <c r="Y2703" s="31"/>
      <c r="Z2703" s="31"/>
      <c r="AA2703" s="31"/>
      <c r="AB2703" s="31"/>
      <c r="AC2703" s="31"/>
      <c r="AD2703" s="31"/>
      <c r="AE2703" s="31"/>
      <c r="AF2703" s="31"/>
      <c r="AG2703" s="31"/>
      <c r="AH2703" s="31"/>
    </row>
    <row r="2704" spans="1:34" x14ac:dyDescent="0.4">
      <c r="A2704" s="31">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31"/>
      <c r="C2704" s="25" t="str">
        <f t="shared" si="84"/>
        <v>001</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31"/>
      <c r="H2704" s="31"/>
      <c r="I2704" s="31"/>
      <c r="J2704" s="31"/>
      <c r="K2704" s="31"/>
      <c r="L2704" s="31"/>
      <c r="M2704" s="31"/>
      <c r="N2704" s="31"/>
      <c r="O2704" s="31"/>
      <c r="P2704" s="31"/>
      <c r="Q2704" s="31"/>
      <c r="R2704" s="31"/>
      <c r="S2704" s="31"/>
      <c r="T2704" s="31"/>
      <c r="U2704" s="31"/>
      <c r="V2704" s="31"/>
      <c r="W2704" s="31" t="str">
        <f t="shared" si="83"/>
        <v>V_BETRIEBSMITTEL</v>
      </c>
      <c r="X2704" s="31"/>
      <c r="Y2704" s="31"/>
      <c r="Z2704" s="31"/>
      <c r="AA2704" s="31"/>
      <c r="AB2704" s="31"/>
      <c r="AC2704" s="31"/>
      <c r="AD2704" s="31"/>
      <c r="AE2704" s="31"/>
      <c r="AF2704" s="31"/>
      <c r="AG2704" s="31"/>
      <c r="AH2704" s="31"/>
    </row>
    <row r="2705" spans="1:34" x14ac:dyDescent="0.4">
      <c r="A2705" s="31">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31"/>
      <c r="C2705" s="25" t="str">
        <f t="shared" si="84"/>
        <v>001</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V_SONDERBETRIEBSMITTEL_MKZ</v>
      </c>
      <c r="X2705" s="31"/>
      <c r="Y2705" s="31"/>
      <c r="Z2705" s="31"/>
      <c r="AA2705" s="31"/>
      <c r="AB2705" s="31"/>
      <c r="AC2705" s="31"/>
      <c r="AD2705" s="31"/>
      <c r="AE2705" s="31"/>
      <c r="AF2705" s="31"/>
      <c r="AG2705" s="31"/>
      <c r="AH2705" s="31"/>
    </row>
    <row r="2706" spans="1:34" x14ac:dyDescent="0.4">
      <c r="A2706" s="31">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31"/>
      <c r="C2706" s="25" t="str">
        <f t="shared" si="84"/>
        <v>001</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V_SONDERBETRIEBSMITTEL_PRD</v>
      </c>
      <c r="X2706" s="31"/>
      <c r="Y2706" s="31"/>
      <c r="Z2706" s="31"/>
      <c r="AA2706" s="31"/>
      <c r="AB2706" s="31"/>
      <c r="AC2706" s="31"/>
      <c r="AD2706" s="31"/>
      <c r="AE2706" s="31"/>
      <c r="AF2706" s="31"/>
      <c r="AG2706" s="31"/>
      <c r="AH2706" s="31"/>
    </row>
    <row r="2707" spans="1:34" x14ac:dyDescent="0.4">
      <c r="A2707" s="31">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31"/>
      <c r="C2707" s="25" t="str">
        <f t="shared" si="84"/>
        <v>001</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V_SONDERBETRIEBSMITTEL_TRP</v>
      </c>
      <c r="X2707" s="31"/>
      <c r="Y2707" s="31"/>
      <c r="Z2707" s="31"/>
      <c r="AA2707" s="31"/>
      <c r="AB2707" s="31"/>
      <c r="AC2707" s="31"/>
      <c r="AD2707" s="31"/>
      <c r="AE2707" s="31"/>
      <c r="AF2707" s="31"/>
      <c r="AG2707" s="31"/>
      <c r="AH2707" s="31"/>
    </row>
    <row r="2708" spans="1:34" x14ac:dyDescent="0.4">
      <c r="A2708" s="31">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31"/>
      <c r="C2708" s="25" t="str">
        <f t="shared" si="84"/>
        <v>001</v>
      </c>
      <c r="D2708" s="31"/>
      <c r="E2708" s="31"/>
      <c r="F2708" s="31" t="str">
        <f>IF(A2708&lt;&gt;"", _xlfn.IFNA(INDEX(Grunddaten!$A$9:$S$159,MATCH(A2708,Input_Lieferant!$B$9:$B$158,0),MATCH(W2708,Grunddaten!$A$8:$M$8,0)),""), "")&amp;""</f>
        <v>iLqyHVsKKEoBShbgvvFtdtQpKCfQIc</v>
      </c>
      <c r="G2708" s="31"/>
      <c r="H2708" s="31"/>
      <c r="I2708" s="31"/>
      <c r="J2708" s="31"/>
      <c r="K2708" s="31"/>
      <c r="L2708" s="31"/>
      <c r="M2708" s="31"/>
      <c r="N2708" s="31"/>
      <c r="O2708" s="31"/>
      <c r="P2708" s="31"/>
      <c r="Q2708" s="31"/>
      <c r="R2708" s="31"/>
      <c r="S2708" s="31"/>
      <c r="T2708" s="31"/>
      <c r="U2708" s="31"/>
      <c r="V2708" s="31"/>
      <c r="W2708" s="31" t="str">
        <f t="shared" si="83"/>
        <v>V_A_NUMMER</v>
      </c>
      <c r="X2708" s="31"/>
      <c r="Y2708" s="31"/>
      <c r="Z2708" s="31"/>
      <c r="AA2708" s="31"/>
      <c r="AB2708" s="31"/>
      <c r="AC2708" s="31"/>
      <c r="AD2708" s="31"/>
      <c r="AE2708" s="31"/>
      <c r="AF2708" s="31"/>
      <c r="AG2708" s="31"/>
      <c r="AH2708" s="31"/>
    </row>
    <row r="2709" spans="1:34" x14ac:dyDescent="0.4">
      <c r="A2709" s="31">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31"/>
      <c r="C2709" s="25" t="str">
        <f t="shared" si="84"/>
        <v>001</v>
      </c>
      <c r="D2709" s="31"/>
      <c r="E2709" s="31"/>
      <c r="F2709" s="31" t="str">
        <f>IF(A2709&lt;&gt;"", _xlfn.IFNA(INDEX(Grunddaten!$A$9:$S$159,MATCH(A2709,Input_Lieferant!$B$9:$B$158,0),MATCH(W2709,Grunddaten!$A$8:$M$8,0)),""), "")&amp;""</f>
        <v>1.82</v>
      </c>
      <c r="G2709" s="31"/>
      <c r="H2709" s="31"/>
      <c r="I2709" s="31"/>
      <c r="J2709" s="31"/>
      <c r="K2709" s="31"/>
      <c r="L2709" s="31"/>
      <c r="M2709" s="31"/>
      <c r="N2709" s="31"/>
      <c r="O2709" s="31"/>
      <c r="P2709" s="31"/>
      <c r="Q2709" s="31"/>
      <c r="R2709" s="31"/>
      <c r="S2709" s="31"/>
      <c r="T2709" s="31"/>
      <c r="U2709" s="31"/>
      <c r="V2709" s="31"/>
      <c r="W2709" s="31" t="str">
        <f t="shared" si="83"/>
        <v>V_REVFREMD</v>
      </c>
      <c r="X2709" s="31"/>
      <c r="Y2709" s="31"/>
      <c r="Z2709" s="31"/>
      <c r="AA2709" s="31"/>
      <c r="AB2709" s="31"/>
      <c r="AC2709" s="31"/>
      <c r="AD2709" s="31"/>
      <c r="AE2709" s="31"/>
      <c r="AF2709" s="31"/>
      <c r="AG2709" s="31"/>
      <c r="AH2709" s="31"/>
    </row>
    <row r="2710" spans="1:34" x14ac:dyDescent="0.4">
      <c r="A2710" s="31">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31"/>
      <c r="C2710" s="25" t="str">
        <f t="shared" si="84"/>
        <v>001</v>
      </c>
      <c r="D2710" s="31"/>
      <c r="E2710" s="31"/>
      <c r="F2710" s="31" t="str">
        <f>IF(A2710&lt;&gt;"", _xlfn.IFNA(INDEX(Grunddaten!$A$9:$S$159,MATCH(A2710,Input_Lieferant!$B$9:$B$158,0),MATCH(W2710,Grunddaten!$A$8:$M$8,0)),""), "")&amp;""</f>
        <v>6.76</v>
      </c>
      <c r="G2710" s="31"/>
      <c r="H2710" s="31"/>
      <c r="I2710" s="31"/>
      <c r="J2710" s="31"/>
      <c r="K2710" s="31"/>
      <c r="L2710" s="31"/>
      <c r="M2710" s="31"/>
      <c r="N2710" s="31"/>
      <c r="O2710" s="31"/>
      <c r="P2710" s="31"/>
      <c r="Q2710" s="31"/>
      <c r="R2710" s="31"/>
      <c r="S2710" s="31"/>
      <c r="T2710" s="31"/>
      <c r="U2710" s="31"/>
      <c r="V2710" s="31"/>
      <c r="W2710" s="31" t="str">
        <f t="shared" si="83"/>
        <v>V_REVEIGEN</v>
      </c>
      <c r="X2710" s="31"/>
      <c r="Y2710" s="31"/>
      <c r="Z2710" s="31"/>
      <c r="AA2710" s="31"/>
      <c r="AB2710" s="31"/>
      <c r="AC2710" s="31"/>
      <c r="AD2710" s="31"/>
      <c r="AE2710" s="31"/>
      <c r="AF2710" s="31"/>
      <c r="AG2710" s="31"/>
      <c r="AH2710" s="31"/>
    </row>
    <row r="2711" spans="1:34" x14ac:dyDescent="0.4">
      <c r="A2711" s="31">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31"/>
      <c r="C2711" s="25" t="str">
        <f t="shared" si="84"/>
        <v>001</v>
      </c>
      <c r="D2711" s="31"/>
      <c r="E2711" s="31"/>
      <c r="F2711" s="31" t="str">
        <f>IF(A2711&lt;&gt;"", _xlfn.IFNA(INDEX('Systemmanager - Datenassistent'!$A$9:$AE$159,MATCH(A2711,Input_Lieferant!$B$9:$B$158,0),MATCH(W2711,'Systemmanager - Datenassistent'!$A$8:$AE$8,0)),""), "")&amp;""</f>
        <v>JttDJTuivnFrIdGcJqvEoMbmSzqFfC</v>
      </c>
      <c r="G2711" s="31"/>
      <c r="H2711" s="31"/>
      <c r="I2711" s="31"/>
      <c r="J2711" s="31"/>
      <c r="K2711" s="31"/>
      <c r="L2711" s="31"/>
      <c r="M2711" s="31"/>
      <c r="N2711" s="31"/>
      <c r="O2711" s="31"/>
      <c r="P2711" s="31"/>
      <c r="Q2711" s="31"/>
      <c r="R2711" s="31"/>
      <c r="S2711" s="31"/>
      <c r="T2711" s="31"/>
      <c r="U2711" s="31"/>
      <c r="V2711" s="31"/>
      <c r="W2711" s="31" t="str">
        <f t="shared" si="83"/>
        <v>V_SYSTEMMANAGER</v>
      </c>
      <c r="X2711" s="31"/>
      <c r="Y2711" s="31"/>
      <c r="Z2711" s="31"/>
      <c r="AA2711" s="31"/>
      <c r="AB2711" s="31"/>
      <c r="AC2711" s="31"/>
      <c r="AD2711" s="31"/>
      <c r="AE2711" s="31"/>
      <c r="AF2711" s="31"/>
      <c r="AG2711" s="31"/>
      <c r="AH2711" s="31"/>
    </row>
    <row r="2712" spans="1:34" x14ac:dyDescent="0.4">
      <c r="A2712" s="31">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31"/>
      <c r="C2712" s="25" t="str">
        <f t="shared" si="84"/>
        <v>001</v>
      </c>
      <c r="D2712" s="31"/>
      <c r="E2712" s="31"/>
      <c r="F2712" s="31" t="str">
        <f>IF(A2712&lt;&gt;"", _xlfn.IFNA(INDEX(Grunddaten!$A$9:$S$159,MATCH(A2712,Input_Lieferant!$B$9:$B$158,0),MATCH(W2712,Grunddaten!$A$8:$M$8,0)),""), "")&amp;""</f>
        <v>U</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V_UEBERSETZUNG</v>
      </c>
      <c r="X2712" s="31"/>
      <c r="Y2712" s="31"/>
      <c r="Z2712" s="31"/>
      <c r="AA2712" s="31"/>
      <c r="AB2712" s="31"/>
      <c r="AC2712" s="31"/>
      <c r="AD2712" s="31"/>
      <c r="AE2712" s="31"/>
      <c r="AF2712" s="31"/>
      <c r="AG2712" s="31"/>
      <c r="AH2712" s="31"/>
    </row>
    <row r="2713" spans="1:34" x14ac:dyDescent="0.4">
      <c r="A2713" s="31">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31"/>
      <c r="C2713" s="25" t="str">
        <f t="shared" si="84"/>
        <v>001</v>
      </c>
      <c r="D2713" s="31"/>
      <c r="E2713" s="31"/>
      <c r="F2713" s="31" t="str">
        <f>IF(A2713&lt;&gt;"", _xlfn.IFNA(INDEX('Systemmanager - Datenassistent'!$A$9:$AE$159,MATCH(A2713,Input_Lieferant!$B$9:$B$158,0),MATCH(W2713,'Systemmanager - Datenassistent'!$A$8:$AE$8,0)),""), "")&amp;""</f>
        <v>EIcVzQxLwxtTUKTBtWzBAunvyvFSox</v>
      </c>
      <c r="G2713" s="31"/>
      <c r="H2713" s="31"/>
      <c r="I2713" s="31"/>
      <c r="J2713" s="31"/>
      <c r="K2713" s="31"/>
      <c r="L2713" s="31"/>
      <c r="M2713" s="31"/>
      <c r="N2713" s="31"/>
      <c r="O2713" s="31"/>
      <c r="P2713" s="31"/>
      <c r="Q2713" s="31"/>
      <c r="R2713" s="31"/>
      <c r="S2713" s="31"/>
      <c r="T2713" s="31"/>
      <c r="U2713" s="31"/>
      <c r="V2713" s="31"/>
      <c r="W2713" s="31" t="str">
        <f t="shared" si="85"/>
        <v>V_KENNZIFFER</v>
      </c>
      <c r="X2713" s="31"/>
      <c r="Y2713" s="31"/>
      <c r="Z2713" s="31"/>
      <c r="AA2713" s="31"/>
      <c r="AB2713" s="31"/>
      <c r="AC2713" s="31"/>
      <c r="AD2713" s="31"/>
      <c r="AE2713" s="31"/>
      <c r="AF2713" s="31"/>
      <c r="AG2713" s="31"/>
      <c r="AH2713" s="31"/>
    </row>
    <row r="2714" spans="1:34" x14ac:dyDescent="0.4">
      <c r="A2714" s="31">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31"/>
      <c r="C2714" s="25" t="str">
        <f t="shared" si="84"/>
        <v>001</v>
      </c>
      <c r="D2714" s="31"/>
      <c r="E2714" s="31"/>
      <c r="F2714" s="31" t="str">
        <f>IF(A2714&lt;&gt;"", _xlfn.IFNA(INDEX('Systemmanager - Datenassistent'!$A$9:$AE$159,MATCH(A2714,Input_Lieferant!$B$9:$B$158,0),MATCH(W2714,'Systemmanager - Datenassistent'!$A$8:$AE$8,0)),""), "")&amp;""</f>
        <v>VSUamCJowLjQwPQjgtPjiDheNDHeWD</v>
      </c>
      <c r="G2714" s="31"/>
      <c r="H2714" s="31"/>
      <c r="I2714" s="31"/>
      <c r="J2714" s="31"/>
      <c r="K2714" s="31"/>
      <c r="L2714" s="31"/>
      <c r="M2714" s="31"/>
      <c r="N2714" s="31"/>
      <c r="O2714" s="31"/>
      <c r="P2714" s="31"/>
      <c r="Q2714" s="31"/>
      <c r="R2714" s="31"/>
      <c r="S2714" s="31"/>
      <c r="T2714" s="31"/>
      <c r="U2714" s="31"/>
      <c r="V2714" s="31"/>
      <c r="W2714" s="31" t="str">
        <f t="shared" si="85"/>
        <v>V_NEXT_HIGHER</v>
      </c>
      <c r="X2714" s="31"/>
      <c r="Y2714" s="31"/>
      <c r="Z2714" s="31"/>
      <c r="AA2714" s="31"/>
      <c r="AB2714" s="31"/>
      <c r="AC2714" s="31"/>
      <c r="AD2714" s="31"/>
      <c r="AE2714" s="31"/>
      <c r="AF2714" s="31"/>
      <c r="AG2714" s="31"/>
      <c r="AH2714" s="31"/>
    </row>
    <row r="2715" spans="1:34" x14ac:dyDescent="0.4">
      <c r="A2715" s="31">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31"/>
      <c r="C2715" s="25" t="str">
        <f t="shared" si="84"/>
        <v>001</v>
      </c>
      <c r="D2715" s="31"/>
      <c r="E2715" s="31"/>
      <c r="F2715" s="31" t="str">
        <f>IF(A2715&lt;&gt;"", _xlfn.IFNA(INDEX(Grunddaten!$A$9:$S$159,MATCH(A2715,Input_Lieferant!$B$9:$B$158,0),MATCH(W2715,Grunddaten!$A$8:$M$8,0)),""), "")&amp;""</f>
        <v>J</v>
      </c>
      <c r="G2715" s="31"/>
      <c r="H2715" s="31"/>
      <c r="I2715" s="31"/>
      <c r="J2715" s="31"/>
      <c r="K2715" s="31"/>
      <c r="L2715" s="31"/>
      <c r="M2715" s="31"/>
      <c r="N2715" s="31"/>
      <c r="O2715" s="31"/>
      <c r="P2715" s="31"/>
      <c r="Q2715" s="31"/>
      <c r="R2715" s="31"/>
      <c r="S2715" s="31"/>
      <c r="T2715" s="31"/>
      <c r="U2715" s="31"/>
      <c r="V2715" s="31"/>
      <c r="W2715" s="31" t="str">
        <f t="shared" si="85"/>
        <v>V_ZERTFLUG</v>
      </c>
      <c r="X2715" s="31"/>
      <c r="Y2715" s="31"/>
      <c r="Z2715" s="31"/>
      <c r="AA2715" s="31"/>
      <c r="AB2715" s="31"/>
      <c r="AC2715" s="31"/>
      <c r="AD2715" s="31"/>
      <c r="AE2715" s="31"/>
      <c r="AF2715" s="31"/>
      <c r="AG2715" s="31"/>
      <c r="AH2715" s="31"/>
    </row>
    <row r="2716" spans="1:34" x14ac:dyDescent="0.4">
      <c r="A2716" s="31">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31"/>
      <c r="C2716" s="25" t="str">
        <f t="shared" si="84"/>
        <v>001</v>
      </c>
      <c r="D2716" s="31"/>
      <c r="E2716" s="31"/>
      <c r="F2716" s="31" t="str">
        <f>IF(A2716&lt;&gt;"", _xlfn.IFNA(INDEX('Systemmanager - Datenassistent'!$A$9:$AE$159,MATCH(A2716,Input_Lieferant!$B$9:$B$158,0),MATCH(W2716,'Systemmanager - Datenassistent'!$A$8:$AE$8,0)),""), "")&amp;""</f>
        <v>X</v>
      </c>
      <c r="G2716" s="31"/>
      <c r="H2716" s="31"/>
      <c r="I2716" s="31"/>
      <c r="J2716" s="31"/>
      <c r="K2716" s="31"/>
      <c r="L2716" s="31"/>
      <c r="M2716" s="31"/>
      <c r="N2716" s="31"/>
      <c r="O2716" s="31"/>
      <c r="P2716" s="31"/>
      <c r="Q2716" s="31"/>
      <c r="R2716" s="31"/>
      <c r="S2716" s="31"/>
      <c r="T2716" s="31"/>
      <c r="U2716" s="31"/>
      <c r="V2716" s="31"/>
      <c r="W2716" s="31" t="str">
        <f t="shared" si="85"/>
        <v>V_APM</v>
      </c>
      <c r="X2716" s="31"/>
      <c r="Y2716" s="31"/>
      <c r="Z2716" s="31"/>
      <c r="AA2716" s="31"/>
      <c r="AB2716" s="31"/>
      <c r="AC2716" s="31"/>
      <c r="AD2716" s="31"/>
      <c r="AE2716" s="31"/>
      <c r="AF2716" s="31"/>
      <c r="AG2716" s="31"/>
      <c r="AH2716" s="31"/>
    </row>
    <row r="2717" spans="1:34" x14ac:dyDescent="0.4">
      <c r="A2717" s="31">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31"/>
      <c r="C2717" s="25" t="str">
        <f t="shared" si="84"/>
        <v>001</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V_CHEOPS</v>
      </c>
      <c r="X2717" s="31"/>
      <c r="Y2717" s="31"/>
      <c r="Z2717" s="31"/>
      <c r="AA2717" s="31"/>
      <c r="AB2717" s="31"/>
      <c r="AC2717" s="31"/>
      <c r="AD2717" s="31"/>
      <c r="AE2717" s="31"/>
      <c r="AF2717" s="31"/>
      <c r="AG2717" s="31"/>
      <c r="AH2717" s="31"/>
    </row>
    <row r="2718" spans="1:34" x14ac:dyDescent="0.4">
      <c r="A2718" s="31">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31"/>
      <c r="C2718" s="25" t="str">
        <f t="shared" si="84"/>
        <v>001</v>
      </c>
      <c r="D2718" s="31"/>
      <c r="E2718" s="31"/>
      <c r="F2718" s="31" t="str">
        <f>IF(A2718&lt;&gt;"", _xlfn.IFNA(INDEX('Systemmanager - Datenassistent'!$A$9:$AE$159,MATCH(A2718,Input_Lieferant!$B$9:$B$158,0),MATCH(W2718,'Systemmanager - Datenassistent'!$A$8:$AE$8,0)),""), "")&amp;""</f>
        <v>X</v>
      </c>
      <c r="G2718" s="31"/>
      <c r="H2718" s="31"/>
      <c r="I2718" s="31"/>
      <c r="J2718" s="31"/>
      <c r="K2718" s="31"/>
      <c r="L2718" s="31"/>
      <c r="M2718" s="31"/>
      <c r="N2718" s="31"/>
      <c r="O2718" s="31"/>
      <c r="P2718" s="31"/>
      <c r="Q2718" s="31"/>
      <c r="R2718" s="31"/>
      <c r="S2718" s="31"/>
      <c r="T2718" s="31"/>
      <c r="U2718" s="31"/>
      <c r="V2718" s="31"/>
      <c r="W2718" s="31" t="str">
        <f t="shared" si="85"/>
        <v>V_SVSAA</v>
      </c>
      <c r="X2718" s="31"/>
      <c r="Y2718" s="31"/>
      <c r="Z2718" s="31"/>
      <c r="AA2718" s="31"/>
      <c r="AB2718" s="31"/>
      <c r="AC2718" s="31"/>
      <c r="AD2718" s="31"/>
      <c r="AE2718" s="31"/>
      <c r="AF2718" s="31"/>
      <c r="AG2718" s="31"/>
      <c r="AH2718" s="31"/>
    </row>
    <row r="2719" spans="1:34" x14ac:dyDescent="0.4">
      <c r="A2719" s="31">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31"/>
      <c r="C2719" s="25" t="str">
        <f t="shared" si="84"/>
        <v>001</v>
      </c>
      <c r="D2719" s="31"/>
      <c r="E2719" s="31"/>
      <c r="F2719" s="31" t="str">
        <f>IF(A2719&lt;&gt;"", IFERROR(ROUND(INDEX(Input_Lieferant!$A$9:$AS$159,MATCH(A2719,Input_Lieferant!$B$9:$B$158,0),MATCH(W2719,Input_Lieferant!$A$8:$AS$8,0)),2),""), "")&amp;""</f>
        <v>2.5</v>
      </c>
      <c r="G2719" s="31"/>
      <c r="H2719" s="31"/>
      <c r="I2719" s="31"/>
      <c r="J2719" s="31"/>
      <c r="K2719" s="31"/>
      <c r="L2719" s="31"/>
      <c r="M2719" s="31"/>
      <c r="N2719" s="31"/>
      <c r="O2719" s="31"/>
      <c r="P2719" s="31"/>
      <c r="Q2719" s="31"/>
      <c r="R2719" s="31"/>
      <c r="S2719" s="31"/>
      <c r="T2719" s="31"/>
      <c r="U2719" s="31"/>
      <c r="V2719" s="31"/>
      <c r="W2719" s="31" t="str">
        <f t="shared" si="85"/>
        <v>V_BEWERTUNGSPREIS</v>
      </c>
      <c r="X2719" s="31"/>
      <c r="Y2719" s="31"/>
      <c r="Z2719" s="31"/>
      <c r="AA2719" s="31"/>
      <c r="AB2719" s="31"/>
      <c r="AC2719" s="31"/>
      <c r="AD2719" s="31"/>
      <c r="AE2719" s="31"/>
      <c r="AF2719" s="31"/>
      <c r="AG2719" s="31"/>
      <c r="AH2719" s="31"/>
    </row>
    <row r="2720" spans="1:34" x14ac:dyDescent="0.4">
      <c r="A2720" s="31">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31"/>
      <c r="C2720" s="25" t="str">
        <f t="shared" si="84"/>
        <v>001</v>
      </c>
      <c r="D2720" s="31"/>
      <c r="E2720" s="31"/>
      <c r="F2720" s="31" t="str">
        <f>IF(A2720&lt;&gt;"", _xlfn.IFNA(INDEX(Input_Lieferant!$A$9:$AS$159,MATCH(A2720,Input_Lieferant!$B$9:$B$158,0),MATCH(W2720,Input_Lieferant!$A$8:$AS$8,0)),""), "")&amp;""</f>
        <v>CHF</v>
      </c>
      <c r="G2720" s="31"/>
      <c r="H2720" s="31"/>
      <c r="I2720" s="31"/>
      <c r="J2720" s="31"/>
      <c r="K2720" s="31"/>
      <c r="L2720" s="31"/>
      <c r="M2720" s="31"/>
      <c r="N2720" s="31"/>
      <c r="O2720" s="31"/>
      <c r="P2720" s="31"/>
      <c r="Q2720" s="31"/>
      <c r="R2720" s="31"/>
      <c r="S2720" s="31"/>
      <c r="T2720" s="31"/>
      <c r="U2720" s="31"/>
      <c r="V2720" s="31"/>
      <c r="W2720" s="31" t="str">
        <f t="shared" si="85"/>
        <v>V_WAEHRUNG</v>
      </c>
      <c r="X2720" s="31"/>
      <c r="Y2720" s="31"/>
      <c r="Z2720" s="31"/>
      <c r="AA2720" s="31"/>
      <c r="AB2720" s="31"/>
      <c r="AC2720" s="31"/>
      <c r="AD2720" s="31"/>
      <c r="AE2720" s="31"/>
      <c r="AF2720" s="31"/>
      <c r="AG2720" s="31"/>
      <c r="AH2720" s="31"/>
    </row>
    <row r="2721" spans="1:34" x14ac:dyDescent="0.4">
      <c r="A2721" s="31">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31"/>
      <c r="C2721" s="25" t="str">
        <f t="shared" si="84"/>
        <v>001</v>
      </c>
      <c r="D2721" s="31"/>
      <c r="E2721" s="31"/>
      <c r="F2721" s="31" t="str">
        <f>IF(A2721&lt;&gt;"", _xlfn.IFNA(INDEX(Input_Lieferant!$A$9:$AS$159,MATCH(A2721,Input_Lieferant!$B$9:$B$158,0),MATCH(W2721,Input_Lieferant!$A$8:$AS$8,0)),""), "")&amp;""</f>
        <v>97</v>
      </c>
      <c r="G2721" s="31"/>
      <c r="H2721" s="31"/>
      <c r="I2721" s="31"/>
      <c r="J2721" s="31"/>
      <c r="K2721" s="31"/>
      <c r="L2721" s="31"/>
      <c r="M2721" s="31"/>
      <c r="N2721" s="31"/>
      <c r="O2721" s="31"/>
      <c r="P2721" s="31"/>
      <c r="Q2721" s="31"/>
      <c r="R2721" s="31"/>
      <c r="S2721" s="31"/>
      <c r="T2721" s="31"/>
      <c r="U2721" s="31"/>
      <c r="V2721" s="31"/>
      <c r="W2721" s="31" t="str">
        <f t="shared" si="85"/>
        <v>V_PREISEINHEIT</v>
      </c>
      <c r="X2721" s="31"/>
      <c r="Y2721" s="31"/>
      <c r="Z2721" s="31"/>
      <c r="AA2721" s="31"/>
      <c r="AB2721" s="31"/>
      <c r="AC2721" s="31"/>
      <c r="AD2721" s="31"/>
      <c r="AE2721" s="31"/>
      <c r="AF2721" s="31"/>
      <c r="AG2721" s="31"/>
      <c r="AH2721" s="31"/>
    </row>
    <row r="2722" spans="1:34" x14ac:dyDescent="0.4">
      <c r="A2722" s="31">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31"/>
      <c r="C2722" s="25" t="str">
        <f t="shared" si="84"/>
        <v>001</v>
      </c>
      <c r="D2722" s="31"/>
      <c r="E2722" s="31"/>
      <c r="F2722" s="31">
        <f ca="1">IF(A2722&lt;&gt;"",NOW(),"")</f>
        <v>45755.458306712964</v>
      </c>
      <c r="G2722" s="31"/>
      <c r="H2722" s="31"/>
      <c r="I2722" s="31"/>
      <c r="J2722" s="31"/>
      <c r="K2722" s="31"/>
      <c r="L2722" s="31"/>
      <c r="M2722" s="31"/>
      <c r="N2722" s="31"/>
      <c r="O2722" s="31"/>
      <c r="P2722" s="31"/>
      <c r="Q2722" s="31"/>
      <c r="R2722" s="31"/>
      <c r="S2722" s="31"/>
      <c r="T2722" s="31"/>
      <c r="U2722" s="31"/>
      <c r="V2722" s="31"/>
      <c r="W2722" s="31" t="str">
        <f t="shared" si="85"/>
        <v>V_GUELTIGAB</v>
      </c>
      <c r="X2722" s="31"/>
      <c r="Y2722" s="31"/>
      <c r="Z2722" s="31"/>
      <c r="AA2722" s="31"/>
      <c r="AB2722" s="31"/>
      <c r="AC2722" s="31"/>
      <c r="AD2722" s="31"/>
      <c r="AE2722" s="31"/>
      <c r="AF2722" s="31"/>
      <c r="AG2722" s="31"/>
      <c r="AH2722" s="31"/>
    </row>
    <row r="2723" spans="1:34" x14ac:dyDescent="0.4">
      <c r="A2723" s="31">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31"/>
      <c r="C2723" s="25" t="str">
        <f t="shared" si="84"/>
        <v>001</v>
      </c>
      <c r="D2723" s="31"/>
      <c r="E2723" s="31"/>
      <c r="F2723" s="31" t="str">
        <f>IF(A2723&lt;&gt;"", _xlfn.IFNA(INDEX('Systemmanager - Datenassistent'!$A$9:$AE$159,MATCH(A2723,Input_Lieferant!$B$9:$B$158,0),MATCH(W2723,'Systemmanager - Datenassistent'!$A$8:$AE$8,0)),""), "")&amp;""</f>
        <v>X</v>
      </c>
      <c r="G2723" s="31"/>
      <c r="H2723" s="31"/>
      <c r="I2723" s="31"/>
      <c r="J2723" s="31"/>
      <c r="K2723" s="31"/>
      <c r="L2723" s="31"/>
      <c r="M2723" s="31"/>
      <c r="N2723" s="31"/>
      <c r="O2723" s="31"/>
      <c r="P2723" s="31"/>
      <c r="Q2723" s="31"/>
      <c r="R2723" s="31"/>
      <c r="S2723" s="31"/>
      <c r="T2723" s="31"/>
      <c r="U2723" s="31"/>
      <c r="V2723" s="31"/>
      <c r="W2723" s="31" t="str">
        <f t="shared" si="85"/>
        <v>V_MIET_RELEVANZ</v>
      </c>
      <c r="X2723" s="31"/>
      <c r="Y2723" s="31"/>
      <c r="Z2723" s="31"/>
      <c r="AA2723" s="31"/>
      <c r="AB2723" s="31"/>
      <c r="AC2723" s="31"/>
      <c r="AD2723" s="31"/>
      <c r="AE2723" s="31"/>
      <c r="AF2723" s="31"/>
      <c r="AG2723" s="31"/>
      <c r="AH2723" s="31"/>
    </row>
    <row r="2724" spans="1:34" x14ac:dyDescent="0.4">
      <c r="A2724" s="31">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31"/>
      <c r="C2724" s="25" t="str">
        <f t="shared" si="84"/>
        <v>001</v>
      </c>
      <c r="D2724" s="31"/>
      <c r="E2724" s="31"/>
      <c r="F2724" s="31" t="str">
        <f>IF(A2724&lt;&gt;"", _xlfn.IFNA(INDEX('Systemmanager - Datenassistent'!$A$9:$AE$159,MATCH(A2724,Input_Lieferant!$B$9:$B$158,0),MATCH(W2724,'Systemmanager - Datenassistent'!$A$8:$AE$8,0)),""), "")&amp;""</f>
        <v>7</v>
      </c>
      <c r="G2724" s="31"/>
      <c r="H2724" s="31"/>
      <c r="I2724" s="31"/>
      <c r="J2724" s="31"/>
      <c r="K2724" s="31"/>
      <c r="L2724" s="31"/>
      <c r="M2724" s="31"/>
      <c r="N2724" s="31"/>
      <c r="O2724" s="31"/>
      <c r="P2724" s="31"/>
      <c r="Q2724" s="31"/>
      <c r="R2724" s="31"/>
      <c r="S2724" s="31"/>
      <c r="T2724" s="31"/>
      <c r="U2724" s="31"/>
      <c r="V2724" s="31"/>
      <c r="W2724" s="31" t="str">
        <f t="shared" si="85"/>
        <v>V_NACHSCHUBKLASSE</v>
      </c>
      <c r="X2724" s="31"/>
      <c r="Y2724" s="31"/>
      <c r="Z2724" s="31"/>
      <c r="AA2724" s="31"/>
      <c r="AB2724" s="31"/>
      <c r="AC2724" s="31"/>
      <c r="AD2724" s="31"/>
      <c r="AE2724" s="31"/>
      <c r="AF2724" s="31"/>
      <c r="AG2724" s="31"/>
      <c r="AH2724" s="31"/>
    </row>
    <row r="2725" spans="1:34" x14ac:dyDescent="0.4">
      <c r="A2725" s="31">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31"/>
      <c r="C2725" s="25" t="str">
        <f t="shared" si="84"/>
        <v>001</v>
      </c>
      <c r="D2725" s="31"/>
      <c r="E2725" s="31"/>
      <c r="F2725" s="31" t="str">
        <f>IF(A2725&lt;&gt;"", _xlfn.IFNA(INDEX(Input_Lieferant!$A$9:$AS$159,MATCH(A2725,Input_Lieferant!$B$9:$B$158,0),MATCH(W2725,Input_Lieferant!$A$8:$AS$8,0)),""), "")&amp;""</f>
        <v>9</v>
      </c>
      <c r="G2725" s="31"/>
      <c r="H2725" s="31"/>
      <c r="I2725" s="31"/>
      <c r="J2725" s="31"/>
      <c r="K2725" s="31"/>
      <c r="L2725" s="31"/>
      <c r="M2725" s="31"/>
      <c r="N2725" s="31"/>
      <c r="O2725" s="31"/>
      <c r="P2725" s="31"/>
      <c r="Q2725" s="31"/>
      <c r="R2725" s="31"/>
      <c r="S2725" s="31"/>
      <c r="T2725" s="31"/>
      <c r="U2725" s="31"/>
      <c r="V2725" s="31"/>
      <c r="W2725" s="31" t="str">
        <f t="shared" si="85"/>
        <v>V_LAGERFAEHIGKEIT</v>
      </c>
      <c r="X2725" s="31"/>
      <c r="Y2725" s="31"/>
      <c r="Z2725" s="31"/>
      <c r="AA2725" s="31"/>
      <c r="AB2725" s="31"/>
      <c r="AC2725" s="31"/>
      <c r="AD2725" s="31"/>
      <c r="AE2725" s="31"/>
      <c r="AF2725" s="31"/>
      <c r="AG2725" s="31"/>
      <c r="AH2725" s="31"/>
    </row>
    <row r="2726" spans="1:34" x14ac:dyDescent="0.4">
      <c r="A2726" s="31">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31"/>
      <c r="C2726" s="25" t="str">
        <f t="shared" si="84"/>
        <v>001</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31"/>
      <c r="H2726" s="31"/>
      <c r="I2726" s="31"/>
      <c r="J2726" s="31"/>
      <c r="K2726" s="31"/>
      <c r="L2726" s="31"/>
      <c r="M2726" s="31"/>
      <c r="N2726" s="31"/>
      <c r="O2726" s="31"/>
      <c r="P2726" s="31"/>
      <c r="Q2726" s="31"/>
      <c r="R2726" s="31"/>
      <c r="S2726" s="31"/>
      <c r="T2726" s="31"/>
      <c r="U2726" s="31"/>
      <c r="V2726" s="31"/>
      <c r="W2726" s="31" t="str">
        <f t="shared" si="85"/>
        <v>V_BETRIEBSMITTEL</v>
      </c>
      <c r="X2726" s="31"/>
      <c r="Y2726" s="31"/>
      <c r="Z2726" s="31"/>
      <c r="AA2726" s="31"/>
      <c r="AB2726" s="31"/>
      <c r="AC2726" s="31"/>
      <c r="AD2726" s="31"/>
      <c r="AE2726" s="31"/>
      <c r="AF2726" s="31"/>
      <c r="AG2726" s="31"/>
      <c r="AH2726" s="31"/>
    </row>
    <row r="2727" spans="1:34" x14ac:dyDescent="0.4">
      <c r="A2727" s="31">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31"/>
      <c r="C2727" s="25" t="str">
        <f t="shared" si="84"/>
        <v>001</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V_SONDERBETRIEBSMITTEL_MKZ</v>
      </c>
      <c r="X2727" s="31"/>
      <c r="Y2727" s="31"/>
      <c r="Z2727" s="31"/>
      <c r="AA2727" s="31"/>
      <c r="AB2727" s="31"/>
      <c r="AC2727" s="31"/>
      <c r="AD2727" s="31"/>
      <c r="AE2727" s="31"/>
      <c r="AF2727" s="31"/>
      <c r="AG2727" s="31"/>
      <c r="AH2727" s="31"/>
    </row>
    <row r="2728" spans="1:34" x14ac:dyDescent="0.4">
      <c r="A2728" s="31">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31"/>
      <c r="C2728" s="25" t="str">
        <f t="shared" si="84"/>
        <v>001</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V_SONDERBETRIEBSMITTEL_PRD</v>
      </c>
      <c r="X2728" s="31"/>
      <c r="Y2728" s="31"/>
      <c r="Z2728" s="31"/>
      <c r="AA2728" s="31"/>
      <c r="AB2728" s="31"/>
      <c r="AC2728" s="31"/>
      <c r="AD2728" s="31"/>
      <c r="AE2728" s="31"/>
      <c r="AF2728" s="31"/>
      <c r="AG2728" s="31"/>
      <c r="AH2728" s="31"/>
    </row>
    <row r="2729" spans="1:34" x14ac:dyDescent="0.4">
      <c r="A2729" s="31">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31"/>
      <c r="C2729" s="25" t="str">
        <f t="shared" si="84"/>
        <v>001</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V_SONDERBETRIEBSMITTEL_TRP</v>
      </c>
      <c r="X2729" s="31"/>
      <c r="Y2729" s="31"/>
      <c r="Z2729" s="31"/>
      <c r="AA2729" s="31"/>
      <c r="AB2729" s="31"/>
      <c r="AC2729" s="31"/>
      <c r="AD2729" s="31"/>
      <c r="AE2729" s="31"/>
      <c r="AF2729" s="31"/>
      <c r="AG2729" s="31"/>
      <c r="AH2729" s="31"/>
    </row>
    <row r="2730" spans="1:34" x14ac:dyDescent="0.4">
      <c r="A2730" s="31">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31"/>
      <c r="C2730" s="25" t="str">
        <f t="shared" si="84"/>
        <v>001</v>
      </c>
      <c r="D2730" s="31"/>
      <c r="E2730" s="31"/>
      <c r="F2730" s="31" t="str">
        <f>IF(A2730&lt;&gt;"", _xlfn.IFNA(INDEX(Grunddaten!$A$9:$S$159,MATCH(A2730,Input_Lieferant!$B$9:$B$158,0),MATCH(W2730,Grunddaten!$A$8:$M$8,0)),""), "")&amp;""</f>
        <v>IzvUBVMGBOjAcoIVjXkFUinySiwbIR</v>
      </c>
      <c r="G2730" s="31"/>
      <c r="H2730" s="31"/>
      <c r="I2730" s="31"/>
      <c r="J2730" s="31"/>
      <c r="K2730" s="31"/>
      <c r="L2730" s="31"/>
      <c r="M2730" s="31"/>
      <c r="N2730" s="31"/>
      <c r="O2730" s="31"/>
      <c r="P2730" s="31"/>
      <c r="Q2730" s="31"/>
      <c r="R2730" s="31"/>
      <c r="S2730" s="31"/>
      <c r="T2730" s="31"/>
      <c r="U2730" s="31"/>
      <c r="V2730" s="31"/>
      <c r="W2730" s="31" t="str">
        <f t="shared" si="85"/>
        <v>V_A_NUMMER</v>
      </c>
      <c r="X2730" s="31"/>
      <c r="Y2730" s="31"/>
      <c r="Z2730" s="31"/>
      <c r="AA2730" s="31"/>
      <c r="AB2730" s="31"/>
      <c r="AC2730" s="31"/>
      <c r="AD2730" s="31"/>
      <c r="AE2730" s="31"/>
      <c r="AF2730" s="31"/>
      <c r="AG2730" s="31"/>
      <c r="AH2730" s="31"/>
    </row>
    <row r="2731" spans="1:34" x14ac:dyDescent="0.4">
      <c r="A2731" s="31">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31"/>
      <c r="C2731" s="25" t="str">
        <f t="shared" si="84"/>
        <v>001</v>
      </c>
      <c r="D2731" s="31"/>
      <c r="E2731" s="31"/>
      <c r="F2731" s="31" t="str">
        <f>IF(A2731&lt;&gt;"", _xlfn.IFNA(INDEX(Grunddaten!$A$9:$S$159,MATCH(A2731,Input_Lieferant!$B$9:$B$158,0),MATCH(W2731,Grunddaten!$A$8:$M$8,0)),""), "")&amp;""</f>
        <v>5.93</v>
      </c>
      <c r="G2731" s="31"/>
      <c r="H2731" s="31"/>
      <c r="I2731" s="31"/>
      <c r="J2731" s="31"/>
      <c r="K2731" s="31"/>
      <c r="L2731" s="31"/>
      <c r="M2731" s="31"/>
      <c r="N2731" s="31"/>
      <c r="O2731" s="31"/>
      <c r="P2731" s="31"/>
      <c r="Q2731" s="31"/>
      <c r="R2731" s="31"/>
      <c r="S2731" s="31"/>
      <c r="T2731" s="31"/>
      <c r="U2731" s="31"/>
      <c r="V2731" s="31"/>
      <c r="W2731" s="31" t="str">
        <f t="shared" si="85"/>
        <v>V_REVFREMD</v>
      </c>
      <c r="X2731" s="31"/>
      <c r="Y2731" s="31"/>
      <c r="Z2731" s="31"/>
      <c r="AA2731" s="31"/>
      <c r="AB2731" s="31"/>
      <c r="AC2731" s="31"/>
      <c r="AD2731" s="31"/>
      <c r="AE2731" s="31"/>
      <c r="AF2731" s="31"/>
      <c r="AG2731" s="31"/>
      <c r="AH2731" s="31"/>
    </row>
    <row r="2732" spans="1:34" x14ac:dyDescent="0.4">
      <c r="A2732" s="31">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31"/>
      <c r="C2732" s="25" t="str">
        <f t="shared" si="84"/>
        <v>001</v>
      </c>
      <c r="D2732" s="31"/>
      <c r="E2732" s="31"/>
      <c r="F2732" s="31" t="str">
        <f>IF(A2732&lt;&gt;"", _xlfn.IFNA(INDEX(Grunddaten!$A$9:$S$159,MATCH(A2732,Input_Lieferant!$B$9:$B$158,0),MATCH(W2732,Grunddaten!$A$8:$M$8,0)),""), "")&amp;""</f>
        <v>6.41</v>
      </c>
      <c r="G2732" s="31"/>
      <c r="H2732" s="31"/>
      <c r="I2732" s="31"/>
      <c r="J2732" s="31"/>
      <c r="K2732" s="31"/>
      <c r="L2732" s="31"/>
      <c r="M2732" s="31"/>
      <c r="N2732" s="31"/>
      <c r="O2732" s="31"/>
      <c r="P2732" s="31"/>
      <c r="Q2732" s="31"/>
      <c r="R2732" s="31"/>
      <c r="S2732" s="31"/>
      <c r="T2732" s="31"/>
      <c r="U2732" s="31"/>
      <c r="V2732" s="31"/>
      <c r="W2732" s="31" t="str">
        <f t="shared" si="85"/>
        <v>V_REVEIGEN</v>
      </c>
      <c r="X2732" s="31"/>
      <c r="Y2732" s="31"/>
      <c r="Z2732" s="31"/>
      <c r="AA2732" s="31"/>
      <c r="AB2732" s="31"/>
      <c r="AC2732" s="31"/>
      <c r="AD2732" s="31"/>
      <c r="AE2732" s="31"/>
      <c r="AF2732" s="31"/>
      <c r="AG2732" s="31"/>
      <c r="AH2732" s="31"/>
    </row>
    <row r="2733" spans="1:34" x14ac:dyDescent="0.4">
      <c r="A2733" s="31">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31"/>
      <c r="C2733" s="25" t="str">
        <f t="shared" si="84"/>
        <v>001</v>
      </c>
      <c r="D2733" s="31"/>
      <c r="E2733" s="31"/>
      <c r="F2733" s="31" t="str">
        <f>IF(A2733&lt;&gt;"", _xlfn.IFNA(INDEX('Systemmanager - Datenassistent'!$A$9:$AE$159,MATCH(A2733,Input_Lieferant!$B$9:$B$158,0),MATCH(W2733,'Systemmanager - Datenassistent'!$A$8:$AE$8,0)),""), "")&amp;""</f>
        <v>IuAyOLdzlXvxkPueloNrgzRzXslFqm</v>
      </c>
      <c r="G2733" s="31"/>
      <c r="H2733" s="31"/>
      <c r="I2733" s="31"/>
      <c r="J2733" s="31"/>
      <c r="K2733" s="31"/>
      <c r="L2733" s="31"/>
      <c r="M2733" s="31"/>
      <c r="N2733" s="31"/>
      <c r="O2733" s="31"/>
      <c r="P2733" s="31"/>
      <c r="Q2733" s="31"/>
      <c r="R2733" s="31"/>
      <c r="S2733" s="31"/>
      <c r="T2733" s="31"/>
      <c r="U2733" s="31"/>
      <c r="V2733" s="31"/>
      <c r="W2733" s="31" t="str">
        <f t="shared" si="85"/>
        <v>V_SYSTEMMANAGER</v>
      </c>
      <c r="X2733" s="31"/>
      <c r="Y2733" s="31"/>
      <c r="Z2733" s="31"/>
      <c r="AA2733" s="31"/>
      <c r="AB2733" s="31"/>
      <c r="AC2733" s="31"/>
      <c r="AD2733" s="31"/>
      <c r="AE2733" s="31"/>
      <c r="AF2733" s="31"/>
      <c r="AG2733" s="31"/>
      <c r="AH2733" s="31"/>
    </row>
    <row r="2734" spans="1:34" x14ac:dyDescent="0.4">
      <c r="A2734" s="31">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31"/>
      <c r="C2734" s="25" t="str">
        <f t="shared" si="84"/>
        <v>001</v>
      </c>
      <c r="D2734" s="31"/>
      <c r="E2734" s="31"/>
      <c r="F2734" s="31" t="str">
        <f>IF(A2734&lt;&gt;"", _xlfn.IFNA(INDEX(Grunddaten!$A$9:$S$159,MATCH(A2734,Input_Lieferant!$B$9:$B$158,0),MATCH(W2734,Grunddaten!$A$8:$M$8,0)),""), "")&amp;""</f>
        <v>U</v>
      </c>
      <c r="G2734" s="31"/>
      <c r="H2734" s="31"/>
      <c r="I2734" s="31"/>
      <c r="J2734" s="31"/>
      <c r="K2734" s="31"/>
      <c r="L2734" s="31"/>
      <c r="M2734" s="31"/>
      <c r="N2734" s="31"/>
      <c r="O2734" s="31"/>
      <c r="P2734" s="31"/>
      <c r="Q2734" s="31"/>
      <c r="R2734" s="31"/>
      <c r="S2734" s="31"/>
      <c r="T2734" s="31"/>
      <c r="U2734" s="31"/>
      <c r="V2734" s="31"/>
      <c r="W2734" s="31" t="str">
        <f t="shared" si="85"/>
        <v>V_UEBERSETZUNG</v>
      </c>
      <c r="X2734" s="31"/>
      <c r="Y2734" s="31"/>
      <c r="Z2734" s="31"/>
      <c r="AA2734" s="31"/>
      <c r="AB2734" s="31"/>
      <c r="AC2734" s="31"/>
      <c r="AD2734" s="31"/>
      <c r="AE2734" s="31"/>
      <c r="AF2734" s="31"/>
      <c r="AG2734" s="31"/>
      <c r="AH2734" s="31"/>
    </row>
    <row r="2735" spans="1:34" x14ac:dyDescent="0.4">
      <c r="A2735" s="31">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31"/>
      <c r="C2735" s="25" t="str">
        <f t="shared" si="84"/>
        <v>001</v>
      </c>
      <c r="D2735" s="31"/>
      <c r="E2735" s="31"/>
      <c r="F2735" s="31" t="str">
        <f>IF(A2735&lt;&gt;"", _xlfn.IFNA(INDEX('Systemmanager - Datenassistent'!$A$9:$AE$159,MATCH(A2735,Input_Lieferant!$B$9:$B$158,0),MATCH(W2735,'Systemmanager - Datenassistent'!$A$8:$AE$8,0)),""), "")&amp;""</f>
        <v>waBFNIjbSFMptlmLirRQLkfvUlfnnl</v>
      </c>
      <c r="G2735" s="31"/>
      <c r="H2735" s="31"/>
      <c r="I2735" s="31"/>
      <c r="J2735" s="31"/>
      <c r="K2735" s="31"/>
      <c r="L2735" s="31"/>
      <c r="M2735" s="31"/>
      <c r="N2735" s="31"/>
      <c r="O2735" s="31"/>
      <c r="P2735" s="31"/>
      <c r="Q2735" s="31"/>
      <c r="R2735" s="31"/>
      <c r="S2735" s="31"/>
      <c r="T2735" s="31"/>
      <c r="U2735" s="31"/>
      <c r="V2735" s="31"/>
      <c r="W2735" s="31" t="str">
        <f t="shared" si="85"/>
        <v>V_KENNZIFFER</v>
      </c>
      <c r="X2735" s="31"/>
      <c r="Y2735" s="31"/>
      <c r="Z2735" s="31"/>
      <c r="AA2735" s="31"/>
      <c r="AB2735" s="31"/>
      <c r="AC2735" s="31"/>
      <c r="AD2735" s="31"/>
      <c r="AE2735" s="31"/>
      <c r="AF2735" s="31"/>
      <c r="AG2735" s="31"/>
      <c r="AH2735" s="31"/>
    </row>
    <row r="2736" spans="1:34" x14ac:dyDescent="0.4">
      <c r="A2736" s="31">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31"/>
      <c r="C2736" s="25" t="str">
        <f t="shared" si="84"/>
        <v>001</v>
      </c>
      <c r="D2736" s="31"/>
      <c r="E2736" s="31"/>
      <c r="F2736" s="31" t="str">
        <f>IF(A2736&lt;&gt;"", _xlfn.IFNA(INDEX('Systemmanager - Datenassistent'!$A$9:$AE$159,MATCH(A2736,Input_Lieferant!$B$9:$B$158,0),MATCH(W2736,'Systemmanager - Datenassistent'!$A$8:$AE$8,0)),""), "")&amp;""</f>
        <v>zkVMqLLAsiGOdlowKennqBONLIAHHS</v>
      </c>
      <c r="G2736" s="31"/>
      <c r="H2736" s="31"/>
      <c r="I2736" s="31"/>
      <c r="J2736" s="31"/>
      <c r="K2736" s="31"/>
      <c r="L2736" s="31"/>
      <c r="M2736" s="31"/>
      <c r="N2736" s="31"/>
      <c r="O2736" s="31"/>
      <c r="P2736" s="31"/>
      <c r="Q2736" s="31"/>
      <c r="R2736" s="31"/>
      <c r="S2736" s="31"/>
      <c r="T2736" s="31"/>
      <c r="U2736" s="31"/>
      <c r="V2736" s="31"/>
      <c r="W2736" s="31" t="str">
        <f t="shared" si="85"/>
        <v>V_NEXT_HIGHER</v>
      </c>
      <c r="X2736" s="31"/>
      <c r="Y2736" s="31"/>
      <c r="Z2736" s="31"/>
      <c r="AA2736" s="31"/>
      <c r="AB2736" s="31"/>
      <c r="AC2736" s="31"/>
      <c r="AD2736" s="31"/>
      <c r="AE2736" s="31"/>
      <c r="AF2736" s="31"/>
      <c r="AG2736" s="31"/>
      <c r="AH2736" s="31"/>
    </row>
    <row r="2737" spans="1:34" x14ac:dyDescent="0.4">
      <c r="A2737" s="31">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31"/>
      <c r="C2737" s="25" t="str">
        <f t="shared" si="84"/>
        <v>001</v>
      </c>
      <c r="D2737" s="31"/>
      <c r="E2737" s="31"/>
      <c r="F2737" s="31" t="str">
        <f>IF(A2737&lt;&gt;"", _xlfn.IFNA(INDEX(Grunddaten!$A$9:$S$159,MATCH(A2737,Input_Lieferant!$B$9:$B$158,0),MATCH(W2737,Grunddaten!$A$8:$M$8,0)),""), "")&amp;""</f>
        <v>J</v>
      </c>
      <c r="G2737" s="31"/>
      <c r="H2737" s="31"/>
      <c r="I2737" s="31"/>
      <c r="J2737" s="31"/>
      <c r="K2737" s="31"/>
      <c r="L2737" s="31"/>
      <c r="M2737" s="31"/>
      <c r="N2737" s="31"/>
      <c r="O2737" s="31"/>
      <c r="P2737" s="31"/>
      <c r="Q2737" s="31"/>
      <c r="R2737" s="31"/>
      <c r="S2737" s="31"/>
      <c r="T2737" s="31"/>
      <c r="U2737" s="31"/>
      <c r="V2737" s="31"/>
      <c r="W2737" s="31" t="str">
        <f t="shared" si="85"/>
        <v>V_ZERTFLUG</v>
      </c>
      <c r="X2737" s="31"/>
      <c r="Y2737" s="31"/>
      <c r="Z2737" s="31"/>
      <c r="AA2737" s="31"/>
      <c r="AB2737" s="31"/>
      <c r="AC2737" s="31"/>
      <c r="AD2737" s="31"/>
      <c r="AE2737" s="31"/>
      <c r="AF2737" s="31"/>
      <c r="AG2737" s="31"/>
      <c r="AH2737" s="31"/>
    </row>
    <row r="2738" spans="1:34" x14ac:dyDescent="0.4">
      <c r="A2738" s="31">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31"/>
      <c r="C2738" s="25" t="str">
        <f t="shared" si="84"/>
        <v>001</v>
      </c>
      <c r="D2738" s="31"/>
      <c r="E2738" s="31"/>
      <c r="F2738" s="31" t="str">
        <f>IF(A2738&lt;&gt;"", _xlfn.IFNA(INDEX('Systemmanager - Datenassistent'!$A$9:$AE$159,MATCH(A2738,Input_Lieferant!$B$9:$B$158,0),MATCH(W2738,'Systemmanager - Datenassistent'!$A$8:$AE$8,0)),""), "")&amp;""</f>
        <v/>
      </c>
      <c r="G2738" s="31"/>
      <c r="H2738" s="31"/>
      <c r="I2738" s="31"/>
      <c r="J2738" s="31"/>
      <c r="K2738" s="31"/>
      <c r="L2738" s="31"/>
      <c r="M2738" s="31"/>
      <c r="N2738" s="31"/>
      <c r="O2738" s="31"/>
      <c r="P2738" s="31"/>
      <c r="Q2738" s="31"/>
      <c r="R2738" s="31"/>
      <c r="S2738" s="31"/>
      <c r="T2738" s="31"/>
      <c r="U2738" s="31"/>
      <c r="V2738" s="31"/>
      <c r="W2738" s="31" t="str">
        <f t="shared" si="85"/>
        <v>V_APM</v>
      </c>
      <c r="X2738" s="31"/>
      <c r="Y2738" s="31"/>
      <c r="Z2738" s="31"/>
      <c r="AA2738" s="31"/>
      <c r="AB2738" s="31"/>
      <c r="AC2738" s="31"/>
      <c r="AD2738" s="31"/>
      <c r="AE2738" s="31"/>
      <c r="AF2738" s="31"/>
      <c r="AG2738" s="31"/>
      <c r="AH2738" s="31"/>
    </row>
    <row r="2739" spans="1:34" x14ac:dyDescent="0.4">
      <c r="A2739" s="31">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31"/>
      <c r="C2739" s="25" t="str">
        <f t="shared" si="84"/>
        <v>001</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V_CHEOPS</v>
      </c>
      <c r="X2739" s="31"/>
      <c r="Y2739" s="31"/>
      <c r="Z2739" s="31"/>
      <c r="AA2739" s="31"/>
      <c r="AB2739" s="31"/>
      <c r="AC2739" s="31"/>
      <c r="AD2739" s="31"/>
      <c r="AE2739" s="31"/>
      <c r="AF2739" s="31"/>
      <c r="AG2739" s="31"/>
      <c r="AH2739" s="31"/>
    </row>
    <row r="2740" spans="1:34" x14ac:dyDescent="0.4">
      <c r="A2740" s="31">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31"/>
      <c r="C2740" s="25" t="str">
        <f t="shared" si="84"/>
        <v>001</v>
      </c>
      <c r="D2740" s="31"/>
      <c r="E2740" s="31"/>
      <c r="F2740" s="31" t="str">
        <f>IF(A2740&lt;&gt;"", _xlfn.IFNA(INDEX('Systemmanager - Datenassistent'!$A$9:$AE$159,MATCH(A2740,Input_Lieferant!$B$9:$B$158,0),MATCH(W2740,'Systemmanager - Datenassistent'!$A$8:$AE$8,0)),""), "")&amp;""</f>
        <v>X</v>
      </c>
      <c r="G2740" s="31"/>
      <c r="H2740" s="31"/>
      <c r="I2740" s="31"/>
      <c r="J2740" s="31"/>
      <c r="K2740" s="31"/>
      <c r="L2740" s="31"/>
      <c r="M2740" s="31"/>
      <c r="N2740" s="31"/>
      <c r="O2740" s="31"/>
      <c r="P2740" s="31"/>
      <c r="Q2740" s="31"/>
      <c r="R2740" s="31"/>
      <c r="S2740" s="31"/>
      <c r="T2740" s="31"/>
      <c r="U2740" s="31"/>
      <c r="V2740" s="31"/>
      <c r="W2740" s="31" t="str">
        <f t="shared" si="85"/>
        <v>V_SVSAA</v>
      </c>
      <c r="X2740" s="31"/>
      <c r="Y2740" s="31"/>
      <c r="Z2740" s="31"/>
      <c r="AA2740" s="31"/>
      <c r="AB2740" s="31"/>
      <c r="AC2740" s="31"/>
      <c r="AD2740" s="31"/>
      <c r="AE2740" s="31"/>
      <c r="AF2740" s="31"/>
      <c r="AG2740" s="31"/>
      <c r="AH2740" s="31"/>
    </row>
    <row r="2741" spans="1:34" x14ac:dyDescent="0.4">
      <c r="A2741" s="31">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31"/>
      <c r="C2741" s="25" t="str">
        <f t="shared" si="84"/>
        <v>001</v>
      </c>
      <c r="D2741" s="31"/>
      <c r="E2741" s="31"/>
      <c r="F2741" s="31" t="str">
        <f>IF(A2741&lt;&gt;"", IFERROR(ROUND(INDEX(Input_Lieferant!$A$9:$AS$159,MATCH(A2741,Input_Lieferant!$B$9:$B$158,0),MATCH(W2741,Input_Lieferant!$A$8:$AS$8,0)),2),""), "")&amp;""</f>
        <v>5.55</v>
      </c>
      <c r="G2741" s="31"/>
      <c r="H2741" s="31"/>
      <c r="I2741" s="31"/>
      <c r="J2741" s="31"/>
      <c r="K2741" s="31"/>
      <c r="L2741" s="31"/>
      <c r="M2741" s="31"/>
      <c r="N2741" s="31"/>
      <c r="O2741" s="31"/>
      <c r="P2741" s="31"/>
      <c r="Q2741" s="31"/>
      <c r="R2741" s="31"/>
      <c r="S2741" s="31"/>
      <c r="T2741" s="31"/>
      <c r="U2741" s="31"/>
      <c r="V2741" s="31"/>
      <c r="W2741" s="31" t="str">
        <f t="shared" si="85"/>
        <v>V_BEWERTUNGSPREIS</v>
      </c>
      <c r="X2741" s="31"/>
      <c r="Y2741" s="31"/>
      <c r="Z2741" s="31"/>
      <c r="AA2741" s="31"/>
      <c r="AB2741" s="31"/>
      <c r="AC2741" s="31"/>
      <c r="AD2741" s="31"/>
      <c r="AE2741" s="31"/>
      <c r="AF2741" s="31"/>
      <c r="AG2741" s="31"/>
      <c r="AH2741" s="31"/>
    </row>
    <row r="2742" spans="1:34" x14ac:dyDescent="0.4">
      <c r="A2742" s="31">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31"/>
      <c r="C2742" s="25" t="str">
        <f t="shared" si="84"/>
        <v>001</v>
      </c>
      <c r="D2742" s="31"/>
      <c r="E2742" s="31"/>
      <c r="F2742" s="31" t="str">
        <f>IF(A2742&lt;&gt;"", _xlfn.IFNA(INDEX(Input_Lieferant!$A$9:$AS$159,MATCH(A2742,Input_Lieferant!$B$9:$B$158,0),MATCH(W2742,Input_Lieferant!$A$8:$AS$8,0)),""), "")&amp;""</f>
        <v>CHF</v>
      </c>
      <c r="G2742" s="31"/>
      <c r="H2742" s="31"/>
      <c r="I2742" s="31"/>
      <c r="J2742" s="31"/>
      <c r="K2742" s="31"/>
      <c r="L2742" s="31"/>
      <c r="M2742" s="31"/>
      <c r="N2742" s="31"/>
      <c r="O2742" s="31"/>
      <c r="P2742" s="31"/>
      <c r="Q2742" s="31"/>
      <c r="R2742" s="31"/>
      <c r="S2742" s="31"/>
      <c r="T2742" s="31"/>
      <c r="U2742" s="31"/>
      <c r="V2742" s="31"/>
      <c r="W2742" s="31" t="str">
        <f t="shared" si="85"/>
        <v>V_WAEHRUNG</v>
      </c>
      <c r="X2742" s="31"/>
      <c r="Y2742" s="31"/>
      <c r="Z2742" s="31"/>
      <c r="AA2742" s="31"/>
      <c r="AB2742" s="31"/>
      <c r="AC2742" s="31"/>
      <c r="AD2742" s="31"/>
      <c r="AE2742" s="31"/>
      <c r="AF2742" s="31"/>
      <c r="AG2742" s="31"/>
      <c r="AH2742" s="31"/>
    </row>
    <row r="2743" spans="1:34" x14ac:dyDescent="0.4">
      <c r="A2743" s="31">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31"/>
      <c r="C2743" s="25" t="str">
        <f t="shared" si="84"/>
        <v>001</v>
      </c>
      <c r="D2743" s="31"/>
      <c r="E2743" s="31"/>
      <c r="F2743" s="31" t="str">
        <f>IF(A2743&lt;&gt;"", _xlfn.IFNA(INDEX(Input_Lieferant!$A$9:$AS$159,MATCH(A2743,Input_Lieferant!$B$9:$B$158,0),MATCH(W2743,Input_Lieferant!$A$8:$AS$8,0)),""), "")&amp;""</f>
        <v>54</v>
      </c>
      <c r="G2743" s="31"/>
      <c r="H2743" s="31"/>
      <c r="I2743" s="31"/>
      <c r="J2743" s="31"/>
      <c r="K2743" s="31"/>
      <c r="L2743" s="31"/>
      <c r="M2743" s="31"/>
      <c r="N2743" s="31"/>
      <c r="O2743" s="31"/>
      <c r="P2743" s="31"/>
      <c r="Q2743" s="31"/>
      <c r="R2743" s="31"/>
      <c r="S2743" s="31"/>
      <c r="T2743" s="31"/>
      <c r="U2743" s="31"/>
      <c r="V2743" s="31"/>
      <c r="W2743" s="31" t="str">
        <f t="shared" si="85"/>
        <v>V_PREISEINHEIT</v>
      </c>
      <c r="X2743" s="31"/>
      <c r="Y2743" s="31"/>
      <c r="Z2743" s="31"/>
      <c r="AA2743" s="31"/>
      <c r="AB2743" s="31"/>
      <c r="AC2743" s="31"/>
      <c r="AD2743" s="31"/>
      <c r="AE2743" s="31"/>
      <c r="AF2743" s="31"/>
      <c r="AG2743" s="31"/>
      <c r="AH2743" s="31"/>
    </row>
    <row r="2744" spans="1:34" x14ac:dyDescent="0.4">
      <c r="A2744" s="31">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31"/>
      <c r="C2744" s="25" t="str">
        <f t="shared" si="84"/>
        <v>001</v>
      </c>
      <c r="D2744" s="31"/>
      <c r="E2744" s="31"/>
      <c r="F2744" s="31">
        <f ca="1">IF(A2744&lt;&gt;"",NOW(),"")</f>
        <v>45755.458306712964</v>
      </c>
      <c r="G2744" s="31"/>
      <c r="H2744" s="31"/>
      <c r="I2744" s="31"/>
      <c r="J2744" s="31"/>
      <c r="K2744" s="31"/>
      <c r="L2744" s="31"/>
      <c r="M2744" s="31"/>
      <c r="N2744" s="31"/>
      <c r="O2744" s="31"/>
      <c r="P2744" s="31"/>
      <c r="Q2744" s="31"/>
      <c r="R2744" s="31"/>
      <c r="S2744" s="31"/>
      <c r="T2744" s="31"/>
      <c r="U2744" s="31"/>
      <c r="V2744" s="31"/>
      <c r="W2744" s="31" t="str">
        <f t="shared" si="85"/>
        <v>V_GUELTIGAB</v>
      </c>
      <c r="X2744" s="31"/>
      <c r="Y2744" s="31"/>
      <c r="Z2744" s="31"/>
      <c r="AA2744" s="31"/>
      <c r="AB2744" s="31"/>
      <c r="AC2744" s="31"/>
      <c r="AD2744" s="31"/>
      <c r="AE2744" s="31"/>
      <c r="AF2744" s="31"/>
      <c r="AG2744" s="31"/>
      <c r="AH2744" s="31"/>
    </row>
    <row r="2745" spans="1:34" x14ac:dyDescent="0.4">
      <c r="A2745" s="31">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31"/>
      <c r="C2745" s="25" t="str">
        <f t="shared" si="84"/>
        <v>001</v>
      </c>
      <c r="D2745" s="31"/>
      <c r="E2745" s="31"/>
      <c r="F2745" s="31" t="str">
        <f>IF(A2745&lt;&gt;"", _xlfn.IFNA(INDEX('Systemmanager - Datenassistent'!$A$9:$AE$159,MATCH(A2745,Input_Lieferant!$B$9:$B$158,0),MATCH(W2745,'Systemmanager - Datenassistent'!$A$8:$AE$8,0)),""), "")&amp;""</f>
        <v/>
      </c>
      <c r="G2745" s="31"/>
      <c r="H2745" s="31"/>
      <c r="I2745" s="31"/>
      <c r="J2745" s="31"/>
      <c r="K2745" s="31"/>
      <c r="L2745" s="31"/>
      <c r="M2745" s="31"/>
      <c r="N2745" s="31"/>
      <c r="O2745" s="31"/>
      <c r="P2745" s="31"/>
      <c r="Q2745" s="31"/>
      <c r="R2745" s="31"/>
      <c r="S2745" s="31"/>
      <c r="T2745" s="31"/>
      <c r="U2745" s="31"/>
      <c r="V2745" s="31"/>
      <c r="W2745" s="31" t="str">
        <f t="shared" si="85"/>
        <v>V_MIET_RELEVANZ</v>
      </c>
      <c r="X2745" s="31"/>
      <c r="Y2745" s="31"/>
      <c r="Z2745" s="31"/>
      <c r="AA2745" s="31"/>
      <c r="AB2745" s="31"/>
      <c r="AC2745" s="31"/>
      <c r="AD2745" s="31"/>
      <c r="AE2745" s="31"/>
      <c r="AF2745" s="31"/>
      <c r="AG2745" s="31"/>
      <c r="AH2745" s="31"/>
    </row>
    <row r="2746" spans="1:34" x14ac:dyDescent="0.4">
      <c r="A2746" s="31">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31"/>
      <c r="C2746" s="25" t="str">
        <f t="shared" si="84"/>
        <v>001</v>
      </c>
      <c r="D2746" s="31"/>
      <c r="E2746" s="31"/>
      <c r="F2746" s="31" t="str">
        <f>IF(A2746&lt;&gt;"", _xlfn.IFNA(INDEX('Systemmanager - Datenassistent'!$A$9:$AE$159,MATCH(A2746,Input_Lieferant!$B$9:$B$158,0),MATCH(W2746,'Systemmanager - Datenassistent'!$A$8:$AE$8,0)),""), "")&amp;""</f>
        <v>2</v>
      </c>
      <c r="G2746" s="31"/>
      <c r="H2746" s="31"/>
      <c r="I2746" s="31"/>
      <c r="J2746" s="31"/>
      <c r="K2746" s="31"/>
      <c r="L2746" s="31"/>
      <c r="M2746" s="31"/>
      <c r="N2746" s="31"/>
      <c r="O2746" s="31"/>
      <c r="P2746" s="31"/>
      <c r="Q2746" s="31"/>
      <c r="R2746" s="31"/>
      <c r="S2746" s="31"/>
      <c r="T2746" s="31"/>
      <c r="U2746" s="31"/>
      <c r="V2746" s="31"/>
      <c r="W2746" s="31" t="str">
        <f t="shared" si="85"/>
        <v>V_NACHSCHUBKLASSE</v>
      </c>
      <c r="X2746" s="31"/>
      <c r="Y2746" s="31"/>
      <c r="Z2746" s="31"/>
      <c r="AA2746" s="31"/>
      <c r="AB2746" s="31"/>
      <c r="AC2746" s="31"/>
      <c r="AD2746" s="31"/>
      <c r="AE2746" s="31"/>
      <c r="AF2746" s="31"/>
      <c r="AG2746" s="31"/>
      <c r="AH2746" s="31"/>
    </row>
    <row r="2747" spans="1:34" x14ac:dyDescent="0.4">
      <c r="A2747" s="31">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31"/>
      <c r="C2747" s="25" t="str">
        <f t="shared" si="84"/>
        <v>001</v>
      </c>
      <c r="D2747" s="31"/>
      <c r="E2747" s="31"/>
      <c r="F2747" s="31" t="str">
        <f>IF(A2747&lt;&gt;"", _xlfn.IFNA(INDEX(Input_Lieferant!$A$9:$AS$159,MATCH(A2747,Input_Lieferant!$B$9:$B$158,0),MATCH(W2747,Input_Lieferant!$A$8:$AS$8,0)),""), "")&amp;""</f>
        <v>84</v>
      </c>
      <c r="G2747" s="31"/>
      <c r="H2747" s="31"/>
      <c r="I2747" s="31"/>
      <c r="J2747" s="31"/>
      <c r="K2747" s="31"/>
      <c r="L2747" s="31"/>
      <c r="M2747" s="31"/>
      <c r="N2747" s="31"/>
      <c r="O2747" s="31"/>
      <c r="P2747" s="31"/>
      <c r="Q2747" s="31"/>
      <c r="R2747" s="31"/>
      <c r="S2747" s="31"/>
      <c r="T2747" s="31"/>
      <c r="U2747" s="31"/>
      <c r="V2747" s="31"/>
      <c r="W2747" s="31" t="str">
        <f t="shared" si="85"/>
        <v>V_LAGERFAEHIGKEIT</v>
      </c>
      <c r="X2747" s="31"/>
      <c r="Y2747" s="31"/>
      <c r="Z2747" s="31"/>
      <c r="AA2747" s="31"/>
      <c r="AB2747" s="31"/>
      <c r="AC2747" s="31"/>
      <c r="AD2747" s="31"/>
      <c r="AE2747" s="31"/>
      <c r="AF2747" s="31"/>
      <c r="AG2747" s="31"/>
      <c r="AH2747" s="31"/>
    </row>
    <row r="2748" spans="1:34" x14ac:dyDescent="0.4">
      <c r="A2748" s="31">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31"/>
      <c r="C2748" s="25" t="str">
        <f t="shared" si="84"/>
        <v>001</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31"/>
      <c r="H2748" s="31"/>
      <c r="I2748" s="31"/>
      <c r="J2748" s="31"/>
      <c r="K2748" s="31"/>
      <c r="L2748" s="31"/>
      <c r="M2748" s="31"/>
      <c r="N2748" s="31"/>
      <c r="O2748" s="31"/>
      <c r="P2748" s="31"/>
      <c r="Q2748" s="31"/>
      <c r="R2748" s="31"/>
      <c r="S2748" s="31"/>
      <c r="T2748" s="31"/>
      <c r="U2748" s="31"/>
      <c r="V2748" s="31"/>
      <c r="W2748" s="31" t="str">
        <f t="shared" si="85"/>
        <v>V_BETRIEBSMITTEL</v>
      </c>
      <c r="X2748" s="31"/>
      <c r="Y2748" s="31"/>
      <c r="Z2748" s="31"/>
      <c r="AA2748" s="31"/>
      <c r="AB2748" s="31"/>
      <c r="AC2748" s="31"/>
      <c r="AD2748" s="31"/>
      <c r="AE2748" s="31"/>
      <c r="AF2748" s="31"/>
      <c r="AG2748" s="31"/>
      <c r="AH2748" s="31"/>
    </row>
    <row r="2749" spans="1:34" x14ac:dyDescent="0.4">
      <c r="A2749" s="31">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31"/>
      <c r="C2749" s="25" t="str">
        <f t="shared" si="84"/>
        <v>001</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V_SONDERBETRIEBSMITTEL_MKZ</v>
      </c>
      <c r="X2749" s="31"/>
      <c r="Y2749" s="31"/>
      <c r="Z2749" s="31"/>
      <c r="AA2749" s="31"/>
      <c r="AB2749" s="31"/>
      <c r="AC2749" s="31"/>
      <c r="AD2749" s="31"/>
      <c r="AE2749" s="31"/>
      <c r="AF2749" s="31"/>
      <c r="AG2749" s="31"/>
      <c r="AH2749" s="31"/>
    </row>
    <row r="2750" spans="1:34" x14ac:dyDescent="0.4">
      <c r="A2750" s="31">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31"/>
      <c r="C2750" s="25" t="str">
        <f t="shared" si="84"/>
        <v>001</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V_SONDERBETRIEBSMITTEL_PRD</v>
      </c>
      <c r="X2750" s="31"/>
      <c r="Y2750" s="31"/>
      <c r="Z2750" s="31"/>
      <c r="AA2750" s="31"/>
      <c r="AB2750" s="31"/>
      <c r="AC2750" s="31"/>
      <c r="AD2750" s="31"/>
      <c r="AE2750" s="31"/>
      <c r="AF2750" s="31"/>
      <c r="AG2750" s="31"/>
      <c r="AH2750" s="31"/>
    </row>
    <row r="2751" spans="1:34" x14ac:dyDescent="0.4">
      <c r="A2751" s="31">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31"/>
      <c r="C2751" s="25" t="str">
        <f t="shared" si="84"/>
        <v>001</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V_SONDERBETRIEBSMITTEL_TRP</v>
      </c>
      <c r="X2751" s="31"/>
      <c r="Y2751" s="31"/>
      <c r="Z2751" s="31"/>
      <c r="AA2751" s="31"/>
      <c r="AB2751" s="31"/>
      <c r="AC2751" s="31"/>
      <c r="AD2751" s="31"/>
      <c r="AE2751" s="31"/>
      <c r="AF2751" s="31"/>
      <c r="AG2751" s="31"/>
      <c r="AH2751" s="31"/>
    </row>
    <row r="2752" spans="1:34" x14ac:dyDescent="0.4">
      <c r="A2752" s="31">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31"/>
      <c r="C2752" s="25" t="str">
        <f t="shared" si="84"/>
        <v>001</v>
      </c>
      <c r="D2752" s="31"/>
      <c r="E2752" s="31"/>
      <c r="F2752" s="31" t="str">
        <f>IF(A2752&lt;&gt;"", _xlfn.IFNA(INDEX(Grunddaten!$A$9:$S$159,MATCH(A2752,Input_Lieferant!$B$9:$B$158,0),MATCH(W2752,Grunddaten!$A$8:$M$8,0)),""), "")&amp;""</f>
        <v>LvhRbkbCOHfAcgdScRHwUOLtCxUvBw</v>
      </c>
      <c r="G2752" s="31"/>
      <c r="H2752" s="31"/>
      <c r="I2752" s="31"/>
      <c r="J2752" s="31"/>
      <c r="K2752" s="31"/>
      <c r="L2752" s="31"/>
      <c r="M2752" s="31"/>
      <c r="N2752" s="31"/>
      <c r="O2752" s="31"/>
      <c r="P2752" s="31"/>
      <c r="Q2752" s="31"/>
      <c r="R2752" s="31"/>
      <c r="S2752" s="31"/>
      <c r="T2752" s="31"/>
      <c r="U2752" s="31"/>
      <c r="V2752" s="31"/>
      <c r="W2752" s="31" t="str">
        <f t="shared" si="85"/>
        <v>V_A_NUMMER</v>
      </c>
      <c r="X2752" s="31"/>
      <c r="Y2752" s="31"/>
      <c r="Z2752" s="31"/>
      <c r="AA2752" s="31"/>
      <c r="AB2752" s="31"/>
      <c r="AC2752" s="31"/>
      <c r="AD2752" s="31"/>
      <c r="AE2752" s="31"/>
      <c r="AF2752" s="31"/>
      <c r="AG2752" s="31"/>
      <c r="AH2752" s="31"/>
    </row>
    <row r="2753" spans="1:34" x14ac:dyDescent="0.4">
      <c r="A2753" s="31">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31"/>
      <c r="C2753" s="25" t="str">
        <f t="shared" si="84"/>
        <v>001</v>
      </c>
      <c r="D2753" s="31"/>
      <c r="E2753" s="31"/>
      <c r="F2753" s="31" t="str">
        <f>IF(A2753&lt;&gt;"", _xlfn.IFNA(INDEX(Grunddaten!$A$9:$S$159,MATCH(A2753,Input_Lieferant!$B$9:$B$158,0),MATCH(W2753,Grunddaten!$A$8:$M$8,0)),""), "")&amp;""</f>
        <v>3.65</v>
      </c>
      <c r="G2753" s="31"/>
      <c r="H2753" s="31"/>
      <c r="I2753" s="31"/>
      <c r="J2753" s="31"/>
      <c r="K2753" s="31"/>
      <c r="L2753" s="31"/>
      <c r="M2753" s="31"/>
      <c r="N2753" s="31"/>
      <c r="O2753" s="31"/>
      <c r="P2753" s="31"/>
      <c r="Q2753" s="31"/>
      <c r="R2753" s="31"/>
      <c r="S2753" s="31"/>
      <c r="T2753" s="31"/>
      <c r="U2753" s="31"/>
      <c r="V2753" s="31"/>
      <c r="W2753" s="31" t="str">
        <f t="shared" si="85"/>
        <v>V_REVFREMD</v>
      </c>
      <c r="X2753" s="31"/>
      <c r="Y2753" s="31"/>
      <c r="Z2753" s="31"/>
      <c r="AA2753" s="31"/>
      <c r="AB2753" s="31"/>
      <c r="AC2753" s="31"/>
      <c r="AD2753" s="31"/>
      <c r="AE2753" s="31"/>
      <c r="AF2753" s="31"/>
      <c r="AG2753" s="31"/>
      <c r="AH2753" s="31"/>
    </row>
    <row r="2754" spans="1:34" x14ac:dyDescent="0.4">
      <c r="A2754" s="31">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31"/>
      <c r="C2754" s="25" t="str">
        <f t="shared" ref="C2754:C2817" si="86">IF(A2754="","","001")</f>
        <v>001</v>
      </c>
      <c r="D2754" s="31"/>
      <c r="E2754" s="31"/>
      <c r="F2754" s="31" t="str">
        <f>IF(A2754&lt;&gt;"", _xlfn.IFNA(INDEX(Grunddaten!$A$9:$S$159,MATCH(A2754,Input_Lieferant!$B$9:$B$158,0),MATCH(W2754,Grunddaten!$A$8:$M$8,0)),""), "")&amp;""</f>
        <v>1.26</v>
      </c>
      <c r="G2754" s="31"/>
      <c r="H2754" s="31"/>
      <c r="I2754" s="31"/>
      <c r="J2754" s="31"/>
      <c r="K2754" s="31"/>
      <c r="L2754" s="31"/>
      <c r="M2754" s="31"/>
      <c r="N2754" s="31"/>
      <c r="O2754" s="31"/>
      <c r="P2754" s="31"/>
      <c r="Q2754" s="31"/>
      <c r="R2754" s="31"/>
      <c r="S2754" s="31"/>
      <c r="T2754" s="31"/>
      <c r="U2754" s="31"/>
      <c r="V2754" s="31"/>
      <c r="W2754" s="31" t="str">
        <f t="shared" si="85"/>
        <v>V_REVEIGEN</v>
      </c>
      <c r="X2754" s="31"/>
      <c r="Y2754" s="31"/>
      <c r="Z2754" s="31"/>
      <c r="AA2754" s="31"/>
      <c r="AB2754" s="31"/>
      <c r="AC2754" s="31"/>
      <c r="AD2754" s="31"/>
      <c r="AE2754" s="31"/>
      <c r="AF2754" s="31"/>
      <c r="AG2754" s="31"/>
      <c r="AH2754" s="31"/>
    </row>
    <row r="2755" spans="1:34" x14ac:dyDescent="0.4">
      <c r="A2755" s="31">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31"/>
      <c r="C2755" s="25" t="str">
        <f t="shared" si="86"/>
        <v>001</v>
      </c>
      <c r="D2755" s="31"/>
      <c r="E2755" s="31"/>
      <c r="F2755" s="31" t="str">
        <f>IF(A2755&lt;&gt;"", _xlfn.IFNA(INDEX('Systemmanager - Datenassistent'!$A$9:$AE$159,MATCH(A2755,Input_Lieferant!$B$9:$B$158,0),MATCH(W2755,'Systemmanager - Datenassistent'!$A$8:$AE$8,0)),""), "")&amp;""</f>
        <v>laRyfHveCbUzunNOTaprUNJLHMprzN</v>
      </c>
      <c r="G2755" s="31"/>
      <c r="H2755" s="31"/>
      <c r="I2755" s="31"/>
      <c r="J2755" s="31"/>
      <c r="K2755" s="31"/>
      <c r="L2755" s="31"/>
      <c r="M2755" s="31"/>
      <c r="N2755" s="31"/>
      <c r="O2755" s="31"/>
      <c r="P2755" s="31"/>
      <c r="Q2755" s="31"/>
      <c r="R2755" s="31"/>
      <c r="S2755" s="31"/>
      <c r="T2755" s="31"/>
      <c r="U2755" s="31"/>
      <c r="V2755" s="31"/>
      <c r="W2755" s="31" t="str">
        <f t="shared" si="85"/>
        <v>V_SYSTEMMANAGER</v>
      </c>
      <c r="X2755" s="31"/>
      <c r="Y2755" s="31"/>
      <c r="Z2755" s="31"/>
      <c r="AA2755" s="31"/>
      <c r="AB2755" s="31"/>
      <c r="AC2755" s="31"/>
      <c r="AD2755" s="31"/>
      <c r="AE2755" s="31"/>
      <c r="AF2755" s="31"/>
      <c r="AG2755" s="31"/>
      <c r="AH2755" s="31"/>
    </row>
    <row r="2756" spans="1:34" x14ac:dyDescent="0.4">
      <c r="A2756" s="31">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31"/>
      <c r="C2756" s="25" t="str">
        <f t="shared" si="86"/>
        <v>001</v>
      </c>
      <c r="D2756" s="31"/>
      <c r="E2756" s="31"/>
      <c r="F2756" s="31" t="str">
        <f>IF(A2756&lt;&gt;"", _xlfn.IFNA(INDEX(Grunddaten!$A$9:$S$159,MATCH(A2756,Input_Lieferant!$B$9:$B$158,0),MATCH(W2756,Grunddaten!$A$8:$M$8,0)),""), "")&amp;""</f>
        <v>U</v>
      </c>
      <c r="G2756" s="31"/>
      <c r="H2756" s="31"/>
      <c r="I2756" s="31"/>
      <c r="J2756" s="31"/>
      <c r="K2756" s="31"/>
      <c r="L2756" s="31"/>
      <c r="M2756" s="31"/>
      <c r="N2756" s="31"/>
      <c r="O2756" s="31"/>
      <c r="P2756" s="31"/>
      <c r="Q2756" s="31"/>
      <c r="R2756" s="31"/>
      <c r="S2756" s="31"/>
      <c r="T2756" s="31"/>
      <c r="U2756" s="31"/>
      <c r="V2756" s="31"/>
      <c r="W2756" s="31" t="str">
        <f t="shared" si="85"/>
        <v>V_UEBERSETZUNG</v>
      </c>
      <c r="X2756" s="31"/>
      <c r="Y2756" s="31"/>
      <c r="Z2756" s="31"/>
      <c r="AA2756" s="31"/>
      <c r="AB2756" s="31"/>
      <c r="AC2756" s="31"/>
      <c r="AD2756" s="31"/>
      <c r="AE2756" s="31"/>
      <c r="AF2756" s="31"/>
      <c r="AG2756" s="31"/>
      <c r="AH2756" s="31"/>
    </row>
    <row r="2757" spans="1:34" x14ac:dyDescent="0.4">
      <c r="A2757" s="31">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31"/>
      <c r="C2757" s="25" t="str">
        <f t="shared" si="86"/>
        <v>001</v>
      </c>
      <c r="D2757" s="31"/>
      <c r="E2757" s="31"/>
      <c r="F2757" s="31" t="str">
        <f>IF(A2757&lt;&gt;"", _xlfn.IFNA(INDEX('Systemmanager - Datenassistent'!$A$9:$AE$159,MATCH(A2757,Input_Lieferant!$B$9:$B$158,0),MATCH(W2757,'Systemmanager - Datenassistent'!$A$8:$AE$8,0)),""), "")&amp;""</f>
        <v>SlrNgybuJLimrnWUqMaaMjVWPSiMgE</v>
      </c>
      <c r="G2757" s="31"/>
      <c r="H2757" s="31"/>
      <c r="I2757" s="31"/>
      <c r="J2757" s="31"/>
      <c r="K2757" s="31"/>
      <c r="L2757" s="31"/>
      <c r="M2757" s="31"/>
      <c r="N2757" s="31"/>
      <c r="O2757" s="31"/>
      <c r="P2757" s="31"/>
      <c r="Q2757" s="31"/>
      <c r="R2757" s="31"/>
      <c r="S2757" s="31"/>
      <c r="T2757" s="31"/>
      <c r="U2757" s="31"/>
      <c r="V2757" s="31"/>
      <c r="W2757" s="31" t="str">
        <f t="shared" si="85"/>
        <v>V_KENNZIFFER</v>
      </c>
      <c r="X2757" s="31"/>
      <c r="Y2757" s="31"/>
      <c r="Z2757" s="31"/>
      <c r="AA2757" s="31"/>
      <c r="AB2757" s="31"/>
      <c r="AC2757" s="31"/>
      <c r="AD2757" s="31"/>
      <c r="AE2757" s="31"/>
      <c r="AF2757" s="31"/>
      <c r="AG2757" s="31"/>
      <c r="AH2757" s="31"/>
    </row>
    <row r="2758" spans="1:34" x14ac:dyDescent="0.4">
      <c r="A2758" s="31">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31"/>
      <c r="C2758" s="25" t="str">
        <f t="shared" si="86"/>
        <v>001</v>
      </c>
      <c r="D2758" s="31"/>
      <c r="E2758" s="31"/>
      <c r="F2758" s="31" t="str">
        <f>IF(A2758&lt;&gt;"", _xlfn.IFNA(INDEX('Systemmanager - Datenassistent'!$A$9:$AE$159,MATCH(A2758,Input_Lieferant!$B$9:$B$158,0),MATCH(W2758,'Systemmanager - Datenassistent'!$A$8:$AE$8,0)),""), "")&amp;""</f>
        <v>NeutgcNqQKJGMxlWpWVQBcipycLnDf</v>
      </c>
      <c r="G2758" s="31"/>
      <c r="H2758" s="31"/>
      <c r="I2758" s="31"/>
      <c r="J2758" s="31"/>
      <c r="K2758" s="31"/>
      <c r="L2758" s="31"/>
      <c r="M2758" s="31"/>
      <c r="N2758" s="31"/>
      <c r="O2758" s="31"/>
      <c r="P2758" s="31"/>
      <c r="Q2758" s="31"/>
      <c r="R2758" s="31"/>
      <c r="S2758" s="31"/>
      <c r="T2758" s="31"/>
      <c r="U2758" s="31"/>
      <c r="V2758" s="31"/>
      <c r="W2758" s="31" t="str">
        <f t="shared" si="85"/>
        <v>V_NEXT_HIGHER</v>
      </c>
      <c r="X2758" s="31"/>
      <c r="Y2758" s="31"/>
      <c r="Z2758" s="31"/>
      <c r="AA2758" s="31"/>
      <c r="AB2758" s="31"/>
      <c r="AC2758" s="31"/>
      <c r="AD2758" s="31"/>
      <c r="AE2758" s="31"/>
      <c r="AF2758" s="31"/>
      <c r="AG2758" s="31"/>
      <c r="AH2758" s="31"/>
    </row>
    <row r="2759" spans="1:34" x14ac:dyDescent="0.4">
      <c r="A2759" s="31">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31"/>
      <c r="C2759" s="25" t="str">
        <f t="shared" si="86"/>
        <v>001</v>
      </c>
      <c r="D2759" s="31"/>
      <c r="E2759" s="31"/>
      <c r="F2759" s="31" t="str">
        <f>IF(A2759&lt;&gt;"", _xlfn.IFNA(INDEX(Grunddaten!$A$9:$S$159,MATCH(A2759,Input_Lieferant!$B$9:$B$158,0),MATCH(W2759,Grunddaten!$A$8:$M$8,0)),""), "")&amp;""</f>
        <v/>
      </c>
      <c r="G2759" s="31"/>
      <c r="H2759" s="31"/>
      <c r="I2759" s="31"/>
      <c r="J2759" s="31"/>
      <c r="K2759" s="31"/>
      <c r="L2759" s="31"/>
      <c r="M2759" s="31"/>
      <c r="N2759" s="31"/>
      <c r="O2759" s="31"/>
      <c r="P2759" s="31"/>
      <c r="Q2759" s="31"/>
      <c r="R2759" s="31"/>
      <c r="S2759" s="31"/>
      <c r="T2759" s="31"/>
      <c r="U2759" s="31"/>
      <c r="V2759" s="31"/>
      <c r="W2759" s="31" t="str">
        <f t="shared" si="85"/>
        <v>V_ZERTFLUG</v>
      </c>
      <c r="X2759" s="31"/>
      <c r="Y2759" s="31"/>
      <c r="Z2759" s="31"/>
      <c r="AA2759" s="31"/>
      <c r="AB2759" s="31"/>
      <c r="AC2759" s="31"/>
      <c r="AD2759" s="31"/>
      <c r="AE2759" s="31"/>
      <c r="AF2759" s="31"/>
      <c r="AG2759" s="31"/>
      <c r="AH2759" s="31"/>
    </row>
    <row r="2760" spans="1:34" x14ac:dyDescent="0.4">
      <c r="A2760" s="31">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31"/>
      <c r="C2760" s="25" t="str">
        <f t="shared" si="86"/>
        <v>001</v>
      </c>
      <c r="D2760" s="31"/>
      <c r="E2760" s="31"/>
      <c r="F2760" s="31" t="str">
        <f>IF(A2760&lt;&gt;"", _xlfn.IFNA(INDEX('Systemmanager - Datenassistent'!$A$9:$AE$159,MATCH(A2760,Input_Lieferant!$B$9:$B$158,0),MATCH(W2760,'Systemmanager - Datenassistent'!$A$8:$AE$8,0)),""), "")&amp;""</f>
        <v>X</v>
      </c>
      <c r="G2760" s="31"/>
      <c r="H2760" s="31"/>
      <c r="I2760" s="31"/>
      <c r="J2760" s="31"/>
      <c r="K2760" s="31"/>
      <c r="L2760" s="31"/>
      <c r="M2760" s="31"/>
      <c r="N2760" s="31"/>
      <c r="O2760" s="31"/>
      <c r="P2760" s="31"/>
      <c r="Q2760" s="31"/>
      <c r="R2760" s="31"/>
      <c r="S2760" s="31"/>
      <c r="T2760" s="31"/>
      <c r="U2760" s="31"/>
      <c r="V2760" s="31"/>
      <c r="W2760" s="31" t="str">
        <f t="shared" si="85"/>
        <v>V_APM</v>
      </c>
      <c r="X2760" s="31"/>
      <c r="Y2760" s="31"/>
      <c r="Z2760" s="31"/>
      <c r="AA2760" s="31"/>
      <c r="AB2760" s="31"/>
      <c r="AC2760" s="31"/>
      <c r="AD2760" s="31"/>
      <c r="AE2760" s="31"/>
      <c r="AF2760" s="31"/>
      <c r="AG2760" s="31"/>
      <c r="AH2760" s="31"/>
    </row>
    <row r="2761" spans="1:34" x14ac:dyDescent="0.4">
      <c r="A2761" s="31">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31"/>
      <c r="C2761" s="25" t="str">
        <f t="shared" si="86"/>
        <v>001</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V_CHEOPS</v>
      </c>
      <c r="X2761" s="31"/>
      <c r="Y2761" s="31"/>
      <c r="Z2761" s="31"/>
      <c r="AA2761" s="31"/>
      <c r="AB2761" s="31"/>
      <c r="AC2761" s="31"/>
      <c r="AD2761" s="31"/>
      <c r="AE2761" s="31"/>
      <c r="AF2761" s="31"/>
      <c r="AG2761" s="31"/>
      <c r="AH2761" s="31"/>
    </row>
    <row r="2762" spans="1:34" x14ac:dyDescent="0.4">
      <c r="A2762" s="31">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31"/>
      <c r="C2762" s="25" t="str">
        <f t="shared" si="86"/>
        <v>001</v>
      </c>
      <c r="D2762" s="31"/>
      <c r="E2762" s="31"/>
      <c r="F2762" s="31" t="str">
        <f>IF(A2762&lt;&gt;"", _xlfn.IFNA(INDEX('Systemmanager - Datenassistent'!$A$9:$AE$159,MATCH(A2762,Input_Lieferant!$B$9:$B$158,0),MATCH(W2762,'Systemmanager - Datenassistent'!$A$8:$AE$8,0)),""), "")&amp;""</f>
        <v/>
      </c>
      <c r="G2762" s="31"/>
      <c r="H2762" s="31"/>
      <c r="I2762" s="31"/>
      <c r="J2762" s="31"/>
      <c r="K2762" s="31"/>
      <c r="L2762" s="31"/>
      <c r="M2762" s="31"/>
      <c r="N2762" s="31"/>
      <c r="O2762" s="31"/>
      <c r="P2762" s="31"/>
      <c r="Q2762" s="31"/>
      <c r="R2762" s="31"/>
      <c r="S2762" s="31"/>
      <c r="T2762" s="31"/>
      <c r="U2762" s="31"/>
      <c r="V2762" s="31"/>
      <c r="W2762" s="31" t="str">
        <f t="shared" si="85"/>
        <v>V_SVSAA</v>
      </c>
      <c r="X2762" s="31"/>
      <c r="Y2762" s="31"/>
      <c r="Z2762" s="31"/>
      <c r="AA2762" s="31"/>
      <c r="AB2762" s="31"/>
      <c r="AC2762" s="31"/>
      <c r="AD2762" s="31"/>
      <c r="AE2762" s="31"/>
      <c r="AF2762" s="31"/>
      <c r="AG2762" s="31"/>
      <c r="AH2762" s="31"/>
    </row>
    <row r="2763" spans="1:34" x14ac:dyDescent="0.4">
      <c r="A2763" s="31">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31"/>
      <c r="C2763" s="25" t="str">
        <f t="shared" si="86"/>
        <v>001</v>
      </c>
      <c r="D2763" s="31"/>
      <c r="E2763" s="31"/>
      <c r="F2763" s="31" t="str">
        <f>IF(A2763&lt;&gt;"", IFERROR(ROUND(INDEX(Input_Lieferant!$A$9:$AS$159,MATCH(A2763,Input_Lieferant!$B$9:$B$158,0),MATCH(W2763,Input_Lieferant!$A$8:$AS$8,0)),2),""), "")&amp;""</f>
        <v>2.79</v>
      </c>
      <c r="G2763" s="31"/>
      <c r="H2763" s="31"/>
      <c r="I2763" s="31"/>
      <c r="J2763" s="31"/>
      <c r="K2763" s="31"/>
      <c r="L2763" s="31"/>
      <c r="M2763" s="31"/>
      <c r="N2763" s="31"/>
      <c r="O2763" s="31"/>
      <c r="P2763" s="31"/>
      <c r="Q2763" s="31"/>
      <c r="R2763" s="31"/>
      <c r="S2763" s="31"/>
      <c r="T2763" s="31"/>
      <c r="U2763" s="31"/>
      <c r="V2763" s="31"/>
      <c r="W2763" s="31" t="str">
        <f t="shared" si="85"/>
        <v>V_BEWERTUNGSPREIS</v>
      </c>
      <c r="X2763" s="31"/>
      <c r="Y2763" s="31"/>
      <c r="Z2763" s="31"/>
      <c r="AA2763" s="31"/>
      <c r="AB2763" s="31"/>
      <c r="AC2763" s="31"/>
      <c r="AD2763" s="31"/>
      <c r="AE2763" s="31"/>
      <c r="AF2763" s="31"/>
      <c r="AG2763" s="31"/>
      <c r="AH2763" s="31"/>
    </row>
    <row r="2764" spans="1:34" x14ac:dyDescent="0.4">
      <c r="A2764" s="31">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31"/>
      <c r="C2764" s="25" t="str">
        <f t="shared" si="86"/>
        <v>001</v>
      </c>
      <c r="D2764" s="31"/>
      <c r="E2764" s="31"/>
      <c r="F2764" s="31" t="str">
        <f>IF(A2764&lt;&gt;"", _xlfn.IFNA(INDEX(Input_Lieferant!$A$9:$AS$159,MATCH(A2764,Input_Lieferant!$B$9:$B$158,0),MATCH(W2764,Input_Lieferant!$A$8:$AS$8,0)),""), "")&amp;""</f>
        <v>CHF</v>
      </c>
      <c r="G2764" s="31"/>
      <c r="H2764" s="31"/>
      <c r="I2764" s="31"/>
      <c r="J2764" s="31"/>
      <c r="K2764" s="31"/>
      <c r="L2764" s="31"/>
      <c r="M2764" s="31"/>
      <c r="N2764" s="31"/>
      <c r="O2764" s="31"/>
      <c r="P2764" s="31"/>
      <c r="Q2764" s="31"/>
      <c r="R2764" s="31"/>
      <c r="S2764" s="31"/>
      <c r="T2764" s="31"/>
      <c r="U2764" s="31"/>
      <c r="V2764" s="31"/>
      <c r="W2764" s="31" t="str">
        <f t="shared" si="85"/>
        <v>V_WAEHRUNG</v>
      </c>
      <c r="X2764" s="31"/>
      <c r="Y2764" s="31"/>
      <c r="Z2764" s="31"/>
      <c r="AA2764" s="31"/>
      <c r="AB2764" s="31"/>
      <c r="AC2764" s="31"/>
      <c r="AD2764" s="31"/>
      <c r="AE2764" s="31"/>
      <c r="AF2764" s="31"/>
      <c r="AG2764" s="31"/>
      <c r="AH2764" s="31"/>
    </row>
    <row r="2765" spans="1:34" x14ac:dyDescent="0.4">
      <c r="A2765" s="31">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31"/>
      <c r="C2765" s="25" t="str">
        <f t="shared" si="86"/>
        <v>001</v>
      </c>
      <c r="D2765" s="31"/>
      <c r="E2765" s="31"/>
      <c r="F2765" s="31" t="str">
        <f>IF(A2765&lt;&gt;"", _xlfn.IFNA(INDEX(Input_Lieferant!$A$9:$AS$159,MATCH(A2765,Input_Lieferant!$B$9:$B$158,0),MATCH(W2765,Input_Lieferant!$A$8:$AS$8,0)),""), "")&amp;""</f>
        <v>94</v>
      </c>
      <c r="G2765" s="31"/>
      <c r="H2765" s="31"/>
      <c r="I2765" s="31"/>
      <c r="J2765" s="31"/>
      <c r="K2765" s="31"/>
      <c r="L2765" s="31"/>
      <c r="M2765" s="31"/>
      <c r="N2765" s="31"/>
      <c r="O2765" s="31"/>
      <c r="P2765" s="31"/>
      <c r="Q2765" s="31"/>
      <c r="R2765" s="31"/>
      <c r="S2765" s="31"/>
      <c r="T2765" s="31"/>
      <c r="U2765" s="31"/>
      <c r="V2765" s="31"/>
      <c r="W2765" s="31" t="str">
        <f t="shared" si="85"/>
        <v>V_PREISEINHEIT</v>
      </c>
      <c r="X2765" s="31"/>
      <c r="Y2765" s="31"/>
      <c r="Z2765" s="31"/>
      <c r="AA2765" s="31"/>
      <c r="AB2765" s="31"/>
      <c r="AC2765" s="31"/>
      <c r="AD2765" s="31"/>
      <c r="AE2765" s="31"/>
      <c r="AF2765" s="31"/>
      <c r="AG2765" s="31"/>
      <c r="AH2765" s="31"/>
    </row>
    <row r="2766" spans="1:34" x14ac:dyDescent="0.4">
      <c r="A2766" s="31">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31"/>
      <c r="C2766" s="25" t="str">
        <f t="shared" si="86"/>
        <v>001</v>
      </c>
      <c r="D2766" s="31"/>
      <c r="E2766" s="31"/>
      <c r="F2766" s="31">
        <f ca="1">IF(A2766&lt;&gt;"",NOW(),"")</f>
        <v>45755.458306712964</v>
      </c>
      <c r="G2766" s="31"/>
      <c r="H2766" s="31"/>
      <c r="I2766" s="31"/>
      <c r="J2766" s="31"/>
      <c r="K2766" s="31"/>
      <c r="L2766" s="31"/>
      <c r="M2766" s="31"/>
      <c r="N2766" s="31"/>
      <c r="O2766" s="31"/>
      <c r="P2766" s="31"/>
      <c r="Q2766" s="31"/>
      <c r="R2766" s="31"/>
      <c r="S2766" s="31"/>
      <c r="T2766" s="31"/>
      <c r="U2766" s="31"/>
      <c r="V2766" s="31"/>
      <c r="W2766" s="31" t="str">
        <f t="shared" si="85"/>
        <v>V_GUELTIGAB</v>
      </c>
      <c r="X2766" s="31"/>
      <c r="Y2766" s="31"/>
      <c r="Z2766" s="31"/>
      <c r="AA2766" s="31"/>
      <c r="AB2766" s="31"/>
      <c r="AC2766" s="31"/>
      <c r="AD2766" s="31"/>
      <c r="AE2766" s="31"/>
      <c r="AF2766" s="31"/>
      <c r="AG2766" s="31"/>
      <c r="AH2766" s="31"/>
    </row>
    <row r="2767" spans="1:34" x14ac:dyDescent="0.4">
      <c r="A2767" s="31">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31"/>
      <c r="C2767" s="25" t="str">
        <f t="shared" si="86"/>
        <v>001</v>
      </c>
      <c r="D2767" s="31"/>
      <c r="E2767" s="31"/>
      <c r="F2767" s="31" t="str">
        <f>IF(A2767&lt;&gt;"", _xlfn.IFNA(INDEX('Systemmanager - Datenassistent'!$A$9:$AE$159,MATCH(A2767,Input_Lieferant!$B$9:$B$158,0),MATCH(W2767,'Systemmanager - Datenassistent'!$A$8:$AE$8,0)),""), "")&amp;""</f>
        <v>X</v>
      </c>
      <c r="G2767" s="31"/>
      <c r="H2767" s="31"/>
      <c r="I2767" s="31"/>
      <c r="J2767" s="31"/>
      <c r="K2767" s="31"/>
      <c r="L2767" s="31"/>
      <c r="M2767" s="31"/>
      <c r="N2767" s="31"/>
      <c r="O2767" s="31"/>
      <c r="P2767" s="31"/>
      <c r="Q2767" s="31"/>
      <c r="R2767" s="31"/>
      <c r="S2767" s="31"/>
      <c r="T2767" s="31"/>
      <c r="U2767" s="31"/>
      <c r="V2767" s="31"/>
      <c r="W2767" s="31" t="str">
        <f t="shared" si="85"/>
        <v>V_MIET_RELEVANZ</v>
      </c>
      <c r="X2767" s="31"/>
      <c r="Y2767" s="31"/>
      <c r="Z2767" s="31"/>
      <c r="AA2767" s="31"/>
      <c r="AB2767" s="31"/>
      <c r="AC2767" s="31"/>
      <c r="AD2767" s="31"/>
      <c r="AE2767" s="31"/>
      <c r="AF2767" s="31"/>
      <c r="AG2767" s="31"/>
      <c r="AH2767" s="31"/>
    </row>
    <row r="2768" spans="1:34" x14ac:dyDescent="0.4">
      <c r="A2768" s="31">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31"/>
      <c r="C2768" s="25" t="str">
        <f t="shared" si="86"/>
        <v>001</v>
      </c>
      <c r="D2768" s="31"/>
      <c r="E2768" s="31"/>
      <c r="F2768" s="31" t="str">
        <f>IF(A2768&lt;&gt;"", _xlfn.IFNA(INDEX('Systemmanager - Datenassistent'!$A$9:$AE$159,MATCH(A2768,Input_Lieferant!$B$9:$B$158,0),MATCH(W2768,'Systemmanager - Datenassistent'!$A$8:$AE$8,0)),""), "")&amp;""</f>
        <v>6</v>
      </c>
      <c r="G2768" s="31"/>
      <c r="H2768" s="31"/>
      <c r="I2768" s="31"/>
      <c r="J2768" s="31"/>
      <c r="K2768" s="31"/>
      <c r="L2768" s="31"/>
      <c r="M2768" s="31"/>
      <c r="N2768" s="31"/>
      <c r="O2768" s="31"/>
      <c r="P2768" s="31"/>
      <c r="Q2768" s="31"/>
      <c r="R2768" s="31"/>
      <c r="S2768" s="31"/>
      <c r="T2768" s="31"/>
      <c r="U2768" s="31"/>
      <c r="V2768" s="31"/>
      <c r="W2768" s="31" t="str">
        <f t="shared" si="85"/>
        <v>V_NACHSCHUBKLASSE</v>
      </c>
      <c r="X2768" s="31"/>
      <c r="Y2768" s="31"/>
      <c r="Z2768" s="31"/>
      <c r="AA2768" s="31"/>
      <c r="AB2768" s="31"/>
      <c r="AC2768" s="31"/>
      <c r="AD2768" s="31"/>
      <c r="AE2768" s="31"/>
      <c r="AF2768" s="31"/>
      <c r="AG2768" s="31"/>
      <c r="AH2768" s="31"/>
    </row>
    <row r="2769" spans="1:34" x14ac:dyDescent="0.4">
      <c r="A2769" s="31">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31"/>
      <c r="C2769" s="25" t="str">
        <f t="shared" si="86"/>
        <v>001</v>
      </c>
      <c r="D2769" s="31"/>
      <c r="E2769" s="31"/>
      <c r="F2769" s="31" t="str">
        <f>IF(A2769&lt;&gt;"", _xlfn.IFNA(INDEX(Input_Lieferant!$A$9:$AS$159,MATCH(A2769,Input_Lieferant!$B$9:$B$158,0),MATCH(W2769,Input_Lieferant!$A$8:$AS$8,0)),""), "")&amp;""</f>
        <v>60</v>
      </c>
      <c r="G2769" s="31"/>
      <c r="H2769" s="31"/>
      <c r="I2769" s="31"/>
      <c r="J2769" s="31"/>
      <c r="K2769" s="31"/>
      <c r="L2769" s="31"/>
      <c r="M2769" s="31"/>
      <c r="N2769" s="31"/>
      <c r="O2769" s="31"/>
      <c r="P2769" s="31"/>
      <c r="Q2769" s="31"/>
      <c r="R2769" s="31"/>
      <c r="S2769" s="31"/>
      <c r="T2769" s="31"/>
      <c r="U2769" s="31"/>
      <c r="V2769" s="31"/>
      <c r="W2769" s="31" t="str">
        <f t="shared" si="85"/>
        <v>V_LAGERFAEHIGKEIT</v>
      </c>
      <c r="X2769" s="31"/>
      <c r="Y2769" s="31"/>
      <c r="Z2769" s="31"/>
      <c r="AA2769" s="31"/>
      <c r="AB2769" s="31"/>
      <c r="AC2769" s="31"/>
      <c r="AD2769" s="31"/>
      <c r="AE2769" s="31"/>
      <c r="AF2769" s="31"/>
      <c r="AG2769" s="31"/>
      <c r="AH2769" s="31"/>
    </row>
    <row r="2770" spans="1:34" x14ac:dyDescent="0.4">
      <c r="A2770" s="31">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31"/>
      <c r="C2770" s="25" t="str">
        <f t="shared" si="86"/>
        <v>001</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V_BETRIEBSMITTEL</v>
      </c>
      <c r="X2770" s="31"/>
      <c r="Y2770" s="31"/>
      <c r="Z2770" s="31"/>
      <c r="AA2770" s="31"/>
      <c r="AB2770" s="31"/>
      <c r="AC2770" s="31"/>
      <c r="AD2770" s="31"/>
      <c r="AE2770" s="31"/>
      <c r="AF2770" s="31"/>
      <c r="AG2770" s="31"/>
      <c r="AH2770" s="31"/>
    </row>
    <row r="2771" spans="1:34" x14ac:dyDescent="0.4">
      <c r="A2771" s="31">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31"/>
      <c r="C2771" s="25" t="str">
        <f t="shared" si="86"/>
        <v>001</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31"/>
      <c r="H2771" s="31"/>
      <c r="I2771" s="31"/>
      <c r="J2771" s="31"/>
      <c r="K2771" s="31"/>
      <c r="L2771" s="31"/>
      <c r="M2771" s="31"/>
      <c r="N2771" s="31"/>
      <c r="O2771" s="31"/>
      <c r="P2771" s="31"/>
      <c r="Q2771" s="31"/>
      <c r="R2771" s="31"/>
      <c r="S2771" s="31"/>
      <c r="T2771" s="31"/>
      <c r="U2771" s="31"/>
      <c r="V2771" s="31"/>
      <c r="W2771" s="31" t="str">
        <f t="shared" si="85"/>
        <v>V_SONDERBETRIEBSMITTEL_MKZ</v>
      </c>
      <c r="X2771" s="31"/>
      <c r="Y2771" s="31"/>
      <c r="Z2771" s="31"/>
      <c r="AA2771" s="31"/>
      <c r="AB2771" s="31"/>
      <c r="AC2771" s="31"/>
      <c r="AD2771" s="31"/>
      <c r="AE2771" s="31"/>
      <c r="AF2771" s="31"/>
      <c r="AG2771" s="31"/>
      <c r="AH2771" s="31"/>
    </row>
    <row r="2772" spans="1:34" x14ac:dyDescent="0.4">
      <c r="A2772" s="31">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31"/>
      <c r="C2772" s="25" t="str">
        <f t="shared" si="86"/>
        <v>001</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V_SONDERBETRIEBSMITTEL_PRD</v>
      </c>
      <c r="X2772" s="31"/>
      <c r="Y2772" s="31"/>
      <c r="Z2772" s="31"/>
      <c r="AA2772" s="31"/>
      <c r="AB2772" s="31"/>
      <c r="AC2772" s="31"/>
      <c r="AD2772" s="31"/>
      <c r="AE2772" s="31"/>
      <c r="AF2772" s="31"/>
      <c r="AG2772" s="31"/>
      <c r="AH2772" s="31"/>
    </row>
    <row r="2773" spans="1:34" x14ac:dyDescent="0.4">
      <c r="A2773" s="31">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31"/>
      <c r="C2773" s="25" t="str">
        <f t="shared" si="86"/>
        <v>001</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V_SONDERBETRIEBSMITTEL_TRP</v>
      </c>
      <c r="X2773" s="31"/>
      <c r="Y2773" s="31"/>
      <c r="Z2773" s="31"/>
      <c r="AA2773" s="31"/>
      <c r="AB2773" s="31"/>
      <c r="AC2773" s="31"/>
      <c r="AD2773" s="31"/>
      <c r="AE2773" s="31"/>
      <c r="AF2773" s="31"/>
      <c r="AG2773" s="31"/>
      <c r="AH2773" s="31"/>
    </row>
    <row r="2774" spans="1:34" x14ac:dyDescent="0.4">
      <c r="A2774" s="31">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31"/>
      <c r="C2774" s="25" t="str">
        <f t="shared" si="86"/>
        <v>001</v>
      </c>
      <c r="D2774" s="31"/>
      <c r="E2774" s="31"/>
      <c r="F2774" s="31" t="str">
        <f>IF(A2774&lt;&gt;"", _xlfn.IFNA(INDEX(Grunddaten!$A$9:$S$159,MATCH(A2774,Input_Lieferant!$B$9:$B$158,0),MATCH(W2774,Grunddaten!$A$8:$M$8,0)),""), "")&amp;""</f>
        <v>NNdtTWGBeeqTQCOazDGCthstFiafpS</v>
      </c>
      <c r="G2774" s="31"/>
      <c r="H2774" s="31"/>
      <c r="I2774" s="31"/>
      <c r="J2774" s="31"/>
      <c r="K2774" s="31"/>
      <c r="L2774" s="31"/>
      <c r="M2774" s="31"/>
      <c r="N2774" s="31"/>
      <c r="O2774" s="31"/>
      <c r="P2774" s="31"/>
      <c r="Q2774" s="31"/>
      <c r="R2774" s="31"/>
      <c r="S2774" s="31"/>
      <c r="T2774" s="31"/>
      <c r="U2774" s="31"/>
      <c r="V2774" s="31"/>
      <c r="W2774" s="31" t="str">
        <f t="shared" si="85"/>
        <v>V_A_NUMMER</v>
      </c>
      <c r="X2774" s="31"/>
      <c r="Y2774" s="31"/>
      <c r="Z2774" s="31"/>
      <c r="AA2774" s="31"/>
      <c r="AB2774" s="31"/>
      <c r="AC2774" s="31"/>
      <c r="AD2774" s="31"/>
      <c r="AE2774" s="31"/>
      <c r="AF2774" s="31"/>
      <c r="AG2774" s="31"/>
      <c r="AH2774" s="31"/>
    </row>
    <row r="2775" spans="1:34" x14ac:dyDescent="0.4">
      <c r="A2775" s="31">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31"/>
      <c r="C2775" s="25" t="str">
        <f t="shared" si="86"/>
        <v>001</v>
      </c>
      <c r="D2775" s="31"/>
      <c r="E2775" s="31"/>
      <c r="F2775" s="31" t="str">
        <f>IF(A2775&lt;&gt;"", _xlfn.IFNA(INDEX(Grunddaten!$A$9:$S$159,MATCH(A2775,Input_Lieferant!$B$9:$B$158,0),MATCH(W2775,Grunddaten!$A$8:$M$8,0)),""), "")&amp;""</f>
        <v>9.39</v>
      </c>
      <c r="G2775" s="31"/>
      <c r="H2775" s="31"/>
      <c r="I2775" s="31"/>
      <c r="J2775" s="31"/>
      <c r="K2775" s="31"/>
      <c r="L2775" s="31"/>
      <c r="M2775" s="31"/>
      <c r="N2775" s="31"/>
      <c r="O2775" s="31"/>
      <c r="P2775" s="31"/>
      <c r="Q2775" s="31"/>
      <c r="R2775" s="31"/>
      <c r="S2775" s="31"/>
      <c r="T2775" s="31"/>
      <c r="U2775" s="31"/>
      <c r="V2775" s="31"/>
      <c r="W2775" s="31" t="str">
        <f t="shared" si="85"/>
        <v>V_REVFREMD</v>
      </c>
      <c r="X2775" s="31"/>
      <c r="Y2775" s="31"/>
      <c r="Z2775" s="31"/>
      <c r="AA2775" s="31"/>
      <c r="AB2775" s="31"/>
      <c r="AC2775" s="31"/>
      <c r="AD2775" s="31"/>
      <c r="AE2775" s="31"/>
      <c r="AF2775" s="31"/>
      <c r="AG2775" s="31"/>
      <c r="AH2775" s="31"/>
    </row>
    <row r="2776" spans="1:34" x14ac:dyDescent="0.4">
      <c r="A2776" s="31">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31"/>
      <c r="C2776" s="25" t="str">
        <f t="shared" si="86"/>
        <v>001</v>
      </c>
      <c r="D2776" s="31"/>
      <c r="E2776" s="31"/>
      <c r="F2776" s="31" t="str">
        <f>IF(A2776&lt;&gt;"", _xlfn.IFNA(INDEX(Grunddaten!$A$9:$S$159,MATCH(A2776,Input_Lieferant!$B$9:$B$158,0),MATCH(W2776,Grunddaten!$A$8:$M$8,0)),""), "")&amp;""</f>
        <v>1.48</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V_REVEIGEN</v>
      </c>
      <c r="X2776" s="31"/>
      <c r="Y2776" s="31"/>
      <c r="Z2776" s="31"/>
      <c r="AA2776" s="31"/>
      <c r="AB2776" s="31"/>
      <c r="AC2776" s="31"/>
      <c r="AD2776" s="31"/>
      <c r="AE2776" s="31"/>
      <c r="AF2776" s="31"/>
      <c r="AG2776" s="31"/>
      <c r="AH2776" s="31"/>
    </row>
    <row r="2777" spans="1:34" x14ac:dyDescent="0.4">
      <c r="A2777" s="31">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31"/>
      <c r="C2777" s="25" t="str">
        <f t="shared" si="86"/>
        <v>001</v>
      </c>
      <c r="D2777" s="31"/>
      <c r="E2777" s="31"/>
      <c r="F2777" s="31" t="str">
        <f>IF(A2777&lt;&gt;"", _xlfn.IFNA(INDEX('Systemmanager - Datenassistent'!$A$9:$AE$159,MATCH(A2777,Input_Lieferant!$B$9:$B$158,0),MATCH(W2777,'Systemmanager - Datenassistent'!$A$8:$AE$8,0)),""), "")&amp;""</f>
        <v>sTStulynpRuFqUAkMOtnihWrerCgDJ</v>
      </c>
      <c r="G2777" s="31"/>
      <c r="H2777" s="31"/>
      <c r="I2777" s="31"/>
      <c r="J2777" s="31"/>
      <c r="K2777" s="31"/>
      <c r="L2777" s="31"/>
      <c r="M2777" s="31"/>
      <c r="N2777" s="31"/>
      <c r="O2777" s="31"/>
      <c r="P2777" s="31"/>
      <c r="Q2777" s="31"/>
      <c r="R2777" s="31"/>
      <c r="S2777" s="31"/>
      <c r="T2777" s="31"/>
      <c r="U2777" s="31"/>
      <c r="V2777" s="31"/>
      <c r="W2777" s="31" t="str">
        <f t="shared" si="87"/>
        <v>V_SYSTEMMANAGER</v>
      </c>
      <c r="X2777" s="31"/>
      <c r="Y2777" s="31"/>
      <c r="Z2777" s="31"/>
      <c r="AA2777" s="31"/>
      <c r="AB2777" s="31"/>
      <c r="AC2777" s="31"/>
      <c r="AD2777" s="31"/>
      <c r="AE2777" s="31"/>
      <c r="AF2777" s="31"/>
      <c r="AG2777" s="31"/>
      <c r="AH2777" s="31"/>
    </row>
    <row r="2778" spans="1:34" x14ac:dyDescent="0.4">
      <c r="A2778" s="31">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31"/>
      <c r="C2778" s="25" t="str">
        <f t="shared" si="86"/>
        <v>001</v>
      </c>
      <c r="D2778" s="31"/>
      <c r="E2778" s="31"/>
      <c r="F2778" s="31" t="str">
        <f>IF(A2778&lt;&gt;"", _xlfn.IFNA(INDEX(Grunddaten!$A$9:$S$159,MATCH(A2778,Input_Lieferant!$B$9:$B$158,0),MATCH(W2778,Grunddaten!$A$8:$M$8,0)),""), "")&amp;""</f>
        <v>N</v>
      </c>
      <c r="G2778" s="31"/>
      <c r="H2778" s="31"/>
      <c r="I2778" s="31"/>
      <c r="J2778" s="31"/>
      <c r="K2778" s="31"/>
      <c r="L2778" s="31"/>
      <c r="M2778" s="31"/>
      <c r="N2778" s="31"/>
      <c r="O2778" s="31"/>
      <c r="P2778" s="31"/>
      <c r="Q2778" s="31"/>
      <c r="R2778" s="31"/>
      <c r="S2778" s="31"/>
      <c r="T2778" s="31"/>
      <c r="U2778" s="31"/>
      <c r="V2778" s="31"/>
      <c r="W2778" s="31" t="str">
        <f t="shared" si="87"/>
        <v>V_UEBERSETZUNG</v>
      </c>
      <c r="X2778" s="31"/>
      <c r="Y2778" s="31"/>
      <c r="Z2778" s="31"/>
      <c r="AA2778" s="31"/>
      <c r="AB2778" s="31"/>
      <c r="AC2778" s="31"/>
      <c r="AD2778" s="31"/>
      <c r="AE2778" s="31"/>
      <c r="AF2778" s="31"/>
      <c r="AG2778" s="31"/>
      <c r="AH2778" s="31"/>
    </row>
    <row r="2779" spans="1:34" x14ac:dyDescent="0.4">
      <c r="A2779" s="31">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31"/>
      <c r="C2779" s="25" t="str">
        <f t="shared" si="86"/>
        <v>001</v>
      </c>
      <c r="D2779" s="31"/>
      <c r="E2779" s="31"/>
      <c r="F2779" s="31" t="str">
        <f>IF(A2779&lt;&gt;"", _xlfn.IFNA(INDEX('Systemmanager - Datenassistent'!$A$9:$AE$159,MATCH(A2779,Input_Lieferant!$B$9:$B$158,0),MATCH(W2779,'Systemmanager - Datenassistent'!$A$8:$AE$8,0)),""), "")&amp;""</f>
        <v>iNBTtbRcThRltIRHbmkSQMPLMrIPyr</v>
      </c>
      <c r="G2779" s="31"/>
      <c r="H2779" s="31"/>
      <c r="I2779" s="31"/>
      <c r="J2779" s="31"/>
      <c r="K2779" s="31"/>
      <c r="L2779" s="31"/>
      <c r="M2779" s="31"/>
      <c r="N2779" s="31"/>
      <c r="O2779" s="31"/>
      <c r="P2779" s="31"/>
      <c r="Q2779" s="31"/>
      <c r="R2779" s="31"/>
      <c r="S2779" s="31"/>
      <c r="T2779" s="31"/>
      <c r="U2779" s="31"/>
      <c r="V2779" s="31"/>
      <c r="W2779" s="31" t="str">
        <f t="shared" si="87"/>
        <v>V_KENNZIFFER</v>
      </c>
      <c r="X2779" s="31"/>
      <c r="Y2779" s="31"/>
      <c r="Z2779" s="31"/>
      <c r="AA2779" s="31"/>
      <c r="AB2779" s="31"/>
      <c r="AC2779" s="31"/>
      <c r="AD2779" s="31"/>
      <c r="AE2779" s="31"/>
      <c r="AF2779" s="31"/>
      <c r="AG2779" s="31"/>
      <c r="AH2779" s="31"/>
    </row>
    <row r="2780" spans="1:34" x14ac:dyDescent="0.4">
      <c r="A2780" s="31">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31"/>
      <c r="C2780" s="25" t="str">
        <f t="shared" si="86"/>
        <v>001</v>
      </c>
      <c r="D2780" s="31"/>
      <c r="E2780" s="31"/>
      <c r="F2780" s="31" t="str">
        <f>IF(A2780&lt;&gt;"", _xlfn.IFNA(INDEX('Systemmanager - Datenassistent'!$A$9:$AE$159,MATCH(A2780,Input_Lieferant!$B$9:$B$158,0),MATCH(W2780,'Systemmanager - Datenassistent'!$A$8:$AE$8,0)),""), "")&amp;""</f>
        <v>CcfenhIRbuTIWEsDNFJpnNFgIsVQLO</v>
      </c>
      <c r="G2780" s="31"/>
      <c r="H2780" s="31"/>
      <c r="I2780" s="31"/>
      <c r="J2780" s="31"/>
      <c r="K2780" s="31"/>
      <c r="L2780" s="31"/>
      <c r="M2780" s="31"/>
      <c r="N2780" s="31"/>
      <c r="O2780" s="31"/>
      <c r="P2780" s="31"/>
      <c r="Q2780" s="31"/>
      <c r="R2780" s="31"/>
      <c r="S2780" s="31"/>
      <c r="T2780" s="31"/>
      <c r="U2780" s="31"/>
      <c r="V2780" s="31"/>
      <c r="W2780" s="31" t="str">
        <f t="shared" si="87"/>
        <v>V_NEXT_HIGHER</v>
      </c>
      <c r="X2780" s="31"/>
      <c r="Y2780" s="31"/>
      <c r="Z2780" s="31"/>
      <c r="AA2780" s="31"/>
      <c r="AB2780" s="31"/>
      <c r="AC2780" s="31"/>
      <c r="AD2780" s="31"/>
      <c r="AE2780" s="31"/>
      <c r="AF2780" s="31"/>
      <c r="AG2780" s="31"/>
      <c r="AH2780" s="31"/>
    </row>
    <row r="2781" spans="1:34" x14ac:dyDescent="0.4">
      <c r="A2781" s="31">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31"/>
      <c r="C2781" s="25" t="str">
        <f t="shared" si="86"/>
        <v>001</v>
      </c>
      <c r="D2781" s="31"/>
      <c r="E2781" s="31"/>
      <c r="F2781" s="31" t="str">
        <f>IF(A2781&lt;&gt;"", _xlfn.IFNA(INDEX(Grunddaten!$A$9:$S$159,MATCH(A2781,Input_Lieferant!$B$9:$B$158,0),MATCH(W2781,Grunddaten!$A$8:$M$8,0)),""), "")&amp;""</f>
        <v>J</v>
      </c>
      <c r="G2781" s="31"/>
      <c r="H2781" s="31"/>
      <c r="I2781" s="31"/>
      <c r="J2781" s="31"/>
      <c r="K2781" s="31"/>
      <c r="L2781" s="31"/>
      <c r="M2781" s="31"/>
      <c r="N2781" s="31"/>
      <c r="O2781" s="31"/>
      <c r="P2781" s="31"/>
      <c r="Q2781" s="31"/>
      <c r="R2781" s="31"/>
      <c r="S2781" s="31"/>
      <c r="T2781" s="31"/>
      <c r="U2781" s="31"/>
      <c r="V2781" s="31"/>
      <c r="W2781" s="31" t="str">
        <f t="shared" si="87"/>
        <v>V_ZERTFLUG</v>
      </c>
      <c r="X2781" s="31"/>
      <c r="Y2781" s="31"/>
      <c r="Z2781" s="31"/>
      <c r="AA2781" s="31"/>
      <c r="AB2781" s="31"/>
      <c r="AC2781" s="31"/>
      <c r="AD2781" s="31"/>
      <c r="AE2781" s="31"/>
      <c r="AF2781" s="31"/>
      <c r="AG2781" s="31"/>
      <c r="AH2781" s="31"/>
    </row>
    <row r="2782" spans="1:34" x14ac:dyDescent="0.4">
      <c r="A2782" s="31">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31"/>
      <c r="C2782" s="25" t="str">
        <f t="shared" si="86"/>
        <v>001</v>
      </c>
      <c r="D2782" s="31"/>
      <c r="E2782" s="31"/>
      <c r="F2782" s="31" t="str">
        <f>IF(A2782&lt;&gt;"", _xlfn.IFNA(INDEX('Systemmanager - Datenassistent'!$A$9:$AE$159,MATCH(A2782,Input_Lieferant!$B$9:$B$158,0),MATCH(W2782,'Systemmanager - Datenassistent'!$A$8:$AE$8,0)),""), "")&amp;""</f>
        <v>X</v>
      </c>
      <c r="G2782" s="31"/>
      <c r="H2782" s="31"/>
      <c r="I2782" s="31"/>
      <c r="J2782" s="31"/>
      <c r="K2782" s="31"/>
      <c r="L2782" s="31"/>
      <c r="M2782" s="31"/>
      <c r="N2782" s="31"/>
      <c r="O2782" s="31"/>
      <c r="P2782" s="31"/>
      <c r="Q2782" s="31"/>
      <c r="R2782" s="31"/>
      <c r="S2782" s="31"/>
      <c r="T2782" s="31"/>
      <c r="U2782" s="31"/>
      <c r="V2782" s="31"/>
      <c r="W2782" s="31" t="str">
        <f t="shared" si="87"/>
        <v>V_APM</v>
      </c>
      <c r="X2782" s="31"/>
      <c r="Y2782" s="31"/>
      <c r="Z2782" s="31"/>
      <c r="AA2782" s="31"/>
      <c r="AB2782" s="31"/>
      <c r="AC2782" s="31"/>
      <c r="AD2782" s="31"/>
      <c r="AE2782" s="31"/>
      <c r="AF2782" s="31"/>
      <c r="AG2782" s="31"/>
      <c r="AH2782" s="31"/>
    </row>
    <row r="2783" spans="1:34" x14ac:dyDescent="0.4">
      <c r="A2783" s="31">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31"/>
      <c r="C2783" s="25" t="str">
        <f t="shared" si="86"/>
        <v>001</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V_CHEOPS</v>
      </c>
      <c r="X2783" s="31"/>
      <c r="Y2783" s="31"/>
      <c r="Z2783" s="31"/>
      <c r="AA2783" s="31"/>
      <c r="AB2783" s="31"/>
      <c r="AC2783" s="31"/>
      <c r="AD2783" s="31"/>
      <c r="AE2783" s="31"/>
      <c r="AF2783" s="31"/>
      <c r="AG2783" s="31"/>
      <c r="AH2783" s="31"/>
    </row>
    <row r="2784" spans="1:34" x14ac:dyDescent="0.4">
      <c r="A2784" s="31">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31"/>
      <c r="C2784" s="25" t="str">
        <f t="shared" si="86"/>
        <v>001</v>
      </c>
      <c r="D2784" s="31"/>
      <c r="E2784" s="31"/>
      <c r="F2784" s="31" t="str">
        <f>IF(A2784&lt;&gt;"", _xlfn.IFNA(INDEX('Systemmanager - Datenassistent'!$A$9:$AE$159,MATCH(A2784,Input_Lieferant!$B$9:$B$158,0),MATCH(W2784,'Systemmanager - Datenassistent'!$A$8:$AE$8,0)),""), "")&amp;""</f>
        <v>X</v>
      </c>
      <c r="G2784" s="31"/>
      <c r="H2784" s="31"/>
      <c r="I2784" s="31"/>
      <c r="J2784" s="31"/>
      <c r="K2784" s="31"/>
      <c r="L2784" s="31"/>
      <c r="M2784" s="31"/>
      <c r="N2784" s="31"/>
      <c r="O2784" s="31"/>
      <c r="P2784" s="31"/>
      <c r="Q2784" s="31"/>
      <c r="R2784" s="31"/>
      <c r="S2784" s="31"/>
      <c r="T2784" s="31"/>
      <c r="U2784" s="31"/>
      <c r="V2784" s="31"/>
      <c r="W2784" s="31" t="str">
        <f t="shared" si="87"/>
        <v>V_SVSAA</v>
      </c>
      <c r="X2784" s="31"/>
      <c r="Y2784" s="31"/>
      <c r="Z2784" s="31"/>
      <c r="AA2784" s="31"/>
      <c r="AB2784" s="31"/>
      <c r="AC2784" s="31"/>
      <c r="AD2784" s="31"/>
      <c r="AE2784" s="31"/>
      <c r="AF2784" s="31"/>
      <c r="AG2784" s="31"/>
      <c r="AH2784" s="31"/>
    </row>
    <row r="2785" spans="1:34" x14ac:dyDescent="0.4">
      <c r="A2785" s="31">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31"/>
      <c r="C2785" s="25" t="str">
        <f t="shared" si="86"/>
        <v>001</v>
      </c>
      <c r="D2785" s="31"/>
      <c r="E2785" s="31"/>
      <c r="F2785" s="31" t="str">
        <f>IF(A2785&lt;&gt;"", IFERROR(ROUND(INDEX(Input_Lieferant!$A$9:$AS$159,MATCH(A2785,Input_Lieferant!$B$9:$B$158,0),MATCH(W2785,Input_Lieferant!$A$8:$AS$8,0)),2),""), "")&amp;""</f>
        <v>4.26</v>
      </c>
      <c r="G2785" s="31"/>
      <c r="H2785" s="31"/>
      <c r="I2785" s="31"/>
      <c r="J2785" s="31"/>
      <c r="K2785" s="31"/>
      <c r="L2785" s="31"/>
      <c r="M2785" s="31"/>
      <c r="N2785" s="31"/>
      <c r="O2785" s="31"/>
      <c r="P2785" s="31"/>
      <c r="Q2785" s="31"/>
      <c r="R2785" s="31"/>
      <c r="S2785" s="31"/>
      <c r="T2785" s="31"/>
      <c r="U2785" s="31"/>
      <c r="V2785" s="31"/>
      <c r="W2785" s="31" t="str">
        <f t="shared" si="87"/>
        <v>V_BEWERTUNGSPREIS</v>
      </c>
      <c r="X2785" s="31"/>
      <c r="Y2785" s="31"/>
      <c r="Z2785" s="31"/>
      <c r="AA2785" s="31"/>
      <c r="AB2785" s="31"/>
      <c r="AC2785" s="31"/>
      <c r="AD2785" s="31"/>
      <c r="AE2785" s="31"/>
      <c r="AF2785" s="31"/>
      <c r="AG2785" s="31"/>
      <c r="AH2785" s="31"/>
    </row>
    <row r="2786" spans="1:34" x14ac:dyDescent="0.4">
      <c r="A2786" s="31">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31"/>
      <c r="C2786" s="25" t="str">
        <f t="shared" si="86"/>
        <v>001</v>
      </c>
      <c r="D2786" s="31"/>
      <c r="E2786" s="31"/>
      <c r="F2786" s="31" t="str">
        <f>IF(A2786&lt;&gt;"", _xlfn.IFNA(INDEX(Input_Lieferant!$A$9:$AS$159,MATCH(A2786,Input_Lieferant!$B$9:$B$158,0),MATCH(W2786,Input_Lieferant!$A$8:$AS$8,0)),""), "")&amp;""</f>
        <v>CHF</v>
      </c>
      <c r="G2786" s="31"/>
      <c r="H2786" s="31"/>
      <c r="I2786" s="31"/>
      <c r="J2786" s="31"/>
      <c r="K2786" s="31"/>
      <c r="L2786" s="31"/>
      <c r="M2786" s="31"/>
      <c r="N2786" s="31"/>
      <c r="O2786" s="31"/>
      <c r="P2786" s="31"/>
      <c r="Q2786" s="31"/>
      <c r="R2786" s="31"/>
      <c r="S2786" s="31"/>
      <c r="T2786" s="31"/>
      <c r="U2786" s="31"/>
      <c r="V2786" s="31"/>
      <c r="W2786" s="31" t="str">
        <f t="shared" si="87"/>
        <v>V_WAEHRUNG</v>
      </c>
      <c r="X2786" s="31"/>
      <c r="Y2786" s="31"/>
      <c r="Z2786" s="31"/>
      <c r="AA2786" s="31"/>
      <c r="AB2786" s="31"/>
      <c r="AC2786" s="31"/>
      <c r="AD2786" s="31"/>
      <c r="AE2786" s="31"/>
      <c r="AF2786" s="31"/>
      <c r="AG2786" s="31"/>
      <c r="AH2786" s="31"/>
    </row>
    <row r="2787" spans="1:34" x14ac:dyDescent="0.4">
      <c r="A2787" s="31">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31"/>
      <c r="C2787" s="25" t="str">
        <f t="shared" si="86"/>
        <v>001</v>
      </c>
      <c r="D2787" s="31"/>
      <c r="E2787" s="31"/>
      <c r="F2787" s="31" t="str">
        <f>IF(A2787&lt;&gt;"", _xlfn.IFNA(INDEX(Input_Lieferant!$A$9:$AS$159,MATCH(A2787,Input_Lieferant!$B$9:$B$158,0),MATCH(W2787,Input_Lieferant!$A$8:$AS$8,0)),""), "")&amp;""</f>
        <v>26</v>
      </c>
      <c r="G2787" s="31"/>
      <c r="H2787" s="31"/>
      <c r="I2787" s="31"/>
      <c r="J2787" s="31"/>
      <c r="K2787" s="31"/>
      <c r="L2787" s="31"/>
      <c r="M2787" s="31"/>
      <c r="N2787" s="31"/>
      <c r="O2787" s="31"/>
      <c r="P2787" s="31"/>
      <c r="Q2787" s="31"/>
      <c r="R2787" s="31"/>
      <c r="S2787" s="31"/>
      <c r="T2787" s="31"/>
      <c r="U2787" s="31"/>
      <c r="V2787" s="31"/>
      <c r="W2787" s="31" t="str">
        <f t="shared" si="87"/>
        <v>V_PREISEINHEIT</v>
      </c>
      <c r="X2787" s="31"/>
      <c r="Y2787" s="31"/>
      <c r="Z2787" s="31"/>
      <c r="AA2787" s="31"/>
      <c r="AB2787" s="31"/>
      <c r="AC2787" s="31"/>
      <c r="AD2787" s="31"/>
      <c r="AE2787" s="31"/>
      <c r="AF2787" s="31"/>
      <c r="AG2787" s="31"/>
      <c r="AH2787" s="31"/>
    </row>
    <row r="2788" spans="1:34" x14ac:dyDescent="0.4">
      <c r="A2788" s="31">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31"/>
      <c r="C2788" s="25" t="str">
        <f t="shared" si="86"/>
        <v>001</v>
      </c>
      <c r="D2788" s="31"/>
      <c r="E2788" s="31"/>
      <c r="F2788" s="31">
        <f ca="1">IF(A2788&lt;&gt;"",NOW(),"")</f>
        <v>45755.458306712964</v>
      </c>
      <c r="G2788" s="31"/>
      <c r="H2788" s="31"/>
      <c r="I2788" s="31"/>
      <c r="J2788" s="31"/>
      <c r="K2788" s="31"/>
      <c r="L2788" s="31"/>
      <c r="M2788" s="31"/>
      <c r="N2788" s="31"/>
      <c r="O2788" s="31"/>
      <c r="P2788" s="31"/>
      <c r="Q2788" s="31"/>
      <c r="R2788" s="31"/>
      <c r="S2788" s="31"/>
      <c r="T2788" s="31"/>
      <c r="U2788" s="31"/>
      <c r="V2788" s="31"/>
      <c r="W2788" s="31" t="str">
        <f t="shared" si="87"/>
        <v>V_GUELTIGAB</v>
      </c>
      <c r="X2788" s="31"/>
      <c r="Y2788" s="31"/>
      <c r="Z2788" s="31"/>
      <c r="AA2788" s="31"/>
      <c r="AB2788" s="31"/>
      <c r="AC2788" s="31"/>
      <c r="AD2788" s="31"/>
      <c r="AE2788" s="31"/>
      <c r="AF2788" s="31"/>
      <c r="AG2788" s="31"/>
      <c r="AH2788" s="31"/>
    </row>
    <row r="2789" spans="1:34" x14ac:dyDescent="0.4">
      <c r="A2789" s="31">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31"/>
      <c r="C2789" s="25" t="str">
        <f t="shared" si="86"/>
        <v>001</v>
      </c>
      <c r="D2789" s="31"/>
      <c r="E2789" s="31"/>
      <c r="F2789" s="31" t="str">
        <f>IF(A2789&lt;&gt;"", _xlfn.IFNA(INDEX('Systemmanager - Datenassistent'!$A$9:$AE$159,MATCH(A2789,Input_Lieferant!$B$9:$B$158,0),MATCH(W2789,'Systemmanager - Datenassistent'!$A$8:$AE$8,0)),""), "")&amp;""</f>
        <v/>
      </c>
      <c r="G2789" s="31"/>
      <c r="H2789" s="31"/>
      <c r="I2789" s="31"/>
      <c r="J2789" s="31"/>
      <c r="K2789" s="31"/>
      <c r="L2789" s="31"/>
      <c r="M2789" s="31"/>
      <c r="N2789" s="31"/>
      <c r="O2789" s="31"/>
      <c r="P2789" s="31"/>
      <c r="Q2789" s="31"/>
      <c r="R2789" s="31"/>
      <c r="S2789" s="31"/>
      <c r="T2789" s="31"/>
      <c r="U2789" s="31"/>
      <c r="V2789" s="31"/>
      <c r="W2789" s="31" t="str">
        <f t="shared" si="87"/>
        <v>V_MIET_RELEVANZ</v>
      </c>
      <c r="X2789" s="31"/>
      <c r="Y2789" s="31"/>
      <c r="Z2789" s="31"/>
      <c r="AA2789" s="31"/>
      <c r="AB2789" s="31"/>
      <c r="AC2789" s="31"/>
      <c r="AD2789" s="31"/>
      <c r="AE2789" s="31"/>
      <c r="AF2789" s="31"/>
      <c r="AG2789" s="31"/>
      <c r="AH2789" s="31"/>
    </row>
    <row r="2790" spans="1:34" x14ac:dyDescent="0.4">
      <c r="A2790" s="31">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31"/>
      <c r="C2790" s="25" t="str">
        <f t="shared" si="86"/>
        <v>001</v>
      </c>
      <c r="D2790" s="31"/>
      <c r="E2790" s="31"/>
      <c r="F2790" s="31" t="str">
        <f>IF(A2790&lt;&gt;"", _xlfn.IFNA(INDEX('Systemmanager - Datenassistent'!$A$9:$AE$159,MATCH(A2790,Input_Lieferant!$B$9:$B$158,0),MATCH(W2790,'Systemmanager - Datenassistent'!$A$8:$AE$8,0)),""), "")&amp;""</f>
        <v>10</v>
      </c>
      <c r="G2790" s="31"/>
      <c r="H2790" s="31"/>
      <c r="I2790" s="31"/>
      <c r="J2790" s="31"/>
      <c r="K2790" s="31"/>
      <c r="L2790" s="31"/>
      <c r="M2790" s="31"/>
      <c r="N2790" s="31"/>
      <c r="O2790" s="31"/>
      <c r="P2790" s="31"/>
      <c r="Q2790" s="31"/>
      <c r="R2790" s="31"/>
      <c r="S2790" s="31"/>
      <c r="T2790" s="31"/>
      <c r="U2790" s="31"/>
      <c r="V2790" s="31"/>
      <c r="W2790" s="31" t="str">
        <f t="shared" si="87"/>
        <v>V_NACHSCHUBKLASSE</v>
      </c>
      <c r="X2790" s="31"/>
      <c r="Y2790" s="31"/>
      <c r="Z2790" s="31"/>
      <c r="AA2790" s="31"/>
      <c r="AB2790" s="31"/>
      <c r="AC2790" s="31"/>
      <c r="AD2790" s="31"/>
      <c r="AE2790" s="31"/>
      <c r="AF2790" s="31"/>
      <c r="AG2790" s="31"/>
      <c r="AH2790" s="31"/>
    </row>
    <row r="2791" spans="1:34" x14ac:dyDescent="0.4">
      <c r="A2791" s="31">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31"/>
      <c r="C2791" s="25" t="str">
        <f t="shared" si="86"/>
        <v>001</v>
      </c>
      <c r="D2791" s="31"/>
      <c r="E2791" s="31"/>
      <c r="F2791" s="31" t="str">
        <f>IF(A2791&lt;&gt;"", _xlfn.IFNA(INDEX(Input_Lieferant!$A$9:$AS$159,MATCH(A2791,Input_Lieferant!$B$9:$B$158,0),MATCH(W2791,Input_Lieferant!$A$8:$AS$8,0)),""), "")&amp;""</f>
        <v>48</v>
      </c>
      <c r="G2791" s="31"/>
      <c r="H2791" s="31"/>
      <c r="I2791" s="31"/>
      <c r="J2791" s="31"/>
      <c r="K2791" s="31"/>
      <c r="L2791" s="31"/>
      <c r="M2791" s="31"/>
      <c r="N2791" s="31"/>
      <c r="O2791" s="31"/>
      <c r="P2791" s="31"/>
      <c r="Q2791" s="31"/>
      <c r="R2791" s="31"/>
      <c r="S2791" s="31"/>
      <c r="T2791" s="31"/>
      <c r="U2791" s="31"/>
      <c r="V2791" s="31"/>
      <c r="W2791" s="31" t="str">
        <f t="shared" si="87"/>
        <v>V_LAGERFAEHIGKEIT</v>
      </c>
      <c r="X2791" s="31"/>
      <c r="Y2791" s="31"/>
      <c r="Z2791" s="31"/>
      <c r="AA2791" s="31"/>
      <c r="AB2791" s="31"/>
      <c r="AC2791" s="31"/>
      <c r="AD2791" s="31"/>
      <c r="AE2791" s="31"/>
      <c r="AF2791" s="31"/>
      <c r="AG2791" s="31"/>
      <c r="AH2791" s="31"/>
    </row>
    <row r="2792" spans="1:34" x14ac:dyDescent="0.4">
      <c r="A2792" s="31">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31"/>
      <c r="C2792" s="25" t="str">
        <f t="shared" si="86"/>
        <v>001</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31"/>
      <c r="H2792" s="31"/>
      <c r="I2792" s="31"/>
      <c r="J2792" s="31"/>
      <c r="K2792" s="31"/>
      <c r="L2792" s="31"/>
      <c r="M2792" s="31"/>
      <c r="N2792" s="31"/>
      <c r="O2792" s="31"/>
      <c r="P2792" s="31"/>
      <c r="Q2792" s="31"/>
      <c r="R2792" s="31"/>
      <c r="S2792" s="31"/>
      <c r="T2792" s="31"/>
      <c r="U2792" s="31"/>
      <c r="V2792" s="31"/>
      <c r="W2792" s="31" t="str">
        <f t="shared" si="87"/>
        <v>V_BETRIEBSMITTEL</v>
      </c>
      <c r="X2792" s="31"/>
      <c r="Y2792" s="31"/>
      <c r="Z2792" s="31"/>
      <c r="AA2792" s="31"/>
      <c r="AB2792" s="31"/>
      <c r="AC2792" s="31"/>
      <c r="AD2792" s="31"/>
      <c r="AE2792" s="31"/>
      <c r="AF2792" s="31"/>
      <c r="AG2792" s="31"/>
      <c r="AH2792" s="31"/>
    </row>
    <row r="2793" spans="1:34" x14ac:dyDescent="0.4">
      <c r="A2793" s="31">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31"/>
      <c r="C2793" s="25" t="str">
        <f t="shared" si="86"/>
        <v>001</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V_SONDERBETRIEBSMITTEL_MKZ</v>
      </c>
      <c r="X2793" s="31"/>
      <c r="Y2793" s="31"/>
      <c r="Z2793" s="31"/>
      <c r="AA2793" s="31"/>
      <c r="AB2793" s="31"/>
      <c r="AC2793" s="31"/>
      <c r="AD2793" s="31"/>
      <c r="AE2793" s="31"/>
      <c r="AF2793" s="31"/>
      <c r="AG2793" s="31"/>
      <c r="AH2793" s="31"/>
    </row>
    <row r="2794" spans="1:34" x14ac:dyDescent="0.4">
      <c r="A2794" s="31">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31"/>
      <c r="C2794" s="25" t="str">
        <f t="shared" si="86"/>
        <v>001</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V_SONDERBETRIEBSMITTEL_PRD</v>
      </c>
      <c r="X2794" s="31"/>
      <c r="Y2794" s="31"/>
      <c r="Z2794" s="31"/>
      <c r="AA2794" s="31"/>
      <c r="AB2794" s="31"/>
      <c r="AC2794" s="31"/>
      <c r="AD2794" s="31"/>
      <c r="AE2794" s="31"/>
      <c r="AF2794" s="31"/>
      <c r="AG2794" s="31"/>
      <c r="AH2794" s="31"/>
    </row>
    <row r="2795" spans="1:34" x14ac:dyDescent="0.4">
      <c r="A2795" s="31">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31"/>
      <c r="C2795" s="25" t="str">
        <f t="shared" si="86"/>
        <v>001</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V_SONDERBETRIEBSMITTEL_TRP</v>
      </c>
      <c r="X2795" s="31"/>
      <c r="Y2795" s="31"/>
      <c r="Z2795" s="31"/>
      <c r="AA2795" s="31"/>
      <c r="AB2795" s="31"/>
      <c r="AC2795" s="31"/>
      <c r="AD2795" s="31"/>
      <c r="AE2795" s="31"/>
      <c r="AF2795" s="31"/>
      <c r="AG2795" s="31"/>
      <c r="AH2795" s="31"/>
    </row>
    <row r="2796" spans="1:34" x14ac:dyDescent="0.4">
      <c r="A2796" s="31">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31"/>
      <c r="C2796" s="25" t="str">
        <f t="shared" si="86"/>
        <v>001</v>
      </c>
      <c r="D2796" s="31"/>
      <c r="E2796" s="31"/>
      <c r="F2796" s="31" t="str">
        <f>IF(A2796&lt;&gt;"", _xlfn.IFNA(INDEX(Grunddaten!$A$9:$S$159,MATCH(A2796,Input_Lieferant!$B$9:$B$158,0),MATCH(W2796,Grunddaten!$A$8:$M$8,0)),""), "")&amp;""</f>
        <v>spxEjWkchdEXEOmuVprlVjocJVKEdu</v>
      </c>
      <c r="G2796" s="31"/>
      <c r="H2796" s="31"/>
      <c r="I2796" s="31"/>
      <c r="J2796" s="31"/>
      <c r="K2796" s="31"/>
      <c r="L2796" s="31"/>
      <c r="M2796" s="31"/>
      <c r="N2796" s="31"/>
      <c r="O2796" s="31"/>
      <c r="P2796" s="31"/>
      <c r="Q2796" s="31"/>
      <c r="R2796" s="31"/>
      <c r="S2796" s="31"/>
      <c r="T2796" s="31"/>
      <c r="U2796" s="31"/>
      <c r="V2796" s="31"/>
      <c r="W2796" s="31" t="str">
        <f t="shared" si="87"/>
        <v>V_A_NUMMER</v>
      </c>
      <c r="X2796" s="31"/>
      <c r="Y2796" s="31"/>
      <c r="Z2796" s="31"/>
      <c r="AA2796" s="31"/>
      <c r="AB2796" s="31"/>
      <c r="AC2796" s="31"/>
      <c r="AD2796" s="31"/>
      <c r="AE2796" s="31"/>
      <c r="AF2796" s="31"/>
      <c r="AG2796" s="31"/>
      <c r="AH2796" s="31"/>
    </row>
    <row r="2797" spans="1:34" x14ac:dyDescent="0.4">
      <c r="A2797" s="31">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31"/>
      <c r="C2797" s="25" t="str">
        <f t="shared" si="86"/>
        <v>001</v>
      </c>
      <c r="D2797" s="31"/>
      <c r="E2797" s="31"/>
      <c r="F2797" s="31" t="str">
        <f>IF(A2797&lt;&gt;"", _xlfn.IFNA(INDEX(Grunddaten!$A$9:$S$159,MATCH(A2797,Input_Lieferant!$B$9:$B$158,0),MATCH(W2797,Grunddaten!$A$8:$M$8,0)),""), "")&amp;""</f>
        <v>7.53</v>
      </c>
      <c r="G2797" s="31"/>
      <c r="H2797" s="31"/>
      <c r="I2797" s="31"/>
      <c r="J2797" s="31"/>
      <c r="K2797" s="31"/>
      <c r="L2797" s="31"/>
      <c r="M2797" s="31"/>
      <c r="N2797" s="31"/>
      <c r="O2797" s="31"/>
      <c r="P2797" s="31"/>
      <c r="Q2797" s="31"/>
      <c r="R2797" s="31"/>
      <c r="S2797" s="31"/>
      <c r="T2797" s="31"/>
      <c r="U2797" s="31"/>
      <c r="V2797" s="31"/>
      <c r="W2797" s="31" t="str">
        <f t="shared" si="87"/>
        <v>V_REVFREMD</v>
      </c>
      <c r="X2797" s="31"/>
      <c r="Y2797" s="31"/>
      <c r="Z2797" s="31"/>
      <c r="AA2797" s="31"/>
      <c r="AB2797" s="31"/>
      <c r="AC2797" s="31"/>
      <c r="AD2797" s="31"/>
      <c r="AE2797" s="31"/>
      <c r="AF2797" s="31"/>
      <c r="AG2797" s="31"/>
      <c r="AH2797" s="31"/>
    </row>
    <row r="2798" spans="1:34" x14ac:dyDescent="0.4">
      <c r="A2798" s="31">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31"/>
      <c r="C2798" s="25" t="str">
        <f t="shared" si="86"/>
        <v>001</v>
      </c>
      <c r="D2798" s="31"/>
      <c r="E2798" s="31"/>
      <c r="F2798" s="31" t="str">
        <f>IF(A2798&lt;&gt;"", _xlfn.IFNA(INDEX(Grunddaten!$A$9:$S$159,MATCH(A2798,Input_Lieferant!$B$9:$B$158,0),MATCH(W2798,Grunddaten!$A$8:$M$8,0)),""), "")&amp;""</f>
        <v>8.96</v>
      </c>
      <c r="G2798" s="31"/>
      <c r="H2798" s="31"/>
      <c r="I2798" s="31"/>
      <c r="J2798" s="31"/>
      <c r="K2798" s="31"/>
      <c r="L2798" s="31"/>
      <c r="M2798" s="31"/>
      <c r="N2798" s="31"/>
      <c r="O2798" s="31"/>
      <c r="P2798" s="31"/>
      <c r="Q2798" s="31"/>
      <c r="R2798" s="31"/>
      <c r="S2798" s="31"/>
      <c r="T2798" s="31"/>
      <c r="U2798" s="31"/>
      <c r="V2798" s="31"/>
      <c r="W2798" s="31" t="str">
        <f t="shared" si="87"/>
        <v>V_REVEIGEN</v>
      </c>
      <c r="X2798" s="31"/>
      <c r="Y2798" s="31"/>
      <c r="Z2798" s="31"/>
      <c r="AA2798" s="31"/>
      <c r="AB2798" s="31"/>
      <c r="AC2798" s="31"/>
      <c r="AD2798" s="31"/>
      <c r="AE2798" s="31"/>
      <c r="AF2798" s="31"/>
      <c r="AG2798" s="31"/>
      <c r="AH2798" s="31"/>
    </row>
    <row r="2799" spans="1:34" x14ac:dyDescent="0.4">
      <c r="A2799" s="31">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31"/>
      <c r="C2799" s="25" t="str">
        <f t="shared" si="86"/>
        <v>001</v>
      </c>
      <c r="D2799" s="31"/>
      <c r="E2799" s="31"/>
      <c r="F2799" s="31" t="str">
        <f>IF(A2799&lt;&gt;"", _xlfn.IFNA(INDEX('Systemmanager - Datenassistent'!$A$9:$AE$159,MATCH(A2799,Input_Lieferant!$B$9:$B$158,0),MATCH(W2799,'Systemmanager - Datenassistent'!$A$8:$AE$8,0)),""), "")&amp;""</f>
        <v>gXLrwDbVNqDCejMlUtohcEfUzDMPVW</v>
      </c>
      <c r="G2799" s="31"/>
      <c r="H2799" s="31"/>
      <c r="I2799" s="31"/>
      <c r="J2799" s="31"/>
      <c r="K2799" s="31"/>
      <c r="L2799" s="31"/>
      <c r="M2799" s="31"/>
      <c r="N2799" s="31"/>
      <c r="O2799" s="31"/>
      <c r="P2799" s="31"/>
      <c r="Q2799" s="31"/>
      <c r="R2799" s="31"/>
      <c r="S2799" s="31"/>
      <c r="T2799" s="31"/>
      <c r="U2799" s="31"/>
      <c r="V2799" s="31"/>
      <c r="W2799" s="31" t="str">
        <f t="shared" si="87"/>
        <v>V_SYSTEMMANAGER</v>
      </c>
      <c r="X2799" s="31"/>
      <c r="Y2799" s="31"/>
      <c r="Z2799" s="31"/>
      <c r="AA2799" s="31"/>
      <c r="AB2799" s="31"/>
      <c r="AC2799" s="31"/>
      <c r="AD2799" s="31"/>
      <c r="AE2799" s="31"/>
      <c r="AF2799" s="31"/>
      <c r="AG2799" s="31"/>
      <c r="AH2799" s="31"/>
    </row>
    <row r="2800" spans="1:34" x14ac:dyDescent="0.4">
      <c r="A2800" s="31">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31"/>
      <c r="C2800" s="25" t="str">
        <f t="shared" si="86"/>
        <v>001</v>
      </c>
      <c r="D2800" s="31"/>
      <c r="E2800" s="31"/>
      <c r="F2800" s="31" t="str">
        <f>IF(A2800&lt;&gt;"", _xlfn.IFNA(INDEX(Grunddaten!$A$9:$S$159,MATCH(A2800,Input_Lieferant!$B$9:$B$158,0),MATCH(W2800,Grunddaten!$A$8:$M$8,0)),""), "")&amp;""</f>
        <v>U</v>
      </c>
      <c r="G2800" s="31"/>
      <c r="H2800" s="31"/>
      <c r="I2800" s="31"/>
      <c r="J2800" s="31"/>
      <c r="K2800" s="31"/>
      <c r="L2800" s="31"/>
      <c r="M2800" s="31"/>
      <c r="N2800" s="31"/>
      <c r="O2800" s="31"/>
      <c r="P2800" s="31"/>
      <c r="Q2800" s="31"/>
      <c r="R2800" s="31"/>
      <c r="S2800" s="31"/>
      <c r="T2800" s="31"/>
      <c r="U2800" s="31"/>
      <c r="V2800" s="31"/>
      <c r="W2800" s="31" t="str">
        <f t="shared" si="87"/>
        <v>V_UEBERSETZUNG</v>
      </c>
      <c r="X2800" s="31"/>
      <c r="Y2800" s="31"/>
      <c r="Z2800" s="31"/>
      <c r="AA2800" s="31"/>
      <c r="AB2800" s="31"/>
      <c r="AC2800" s="31"/>
      <c r="AD2800" s="31"/>
      <c r="AE2800" s="31"/>
      <c r="AF2800" s="31"/>
      <c r="AG2800" s="31"/>
      <c r="AH2800" s="31"/>
    </row>
    <row r="2801" spans="1:34" x14ac:dyDescent="0.4">
      <c r="A2801" s="31">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31"/>
      <c r="C2801" s="25" t="str">
        <f t="shared" si="86"/>
        <v>001</v>
      </c>
      <c r="D2801" s="31"/>
      <c r="E2801" s="31"/>
      <c r="F2801" s="31" t="str">
        <f>IF(A2801&lt;&gt;"", _xlfn.IFNA(INDEX('Systemmanager - Datenassistent'!$A$9:$AE$159,MATCH(A2801,Input_Lieferant!$B$9:$B$158,0),MATCH(W2801,'Systemmanager - Datenassistent'!$A$8:$AE$8,0)),""), "")&amp;""</f>
        <v>kfJhFrpgxHpDTiKCHmEKkJklkNqxyB</v>
      </c>
      <c r="G2801" s="31"/>
      <c r="H2801" s="31"/>
      <c r="I2801" s="31"/>
      <c r="J2801" s="31"/>
      <c r="K2801" s="31"/>
      <c r="L2801" s="31"/>
      <c r="M2801" s="31"/>
      <c r="N2801" s="31"/>
      <c r="O2801" s="31"/>
      <c r="P2801" s="31"/>
      <c r="Q2801" s="31"/>
      <c r="R2801" s="31"/>
      <c r="S2801" s="31"/>
      <c r="T2801" s="31"/>
      <c r="U2801" s="31"/>
      <c r="V2801" s="31"/>
      <c r="W2801" s="31" t="str">
        <f t="shared" si="87"/>
        <v>V_KENNZIFFER</v>
      </c>
      <c r="X2801" s="31"/>
      <c r="Y2801" s="31"/>
      <c r="Z2801" s="31"/>
      <c r="AA2801" s="31"/>
      <c r="AB2801" s="31"/>
      <c r="AC2801" s="31"/>
      <c r="AD2801" s="31"/>
      <c r="AE2801" s="31"/>
      <c r="AF2801" s="31"/>
      <c r="AG2801" s="31"/>
      <c r="AH2801" s="31"/>
    </row>
    <row r="2802" spans="1:34" x14ac:dyDescent="0.4">
      <c r="A2802" s="31">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31"/>
      <c r="C2802" s="25" t="str">
        <f t="shared" si="86"/>
        <v>001</v>
      </c>
      <c r="D2802" s="31"/>
      <c r="E2802" s="31"/>
      <c r="F2802" s="31" t="str">
        <f>IF(A2802&lt;&gt;"", _xlfn.IFNA(INDEX('Systemmanager - Datenassistent'!$A$9:$AE$159,MATCH(A2802,Input_Lieferant!$B$9:$B$158,0),MATCH(W2802,'Systemmanager - Datenassistent'!$A$8:$AE$8,0)),""), "")&amp;""</f>
        <v>hCrKVjFROSfgzmAPmDwyPDJlOwWieH</v>
      </c>
      <c r="G2802" s="31"/>
      <c r="H2802" s="31"/>
      <c r="I2802" s="31"/>
      <c r="J2802" s="31"/>
      <c r="K2802" s="31"/>
      <c r="L2802" s="31"/>
      <c r="M2802" s="31"/>
      <c r="N2802" s="31"/>
      <c r="O2802" s="31"/>
      <c r="P2802" s="31"/>
      <c r="Q2802" s="31"/>
      <c r="R2802" s="31"/>
      <c r="S2802" s="31"/>
      <c r="T2802" s="31"/>
      <c r="U2802" s="31"/>
      <c r="V2802" s="31"/>
      <c r="W2802" s="31" t="str">
        <f t="shared" si="87"/>
        <v>V_NEXT_HIGHER</v>
      </c>
      <c r="X2802" s="31"/>
      <c r="Y2802" s="31"/>
      <c r="Z2802" s="31"/>
      <c r="AA2802" s="31"/>
      <c r="AB2802" s="31"/>
      <c r="AC2802" s="31"/>
      <c r="AD2802" s="31"/>
      <c r="AE2802" s="31"/>
      <c r="AF2802" s="31"/>
      <c r="AG2802" s="31"/>
      <c r="AH2802" s="31"/>
    </row>
    <row r="2803" spans="1:34" x14ac:dyDescent="0.4">
      <c r="A2803" s="31">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31"/>
      <c r="C2803" s="25" t="str">
        <f t="shared" si="86"/>
        <v>001</v>
      </c>
      <c r="D2803" s="31"/>
      <c r="E2803" s="31"/>
      <c r="F2803" s="31" t="str">
        <f>IF(A2803&lt;&gt;"", _xlfn.IFNA(INDEX(Grunddaten!$A$9:$S$159,MATCH(A2803,Input_Lieferant!$B$9:$B$158,0),MATCH(W2803,Grunddaten!$A$8:$M$8,0)),""), "")&amp;""</f>
        <v/>
      </c>
      <c r="G2803" s="31"/>
      <c r="H2803" s="31"/>
      <c r="I2803" s="31"/>
      <c r="J2803" s="31"/>
      <c r="K2803" s="31"/>
      <c r="L2803" s="31"/>
      <c r="M2803" s="31"/>
      <c r="N2803" s="31"/>
      <c r="O2803" s="31"/>
      <c r="P2803" s="31"/>
      <c r="Q2803" s="31"/>
      <c r="R2803" s="31"/>
      <c r="S2803" s="31"/>
      <c r="T2803" s="31"/>
      <c r="U2803" s="31"/>
      <c r="V2803" s="31"/>
      <c r="W2803" s="31" t="str">
        <f t="shared" si="87"/>
        <v>V_ZERTFLUG</v>
      </c>
      <c r="X2803" s="31"/>
      <c r="Y2803" s="31"/>
      <c r="Z2803" s="31"/>
      <c r="AA2803" s="31"/>
      <c r="AB2803" s="31"/>
      <c r="AC2803" s="31"/>
      <c r="AD2803" s="31"/>
      <c r="AE2803" s="31"/>
      <c r="AF2803" s="31"/>
      <c r="AG2803" s="31"/>
      <c r="AH2803" s="31"/>
    </row>
    <row r="2804" spans="1:34" x14ac:dyDescent="0.4">
      <c r="A2804" s="31">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31"/>
      <c r="C2804" s="25" t="str">
        <f t="shared" si="86"/>
        <v>001</v>
      </c>
      <c r="D2804" s="31"/>
      <c r="E2804" s="31"/>
      <c r="F2804" s="31" t="str">
        <f>IF(A2804&lt;&gt;"", _xlfn.IFNA(INDEX('Systemmanager - Datenassistent'!$A$9:$AE$159,MATCH(A2804,Input_Lieferant!$B$9:$B$158,0),MATCH(W2804,'Systemmanager - Datenassistent'!$A$8:$AE$8,0)),""), "")&amp;""</f>
        <v>X</v>
      </c>
      <c r="G2804" s="31"/>
      <c r="H2804" s="31"/>
      <c r="I2804" s="31"/>
      <c r="J2804" s="31"/>
      <c r="K2804" s="31"/>
      <c r="L2804" s="31"/>
      <c r="M2804" s="31"/>
      <c r="N2804" s="31"/>
      <c r="O2804" s="31"/>
      <c r="P2804" s="31"/>
      <c r="Q2804" s="31"/>
      <c r="R2804" s="31"/>
      <c r="S2804" s="31"/>
      <c r="T2804" s="31"/>
      <c r="U2804" s="31"/>
      <c r="V2804" s="31"/>
      <c r="W2804" s="31" t="str">
        <f t="shared" si="87"/>
        <v>V_APM</v>
      </c>
      <c r="X2804" s="31"/>
      <c r="Y2804" s="31"/>
      <c r="Z2804" s="31"/>
      <c r="AA2804" s="31"/>
      <c r="AB2804" s="31"/>
      <c r="AC2804" s="31"/>
      <c r="AD2804" s="31"/>
      <c r="AE2804" s="31"/>
      <c r="AF2804" s="31"/>
      <c r="AG2804" s="31"/>
      <c r="AH2804" s="31"/>
    </row>
    <row r="2805" spans="1:34" x14ac:dyDescent="0.4">
      <c r="A2805" s="31">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31"/>
      <c r="C2805" s="25" t="str">
        <f t="shared" si="86"/>
        <v>001</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V_CHEOPS</v>
      </c>
      <c r="X2805" s="31"/>
      <c r="Y2805" s="31"/>
      <c r="Z2805" s="31"/>
      <c r="AA2805" s="31"/>
      <c r="AB2805" s="31"/>
      <c r="AC2805" s="31"/>
      <c r="AD2805" s="31"/>
      <c r="AE2805" s="31"/>
      <c r="AF2805" s="31"/>
      <c r="AG2805" s="31"/>
      <c r="AH2805" s="31"/>
    </row>
    <row r="2806" spans="1:34" x14ac:dyDescent="0.4">
      <c r="A2806" s="31">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31"/>
      <c r="C2806" s="25" t="str">
        <f t="shared" si="86"/>
        <v>001</v>
      </c>
      <c r="D2806" s="31"/>
      <c r="E2806" s="31"/>
      <c r="F2806" s="31" t="str">
        <f>IF(A2806&lt;&gt;"", _xlfn.IFNA(INDEX('Systemmanager - Datenassistent'!$A$9:$AE$159,MATCH(A2806,Input_Lieferant!$B$9:$B$158,0),MATCH(W2806,'Systemmanager - Datenassistent'!$A$8:$AE$8,0)),""), "")&amp;""</f>
        <v/>
      </c>
      <c r="G2806" s="31"/>
      <c r="H2806" s="31"/>
      <c r="I2806" s="31"/>
      <c r="J2806" s="31"/>
      <c r="K2806" s="31"/>
      <c r="L2806" s="31"/>
      <c r="M2806" s="31"/>
      <c r="N2806" s="31"/>
      <c r="O2806" s="31"/>
      <c r="P2806" s="31"/>
      <c r="Q2806" s="31"/>
      <c r="R2806" s="31"/>
      <c r="S2806" s="31"/>
      <c r="T2806" s="31"/>
      <c r="U2806" s="31"/>
      <c r="V2806" s="31"/>
      <c r="W2806" s="31" t="str">
        <f t="shared" si="87"/>
        <v>V_SVSAA</v>
      </c>
      <c r="X2806" s="31"/>
      <c r="Y2806" s="31"/>
      <c r="Z2806" s="31"/>
      <c r="AA2806" s="31"/>
      <c r="AB2806" s="31"/>
      <c r="AC2806" s="31"/>
      <c r="AD2806" s="31"/>
      <c r="AE2806" s="31"/>
      <c r="AF2806" s="31"/>
      <c r="AG2806" s="31"/>
      <c r="AH2806" s="31"/>
    </row>
    <row r="2807" spans="1:34" x14ac:dyDescent="0.4">
      <c r="A2807" s="31">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31"/>
      <c r="C2807" s="25" t="str">
        <f t="shared" si="86"/>
        <v>001</v>
      </c>
      <c r="D2807" s="31"/>
      <c r="E2807" s="31"/>
      <c r="F2807" s="31" t="str">
        <f>IF(A2807&lt;&gt;"", IFERROR(ROUND(INDEX(Input_Lieferant!$A$9:$AS$159,MATCH(A2807,Input_Lieferant!$B$9:$B$158,0),MATCH(W2807,Input_Lieferant!$A$8:$AS$8,0)),2),""), "")&amp;""</f>
        <v>5.62</v>
      </c>
      <c r="G2807" s="31"/>
      <c r="H2807" s="31"/>
      <c r="I2807" s="31"/>
      <c r="J2807" s="31"/>
      <c r="K2807" s="31"/>
      <c r="L2807" s="31"/>
      <c r="M2807" s="31"/>
      <c r="N2807" s="31"/>
      <c r="O2807" s="31"/>
      <c r="P2807" s="31"/>
      <c r="Q2807" s="31"/>
      <c r="R2807" s="31"/>
      <c r="S2807" s="31"/>
      <c r="T2807" s="31"/>
      <c r="U2807" s="31"/>
      <c r="V2807" s="31"/>
      <c r="W2807" s="31" t="str">
        <f t="shared" si="87"/>
        <v>V_BEWERTUNGSPREIS</v>
      </c>
      <c r="X2807" s="31"/>
      <c r="Y2807" s="31"/>
      <c r="Z2807" s="31"/>
      <c r="AA2807" s="31"/>
      <c r="AB2807" s="31"/>
      <c r="AC2807" s="31"/>
      <c r="AD2807" s="31"/>
      <c r="AE2807" s="31"/>
      <c r="AF2807" s="31"/>
      <c r="AG2807" s="31"/>
      <c r="AH2807" s="31"/>
    </row>
    <row r="2808" spans="1:34" x14ac:dyDescent="0.4">
      <c r="A2808" s="31">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31"/>
      <c r="C2808" s="25" t="str">
        <f t="shared" si="86"/>
        <v>001</v>
      </c>
      <c r="D2808" s="31"/>
      <c r="E2808" s="31"/>
      <c r="F2808" s="31" t="str">
        <f>IF(A2808&lt;&gt;"", _xlfn.IFNA(INDEX(Input_Lieferant!$A$9:$AS$159,MATCH(A2808,Input_Lieferant!$B$9:$B$158,0),MATCH(W2808,Input_Lieferant!$A$8:$AS$8,0)),""), "")&amp;""</f>
        <v>CHF</v>
      </c>
      <c r="G2808" s="31"/>
      <c r="H2808" s="31"/>
      <c r="I2808" s="31"/>
      <c r="J2808" s="31"/>
      <c r="K2808" s="31"/>
      <c r="L2808" s="31"/>
      <c r="M2808" s="31"/>
      <c r="N2808" s="31"/>
      <c r="O2808" s="31"/>
      <c r="P2808" s="31"/>
      <c r="Q2808" s="31"/>
      <c r="R2808" s="31"/>
      <c r="S2808" s="31"/>
      <c r="T2808" s="31"/>
      <c r="U2808" s="31"/>
      <c r="V2808" s="31"/>
      <c r="W2808" s="31" t="str">
        <f t="shared" si="87"/>
        <v>V_WAEHRUNG</v>
      </c>
      <c r="X2808" s="31"/>
      <c r="Y2808" s="31"/>
      <c r="Z2808" s="31"/>
      <c r="AA2808" s="31"/>
      <c r="AB2808" s="31"/>
      <c r="AC2808" s="31"/>
      <c r="AD2808" s="31"/>
      <c r="AE2808" s="31"/>
      <c r="AF2808" s="31"/>
      <c r="AG2808" s="31"/>
      <c r="AH2808" s="31"/>
    </row>
    <row r="2809" spans="1:34" x14ac:dyDescent="0.4">
      <c r="A2809" s="31">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31"/>
      <c r="C2809" s="25" t="str">
        <f t="shared" si="86"/>
        <v>001</v>
      </c>
      <c r="D2809" s="31"/>
      <c r="E2809" s="31"/>
      <c r="F2809" s="31" t="str">
        <f>IF(A2809&lt;&gt;"", _xlfn.IFNA(INDEX(Input_Lieferant!$A$9:$AS$159,MATCH(A2809,Input_Lieferant!$B$9:$B$158,0),MATCH(W2809,Input_Lieferant!$A$8:$AS$8,0)),""), "")&amp;""</f>
        <v>23</v>
      </c>
      <c r="G2809" s="31"/>
      <c r="H2809" s="31"/>
      <c r="I2809" s="31"/>
      <c r="J2809" s="31"/>
      <c r="K2809" s="31"/>
      <c r="L2809" s="31"/>
      <c r="M2809" s="31"/>
      <c r="N2809" s="31"/>
      <c r="O2809" s="31"/>
      <c r="P2809" s="31"/>
      <c r="Q2809" s="31"/>
      <c r="R2809" s="31"/>
      <c r="S2809" s="31"/>
      <c r="T2809" s="31"/>
      <c r="U2809" s="31"/>
      <c r="V2809" s="31"/>
      <c r="W2809" s="31" t="str">
        <f t="shared" si="87"/>
        <v>V_PREISEINHEIT</v>
      </c>
      <c r="X2809" s="31"/>
      <c r="Y2809" s="31"/>
      <c r="Z2809" s="31"/>
      <c r="AA2809" s="31"/>
      <c r="AB2809" s="31"/>
      <c r="AC2809" s="31"/>
      <c r="AD2809" s="31"/>
      <c r="AE2809" s="31"/>
      <c r="AF2809" s="31"/>
      <c r="AG2809" s="31"/>
      <c r="AH2809" s="31"/>
    </row>
    <row r="2810" spans="1:34" x14ac:dyDescent="0.4">
      <c r="A2810" s="31">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31"/>
      <c r="C2810" s="25" t="str">
        <f t="shared" si="86"/>
        <v>001</v>
      </c>
      <c r="D2810" s="31"/>
      <c r="E2810" s="31"/>
      <c r="F2810" s="31">
        <f ca="1">IF(A2810&lt;&gt;"",NOW(),"")</f>
        <v>45755.458306712964</v>
      </c>
      <c r="G2810" s="31"/>
      <c r="H2810" s="31"/>
      <c r="I2810" s="31"/>
      <c r="J2810" s="31"/>
      <c r="K2810" s="31"/>
      <c r="L2810" s="31"/>
      <c r="M2810" s="31"/>
      <c r="N2810" s="31"/>
      <c r="O2810" s="31"/>
      <c r="P2810" s="31"/>
      <c r="Q2810" s="31"/>
      <c r="R2810" s="31"/>
      <c r="S2810" s="31"/>
      <c r="T2810" s="31"/>
      <c r="U2810" s="31"/>
      <c r="V2810" s="31"/>
      <c r="W2810" s="31" t="str">
        <f t="shared" si="87"/>
        <v>V_GUELTIGAB</v>
      </c>
      <c r="X2810" s="31"/>
      <c r="Y2810" s="31"/>
      <c r="Z2810" s="31"/>
      <c r="AA2810" s="31"/>
      <c r="AB2810" s="31"/>
      <c r="AC2810" s="31"/>
      <c r="AD2810" s="31"/>
      <c r="AE2810" s="31"/>
      <c r="AF2810" s="31"/>
      <c r="AG2810" s="31"/>
      <c r="AH2810" s="31"/>
    </row>
    <row r="2811" spans="1:34" x14ac:dyDescent="0.4">
      <c r="A2811" s="31">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31"/>
      <c r="C2811" s="25" t="str">
        <f t="shared" si="86"/>
        <v>001</v>
      </c>
      <c r="D2811" s="31"/>
      <c r="E2811" s="31"/>
      <c r="F2811" s="31" t="str">
        <f>IF(A2811&lt;&gt;"", _xlfn.IFNA(INDEX('Systemmanager - Datenassistent'!$A$9:$AE$159,MATCH(A2811,Input_Lieferant!$B$9:$B$158,0),MATCH(W2811,'Systemmanager - Datenassistent'!$A$8:$AE$8,0)),""), "")&amp;""</f>
        <v>X</v>
      </c>
      <c r="G2811" s="31"/>
      <c r="H2811" s="31"/>
      <c r="I2811" s="31"/>
      <c r="J2811" s="31"/>
      <c r="K2811" s="31"/>
      <c r="L2811" s="31"/>
      <c r="M2811" s="31"/>
      <c r="N2811" s="31"/>
      <c r="O2811" s="31"/>
      <c r="P2811" s="31"/>
      <c r="Q2811" s="31"/>
      <c r="R2811" s="31"/>
      <c r="S2811" s="31"/>
      <c r="T2811" s="31"/>
      <c r="U2811" s="31"/>
      <c r="V2811" s="31"/>
      <c r="W2811" s="31" t="str">
        <f t="shared" si="87"/>
        <v>V_MIET_RELEVANZ</v>
      </c>
      <c r="X2811" s="31"/>
      <c r="Y2811" s="31"/>
      <c r="Z2811" s="31"/>
      <c r="AA2811" s="31"/>
      <c r="AB2811" s="31"/>
      <c r="AC2811" s="31"/>
      <c r="AD2811" s="31"/>
      <c r="AE2811" s="31"/>
      <c r="AF2811" s="31"/>
      <c r="AG2811" s="31"/>
      <c r="AH2811" s="31"/>
    </row>
    <row r="2812" spans="1:34" x14ac:dyDescent="0.4">
      <c r="A2812" s="31">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31"/>
      <c r="C2812" s="25" t="str">
        <f t="shared" si="86"/>
        <v>001</v>
      </c>
      <c r="D2812" s="31"/>
      <c r="E2812" s="31"/>
      <c r="F2812" s="31" t="str">
        <f>IF(A2812&lt;&gt;"", _xlfn.IFNA(INDEX('Systemmanager - Datenassistent'!$A$9:$AE$159,MATCH(A2812,Input_Lieferant!$B$9:$B$158,0),MATCH(W2812,'Systemmanager - Datenassistent'!$A$8:$AE$8,0)),""), "")&amp;""</f>
        <v>1</v>
      </c>
      <c r="G2812" s="31"/>
      <c r="H2812" s="31"/>
      <c r="I2812" s="31"/>
      <c r="J2812" s="31"/>
      <c r="K2812" s="31"/>
      <c r="L2812" s="31"/>
      <c r="M2812" s="31"/>
      <c r="N2812" s="31"/>
      <c r="O2812" s="31"/>
      <c r="P2812" s="31"/>
      <c r="Q2812" s="31"/>
      <c r="R2812" s="31"/>
      <c r="S2812" s="31"/>
      <c r="T2812" s="31"/>
      <c r="U2812" s="31"/>
      <c r="V2812" s="31"/>
      <c r="W2812" s="31" t="str">
        <f t="shared" si="87"/>
        <v>V_NACHSCHUBKLASSE</v>
      </c>
      <c r="X2812" s="31"/>
      <c r="Y2812" s="31"/>
      <c r="Z2812" s="31"/>
      <c r="AA2812" s="31"/>
      <c r="AB2812" s="31"/>
      <c r="AC2812" s="31"/>
      <c r="AD2812" s="31"/>
      <c r="AE2812" s="31"/>
      <c r="AF2812" s="31"/>
      <c r="AG2812" s="31"/>
      <c r="AH2812" s="31"/>
    </row>
    <row r="2813" spans="1:34" x14ac:dyDescent="0.4">
      <c r="A2813" s="31">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31"/>
      <c r="C2813" s="25" t="str">
        <f t="shared" si="86"/>
        <v>001</v>
      </c>
      <c r="D2813" s="31"/>
      <c r="E2813" s="31"/>
      <c r="F2813" s="31" t="str">
        <f>IF(A2813&lt;&gt;"", _xlfn.IFNA(INDEX(Input_Lieferant!$A$9:$AS$159,MATCH(A2813,Input_Lieferant!$B$9:$B$158,0),MATCH(W2813,Input_Lieferant!$A$8:$AS$8,0)),""), "")&amp;""</f>
        <v>23</v>
      </c>
      <c r="G2813" s="31"/>
      <c r="H2813" s="31"/>
      <c r="I2813" s="31"/>
      <c r="J2813" s="31"/>
      <c r="K2813" s="31"/>
      <c r="L2813" s="31"/>
      <c r="M2813" s="31"/>
      <c r="N2813" s="31"/>
      <c r="O2813" s="31"/>
      <c r="P2813" s="31"/>
      <c r="Q2813" s="31"/>
      <c r="R2813" s="31"/>
      <c r="S2813" s="31"/>
      <c r="T2813" s="31"/>
      <c r="U2813" s="31"/>
      <c r="V2813" s="31"/>
      <c r="W2813" s="31" t="str">
        <f t="shared" si="87"/>
        <v>V_LAGERFAEHIGKEIT</v>
      </c>
      <c r="X2813" s="31"/>
      <c r="Y2813" s="31"/>
      <c r="Z2813" s="31"/>
      <c r="AA2813" s="31"/>
      <c r="AB2813" s="31"/>
      <c r="AC2813" s="31"/>
      <c r="AD2813" s="31"/>
      <c r="AE2813" s="31"/>
      <c r="AF2813" s="31"/>
      <c r="AG2813" s="31"/>
      <c r="AH2813" s="31"/>
    </row>
    <row r="2814" spans="1:34" x14ac:dyDescent="0.4">
      <c r="A2814" s="31">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31"/>
      <c r="C2814" s="25" t="str">
        <f t="shared" si="86"/>
        <v>001</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V_BETRIEBSMITTEL</v>
      </c>
      <c r="X2814" s="31"/>
      <c r="Y2814" s="31"/>
      <c r="Z2814" s="31"/>
      <c r="AA2814" s="31"/>
      <c r="AB2814" s="31"/>
      <c r="AC2814" s="31"/>
      <c r="AD2814" s="31"/>
      <c r="AE2814" s="31"/>
      <c r="AF2814" s="31"/>
      <c r="AG2814" s="31"/>
      <c r="AH2814" s="31"/>
    </row>
    <row r="2815" spans="1:34" x14ac:dyDescent="0.4">
      <c r="A2815" s="31">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31"/>
      <c r="C2815" s="25" t="str">
        <f t="shared" si="86"/>
        <v>001</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V_SONDERBETRIEBSMITTEL_MKZ</v>
      </c>
      <c r="X2815" s="31"/>
      <c r="Y2815" s="31"/>
      <c r="Z2815" s="31"/>
      <c r="AA2815" s="31"/>
      <c r="AB2815" s="31"/>
      <c r="AC2815" s="31"/>
      <c r="AD2815" s="31"/>
      <c r="AE2815" s="31"/>
      <c r="AF2815" s="31"/>
      <c r="AG2815" s="31"/>
      <c r="AH2815" s="31"/>
    </row>
    <row r="2816" spans="1:34" x14ac:dyDescent="0.4">
      <c r="A2816" s="31">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31"/>
      <c r="C2816" s="25" t="str">
        <f t="shared" si="86"/>
        <v>001</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V_SONDERBETRIEBSMITTEL_PRD</v>
      </c>
      <c r="X2816" s="31"/>
      <c r="Y2816" s="31"/>
      <c r="Z2816" s="31"/>
      <c r="AA2816" s="31"/>
      <c r="AB2816" s="31"/>
      <c r="AC2816" s="31"/>
      <c r="AD2816" s="31"/>
      <c r="AE2816" s="31"/>
      <c r="AF2816" s="31"/>
      <c r="AG2816" s="31"/>
      <c r="AH2816" s="31"/>
    </row>
    <row r="2817" spans="1:34" x14ac:dyDescent="0.4">
      <c r="A2817" s="31">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31"/>
      <c r="C2817" s="25" t="str">
        <f t="shared" si="86"/>
        <v>001</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31"/>
      <c r="H2817" s="31"/>
      <c r="I2817" s="31"/>
      <c r="J2817" s="31"/>
      <c r="K2817" s="31"/>
      <c r="L2817" s="31"/>
      <c r="M2817" s="31"/>
      <c r="N2817" s="31"/>
      <c r="O2817" s="31"/>
      <c r="P2817" s="31"/>
      <c r="Q2817" s="31"/>
      <c r="R2817" s="31"/>
      <c r="S2817" s="31"/>
      <c r="T2817" s="31"/>
      <c r="U2817" s="31"/>
      <c r="V2817" s="31"/>
      <c r="W2817" s="31" t="str">
        <f t="shared" si="87"/>
        <v>V_SONDERBETRIEBSMITTEL_TRP</v>
      </c>
      <c r="X2817" s="31"/>
      <c r="Y2817" s="31"/>
      <c r="Z2817" s="31"/>
      <c r="AA2817" s="31"/>
      <c r="AB2817" s="31"/>
      <c r="AC2817" s="31"/>
      <c r="AD2817" s="31"/>
      <c r="AE2817" s="31"/>
      <c r="AF2817" s="31"/>
      <c r="AG2817" s="31"/>
      <c r="AH2817" s="31"/>
    </row>
    <row r="2818" spans="1:34" x14ac:dyDescent="0.4">
      <c r="A2818" s="31">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31"/>
      <c r="C2818" s="25" t="str">
        <f t="shared" ref="C2818:C2881" si="88">IF(A2818="","","001")</f>
        <v>001</v>
      </c>
      <c r="D2818" s="31"/>
      <c r="E2818" s="31"/>
      <c r="F2818" s="31" t="str">
        <f>IF(A2818&lt;&gt;"", _xlfn.IFNA(INDEX(Grunddaten!$A$9:$S$159,MATCH(A2818,Input_Lieferant!$B$9:$B$158,0),MATCH(W2818,Grunddaten!$A$8:$M$8,0)),""), "")&amp;""</f>
        <v>lGDTJtzLnQaXsdNRlkXyxfUgdXMcxN</v>
      </c>
      <c r="G2818" s="31"/>
      <c r="H2818" s="31"/>
      <c r="I2818" s="31"/>
      <c r="J2818" s="31"/>
      <c r="K2818" s="31"/>
      <c r="L2818" s="31"/>
      <c r="M2818" s="31"/>
      <c r="N2818" s="31"/>
      <c r="O2818" s="31"/>
      <c r="P2818" s="31"/>
      <c r="Q2818" s="31"/>
      <c r="R2818" s="31"/>
      <c r="S2818" s="31"/>
      <c r="T2818" s="31"/>
      <c r="U2818" s="31"/>
      <c r="V2818" s="31"/>
      <c r="W2818" s="31" t="str">
        <f t="shared" si="87"/>
        <v>V_A_NUMMER</v>
      </c>
      <c r="X2818" s="31"/>
      <c r="Y2818" s="31"/>
      <c r="Z2818" s="31"/>
      <c r="AA2818" s="31"/>
      <c r="AB2818" s="31"/>
      <c r="AC2818" s="31"/>
      <c r="AD2818" s="31"/>
      <c r="AE2818" s="31"/>
      <c r="AF2818" s="31"/>
      <c r="AG2818" s="31"/>
      <c r="AH2818" s="31"/>
    </row>
    <row r="2819" spans="1:34" x14ac:dyDescent="0.4">
      <c r="A2819" s="31">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31"/>
      <c r="C2819" s="25" t="str">
        <f t="shared" si="88"/>
        <v>001</v>
      </c>
      <c r="D2819" s="31"/>
      <c r="E2819" s="31"/>
      <c r="F2819" s="31" t="str">
        <f>IF(A2819&lt;&gt;"", _xlfn.IFNA(INDEX(Grunddaten!$A$9:$S$159,MATCH(A2819,Input_Lieferant!$B$9:$B$158,0),MATCH(W2819,Grunddaten!$A$8:$M$8,0)),""), "")&amp;""</f>
        <v>8.66</v>
      </c>
      <c r="G2819" s="31"/>
      <c r="H2819" s="31"/>
      <c r="I2819" s="31"/>
      <c r="J2819" s="31"/>
      <c r="K2819" s="31"/>
      <c r="L2819" s="31"/>
      <c r="M2819" s="31"/>
      <c r="N2819" s="31"/>
      <c r="O2819" s="31"/>
      <c r="P2819" s="31"/>
      <c r="Q2819" s="31"/>
      <c r="R2819" s="31"/>
      <c r="S2819" s="31"/>
      <c r="T2819" s="31"/>
      <c r="U2819" s="31"/>
      <c r="V2819" s="31"/>
      <c r="W2819" s="31" t="str">
        <f t="shared" si="87"/>
        <v>V_REVFREMD</v>
      </c>
      <c r="X2819" s="31"/>
      <c r="Y2819" s="31"/>
      <c r="Z2819" s="31"/>
      <c r="AA2819" s="31"/>
      <c r="AB2819" s="31"/>
      <c r="AC2819" s="31"/>
      <c r="AD2819" s="31"/>
      <c r="AE2819" s="31"/>
      <c r="AF2819" s="31"/>
      <c r="AG2819" s="31"/>
      <c r="AH2819" s="31"/>
    </row>
    <row r="2820" spans="1:34" x14ac:dyDescent="0.4">
      <c r="A2820" s="31">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31"/>
      <c r="C2820" s="25" t="str">
        <f t="shared" si="88"/>
        <v>001</v>
      </c>
      <c r="D2820" s="31"/>
      <c r="E2820" s="31"/>
      <c r="F2820" s="31" t="str">
        <f>IF(A2820&lt;&gt;"", _xlfn.IFNA(INDEX(Grunddaten!$A$9:$S$159,MATCH(A2820,Input_Lieferant!$B$9:$B$158,0),MATCH(W2820,Grunddaten!$A$8:$M$8,0)),""), "")&amp;""</f>
        <v>4.43</v>
      </c>
      <c r="G2820" s="31"/>
      <c r="H2820" s="31"/>
      <c r="I2820" s="31"/>
      <c r="J2820" s="31"/>
      <c r="K2820" s="31"/>
      <c r="L2820" s="31"/>
      <c r="M2820" s="31"/>
      <c r="N2820" s="31"/>
      <c r="O2820" s="31"/>
      <c r="P2820" s="31"/>
      <c r="Q2820" s="31"/>
      <c r="R2820" s="31"/>
      <c r="S2820" s="31"/>
      <c r="T2820" s="31"/>
      <c r="U2820" s="31"/>
      <c r="V2820" s="31"/>
      <c r="W2820" s="31" t="str">
        <f t="shared" si="87"/>
        <v>V_REVEIGEN</v>
      </c>
      <c r="X2820" s="31"/>
      <c r="Y2820" s="31"/>
      <c r="Z2820" s="31"/>
      <c r="AA2820" s="31"/>
      <c r="AB2820" s="31"/>
      <c r="AC2820" s="31"/>
      <c r="AD2820" s="31"/>
      <c r="AE2820" s="31"/>
      <c r="AF2820" s="31"/>
      <c r="AG2820" s="31"/>
      <c r="AH2820" s="31"/>
    </row>
    <row r="2821" spans="1:34" x14ac:dyDescent="0.4">
      <c r="A2821" s="31">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31"/>
      <c r="C2821" s="25" t="str">
        <f t="shared" si="88"/>
        <v>001</v>
      </c>
      <c r="D2821" s="31"/>
      <c r="E2821" s="31"/>
      <c r="F2821" s="31" t="str">
        <f>IF(A2821&lt;&gt;"", _xlfn.IFNA(INDEX('Systemmanager - Datenassistent'!$A$9:$AE$159,MATCH(A2821,Input_Lieferant!$B$9:$B$158,0),MATCH(W2821,'Systemmanager - Datenassistent'!$A$8:$AE$8,0)),""), "")&amp;""</f>
        <v>KInXltqvCoTUzBGIbcQUlwPdoFdTQV</v>
      </c>
      <c r="G2821" s="31"/>
      <c r="H2821" s="31"/>
      <c r="I2821" s="31"/>
      <c r="J2821" s="31"/>
      <c r="K2821" s="31"/>
      <c r="L2821" s="31"/>
      <c r="M2821" s="31"/>
      <c r="N2821" s="31"/>
      <c r="O2821" s="31"/>
      <c r="P2821" s="31"/>
      <c r="Q2821" s="31"/>
      <c r="R2821" s="31"/>
      <c r="S2821" s="31"/>
      <c r="T2821" s="31"/>
      <c r="U2821" s="31"/>
      <c r="V2821" s="31"/>
      <c r="W2821" s="31" t="str">
        <f t="shared" si="87"/>
        <v>V_SYSTEMMANAGER</v>
      </c>
      <c r="X2821" s="31"/>
      <c r="Y2821" s="31"/>
      <c r="Z2821" s="31"/>
      <c r="AA2821" s="31"/>
      <c r="AB2821" s="31"/>
      <c r="AC2821" s="31"/>
      <c r="AD2821" s="31"/>
      <c r="AE2821" s="31"/>
      <c r="AF2821" s="31"/>
      <c r="AG2821" s="31"/>
      <c r="AH2821" s="31"/>
    </row>
    <row r="2822" spans="1:34" x14ac:dyDescent="0.4">
      <c r="A2822" s="31">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31"/>
      <c r="C2822" s="25" t="str">
        <f t="shared" si="88"/>
        <v>001</v>
      </c>
      <c r="D2822" s="31"/>
      <c r="E2822" s="31"/>
      <c r="F2822" s="31" t="str">
        <f>IF(A2822&lt;&gt;"", _xlfn.IFNA(INDEX(Grunddaten!$A$9:$S$159,MATCH(A2822,Input_Lieferant!$B$9:$B$158,0),MATCH(W2822,Grunddaten!$A$8:$M$8,0)),""), "")&amp;""</f>
        <v>N</v>
      </c>
      <c r="G2822" s="31"/>
      <c r="H2822" s="31"/>
      <c r="I2822" s="31"/>
      <c r="J2822" s="31"/>
      <c r="K2822" s="31"/>
      <c r="L2822" s="31"/>
      <c r="M2822" s="31"/>
      <c r="N2822" s="31"/>
      <c r="O2822" s="31"/>
      <c r="P2822" s="31"/>
      <c r="Q2822" s="31"/>
      <c r="R2822" s="31"/>
      <c r="S2822" s="31"/>
      <c r="T2822" s="31"/>
      <c r="U2822" s="31"/>
      <c r="V2822" s="31"/>
      <c r="W2822" s="31" t="str">
        <f t="shared" si="87"/>
        <v>V_UEBERSETZUNG</v>
      </c>
      <c r="X2822" s="31"/>
      <c r="Y2822" s="31"/>
      <c r="Z2822" s="31"/>
      <c r="AA2822" s="31"/>
      <c r="AB2822" s="31"/>
      <c r="AC2822" s="31"/>
      <c r="AD2822" s="31"/>
      <c r="AE2822" s="31"/>
      <c r="AF2822" s="31"/>
      <c r="AG2822" s="31"/>
      <c r="AH2822" s="31"/>
    </row>
    <row r="2823" spans="1:34" x14ac:dyDescent="0.4">
      <c r="A2823" s="31">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31"/>
      <c r="C2823" s="25" t="str">
        <f t="shared" si="88"/>
        <v>001</v>
      </c>
      <c r="D2823" s="31"/>
      <c r="E2823" s="31"/>
      <c r="F2823" s="31" t="str">
        <f>IF(A2823&lt;&gt;"", _xlfn.IFNA(INDEX('Systemmanager - Datenassistent'!$A$9:$AE$159,MATCH(A2823,Input_Lieferant!$B$9:$B$158,0),MATCH(W2823,'Systemmanager - Datenassistent'!$A$8:$AE$8,0)),""), "")&amp;""</f>
        <v>bCfHEQMtwyWDcHHzeKNXxzfEcRuEGW</v>
      </c>
      <c r="G2823" s="31"/>
      <c r="H2823" s="31"/>
      <c r="I2823" s="31"/>
      <c r="J2823" s="31"/>
      <c r="K2823" s="31"/>
      <c r="L2823" s="31"/>
      <c r="M2823" s="31"/>
      <c r="N2823" s="31"/>
      <c r="O2823" s="31"/>
      <c r="P2823" s="31"/>
      <c r="Q2823" s="31"/>
      <c r="R2823" s="31"/>
      <c r="S2823" s="31"/>
      <c r="T2823" s="31"/>
      <c r="U2823" s="31"/>
      <c r="V2823" s="31"/>
      <c r="W2823" s="31" t="str">
        <f t="shared" si="87"/>
        <v>V_KENNZIFFER</v>
      </c>
      <c r="X2823" s="31"/>
      <c r="Y2823" s="31"/>
      <c r="Z2823" s="31"/>
      <c r="AA2823" s="31"/>
      <c r="AB2823" s="31"/>
      <c r="AC2823" s="31"/>
      <c r="AD2823" s="31"/>
      <c r="AE2823" s="31"/>
      <c r="AF2823" s="31"/>
      <c r="AG2823" s="31"/>
      <c r="AH2823" s="31"/>
    </row>
    <row r="2824" spans="1:34" x14ac:dyDescent="0.4">
      <c r="A2824" s="31">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31"/>
      <c r="C2824" s="25" t="str">
        <f t="shared" si="88"/>
        <v>001</v>
      </c>
      <c r="D2824" s="31"/>
      <c r="E2824" s="31"/>
      <c r="F2824" s="31" t="str">
        <f>IF(A2824&lt;&gt;"", _xlfn.IFNA(INDEX('Systemmanager - Datenassistent'!$A$9:$AE$159,MATCH(A2824,Input_Lieferant!$B$9:$B$158,0),MATCH(W2824,'Systemmanager - Datenassistent'!$A$8:$AE$8,0)),""), "")&amp;""</f>
        <v>TWIaKMzHBsULlytHJeEXryInjLCyjT</v>
      </c>
      <c r="G2824" s="31"/>
      <c r="H2824" s="31"/>
      <c r="I2824" s="31"/>
      <c r="J2824" s="31"/>
      <c r="K2824" s="31"/>
      <c r="L2824" s="31"/>
      <c r="M2824" s="31"/>
      <c r="N2824" s="31"/>
      <c r="O2824" s="31"/>
      <c r="P2824" s="31"/>
      <c r="Q2824" s="31"/>
      <c r="R2824" s="31"/>
      <c r="S2824" s="31"/>
      <c r="T2824" s="31"/>
      <c r="U2824" s="31"/>
      <c r="V2824" s="31"/>
      <c r="W2824" s="31" t="str">
        <f t="shared" si="87"/>
        <v>V_NEXT_HIGHER</v>
      </c>
      <c r="X2824" s="31"/>
      <c r="Y2824" s="31"/>
      <c r="Z2824" s="31"/>
      <c r="AA2824" s="31"/>
      <c r="AB2824" s="31"/>
      <c r="AC2824" s="31"/>
      <c r="AD2824" s="31"/>
      <c r="AE2824" s="31"/>
      <c r="AF2824" s="31"/>
      <c r="AG2824" s="31"/>
      <c r="AH2824" s="31"/>
    </row>
    <row r="2825" spans="1:34" x14ac:dyDescent="0.4">
      <c r="A2825" s="31">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31"/>
      <c r="C2825" s="25" t="str">
        <f t="shared" si="88"/>
        <v>001</v>
      </c>
      <c r="D2825" s="31"/>
      <c r="E2825" s="31"/>
      <c r="F2825" s="31" t="str">
        <f>IF(A2825&lt;&gt;"", _xlfn.IFNA(INDEX(Grunddaten!$A$9:$S$159,MATCH(A2825,Input_Lieferant!$B$9:$B$158,0),MATCH(W2825,Grunddaten!$A$8:$M$8,0)),""), "")&amp;""</f>
        <v/>
      </c>
      <c r="G2825" s="31"/>
      <c r="H2825" s="31"/>
      <c r="I2825" s="31"/>
      <c r="J2825" s="31"/>
      <c r="K2825" s="31"/>
      <c r="L2825" s="31"/>
      <c r="M2825" s="31"/>
      <c r="N2825" s="31"/>
      <c r="O2825" s="31"/>
      <c r="P2825" s="31"/>
      <c r="Q2825" s="31"/>
      <c r="R2825" s="31"/>
      <c r="S2825" s="31"/>
      <c r="T2825" s="31"/>
      <c r="U2825" s="31"/>
      <c r="V2825" s="31"/>
      <c r="W2825" s="31" t="str">
        <f t="shared" si="87"/>
        <v>V_ZERTFLUG</v>
      </c>
      <c r="X2825" s="31"/>
      <c r="Y2825" s="31"/>
      <c r="Z2825" s="31"/>
      <c r="AA2825" s="31"/>
      <c r="AB2825" s="31"/>
      <c r="AC2825" s="31"/>
      <c r="AD2825" s="31"/>
      <c r="AE2825" s="31"/>
      <c r="AF2825" s="31"/>
      <c r="AG2825" s="31"/>
      <c r="AH2825" s="31"/>
    </row>
    <row r="2826" spans="1:34" x14ac:dyDescent="0.4">
      <c r="A2826" s="31">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31"/>
      <c r="C2826" s="25" t="str">
        <f t="shared" si="88"/>
        <v>001</v>
      </c>
      <c r="D2826" s="31"/>
      <c r="E2826" s="31"/>
      <c r="F2826" s="31" t="str">
        <f>IF(A2826&lt;&gt;"", _xlfn.IFNA(INDEX('Systemmanager - Datenassistent'!$A$9:$AE$159,MATCH(A2826,Input_Lieferant!$B$9:$B$158,0),MATCH(W2826,'Systemmanager - Datenassistent'!$A$8:$AE$8,0)),""), "")&amp;""</f>
        <v>X</v>
      </c>
      <c r="G2826" s="31"/>
      <c r="H2826" s="31"/>
      <c r="I2826" s="31"/>
      <c r="J2826" s="31"/>
      <c r="K2826" s="31"/>
      <c r="L2826" s="31"/>
      <c r="M2826" s="31"/>
      <c r="N2826" s="31"/>
      <c r="O2826" s="31"/>
      <c r="P2826" s="31"/>
      <c r="Q2826" s="31"/>
      <c r="R2826" s="31"/>
      <c r="S2826" s="31"/>
      <c r="T2826" s="31"/>
      <c r="U2826" s="31"/>
      <c r="V2826" s="31"/>
      <c r="W2826" s="31" t="str">
        <f t="shared" si="87"/>
        <v>V_APM</v>
      </c>
      <c r="X2826" s="31"/>
      <c r="Y2826" s="31"/>
      <c r="Z2826" s="31"/>
      <c r="AA2826" s="31"/>
      <c r="AB2826" s="31"/>
      <c r="AC2826" s="31"/>
      <c r="AD2826" s="31"/>
      <c r="AE2826" s="31"/>
      <c r="AF2826" s="31"/>
      <c r="AG2826" s="31"/>
      <c r="AH2826" s="31"/>
    </row>
    <row r="2827" spans="1:34" x14ac:dyDescent="0.4">
      <c r="A2827" s="31">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31"/>
      <c r="C2827" s="25" t="str">
        <f t="shared" si="88"/>
        <v>001</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V_CHEOPS</v>
      </c>
      <c r="X2827" s="31"/>
      <c r="Y2827" s="31"/>
      <c r="Z2827" s="31"/>
      <c r="AA2827" s="31"/>
      <c r="AB2827" s="31"/>
      <c r="AC2827" s="31"/>
      <c r="AD2827" s="31"/>
      <c r="AE2827" s="31"/>
      <c r="AF2827" s="31"/>
      <c r="AG2827" s="31"/>
      <c r="AH2827" s="31"/>
    </row>
    <row r="2828" spans="1:34" x14ac:dyDescent="0.4">
      <c r="A2828" s="31">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31"/>
      <c r="C2828" s="25" t="str">
        <f t="shared" si="88"/>
        <v>001</v>
      </c>
      <c r="D2828" s="31"/>
      <c r="E2828" s="31"/>
      <c r="F2828" s="31" t="str">
        <f>IF(A2828&lt;&gt;"", _xlfn.IFNA(INDEX('Systemmanager - Datenassistent'!$A$9:$AE$159,MATCH(A2828,Input_Lieferant!$B$9:$B$158,0),MATCH(W2828,'Systemmanager - Datenassistent'!$A$8:$AE$8,0)),""), "")&amp;""</f>
        <v/>
      </c>
      <c r="G2828" s="31"/>
      <c r="H2828" s="31"/>
      <c r="I2828" s="31"/>
      <c r="J2828" s="31"/>
      <c r="K2828" s="31"/>
      <c r="L2828" s="31"/>
      <c r="M2828" s="31"/>
      <c r="N2828" s="31"/>
      <c r="O2828" s="31"/>
      <c r="P2828" s="31"/>
      <c r="Q2828" s="31"/>
      <c r="R2828" s="31"/>
      <c r="S2828" s="31"/>
      <c r="T2828" s="31"/>
      <c r="U2828" s="31"/>
      <c r="V2828" s="31"/>
      <c r="W2828" s="31" t="str">
        <f t="shared" si="87"/>
        <v>V_SVSAA</v>
      </c>
      <c r="X2828" s="31"/>
      <c r="Y2828" s="31"/>
      <c r="Z2828" s="31"/>
      <c r="AA2828" s="31"/>
      <c r="AB2828" s="31"/>
      <c r="AC2828" s="31"/>
      <c r="AD2828" s="31"/>
      <c r="AE2828" s="31"/>
      <c r="AF2828" s="31"/>
      <c r="AG2828" s="31"/>
      <c r="AH2828" s="31"/>
    </row>
    <row r="2829" spans="1:34" x14ac:dyDescent="0.4">
      <c r="A2829" s="31">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31"/>
      <c r="C2829" s="25" t="str">
        <f t="shared" si="88"/>
        <v>001</v>
      </c>
      <c r="D2829" s="31"/>
      <c r="E2829" s="31"/>
      <c r="F2829" s="31" t="str">
        <f>IF(A2829&lt;&gt;"", IFERROR(ROUND(INDEX(Input_Lieferant!$A$9:$AS$159,MATCH(A2829,Input_Lieferant!$B$9:$B$158,0),MATCH(W2829,Input_Lieferant!$A$8:$AS$8,0)),2),""), "")&amp;""</f>
        <v>7.36</v>
      </c>
      <c r="G2829" s="31"/>
      <c r="H2829" s="31"/>
      <c r="I2829" s="31"/>
      <c r="J2829" s="31"/>
      <c r="K2829" s="31"/>
      <c r="L2829" s="31"/>
      <c r="M2829" s="31"/>
      <c r="N2829" s="31"/>
      <c r="O2829" s="31"/>
      <c r="P2829" s="31"/>
      <c r="Q2829" s="31"/>
      <c r="R2829" s="31"/>
      <c r="S2829" s="31"/>
      <c r="T2829" s="31"/>
      <c r="U2829" s="31"/>
      <c r="V2829" s="31"/>
      <c r="W2829" s="31" t="str">
        <f t="shared" si="87"/>
        <v>V_BEWERTUNGSPREIS</v>
      </c>
      <c r="X2829" s="31"/>
      <c r="Y2829" s="31"/>
      <c r="Z2829" s="31"/>
      <c r="AA2829" s="31"/>
      <c r="AB2829" s="31"/>
      <c r="AC2829" s="31"/>
      <c r="AD2829" s="31"/>
      <c r="AE2829" s="31"/>
      <c r="AF2829" s="31"/>
      <c r="AG2829" s="31"/>
      <c r="AH2829" s="31"/>
    </row>
    <row r="2830" spans="1:34" x14ac:dyDescent="0.4">
      <c r="A2830" s="31">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31"/>
      <c r="C2830" s="25" t="str">
        <f t="shared" si="88"/>
        <v>001</v>
      </c>
      <c r="D2830" s="31"/>
      <c r="E2830" s="31"/>
      <c r="F2830" s="31" t="str">
        <f>IF(A2830&lt;&gt;"", _xlfn.IFNA(INDEX(Input_Lieferant!$A$9:$AS$159,MATCH(A2830,Input_Lieferant!$B$9:$B$158,0),MATCH(W2830,Input_Lieferant!$A$8:$AS$8,0)),""), "")&amp;""</f>
        <v>CHF</v>
      </c>
      <c r="G2830" s="31"/>
      <c r="H2830" s="31"/>
      <c r="I2830" s="31"/>
      <c r="J2830" s="31"/>
      <c r="K2830" s="31"/>
      <c r="L2830" s="31"/>
      <c r="M2830" s="31"/>
      <c r="N2830" s="31"/>
      <c r="O2830" s="31"/>
      <c r="P2830" s="31"/>
      <c r="Q2830" s="31"/>
      <c r="R2830" s="31"/>
      <c r="S2830" s="31"/>
      <c r="T2830" s="31"/>
      <c r="U2830" s="31"/>
      <c r="V2830" s="31"/>
      <c r="W2830" s="31" t="str">
        <f t="shared" si="87"/>
        <v>V_WAEHRUNG</v>
      </c>
      <c r="X2830" s="31"/>
      <c r="Y2830" s="31"/>
      <c r="Z2830" s="31"/>
      <c r="AA2830" s="31"/>
      <c r="AB2830" s="31"/>
      <c r="AC2830" s="31"/>
      <c r="AD2830" s="31"/>
      <c r="AE2830" s="31"/>
      <c r="AF2830" s="31"/>
      <c r="AG2830" s="31"/>
      <c r="AH2830" s="31"/>
    </row>
    <row r="2831" spans="1:34" x14ac:dyDescent="0.4">
      <c r="A2831" s="31">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31"/>
      <c r="C2831" s="25" t="str">
        <f t="shared" si="88"/>
        <v>001</v>
      </c>
      <c r="D2831" s="31"/>
      <c r="E2831" s="31"/>
      <c r="F2831" s="31" t="str">
        <f>IF(A2831&lt;&gt;"", _xlfn.IFNA(INDEX(Input_Lieferant!$A$9:$AS$159,MATCH(A2831,Input_Lieferant!$B$9:$B$158,0),MATCH(W2831,Input_Lieferant!$A$8:$AS$8,0)),""), "")&amp;""</f>
        <v>40</v>
      </c>
      <c r="G2831" s="31"/>
      <c r="H2831" s="31"/>
      <c r="I2831" s="31"/>
      <c r="J2831" s="31"/>
      <c r="K2831" s="31"/>
      <c r="L2831" s="31"/>
      <c r="M2831" s="31"/>
      <c r="N2831" s="31"/>
      <c r="O2831" s="31"/>
      <c r="P2831" s="31"/>
      <c r="Q2831" s="31"/>
      <c r="R2831" s="31"/>
      <c r="S2831" s="31"/>
      <c r="T2831" s="31"/>
      <c r="U2831" s="31"/>
      <c r="V2831" s="31"/>
      <c r="W2831" s="31" t="str">
        <f t="shared" si="87"/>
        <v>V_PREISEINHEIT</v>
      </c>
      <c r="X2831" s="31"/>
      <c r="Y2831" s="31"/>
      <c r="Z2831" s="31"/>
      <c r="AA2831" s="31"/>
      <c r="AB2831" s="31"/>
      <c r="AC2831" s="31"/>
      <c r="AD2831" s="31"/>
      <c r="AE2831" s="31"/>
      <c r="AF2831" s="31"/>
      <c r="AG2831" s="31"/>
      <c r="AH2831" s="31"/>
    </row>
    <row r="2832" spans="1:34" x14ac:dyDescent="0.4">
      <c r="A2832" s="31">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31"/>
      <c r="C2832" s="25" t="str">
        <f t="shared" si="88"/>
        <v>001</v>
      </c>
      <c r="D2832" s="31"/>
      <c r="E2832" s="31"/>
      <c r="F2832" s="31">
        <f ca="1">IF(A2832&lt;&gt;"",NOW(),"")</f>
        <v>45755.458306712964</v>
      </c>
      <c r="G2832" s="31"/>
      <c r="H2832" s="31"/>
      <c r="I2832" s="31"/>
      <c r="J2832" s="31"/>
      <c r="K2832" s="31"/>
      <c r="L2832" s="31"/>
      <c r="M2832" s="31"/>
      <c r="N2832" s="31"/>
      <c r="O2832" s="31"/>
      <c r="P2832" s="31"/>
      <c r="Q2832" s="31"/>
      <c r="R2832" s="31"/>
      <c r="S2832" s="31"/>
      <c r="T2832" s="31"/>
      <c r="U2832" s="31"/>
      <c r="V2832" s="31"/>
      <c r="W2832" s="31" t="str">
        <f t="shared" si="87"/>
        <v>V_GUELTIGAB</v>
      </c>
      <c r="X2832" s="31"/>
      <c r="Y2832" s="31"/>
      <c r="Z2832" s="31"/>
      <c r="AA2832" s="31"/>
      <c r="AB2832" s="31"/>
      <c r="AC2832" s="31"/>
      <c r="AD2832" s="31"/>
      <c r="AE2832" s="31"/>
      <c r="AF2832" s="31"/>
      <c r="AG2832" s="31"/>
      <c r="AH2832" s="31"/>
    </row>
    <row r="2833" spans="1:34" x14ac:dyDescent="0.4">
      <c r="A2833" s="31">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31"/>
      <c r="C2833" s="25" t="str">
        <f t="shared" si="88"/>
        <v>001</v>
      </c>
      <c r="D2833" s="31"/>
      <c r="E2833" s="31"/>
      <c r="F2833" s="31" t="str">
        <f>IF(A2833&lt;&gt;"", _xlfn.IFNA(INDEX('Systemmanager - Datenassistent'!$A$9:$AE$159,MATCH(A2833,Input_Lieferant!$B$9:$B$158,0),MATCH(W2833,'Systemmanager - Datenassistent'!$A$8:$AE$8,0)),""), "")&amp;""</f>
        <v/>
      </c>
      <c r="G2833" s="31"/>
      <c r="H2833" s="31"/>
      <c r="I2833" s="31"/>
      <c r="J2833" s="31"/>
      <c r="K2833" s="31"/>
      <c r="L2833" s="31"/>
      <c r="M2833" s="31"/>
      <c r="N2833" s="31"/>
      <c r="O2833" s="31"/>
      <c r="P2833" s="31"/>
      <c r="Q2833" s="31"/>
      <c r="R2833" s="31"/>
      <c r="S2833" s="31"/>
      <c r="T2833" s="31"/>
      <c r="U2833" s="31"/>
      <c r="V2833" s="31"/>
      <c r="W2833" s="31" t="str">
        <f t="shared" si="87"/>
        <v>V_MIET_RELEVANZ</v>
      </c>
      <c r="X2833" s="31"/>
      <c r="Y2833" s="31"/>
      <c r="Z2833" s="31"/>
      <c r="AA2833" s="31"/>
      <c r="AB2833" s="31"/>
      <c r="AC2833" s="31"/>
      <c r="AD2833" s="31"/>
      <c r="AE2833" s="31"/>
      <c r="AF2833" s="31"/>
      <c r="AG2833" s="31"/>
      <c r="AH2833" s="31"/>
    </row>
    <row r="2834" spans="1:34" x14ac:dyDescent="0.4">
      <c r="A2834" s="31">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31"/>
      <c r="C2834" s="25" t="str">
        <f t="shared" si="88"/>
        <v>001</v>
      </c>
      <c r="D2834" s="31"/>
      <c r="E2834" s="31"/>
      <c r="F2834" s="31" t="str">
        <f>IF(A2834&lt;&gt;"", _xlfn.IFNA(INDEX('Systemmanager - Datenassistent'!$A$9:$AE$159,MATCH(A2834,Input_Lieferant!$B$9:$B$158,0),MATCH(W2834,'Systemmanager - Datenassistent'!$A$8:$AE$8,0)),""), "")&amp;""</f>
        <v>5</v>
      </c>
      <c r="G2834" s="31"/>
      <c r="H2834" s="31"/>
      <c r="I2834" s="31"/>
      <c r="J2834" s="31"/>
      <c r="K2834" s="31"/>
      <c r="L2834" s="31"/>
      <c r="M2834" s="31"/>
      <c r="N2834" s="31"/>
      <c r="O2834" s="31"/>
      <c r="P2834" s="31"/>
      <c r="Q2834" s="31"/>
      <c r="R2834" s="31"/>
      <c r="S2834" s="31"/>
      <c r="T2834" s="31"/>
      <c r="U2834" s="31"/>
      <c r="V2834" s="31"/>
      <c r="W2834" s="31" t="str">
        <f t="shared" si="87"/>
        <v>V_NACHSCHUBKLASSE</v>
      </c>
      <c r="X2834" s="31"/>
      <c r="Y2834" s="31"/>
      <c r="Z2834" s="31"/>
      <c r="AA2834" s="31"/>
      <c r="AB2834" s="31"/>
      <c r="AC2834" s="31"/>
      <c r="AD2834" s="31"/>
      <c r="AE2834" s="31"/>
      <c r="AF2834" s="31"/>
      <c r="AG2834" s="31"/>
      <c r="AH2834" s="31"/>
    </row>
    <row r="2835" spans="1:34" x14ac:dyDescent="0.4">
      <c r="A2835" s="31">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31"/>
      <c r="C2835" s="25" t="str">
        <f t="shared" si="88"/>
        <v>001</v>
      </c>
      <c r="D2835" s="31"/>
      <c r="E2835" s="31"/>
      <c r="F2835" s="31" t="str">
        <f>IF(A2835&lt;&gt;"", _xlfn.IFNA(INDEX(Input_Lieferant!$A$9:$AS$159,MATCH(A2835,Input_Lieferant!$B$9:$B$158,0),MATCH(W2835,Input_Lieferant!$A$8:$AS$8,0)),""), "")&amp;""</f>
        <v>83</v>
      </c>
      <c r="G2835" s="31"/>
      <c r="H2835" s="31"/>
      <c r="I2835" s="31"/>
      <c r="J2835" s="31"/>
      <c r="K2835" s="31"/>
      <c r="L2835" s="31"/>
      <c r="M2835" s="31"/>
      <c r="N2835" s="31"/>
      <c r="O2835" s="31"/>
      <c r="P2835" s="31"/>
      <c r="Q2835" s="31"/>
      <c r="R2835" s="31"/>
      <c r="S2835" s="31"/>
      <c r="T2835" s="31"/>
      <c r="U2835" s="31"/>
      <c r="V2835" s="31"/>
      <c r="W2835" s="31" t="str">
        <f t="shared" si="87"/>
        <v>V_LAGERFAEHIGKEIT</v>
      </c>
      <c r="X2835" s="31"/>
      <c r="Y2835" s="31"/>
      <c r="Z2835" s="31"/>
      <c r="AA2835" s="31"/>
      <c r="AB2835" s="31"/>
      <c r="AC2835" s="31"/>
      <c r="AD2835" s="31"/>
      <c r="AE2835" s="31"/>
      <c r="AF2835" s="31"/>
      <c r="AG2835" s="31"/>
      <c r="AH2835" s="31"/>
    </row>
    <row r="2836" spans="1:34" x14ac:dyDescent="0.4">
      <c r="A2836" s="31">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31"/>
      <c r="C2836" s="25" t="str">
        <f t="shared" si="88"/>
        <v>001</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V_BETRIEBSMITTEL</v>
      </c>
      <c r="X2836" s="31"/>
      <c r="Y2836" s="31"/>
      <c r="Z2836" s="31"/>
      <c r="AA2836" s="31"/>
      <c r="AB2836" s="31"/>
      <c r="AC2836" s="31"/>
      <c r="AD2836" s="31"/>
      <c r="AE2836" s="31"/>
      <c r="AF2836" s="31"/>
      <c r="AG2836" s="31"/>
      <c r="AH2836" s="31"/>
    </row>
    <row r="2837" spans="1:34" x14ac:dyDescent="0.4">
      <c r="A2837" s="31">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31"/>
      <c r="C2837" s="25" t="str">
        <f t="shared" si="88"/>
        <v>001</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V_SONDERBETRIEBSMITTEL_MKZ</v>
      </c>
      <c r="X2837" s="31"/>
      <c r="Y2837" s="31"/>
      <c r="Z2837" s="31"/>
      <c r="AA2837" s="31"/>
      <c r="AB2837" s="31"/>
      <c r="AC2837" s="31"/>
      <c r="AD2837" s="31"/>
      <c r="AE2837" s="31"/>
      <c r="AF2837" s="31"/>
      <c r="AG2837" s="31"/>
      <c r="AH2837" s="31"/>
    </row>
    <row r="2838" spans="1:34" x14ac:dyDescent="0.4">
      <c r="A2838" s="31">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31"/>
      <c r="C2838" s="25" t="str">
        <f t="shared" si="88"/>
        <v>001</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31"/>
      <c r="H2838" s="31"/>
      <c r="I2838" s="31"/>
      <c r="J2838" s="31"/>
      <c r="K2838" s="31"/>
      <c r="L2838" s="31"/>
      <c r="M2838" s="31"/>
      <c r="N2838" s="31"/>
      <c r="O2838" s="31"/>
      <c r="P2838" s="31"/>
      <c r="Q2838" s="31"/>
      <c r="R2838" s="31"/>
      <c r="S2838" s="31"/>
      <c r="T2838" s="31"/>
      <c r="U2838" s="31"/>
      <c r="V2838" s="31"/>
      <c r="W2838" s="31" t="str">
        <f t="shared" si="87"/>
        <v>V_SONDERBETRIEBSMITTEL_PRD</v>
      </c>
      <c r="X2838" s="31"/>
      <c r="Y2838" s="31"/>
      <c r="Z2838" s="31"/>
      <c r="AA2838" s="31"/>
      <c r="AB2838" s="31"/>
      <c r="AC2838" s="31"/>
      <c r="AD2838" s="31"/>
      <c r="AE2838" s="31"/>
      <c r="AF2838" s="31"/>
      <c r="AG2838" s="31"/>
      <c r="AH2838" s="31"/>
    </row>
    <row r="2839" spans="1:34" x14ac:dyDescent="0.4">
      <c r="A2839" s="31">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31"/>
      <c r="C2839" s="25" t="str">
        <f t="shared" si="88"/>
        <v>001</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V_SONDERBETRIEBSMITTEL_TRP</v>
      </c>
      <c r="X2839" s="31"/>
      <c r="Y2839" s="31"/>
      <c r="Z2839" s="31"/>
      <c r="AA2839" s="31"/>
      <c r="AB2839" s="31"/>
      <c r="AC2839" s="31"/>
      <c r="AD2839" s="31"/>
      <c r="AE2839" s="31"/>
      <c r="AF2839" s="31"/>
      <c r="AG2839" s="31"/>
      <c r="AH2839" s="31"/>
    </row>
    <row r="2840" spans="1:34" x14ac:dyDescent="0.4">
      <c r="A2840" s="31">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31"/>
      <c r="C2840" s="25" t="str">
        <f t="shared" si="88"/>
        <v>001</v>
      </c>
      <c r="D2840" s="31"/>
      <c r="E2840" s="31"/>
      <c r="F2840" s="31" t="str">
        <f>IF(A2840&lt;&gt;"", _xlfn.IFNA(INDEX(Grunddaten!$A$9:$S$159,MATCH(A2840,Input_Lieferant!$B$9:$B$158,0),MATCH(W2840,Grunddaten!$A$8:$M$8,0)),""), "")&amp;""</f>
        <v>JDaVgerFpWeFnnyGuGMNRseFDQeCKh</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V_A_NUMMER</v>
      </c>
      <c r="X2840" s="31"/>
      <c r="Y2840" s="31"/>
      <c r="Z2840" s="31"/>
      <c r="AA2840" s="31"/>
      <c r="AB2840" s="31"/>
      <c r="AC2840" s="31"/>
      <c r="AD2840" s="31"/>
      <c r="AE2840" s="31"/>
      <c r="AF2840" s="31"/>
      <c r="AG2840" s="31"/>
      <c r="AH2840" s="31"/>
    </row>
    <row r="2841" spans="1:34" x14ac:dyDescent="0.4">
      <c r="A2841" s="31">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31"/>
      <c r="C2841" s="25" t="str">
        <f t="shared" si="88"/>
        <v>001</v>
      </c>
      <c r="D2841" s="31"/>
      <c r="E2841" s="31"/>
      <c r="F2841" s="31" t="str">
        <f>IF(A2841&lt;&gt;"", _xlfn.IFNA(INDEX(Grunddaten!$A$9:$S$159,MATCH(A2841,Input_Lieferant!$B$9:$B$158,0),MATCH(W2841,Grunddaten!$A$8:$M$8,0)),""), "")&amp;""</f>
        <v>4.27</v>
      </c>
      <c r="G2841" s="31"/>
      <c r="H2841" s="31"/>
      <c r="I2841" s="31"/>
      <c r="J2841" s="31"/>
      <c r="K2841" s="31"/>
      <c r="L2841" s="31"/>
      <c r="M2841" s="31"/>
      <c r="N2841" s="31"/>
      <c r="O2841" s="31"/>
      <c r="P2841" s="31"/>
      <c r="Q2841" s="31"/>
      <c r="R2841" s="31"/>
      <c r="S2841" s="31"/>
      <c r="T2841" s="31"/>
      <c r="U2841" s="31"/>
      <c r="V2841" s="31"/>
      <c r="W2841" s="31" t="str">
        <f t="shared" si="89"/>
        <v>V_REVFREMD</v>
      </c>
      <c r="X2841" s="31"/>
      <c r="Y2841" s="31"/>
      <c r="Z2841" s="31"/>
      <c r="AA2841" s="31"/>
      <c r="AB2841" s="31"/>
      <c r="AC2841" s="31"/>
      <c r="AD2841" s="31"/>
      <c r="AE2841" s="31"/>
      <c r="AF2841" s="31"/>
      <c r="AG2841" s="31"/>
      <c r="AH2841" s="31"/>
    </row>
    <row r="2842" spans="1:34" x14ac:dyDescent="0.4">
      <c r="A2842" s="31">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31"/>
      <c r="C2842" s="25" t="str">
        <f t="shared" si="88"/>
        <v>001</v>
      </c>
      <c r="D2842" s="31"/>
      <c r="E2842" s="31"/>
      <c r="F2842" s="31" t="str">
        <f>IF(A2842&lt;&gt;"", _xlfn.IFNA(INDEX(Grunddaten!$A$9:$S$159,MATCH(A2842,Input_Lieferant!$B$9:$B$158,0),MATCH(W2842,Grunddaten!$A$8:$M$8,0)),""), "")&amp;""</f>
        <v>6.45</v>
      </c>
      <c r="G2842" s="31"/>
      <c r="H2842" s="31"/>
      <c r="I2842" s="31"/>
      <c r="J2842" s="31"/>
      <c r="K2842" s="31"/>
      <c r="L2842" s="31"/>
      <c r="M2842" s="31"/>
      <c r="N2842" s="31"/>
      <c r="O2842" s="31"/>
      <c r="P2842" s="31"/>
      <c r="Q2842" s="31"/>
      <c r="R2842" s="31"/>
      <c r="S2842" s="31"/>
      <c r="T2842" s="31"/>
      <c r="U2842" s="31"/>
      <c r="V2842" s="31"/>
      <c r="W2842" s="31" t="str">
        <f t="shared" si="89"/>
        <v>V_REVEIGEN</v>
      </c>
      <c r="X2842" s="31"/>
      <c r="Y2842" s="31"/>
      <c r="Z2842" s="31"/>
      <c r="AA2842" s="31"/>
      <c r="AB2842" s="31"/>
      <c r="AC2842" s="31"/>
      <c r="AD2842" s="31"/>
      <c r="AE2842" s="31"/>
      <c r="AF2842" s="31"/>
      <c r="AG2842" s="31"/>
      <c r="AH2842" s="31"/>
    </row>
    <row r="2843" spans="1:34" x14ac:dyDescent="0.4">
      <c r="A2843" s="31">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31"/>
      <c r="C2843" s="25" t="str">
        <f t="shared" si="88"/>
        <v>001</v>
      </c>
      <c r="D2843" s="31"/>
      <c r="E2843" s="31"/>
      <c r="F2843" s="31" t="str">
        <f>IF(A2843&lt;&gt;"", _xlfn.IFNA(INDEX('Systemmanager - Datenassistent'!$A$9:$AE$159,MATCH(A2843,Input_Lieferant!$B$9:$B$158,0),MATCH(W2843,'Systemmanager - Datenassistent'!$A$8:$AE$8,0)),""), "")&amp;""</f>
        <v>KcgFLVOEmOcUzFclhEkPCIDARoNymR</v>
      </c>
      <c r="G2843" s="31"/>
      <c r="H2843" s="31"/>
      <c r="I2843" s="31"/>
      <c r="J2843" s="31"/>
      <c r="K2843" s="31"/>
      <c r="L2843" s="31"/>
      <c r="M2843" s="31"/>
      <c r="N2843" s="31"/>
      <c r="O2843" s="31"/>
      <c r="P2843" s="31"/>
      <c r="Q2843" s="31"/>
      <c r="R2843" s="31"/>
      <c r="S2843" s="31"/>
      <c r="T2843" s="31"/>
      <c r="U2843" s="31"/>
      <c r="V2843" s="31"/>
      <c r="W2843" s="31" t="str">
        <f t="shared" si="89"/>
        <v>V_SYSTEMMANAGER</v>
      </c>
      <c r="X2843" s="31"/>
      <c r="Y2843" s="31"/>
      <c r="Z2843" s="31"/>
      <c r="AA2843" s="31"/>
      <c r="AB2843" s="31"/>
      <c r="AC2843" s="31"/>
      <c r="AD2843" s="31"/>
      <c r="AE2843" s="31"/>
      <c r="AF2843" s="31"/>
      <c r="AG2843" s="31"/>
      <c r="AH2843" s="31"/>
    </row>
    <row r="2844" spans="1:34" x14ac:dyDescent="0.4">
      <c r="A2844" s="31">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31"/>
      <c r="C2844" s="25" t="str">
        <f t="shared" si="88"/>
        <v>001</v>
      </c>
      <c r="D2844" s="31"/>
      <c r="E2844" s="31"/>
      <c r="F2844" s="31" t="str">
        <f>IF(A2844&lt;&gt;"", _xlfn.IFNA(INDEX(Grunddaten!$A$9:$S$159,MATCH(A2844,Input_Lieferant!$B$9:$B$158,0),MATCH(W2844,Grunddaten!$A$8:$M$8,0)),""), "")&amp;""</f>
        <v>P</v>
      </c>
      <c r="G2844" s="31"/>
      <c r="H2844" s="31"/>
      <c r="I2844" s="31"/>
      <c r="J2844" s="31"/>
      <c r="K2844" s="31"/>
      <c r="L2844" s="31"/>
      <c r="M2844" s="31"/>
      <c r="N2844" s="31"/>
      <c r="O2844" s="31"/>
      <c r="P2844" s="31"/>
      <c r="Q2844" s="31"/>
      <c r="R2844" s="31"/>
      <c r="S2844" s="31"/>
      <c r="T2844" s="31"/>
      <c r="U2844" s="31"/>
      <c r="V2844" s="31"/>
      <c r="W2844" s="31" t="str">
        <f t="shared" si="89"/>
        <v>V_UEBERSETZUNG</v>
      </c>
      <c r="X2844" s="31"/>
      <c r="Y2844" s="31"/>
      <c r="Z2844" s="31"/>
      <c r="AA2844" s="31"/>
      <c r="AB2844" s="31"/>
      <c r="AC2844" s="31"/>
      <c r="AD2844" s="31"/>
      <c r="AE2844" s="31"/>
      <c r="AF2844" s="31"/>
      <c r="AG2844" s="31"/>
      <c r="AH2844" s="31"/>
    </row>
    <row r="2845" spans="1:34" x14ac:dyDescent="0.4">
      <c r="A2845" s="31">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31"/>
      <c r="C2845" s="25" t="str">
        <f t="shared" si="88"/>
        <v>001</v>
      </c>
      <c r="D2845" s="31"/>
      <c r="E2845" s="31"/>
      <c r="F2845" s="31" t="str">
        <f>IF(A2845&lt;&gt;"", _xlfn.IFNA(INDEX('Systemmanager - Datenassistent'!$A$9:$AE$159,MATCH(A2845,Input_Lieferant!$B$9:$B$158,0),MATCH(W2845,'Systemmanager - Datenassistent'!$A$8:$AE$8,0)),""), "")&amp;""</f>
        <v>stzOtBQRnQjlAepmwqCjuiVuAwMUgp</v>
      </c>
      <c r="G2845" s="31"/>
      <c r="H2845" s="31"/>
      <c r="I2845" s="31"/>
      <c r="J2845" s="31"/>
      <c r="K2845" s="31"/>
      <c r="L2845" s="31"/>
      <c r="M2845" s="31"/>
      <c r="N2845" s="31"/>
      <c r="O2845" s="31"/>
      <c r="P2845" s="31"/>
      <c r="Q2845" s="31"/>
      <c r="R2845" s="31"/>
      <c r="S2845" s="31"/>
      <c r="T2845" s="31"/>
      <c r="U2845" s="31"/>
      <c r="V2845" s="31"/>
      <c r="W2845" s="31" t="str">
        <f t="shared" si="89"/>
        <v>V_KENNZIFFER</v>
      </c>
      <c r="X2845" s="31"/>
      <c r="Y2845" s="31"/>
      <c r="Z2845" s="31"/>
      <c r="AA2845" s="31"/>
      <c r="AB2845" s="31"/>
      <c r="AC2845" s="31"/>
      <c r="AD2845" s="31"/>
      <c r="AE2845" s="31"/>
      <c r="AF2845" s="31"/>
      <c r="AG2845" s="31"/>
      <c r="AH2845" s="31"/>
    </row>
    <row r="2846" spans="1:34" x14ac:dyDescent="0.4">
      <c r="A2846" s="31">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31"/>
      <c r="C2846" s="25" t="str">
        <f t="shared" si="88"/>
        <v>001</v>
      </c>
      <c r="D2846" s="31"/>
      <c r="E2846" s="31"/>
      <c r="F2846" s="31" t="str">
        <f>IF(A2846&lt;&gt;"", _xlfn.IFNA(INDEX('Systemmanager - Datenassistent'!$A$9:$AE$159,MATCH(A2846,Input_Lieferant!$B$9:$B$158,0),MATCH(W2846,'Systemmanager - Datenassistent'!$A$8:$AE$8,0)),""), "")&amp;""</f>
        <v>XyTQOnHFqIaFyDRQcfHdXbULymlrTI</v>
      </c>
      <c r="G2846" s="31"/>
      <c r="H2846" s="31"/>
      <c r="I2846" s="31"/>
      <c r="J2846" s="31"/>
      <c r="K2846" s="31"/>
      <c r="L2846" s="31"/>
      <c r="M2846" s="31"/>
      <c r="N2846" s="31"/>
      <c r="O2846" s="31"/>
      <c r="P2846" s="31"/>
      <c r="Q2846" s="31"/>
      <c r="R2846" s="31"/>
      <c r="S2846" s="31"/>
      <c r="T2846" s="31"/>
      <c r="U2846" s="31"/>
      <c r="V2846" s="31"/>
      <c r="W2846" s="31" t="str">
        <f t="shared" si="89"/>
        <v>V_NEXT_HIGHER</v>
      </c>
      <c r="X2846" s="31"/>
      <c r="Y2846" s="31"/>
      <c r="Z2846" s="31"/>
      <c r="AA2846" s="31"/>
      <c r="AB2846" s="31"/>
      <c r="AC2846" s="31"/>
      <c r="AD2846" s="31"/>
      <c r="AE2846" s="31"/>
      <c r="AF2846" s="31"/>
      <c r="AG2846" s="31"/>
      <c r="AH2846" s="31"/>
    </row>
    <row r="2847" spans="1:34" x14ac:dyDescent="0.4">
      <c r="A2847" s="31">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31"/>
      <c r="C2847" s="25" t="str">
        <f t="shared" si="88"/>
        <v>001</v>
      </c>
      <c r="D2847" s="31"/>
      <c r="E2847" s="31"/>
      <c r="F2847" s="31" t="str">
        <f>IF(A2847&lt;&gt;"", _xlfn.IFNA(INDEX(Grunddaten!$A$9:$S$159,MATCH(A2847,Input_Lieferant!$B$9:$B$158,0),MATCH(W2847,Grunddaten!$A$8:$M$8,0)),""), "")&amp;""</f>
        <v/>
      </c>
      <c r="G2847" s="31"/>
      <c r="H2847" s="31"/>
      <c r="I2847" s="31"/>
      <c r="J2847" s="31"/>
      <c r="K2847" s="31"/>
      <c r="L2847" s="31"/>
      <c r="M2847" s="31"/>
      <c r="N2847" s="31"/>
      <c r="O2847" s="31"/>
      <c r="P2847" s="31"/>
      <c r="Q2847" s="31"/>
      <c r="R2847" s="31"/>
      <c r="S2847" s="31"/>
      <c r="T2847" s="31"/>
      <c r="U2847" s="31"/>
      <c r="V2847" s="31"/>
      <c r="W2847" s="31" t="str">
        <f t="shared" si="89"/>
        <v>V_ZERTFLUG</v>
      </c>
      <c r="X2847" s="31"/>
      <c r="Y2847" s="31"/>
      <c r="Z2847" s="31"/>
      <c r="AA2847" s="31"/>
      <c r="AB2847" s="31"/>
      <c r="AC2847" s="31"/>
      <c r="AD2847" s="31"/>
      <c r="AE2847" s="31"/>
      <c r="AF2847" s="31"/>
      <c r="AG2847" s="31"/>
      <c r="AH2847" s="31"/>
    </row>
    <row r="2848" spans="1:34" x14ac:dyDescent="0.4">
      <c r="A2848" s="31">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31"/>
      <c r="C2848" s="25" t="str">
        <f t="shared" si="88"/>
        <v>001</v>
      </c>
      <c r="D2848" s="31"/>
      <c r="E2848" s="31"/>
      <c r="F2848" s="31" t="str">
        <f>IF(A2848&lt;&gt;"", _xlfn.IFNA(INDEX('Systemmanager - Datenassistent'!$A$9:$AE$159,MATCH(A2848,Input_Lieferant!$B$9:$B$158,0),MATCH(W2848,'Systemmanager - Datenassistent'!$A$8:$AE$8,0)),""), "")&amp;""</f>
        <v>X</v>
      </c>
      <c r="G2848" s="31"/>
      <c r="H2848" s="31"/>
      <c r="I2848" s="31"/>
      <c r="J2848" s="31"/>
      <c r="K2848" s="31"/>
      <c r="L2848" s="31"/>
      <c r="M2848" s="31"/>
      <c r="N2848" s="31"/>
      <c r="O2848" s="31"/>
      <c r="P2848" s="31"/>
      <c r="Q2848" s="31"/>
      <c r="R2848" s="31"/>
      <c r="S2848" s="31"/>
      <c r="T2848" s="31"/>
      <c r="U2848" s="31"/>
      <c r="V2848" s="31"/>
      <c r="W2848" s="31" t="str">
        <f t="shared" si="89"/>
        <v>V_APM</v>
      </c>
      <c r="X2848" s="31"/>
      <c r="Y2848" s="31"/>
      <c r="Z2848" s="31"/>
      <c r="AA2848" s="31"/>
      <c r="AB2848" s="31"/>
      <c r="AC2848" s="31"/>
      <c r="AD2848" s="31"/>
      <c r="AE2848" s="31"/>
      <c r="AF2848" s="31"/>
      <c r="AG2848" s="31"/>
      <c r="AH2848" s="31"/>
    </row>
    <row r="2849" spans="1:34" x14ac:dyDescent="0.4">
      <c r="A2849" s="31">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31"/>
      <c r="C2849" s="25" t="str">
        <f t="shared" si="88"/>
        <v>001</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V_CHEOPS</v>
      </c>
      <c r="X2849" s="31"/>
      <c r="Y2849" s="31"/>
      <c r="Z2849" s="31"/>
      <c r="AA2849" s="31"/>
      <c r="AB2849" s="31"/>
      <c r="AC2849" s="31"/>
      <c r="AD2849" s="31"/>
      <c r="AE2849" s="31"/>
      <c r="AF2849" s="31"/>
      <c r="AG2849" s="31"/>
      <c r="AH2849" s="31"/>
    </row>
    <row r="2850" spans="1:34" x14ac:dyDescent="0.4">
      <c r="A2850" s="31">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31"/>
      <c r="C2850" s="25" t="str">
        <f t="shared" si="88"/>
        <v>001</v>
      </c>
      <c r="D2850" s="31"/>
      <c r="E2850" s="31"/>
      <c r="F2850" s="31" t="str">
        <f>IF(A2850&lt;&gt;"", _xlfn.IFNA(INDEX('Systemmanager - Datenassistent'!$A$9:$AE$159,MATCH(A2850,Input_Lieferant!$B$9:$B$158,0),MATCH(W2850,'Systemmanager - Datenassistent'!$A$8:$AE$8,0)),""), "")&amp;""</f>
        <v>X</v>
      </c>
      <c r="G2850" s="31"/>
      <c r="H2850" s="31"/>
      <c r="I2850" s="31"/>
      <c r="J2850" s="31"/>
      <c r="K2850" s="31"/>
      <c r="L2850" s="31"/>
      <c r="M2850" s="31"/>
      <c r="N2850" s="31"/>
      <c r="O2850" s="31"/>
      <c r="P2850" s="31"/>
      <c r="Q2850" s="31"/>
      <c r="R2850" s="31"/>
      <c r="S2850" s="31"/>
      <c r="T2850" s="31"/>
      <c r="U2850" s="31"/>
      <c r="V2850" s="31"/>
      <c r="W2850" s="31" t="str">
        <f t="shared" si="89"/>
        <v>V_SVSAA</v>
      </c>
      <c r="X2850" s="31"/>
      <c r="Y2850" s="31"/>
      <c r="Z2850" s="31"/>
      <c r="AA2850" s="31"/>
      <c r="AB2850" s="31"/>
      <c r="AC2850" s="31"/>
      <c r="AD2850" s="31"/>
      <c r="AE2850" s="31"/>
      <c r="AF2850" s="31"/>
      <c r="AG2850" s="31"/>
      <c r="AH2850" s="31"/>
    </row>
    <row r="2851" spans="1:34" x14ac:dyDescent="0.4">
      <c r="A2851" s="31">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31"/>
      <c r="C2851" s="25" t="str">
        <f t="shared" si="88"/>
        <v>001</v>
      </c>
      <c r="D2851" s="31"/>
      <c r="E2851" s="31"/>
      <c r="F2851" s="31" t="str">
        <f>IF(A2851&lt;&gt;"", IFERROR(ROUND(INDEX(Input_Lieferant!$A$9:$AS$159,MATCH(A2851,Input_Lieferant!$B$9:$B$158,0),MATCH(W2851,Input_Lieferant!$A$8:$AS$8,0)),2),""), "")&amp;""</f>
        <v>3.65</v>
      </c>
      <c r="G2851" s="31"/>
      <c r="H2851" s="31"/>
      <c r="I2851" s="31"/>
      <c r="J2851" s="31"/>
      <c r="K2851" s="31"/>
      <c r="L2851" s="31"/>
      <c r="M2851" s="31"/>
      <c r="N2851" s="31"/>
      <c r="O2851" s="31"/>
      <c r="P2851" s="31"/>
      <c r="Q2851" s="31"/>
      <c r="R2851" s="31"/>
      <c r="S2851" s="31"/>
      <c r="T2851" s="31"/>
      <c r="U2851" s="31"/>
      <c r="V2851" s="31"/>
      <c r="W2851" s="31" t="str">
        <f t="shared" si="89"/>
        <v>V_BEWERTUNGSPREIS</v>
      </c>
      <c r="X2851" s="31"/>
      <c r="Y2851" s="31"/>
      <c r="Z2851" s="31"/>
      <c r="AA2851" s="31"/>
      <c r="AB2851" s="31"/>
      <c r="AC2851" s="31"/>
      <c r="AD2851" s="31"/>
      <c r="AE2851" s="31"/>
      <c r="AF2851" s="31"/>
      <c r="AG2851" s="31"/>
      <c r="AH2851" s="31"/>
    </row>
    <row r="2852" spans="1:34" x14ac:dyDescent="0.4">
      <c r="A2852" s="31">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31"/>
      <c r="C2852" s="25" t="str">
        <f t="shared" si="88"/>
        <v>001</v>
      </c>
      <c r="D2852" s="31"/>
      <c r="E2852" s="31"/>
      <c r="F2852" s="31" t="str">
        <f>IF(A2852&lt;&gt;"", _xlfn.IFNA(INDEX(Input_Lieferant!$A$9:$AS$159,MATCH(A2852,Input_Lieferant!$B$9:$B$158,0),MATCH(W2852,Input_Lieferant!$A$8:$AS$8,0)),""), "")&amp;""</f>
        <v>CHF</v>
      </c>
      <c r="G2852" s="31"/>
      <c r="H2852" s="31"/>
      <c r="I2852" s="31"/>
      <c r="J2852" s="31"/>
      <c r="K2852" s="31"/>
      <c r="L2852" s="31"/>
      <c r="M2852" s="31"/>
      <c r="N2852" s="31"/>
      <c r="O2852" s="31"/>
      <c r="P2852" s="31"/>
      <c r="Q2852" s="31"/>
      <c r="R2852" s="31"/>
      <c r="S2852" s="31"/>
      <c r="T2852" s="31"/>
      <c r="U2852" s="31"/>
      <c r="V2852" s="31"/>
      <c r="W2852" s="31" t="str">
        <f t="shared" si="89"/>
        <v>V_WAEHRUNG</v>
      </c>
      <c r="X2852" s="31"/>
      <c r="Y2852" s="31"/>
      <c r="Z2852" s="31"/>
      <c r="AA2852" s="31"/>
      <c r="AB2852" s="31"/>
      <c r="AC2852" s="31"/>
      <c r="AD2852" s="31"/>
      <c r="AE2852" s="31"/>
      <c r="AF2852" s="31"/>
      <c r="AG2852" s="31"/>
      <c r="AH2852" s="31"/>
    </row>
    <row r="2853" spans="1:34" x14ac:dyDescent="0.4">
      <c r="A2853" s="31">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31"/>
      <c r="C2853" s="25" t="str">
        <f t="shared" si="88"/>
        <v>001</v>
      </c>
      <c r="D2853" s="31"/>
      <c r="E2853" s="31"/>
      <c r="F2853" s="31" t="str">
        <f>IF(A2853&lt;&gt;"", _xlfn.IFNA(INDEX(Input_Lieferant!$A$9:$AS$159,MATCH(A2853,Input_Lieferant!$B$9:$B$158,0),MATCH(W2853,Input_Lieferant!$A$8:$AS$8,0)),""), "")&amp;""</f>
        <v>37</v>
      </c>
      <c r="G2853" s="31"/>
      <c r="H2853" s="31"/>
      <c r="I2853" s="31"/>
      <c r="J2853" s="31"/>
      <c r="K2853" s="31"/>
      <c r="L2853" s="31"/>
      <c r="M2853" s="31"/>
      <c r="N2853" s="31"/>
      <c r="O2853" s="31"/>
      <c r="P2853" s="31"/>
      <c r="Q2853" s="31"/>
      <c r="R2853" s="31"/>
      <c r="S2853" s="31"/>
      <c r="T2853" s="31"/>
      <c r="U2853" s="31"/>
      <c r="V2853" s="31"/>
      <c r="W2853" s="31" t="str">
        <f t="shared" si="89"/>
        <v>V_PREISEINHEIT</v>
      </c>
      <c r="X2853" s="31"/>
      <c r="Y2853" s="31"/>
      <c r="Z2853" s="31"/>
      <c r="AA2853" s="31"/>
      <c r="AB2853" s="31"/>
      <c r="AC2853" s="31"/>
      <c r="AD2853" s="31"/>
      <c r="AE2853" s="31"/>
      <c r="AF2853" s="31"/>
      <c r="AG2853" s="31"/>
      <c r="AH2853" s="31"/>
    </row>
    <row r="2854" spans="1:34" x14ac:dyDescent="0.4">
      <c r="A2854" s="31">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31"/>
      <c r="C2854" s="25" t="str">
        <f t="shared" si="88"/>
        <v>001</v>
      </c>
      <c r="D2854" s="31"/>
      <c r="E2854" s="31"/>
      <c r="F2854" s="31">
        <f ca="1">IF(A2854&lt;&gt;"",NOW(),"")</f>
        <v>45755.458306712964</v>
      </c>
      <c r="G2854" s="31"/>
      <c r="H2854" s="31"/>
      <c r="I2854" s="31"/>
      <c r="J2854" s="31"/>
      <c r="K2854" s="31"/>
      <c r="L2854" s="31"/>
      <c r="M2854" s="31"/>
      <c r="N2854" s="31"/>
      <c r="O2854" s="31"/>
      <c r="P2854" s="31"/>
      <c r="Q2854" s="31"/>
      <c r="R2854" s="31"/>
      <c r="S2854" s="31"/>
      <c r="T2854" s="31"/>
      <c r="U2854" s="31"/>
      <c r="V2854" s="31"/>
      <c r="W2854" s="31" t="str">
        <f t="shared" si="89"/>
        <v>V_GUELTIGAB</v>
      </c>
      <c r="X2854" s="31"/>
      <c r="Y2854" s="31"/>
      <c r="Z2854" s="31"/>
      <c r="AA2854" s="31"/>
      <c r="AB2854" s="31"/>
      <c r="AC2854" s="31"/>
      <c r="AD2854" s="31"/>
      <c r="AE2854" s="31"/>
      <c r="AF2854" s="31"/>
      <c r="AG2854" s="31"/>
      <c r="AH2854" s="31"/>
    </row>
    <row r="2855" spans="1:34" x14ac:dyDescent="0.4">
      <c r="A2855" s="31">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31"/>
      <c r="C2855" s="25" t="str">
        <f t="shared" si="88"/>
        <v>001</v>
      </c>
      <c r="D2855" s="31"/>
      <c r="E2855" s="31"/>
      <c r="F2855" s="31" t="str">
        <f>IF(A2855&lt;&gt;"", _xlfn.IFNA(INDEX('Systemmanager - Datenassistent'!$A$9:$AE$159,MATCH(A2855,Input_Lieferant!$B$9:$B$158,0),MATCH(W2855,'Systemmanager - Datenassistent'!$A$8:$AE$8,0)),""), "")&amp;""</f>
        <v/>
      </c>
      <c r="G2855" s="31"/>
      <c r="H2855" s="31"/>
      <c r="I2855" s="31"/>
      <c r="J2855" s="31"/>
      <c r="K2855" s="31"/>
      <c r="L2855" s="31"/>
      <c r="M2855" s="31"/>
      <c r="N2855" s="31"/>
      <c r="O2855" s="31"/>
      <c r="P2855" s="31"/>
      <c r="Q2855" s="31"/>
      <c r="R2855" s="31"/>
      <c r="S2855" s="31"/>
      <c r="T2855" s="31"/>
      <c r="U2855" s="31"/>
      <c r="V2855" s="31"/>
      <c r="W2855" s="31" t="str">
        <f t="shared" si="89"/>
        <v>V_MIET_RELEVANZ</v>
      </c>
      <c r="X2855" s="31"/>
      <c r="Y2855" s="31"/>
      <c r="Z2855" s="31"/>
      <c r="AA2855" s="31"/>
      <c r="AB2855" s="31"/>
      <c r="AC2855" s="31"/>
      <c r="AD2855" s="31"/>
      <c r="AE2855" s="31"/>
      <c r="AF2855" s="31"/>
      <c r="AG2855" s="31"/>
      <c r="AH2855" s="31"/>
    </row>
    <row r="2856" spans="1:34" x14ac:dyDescent="0.4">
      <c r="A2856" s="31">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31"/>
      <c r="C2856" s="25" t="str">
        <f t="shared" si="88"/>
        <v>001</v>
      </c>
      <c r="D2856" s="31"/>
      <c r="E2856" s="31"/>
      <c r="F2856" s="31" t="str">
        <f>IF(A2856&lt;&gt;"", _xlfn.IFNA(INDEX('Systemmanager - Datenassistent'!$A$9:$AE$159,MATCH(A2856,Input_Lieferant!$B$9:$B$158,0),MATCH(W2856,'Systemmanager - Datenassistent'!$A$8:$AE$8,0)),""), "")&amp;""</f>
        <v>8</v>
      </c>
      <c r="G2856" s="31"/>
      <c r="H2856" s="31"/>
      <c r="I2856" s="31"/>
      <c r="J2856" s="31"/>
      <c r="K2856" s="31"/>
      <c r="L2856" s="31"/>
      <c r="M2856" s="31"/>
      <c r="N2856" s="31"/>
      <c r="O2856" s="31"/>
      <c r="P2856" s="31"/>
      <c r="Q2856" s="31"/>
      <c r="R2856" s="31"/>
      <c r="S2856" s="31"/>
      <c r="T2856" s="31"/>
      <c r="U2856" s="31"/>
      <c r="V2856" s="31"/>
      <c r="W2856" s="31" t="str">
        <f t="shared" si="89"/>
        <v>V_NACHSCHUBKLASSE</v>
      </c>
      <c r="X2856" s="31"/>
      <c r="Y2856" s="31"/>
      <c r="Z2856" s="31"/>
      <c r="AA2856" s="31"/>
      <c r="AB2856" s="31"/>
      <c r="AC2856" s="31"/>
      <c r="AD2856" s="31"/>
      <c r="AE2856" s="31"/>
      <c r="AF2856" s="31"/>
      <c r="AG2856" s="31"/>
      <c r="AH2856" s="31"/>
    </row>
    <row r="2857" spans="1:34" x14ac:dyDescent="0.4">
      <c r="A2857" s="31">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31"/>
      <c r="C2857" s="25" t="str">
        <f t="shared" si="88"/>
        <v>001</v>
      </c>
      <c r="D2857" s="31"/>
      <c r="E2857" s="31"/>
      <c r="F2857" s="31" t="str">
        <f>IF(A2857&lt;&gt;"", _xlfn.IFNA(INDEX(Input_Lieferant!$A$9:$AS$159,MATCH(A2857,Input_Lieferant!$B$9:$B$158,0),MATCH(W2857,Input_Lieferant!$A$8:$AS$8,0)),""), "")&amp;""</f>
        <v>31</v>
      </c>
      <c r="G2857" s="31"/>
      <c r="H2857" s="31"/>
      <c r="I2857" s="31"/>
      <c r="J2857" s="31"/>
      <c r="K2857" s="31"/>
      <c r="L2857" s="31"/>
      <c r="M2857" s="31"/>
      <c r="N2857" s="31"/>
      <c r="O2857" s="31"/>
      <c r="P2857" s="31"/>
      <c r="Q2857" s="31"/>
      <c r="R2857" s="31"/>
      <c r="S2857" s="31"/>
      <c r="T2857" s="31"/>
      <c r="U2857" s="31"/>
      <c r="V2857" s="31"/>
      <c r="W2857" s="31" t="str">
        <f t="shared" si="89"/>
        <v>V_LAGERFAEHIGKEIT</v>
      </c>
      <c r="X2857" s="31"/>
      <c r="Y2857" s="31"/>
      <c r="Z2857" s="31"/>
      <c r="AA2857" s="31"/>
      <c r="AB2857" s="31"/>
      <c r="AC2857" s="31"/>
      <c r="AD2857" s="31"/>
      <c r="AE2857" s="31"/>
      <c r="AF2857" s="31"/>
      <c r="AG2857" s="31"/>
      <c r="AH2857" s="31"/>
    </row>
    <row r="2858" spans="1:34" x14ac:dyDescent="0.4">
      <c r="A2858" s="31">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31"/>
      <c r="C2858" s="25" t="str">
        <f t="shared" si="88"/>
        <v>001</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31"/>
      <c r="H2858" s="31"/>
      <c r="I2858" s="31"/>
      <c r="J2858" s="31"/>
      <c r="K2858" s="31"/>
      <c r="L2858" s="31"/>
      <c r="M2858" s="31"/>
      <c r="N2858" s="31"/>
      <c r="O2858" s="31"/>
      <c r="P2858" s="31"/>
      <c r="Q2858" s="31"/>
      <c r="R2858" s="31"/>
      <c r="S2858" s="31"/>
      <c r="T2858" s="31"/>
      <c r="U2858" s="31"/>
      <c r="V2858" s="31"/>
      <c r="W2858" s="31" t="str">
        <f t="shared" si="89"/>
        <v>V_BETRIEBSMITTEL</v>
      </c>
      <c r="X2858" s="31"/>
      <c r="Y2858" s="31"/>
      <c r="Z2858" s="31"/>
      <c r="AA2858" s="31"/>
      <c r="AB2858" s="31"/>
      <c r="AC2858" s="31"/>
      <c r="AD2858" s="31"/>
      <c r="AE2858" s="31"/>
      <c r="AF2858" s="31"/>
      <c r="AG2858" s="31"/>
      <c r="AH2858" s="31"/>
    </row>
    <row r="2859" spans="1:34" x14ac:dyDescent="0.4">
      <c r="A2859" s="31">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31"/>
      <c r="C2859" s="25" t="str">
        <f t="shared" si="88"/>
        <v>001</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V_SONDERBETRIEBSMITTEL_MKZ</v>
      </c>
      <c r="X2859" s="31"/>
      <c r="Y2859" s="31"/>
      <c r="Z2859" s="31"/>
      <c r="AA2859" s="31"/>
      <c r="AB2859" s="31"/>
      <c r="AC2859" s="31"/>
      <c r="AD2859" s="31"/>
      <c r="AE2859" s="31"/>
      <c r="AF2859" s="31"/>
      <c r="AG2859" s="31"/>
      <c r="AH2859" s="31"/>
    </row>
    <row r="2860" spans="1:34" x14ac:dyDescent="0.4">
      <c r="A2860" s="31">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31"/>
      <c r="C2860" s="25" t="str">
        <f t="shared" si="88"/>
        <v>001</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V_SONDERBETRIEBSMITTEL_PRD</v>
      </c>
      <c r="X2860" s="31"/>
      <c r="Y2860" s="31"/>
      <c r="Z2860" s="31"/>
      <c r="AA2860" s="31"/>
      <c r="AB2860" s="31"/>
      <c r="AC2860" s="31"/>
      <c r="AD2860" s="31"/>
      <c r="AE2860" s="31"/>
      <c r="AF2860" s="31"/>
      <c r="AG2860" s="31"/>
      <c r="AH2860" s="31"/>
    </row>
    <row r="2861" spans="1:34" x14ac:dyDescent="0.4">
      <c r="A2861" s="31">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31"/>
      <c r="C2861" s="25" t="str">
        <f t="shared" si="88"/>
        <v>001</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V_SONDERBETRIEBSMITTEL_TRP</v>
      </c>
      <c r="X2861" s="31"/>
      <c r="Y2861" s="31"/>
      <c r="Z2861" s="31"/>
      <c r="AA2861" s="31"/>
      <c r="AB2861" s="31"/>
      <c r="AC2861" s="31"/>
      <c r="AD2861" s="31"/>
      <c r="AE2861" s="31"/>
      <c r="AF2861" s="31"/>
      <c r="AG2861" s="31"/>
      <c r="AH2861" s="31"/>
    </row>
    <row r="2862" spans="1:34" x14ac:dyDescent="0.4">
      <c r="A2862" s="31">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31"/>
      <c r="C2862" s="25" t="str">
        <f t="shared" si="88"/>
        <v>001</v>
      </c>
      <c r="D2862" s="31"/>
      <c r="E2862" s="31"/>
      <c r="F2862" s="31" t="str">
        <f>IF(A2862&lt;&gt;"", _xlfn.IFNA(INDEX(Grunddaten!$A$9:$S$159,MATCH(A2862,Input_Lieferant!$B$9:$B$158,0),MATCH(W2862,Grunddaten!$A$8:$M$8,0)),""), "")&amp;""</f>
        <v>FafQJRiGBfgxxPtuRRuPyQWabRneFO</v>
      </c>
      <c r="G2862" s="31"/>
      <c r="H2862" s="31"/>
      <c r="I2862" s="31"/>
      <c r="J2862" s="31"/>
      <c r="K2862" s="31"/>
      <c r="L2862" s="31"/>
      <c r="M2862" s="31"/>
      <c r="N2862" s="31"/>
      <c r="O2862" s="31"/>
      <c r="P2862" s="31"/>
      <c r="Q2862" s="31"/>
      <c r="R2862" s="31"/>
      <c r="S2862" s="31"/>
      <c r="T2862" s="31"/>
      <c r="U2862" s="31"/>
      <c r="V2862" s="31"/>
      <c r="W2862" s="31" t="str">
        <f t="shared" si="89"/>
        <v>V_A_NUMMER</v>
      </c>
      <c r="X2862" s="31"/>
      <c r="Y2862" s="31"/>
      <c r="Z2862" s="31"/>
      <c r="AA2862" s="31"/>
      <c r="AB2862" s="31"/>
      <c r="AC2862" s="31"/>
      <c r="AD2862" s="31"/>
      <c r="AE2862" s="31"/>
      <c r="AF2862" s="31"/>
      <c r="AG2862" s="31"/>
      <c r="AH2862" s="31"/>
    </row>
    <row r="2863" spans="1:34" x14ac:dyDescent="0.4">
      <c r="A2863" s="31">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31"/>
      <c r="C2863" s="25" t="str">
        <f t="shared" si="88"/>
        <v>001</v>
      </c>
      <c r="D2863" s="31"/>
      <c r="E2863" s="31"/>
      <c r="F2863" s="31" t="str">
        <f>IF(A2863&lt;&gt;"", _xlfn.IFNA(INDEX(Grunddaten!$A$9:$S$159,MATCH(A2863,Input_Lieferant!$B$9:$B$158,0),MATCH(W2863,Grunddaten!$A$8:$M$8,0)),""), "")&amp;""</f>
        <v>2.94</v>
      </c>
      <c r="G2863" s="31"/>
      <c r="H2863" s="31"/>
      <c r="I2863" s="31"/>
      <c r="J2863" s="31"/>
      <c r="K2863" s="31"/>
      <c r="L2863" s="31"/>
      <c r="M2863" s="31"/>
      <c r="N2863" s="31"/>
      <c r="O2863" s="31"/>
      <c r="P2863" s="31"/>
      <c r="Q2863" s="31"/>
      <c r="R2863" s="31"/>
      <c r="S2863" s="31"/>
      <c r="T2863" s="31"/>
      <c r="U2863" s="31"/>
      <c r="V2863" s="31"/>
      <c r="W2863" s="31" t="str">
        <f t="shared" si="89"/>
        <v>V_REVFREMD</v>
      </c>
      <c r="X2863" s="31"/>
      <c r="Y2863" s="31"/>
      <c r="Z2863" s="31"/>
      <c r="AA2863" s="31"/>
      <c r="AB2863" s="31"/>
      <c r="AC2863" s="31"/>
      <c r="AD2863" s="31"/>
      <c r="AE2863" s="31"/>
      <c r="AF2863" s="31"/>
      <c r="AG2863" s="31"/>
      <c r="AH2863" s="31"/>
    </row>
    <row r="2864" spans="1:34" x14ac:dyDescent="0.4">
      <c r="A2864" s="31">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31"/>
      <c r="C2864" s="25" t="str">
        <f t="shared" si="88"/>
        <v>001</v>
      </c>
      <c r="D2864" s="31"/>
      <c r="E2864" s="31"/>
      <c r="F2864" s="31" t="str">
        <f>IF(A2864&lt;&gt;"", _xlfn.IFNA(INDEX(Grunddaten!$A$9:$S$159,MATCH(A2864,Input_Lieferant!$B$9:$B$158,0),MATCH(W2864,Grunddaten!$A$8:$M$8,0)),""), "")&amp;""</f>
        <v>4.41</v>
      </c>
      <c r="G2864" s="31"/>
      <c r="H2864" s="31"/>
      <c r="I2864" s="31"/>
      <c r="J2864" s="31"/>
      <c r="K2864" s="31"/>
      <c r="L2864" s="31"/>
      <c r="M2864" s="31"/>
      <c r="N2864" s="31"/>
      <c r="O2864" s="31"/>
      <c r="P2864" s="31"/>
      <c r="Q2864" s="31"/>
      <c r="R2864" s="31"/>
      <c r="S2864" s="31"/>
      <c r="T2864" s="31"/>
      <c r="U2864" s="31"/>
      <c r="V2864" s="31"/>
      <c r="W2864" s="31" t="str">
        <f t="shared" si="89"/>
        <v>V_REVEIGEN</v>
      </c>
      <c r="X2864" s="31"/>
      <c r="Y2864" s="31"/>
      <c r="Z2864" s="31"/>
      <c r="AA2864" s="31"/>
      <c r="AB2864" s="31"/>
      <c r="AC2864" s="31"/>
      <c r="AD2864" s="31"/>
      <c r="AE2864" s="31"/>
      <c r="AF2864" s="31"/>
      <c r="AG2864" s="31"/>
      <c r="AH2864" s="31"/>
    </row>
    <row r="2865" spans="1:34" x14ac:dyDescent="0.4">
      <c r="A2865" s="31">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31"/>
      <c r="C2865" s="25" t="str">
        <f t="shared" si="88"/>
        <v>001</v>
      </c>
      <c r="D2865" s="31"/>
      <c r="E2865" s="31"/>
      <c r="F2865" s="31" t="str">
        <f>IF(A2865&lt;&gt;"", _xlfn.IFNA(INDEX('Systemmanager - Datenassistent'!$A$9:$AE$159,MATCH(A2865,Input_Lieferant!$B$9:$B$158,0),MATCH(W2865,'Systemmanager - Datenassistent'!$A$8:$AE$8,0)),""), "")&amp;""</f>
        <v>NGcPeXtbelTxaoymvdyBEyExGQWWiL</v>
      </c>
      <c r="G2865" s="31"/>
      <c r="H2865" s="31"/>
      <c r="I2865" s="31"/>
      <c r="J2865" s="31"/>
      <c r="K2865" s="31"/>
      <c r="L2865" s="31"/>
      <c r="M2865" s="31"/>
      <c r="N2865" s="31"/>
      <c r="O2865" s="31"/>
      <c r="P2865" s="31"/>
      <c r="Q2865" s="31"/>
      <c r="R2865" s="31"/>
      <c r="S2865" s="31"/>
      <c r="T2865" s="31"/>
      <c r="U2865" s="31"/>
      <c r="V2865" s="31"/>
      <c r="W2865" s="31" t="str">
        <f t="shared" si="89"/>
        <v>V_SYSTEMMANAGER</v>
      </c>
      <c r="X2865" s="31"/>
      <c r="Y2865" s="31"/>
      <c r="Z2865" s="31"/>
      <c r="AA2865" s="31"/>
      <c r="AB2865" s="31"/>
      <c r="AC2865" s="31"/>
      <c r="AD2865" s="31"/>
      <c r="AE2865" s="31"/>
      <c r="AF2865" s="31"/>
      <c r="AG2865" s="31"/>
      <c r="AH2865" s="31"/>
    </row>
    <row r="2866" spans="1:34" x14ac:dyDescent="0.4">
      <c r="A2866" s="31">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31"/>
      <c r="C2866" s="25" t="str">
        <f t="shared" si="88"/>
        <v>001</v>
      </c>
      <c r="D2866" s="31"/>
      <c r="E2866" s="31"/>
      <c r="F2866" s="31" t="str">
        <f>IF(A2866&lt;&gt;"", _xlfn.IFNA(INDEX(Grunddaten!$A$9:$S$159,MATCH(A2866,Input_Lieferant!$B$9:$B$158,0),MATCH(W2866,Grunddaten!$A$8:$M$8,0)),""), "")&amp;""</f>
        <v>N</v>
      </c>
      <c r="G2866" s="31"/>
      <c r="H2866" s="31"/>
      <c r="I2866" s="31"/>
      <c r="J2866" s="31"/>
      <c r="K2866" s="31"/>
      <c r="L2866" s="31"/>
      <c r="M2866" s="31"/>
      <c r="N2866" s="31"/>
      <c r="O2866" s="31"/>
      <c r="P2866" s="31"/>
      <c r="Q2866" s="31"/>
      <c r="R2866" s="31"/>
      <c r="S2866" s="31"/>
      <c r="T2866" s="31"/>
      <c r="U2866" s="31"/>
      <c r="V2866" s="31"/>
      <c r="W2866" s="31" t="str">
        <f t="shared" si="89"/>
        <v>V_UEBERSETZUNG</v>
      </c>
      <c r="X2866" s="31"/>
      <c r="Y2866" s="31"/>
      <c r="Z2866" s="31"/>
      <c r="AA2866" s="31"/>
      <c r="AB2866" s="31"/>
      <c r="AC2866" s="31"/>
      <c r="AD2866" s="31"/>
      <c r="AE2866" s="31"/>
      <c r="AF2866" s="31"/>
      <c r="AG2866" s="31"/>
      <c r="AH2866" s="31"/>
    </row>
    <row r="2867" spans="1:34" x14ac:dyDescent="0.4">
      <c r="A2867" s="31">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31"/>
      <c r="C2867" s="25" t="str">
        <f t="shared" si="88"/>
        <v>001</v>
      </c>
      <c r="D2867" s="31"/>
      <c r="E2867" s="31"/>
      <c r="F2867" s="31" t="str">
        <f>IF(A2867&lt;&gt;"", _xlfn.IFNA(INDEX('Systemmanager - Datenassistent'!$A$9:$AE$159,MATCH(A2867,Input_Lieferant!$B$9:$B$158,0),MATCH(W2867,'Systemmanager - Datenassistent'!$A$8:$AE$8,0)),""), "")&amp;""</f>
        <v>iUNzzhNdjscRGGSugEhNsQKCgxQdFd</v>
      </c>
      <c r="G2867" s="31"/>
      <c r="H2867" s="31"/>
      <c r="I2867" s="31"/>
      <c r="J2867" s="31"/>
      <c r="K2867" s="31"/>
      <c r="L2867" s="31"/>
      <c r="M2867" s="31"/>
      <c r="N2867" s="31"/>
      <c r="O2867" s="31"/>
      <c r="P2867" s="31"/>
      <c r="Q2867" s="31"/>
      <c r="R2867" s="31"/>
      <c r="S2867" s="31"/>
      <c r="T2867" s="31"/>
      <c r="U2867" s="31"/>
      <c r="V2867" s="31"/>
      <c r="W2867" s="31" t="str">
        <f t="shared" si="89"/>
        <v>V_KENNZIFFER</v>
      </c>
      <c r="X2867" s="31"/>
      <c r="Y2867" s="31"/>
      <c r="Z2867" s="31"/>
      <c r="AA2867" s="31"/>
      <c r="AB2867" s="31"/>
      <c r="AC2867" s="31"/>
      <c r="AD2867" s="31"/>
      <c r="AE2867" s="31"/>
      <c r="AF2867" s="31"/>
      <c r="AG2867" s="31"/>
      <c r="AH2867" s="31"/>
    </row>
    <row r="2868" spans="1:34" x14ac:dyDescent="0.4">
      <c r="A2868" s="31">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31"/>
      <c r="C2868" s="25" t="str">
        <f t="shared" si="88"/>
        <v>001</v>
      </c>
      <c r="D2868" s="31"/>
      <c r="E2868" s="31"/>
      <c r="F2868" s="31" t="str">
        <f>IF(A2868&lt;&gt;"", _xlfn.IFNA(INDEX('Systemmanager - Datenassistent'!$A$9:$AE$159,MATCH(A2868,Input_Lieferant!$B$9:$B$158,0),MATCH(W2868,'Systemmanager - Datenassistent'!$A$8:$AE$8,0)),""), "")&amp;""</f>
        <v>iywvzyDRVOLUWAbjFUWdWRJNccCRjT</v>
      </c>
      <c r="G2868" s="31"/>
      <c r="H2868" s="31"/>
      <c r="I2868" s="31"/>
      <c r="J2868" s="31"/>
      <c r="K2868" s="31"/>
      <c r="L2868" s="31"/>
      <c r="M2868" s="31"/>
      <c r="N2868" s="31"/>
      <c r="O2868" s="31"/>
      <c r="P2868" s="31"/>
      <c r="Q2868" s="31"/>
      <c r="R2868" s="31"/>
      <c r="S2868" s="31"/>
      <c r="T2868" s="31"/>
      <c r="U2868" s="31"/>
      <c r="V2868" s="31"/>
      <c r="W2868" s="31" t="str">
        <f t="shared" si="89"/>
        <v>V_NEXT_HIGHER</v>
      </c>
      <c r="X2868" s="31"/>
      <c r="Y2868" s="31"/>
      <c r="Z2868" s="31"/>
      <c r="AA2868" s="31"/>
      <c r="AB2868" s="31"/>
      <c r="AC2868" s="31"/>
      <c r="AD2868" s="31"/>
      <c r="AE2868" s="31"/>
      <c r="AF2868" s="31"/>
      <c r="AG2868" s="31"/>
      <c r="AH2868" s="31"/>
    </row>
    <row r="2869" spans="1:34" x14ac:dyDescent="0.4">
      <c r="A2869" s="31">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31"/>
      <c r="C2869" s="25" t="str">
        <f t="shared" si="88"/>
        <v>001</v>
      </c>
      <c r="D2869" s="31"/>
      <c r="E2869" s="31"/>
      <c r="F2869" s="31" t="str">
        <f>IF(A2869&lt;&gt;"", _xlfn.IFNA(INDEX(Grunddaten!$A$9:$S$159,MATCH(A2869,Input_Lieferant!$B$9:$B$158,0),MATCH(W2869,Grunddaten!$A$8:$M$8,0)),""), "")&amp;""</f>
        <v>J</v>
      </c>
      <c r="G2869" s="31"/>
      <c r="H2869" s="31"/>
      <c r="I2869" s="31"/>
      <c r="J2869" s="31"/>
      <c r="K2869" s="31"/>
      <c r="L2869" s="31"/>
      <c r="M2869" s="31"/>
      <c r="N2869" s="31"/>
      <c r="O2869" s="31"/>
      <c r="P2869" s="31"/>
      <c r="Q2869" s="31"/>
      <c r="R2869" s="31"/>
      <c r="S2869" s="31"/>
      <c r="T2869" s="31"/>
      <c r="U2869" s="31"/>
      <c r="V2869" s="31"/>
      <c r="W2869" s="31" t="str">
        <f t="shared" si="89"/>
        <v>V_ZERTFLUG</v>
      </c>
      <c r="X2869" s="31"/>
      <c r="Y2869" s="31"/>
      <c r="Z2869" s="31"/>
      <c r="AA2869" s="31"/>
      <c r="AB2869" s="31"/>
      <c r="AC2869" s="31"/>
      <c r="AD2869" s="31"/>
      <c r="AE2869" s="31"/>
      <c r="AF2869" s="31"/>
      <c r="AG2869" s="31"/>
      <c r="AH2869" s="31"/>
    </row>
    <row r="2870" spans="1:34" x14ac:dyDescent="0.4">
      <c r="A2870" s="31">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31"/>
      <c r="C2870" s="25" t="str">
        <f t="shared" si="88"/>
        <v>001</v>
      </c>
      <c r="D2870" s="31"/>
      <c r="E2870" s="31"/>
      <c r="F2870" s="31" t="str">
        <f>IF(A2870&lt;&gt;"", _xlfn.IFNA(INDEX('Systemmanager - Datenassistent'!$A$9:$AE$159,MATCH(A2870,Input_Lieferant!$B$9:$B$158,0),MATCH(W2870,'Systemmanager - Datenassistent'!$A$8:$AE$8,0)),""), "")&amp;""</f>
        <v>X</v>
      </c>
      <c r="G2870" s="31"/>
      <c r="H2870" s="31"/>
      <c r="I2870" s="31"/>
      <c r="J2870" s="31"/>
      <c r="K2870" s="31"/>
      <c r="L2870" s="31"/>
      <c r="M2870" s="31"/>
      <c r="N2870" s="31"/>
      <c r="O2870" s="31"/>
      <c r="P2870" s="31"/>
      <c r="Q2870" s="31"/>
      <c r="R2870" s="31"/>
      <c r="S2870" s="31"/>
      <c r="T2870" s="31"/>
      <c r="U2870" s="31"/>
      <c r="V2870" s="31"/>
      <c r="W2870" s="31" t="str">
        <f t="shared" si="89"/>
        <v>V_APM</v>
      </c>
      <c r="X2870" s="31"/>
      <c r="Y2870" s="31"/>
      <c r="Z2870" s="31"/>
      <c r="AA2870" s="31"/>
      <c r="AB2870" s="31"/>
      <c r="AC2870" s="31"/>
      <c r="AD2870" s="31"/>
      <c r="AE2870" s="31"/>
      <c r="AF2870" s="31"/>
      <c r="AG2870" s="31"/>
      <c r="AH2870" s="31"/>
    </row>
    <row r="2871" spans="1:34" x14ac:dyDescent="0.4">
      <c r="A2871" s="31">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31"/>
      <c r="C2871" s="25" t="str">
        <f t="shared" si="88"/>
        <v>001</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V_CHEOPS</v>
      </c>
      <c r="X2871" s="31"/>
      <c r="Y2871" s="31"/>
      <c r="Z2871" s="31"/>
      <c r="AA2871" s="31"/>
      <c r="AB2871" s="31"/>
      <c r="AC2871" s="31"/>
      <c r="AD2871" s="31"/>
      <c r="AE2871" s="31"/>
      <c r="AF2871" s="31"/>
      <c r="AG2871" s="31"/>
      <c r="AH2871" s="31"/>
    </row>
    <row r="2872" spans="1:34" x14ac:dyDescent="0.4">
      <c r="A2872" s="31">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31"/>
      <c r="C2872" s="25" t="str">
        <f t="shared" si="88"/>
        <v>001</v>
      </c>
      <c r="D2872" s="31"/>
      <c r="E2872" s="31"/>
      <c r="F2872" s="31" t="str">
        <f>IF(A2872&lt;&gt;"", _xlfn.IFNA(INDEX('Systemmanager - Datenassistent'!$A$9:$AE$159,MATCH(A2872,Input_Lieferant!$B$9:$B$158,0),MATCH(W2872,'Systemmanager - Datenassistent'!$A$8:$AE$8,0)),""), "")&amp;""</f>
        <v/>
      </c>
      <c r="G2872" s="31"/>
      <c r="H2872" s="31"/>
      <c r="I2872" s="31"/>
      <c r="J2872" s="31"/>
      <c r="K2872" s="31"/>
      <c r="L2872" s="31"/>
      <c r="M2872" s="31"/>
      <c r="N2872" s="31"/>
      <c r="O2872" s="31"/>
      <c r="P2872" s="31"/>
      <c r="Q2872" s="31"/>
      <c r="R2872" s="31"/>
      <c r="S2872" s="31"/>
      <c r="T2872" s="31"/>
      <c r="U2872" s="31"/>
      <c r="V2872" s="31"/>
      <c r="W2872" s="31" t="str">
        <f t="shared" si="89"/>
        <v>V_SVSAA</v>
      </c>
      <c r="X2872" s="31"/>
      <c r="Y2872" s="31"/>
      <c r="Z2872" s="31"/>
      <c r="AA2872" s="31"/>
      <c r="AB2872" s="31"/>
      <c r="AC2872" s="31"/>
      <c r="AD2872" s="31"/>
      <c r="AE2872" s="31"/>
      <c r="AF2872" s="31"/>
      <c r="AG2872" s="31"/>
      <c r="AH2872" s="31"/>
    </row>
    <row r="2873" spans="1:34" x14ac:dyDescent="0.4">
      <c r="A2873" s="31">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31"/>
      <c r="C2873" s="25" t="str">
        <f t="shared" si="88"/>
        <v>001</v>
      </c>
      <c r="D2873" s="31"/>
      <c r="E2873" s="31"/>
      <c r="F2873" s="31" t="str">
        <f>IF(A2873&lt;&gt;"", IFERROR(ROUND(INDEX(Input_Lieferant!$A$9:$AS$159,MATCH(A2873,Input_Lieferant!$B$9:$B$158,0),MATCH(W2873,Input_Lieferant!$A$8:$AS$8,0)),2),""), "")&amp;""</f>
        <v>8.53</v>
      </c>
      <c r="G2873" s="31"/>
      <c r="H2873" s="31"/>
      <c r="I2873" s="31"/>
      <c r="J2873" s="31"/>
      <c r="K2873" s="31"/>
      <c r="L2873" s="31"/>
      <c r="M2873" s="31"/>
      <c r="N2873" s="31"/>
      <c r="O2873" s="31"/>
      <c r="P2873" s="31"/>
      <c r="Q2873" s="31"/>
      <c r="R2873" s="31"/>
      <c r="S2873" s="31"/>
      <c r="T2873" s="31"/>
      <c r="U2873" s="31"/>
      <c r="V2873" s="31"/>
      <c r="W2873" s="31" t="str">
        <f t="shared" si="89"/>
        <v>V_BEWERTUNGSPREIS</v>
      </c>
      <c r="X2873" s="31"/>
      <c r="Y2873" s="31"/>
      <c r="Z2873" s="31"/>
      <c r="AA2873" s="31"/>
      <c r="AB2873" s="31"/>
      <c r="AC2873" s="31"/>
      <c r="AD2873" s="31"/>
      <c r="AE2873" s="31"/>
      <c r="AF2873" s="31"/>
      <c r="AG2873" s="31"/>
      <c r="AH2873" s="31"/>
    </row>
    <row r="2874" spans="1:34" x14ac:dyDescent="0.4">
      <c r="A2874" s="31">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31"/>
      <c r="C2874" s="25" t="str">
        <f t="shared" si="88"/>
        <v>001</v>
      </c>
      <c r="D2874" s="31"/>
      <c r="E2874" s="31"/>
      <c r="F2874" s="31" t="str">
        <f>IF(A2874&lt;&gt;"", _xlfn.IFNA(INDEX(Input_Lieferant!$A$9:$AS$159,MATCH(A2874,Input_Lieferant!$B$9:$B$158,0),MATCH(W2874,Input_Lieferant!$A$8:$AS$8,0)),""), "")&amp;""</f>
        <v>CHF</v>
      </c>
      <c r="G2874" s="31"/>
      <c r="H2874" s="31"/>
      <c r="I2874" s="31"/>
      <c r="J2874" s="31"/>
      <c r="K2874" s="31"/>
      <c r="L2874" s="31"/>
      <c r="M2874" s="31"/>
      <c r="N2874" s="31"/>
      <c r="O2874" s="31"/>
      <c r="P2874" s="31"/>
      <c r="Q2874" s="31"/>
      <c r="R2874" s="31"/>
      <c r="S2874" s="31"/>
      <c r="T2874" s="31"/>
      <c r="U2874" s="31"/>
      <c r="V2874" s="31"/>
      <c r="W2874" s="31" t="str">
        <f t="shared" si="89"/>
        <v>V_WAEHRUNG</v>
      </c>
      <c r="X2874" s="31"/>
      <c r="Y2874" s="31"/>
      <c r="Z2874" s="31"/>
      <c r="AA2874" s="31"/>
      <c r="AB2874" s="31"/>
      <c r="AC2874" s="31"/>
      <c r="AD2874" s="31"/>
      <c r="AE2874" s="31"/>
      <c r="AF2874" s="31"/>
      <c r="AG2874" s="31"/>
      <c r="AH2874" s="31"/>
    </row>
    <row r="2875" spans="1:34" x14ac:dyDescent="0.4">
      <c r="A2875" s="31">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31"/>
      <c r="C2875" s="25" t="str">
        <f t="shared" si="88"/>
        <v>001</v>
      </c>
      <c r="D2875" s="31"/>
      <c r="E2875" s="31"/>
      <c r="F2875" s="31" t="str">
        <f>IF(A2875&lt;&gt;"", _xlfn.IFNA(INDEX(Input_Lieferant!$A$9:$AS$159,MATCH(A2875,Input_Lieferant!$B$9:$B$158,0),MATCH(W2875,Input_Lieferant!$A$8:$AS$8,0)),""), "")&amp;""</f>
        <v>64</v>
      </c>
      <c r="G2875" s="31"/>
      <c r="H2875" s="31"/>
      <c r="I2875" s="31"/>
      <c r="J2875" s="31"/>
      <c r="K2875" s="31"/>
      <c r="L2875" s="31"/>
      <c r="M2875" s="31"/>
      <c r="N2875" s="31"/>
      <c r="O2875" s="31"/>
      <c r="P2875" s="31"/>
      <c r="Q2875" s="31"/>
      <c r="R2875" s="31"/>
      <c r="S2875" s="31"/>
      <c r="T2875" s="31"/>
      <c r="U2875" s="31"/>
      <c r="V2875" s="31"/>
      <c r="W2875" s="31" t="str">
        <f t="shared" si="89"/>
        <v>V_PREISEINHEIT</v>
      </c>
      <c r="X2875" s="31"/>
      <c r="Y2875" s="31"/>
      <c r="Z2875" s="31"/>
      <c r="AA2875" s="31"/>
      <c r="AB2875" s="31"/>
      <c r="AC2875" s="31"/>
      <c r="AD2875" s="31"/>
      <c r="AE2875" s="31"/>
      <c r="AF2875" s="31"/>
      <c r="AG2875" s="31"/>
      <c r="AH2875" s="31"/>
    </row>
    <row r="2876" spans="1:34" x14ac:dyDescent="0.4">
      <c r="A2876" s="31">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31"/>
      <c r="C2876" s="25" t="str">
        <f t="shared" si="88"/>
        <v>001</v>
      </c>
      <c r="D2876" s="31"/>
      <c r="E2876" s="31"/>
      <c r="F2876" s="31">
        <f ca="1">IF(A2876&lt;&gt;"",NOW(),"")</f>
        <v>45755.458306712964</v>
      </c>
      <c r="G2876" s="31"/>
      <c r="H2876" s="31"/>
      <c r="I2876" s="31"/>
      <c r="J2876" s="31"/>
      <c r="K2876" s="31"/>
      <c r="L2876" s="31"/>
      <c r="M2876" s="31"/>
      <c r="N2876" s="31"/>
      <c r="O2876" s="31"/>
      <c r="P2876" s="31"/>
      <c r="Q2876" s="31"/>
      <c r="R2876" s="31"/>
      <c r="S2876" s="31"/>
      <c r="T2876" s="31"/>
      <c r="U2876" s="31"/>
      <c r="V2876" s="31"/>
      <c r="W2876" s="31" t="str">
        <f t="shared" si="89"/>
        <v>V_GUELTIGAB</v>
      </c>
      <c r="X2876" s="31"/>
      <c r="Y2876" s="31"/>
      <c r="Z2876" s="31"/>
      <c r="AA2876" s="31"/>
      <c r="AB2876" s="31"/>
      <c r="AC2876" s="31"/>
      <c r="AD2876" s="31"/>
      <c r="AE2876" s="31"/>
      <c r="AF2876" s="31"/>
      <c r="AG2876" s="31"/>
      <c r="AH2876" s="31"/>
    </row>
    <row r="2877" spans="1:34" x14ac:dyDescent="0.4">
      <c r="A2877" s="31">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31"/>
      <c r="C2877" s="25" t="str">
        <f t="shared" si="88"/>
        <v>001</v>
      </c>
      <c r="D2877" s="31"/>
      <c r="E2877" s="31"/>
      <c r="F2877" s="31" t="str">
        <f>IF(A2877&lt;&gt;"", _xlfn.IFNA(INDEX('Systemmanager - Datenassistent'!$A$9:$AE$159,MATCH(A2877,Input_Lieferant!$B$9:$B$158,0),MATCH(W2877,'Systemmanager - Datenassistent'!$A$8:$AE$8,0)),""), "")&amp;""</f>
        <v>X</v>
      </c>
      <c r="G2877" s="31"/>
      <c r="H2877" s="31"/>
      <c r="I2877" s="31"/>
      <c r="J2877" s="31"/>
      <c r="K2877" s="31"/>
      <c r="L2877" s="31"/>
      <c r="M2877" s="31"/>
      <c r="N2877" s="31"/>
      <c r="O2877" s="31"/>
      <c r="P2877" s="31"/>
      <c r="Q2877" s="31"/>
      <c r="R2877" s="31"/>
      <c r="S2877" s="31"/>
      <c r="T2877" s="31"/>
      <c r="U2877" s="31"/>
      <c r="V2877" s="31"/>
      <c r="W2877" s="31" t="str">
        <f t="shared" si="89"/>
        <v>V_MIET_RELEVANZ</v>
      </c>
      <c r="X2877" s="31"/>
      <c r="Y2877" s="31"/>
      <c r="Z2877" s="31"/>
      <c r="AA2877" s="31"/>
      <c r="AB2877" s="31"/>
      <c r="AC2877" s="31"/>
      <c r="AD2877" s="31"/>
      <c r="AE2877" s="31"/>
      <c r="AF2877" s="31"/>
      <c r="AG2877" s="31"/>
      <c r="AH2877" s="31"/>
    </row>
    <row r="2878" spans="1:34" x14ac:dyDescent="0.4">
      <c r="A2878" s="31">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31"/>
      <c r="C2878" s="25" t="str">
        <f t="shared" si="88"/>
        <v>001</v>
      </c>
      <c r="D2878" s="31"/>
      <c r="E2878" s="31"/>
      <c r="F2878" s="31" t="str">
        <f>IF(A2878&lt;&gt;"", _xlfn.IFNA(INDEX('Systemmanager - Datenassistent'!$A$9:$AE$159,MATCH(A2878,Input_Lieferant!$B$9:$B$158,0),MATCH(W2878,'Systemmanager - Datenassistent'!$A$8:$AE$8,0)),""), "")&amp;""</f>
        <v>2</v>
      </c>
      <c r="G2878" s="31"/>
      <c r="H2878" s="31"/>
      <c r="I2878" s="31"/>
      <c r="J2878" s="31"/>
      <c r="K2878" s="31"/>
      <c r="L2878" s="31"/>
      <c r="M2878" s="31"/>
      <c r="N2878" s="31"/>
      <c r="O2878" s="31"/>
      <c r="P2878" s="31"/>
      <c r="Q2878" s="31"/>
      <c r="R2878" s="31"/>
      <c r="S2878" s="31"/>
      <c r="T2878" s="31"/>
      <c r="U2878" s="31"/>
      <c r="V2878" s="31"/>
      <c r="W2878" s="31" t="str">
        <f t="shared" si="89"/>
        <v>V_NACHSCHUBKLASSE</v>
      </c>
      <c r="X2878" s="31"/>
      <c r="Y2878" s="31"/>
      <c r="Z2878" s="31"/>
      <c r="AA2878" s="31"/>
      <c r="AB2878" s="31"/>
      <c r="AC2878" s="31"/>
      <c r="AD2878" s="31"/>
      <c r="AE2878" s="31"/>
      <c r="AF2878" s="31"/>
      <c r="AG2878" s="31"/>
      <c r="AH2878" s="31"/>
    </row>
    <row r="2879" spans="1:34" x14ac:dyDescent="0.4">
      <c r="A2879" s="31">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31"/>
      <c r="C2879" s="25" t="str">
        <f t="shared" si="88"/>
        <v>001</v>
      </c>
      <c r="D2879" s="31"/>
      <c r="E2879" s="31"/>
      <c r="F2879" s="31" t="str">
        <f>IF(A2879&lt;&gt;"", _xlfn.IFNA(INDEX(Input_Lieferant!$A$9:$AS$159,MATCH(A2879,Input_Lieferant!$B$9:$B$158,0),MATCH(W2879,Input_Lieferant!$A$8:$AS$8,0)),""), "")&amp;""</f>
        <v>28</v>
      </c>
      <c r="G2879" s="31"/>
      <c r="H2879" s="31"/>
      <c r="I2879" s="31"/>
      <c r="J2879" s="31"/>
      <c r="K2879" s="31"/>
      <c r="L2879" s="31"/>
      <c r="M2879" s="31"/>
      <c r="N2879" s="31"/>
      <c r="O2879" s="31"/>
      <c r="P2879" s="31"/>
      <c r="Q2879" s="31"/>
      <c r="R2879" s="31"/>
      <c r="S2879" s="31"/>
      <c r="T2879" s="31"/>
      <c r="U2879" s="31"/>
      <c r="V2879" s="31"/>
      <c r="W2879" s="31" t="str">
        <f t="shared" si="89"/>
        <v>V_LAGERFAEHIGKEIT</v>
      </c>
      <c r="X2879" s="31"/>
      <c r="Y2879" s="31"/>
      <c r="Z2879" s="31"/>
      <c r="AA2879" s="31"/>
      <c r="AB2879" s="31"/>
      <c r="AC2879" s="31"/>
      <c r="AD2879" s="31"/>
      <c r="AE2879" s="31"/>
      <c r="AF2879" s="31"/>
      <c r="AG2879" s="31"/>
      <c r="AH2879" s="31"/>
    </row>
    <row r="2880" spans="1:34" x14ac:dyDescent="0.4">
      <c r="A2880" s="31">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31"/>
      <c r="C2880" s="25" t="str">
        <f t="shared" si="88"/>
        <v>001</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31"/>
      <c r="H2880" s="31"/>
      <c r="I2880" s="31"/>
      <c r="J2880" s="31"/>
      <c r="K2880" s="31"/>
      <c r="L2880" s="31"/>
      <c r="M2880" s="31"/>
      <c r="N2880" s="31"/>
      <c r="O2880" s="31"/>
      <c r="P2880" s="31"/>
      <c r="Q2880" s="31"/>
      <c r="R2880" s="31"/>
      <c r="S2880" s="31"/>
      <c r="T2880" s="31"/>
      <c r="U2880" s="31"/>
      <c r="V2880" s="31"/>
      <c r="W2880" s="31" t="str">
        <f t="shared" si="89"/>
        <v>V_BETRIEBSMITTEL</v>
      </c>
      <c r="X2880" s="31"/>
      <c r="Y2880" s="31"/>
      <c r="Z2880" s="31"/>
      <c r="AA2880" s="31"/>
      <c r="AB2880" s="31"/>
      <c r="AC2880" s="31"/>
      <c r="AD2880" s="31"/>
      <c r="AE2880" s="31"/>
      <c r="AF2880" s="31"/>
      <c r="AG2880" s="31"/>
      <c r="AH2880" s="31"/>
    </row>
    <row r="2881" spans="1:34" x14ac:dyDescent="0.4">
      <c r="A2881" s="31">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31"/>
      <c r="C2881" s="25" t="str">
        <f t="shared" si="88"/>
        <v>001</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V_SONDERBETRIEBSMITTEL_MKZ</v>
      </c>
      <c r="X2881" s="31"/>
      <c r="Y2881" s="31"/>
      <c r="Z2881" s="31"/>
      <c r="AA2881" s="31"/>
      <c r="AB2881" s="31"/>
      <c r="AC2881" s="31"/>
      <c r="AD2881" s="31"/>
      <c r="AE2881" s="31"/>
      <c r="AF2881" s="31"/>
      <c r="AG2881" s="31"/>
      <c r="AH2881" s="31"/>
    </row>
    <row r="2882" spans="1:34" x14ac:dyDescent="0.4">
      <c r="A2882" s="31">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31"/>
      <c r="C2882" s="25" t="str">
        <f t="shared" ref="C2882:C2945" si="90">IF(A2882="","","001")</f>
        <v>001</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V_SONDERBETRIEBSMITTEL_PRD</v>
      </c>
      <c r="X2882" s="31"/>
      <c r="Y2882" s="31"/>
      <c r="Z2882" s="31"/>
      <c r="AA2882" s="31"/>
      <c r="AB2882" s="31"/>
      <c r="AC2882" s="31"/>
      <c r="AD2882" s="31"/>
      <c r="AE2882" s="31"/>
      <c r="AF2882" s="31"/>
      <c r="AG2882" s="31"/>
      <c r="AH2882" s="31"/>
    </row>
    <row r="2883" spans="1:34" x14ac:dyDescent="0.4">
      <c r="A2883" s="31">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31"/>
      <c r="C2883" s="25" t="str">
        <f t="shared" si="90"/>
        <v>001</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V_SONDERBETRIEBSMITTEL_TRP</v>
      </c>
      <c r="X2883" s="31"/>
      <c r="Y2883" s="31"/>
      <c r="Z2883" s="31"/>
      <c r="AA2883" s="31"/>
      <c r="AB2883" s="31"/>
      <c r="AC2883" s="31"/>
      <c r="AD2883" s="31"/>
      <c r="AE2883" s="31"/>
      <c r="AF2883" s="31"/>
      <c r="AG2883" s="31"/>
      <c r="AH2883" s="31"/>
    </row>
    <row r="2884" spans="1:34" x14ac:dyDescent="0.4">
      <c r="A2884" s="31">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31"/>
      <c r="C2884" s="25" t="str">
        <f t="shared" si="90"/>
        <v>001</v>
      </c>
      <c r="D2884" s="31"/>
      <c r="E2884" s="31"/>
      <c r="F2884" s="31" t="str">
        <f>IF(A2884&lt;&gt;"", _xlfn.IFNA(INDEX(Grunddaten!$A$9:$S$159,MATCH(A2884,Input_Lieferant!$B$9:$B$158,0),MATCH(W2884,Grunddaten!$A$8:$M$8,0)),""), "")&amp;""</f>
        <v>WeIpBqybfrtDAECahoNlSALAObTvei</v>
      </c>
      <c r="G2884" s="31"/>
      <c r="H2884" s="31"/>
      <c r="I2884" s="31"/>
      <c r="J2884" s="31"/>
      <c r="K2884" s="31"/>
      <c r="L2884" s="31"/>
      <c r="M2884" s="31"/>
      <c r="N2884" s="31"/>
      <c r="O2884" s="31"/>
      <c r="P2884" s="31"/>
      <c r="Q2884" s="31"/>
      <c r="R2884" s="31"/>
      <c r="S2884" s="31"/>
      <c r="T2884" s="31"/>
      <c r="U2884" s="31"/>
      <c r="V2884" s="31"/>
      <c r="W2884" s="31" t="str">
        <f t="shared" si="89"/>
        <v>V_A_NUMMER</v>
      </c>
      <c r="X2884" s="31"/>
      <c r="Y2884" s="31"/>
      <c r="Z2884" s="31"/>
      <c r="AA2884" s="31"/>
      <c r="AB2884" s="31"/>
      <c r="AC2884" s="31"/>
      <c r="AD2884" s="31"/>
      <c r="AE2884" s="31"/>
      <c r="AF2884" s="31"/>
      <c r="AG2884" s="31"/>
      <c r="AH2884" s="31"/>
    </row>
    <row r="2885" spans="1:34" x14ac:dyDescent="0.4">
      <c r="A2885" s="31">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31"/>
      <c r="C2885" s="25" t="str">
        <f t="shared" si="90"/>
        <v>001</v>
      </c>
      <c r="D2885" s="31"/>
      <c r="E2885" s="31"/>
      <c r="F2885" s="31" t="str">
        <f>IF(A2885&lt;&gt;"", _xlfn.IFNA(INDEX(Grunddaten!$A$9:$S$159,MATCH(A2885,Input_Lieferant!$B$9:$B$158,0),MATCH(W2885,Grunddaten!$A$8:$M$8,0)),""), "")&amp;""</f>
        <v>9.42</v>
      </c>
      <c r="G2885" s="31"/>
      <c r="H2885" s="31"/>
      <c r="I2885" s="31"/>
      <c r="J2885" s="31"/>
      <c r="K2885" s="31"/>
      <c r="L2885" s="31"/>
      <c r="M2885" s="31"/>
      <c r="N2885" s="31"/>
      <c r="O2885" s="31"/>
      <c r="P2885" s="31"/>
      <c r="Q2885" s="31"/>
      <c r="R2885" s="31"/>
      <c r="S2885" s="31"/>
      <c r="T2885" s="31"/>
      <c r="U2885" s="31"/>
      <c r="V2885" s="31"/>
      <c r="W2885" s="31" t="str">
        <f t="shared" si="89"/>
        <v>V_REVFREMD</v>
      </c>
      <c r="X2885" s="31"/>
      <c r="Y2885" s="31"/>
      <c r="Z2885" s="31"/>
      <c r="AA2885" s="31"/>
      <c r="AB2885" s="31"/>
      <c r="AC2885" s="31"/>
      <c r="AD2885" s="31"/>
      <c r="AE2885" s="31"/>
      <c r="AF2885" s="31"/>
      <c r="AG2885" s="31"/>
      <c r="AH2885" s="31"/>
    </row>
    <row r="2886" spans="1:34" x14ac:dyDescent="0.4">
      <c r="A2886" s="31">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31"/>
      <c r="C2886" s="25" t="str">
        <f t="shared" si="90"/>
        <v>001</v>
      </c>
      <c r="D2886" s="31"/>
      <c r="E2886" s="31"/>
      <c r="F2886" s="31" t="str">
        <f>IF(A2886&lt;&gt;"", _xlfn.IFNA(INDEX(Grunddaten!$A$9:$S$159,MATCH(A2886,Input_Lieferant!$B$9:$B$158,0),MATCH(W2886,Grunddaten!$A$8:$M$8,0)),""), "")&amp;""</f>
        <v>1.43</v>
      </c>
      <c r="G2886" s="31"/>
      <c r="H2886" s="31"/>
      <c r="I2886" s="31"/>
      <c r="J2886" s="31"/>
      <c r="K2886" s="31"/>
      <c r="L2886" s="31"/>
      <c r="M2886" s="31"/>
      <c r="N2886" s="31"/>
      <c r="O2886" s="31"/>
      <c r="P2886" s="31"/>
      <c r="Q2886" s="31"/>
      <c r="R2886" s="31"/>
      <c r="S2886" s="31"/>
      <c r="T2886" s="31"/>
      <c r="U2886" s="31"/>
      <c r="V2886" s="31"/>
      <c r="W2886" s="31" t="str">
        <f t="shared" si="89"/>
        <v>V_REVEIGEN</v>
      </c>
      <c r="X2886" s="31"/>
      <c r="Y2886" s="31"/>
      <c r="Z2886" s="31"/>
      <c r="AA2886" s="31"/>
      <c r="AB2886" s="31"/>
      <c r="AC2886" s="31"/>
      <c r="AD2886" s="31"/>
      <c r="AE2886" s="31"/>
      <c r="AF2886" s="31"/>
      <c r="AG2886" s="31"/>
      <c r="AH2886" s="31"/>
    </row>
    <row r="2887" spans="1:34" x14ac:dyDescent="0.4">
      <c r="A2887" s="31">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31"/>
      <c r="C2887" s="25" t="str">
        <f t="shared" si="90"/>
        <v>001</v>
      </c>
      <c r="D2887" s="31"/>
      <c r="E2887" s="31"/>
      <c r="F2887" s="31" t="str">
        <f>IF(A2887&lt;&gt;"", _xlfn.IFNA(INDEX('Systemmanager - Datenassistent'!$A$9:$AE$159,MATCH(A2887,Input_Lieferant!$B$9:$B$158,0),MATCH(W2887,'Systemmanager - Datenassistent'!$A$8:$AE$8,0)),""), "")&amp;""</f>
        <v>bqvmEiIHwlBlBpxtHiLUPhiLAAxRBC</v>
      </c>
      <c r="G2887" s="31"/>
      <c r="H2887" s="31"/>
      <c r="I2887" s="31"/>
      <c r="J2887" s="31"/>
      <c r="K2887" s="31"/>
      <c r="L2887" s="31"/>
      <c r="M2887" s="31"/>
      <c r="N2887" s="31"/>
      <c r="O2887" s="31"/>
      <c r="P2887" s="31"/>
      <c r="Q2887" s="31"/>
      <c r="R2887" s="31"/>
      <c r="S2887" s="31"/>
      <c r="T2887" s="31"/>
      <c r="U2887" s="31"/>
      <c r="V2887" s="31"/>
      <c r="W2887" s="31" t="str">
        <f t="shared" si="89"/>
        <v>V_SYSTEMMANAGER</v>
      </c>
      <c r="X2887" s="31"/>
      <c r="Y2887" s="31"/>
      <c r="Z2887" s="31"/>
      <c r="AA2887" s="31"/>
      <c r="AB2887" s="31"/>
      <c r="AC2887" s="31"/>
      <c r="AD2887" s="31"/>
      <c r="AE2887" s="31"/>
      <c r="AF2887" s="31"/>
      <c r="AG2887" s="31"/>
      <c r="AH2887" s="31"/>
    </row>
    <row r="2888" spans="1:34" x14ac:dyDescent="0.4">
      <c r="A2888" s="31">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31"/>
      <c r="C2888" s="25" t="str">
        <f t="shared" si="90"/>
        <v>001</v>
      </c>
      <c r="D2888" s="31"/>
      <c r="E2888" s="31"/>
      <c r="F2888" s="31" t="str">
        <f>IF(A2888&lt;&gt;"", _xlfn.IFNA(INDEX(Grunddaten!$A$9:$S$159,MATCH(A2888,Input_Lieferant!$B$9:$B$158,0),MATCH(W2888,Grunddaten!$A$8:$M$8,0)),""), "")&amp;""</f>
        <v>U</v>
      </c>
      <c r="G2888" s="31"/>
      <c r="H2888" s="31"/>
      <c r="I2888" s="31"/>
      <c r="J2888" s="31"/>
      <c r="K2888" s="31"/>
      <c r="L2888" s="31"/>
      <c r="M2888" s="31"/>
      <c r="N2888" s="31"/>
      <c r="O2888" s="31"/>
      <c r="P2888" s="31"/>
      <c r="Q2888" s="31"/>
      <c r="R2888" s="31"/>
      <c r="S2888" s="31"/>
      <c r="T2888" s="31"/>
      <c r="U2888" s="31"/>
      <c r="V2888" s="31"/>
      <c r="W2888" s="31" t="str">
        <f t="shared" si="89"/>
        <v>V_UEBERSETZUNG</v>
      </c>
      <c r="X2888" s="31"/>
      <c r="Y2888" s="31"/>
      <c r="Z2888" s="31"/>
      <c r="AA2888" s="31"/>
      <c r="AB2888" s="31"/>
      <c r="AC2888" s="31"/>
      <c r="AD2888" s="31"/>
      <c r="AE2888" s="31"/>
      <c r="AF2888" s="31"/>
      <c r="AG2888" s="31"/>
      <c r="AH2888" s="31"/>
    </row>
    <row r="2889" spans="1:34" x14ac:dyDescent="0.4">
      <c r="A2889" s="31">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31"/>
      <c r="C2889" s="25" t="str">
        <f t="shared" si="90"/>
        <v>001</v>
      </c>
      <c r="D2889" s="31"/>
      <c r="E2889" s="31"/>
      <c r="F2889" s="31" t="str">
        <f>IF(A2889&lt;&gt;"", _xlfn.IFNA(INDEX('Systemmanager - Datenassistent'!$A$9:$AE$159,MATCH(A2889,Input_Lieferant!$B$9:$B$158,0),MATCH(W2889,'Systemmanager - Datenassistent'!$A$8:$AE$8,0)),""), "")&amp;""</f>
        <v>qIlOSOdGwJQssiRXQihtiyLRNnJftS</v>
      </c>
      <c r="G2889" s="31"/>
      <c r="H2889" s="31"/>
      <c r="I2889" s="31"/>
      <c r="J2889" s="31"/>
      <c r="K2889" s="31"/>
      <c r="L2889" s="31"/>
      <c r="M2889" s="31"/>
      <c r="N2889" s="31"/>
      <c r="O2889" s="31"/>
      <c r="P2889" s="31"/>
      <c r="Q2889" s="31"/>
      <c r="R2889" s="31"/>
      <c r="S2889" s="31"/>
      <c r="T2889" s="31"/>
      <c r="U2889" s="31"/>
      <c r="V2889" s="31"/>
      <c r="W2889" s="31" t="str">
        <f t="shared" si="89"/>
        <v>V_KENNZIFFER</v>
      </c>
      <c r="X2889" s="31"/>
      <c r="Y2889" s="31"/>
      <c r="Z2889" s="31"/>
      <c r="AA2889" s="31"/>
      <c r="AB2889" s="31"/>
      <c r="AC2889" s="31"/>
      <c r="AD2889" s="31"/>
      <c r="AE2889" s="31"/>
      <c r="AF2889" s="31"/>
      <c r="AG2889" s="31"/>
      <c r="AH2889" s="31"/>
    </row>
    <row r="2890" spans="1:34" x14ac:dyDescent="0.4">
      <c r="A2890" s="31">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31"/>
      <c r="C2890" s="25" t="str">
        <f t="shared" si="90"/>
        <v>001</v>
      </c>
      <c r="D2890" s="31"/>
      <c r="E2890" s="31"/>
      <c r="F2890" s="31" t="str">
        <f>IF(A2890&lt;&gt;"", _xlfn.IFNA(INDEX('Systemmanager - Datenassistent'!$A$9:$AE$159,MATCH(A2890,Input_Lieferant!$B$9:$B$158,0),MATCH(W2890,'Systemmanager - Datenassistent'!$A$8:$AE$8,0)),""), "")&amp;""</f>
        <v>nXXWtzNqVRyMrwnsCfCGmjuGvrWNud</v>
      </c>
      <c r="G2890" s="31"/>
      <c r="H2890" s="31"/>
      <c r="I2890" s="31"/>
      <c r="J2890" s="31"/>
      <c r="K2890" s="31"/>
      <c r="L2890" s="31"/>
      <c r="M2890" s="31"/>
      <c r="N2890" s="31"/>
      <c r="O2890" s="31"/>
      <c r="P2890" s="31"/>
      <c r="Q2890" s="31"/>
      <c r="R2890" s="31"/>
      <c r="S2890" s="31"/>
      <c r="T2890" s="31"/>
      <c r="U2890" s="31"/>
      <c r="V2890" s="31"/>
      <c r="W2890" s="31" t="str">
        <f t="shared" si="89"/>
        <v>V_NEXT_HIGHER</v>
      </c>
      <c r="X2890" s="31"/>
      <c r="Y2890" s="31"/>
      <c r="Z2890" s="31"/>
      <c r="AA2890" s="31"/>
      <c r="AB2890" s="31"/>
      <c r="AC2890" s="31"/>
      <c r="AD2890" s="31"/>
      <c r="AE2890" s="31"/>
      <c r="AF2890" s="31"/>
      <c r="AG2890" s="31"/>
      <c r="AH2890" s="31"/>
    </row>
    <row r="2891" spans="1:34" x14ac:dyDescent="0.4">
      <c r="A2891" s="31">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31"/>
      <c r="C2891" s="25" t="str">
        <f t="shared" si="90"/>
        <v>001</v>
      </c>
      <c r="D2891" s="31"/>
      <c r="E2891" s="31"/>
      <c r="F2891" s="31" t="str">
        <f>IF(A2891&lt;&gt;"", _xlfn.IFNA(INDEX(Grunddaten!$A$9:$S$159,MATCH(A2891,Input_Lieferant!$B$9:$B$158,0),MATCH(W2891,Grunddaten!$A$8:$M$8,0)),""), "")&amp;""</f>
        <v>J</v>
      </c>
      <c r="G2891" s="31"/>
      <c r="H2891" s="31"/>
      <c r="I2891" s="31"/>
      <c r="J2891" s="31"/>
      <c r="K2891" s="31"/>
      <c r="L2891" s="31"/>
      <c r="M2891" s="31"/>
      <c r="N2891" s="31"/>
      <c r="O2891" s="31"/>
      <c r="P2891" s="31"/>
      <c r="Q2891" s="31"/>
      <c r="R2891" s="31"/>
      <c r="S2891" s="31"/>
      <c r="T2891" s="31"/>
      <c r="U2891" s="31"/>
      <c r="V2891" s="31"/>
      <c r="W2891" s="31" t="str">
        <f t="shared" si="89"/>
        <v>V_ZERTFLUG</v>
      </c>
      <c r="X2891" s="31"/>
      <c r="Y2891" s="31"/>
      <c r="Z2891" s="31"/>
      <c r="AA2891" s="31"/>
      <c r="AB2891" s="31"/>
      <c r="AC2891" s="31"/>
      <c r="AD2891" s="31"/>
      <c r="AE2891" s="31"/>
      <c r="AF2891" s="31"/>
      <c r="AG2891" s="31"/>
      <c r="AH2891" s="31"/>
    </row>
    <row r="2892" spans="1:34" x14ac:dyDescent="0.4">
      <c r="A2892" s="31">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31"/>
      <c r="C2892" s="25" t="str">
        <f t="shared" si="90"/>
        <v>001</v>
      </c>
      <c r="D2892" s="31"/>
      <c r="E2892" s="31"/>
      <c r="F2892" s="31" t="str">
        <f>IF(A2892&lt;&gt;"", _xlfn.IFNA(INDEX('Systemmanager - Datenassistent'!$A$9:$AE$159,MATCH(A2892,Input_Lieferant!$B$9:$B$158,0),MATCH(W2892,'Systemmanager - Datenassistent'!$A$8:$AE$8,0)),""), "")&amp;""</f>
        <v>X</v>
      </c>
      <c r="G2892" s="31"/>
      <c r="H2892" s="31"/>
      <c r="I2892" s="31"/>
      <c r="J2892" s="31"/>
      <c r="K2892" s="31"/>
      <c r="L2892" s="31"/>
      <c r="M2892" s="31"/>
      <c r="N2892" s="31"/>
      <c r="O2892" s="31"/>
      <c r="P2892" s="31"/>
      <c r="Q2892" s="31"/>
      <c r="R2892" s="31"/>
      <c r="S2892" s="31"/>
      <c r="T2892" s="31"/>
      <c r="U2892" s="31"/>
      <c r="V2892" s="31"/>
      <c r="W2892" s="31" t="str">
        <f t="shared" si="89"/>
        <v>V_APM</v>
      </c>
      <c r="X2892" s="31"/>
      <c r="Y2892" s="31"/>
      <c r="Z2892" s="31"/>
      <c r="AA2892" s="31"/>
      <c r="AB2892" s="31"/>
      <c r="AC2892" s="31"/>
      <c r="AD2892" s="31"/>
      <c r="AE2892" s="31"/>
      <c r="AF2892" s="31"/>
      <c r="AG2892" s="31"/>
      <c r="AH2892" s="31"/>
    </row>
    <row r="2893" spans="1:34" x14ac:dyDescent="0.4">
      <c r="A2893" s="31">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31"/>
      <c r="C2893" s="25" t="str">
        <f t="shared" si="90"/>
        <v>001</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V_CHEOPS</v>
      </c>
      <c r="X2893" s="31"/>
      <c r="Y2893" s="31"/>
      <c r="Z2893" s="31"/>
      <c r="AA2893" s="31"/>
      <c r="AB2893" s="31"/>
      <c r="AC2893" s="31"/>
      <c r="AD2893" s="31"/>
      <c r="AE2893" s="31"/>
      <c r="AF2893" s="31"/>
      <c r="AG2893" s="31"/>
      <c r="AH2893" s="31"/>
    </row>
    <row r="2894" spans="1:34" x14ac:dyDescent="0.4">
      <c r="A2894" s="31">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31"/>
      <c r="C2894" s="25" t="str">
        <f t="shared" si="90"/>
        <v>001</v>
      </c>
      <c r="D2894" s="31"/>
      <c r="E2894" s="31"/>
      <c r="F2894" s="31" t="str">
        <f>IF(A2894&lt;&gt;"", _xlfn.IFNA(INDEX('Systemmanager - Datenassistent'!$A$9:$AE$159,MATCH(A2894,Input_Lieferant!$B$9:$B$158,0),MATCH(W2894,'Systemmanager - Datenassistent'!$A$8:$AE$8,0)),""), "")&amp;""</f>
        <v>X</v>
      </c>
      <c r="G2894" s="31"/>
      <c r="H2894" s="31"/>
      <c r="I2894" s="31"/>
      <c r="J2894" s="31"/>
      <c r="K2894" s="31"/>
      <c r="L2894" s="31"/>
      <c r="M2894" s="31"/>
      <c r="N2894" s="31"/>
      <c r="O2894" s="31"/>
      <c r="P2894" s="31"/>
      <c r="Q2894" s="31"/>
      <c r="R2894" s="31"/>
      <c r="S2894" s="31"/>
      <c r="T2894" s="31"/>
      <c r="U2894" s="31"/>
      <c r="V2894" s="31"/>
      <c r="W2894" s="31" t="str">
        <f t="shared" si="89"/>
        <v>V_SVSAA</v>
      </c>
      <c r="X2894" s="31"/>
      <c r="Y2894" s="31"/>
      <c r="Z2894" s="31"/>
      <c r="AA2894" s="31"/>
      <c r="AB2894" s="31"/>
      <c r="AC2894" s="31"/>
      <c r="AD2894" s="31"/>
      <c r="AE2894" s="31"/>
      <c r="AF2894" s="31"/>
      <c r="AG2894" s="31"/>
      <c r="AH2894" s="31"/>
    </row>
    <row r="2895" spans="1:34" x14ac:dyDescent="0.4">
      <c r="A2895" s="31">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31"/>
      <c r="C2895" s="25" t="str">
        <f t="shared" si="90"/>
        <v>001</v>
      </c>
      <c r="D2895" s="31"/>
      <c r="E2895" s="31"/>
      <c r="F2895" s="31" t="str">
        <f>IF(A2895&lt;&gt;"", IFERROR(ROUND(INDEX(Input_Lieferant!$A$9:$AS$159,MATCH(A2895,Input_Lieferant!$B$9:$B$158,0),MATCH(W2895,Input_Lieferant!$A$8:$AS$8,0)),2),""), "")&amp;""</f>
        <v>5.17</v>
      </c>
      <c r="G2895" s="31"/>
      <c r="H2895" s="31"/>
      <c r="I2895" s="31"/>
      <c r="J2895" s="31"/>
      <c r="K2895" s="31"/>
      <c r="L2895" s="31"/>
      <c r="M2895" s="31"/>
      <c r="N2895" s="31"/>
      <c r="O2895" s="31"/>
      <c r="P2895" s="31"/>
      <c r="Q2895" s="31"/>
      <c r="R2895" s="31"/>
      <c r="S2895" s="31"/>
      <c r="T2895" s="31"/>
      <c r="U2895" s="31"/>
      <c r="V2895" s="31"/>
      <c r="W2895" s="31" t="str">
        <f t="shared" si="89"/>
        <v>V_BEWERTUNGSPREIS</v>
      </c>
      <c r="X2895" s="31"/>
      <c r="Y2895" s="31"/>
      <c r="Z2895" s="31"/>
      <c r="AA2895" s="31"/>
      <c r="AB2895" s="31"/>
      <c r="AC2895" s="31"/>
      <c r="AD2895" s="31"/>
      <c r="AE2895" s="31"/>
      <c r="AF2895" s="31"/>
      <c r="AG2895" s="31"/>
      <c r="AH2895" s="31"/>
    </row>
    <row r="2896" spans="1:34" x14ac:dyDescent="0.4">
      <c r="A2896" s="31">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31"/>
      <c r="C2896" s="25" t="str">
        <f t="shared" si="90"/>
        <v>001</v>
      </c>
      <c r="D2896" s="31"/>
      <c r="E2896" s="31"/>
      <c r="F2896" s="31" t="str">
        <f>IF(A2896&lt;&gt;"", _xlfn.IFNA(INDEX(Input_Lieferant!$A$9:$AS$159,MATCH(A2896,Input_Lieferant!$B$9:$B$158,0),MATCH(W2896,Input_Lieferant!$A$8:$AS$8,0)),""), "")&amp;""</f>
        <v>CHF</v>
      </c>
      <c r="G2896" s="31"/>
      <c r="H2896" s="31"/>
      <c r="I2896" s="31"/>
      <c r="J2896" s="31"/>
      <c r="K2896" s="31"/>
      <c r="L2896" s="31"/>
      <c r="M2896" s="31"/>
      <c r="N2896" s="31"/>
      <c r="O2896" s="31"/>
      <c r="P2896" s="31"/>
      <c r="Q2896" s="31"/>
      <c r="R2896" s="31"/>
      <c r="S2896" s="31"/>
      <c r="T2896" s="31"/>
      <c r="U2896" s="31"/>
      <c r="V2896" s="31"/>
      <c r="W2896" s="31" t="str">
        <f t="shared" si="89"/>
        <v>V_WAEHRUNG</v>
      </c>
      <c r="X2896" s="31"/>
      <c r="Y2896" s="31"/>
      <c r="Z2896" s="31"/>
      <c r="AA2896" s="31"/>
      <c r="AB2896" s="31"/>
      <c r="AC2896" s="31"/>
      <c r="AD2896" s="31"/>
      <c r="AE2896" s="31"/>
      <c r="AF2896" s="31"/>
      <c r="AG2896" s="31"/>
      <c r="AH2896" s="31"/>
    </row>
    <row r="2897" spans="1:34" x14ac:dyDescent="0.4">
      <c r="A2897" s="31">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31"/>
      <c r="C2897" s="25" t="str">
        <f t="shared" si="90"/>
        <v>001</v>
      </c>
      <c r="D2897" s="31"/>
      <c r="E2897" s="31"/>
      <c r="F2897" s="31" t="str">
        <f>IF(A2897&lt;&gt;"", _xlfn.IFNA(INDEX(Input_Lieferant!$A$9:$AS$159,MATCH(A2897,Input_Lieferant!$B$9:$B$158,0),MATCH(W2897,Input_Lieferant!$A$8:$AS$8,0)),""), "")&amp;""</f>
        <v>40</v>
      </c>
      <c r="G2897" s="31"/>
      <c r="H2897" s="31"/>
      <c r="I2897" s="31"/>
      <c r="J2897" s="31"/>
      <c r="K2897" s="31"/>
      <c r="L2897" s="31"/>
      <c r="M2897" s="31"/>
      <c r="N2897" s="31"/>
      <c r="O2897" s="31"/>
      <c r="P2897" s="31"/>
      <c r="Q2897" s="31"/>
      <c r="R2897" s="31"/>
      <c r="S2897" s="31"/>
      <c r="T2897" s="31"/>
      <c r="U2897" s="31"/>
      <c r="V2897" s="31"/>
      <c r="W2897" s="31" t="str">
        <f t="shared" si="89"/>
        <v>V_PREISEINHEIT</v>
      </c>
      <c r="X2897" s="31"/>
      <c r="Y2897" s="31"/>
      <c r="Z2897" s="31"/>
      <c r="AA2897" s="31"/>
      <c r="AB2897" s="31"/>
      <c r="AC2897" s="31"/>
      <c r="AD2897" s="31"/>
      <c r="AE2897" s="31"/>
      <c r="AF2897" s="31"/>
      <c r="AG2897" s="31"/>
      <c r="AH2897" s="31"/>
    </row>
    <row r="2898" spans="1:34" x14ac:dyDescent="0.4">
      <c r="A2898" s="31">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31"/>
      <c r="C2898" s="25" t="str">
        <f t="shared" si="90"/>
        <v>001</v>
      </c>
      <c r="D2898" s="31"/>
      <c r="E2898" s="31"/>
      <c r="F2898" s="31">
        <f ca="1">IF(A2898&lt;&gt;"",NOW(),"")</f>
        <v>45755.458306712964</v>
      </c>
      <c r="G2898" s="31"/>
      <c r="H2898" s="31"/>
      <c r="I2898" s="31"/>
      <c r="J2898" s="31"/>
      <c r="K2898" s="31"/>
      <c r="L2898" s="31"/>
      <c r="M2898" s="31"/>
      <c r="N2898" s="31"/>
      <c r="O2898" s="31"/>
      <c r="P2898" s="31"/>
      <c r="Q2898" s="31"/>
      <c r="R2898" s="31"/>
      <c r="S2898" s="31"/>
      <c r="T2898" s="31"/>
      <c r="U2898" s="31"/>
      <c r="V2898" s="31"/>
      <c r="W2898" s="31" t="str">
        <f t="shared" si="89"/>
        <v>V_GUELTIGAB</v>
      </c>
      <c r="X2898" s="31"/>
      <c r="Y2898" s="31"/>
      <c r="Z2898" s="31"/>
      <c r="AA2898" s="31"/>
      <c r="AB2898" s="31"/>
      <c r="AC2898" s="31"/>
      <c r="AD2898" s="31"/>
      <c r="AE2898" s="31"/>
      <c r="AF2898" s="31"/>
      <c r="AG2898" s="31"/>
      <c r="AH2898" s="31"/>
    </row>
    <row r="2899" spans="1:34" x14ac:dyDescent="0.4">
      <c r="A2899" s="31">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31"/>
      <c r="C2899" s="25" t="str">
        <f t="shared" si="90"/>
        <v>001</v>
      </c>
      <c r="D2899" s="31"/>
      <c r="E2899" s="31"/>
      <c r="F2899" s="31" t="str">
        <f>IF(A2899&lt;&gt;"", _xlfn.IFNA(INDEX('Systemmanager - Datenassistent'!$A$9:$AE$159,MATCH(A2899,Input_Lieferant!$B$9:$B$158,0),MATCH(W2899,'Systemmanager - Datenassistent'!$A$8:$AE$8,0)),""), "")&amp;""</f>
        <v/>
      </c>
      <c r="G2899" s="31"/>
      <c r="H2899" s="31"/>
      <c r="I2899" s="31"/>
      <c r="J2899" s="31"/>
      <c r="K2899" s="31"/>
      <c r="L2899" s="31"/>
      <c r="M2899" s="31"/>
      <c r="N2899" s="31"/>
      <c r="O2899" s="31"/>
      <c r="P2899" s="31"/>
      <c r="Q2899" s="31"/>
      <c r="R2899" s="31"/>
      <c r="S2899" s="31"/>
      <c r="T2899" s="31"/>
      <c r="U2899" s="31"/>
      <c r="V2899" s="31"/>
      <c r="W2899" s="31" t="str">
        <f t="shared" si="89"/>
        <v>V_MIET_RELEVANZ</v>
      </c>
      <c r="X2899" s="31"/>
      <c r="Y2899" s="31"/>
      <c r="Z2899" s="31"/>
      <c r="AA2899" s="31"/>
      <c r="AB2899" s="31"/>
      <c r="AC2899" s="31"/>
      <c r="AD2899" s="31"/>
      <c r="AE2899" s="31"/>
      <c r="AF2899" s="31"/>
      <c r="AG2899" s="31"/>
      <c r="AH2899" s="31"/>
    </row>
    <row r="2900" spans="1:34" x14ac:dyDescent="0.4">
      <c r="A2900" s="31">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31"/>
      <c r="C2900" s="25" t="str">
        <f t="shared" si="90"/>
        <v>001</v>
      </c>
      <c r="D2900" s="31"/>
      <c r="E2900" s="31"/>
      <c r="F2900" s="31" t="str">
        <f>IF(A2900&lt;&gt;"", _xlfn.IFNA(INDEX('Systemmanager - Datenassistent'!$A$9:$AE$159,MATCH(A2900,Input_Lieferant!$B$9:$B$158,0),MATCH(W2900,'Systemmanager - Datenassistent'!$A$8:$AE$8,0)),""), "")&amp;""</f>
        <v>6</v>
      </c>
      <c r="G2900" s="31"/>
      <c r="H2900" s="31"/>
      <c r="I2900" s="31"/>
      <c r="J2900" s="31"/>
      <c r="K2900" s="31"/>
      <c r="L2900" s="31"/>
      <c r="M2900" s="31"/>
      <c r="N2900" s="31"/>
      <c r="O2900" s="31"/>
      <c r="P2900" s="31"/>
      <c r="Q2900" s="31"/>
      <c r="R2900" s="31"/>
      <c r="S2900" s="31"/>
      <c r="T2900" s="31"/>
      <c r="U2900" s="31"/>
      <c r="V2900" s="31"/>
      <c r="W2900" s="31" t="str">
        <f t="shared" si="89"/>
        <v>V_NACHSCHUBKLASSE</v>
      </c>
      <c r="X2900" s="31"/>
      <c r="Y2900" s="31"/>
      <c r="Z2900" s="31"/>
      <c r="AA2900" s="31"/>
      <c r="AB2900" s="31"/>
      <c r="AC2900" s="31"/>
      <c r="AD2900" s="31"/>
      <c r="AE2900" s="31"/>
      <c r="AF2900" s="31"/>
      <c r="AG2900" s="31"/>
      <c r="AH2900" s="31"/>
    </row>
    <row r="2901" spans="1:34" x14ac:dyDescent="0.4">
      <c r="A2901" s="31">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31"/>
      <c r="C2901" s="25" t="str">
        <f t="shared" si="90"/>
        <v>001</v>
      </c>
      <c r="D2901" s="31"/>
      <c r="E2901" s="31"/>
      <c r="F2901" s="31" t="str">
        <f>IF(A2901&lt;&gt;"", _xlfn.IFNA(INDEX(Input_Lieferant!$A$9:$AS$159,MATCH(A2901,Input_Lieferant!$B$9:$B$158,0),MATCH(W2901,Input_Lieferant!$A$8:$AS$8,0)),""), "")&amp;""</f>
        <v>48</v>
      </c>
      <c r="G2901" s="31"/>
      <c r="H2901" s="31"/>
      <c r="I2901" s="31"/>
      <c r="J2901" s="31"/>
      <c r="K2901" s="31"/>
      <c r="L2901" s="31"/>
      <c r="M2901" s="31"/>
      <c r="N2901" s="31"/>
      <c r="O2901" s="31"/>
      <c r="P2901" s="31"/>
      <c r="Q2901" s="31"/>
      <c r="R2901" s="31"/>
      <c r="S2901" s="31"/>
      <c r="T2901" s="31"/>
      <c r="U2901" s="31"/>
      <c r="V2901" s="31"/>
      <c r="W2901" s="31" t="str">
        <f t="shared" si="89"/>
        <v>V_LAGERFAEHIGKEIT</v>
      </c>
      <c r="X2901" s="31"/>
      <c r="Y2901" s="31"/>
      <c r="Z2901" s="31"/>
      <c r="AA2901" s="31"/>
      <c r="AB2901" s="31"/>
      <c r="AC2901" s="31"/>
      <c r="AD2901" s="31"/>
      <c r="AE2901" s="31"/>
      <c r="AF2901" s="31"/>
      <c r="AG2901" s="31"/>
      <c r="AH2901" s="31"/>
    </row>
    <row r="2902" spans="1:34" x14ac:dyDescent="0.4">
      <c r="A2902" s="31">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31"/>
      <c r="C2902" s="25" t="str">
        <f t="shared" si="90"/>
        <v>001</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V_BETRIEBSMITTEL</v>
      </c>
      <c r="X2902" s="31"/>
      <c r="Y2902" s="31"/>
      <c r="Z2902" s="31"/>
      <c r="AA2902" s="31"/>
      <c r="AB2902" s="31"/>
      <c r="AC2902" s="31"/>
      <c r="AD2902" s="31"/>
      <c r="AE2902" s="31"/>
      <c r="AF2902" s="31"/>
      <c r="AG2902" s="31"/>
      <c r="AH2902" s="31"/>
    </row>
    <row r="2903" spans="1:34" x14ac:dyDescent="0.4">
      <c r="A2903" s="31">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31"/>
      <c r="C2903" s="25" t="str">
        <f t="shared" si="90"/>
        <v>001</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V_SONDERBETRIEBSMITTEL_MKZ</v>
      </c>
      <c r="X2903" s="31"/>
      <c r="Y2903" s="31"/>
      <c r="Z2903" s="31"/>
      <c r="AA2903" s="31"/>
      <c r="AB2903" s="31"/>
      <c r="AC2903" s="31"/>
      <c r="AD2903" s="31"/>
      <c r="AE2903" s="31"/>
      <c r="AF2903" s="31"/>
      <c r="AG2903" s="31"/>
      <c r="AH2903" s="31"/>
    </row>
    <row r="2904" spans="1:34" x14ac:dyDescent="0.4">
      <c r="A2904" s="31">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31"/>
      <c r="C2904" s="25" t="str">
        <f t="shared" si="90"/>
        <v>001</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V_SONDERBETRIEBSMITTEL_PRD</v>
      </c>
      <c r="X2904" s="31"/>
      <c r="Y2904" s="31"/>
      <c r="Z2904" s="31"/>
      <c r="AA2904" s="31"/>
      <c r="AB2904" s="31"/>
      <c r="AC2904" s="31"/>
      <c r="AD2904" s="31"/>
      <c r="AE2904" s="31"/>
      <c r="AF2904" s="31"/>
      <c r="AG2904" s="31"/>
      <c r="AH2904" s="31"/>
    </row>
    <row r="2905" spans="1:34" x14ac:dyDescent="0.4">
      <c r="A2905" s="31">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31"/>
      <c r="C2905" s="25" t="str">
        <f t="shared" si="90"/>
        <v>001</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31"/>
      <c r="H2905" s="31"/>
      <c r="I2905" s="31"/>
      <c r="J2905" s="31"/>
      <c r="K2905" s="31"/>
      <c r="L2905" s="31"/>
      <c r="M2905" s="31"/>
      <c r="N2905" s="31"/>
      <c r="O2905" s="31"/>
      <c r="P2905" s="31"/>
      <c r="Q2905" s="31"/>
      <c r="R2905" s="31"/>
      <c r="S2905" s="31"/>
      <c r="T2905" s="31"/>
      <c r="U2905" s="31"/>
      <c r="V2905" s="31"/>
      <c r="W2905" s="31" t="str">
        <f t="shared" si="91"/>
        <v>V_SONDERBETRIEBSMITTEL_TRP</v>
      </c>
      <c r="X2905" s="31"/>
      <c r="Y2905" s="31"/>
      <c r="Z2905" s="31"/>
      <c r="AA2905" s="31"/>
      <c r="AB2905" s="31"/>
      <c r="AC2905" s="31"/>
      <c r="AD2905" s="31"/>
      <c r="AE2905" s="31"/>
      <c r="AF2905" s="31"/>
      <c r="AG2905" s="31"/>
      <c r="AH2905" s="31"/>
    </row>
    <row r="2906" spans="1:34" x14ac:dyDescent="0.4">
      <c r="A2906" s="31">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31"/>
      <c r="C2906" s="25" t="str">
        <f t="shared" si="90"/>
        <v>001</v>
      </c>
      <c r="D2906" s="31"/>
      <c r="E2906" s="31"/>
      <c r="F2906" s="31" t="str">
        <f>IF(A2906&lt;&gt;"", _xlfn.IFNA(INDEX(Grunddaten!$A$9:$S$159,MATCH(A2906,Input_Lieferant!$B$9:$B$158,0),MATCH(W2906,Grunddaten!$A$8:$M$8,0)),""), "")&amp;""</f>
        <v>pvSojcvvbwFHcHEtuIdheIgoonHdGf</v>
      </c>
      <c r="G2906" s="31"/>
      <c r="H2906" s="31"/>
      <c r="I2906" s="31"/>
      <c r="J2906" s="31"/>
      <c r="K2906" s="31"/>
      <c r="L2906" s="31"/>
      <c r="M2906" s="31"/>
      <c r="N2906" s="31"/>
      <c r="O2906" s="31"/>
      <c r="P2906" s="31"/>
      <c r="Q2906" s="31"/>
      <c r="R2906" s="31"/>
      <c r="S2906" s="31"/>
      <c r="T2906" s="31"/>
      <c r="U2906" s="31"/>
      <c r="V2906" s="31"/>
      <c r="W2906" s="31" t="str">
        <f t="shared" si="91"/>
        <v>V_A_NUMMER</v>
      </c>
      <c r="X2906" s="31"/>
      <c r="Y2906" s="31"/>
      <c r="Z2906" s="31"/>
      <c r="AA2906" s="31"/>
      <c r="AB2906" s="31"/>
      <c r="AC2906" s="31"/>
      <c r="AD2906" s="31"/>
      <c r="AE2906" s="31"/>
      <c r="AF2906" s="31"/>
      <c r="AG2906" s="31"/>
      <c r="AH2906" s="31"/>
    </row>
    <row r="2907" spans="1:34" x14ac:dyDescent="0.4">
      <c r="A2907" s="31">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31"/>
      <c r="C2907" s="25" t="str">
        <f t="shared" si="90"/>
        <v>001</v>
      </c>
      <c r="D2907" s="31"/>
      <c r="E2907" s="31"/>
      <c r="F2907" s="31" t="str">
        <f>IF(A2907&lt;&gt;"", _xlfn.IFNA(INDEX(Grunddaten!$A$9:$S$159,MATCH(A2907,Input_Lieferant!$B$9:$B$158,0),MATCH(W2907,Grunddaten!$A$8:$M$8,0)),""), "")&amp;""</f>
        <v>2.03</v>
      </c>
      <c r="G2907" s="31"/>
      <c r="H2907" s="31"/>
      <c r="I2907" s="31"/>
      <c r="J2907" s="31"/>
      <c r="K2907" s="31"/>
      <c r="L2907" s="31"/>
      <c r="M2907" s="31"/>
      <c r="N2907" s="31"/>
      <c r="O2907" s="31"/>
      <c r="P2907" s="31"/>
      <c r="Q2907" s="31"/>
      <c r="R2907" s="31"/>
      <c r="S2907" s="31"/>
      <c r="T2907" s="31"/>
      <c r="U2907" s="31"/>
      <c r="V2907" s="31"/>
      <c r="W2907" s="31" t="str">
        <f t="shared" si="91"/>
        <v>V_REVFREMD</v>
      </c>
      <c r="X2907" s="31"/>
      <c r="Y2907" s="31"/>
      <c r="Z2907" s="31"/>
      <c r="AA2907" s="31"/>
      <c r="AB2907" s="31"/>
      <c r="AC2907" s="31"/>
      <c r="AD2907" s="31"/>
      <c r="AE2907" s="31"/>
      <c r="AF2907" s="31"/>
      <c r="AG2907" s="31"/>
      <c r="AH2907" s="31"/>
    </row>
    <row r="2908" spans="1:34" x14ac:dyDescent="0.4">
      <c r="A2908" s="31">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31"/>
      <c r="C2908" s="25" t="str">
        <f t="shared" si="90"/>
        <v>001</v>
      </c>
      <c r="D2908" s="31"/>
      <c r="E2908" s="31"/>
      <c r="F2908" s="31" t="str">
        <f>IF(A2908&lt;&gt;"", _xlfn.IFNA(INDEX(Grunddaten!$A$9:$S$159,MATCH(A2908,Input_Lieferant!$B$9:$B$158,0),MATCH(W2908,Grunddaten!$A$8:$M$8,0)),""), "")&amp;""</f>
        <v>7.21</v>
      </c>
      <c r="G2908" s="31"/>
      <c r="H2908" s="31"/>
      <c r="I2908" s="31"/>
      <c r="J2908" s="31"/>
      <c r="K2908" s="31"/>
      <c r="L2908" s="31"/>
      <c r="M2908" s="31"/>
      <c r="N2908" s="31"/>
      <c r="O2908" s="31"/>
      <c r="P2908" s="31"/>
      <c r="Q2908" s="31"/>
      <c r="R2908" s="31"/>
      <c r="S2908" s="31"/>
      <c r="T2908" s="31"/>
      <c r="U2908" s="31"/>
      <c r="V2908" s="31"/>
      <c r="W2908" s="31" t="str">
        <f t="shared" si="91"/>
        <v>V_REVEIGEN</v>
      </c>
      <c r="X2908" s="31"/>
      <c r="Y2908" s="31"/>
      <c r="Z2908" s="31"/>
      <c r="AA2908" s="31"/>
      <c r="AB2908" s="31"/>
      <c r="AC2908" s="31"/>
      <c r="AD2908" s="31"/>
      <c r="AE2908" s="31"/>
      <c r="AF2908" s="31"/>
      <c r="AG2908" s="31"/>
      <c r="AH2908" s="31"/>
    </row>
    <row r="2909" spans="1:34" x14ac:dyDescent="0.4">
      <c r="A2909" s="31">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31"/>
      <c r="C2909" s="25" t="str">
        <f t="shared" si="90"/>
        <v>001</v>
      </c>
      <c r="D2909" s="31"/>
      <c r="E2909" s="31"/>
      <c r="F2909" s="31" t="str">
        <f>IF(A2909&lt;&gt;"", _xlfn.IFNA(INDEX('Systemmanager - Datenassistent'!$A$9:$AE$159,MATCH(A2909,Input_Lieferant!$B$9:$B$158,0),MATCH(W2909,'Systemmanager - Datenassistent'!$A$8:$AE$8,0)),""), "")&amp;""</f>
        <v>nnNyozvcTvwHqoaUrWCDMWsNUdkkPV</v>
      </c>
      <c r="G2909" s="31"/>
      <c r="H2909" s="31"/>
      <c r="I2909" s="31"/>
      <c r="J2909" s="31"/>
      <c r="K2909" s="31"/>
      <c r="L2909" s="31"/>
      <c r="M2909" s="31"/>
      <c r="N2909" s="31"/>
      <c r="O2909" s="31"/>
      <c r="P2909" s="31"/>
      <c r="Q2909" s="31"/>
      <c r="R2909" s="31"/>
      <c r="S2909" s="31"/>
      <c r="T2909" s="31"/>
      <c r="U2909" s="31"/>
      <c r="V2909" s="31"/>
      <c r="W2909" s="31" t="str">
        <f t="shared" si="91"/>
        <v>V_SYSTEMMANAGER</v>
      </c>
      <c r="X2909" s="31"/>
      <c r="Y2909" s="31"/>
      <c r="Z2909" s="31"/>
      <c r="AA2909" s="31"/>
      <c r="AB2909" s="31"/>
      <c r="AC2909" s="31"/>
      <c r="AD2909" s="31"/>
      <c r="AE2909" s="31"/>
      <c r="AF2909" s="31"/>
      <c r="AG2909" s="31"/>
      <c r="AH2909" s="31"/>
    </row>
    <row r="2910" spans="1:34" x14ac:dyDescent="0.4">
      <c r="A2910" s="31">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31"/>
      <c r="C2910" s="25" t="str">
        <f t="shared" si="90"/>
        <v>001</v>
      </c>
      <c r="D2910" s="31"/>
      <c r="E2910" s="31"/>
      <c r="F2910" s="31" t="str">
        <f>IF(A2910&lt;&gt;"", _xlfn.IFNA(INDEX(Grunddaten!$A$9:$S$159,MATCH(A2910,Input_Lieferant!$B$9:$B$158,0),MATCH(W2910,Grunddaten!$A$8:$M$8,0)),""), "")&amp;""</f>
        <v>N</v>
      </c>
      <c r="G2910" s="31"/>
      <c r="H2910" s="31"/>
      <c r="I2910" s="31"/>
      <c r="J2910" s="31"/>
      <c r="K2910" s="31"/>
      <c r="L2910" s="31"/>
      <c r="M2910" s="31"/>
      <c r="N2910" s="31"/>
      <c r="O2910" s="31"/>
      <c r="P2910" s="31"/>
      <c r="Q2910" s="31"/>
      <c r="R2910" s="31"/>
      <c r="S2910" s="31"/>
      <c r="T2910" s="31"/>
      <c r="U2910" s="31"/>
      <c r="V2910" s="31"/>
      <c r="W2910" s="31" t="str">
        <f t="shared" si="91"/>
        <v>V_UEBERSETZUNG</v>
      </c>
      <c r="X2910" s="31"/>
      <c r="Y2910" s="31"/>
      <c r="Z2910" s="31"/>
      <c r="AA2910" s="31"/>
      <c r="AB2910" s="31"/>
      <c r="AC2910" s="31"/>
      <c r="AD2910" s="31"/>
      <c r="AE2910" s="31"/>
      <c r="AF2910" s="31"/>
      <c r="AG2910" s="31"/>
      <c r="AH2910" s="31"/>
    </row>
    <row r="2911" spans="1:34" x14ac:dyDescent="0.4">
      <c r="A2911" s="31">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31"/>
      <c r="C2911" s="25" t="str">
        <f t="shared" si="90"/>
        <v>001</v>
      </c>
      <c r="D2911" s="31"/>
      <c r="E2911" s="31"/>
      <c r="F2911" s="31" t="str">
        <f>IF(A2911&lt;&gt;"", _xlfn.IFNA(INDEX('Systemmanager - Datenassistent'!$A$9:$AE$159,MATCH(A2911,Input_Lieferant!$B$9:$B$158,0),MATCH(W2911,'Systemmanager - Datenassistent'!$A$8:$AE$8,0)),""), "")&amp;""</f>
        <v>AtGNDhBrSrmgVDsuwgdQuwcEVxBqMS</v>
      </c>
      <c r="G2911" s="31"/>
      <c r="H2911" s="31"/>
      <c r="I2911" s="31"/>
      <c r="J2911" s="31"/>
      <c r="K2911" s="31"/>
      <c r="L2911" s="31"/>
      <c r="M2911" s="31"/>
      <c r="N2911" s="31"/>
      <c r="O2911" s="31"/>
      <c r="P2911" s="31"/>
      <c r="Q2911" s="31"/>
      <c r="R2911" s="31"/>
      <c r="S2911" s="31"/>
      <c r="T2911" s="31"/>
      <c r="U2911" s="31"/>
      <c r="V2911" s="31"/>
      <c r="W2911" s="31" t="str">
        <f t="shared" si="91"/>
        <v>V_KENNZIFFER</v>
      </c>
      <c r="X2911" s="31"/>
      <c r="Y2911" s="31"/>
      <c r="Z2911" s="31"/>
      <c r="AA2911" s="31"/>
      <c r="AB2911" s="31"/>
      <c r="AC2911" s="31"/>
      <c r="AD2911" s="31"/>
      <c r="AE2911" s="31"/>
      <c r="AF2911" s="31"/>
      <c r="AG2911" s="31"/>
      <c r="AH2911" s="31"/>
    </row>
    <row r="2912" spans="1:34" x14ac:dyDescent="0.4">
      <c r="A2912" s="31">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31"/>
      <c r="C2912" s="25" t="str">
        <f t="shared" si="90"/>
        <v>001</v>
      </c>
      <c r="D2912" s="31"/>
      <c r="E2912" s="31"/>
      <c r="F2912" s="31" t="str">
        <f>IF(A2912&lt;&gt;"", _xlfn.IFNA(INDEX('Systemmanager - Datenassistent'!$A$9:$AE$159,MATCH(A2912,Input_Lieferant!$B$9:$B$158,0),MATCH(W2912,'Systemmanager - Datenassistent'!$A$8:$AE$8,0)),""), "")&amp;""</f>
        <v>ySaJlIFFKqKHawAGFMUELDiNLjlihb</v>
      </c>
      <c r="G2912" s="31"/>
      <c r="H2912" s="31"/>
      <c r="I2912" s="31"/>
      <c r="J2912" s="31"/>
      <c r="K2912" s="31"/>
      <c r="L2912" s="31"/>
      <c r="M2912" s="31"/>
      <c r="N2912" s="31"/>
      <c r="O2912" s="31"/>
      <c r="P2912" s="31"/>
      <c r="Q2912" s="31"/>
      <c r="R2912" s="31"/>
      <c r="S2912" s="31"/>
      <c r="T2912" s="31"/>
      <c r="U2912" s="31"/>
      <c r="V2912" s="31"/>
      <c r="W2912" s="31" t="str">
        <f t="shared" si="91"/>
        <v>V_NEXT_HIGHER</v>
      </c>
      <c r="X2912" s="31"/>
      <c r="Y2912" s="31"/>
      <c r="Z2912" s="31"/>
      <c r="AA2912" s="31"/>
      <c r="AB2912" s="31"/>
      <c r="AC2912" s="31"/>
      <c r="AD2912" s="31"/>
      <c r="AE2912" s="31"/>
      <c r="AF2912" s="31"/>
      <c r="AG2912" s="31"/>
      <c r="AH2912" s="31"/>
    </row>
    <row r="2913" spans="1:34" x14ac:dyDescent="0.4">
      <c r="A2913" s="31">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31"/>
      <c r="C2913" s="25" t="str">
        <f t="shared" si="90"/>
        <v>001</v>
      </c>
      <c r="D2913" s="31"/>
      <c r="E2913" s="31"/>
      <c r="F2913" s="31" t="str">
        <f>IF(A2913&lt;&gt;"", _xlfn.IFNA(INDEX(Grunddaten!$A$9:$S$159,MATCH(A2913,Input_Lieferant!$B$9:$B$158,0),MATCH(W2913,Grunddaten!$A$8:$M$8,0)),""), "")&amp;""</f>
        <v/>
      </c>
      <c r="G2913" s="31"/>
      <c r="H2913" s="31"/>
      <c r="I2913" s="31"/>
      <c r="J2913" s="31"/>
      <c r="K2913" s="31"/>
      <c r="L2913" s="31"/>
      <c r="M2913" s="31"/>
      <c r="N2913" s="31"/>
      <c r="O2913" s="31"/>
      <c r="P2913" s="31"/>
      <c r="Q2913" s="31"/>
      <c r="R2913" s="31"/>
      <c r="S2913" s="31"/>
      <c r="T2913" s="31"/>
      <c r="U2913" s="31"/>
      <c r="V2913" s="31"/>
      <c r="W2913" s="31" t="str">
        <f t="shared" si="91"/>
        <v>V_ZERTFLUG</v>
      </c>
      <c r="X2913" s="31"/>
      <c r="Y2913" s="31"/>
      <c r="Z2913" s="31"/>
      <c r="AA2913" s="31"/>
      <c r="AB2913" s="31"/>
      <c r="AC2913" s="31"/>
      <c r="AD2913" s="31"/>
      <c r="AE2913" s="31"/>
      <c r="AF2913" s="31"/>
      <c r="AG2913" s="31"/>
      <c r="AH2913" s="31"/>
    </row>
    <row r="2914" spans="1:34" x14ac:dyDescent="0.4">
      <c r="A2914" s="31">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31"/>
      <c r="C2914" s="25" t="str">
        <f t="shared" si="90"/>
        <v>001</v>
      </c>
      <c r="D2914" s="31"/>
      <c r="E2914" s="31"/>
      <c r="F2914" s="31" t="str">
        <f>IF(A2914&lt;&gt;"", _xlfn.IFNA(INDEX('Systemmanager - Datenassistent'!$A$9:$AE$159,MATCH(A2914,Input_Lieferant!$B$9:$B$158,0),MATCH(W2914,'Systemmanager - Datenassistent'!$A$8:$AE$8,0)),""), "")&amp;""</f>
        <v>X</v>
      </c>
      <c r="G2914" s="31"/>
      <c r="H2914" s="31"/>
      <c r="I2914" s="31"/>
      <c r="J2914" s="31"/>
      <c r="K2914" s="31"/>
      <c r="L2914" s="31"/>
      <c r="M2914" s="31"/>
      <c r="N2914" s="31"/>
      <c r="O2914" s="31"/>
      <c r="P2914" s="31"/>
      <c r="Q2914" s="31"/>
      <c r="R2914" s="31"/>
      <c r="S2914" s="31"/>
      <c r="T2914" s="31"/>
      <c r="U2914" s="31"/>
      <c r="V2914" s="31"/>
      <c r="W2914" s="31" t="str">
        <f t="shared" si="91"/>
        <v>V_APM</v>
      </c>
      <c r="X2914" s="31"/>
      <c r="Y2914" s="31"/>
      <c r="Z2914" s="31"/>
      <c r="AA2914" s="31"/>
      <c r="AB2914" s="31"/>
      <c r="AC2914" s="31"/>
      <c r="AD2914" s="31"/>
      <c r="AE2914" s="31"/>
      <c r="AF2914" s="31"/>
      <c r="AG2914" s="31"/>
      <c r="AH2914" s="31"/>
    </row>
    <row r="2915" spans="1:34" x14ac:dyDescent="0.4">
      <c r="A2915" s="31">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31"/>
      <c r="C2915" s="25" t="str">
        <f t="shared" si="90"/>
        <v>001</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V_CHEOPS</v>
      </c>
      <c r="X2915" s="31"/>
      <c r="Y2915" s="31"/>
      <c r="Z2915" s="31"/>
      <c r="AA2915" s="31"/>
      <c r="AB2915" s="31"/>
      <c r="AC2915" s="31"/>
      <c r="AD2915" s="31"/>
      <c r="AE2915" s="31"/>
      <c r="AF2915" s="31"/>
      <c r="AG2915" s="31"/>
      <c r="AH2915" s="31"/>
    </row>
    <row r="2916" spans="1:34" x14ac:dyDescent="0.4">
      <c r="A2916" s="31">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31"/>
      <c r="C2916" s="25" t="str">
        <f t="shared" si="90"/>
        <v>001</v>
      </c>
      <c r="D2916" s="31"/>
      <c r="E2916" s="31"/>
      <c r="F2916" s="31" t="str">
        <f>IF(A2916&lt;&gt;"", _xlfn.IFNA(INDEX('Systemmanager - Datenassistent'!$A$9:$AE$159,MATCH(A2916,Input_Lieferant!$B$9:$B$158,0),MATCH(W2916,'Systemmanager - Datenassistent'!$A$8:$AE$8,0)),""), "")&amp;""</f>
        <v/>
      </c>
      <c r="G2916" s="31"/>
      <c r="H2916" s="31"/>
      <c r="I2916" s="31"/>
      <c r="J2916" s="31"/>
      <c r="K2916" s="31"/>
      <c r="L2916" s="31"/>
      <c r="M2916" s="31"/>
      <c r="N2916" s="31"/>
      <c r="O2916" s="31"/>
      <c r="P2916" s="31"/>
      <c r="Q2916" s="31"/>
      <c r="R2916" s="31"/>
      <c r="S2916" s="31"/>
      <c r="T2916" s="31"/>
      <c r="U2916" s="31"/>
      <c r="V2916" s="31"/>
      <c r="W2916" s="31" t="str">
        <f t="shared" si="91"/>
        <v>V_SVSAA</v>
      </c>
      <c r="X2916" s="31"/>
      <c r="Y2916" s="31"/>
      <c r="Z2916" s="31"/>
      <c r="AA2916" s="31"/>
      <c r="AB2916" s="31"/>
      <c r="AC2916" s="31"/>
      <c r="AD2916" s="31"/>
      <c r="AE2916" s="31"/>
      <c r="AF2916" s="31"/>
      <c r="AG2916" s="31"/>
      <c r="AH2916" s="31"/>
    </row>
    <row r="2917" spans="1:34" x14ac:dyDescent="0.4">
      <c r="A2917" s="31">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31"/>
      <c r="C2917" s="25" t="str">
        <f t="shared" si="90"/>
        <v>001</v>
      </c>
      <c r="D2917" s="31"/>
      <c r="E2917" s="31"/>
      <c r="F2917" s="31" t="str">
        <f>IF(A2917&lt;&gt;"", IFERROR(ROUND(INDEX(Input_Lieferant!$A$9:$AS$159,MATCH(A2917,Input_Lieferant!$B$9:$B$158,0),MATCH(W2917,Input_Lieferant!$A$8:$AS$8,0)),2),""), "")&amp;""</f>
        <v>4.9</v>
      </c>
      <c r="G2917" s="31"/>
      <c r="H2917" s="31"/>
      <c r="I2917" s="31"/>
      <c r="J2917" s="31"/>
      <c r="K2917" s="31"/>
      <c r="L2917" s="31"/>
      <c r="M2917" s="31"/>
      <c r="N2917" s="31"/>
      <c r="O2917" s="31"/>
      <c r="P2917" s="31"/>
      <c r="Q2917" s="31"/>
      <c r="R2917" s="31"/>
      <c r="S2917" s="31"/>
      <c r="T2917" s="31"/>
      <c r="U2917" s="31"/>
      <c r="V2917" s="31"/>
      <c r="W2917" s="31" t="str">
        <f t="shared" si="91"/>
        <v>V_BEWERTUNGSPREIS</v>
      </c>
      <c r="X2917" s="31"/>
      <c r="Y2917" s="31"/>
      <c r="Z2917" s="31"/>
      <c r="AA2917" s="31"/>
      <c r="AB2917" s="31"/>
      <c r="AC2917" s="31"/>
      <c r="AD2917" s="31"/>
      <c r="AE2917" s="31"/>
      <c r="AF2917" s="31"/>
      <c r="AG2917" s="31"/>
      <c r="AH2917" s="31"/>
    </row>
    <row r="2918" spans="1:34" x14ac:dyDescent="0.4">
      <c r="A2918" s="31">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31"/>
      <c r="C2918" s="25" t="str">
        <f t="shared" si="90"/>
        <v>001</v>
      </c>
      <c r="D2918" s="31"/>
      <c r="E2918" s="31"/>
      <c r="F2918" s="31" t="str">
        <f>IF(A2918&lt;&gt;"", _xlfn.IFNA(INDEX(Input_Lieferant!$A$9:$AS$159,MATCH(A2918,Input_Lieferant!$B$9:$B$158,0),MATCH(W2918,Input_Lieferant!$A$8:$AS$8,0)),""), "")&amp;""</f>
        <v>CHF</v>
      </c>
      <c r="G2918" s="31"/>
      <c r="H2918" s="31"/>
      <c r="I2918" s="31"/>
      <c r="J2918" s="31"/>
      <c r="K2918" s="31"/>
      <c r="L2918" s="31"/>
      <c r="M2918" s="31"/>
      <c r="N2918" s="31"/>
      <c r="O2918" s="31"/>
      <c r="P2918" s="31"/>
      <c r="Q2918" s="31"/>
      <c r="R2918" s="31"/>
      <c r="S2918" s="31"/>
      <c r="T2918" s="31"/>
      <c r="U2918" s="31"/>
      <c r="V2918" s="31"/>
      <c r="W2918" s="31" t="str">
        <f t="shared" si="91"/>
        <v>V_WAEHRUNG</v>
      </c>
      <c r="X2918" s="31"/>
      <c r="Y2918" s="31"/>
      <c r="Z2918" s="31"/>
      <c r="AA2918" s="31"/>
      <c r="AB2918" s="31"/>
      <c r="AC2918" s="31"/>
      <c r="AD2918" s="31"/>
      <c r="AE2918" s="31"/>
      <c r="AF2918" s="31"/>
      <c r="AG2918" s="31"/>
      <c r="AH2918" s="31"/>
    </row>
    <row r="2919" spans="1:34" x14ac:dyDescent="0.4">
      <c r="A2919" s="31">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31"/>
      <c r="C2919" s="25" t="str">
        <f t="shared" si="90"/>
        <v>001</v>
      </c>
      <c r="D2919" s="31"/>
      <c r="E2919" s="31"/>
      <c r="F2919" s="31" t="str">
        <f>IF(A2919&lt;&gt;"", _xlfn.IFNA(INDEX(Input_Lieferant!$A$9:$AS$159,MATCH(A2919,Input_Lieferant!$B$9:$B$158,0),MATCH(W2919,Input_Lieferant!$A$8:$AS$8,0)),""), "")&amp;""</f>
        <v>75</v>
      </c>
      <c r="G2919" s="31"/>
      <c r="H2919" s="31"/>
      <c r="I2919" s="31"/>
      <c r="J2919" s="31"/>
      <c r="K2919" s="31"/>
      <c r="L2919" s="31"/>
      <c r="M2919" s="31"/>
      <c r="N2919" s="31"/>
      <c r="O2919" s="31"/>
      <c r="P2919" s="31"/>
      <c r="Q2919" s="31"/>
      <c r="R2919" s="31"/>
      <c r="S2919" s="31"/>
      <c r="T2919" s="31"/>
      <c r="U2919" s="31"/>
      <c r="V2919" s="31"/>
      <c r="W2919" s="31" t="str">
        <f t="shared" si="91"/>
        <v>V_PREISEINHEIT</v>
      </c>
      <c r="X2919" s="31"/>
      <c r="Y2919" s="31"/>
      <c r="Z2919" s="31"/>
      <c r="AA2919" s="31"/>
      <c r="AB2919" s="31"/>
      <c r="AC2919" s="31"/>
      <c r="AD2919" s="31"/>
      <c r="AE2919" s="31"/>
      <c r="AF2919" s="31"/>
      <c r="AG2919" s="31"/>
      <c r="AH2919" s="31"/>
    </row>
    <row r="2920" spans="1:34" x14ac:dyDescent="0.4">
      <c r="A2920" s="31">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31"/>
      <c r="C2920" s="25" t="str">
        <f t="shared" si="90"/>
        <v>001</v>
      </c>
      <c r="D2920" s="31"/>
      <c r="E2920" s="31"/>
      <c r="F2920" s="31">
        <f ca="1">IF(A2920&lt;&gt;"",NOW(),"")</f>
        <v>45755.458306712964</v>
      </c>
      <c r="G2920" s="31"/>
      <c r="H2920" s="31"/>
      <c r="I2920" s="31"/>
      <c r="J2920" s="31"/>
      <c r="K2920" s="31"/>
      <c r="L2920" s="31"/>
      <c r="M2920" s="31"/>
      <c r="N2920" s="31"/>
      <c r="O2920" s="31"/>
      <c r="P2920" s="31"/>
      <c r="Q2920" s="31"/>
      <c r="R2920" s="31"/>
      <c r="S2920" s="31"/>
      <c r="T2920" s="31"/>
      <c r="U2920" s="31"/>
      <c r="V2920" s="31"/>
      <c r="W2920" s="31" t="str">
        <f t="shared" si="91"/>
        <v>V_GUELTIGAB</v>
      </c>
      <c r="X2920" s="31"/>
      <c r="Y2920" s="31"/>
      <c r="Z2920" s="31"/>
      <c r="AA2920" s="31"/>
      <c r="AB2920" s="31"/>
      <c r="AC2920" s="31"/>
      <c r="AD2920" s="31"/>
      <c r="AE2920" s="31"/>
      <c r="AF2920" s="31"/>
      <c r="AG2920" s="31"/>
      <c r="AH2920" s="31"/>
    </row>
    <row r="2921" spans="1:34" x14ac:dyDescent="0.4">
      <c r="A2921" s="31">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31"/>
      <c r="C2921" s="25" t="str">
        <f t="shared" si="90"/>
        <v>001</v>
      </c>
      <c r="D2921" s="31"/>
      <c r="E2921" s="31"/>
      <c r="F2921" s="31" t="str">
        <f>IF(A2921&lt;&gt;"", _xlfn.IFNA(INDEX('Systemmanager - Datenassistent'!$A$9:$AE$159,MATCH(A2921,Input_Lieferant!$B$9:$B$158,0),MATCH(W2921,'Systemmanager - Datenassistent'!$A$8:$AE$8,0)),""), "")&amp;""</f>
        <v>X</v>
      </c>
      <c r="G2921" s="31"/>
      <c r="H2921" s="31"/>
      <c r="I2921" s="31"/>
      <c r="J2921" s="31"/>
      <c r="K2921" s="31"/>
      <c r="L2921" s="31"/>
      <c r="M2921" s="31"/>
      <c r="N2921" s="31"/>
      <c r="O2921" s="31"/>
      <c r="P2921" s="31"/>
      <c r="Q2921" s="31"/>
      <c r="R2921" s="31"/>
      <c r="S2921" s="31"/>
      <c r="T2921" s="31"/>
      <c r="U2921" s="31"/>
      <c r="V2921" s="31"/>
      <c r="W2921" s="31" t="str">
        <f t="shared" si="91"/>
        <v>V_MIET_RELEVANZ</v>
      </c>
      <c r="X2921" s="31"/>
      <c r="Y2921" s="31"/>
      <c r="Z2921" s="31"/>
      <c r="AA2921" s="31"/>
      <c r="AB2921" s="31"/>
      <c r="AC2921" s="31"/>
      <c r="AD2921" s="31"/>
      <c r="AE2921" s="31"/>
      <c r="AF2921" s="31"/>
      <c r="AG2921" s="31"/>
      <c r="AH2921" s="31"/>
    </row>
    <row r="2922" spans="1:34" x14ac:dyDescent="0.4">
      <c r="A2922" s="31">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31"/>
      <c r="C2922" s="25" t="str">
        <f t="shared" si="90"/>
        <v>001</v>
      </c>
      <c r="D2922" s="31"/>
      <c r="E2922" s="31"/>
      <c r="F2922" s="31" t="str">
        <f>IF(A2922&lt;&gt;"", _xlfn.IFNA(INDEX('Systemmanager - Datenassistent'!$A$9:$AE$159,MATCH(A2922,Input_Lieferant!$B$9:$B$158,0),MATCH(W2922,'Systemmanager - Datenassistent'!$A$8:$AE$8,0)),""), "")&amp;""</f>
        <v>3</v>
      </c>
      <c r="G2922" s="31"/>
      <c r="H2922" s="31"/>
      <c r="I2922" s="31"/>
      <c r="J2922" s="31"/>
      <c r="K2922" s="31"/>
      <c r="L2922" s="31"/>
      <c r="M2922" s="31"/>
      <c r="N2922" s="31"/>
      <c r="O2922" s="31"/>
      <c r="P2922" s="31"/>
      <c r="Q2922" s="31"/>
      <c r="R2922" s="31"/>
      <c r="S2922" s="31"/>
      <c r="T2922" s="31"/>
      <c r="U2922" s="31"/>
      <c r="V2922" s="31"/>
      <c r="W2922" s="31" t="str">
        <f t="shared" si="91"/>
        <v>V_NACHSCHUBKLASSE</v>
      </c>
      <c r="X2922" s="31"/>
      <c r="Y2922" s="31"/>
      <c r="Z2922" s="31"/>
      <c r="AA2922" s="31"/>
      <c r="AB2922" s="31"/>
      <c r="AC2922" s="31"/>
      <c r="AD2922" s="31"/>
      <c r="AE2922" s="31"/>
      <c r="AF2922" s="31"/>
      <c r="AG2922" s="31"/>
      <c r="AH2922" s="31"/>
    </row>
    <row r="2923" spans="1:34" x14ac:dyDescent="0.4">
      <c r="A2923" s="31">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31"/>
      <c r="C2923" s="25" t="str">
        <f t="shared" si="90"/>
        <v>001</v>
      </c>
      <c r="D2923" s="31"/>
      <c r="E2923" s="31"/>
      <c r="F2923" s="31" t="str">
        <f>IF(A2923&lt;&gt;"", _xlfn.IFNA(INDEX(Input_Lieferant!$A$9:$AS$159,MATCH(A2923,Input_Lieferant!$B$9:$B$158,0),MATCH(W2923,Input_Lieferant!$A$8:$AS$8,0)),""), "")&amp;""</f>
        <v>3</v>
      </c>
      <c r="G2923" s="31"/>
      <c r="H2923" s="31"/>
      <c r="I2923" s="31"/>
      <c r="J2923" s="31"/>
      <c r="K2923" s="31"/>
      <c r="L2923" s="31"/>
      <c r="M2923" s="31"/>
      <c r="N2923" s="31"/>
      <c r="O2923" s="31"/>
      <c r="P2923" s="31"/>
      <c r="Q2923" s="31"/>
      <c r="R2923" s="31"/>
      <c r="S2923" s="31"/>
      <c r="T2923" s="31"/>
      <c r="U2923" s="31"/>
      <c r="V2923" s="31"/>
      <c r="W2923" s="31" t="str">
        <f t="shared" si="91"/>
        <v>V_LAGERFAEHIGKEIT</v>
      </c>
      <c r="X2923" s="31"/>
      <c r="Y2923" s="31"/>
      <c r="Z2923" s="31"/>
      <c r="AA2923" s="31"/>
      <c r="AB2923" s="31"/>
      <c r="AC2923" s="31"/>
      <c r="AD2923" s="31"/>
      <c r="AE2923" s="31"/>
      <c r="AF2923" s="31"/>
      <c r="AG2923" s="31"/>
      <c r="AH2923" s="31"/>
    </row>
    <row r="2924" spans="1:34" x14ac:dyDescent="0.4">
      <c r="A2924" s="31">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31"/>
      <c r="C2924" s="25" t="str">
        <f t="shared" si="90"/>
        <v>001</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31"/>
      <c r="H2924" s="31"/>
      <c r="I2924" s="31"/>
      <c r="J2924" s="31"/>
      <c r="K2924" s="31"/>
      <c r="L2924" s="31"/>
      <c r="M2924" s="31"/>
      <c r="N2924" s="31"/>
      <c r="O2924" s="31"/>
      <c r="P2924" s="31"/>
      <c r="Q2924" s="31"/>
      <c r="R2924" s="31"/>
      <c r="S2924" s="31"/>
      <c r="T2924" s="31"/>
      <c r="U2924" s="31"/>
      <c r="V2924" s="31"/>
      <c r="W2924" s="31" t="str">
        <f t="shared" si="91"/>
        <v>V_BETRIEBSMITTEL</v>
      </c>
      <c r="X2924" s="31"/>
      <c r="Y2924" s="31"/>
      <c r="Z2924" s="31"/>
      <c r="AA2924" s="31"/>
      <c r="AB2924" s="31"/>
      <c r="AC2924" s="31"/>
      <c r="AD2924" s="31"/>
      <c r="AE2924" s="31"/>
      <c r="AF2924" s="31"/>
      <c r="AG2924" s="31"/>
      <c r="AH2924" s="31"/>
    </row>
    <row r="2925" spans="1:34" x14ac:dyDescent="0.4">
      <c r="A2925" s="31">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31"/>
      <c r="C2925" s="25" t="str">
        <f t="shared" si="90"/>
        <v>001</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V_SONDERBETRIEBSMITTEL_MKZ</v>
      </c>
      <c r="X2925" s="31"/>
      <c r="Y2925" s="31"/>
      <c r="Z2925" s="31"/>
      <c r="AA2925" s="31"/>
      <c r="AB2925" s="31"/>
      <c r="AC2925" s="31"/>
      <c r="AD2925" s="31"/>
      <c r="AE2925" s="31"/>
      <c r="AF2925" s="31"/>
      <c r="AG2925" s="31"/>
      <c r="AH2925" s="31"/>
    </row>
    <row r="2926" spans="1:34" x14ac:dyDescent="0.4">
      <c r="A2926" s="31">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31"/>
      <c r="C2926" s="25" t="str">
        <f t="shared" si="90"/>
        <v>001</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V_SONDERBETRIEBSMITTEL_PRD</v>
      </c>
      <c r="X2926" s="31"/>
      <c r="Y2926" s="31"/>
      <c r="Z2926" s="31"/>
      <c r="AA2926" s="31"/>
      <c r="AB2926" s="31"/>
      <c r="AC2926" s="31"/>
      <c r="AD2926" s="31"/>
      <c r="AE2926" s="31"/>
      <c r="AF2926" s="31"/>
      <c r="AG2926" s="31"/>
      <c r="AH2926" s="31"/>
    </row>
    <row r="2927" spans="1:34" x14ac:dyDescent="0.4">
      <c r="A2927" s="31">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31"/>
      <c r="C2927" s="25" t="str">
        <f t="shared" si="90"/>
        <v>001</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V_SONDERBETRIEBSMITTEL_TRP</v>
      </c>
      <c r="X2927" s="31"/>
      <c r="Y2927" s="31"/>
      <c r="Z2927" s="31"/>
      <c r="AA2927" s="31"/>
      <c r="AB2927" s="31"/>
      <c r="AC2927" s="31"/>
      <c r="AD2927" s="31"/>
      <c r="AE2927" s="31"/>
      <c r="AF2927" s="31"/>
      <c r="AG2927" s="31"/>
      <c r="AH2927" s="31"/>
    </row>
    <row r="2928" spans="1:34" x14ac:dyDescent="0.4">
      <c r="A2928" s="31">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31"/>
      <c r="C2928" s="25" t="str">
        <f t="shared" si="90"/>
        <v>001</v>
      </c>
      <c r="D2928" s="31"/>
      <c r="E2928" s="31"/>
      <c r="F2928" s="31" t="str">
        <f>IF(A2928&lt;&gt;"", _xlfn.IFNA(INDEX(Grunddaten!$A$9:$S$159,MATCH(A2928,Input_Lieferant!$B$9:$B$158,0),MATCH(W2928,Grunddaten!$A$8:$M$8,0)),""), "")&amp;""</f>
        <v>CORrlEkFcIrIssHSQMPWeTCyyCGxcs</v>
      </c>
      <c r="G2928" s="31"/>
      <c r="H2928" s="31"/>
      <c r="I2928" s="31"/>
      <c r="J2928" s="31"/>
      <c r="K2928" s="31"/>
      <c r="L2928" s="31"/>
      <c r="M2928" s="31"/>
      <c r="N2928" s="31"/>
      <c r="O2928" s="31"/>
      <c r="P2928" s="31"/>
      <c r="Q2928" s="31"/>
      <c r="R2928" s="31"/>
      <c r="S2928" s="31"/>
      <c r="T2928" s="31"/>
      <c r="U2928" s="31"/>
      <c r="V2928" s="31"/>
      <c r="W2928" s="31" t="str">
        <f t="shared" si="91"/>
        <v>V_A_NUMMER</v>
      </c>
      <c r="X2928" s="31"/>
      <c r="Y2928" s="31"/>
      <c r="Z2928" s="31"/>
      <c r="AA2928" s="31"/>
      <c r="AB2928" s="31"/>
      <c r="AC2928" s="31"/>
      <c r="AD2928" s="31"/>
      <c r="AE2928" s="31"/>
      <c r="AF2928" s="31"/>
      <c r="AG2928" s="31"/>
      <c r="AH2928" s="31"/>
    </row>
    <row r="2929" spans="1:34" x14ac:dyDescent="0.4">
      <c r="A2929" s="31">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31"/>
      <c r="C2929" s="25" t="str">
        <f t="shared" si="90"/>
        <v>001</v>
      </c>
      <c r="D2929" s="31"/>
      <c r="E2929" s="31"/>
      <c r="F2929" s="31" t="str">
        <f>IF(A2929&lt;&gt;"", _xlfn.IFNA(INDEX(Grunddaten!$A$9:$S$159,MATCH(A2929,Input_Lieferant!$B$9:$B$158,0),MATCH(W2929,Grunddaten!$A$8:$M$8,0)),""), "")&amp;""</f>
        <v>2.27</v>
      </c>
      <c r="G2929" s="31"/>
      <c r="H2929" s="31"/>
      <c r="I2929" s="31"/>
      <c r="J2929" s="31"/>
      <c r="K2929" s="31"/>
      <c r="L2929" s="31"/>
      <c r="M2929" s="31"/>
      <c r="N2929" s="31"/>
      <c r="O2929" s="31"/>
      <c r="P2929" s="31"/>
      <c r="Q2929" s="31"/>
      <c r="R2929" s="31"/>
      <c r="S2929" s="31"/>
      <c r="T2929" s="31"/>
      <c r="U2929" s="31"/>
      <c r="V2929" s="31"/>
      <c r="W2929" s="31" t="str">
        <f t="shared" si="91"/>
        <v>V_REVFREMD</v>
      </c>
      <c r="X2929" s="31"/>
      <c r="Y2929" s="31"/>
      <c r="Z2929" s="31"/>
      <c r="AA2929" s="31"/>
      <c r="AB2929" s="31"/>
      <c r="AC2929" s="31"/>
      <c r="AD2929" s="31"/>
      <c r="AE2929" s="31"/>
      <c r="AF2929" s="31"/>
      <c r="AG2929" s="31"/>
      <c r="AH2929" s="31"/>
    </row>
    <row r="2930" spans="1:34" x14ac:dyDescent="0.4">
      <c r="A2930" s="31">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31"/>
      <c r="C2930" s="25" t="str">
        <f t="shared" si="90"/>
        <v>001</v>
      </c>
      <c r="D2930" s="31"/>
      <c r="E2930" s="31"/>
      <c r="F2930" s="31" t="str">
        <f>IF(A2930&lt;&gt;"", _xlfn.IFNA(INDEX(Grunddaten!$A$9:$S$159,MATCH(A2930,Input_Lieferant!$B$9:$B$158,0),MATCH(W2930,Grunddaten!$A$8:$M$8,0)),""), "")&amp;""</f>
        <v>5.77</v>
      </c>
      <c r="G2930" s="31"/>
      <c r="H2930" s="31"/>
      <c r="I2930" s="31"/>
      <c r="J2930" s="31"/>
      <c r="K2930" s="31"/>
      <c r="L2930" s="31"/>
      <c r="M2930" s="31"/>
      <c r="N2930" s="31"/>
      <c r="O2930" s="31"/>
      <c r="P2930" s="31"/>
      <c r="Q2930" s="31"/>
      <c r="R2930" s="31"/>
      <c r="S2930" s="31"/>
      <c r="T2930" s="31"/>
      <c r="U2930" s="31"/>
      <c r="V2930" s="31"/>
      <c r="W2930" s="31" t="str">
        <f t="shared" si="91"/>
        <v>V_REVEIGEN</v>
      </c>
      <c r="X2930" s="31"/>
      <c r="Y2930" s="31"/>
      <c r="Z2930" s="31"/>
      <c r="AA2930" s="31"/>
      <c r="AB2930" s="31"/>
      <c r="AC2930" s="31"/>
      <c r="AD2930" s="31"/>
      <c r="AE2930" s="31"/>
      <c r="AF2930" s="31"/>
      <c r="AG2930" s="31"/>
      <c r="AH2930" s="31"/>
    </row>
    <row r="2931" spans="1:34" x14ac:dyDescent="0.4">
      <c r="A2931" s="31">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31"/>
      <c r="C2931" s="25" t="str">
        <f t="shared" si="90"/>
        <v>001</v>
      </c>
      <c r="D2931" s="31"/>
      <c r="E2931" s="31"/>
      <c r="F2931" s="31" t="str">
        <f>IF(A2931&lt;&gt;"", _xlfn.IFNA(INDEX('Systemmanager - Datenassistent'!$A$9:$AE$159,MATCH(A2931,Input_Lieferant!$B$9:$B$158,0),MATCH(W2931,'Systemmanager - Datenassistent'!$A$8:$AE$8,0)),""), "")&amp;""</f>
        <v>BlhCVCMVDAzzbaHwwHGzfTcWuuHkTx</v>
      </c>
      <c r="G2931" s="31"/>
      <c r="H2931" s="31"/>
      <c r="I2931" s="31"/>
      <c r="J2931" s="31"/>
      <c r="K2931" s="31"/>
      <c r="L2931" s="31"/>
      <c r="M2931" s="31"/>
      <c r="N2931" s="31"/>
      <c r="O2931" s="31"/>
      <c r="P2931" s="31"/>
      <c r="Q2931" s="31"/>
      <c r="R2931" s="31"/>
      <c r="S2931" s="31"/>
      <c r="T2931" s="31"/>
      <c r="U2931" s="31"/>
      <c r="V2931" s="31"/>
      <c r="W2931" s="31" t="str">
        <f t="shared" si="91"/>
        <v>V_SYSTEMMANAGER</v>
      </c>
      <c r="X2931" s="31"/>
      <c r="Y2931" s="31"/>
      <c r="Z2931" s="31"/>
      <c r="AA2931" s="31"/>
      <c r="AB2931" s="31"/>
      <c r="AC2931" s="31"/>
      <c r="AD2931" s="31"/>
      <c r="AE2931" s="31"/>
      <c r="AF2931" s="31"/>
      <c r="AG2931" s="31"/>
      <c r="AH2931" s="31"/>
    </row>
    <row r="2932" spans="1:34" x14ac:dyDescent="0.4">
      <c r="A2932" s="31">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31"/>
      <c r="C2932" s="25" t="str">
        <f t="shared" si="90"/>
        <v>001</v>
      </c>
      <c r="D2932" s="31"/>
      <c r="E2932" s="31"/>
      <c r="F2932" s="31" t="str">
        <f>IF(A2932&lt;&gt;"", _xlfn.IFNA(INDEX(Grunddaten!$A$9:$S$159,MATCH(A2932,Input_Lieferant!$B$9:$B$158,0),MATCH(W2932,Grunddaten!$A$8:$M$8,0)),""), "")&amp;""</f>
        <v>U</v>
      </c>
      <c r="G2932" s="31"/>
      <c r="H2932" s="31"/>
      <c r="I2932" s="31"/>
      <c r="J2932" s="31"/>
      <c r="K2932" s="31"/>
      <c r="L2932" s="31"/>
      <c r="M2932" s="31"/>
      <c r="N2932" s="31"/>
      <c r="O2932" s="31"/>
      <c r="P2932" s="31"/>
      <c r="Q2932" s="31"/>
      <c r="R2932" s="31"/>
      <c r="S2932" s="31"/>
      <c r="T2932" s="31"/>
      <c r="U2932" s="31"/>
      <c r="V2932" s="31"/>
      <c r="W2932" s="31" t="str">
        <f t="shared" si="91"/>
        <v>V_UEBERSETZUNG</v>
      </c>
      <c r="X2932" s="31"/>
      <c r="Y2932" s="31"/>
      <c r="Z2932" s="31"/>
      <c r="AA2932" s="31"/>
      <c r="AB2932" s="31"/>
      <c r="AC2932" s="31"/>
      <c r="AD2932" s="31"/>
      <c r="AE2932" s="31"/>
      <c r="AF2932" s="31"/>
      <c r="AG2932" s="31"/>
      <c r="AH2932" s="31"/>
    </row>
    <row r="2933" spans="1:34" x14ac:dyDescent="0.4">
      <c r="A2933" s="31">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31"/>
      <c r="C2933" s="25" t="str">
        <f t="shared" si="90"/>
        <v>001</v>
      </c>
      <c r="D2933" s="31"/>
      <c r="E2933" s="31"/>
      <c r="F2933" s="31" t="str">
        <f>IF(A2933&lt;&gt;"", _xlfn.IFNA(INDEX('Systemmanager - Datenassistent'!$A$9:$AE$159,MATCH(A2933,Input_Lieferant!$B$9:$B$158,0),MATCH(W2933,'Systemmanager - Datenassistent'!$A$8:$AE$8,0)),""), "")&amp;""</f>
        <v>qImTrOoLtDEnerGGaSurLSFfAXrBwi</v>
      </c>
      <c r="G2933" s="31"/>
      <c r="H2933" s="31"/>
      <c r="I2933" s="31"/>
      <c r="J2933" s="31"/>
      <c r="K2933" s="31"/>
      <c r="L2933" s="31"/>
      <c r="M2933" s="31"/>
      <c r="N2933" s="31"/>
      <c r="O2933" s="31"/>
      <c r="P2933" s="31"/>
      <c r="Q2933" s="31"/>
      <c r="R2933" s="31"/>
      <c r="S2933" s="31"/>
      <c r="T2933" s="31"/>
      <c r="U2933" s="31"/>
      <c r="V2933" s="31"/>
      <c r="W2933" s="31" t="str">
        <f t="shared" si="91"/>
        <v>V_KENNZIFFER</v>
      </c>
      <c r="X2933" s="31"/>
      <c r="Y2933" s="31"/>
      <c r="Z2933" s="31"/>
      <c r="AA2933" s="31"/>
      <c r="AB2933" s="31"/>
      <c r="AC2933" s="31"/>
      <c r="AD2933" s="31"/>
      <c r="AE2933" s="31"/>
      <c r="AF2933" s="31"/>
      <c r="AG2933" s="31"/>
      <c r="AH2933" s="31"/>
    </row>
    <row r="2934" spans="1:34" x14ac:dyDescent="0.4">
      <c r="A2934" s="31">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31"/>
      <c r="C2934" s="25" t="str">
        <f t="shared" si="90"/>
        <v>001</v>
      </c>
      <c r="D2934" s="31"/>
      <c r="E2934" s="31"/>
      <c r="F2934" s="31" t="str">
        <f>IF(A2934&lt;&gt;"", _xlfn.IFNA(INDEX('Systemmanager - Datenassistent'!$A$9:$AE$159,MATCH(A2934,Input_Lieferant!$B$9:$B$158,0),MATCH(W2934,'Systemmanager - Datenassistent'!$A$8:$AE$8,0)),""), "")&amp;""</f>
        <v>stxXxoBaddDnVWDfxVUrXqFlhCpzuR</v>
      </c>
      <c r="G2934" s="31"/>
      <c r="H2934" s="31"/>
      <c r="I2934" s="31"/>
      <c r="J2934" s="31"/>
      <c r="K2934" s="31"/>
      <c r="L2934" s="31"/>
      <c r="M2934" s="31"/>
      <c r="N2934" s="31"/>
      <c r="O2934" s="31"/>
      <c r="P2934" s="31"/>
      <c r="Q2934" s="31"/>
      <c r="R2934" s="31"/>
      <c r="S2934" s="31"/>
      <c r="T2934" s="31"/>
      <c r="U2934" s="31"/>
      <c r="V2934" s="31"/>
      <c r="W2934" s="31" t="str">
        <f t="shared" si="91"/>
        <v>V_NEXT_HIGHER</v>
      </c>
      <c r="X2934" s="31"/>
      <c r="Y2934" s="31"/>
      <c r="Z2934" s="31"/>
      <c r="AA2934" s="31"/>
      <c r="AB2934" s="31"/>
      <c r="AC2934" s="31"/>
      <c r="AD2934" s="31"/>
      <c r="AE2934" s="31"/>
      <c r="AF2934" s="31"/>
      <c r="AG2934" s="31"/>
      <c r="AH2934" s="31"/>
    </row>
    <row r="2935" spans="1:34" x14ac:dyDescent="0.4">
      <c r="A2935" s="31">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31"/>
      <c r="C2935" s="25" t="str">
        <f t="shared" si="90"/>
        <v>001</v>
      </c>
      <c r="D2935" s="31"/>
      <c r="E2935" s="31"/>
      <c r="F2935" s="31" t="str">
        <f>IF(A2935&lt;&gt;"", _xlfn.IFNA(INDEX(Grunddaten!$A$9:$S$159,MATCH(A2935,Input_Lieferant!$B$9:$B$158,0),MATCH(W2935,Grunddaten!$A$8:$M$8,0)),""), "")&amp;""</f>
        <v/>
      </c>
      <c r="G2935" s="31"/>
      <c r="H2935" s="31"/>
      <c r="I2935" s="31"/>
      <c r="J2935" s="31"/>
      <c r="K2935" s="31"/>
      <c r="L2935" s="31"/>
      <c r="M2935" s="31"/>
      <c r="N2935" s="31"/>
      <c r="O2935" s="31"/>
      <c r="P2935" s="31"/>
      <c r="Q2935" s="31"/>
      <c r="R2935" s="31"/>
      <c r="S2935" s="31"/>
      <c r="T2935" s="31"/>
      <c r="U2935" s="31"/>
      <c r="V2935" s="31"/>
      <c r="W2935" s="31" t="str">
        <f t="shared" si="91"/>
        <v>V_ZERTFLUG</v>
      </c>
      <c r="X2935" s="31"/>
      <c r="Y2935" s="31"/>
      <c r="Z2935" s="31"/>
      <c r="AA2935" s="31"/>
      <c r="AB2935" s="31"/>
      <c r="AC2935" s="31"/>
      <c r="AD2935" s="31"/>
      <c r="AE2935" s="31"/>
      <c r="AF2935" s="31"/>
      <c r="AG2935" s="31"/>
      <c r="AH2935" s="31"/>
    </row>
    <row r="2936" spans="1:34" x14ac:dyDescent="0.4">
      <c r="A2936" s="31">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31"/>
      <c r="C2936" s="25" t="str">
        <f t="shared" si="90"/>
        <v>001</v>
      </c>
      <c r="D2936" s="31"/>
      <c r="E2936" s="31"/>
      <c r="F2936" s="31" t="str">
        <f>IF(A2936&lt;&gt;"", _xlfn.IFNA(INDEX('Systemmanager - Datenassistent'!$A$9:$AE$159,MATCH(A2936,Input_Lieferant!$B$9:$B$158,0),MATCH(W2936,'Systemmanager - Datenassistent'!$A$8:$AE$8,0)),""), "")&amp;""</f>
        <v/>
      </c>
      <c r="G2936" s="31"/>
      <c r="H2936" s="31"/>
      <c r="I2936" s="31"/>
      <c r="J2936" s="31"/>
      <c r="K2936" s="31"/>
      <c r="L2936" s="31"/>
      <c r="M2936" s="31"/>
      <c r="N2936" s="31"/>
      <c r="O2936" s="31"/>
      <c r="P2936" s="31"/>
      <c r="Q2936" s="31"/>
      <c r="R2936" s="31"/>
      <c r="S2936" s="31"/>
      <c r="T2936" s="31"/>
      <c r="U2936" s="31"/>
      <c r="V2936" s="31"/>
      <c r="W2936" s="31" t="str">
        <f t="shared" si="91"/>
        <v>V_APM</v>
      </c>
      <c r="X2936" s="31"/>
      <c r="Y2936" s="31"/>
      <c r="Z2936" s="31"/>
      <c r="AA2936" s="31"/>
      <c r="AB2936" s="31"/>
      <c r="AC2936" s="31"/>
      <c r="AD2936" s="31"/>
      <c r="AE2936" s="31"/>
      <c r="AF2936" s="31"/>
      <c r="AG2936" s="31"/>
      <c r="AH2936" s="31"/>
    </row>
    <row r="2937" spans="1:34" x14ac:dyDescent="0.4">
      <c r="A2937" s="31">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31"/>
      <c r="C2937" s="25" t="str">
        <f t="shared" si="90"/>
        <v>001</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V_CHEOPS</v>
      </c>
      <c r="X2937" s="31"/>
      <c r="Y2937" s="31"/>
      <c r="Z2937" s="31"/>
      <c r="AA2937" s="31"/>
      <c r="AB2937" s="31"/>
      <c r="AC2937" s="31"/>
      <c r="AD2937" s="31"/>
      <c r="AE2937" s="31"/>
      <c r="AF2937" s="31"/>
      <c r="AG2937" s="31"/>
      <c r="AH2937" s="31"/>
    </row>
    <row r="2938" spans="1:34" x14ac:dyDescent="0.4">
      <c r="A2938" s="31">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31"/>
      <c r="C2938" s="25" t="str">
        <f t="shared" si="90"/>
        <v>001</v>
      </c>
      <c r="D2938" s="31"/>
      <c r="E2938" s="31"/>
      <c r="F2938" s="31" t="str">
        <f>IF(A2938&lt;&gt;"", _xlfn.IFNA(INDEX('Systemmanager - Datenassistent'!$A$9:$AE$159,MATCH(A2938,Input_Lieferant!$B$9:$B$158,0),MATCH(W2938,'Systemmanager - Datenassistent'!$A$8:$AE$8,0)),""), "")&amp;""</f>
        <v/>
      </c>
      <c r="G2938" s="31"/>
      <c r="H2938" s="31"/>
      <c r="I2938" s="31"/>
      <c r="J2938" s="31"/>
      <c r="K2938" s="31"/>
      <c r="L2938" s="31"/>
      <c r="M2938" s="31"/>
      <c r="N2938" s="31"/>
      <c r="O2938" s="31"/>
      <c r="P2938" s="31"/>
      <c r="Q2938" s="31"/>
      <c r="R2938" s="31"/>
      <c r="S2938" s="31"/>
      <c r="T2938" s="31"/>
      <c r="U2938" s="31"/>
      <c r="V2938" s="31"/>
      <c r="W2938" s="31" t="str">
        <f t="shared" si="91"/>
        <v>V_SVSAA</v>
      </c>
      <c r="X2938" s="31"/>
      <c r="Y2938" s="31"/>
      <c r="Z2938" s="31"/>
      <c r="AA2938" s="31"/>
      <c r="AB2938" s="31"/>
      <c r="AC2938" s="31"/>
      <c r="AD2938" s="31"/>
      <c r="AE2938" s="31"/>
      <c r="AF2938" s="31"/>
      <c r="AG2938" s="31"/>
      <c r="AH2938" s="31"/>
    </row>
    <row r="2939" spans="1:34" x14ac:dyDescent="0.4">
      <c r="A2939" s="31">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31"/>
      <c r="C2939" s="25" t="str">
        <f t="shared" si="90"/>
        <v>001</v>
      </c>
      <c r="D2939" s="31"/>
      <c r="E2939" s="31"/>
      <c r="F2939" s="31" t="str">
        <f>IF(A2939&lt;&gt;"", IFERROR(ROUND(INDEX(Input_Lieferant!$A$9:$AS$159,MATCH(A2939,Input_Lieferant!$B$9:$B$158,0),MATCH(W2939,Input_Lieferant!$A$8:$AS$8,0)),2),""), "")&amp;""</f>
        <v>9.54</v>
      </c>
      <c r="G2939" s="31"/>
      <c r="H2939" s="31"/>
      <c r="I2939" s="31"/>
      <c r="J2939" s="31"/>
      <c r="K2939" s="31"/>
      <c r="L2939" s="31"/>
      <c r="M2939" s="31"/>
      <c r="N2939" s="31"/>
      <c r="O2939" s="31"/>
      <c r="P2939" s="31"/>
      <c r="Q2939" s="31"/>
      <c r="R2939" s="31"/>
      <c r="S2939" s="31"/>
      <c r="T2939" s="31"/>
      <c r="U2939" s="31"/>
      <c r="V2939" s="31"/>
      <c r="W2939" s="31" t="str">
        <f t="shared" si="91"/>
        <v>V_BEWERTUNGSPREIS</v>
      </c>
      <c r="X2939" s="31"/>
      <c r="Y2939" s="31"/>
      <c r="Z2939" s="31"/>
      <c r="AA2939" s="31"/>
      <c r="AB2939" s="31"/>
      <c r="AC2939" s="31"/>
      <c r="AD2939" s="31"/>
      <c r="AE2939" s="31"/>
      <c r="AF2939" s="31"/>
      <c r="AG2939" s="31"/>
      <c r="AH2939" s="31"/>
    </row>
    <row r="2940" spans="1:34" x14ac:dyDescent="0.4">
      <c r="A2940" s="31">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31"/>
      <c r="C2940" s="25" t="str">
        <f t="shared" si="90"/>
        <v>001</v>
      </c>
      <c r="D2940" s="31"/>
      <c r="E2940" s="31"/>
      <c r="F2940" s="31" t="str">
        <f>IF(A2940&lt;&gt;"", _xlfn.IFNA(INDEX(Input_Lieferant!$A$9:$AS$159,MATCH(A2940,Input_Lieferant!$B$9:$B$158,0),MATCH(W2940,Input_Lieferant!$A$8:$AS$8,0)),""), "")&amp;""</f>
        <v>CHF</v>
      </c>
      <c r="G2940" s="31"/>
      <c r="H2940" s="31"/>
      <c r="I2940" s="31"/>
      <c r="J2940" s="31"/>
      <c r="K2940" s="31"/>
      <c r="L2940" s="31"/>
      <c r="M2940" s="31"/>
      <c r="N2940" s="31"/>
      <c r="O2940" s="31"/>
      <c r="P2940" s="31"/>
      <c r="Q2940" s="31"/>
      <c r="R2940" s="31"/>
      <c r="S2940" s="31"/>
      <c r="T2940" s="31"/>
      <c r="U2940" s="31"/>
      <c r="V2940" s="31"/>
      <c r="W2940" s="31" t="str">
        <f t="shared" si="91"/>
        <v>V_WAEHRUNG</v>
      </c>
      <c r="X2940" s="31"/>
      <c r="Y2940" s="31"/>
      <c r="Z2940" s="31"/>
      <c r="AA2940" s="31"/>
      <c r="AB2940" s="31"/>
      <c r="AC2940" s="31"/>
      <c r="AD2940" s="31"/>
      <c r="AE2940" s="31"/>
      <c r="AF2940" s="31"/>
      <c r="AG2940" s="31"/>
      <c r="AH2940" s="31"/>
    </row>
    <row r="2941" spans="1:34" x14ac:dyDescent="0.4">
      <c r="A2941" s="31">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31"/>
      <c r="C2941" s="25" t="str">
        <f t="shared" si="90"/>
        <v>001</v>
      </c>
      <c r="D2941" s="31"/>
      <c r="E2941" s="31"/>
      <c r="F2941" s="31" t="str">
        <f>IF(A2941&lt;&gt;"", _xlfn.IFNA(INDEX(Input_Lieferant!$A$9:$AS$159,MATCH(A2941,Input_Lieferant!$B$9:$B$158,0),MATCH(W2941,Input_Lieferant!$A$8:$AS$8,0)),""), "")&amp;""</f>
        <v>94</v>
      </c>
      <c r="G2941" s="31"/>
      <c r="H2941" s="31"/>
      <c r="I2941" s="31"/>
      <c r="J2941" s="31"/>
      <c r="K2941" s="31"/>
      <c r="L2941" s="31"/>
      <c r="M2941" s="31"/>
      <c r="N2941" s="31"/>
      <c r="O2941" s="31"/>
      <c r="P2941" s="31"/>
      <c r="Q2941" s="31"/>
      <c r="R2941" s="31"/>
      <c r="S2941" s="31"/>
      <c r="T2941" s="31"/>
      <c r="U2941" s="31"/>
      <c r="V2941" s="31"/>
      <c r="W2941" s="31" t="str">
        <f t="shared" si="91"/>
        <v>V_PREISEINHEIT</v>
      </c>
      <c r="X2941" s="31"/>
      <c r="Y2941" s="31"/>
      <c r="Z2941" s="31"/>
      <c r="AA2941" s="31"/>
      <c r="AB2941" s="31"/>
      <c r="AC2941" s="31"/>
      <c r="AD2941" s="31"/>
      <c r="AE2941" s="31"/>
      <c r="AF2941" s="31"/>
      <c r="AG2941" s="31"/>
      <c r="AH2941" s="31"/>
    </row>
    <row r="2942" spans="1:34" x14ac:dyDescent="0.4">
      <c r="A2942" s="31">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31"/>
      <c r="C2942" s="25" t="str">
        <f t="shared" si="90"/>
        <v>001</v>
      </c>
      <c r="D2942" s="31"/>
      <c r="E2942" s="31"/>
      <c r="F2942" s="31">
        <f ca="1">IF(A2942&lt;&gt;"",NOW(),"")</f>
        <v>45755.458306712964</v>
      </c>
      <c r="G2942" s="31"/>
      <c r="H2942" s="31"/>
      <c r="I2942" s="31"/>
      <c r="J2942" s="31"/>
      <c r="K2942" s="31"/>
      <c r="L2942" s="31"/>
      <c r="M2942" s="31"/>
      <c r="N2942" s="31"/>
      <c r="O2942" s="31"/>
      <c r="P2942" s="31"/>
      <c r="Q2942" s="31"/>
      <c r="R2942" s="31"/>
      <c r="S2942" s="31"/>
      <c r="T2942" s="31"/>
      <c r="U2942" s="31"/>
      <c r="V2942" s="31"/>
      <c r="W2942" s="31" t="str">
        <f t="shared" si="91"/>
        <v>V_GUELTIGAB</v>
      </c>
      <c r="X2942" s="31"/>
      <c r="Y2942" s="31"/>
      <c r="Z2942" s="31"/>
      <c r="AA2942" s="31"/>
      <c r="AB2942" s="31"/>
      <c r="AC2942" s="31"/>
      <c r="AD2942" s="31"/>
      <c r="AE2942" s="31"/>
      <c r="AF2942" s="31"/>
      <c r="AG2942" s="31"/>
      <c r="AH2942" s="31"/>
    </row>
    <row r="2943" spans="1:34" x14ac:dyDescent="0.4">
      <c r="A2943" s="31">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31"/>
      <c r="C2943" s="25" t="str">
        <f t="shared" si="90"/>
        <v>001</v>
      </c>
      <c r="D2943" s="31"/>
      <c r="E2943" s="31"/>
      <c r="F2943" s="31" t="str">
        <f>IF(A2943&lt;&gt;"", _xlfn.IFNA(INDEX('Systemmanager - Datenassistent'!$A$9:$AE$159,MATCH(A2943,Input_Lieferant!$B$9:$B$158,0),MATCH(W2943,'Systemmanager - Datenassistent'!$A$8:$AE$8,0)),""), "")&amp;""</f>
        <v>X</v>
      </c>
      <c r="G2943" s="31"/>
      <c r="H2943" s="31"/>
      <c r="I2943" s="31"/>
      <c r="J2943" s="31"/>
      <c r="K2943" s="31"/>
      <c r="L2943" s="31"/>
      <c r="M2943" s="31"/>
      <c r="N2943" s="31"/>
      <c r="O2943" s="31"/>
      <c r="P2943" s="31"/>
      <c r="Q2943" s="31"/>
      <c r="R2943" s="31"/>
      <c r="S2943" s="31"/>
      <c r="T2943" s="31"/>
      <c r="U2943" s="31"/>
      <c r="V2943" s="31"/>
      <c r="W2943" s="31" t="str">
        <f t="shared" si="91"/>
        <v>V_MIET_RELEVANZ</v>
      </c>
      <c r="X2943" s="31"/>
      <c r="Y2943" s="31"/>
      <c r="Z2943" s="31"/>
      <c r="AA2943" s="31"/>
      <c r="AB2943" s="31"/>
      <c r="AC2943" s="31"/>
      <c r="AD2943" s="31"/>
      <c r="AE2943" s="31"/>
      <c r="AF2943" s="31"/>
      <c r="AG2943" s="31"/>
      <c r="AH2943" s="31"/>
    </row>
    <row r="2944" spans="1:34" x14ac:dyDescent="0.4">
      <c r="A2944" s="31">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31"/>
      <c r="C2944" s="25" t="str">
        <f t="shared" si="90"/>
        <v>001</v>
      </c>
      <c r="D2944" s="31"/>
      <c r="E2944" s="31"/>
      <c r="F2944" s="31" t="str">
        <f>IF(A2944&lt;&gt;"", _xlfn.IFNA(INDEX('Systemmanager - Datenassistent'!$A$9:$AE$159,MATCH(A2944,Input_Lieferant!$B$9:$B$158,0),MATCH(W2944,'Systemmanager - Datenassistent'!$A$8:$AE$8,0)),""), "")&amp;""</f>
        <v>1</v>
      </c>
      <c r="G2944" s="31"/>
      <c r="H2944" s="31"/>
      <c r="I2944" s="31"/>
      <c r="J2944" s="31"/>
      <c r="K2944" s="31"/>
      <c r="L2944" s="31"/>
      <c r="M2944" s="31"/>
      <c r="N2944" s="31"/>
      <c r="O2944" s="31"/>
      <c r="P2944" s="31"/>
      <c r="Q2944" s="31"/>
      <c r="R2944" s="31"/>
      <c r="S2944" s="31"/>
      <c r="T2944" s="31"/>
      <c r="U2944" s="31"/>
      <c r="V2944" s="31"/>
      <c r="W2944" s="31" t="str">
        <f t="shared" si="91"/>
        <v>V_NACHSCHUBKLASSE</v>
      </c>
      <c r="X2944" s="31"/>
      <c r="Y2944" s="31"/>
      <c r="Z2944" s="31"/>
      <c r="AA2944" s="31"/>
      <c r="AB2944" s="31"/>
      <c r="AC2944" s="31"/>
      <c r="AD2944" s="31"/>
      <c r="AE2944" s="31"/>
      <c r="AF2944" s="31"/>
      <c r="AG2944" s="31"/>
      <c r="AH2944" s="31"/>
    </row>
    <row r="2945" spans="1:34" x14ac:dyDescent="0.4">
      <c r="A2945" s="31">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31"/>
      <c r="C2945" s="25" t="str">
        <f t="shared" si="90"/>
        <v>001</v>
      </c>
      <c r="D2945" s="31"/>
      <c r="E2945" s="31"/>
      <c r="F2945" s="31" t="str">
        <f>IF(A2945&lt;&gt;"", _xlfn.IFNA(INDEX(Input_Lieferant!$A$9:$AS$159,MATCH(A2945,Input_Lieferant!$B$9:$B$158,0),MATCH(W2945,Input_Lieferant!$A$8:$AS$8,0)),""), "")&amp;""</f>
        <v>71</v>
      </c>
      <c r="G2945" s="31"/>
      <c r="H2945" s="31"/>
      <c r="I2945" s="31"/>
      <c r="J2945" s="31"/>
      <c r="K2945" s="31"/>
      <c r="L2945" s="31"/>
      <c r="M2945" s="31"/>
      <c r="N2945" s="31"/>
      <c r="O2945" s="31"/>
      <c r="P2945" s="31"/>
      <c r="Q2945" s="31"/>
      <c r="R2945" s="31"/>
      <c r="S2945" s="31"/>
      <c r="T2945" s="31"/>
      <c r="U2945" s="31"/>
      <c r="V2945" s="31"/>
      <c r="W2945" s="31" t="str">
        <f t="shared" si="91"/>
        <v>V_LAGERFAEHIGKEIT</v>
      </c>
      <c r="X2945" s="31"/>
      <c r="Y2945" s="31"/>
      <c r="Z2945" s="31"/>
      <c r="AA2945" s="31"/>
      <c r="AB2945" s="31"/>
      <c r="AC2945" s="31"/>
      <c r="AD2945" s="31"/>
      <c r="AE2945" s="31"/>
      <c r="AF2945" s="31"/>
      <c r="AG2945" s="31"/>
      <c r="AH2945" s="31"/>
    </row>
    <row r="2946" spans="1:34" x14ac:dyDescent="0.4">
      <c r="A2946" s="31">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31"/>
      <c r="C2946" s="25" t="str">
        <f t="shared" ref="C2946:C3009" si="92">IF(A2946="","","001")</f>
        <v>001</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31"/>
      <c r="H2946" s="31"/>
      <c r="I2946" s="31"/>
      <c r="J2946" s="31"/>
      <c r="K2946" s="31"/>
      <c r="L2946" s="31"/>
      <c r="M2946" s="31"/>
      <c r="N2946" s="31"/>
      <c r="O2946" s="31"/>
      <c r="P2946" s="31"/>
      <c r="Q2946" s="31"/>
      <c r="R2946" s="31"/>
      <c r="S2946" s="31"/>
      <c r="T2946" s="31"/>
      <c r="U2946" s="31"/>
      <c r="V2946" s="31"/>
      <c r="W2946" s="31" t="str">
        <f t="shared" si="91"/>
        <v>V_BETRIEBSMITTEL</v>
      </c>
      <c r="X2946" s="31"/>
      <c r="Y2946" s="31"/>
      <c r="Z2946" s="31"/>
      <c r="AA2946" s="31"/>
      <c r="AB2946" s="31"/>
      <c r="AC2946" s="31"/>
      <c r="AD2946" s="31"/>
      <c r="AE2946" s="31"/>
      <c r="AF2946" s="31"/>
      <c r="AG2946" s="31"/>
      <c r="AH2946" s="31"/>
    </row>
    <row r="2947" spans="1:34" x14ac:dyDescent="0.4">
      <c r="A2947" s="31">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31"/>
      <c r="C2947" s="25" t="str">
        <f t="shared" si="92"/>
        <v>001</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V_SONDERBETRIEBSMITTEL_MKZ</v>
      </c>
      <c r="X2947" s="31"/>
      <c r="Y2947" s="31"/>
      <c r="Z2947" s="31"/>
      <c r="AA2947" s="31"/>
      <c r="AB2947" s="31"/>
      <c r="AC2947" s="31"/>
      <c r="AD2947" s="31"/>
      <c r="AE2947" s="31"/>
      <c r="AF2947" s="31"/>
      <c r="AG2947" s="31"/>
      <c r="AH2947" s="31"/>
    </row>
    <row r="2948" spans="1:34" x14ac:dyDescent="0.4">
      <c r="A2948" s="31">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31"/>
      <c r="C2948" s="25" t="str">
        <f t="shared" si="92"/>
        <v>001</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V_SONDERBETRIEBSMITTEL_PRD</v>
      </c>
      <c r="X2948" s="31"/>
      <c r="Y2948" s="31"/>
      <c r="Z2948" s="31"/>
      <c r="AA2948" s="31"/>
      <c r="AB2948" s="31"/>
      <c r="AC2948" s="31"/>
      <c r="AD2948" s="31"/>
      <c r="AE2948" s="31"/>
      <c r="AF2948" s="31"/>
      <c r="AG2948" s="31"/>
      <c r="AH2948" s="31"/>
    </row>
    <row r="2949" spans="1:34" x14ac:dyDescent="0.4">
      <c r="A2949" s="31">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31"/>
      <c r="C2949" s="25" t="str">
        <f t="shared" si="92"/>
        <v>001</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V_SONDERBETRIEBSMITTEL_TRP</v>
      </c>
      <c r="X2949" s="31"/>
      <c r="Y2949" s="31"/>
      <c r="Z2949" s="31"/>
      <c r="AA2949" s="31"/>
      <c r="AB2949" s="31"/>
      <c r="AC2949" s="31"/>
      <c r="AD2949" s="31"/>
      <c r="AE2949" s="31"/>
      <c r="AF2949" s="31"/>
      <c r="AG2949" s="31"/>
      <c r="AH2949" s="31"/>
    </row>
    <row r="2950" spans="1:34" x14ac:dyDescent="0.4">
      <c r="A2950" s="31">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31"/>
      <c r="C2950" s="25" t="str">
        <f t="shared" si="92"/>
        <v>001</v>
      </c>
      <c r="D2950" s="31"/>
      <c r="E2950" s="31"/>
      <c r="F2950" s="31" t="str">
        <f>IF(A2950&lt;&gt;"", _xlfn.IFNA(INDEX(Grunddaten!$A$9:$S$159,MATCH(A2950,Input_Lieferant!$B$9:$B$158,0),MATCH(W2950,Grunddaten!$A$8:$M$8,0)),""), "")&amp;""</f>
        <v>IVdCnVlxqKDrwkqtEyvHqtxGfBnwus</v>
      </c>
      <c r="G2950" s="31"/>
      <c r="H2950" s="31"/>
      <c r="I2950" s="31"/>
      <c r="J2950" s="31"/>
      <c r="K2950" s="31"/>
      <c r="L2950" s="31"/>
      <c r="M2950" s="31"/>
      <c r="N2950" s="31"/>
      <c r="O2950" s="31"/>
      <c r="P2950" s="31"/>
      <c r="Q2950" s="31"/>
      <c r="R2950" s="31"/>
      <c r="S2950" s="31"/>
      <c r="T2950" s="31"/>
      <c r="U2950" s="31"/>
      <c r="V2950" s="31"/>
      <c r="W2950" s="31" t="str">
        <f t="shared" si="91"/>
        <v>V_A_NUMMER</v>
      </c>
      <c r="X2950" s="31"/>
      <c r="Y2950" s="31"/>
      <c r="Z2950" s="31"/>
      <c r="AA2950" s="31"/>
      <c r="AB2950" s="31"/>
      <c r="AC2950" s="31"/>
      <c r="AD2950" s="31"/>
      <c r="AE2950" s="31"/>
      <c r="AF2950" s="31"/>
      <c r="AG2950" s="31"/>
      <c r="AH2950" s="31"/>
    </row>
    <row r="2951" spans="1:34" x14ac:dyDescent="0.4">
      <c r="A2951" s="31">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31"/>
      <c r="C2951" s="25" t="str">
        <f t="shared" si="92"/>
        <v>001</v>
      </c>
      <c r="D2951" s="31"/>
      <c r="E2951" s="31"/>
      <c r="F2951" s="31" t="str">
        <f>IF(A2951&lt;&gt;"", _xlfn.IFNA(INDEX(Grunddaten!$A$9:$S$159,MATCH(A2951,Input_Lieferant!$B$9:$B$158,0),MATCH(W2951,Grunddaten!$A$8:$M$8,0)),""), "")&amp;""</f>
        <v>9.67</v>
      </c>
      <c r="G2951" s="31"/>
      <c r="H2951" s="31"/>
      <c r="I2951" s="31"/>
      <c r="J2951" s="31"/>
      <c r="K2951" s="31"/>
      <c r="L2951" s="31"/>
      <c r="M2951" s="31"/>
      <c r="N2951" s="31"/>
      <c r="O2951" s="31"/>
      <c r="P2951" s="31"/>
      <c r="Q2951" s="31"/>
      <c r="R2951" s="31"/>
      <c r="S2951" s="31"/>
      <c r="T2951" s="31"/>
      <c r="U2951" s="31"/>
      <c r="V2951" s="31"/>
      <c r="W2951" s="31" t="str">
        <f t="shared" si="91"/>
        <v>V_REVFREMD</v>
      </c>
      <c r="X2951" s="31"/>
      <c r="Y2951" s="31"/>
      <c r="Z2951" s="31"/>
      <c r="AA2951" s="31"/>
      <c r="AB2951" s="31"/>
      <c r="AC2951" s="31"/>
      <c r="AD2951" s="31"/>
      <c r="AE2951" s="31"/>
      <c r="AF2951" s="31"/>
      <c r="AG2951" s="31"/>
      <c r="AH2951" s="31"/>
    </row>
    <row r="2952" spans="1:34" x14ac:dyDescent="0.4">
      <c r="A2952" s="31">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31"/>
      <c r="C2952" s="25" t="str">
        <f t="shared" si="92"/>
        <v>001</v>
      </c>
      <c r="D2952" s="31"/>
      <c r="E2952" s="31"/>
      <c r="F2952" s="31" t="str">
        <f>IF(A2952&lt;&gt;"", _xlfn.IFNA(INDEX(Grunddaten!$A$9:$S$159,MATCH(A2952,Input_Lieferant!$B$9:$B$158,0),MATCH(W2952,Grunddaten!$A$8:$M$8,0)),""), "")&amp;""</f>
        <v>5.86</v>
      </c>
      <c r="G2952" s="31"/>
      <c r="H2952" s="31"/>
      <c r="I2952" s="31"/>
      <c r="J2952" s="31"/>
      <c r="K2952" s="31"/>
      <c r="L2952" s="31"/>
      <c r="M2952" s="31"/>
      <c r="N2952" s="31"/>
      <c r="O2952" s="31"/>
      <c r="P2952" s="31"/>
      <c r="Q2952" s="31"/>
      <c r="R2952" s="31"/>
      <c r="S2952" s="31"/>
      <c r="T2952" s="31"/>
      <c r="U2952" s="31"/>
      <c r="V2952" s="31"/>
      <c r="W2952" s="31" t="str">
        <f t="shared" si="91"/>
        <v>V_REVEIGEN</v>
      </c>
      <c r="X2952" s="31"/>
      <c r="Y2952" s="31"/>
      <c r="Z2952" s="31"/>
      <c r="AA2952" s="31"/>
      <c r="AB2952" s="31"/>
      <c r="AC2952" s="31"/>
      <c r="AD2952" s="31"/>
      <c r="AE2952" s="31"/>
      <c r="AF2952" s="31"/>
      <c r="AG2952" s="31"/>
      <c r="AH2952" s="31"/>
    </row>
    <row r="2953" spans="1:34" x14ac:dyDescent="0.4">
      <c r="A2953" s="31">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31"/>
      <c r="C2953" s="25" t="str">
        <f t="shared" si="92"/>
        <v>001</v>
      </c>
      <c r="D2953" s="31"/>
      <c r="E2953" s="31"/>
      <c r="F2953" s="31" t="str">
        <f>IF(A2953&lt;&gt;"", _xlfn.IFNA(INDEX('Systemmanager - Datenassistent'!$A$9:$AE$159,MATCH(A2953,Input_Lieferant!$B$9:$B$158,0),MATCH(W2953,'Systemmanager - Datenassistent'!$A$8:$AE$8,0)),""), "")&amp;""</f>
        <v>GWOMcXbqKstosOXfJXiPunSJWGKwRP</v>
      </c>
      <c r="G2953" s="31"/>
      <c r="H2953" s="31"/>
      <c r="I2953" s="31"/>
      <c r="J2953" s="31"/>
      <c r="K2953" s="31"/>
      <c r="L2953" s="31"/>
      <c r="M2953" s="31"/>
      <c r="N2953" s="31"/>
      <c r="O2953" s="31"/>
      <c r="P2953" s="31"/>
      <c r="Q2953" s="31"/>
      <c r="R2953" s="31"/>
      <c r="S2953" s="31"/>
      <c r="T2953" s="31"/>
      <c r="U2953" s="31"/>
      <c r="V2953" s="31"/>
      <c r="W2953" s="31" t="str">
        <f t="shared" si="91"/>
        <v>V_SYSTEMMANAGER</v>
      </c>
      <c r="X2953" s="31"/>
      <c r="Y2953" s="31"/>
      <c r="Z2953" s="31"/>
      <c r="AA2953" s="31"/>
      <c r="AB2953" s="31"/>
      <c r="AC2953" s="31"/>
      <c r="AD2953" s="31"/>
      <c r="AE2953" s="31"/>
      <c r="AF2953" s="31"/>
      <c r="AG2953" s="31"/>
      <c r="AH2953" s="31"/>
    </row>
    <row r="2954" spans="1:34" x14ac:dyDescent="0.4">
      <c r="A2954" s="31">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31"/>
      <c r="C2954" s="25" t="str">
        <f t="shared" si="92"/>
        <v>001</v>
      </c>
      <c r="D2954" s="31"/>
      <c r="E2954" s="31"/>
      <c r="F2954" s="31" t="str">
        <f>IF(A2954&lt;&gt;"", _xlfn.IFNA(INDEX(Grunddaten!$A$9:$S$159,MATCH(A2954,Input_Lieferant!$B$9:$B$158,0),MATCH(W2954,Grunddaten!$A$8:$M$8,0)),""), "")&amp;""</f>
        <v>P</v>
      </c>
      <c r="G2954" s="31"/>
      <c r="H2954" s="31"/>
      <c r="I2954" s="31"/>
      <c r="J2954" s="31"/>
      <c r="K2954" s="31"/>
      <c r="L2954" s="31"/>
      <c r="M2954" s="31"/>
      <c r="N2954" s="31"/>
      <c r="O2954" s="31"/>
      <c r="P2954" s="31"/>
      <c r="Q2954" s="31"/>
      <c r="R2954" s="31"/>
      <c r="S2954" s="31"/>
      <c r="T2954" s="31"/>
      <c r="U2954" s="31"/>
      <c r="V2954" s="31"/>
      <c r="W2954" s="31" t="str">
        <f t="shared" si="91"/>
        <v>V_UEBERSETZUNG</v>
      </c>
      <c r="X2954" s="31"/>
      <c r="Y2954" s="31"/>
      <c r="Z2954" s="31"/>
      <c r="AA2954" s="31"/>
      <c r="AB2954" s="31"/>
      <c r="AC2954" s="31"/>
      <c r="AD2954" s="31"/>
      <c r="AE2954" s="31"/>
      <c r="AF2954" s="31"/>
      <c r="AG2954" s="31"/>
      <c r="AH2954" s="31"/>
    </row>
    <row r="2955" spans="1:34" x14ac:dyDescent="0.4">
      <c r="A2955" s="31">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31"/>
      <c r="C2955" s="25" t="str">
        <f t="shared" si="92"/>
        <v>001</v>
      </c>
      <c r="D2955" s="31"/>
      <c r="E2955" s="31"/>
      <c r="F2955" s="31" t="str">
        <f>IF(A2955&lt;&gt;"", _xlfn.IFNA(INDEX('Systemmanager - Datenassistent'!$A$9:$AE$159,MATCH(A2955,Input_Lieferant!$B$9:$B$158,0),MATCH(W2955,'Systemmanager - Datenassistent'!$A$8:$AE$8,0)),""), "")&amp;""</f>
        <v>rkMJtuzqINeLJMJoTMUBlfsUBPFzgE</v>
      </c>
      <c r="G2955" s="31"/>
      <c r="H2955" s="31"/>
      <c r="I2955" s="31"/>
      <c r="J2955" s="31"/>
      <c r="K2955" s="31"/>
      <c r="L2955" s="31"/>
      <c r="M2955" s="31"/>
      <c r="N2955" s="31"/>
      <c r="O2955" s="31"/>
      <c r="P2955" s="31"/>
      <c r="Q2955" s="31"/>
      <c r="R2955" s="31"/>
      <c r="S2955" s="31"/>
      <c r="T2955" s="31"/>
      <c r="U2955" s="31"/>
      <c r="V2955" s="31"/>
      <c r="W2955" s="31" t="str">
        <f t="shared" si="91"/>
        <v>V_KENNZIFFER</v>
      </c>
      <c r="X2955" s="31"/>
      <c r="Y2955" s="31"/>
      <c r="Z2955" s="31"/>
      <c r="AA2955" s="31"/>
      <c r="AB2955" s="31"/>
      <c r="AC2955" s="31"/>
      <c r="AD2955" s="31"/>
      <c r="AE2955" s="31"/>
      <c r="AF2955" s="31"/>
      <c r="AG2955" s="31"/>
      <c r="AH2955" s="31"/>
    </row>
    <row r="2956" spans="1:34" x14ac:dyDescent="0.4">
      <c r="A2956" s="31">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31"/>
      <c r="C2956" s="25" t="str">
        <f t="shared" si="92"/>
        <v>001</v>
      </c>
      <c r="D2956" s="31"/>
      <c r="E2956" s="31"/>
      <c r="F2956" s="31" t="str">
        <f>IF(A2956&lt;&gt;"", _xlfn.IFNA(INDEX('Systemmanager - Datenassistent'!$A$9:$AE$159,MATCH(A2956,Input_Lieferant!$B$9:$B$158,0),MATCH(W2956,'Systemmanager - Datenassistent'!$A$8:$AE$8,0)),""), "")&amp;""</f>
        <v>MpgAwMzoymkdiKuxTsujusBdFqejTS</v>
      </c>
      <c r="G2956" s="31"/>
      <c r="H2956" s="31"/>
      <c r="I2956" s="31"/>
      <c r="J2956" s="31"/>
      <c r="K2956" s="31"/>
      <c r="L2956" s="31"/>
      <c r="M2956" s="31"/>
      <c r="N2956" s="31"/>
      <c r="O2956" s="31"/>
      <c r="P2956" s="31"/>
      <c r="Q2956" s="31"/>
      <c r="R2956" s="31"/>
      <c r="S2956" s="31"/>
      <c r="T2956" s="31"/>
      <c r="U2956" s="31"/>
      <c r="V2956" s="31"/>
      <c r="W2956" s="31" t="str">
        <f t="shared" si="91"/>
        <v>V_NEXT_HIGHER</v>
      </c>
      <c r="X2956" s="31"/>
      <c r="Y2956" s="31"/>
      <c r="Z2956" s="31"/>
      <c r="AA2956" s="31"/>
      <c r="AB2956" s="31"/>
      <c r="AC2956" s="31"/>
      <c r="AD2956" s="31"/>
      <c r="AE2956" s="31"/>
      <c r="AF2956" s="31"/>
      <c r="AG2956" s="31"/>
      <c r="AH2956" s="31"/>
    </row>
    <row r="2957" spans="1:34" x14ac:dyDescent="0.4">
      <c r="A2957" s="31">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31"/>
      <c r="C2957" s="25" t="str">
        <f t="shared" si="92"/>
        <v>001</v>
      </c>
      <c r="D2957" s="31"/>
      <c r="E2957" s="31"/>
      <c r="F2957" s="31" t="str">
        <f>IF(A2957&lt;&gt;"", _xlfn.IFNA(INDEX(Grunddaten!$A$9:$S$159,MATCH(A2957,Input_Lieferant!$B$9:$B$158,0),MATCH(W2957,Grunddaten!$A$8:$M$8,0)),""), "")&amp;""</f>
        <v>J</v>
      </c>
      <c r="G2957" s="31"/>
      <c r="H2957" s="31"/>
      <c r="I2957" s="31"/>
      <c r="J2957" s="31"/>
      <c r="K2957" s="31"/>
      <c r="L2957" s="31"/>
      <c r="M2957" s="31"/>
      <c r="N2957" s="31"/>
      <c r="O2957" s="31"/>
      <c r="P2957" s="31"/>
      <c r="Q2957" s="31"/>
      <c r="R2957" s="31"/>
      <c r="S2957" s="31"/>
      <c r="T2957" s="31"/>
      <c r="U2957" s="31"/>
      <c r="V2957" s="31"/>
      <c r="W2957" s="31" t="str">
        <f t="shared" si="91"/>
        <v>V_ZERTFLUG</v>
      </c>
      <c r="X2957" s="31"/>
      <c r="Y2957" s="31"/>
      <c r="Z2957" s="31"/>
      <c r="AA2957" s="31"/>
      <c r="AB2957" s="31"/>
      <c r="AC2957" s="31"/>
      <c r="AD2957" s="31"/>
      <c r="AE2957" s="31"/>
      <c r="AF2957" s="31"/>
      <c r="AG2957" s="31"/>
      <c r="AH2957" s="31"/>
    </row>
    <row r="2958" spans="1:34" x14ac:dyDescent="0.4">
      <c r="A2958" s="31">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31"/>
      <c r="C2958" s="25" t="str">
        <f t="shared" si="92"/>
        <v>001</v>
      </c>
      <c r="D2958" s="31"/>
      <c r="E2958" s="31"/>
      <c r="F2958" s="31" t="str">
        <f>IF(A2958&lt;&gt;"", _xlfn.IFNA(INDEX('Systemmanager - Datenassistent'!$A$9:$AE$159,MATCH(A2958,Input_Lieferant!$B$9:$B$158,0),MATCH(W2958,'Systemmanager - Datenassistent'!$A$8:$AE$8,0)),""), "")&amp;""</f>
        <v>X</v>
      </c>
      <c r="G2958" s="31"/>
      <c r="H2958" s="31"/>
      <c r="I2958" s="31"/>
      <c r="J2958" s="31"/>
      <c r="K2958" s="31"/>
      <c r="L2958" s="31"/>
      <c r="M2958" s="31"/>
      <c r="N2958" s="31"/>
      <c r="O2958" s="31"/>
      <c r="P2958" s="31"/>
      <c r="Q2958" s="31"/>
      <c r="R2958" s="31"/>
      <c r="S2958" s="31"/>
      <c r="T2958" s="31"/>
      <c r="U2958" s="31"/>
      <c r="V2958" s="31"/>
      <c r="W2958" s="31" t="str">
        <f t="shared" si="91"/>
        <v>V_APM</v>
      </c>
      <c r="X2958" s="31"/>
      <c r="Y2958" s="31"/>
      <c r="Z2958" s="31"/>
      <c r="AA2958" s="31"/>
      <c r="AB2958" s="31"/>
      <c r="AC2958" s="31"/>
      <c r="AD2958" s="31"/>
      <c r="AE2958" s="31"/>
      <c r="AF2958" s="31"/>
      <c r="AG2958" s="31"/>
      <c r="AH2958" s="31"/>
    </row>
    <row r="2959" spans="1:34" x14ac:dyDescent="0.4">
      <c r="A2959" s="31">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31"/>
      <c r="C2959" s="25" t="str">
        <f t="shared" si="92"/>
        <v>001</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V_CHEOPS</v>
      </c>
      <c r="X2959" s="31"/>
      <c r="Y2959" s="31"/>
      <c r="Z2959" s="31"/>
      <c r="AA2959" s="31"/>
      <c r="AB2959" s="31"/>
      <c r="AC2959" s="31"/>
      <c r="AD2959" s="31"/>
      <c r="AE2959" s="31"/>
      <c r="AF2959" s="31"/>
      <c r="AG2959" s="31"/>
      <c r="AH2959" s="31"/>
    </row>
    <row r="2960" spans="1:34" x14ac:dyDescent="0.4">
      <c r="A2960" s="31">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31"/>
      <c r="C2960" s="25" t="str">
        <f t="shared" si="92"/>
        <v>001</v>
      </c>
      <c r="D2960" s="31"/>
      <c r="E2960" s="31"/>
      <c r="F2960" s="31" t="str">
        <f>IF(A2960&lt;&gt;"", _xlfn.IFNA(INDEX('Systemmanager - Datenassistent'!$A$9:$AE$159,MATCH(A2960,Input_Lieferant!$B$9:$B$158,0),MATCH(W2960,'Systemmanager - Datenassistent'!$A$8:$AE$8,0)),""), "")&amp;""</f>
        <v>X</v>
      </c>
      <c r="G2960" s="31"/>
      <c r="H2960" s="31"/>
      <c r="I2960" s="31"/>
      <c r="J2960" s="31"/>
      <c r="K2960" s="31"/>
      <c r="L2960" s="31"/>
      <c r="M2960" s="31"/>
      <c r="N2960" s="31"/>
      <c r="O2960" s="31"/>
      <c r="P2960" s="31"/>
      <c r="Q2960" s="31"/>
      <c r="R2960" s="31"/>
      <c r="S2960" s="31"/>
      <c r="T2960" s="31"/>
      <c r="U2960" s="31"/>
      <c r="V2960" s="31"/>
      <c r="W2960" s="31" t="str">
        <f t="shared" si="91"/>
        <v>V_SVSAA</v>
      </c>
      <c r="X2960" s="31"/>
      <c r="Y2960" s="31"/>
      <c r="Z2960" s="31"/>
      <c r="AA2960" s="31"/>
      <c r="AB2960" s="31"/>
      <c r="AC2960" s="31"/>
      <c r="AD2960" s="31"/>
      <c r="AE2960" s="31"/>
      <c r="AF2960" s="31"/>
      <c r="AG2960" s="31"/>
      <c r="AH2960" s="31"/>
    </row>
    <row r="2961" spans="1:34" x14ac:dyDescent="0.4">
      <c r="A2961" s="31">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31"/>
      <c r="C2961" s="25" t="str">
        <f t="shared" si="92"/>
        <v>001</v>
      </c>
      <c r="D2961" s="31"/>
      <c r="E2961" s="31"/>
      <c r="F2961" s="31" t="str">
        <f>IF(A2961&lt;&gt;"", IFERROR(ROUND(INDEX(Input_Lieferant!$A$9:$AS$159,MATCH(A2961,Input_Lieferant!$B$9:$B$158,0),MATCH(W2961,Input_Lieferant!$A$8:$AS$8,0)),2),""), "")&amp;""</f>
        <v>5.53</v>
      </c>
      <c r="G2961" s="31"/>
      <c r="H2961" s="31"/>
      <c r="I2961" s="31"/>
      <c r="J2961" s="31"/>
      <c r="K2961" s="31"/>
      <c r="L2961" s="31"/>
      <c r="M2961" s="31"/>
      <c r="N2961" s="31"/>
      <c r="O2961" s="31"/>
      <c r="P2961" s="31"/>
      <c r="Q2961" s="31"/>
      <c r="R2961" s="31"/>
      <c r="S2961" s="31"/>
      <c r="T2961" s="31"/>
      <c r="U2961" s="31"/>
      <c r="V2961" s="31"/>
      <c r="W2961" s="31" t="str">
        <f t="shared" si="91"/>
        <v>V_BEWERTUNGSPREIS</v>
      </c>
      <c r="X2961" s="31"/>
      <c r="Y2961" s="31"/>
      <c r="Z2961" s="31"/>
      <c r="AA2961" s="31"/>
      <c r="AB2961" s="31"/>
      <c r="AC2961" s="31"/>
      <c r="AD2961" s="31"/>
      <c r="AE2961" s="31"/>
      <c r="AF2961" s="31"/>
      <c r="AG2961" s="31"/>
      <c r="AH2961" s="31"/>
    </row>
    <row r="2962" spans="1:34" x14ac:dyDescent="0.4">
      <c r="A2962" s="31">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31"/>
      <c r="C2962" s="25" t="str">
        <f t="shared" si="92"/>
        <v>001</v>
      </c>
      <c r="D2962" s="31"/>
      <c r="E2962" s="31"/>
      <c r="F2962" s="31" t="str">
        <f>IF(A2962&lt;&gt;"", _xlfn.IFNA(INDEX(Input_Lieferant!$A$9:$AS$159,MATCH(A2962,Input_Lieferant!$B$9:$B$158,0),MATCH(W2962,Input_Lieferant!$A$8:$AS$8,0)),""), "")&amp;""</f>
        <v>CHF</v>
      </c>
      <c r="G2962" s="31"/>
      <c r="H2962" s="31"/>
      <c r="I2962" s="31"/>
      <c r="J2962" s="31"/>
      <c r="K2962" s="31"/>
      <c r="L2962" s="31"/>
      <c r="M2962" s="31"/>
      <c r="N2962" s="31"/>
      <c r="O2962" s="31"/>
      <c r="P2962" s="31"/>
      <c r="Q2962" s="31"/>
      <c r="R2962" s="31"/>
      <c r="S2962" s="31"/>
      <c r="T2962" s="31"/>
      <c r="U2962" s="31"/>
      <c r="V2962" s="31"/>
      <c r="W2962" s="31" t="str">
        <f t="shared" si="91"/>
        <v>V_WAEHRUNG</v>
      </c>
      <c r="X2962" s="31"/>
      <c r="Y2962" s="31"/>
      <c r="Z2962" s="31"/>
      <c r="AA2962" s="31"/>
      <c r="AB2962" s="31"/>
      <c r="AC2962" s="31"/>
      <c r="AD2962" s="31"/>
      <c r="AE2962" s="31"/>
      <c r="AF2962" s="31"/>
      <c r="AG2962" s="31"/>
      <c r="AH2962" s="31"/>
    </row>
    <row r="2963" spans="1:34" x14ac:dyDescent="0.4">
      <c r="A2963" s="31">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31"/>
      <c r="C2963" s="25" t="str">
        <f t="shared" si="92"/>
        <v>001</v>
      </c>
      <c r="D2963" s="31"/>
      <c r="E2963" s="31"/>
      <c r="F2963" s="31" t="str">
        <f>IF(A2963&lt;&gt;"", _xlfn.IFNA(INDEX(Input_Lieferant!$A$9:$AS$159,MATCH(A2963,Input_Lieferant!$B$9:$B$158,0),MATCH(W2963,Input_Lieferant!$A$8:$AS$8,0)),""), "")&amp;""</f>
        <v>48</v>
      </c>
      <c r="G2963" s="31"/>
      <c r="H2963" s="31"/>
      <c r="I2963" s="31"/>
      <c r="J2963" s="31"/>
      <c r="K2963" s="31"/>
      <c r="L2963" s="31"/>
      <c r="M2963" s="31"/>
      <c r="N2963" s="31"/>
      <c r="O2963" s="31"/>
      <c r="P2963" s="31"/>
      <c r="Q2963" s="31"/>
      <c r="R2963" s="31"/>
      <c r="S2963" s="31"/>
      <c r="T2963" s="31"/>
      <c r="U2963" s="31"/>
      <c r="V2963" s="31"/>
      <c r="W2963" s="31" t="str">
        <f t="shared" si="91"/>
        <v>V_PREISEINHEIT</v>
      </c>
      <c r="X2963" s="31"/>
      <c r="Y2963" s="31"/>
      <c r="Z2963" s="31"/>
      <c r="AA2963" s="31"/>
      <c r="AB2963" s="31"/>
      <c r="AC2963" s="31"/>
      <c r="AD2963" s="31"/>
      <c r="AE2963" s="31"/>
      <c r="AF2963" s="31"/>
      <c r="AG2963" s="31"/>
      <c r="AH2963" s="31"/>
    </row>
    <row r="2964" spans="1:34" x14ac:dyDescent="0.4">
      <c r="A2964" s="31">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31"/>
      <c r="C2964" s="25" t="str">
        <f t="shared" si="92"/>
        <v>001</v>
      </c>
      <c r="D2964" s="31"/>
      <c r="E2964" s="31"/>
      <c r="F2964" s="31">
        <f ca="1">IF(A2964&lt;&gt;"",NOW(),"")</f>
        <v>45755.458306712964</v>
      </c>
      <c r="G2964" s="31"/>
      <c r="H2964" s="31"/>
      <c r="I2964" s="31"/>
      <c r="J2964" s="31"/>
      <c r="K2964" s="31"/>
      <c r="L2964" s="31"/>
      <c r="M2964" s="31"/>
      <c r="N2964" s="31"/>
      <c r="O2964" s="31"/>
      <c r="P2964" s="31"/>
      <c r="Q2964" s="31"/>
      <c r="R2964" s="31"/>
      <c r="S2964" s="31"/>
      <c r="T2964" s="31"/>
      <c r="U2964" s="31"/>
      <c r="V2964" s="31"/>
      <c r="W2964" s="31" t="str">
        <f t="shared" si="91"/>
        <v>V_GUELTIGAB</v>
      </c>
      <c r="X2964" s="31"/>
      <c r="Y2964" s="31"/>
      <c r="Z2964" s="31"/>
      <c r="AA2964" s="31"/>
      <c r="AB2964" s="31"/>
      <c r="AC2964" s="31"/>
      <c r="AD2964" s="31"/>
      <c r="AE2964" s="31"/>
      <c r="AF2964" s="31"/>
      <c r="AG2964" s="31"/>
      <c r="AH2964" s="31"/>
    </row>
    <row r="2965" spans="1:34" x14ac:dyDescent="0.4">
      <c r="A2965" s="31">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31"/>
      <c r="C2965" s="25" t="str">
        <f t="shared" si="92"/>
        <v>001</v>
      </c>
      <c r="D2965" s="31"/>
      <c r="E2965" s="31"/>
      <c r="F2965" s="31" t="str">
        <f>IF(A2965&lt;&gt;"", _xlfn.IFNA(INDEX('Systemmanager - Datenassistent'!$A$9:$AE$159,MATCH(A2965,Input_Lieferant!$B$9:$B$158,0),MATCH(W2965,'Systemmanager - Datenassistent'!$A$8:$AE$8,0)),""), "")&amp;""</f>
        <v/>
      </c>
      <c r="G2965" s="31"/>
      <c r="H2965" s="31"/>
      <c r="I2965" s="31"/>
      <c r="J2965" s="31"/>
      <c r="K2965" s="31"/>
      <c r="L2965" s="31"/>
      <c r="M2965" s="31"/>
      <c r="N2965" s="31"/>
      <c r="O2965" s="31"/>
      <c r="P2965" s="31"/>
      <c r="Q2965" s="31"/>
      <c r="R2965" s="31"/>
      <c r="S2965" s="31"/>
      <c r="T2965" s="31"/>
      <c r="U2965" s="31"/>
      <c r="V2965" s="31"/>
      <c r="W2965" s="31" t="str">
        <f t="shared" si="91"/>
        <v>V_MIET_RELEVANZ</v>
      </c>
      <c r="X2965" s="31"/>
      <c r="Y2965" s="31"/>
      <c r="Z2965" s="31"/>
      <c r="AA2965" s="31"/>
      <c r="AB2965" s="31"/>
      <c r="AC2965" s="31"/>
      <c r="AD2965" s="31"/>
      <c r="AE2965" s="31"/>
      <c r="AF2965" s="31"/>
      <c r="AG2965" s="31"/>
      <c r="AH2965" s="31"/>
    </row>
    <row r="2966" spans="1:34" x14ac:dyDescent="0.4">
      <c r="A2966" s="31">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31"/>
      <c r="C2966" s="25" t="str">
        <f t="shared" si="92"/>
        <v>001</v>
      </c>
      <c r="D2966" s="31"/>
      <c r="E2966" s="31"/>
      <c r="F2966" s="31" t="str">
        <f>IF(A2966&lt;&gt;"", _xlfn.IFNA(INDEX('Systemmanager - Datenassistent'!$A$9:$AE$159,MATCH(A2966,Input_Lieferant!$B$9:$B$158,0),MATCH(W2966,'Systemmanager - Datenassistent'!$A$8:$AE$8,0)),""), "")&amp;""</f>
        <v>2</v>
      </c>
      <c r="G2966" s="31"/>
      <c r="H2966" s="31"/>
      <c r="I2966" s="31"/>
      <c r="J2966" s="31"/>
      <c r="K2966" s="31"/>
      <c r="L2966" s="31"/>
      <c r="M2966" s="31"/>
      <c r="N2966" s="31"/>
      <c r="O2966" s="31"/>
      <c r="P2966" s="31"/>
      <c r="Q2966" s="31"/>
      <c r="R2966" s="31"/>
      <c r="S2966" s="31"/>
      <c r="T2966" s="31"/>
      <c r="U2966" s="31"/>
      <c r="V2966" s="31"/>
      <c r="W2966" s="31" t="str">
        <f t="shared" si="91"/>
        <v>V_NACHSCHUBKLASSE</v>
      </c>
      <c r="X2966" s="31"/>
      <c r="Y2966" s="31"/>
      <c r="Z2966" s="31"/>
      <c r="AA2966" s="31"/>
      <c r="AB2966" s="31"/>
      <c r="AC2966" s="31"/>
      <c r="AD2966" s="31"/>
      <c r="AE2966" s="31"/>
      <c r="AF2966" s="31"/>
      <c r="AG2966" s="31"/>
      <c r="AH2966" s="31"/>
    </row>
    <row r="2967" spans="1:34" x14ac:dyDescent="0.4">
      <c r="A2967" s="31">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31"/>
      <c r="C2967" s="25" t="str">
        <f t="shared" si="92"/>
        <v>001</v>
      </c>
      <c r="D2967" s="31"/>
      <c r="E2967" s="31"/>
      <c r="F2967" s="31" t="str">
        <f>IF(A2967&lt;&gt;"", _xlfn.IFNA(INDEX(Input_Lieferant!$A$9:$AS$159,MATCH(A2967,Input_Lieferant!$B$9:$B$158,0),MATCH(W2967,Input_Lieferant!$A$8:$AS$8,0)),""), "")&amp;""</f>
        <v>33</v>
      </c>
      <c r="G2967" s="31"/>
      <c r="H2967" s="31"/>
      <c r="I2967" s="31"/>
      <c r="J2967" s="31"/>
      <c r="K2967" s="31"/>
      <c r="L2967" s="31"/>
      <c r="M2967" s="31"/>
      <c r="N2967" s="31"/>
      <c r="O2967" s="31"/>
      <c r="P2967" s="31"/>
      <c r="Q2967" s="31"/>
      <c r="R2967" s="31"/>
      <c r="S2967" s="31"/>
      <c r="T2967" s="31"/>
      <c r="U2967" s="31"/>
      <c r="V2967" s="31"/>
      <c r="W2967" s="31" t="str">
        <f t="shared" si="91"/>
        <v>V_LAGERFAEHIGKEIT</v>
      </c>
      <c r="X2967" s="31"/>
      <c r="Y2967" s="31"/>
      <c r="Z2967" s="31"/>
      <c r="AA2967" s="31"/>
      <c r="AB2967" s="31"/>
      <c r="AC2967" s="31"/>
      <c r="AD2967" s="31"/>
      <c r="AE2967" s="31"/>
      <c r="AF2967" s="31"/>
      <c r="AG2967" s="31"/>
      <c r="AH2967" s="31"/>
    </row>
    <row r="2968" spans="1:34" x14ac:dyDescent="0.4">
      <c r="A2968" s="31">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31"/>
      <c r="C2968" s="25" t="str">
        <f t="shared" si="92"/>
        <v>001</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V_BETRIEBSMITTEL</v>
      </c>
      <c r="X2968" s="31"/>
      <c r="Y2968" s="31"/>
      <c r="Z2968" s="31"/>
      <c r="AA2968" s="31"/>
      <c r="AB2968" s="31"/>
      <c r="AC2968" s="31"/>
      <c r="AD2968" s="31"/>
      <c r="AE2968" s="31"/>
      <c r="AF2968" s="31"/>
      <c r="AG2968" s="31"/>
      <c r="AH2968" s="31"/>
    </row>
    <row r="2969" spans="1:34" x14ac:dyDescent="0.4">
      <c r="A2969" s="31">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31"/>
      <c r="C2969" s="25" t="str">
        <f t="shared" si="92"/>
        <v>001</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V_SONDERBETRIEBSMITTEL_MKZ</v>
      </c>
      <c r="X2969" s="31"/>
      <c r="Y2969" s="31"/>
      <c r="Z2969" s="31"/>
      <c r="AA2969" s="31"/>
      <c r="AB2969" s="31"/>
      <c r="AC2969" s="31"/>
      <c r="AD2969" s="31"/>
      <c r="AE2969" s="31"/>
      <c r="AF2969" s="31"/>
      <c r="AG2969" s="31"/>
      <c r="AH2969" s="31"/>
    </row>
    <row r="2970" spans="1:34" x14ac:dyDescent="0.4">
      <c r="A2970" s="31">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31"/>
      <c r="C2970" s="25" t="str">
        <f t="shared" si="92"/>
        <v>001</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V_SONDERBETRIEBSMITTEL_PRD</v>
      </c>
      <c r="X2970" s="31"/>
      <c r="Y2970" s="31"/>
      <c r="Z2970" s="31"/>
      <c r="AA2970" s="31"/>
      <c r="AB2970" s="31"/>
      <c r="AC2970" s="31"/>
      <c r="AD2970" s="31"/>
      <c r="AE2970" s="31"/>
      <c r="AF2970" s="31"/>
      <c r="AG2970" s="31"/>
      <c r="AH2970" s="31"/>
    </row>
    <row r="2971" spans="1:34" x14ac:dyDescent="0.4">
      <c r="A2971" s="31">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31"/>
      <c r="C2971" s="25" t="str">
        <f t="shared" si="92"/>
        <v>001</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V_SONDERBETRIEBSMITTEL_TRP</v>
      </c>
      <c r="X2971" s="31"/>
      <c r="Y2971" s="31"/>
      <c r="Z2971" s="31"/>
      <c r="AA2971" s="31"/>
      <c r="AB2971" s="31"/>
      <c r="AC2971" s="31"/>
      <c r="AD2971" s="31"/>
      <c r="AE2971" s="31"/>
      <c r="AF2971" s="31"/>
      <c r="AG2971" s="31"/>
      <c r="AH2971" s="31"/>
    </row>
    <row r="2972" spans="1:34" x14ac:dyDescent="0.4">
      <c r="A2972" s="31">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31"/>
      <c r="C2972" s="25" t="str">
        <f t="shared" si="92"/>
        <v>001</v>
      </c>
      <c r="D2972" s="31"/>
      <c r="E2972" s="31"/>
      <c r="F2972" s="31" t="str">
        <f>IF(A2972&lt;&gt;"", _xlfn.IFNA(INDEX(Grunddaten!$A$9:$S$159,MATCH(A2972,Input_Lieferant!$B$9:$B$158,0),MATCH(W2972,Grunddaten!$A$8:$M$8,0)),""), "")&amp;""</f>
        <v>xLpgPQOpqPpEmAtPFoElDniirmCFjX</v>
      </c>
      <c r="G2972" s="31"/>
      <c r="H2972" s="31"/>
      <c r="I2972" s="31"/>
      <c r="J2972" s="31"/>
      <c r="K2972" s="31"/>
      <c r="L2972" s="31"/>
      <c r="M2972" s="31"/>
      <c r="N2972" s="31"/>
      <c r="O2972" s="31"/>
      <c r="P2972" s="31"/>
      <c r="Q2972" s="31"/>
      <c r="R2972" s="31"/>
      <c r="S2972" s="31"/>
      <c r="T2972" s="31"/>
      <c r="U2972" s="31"/>
      <c r="V2972" s="31"/>
      <c r="W2972" s="31" t="str">
        <f t="shared" si="93"/>
        <v>V_A_NUMMER</v>
      </c>
      <c r="X2972" s="31"/>
      <c r="Y2972" s="31"/>
      <c r="Z2972" s="31"/>
      <c r="AA2972" s="31"/>
      <c r="AB2972" s="31"/>
      <c r="AC2972" s="31"/>
      <c r="AD2972" s="31"/>
      <c r="AE2972" s="31"/>
      <c r="AF2972" s="31"/>
      <c r="AG2972" s="31"/>
      <c r="AH2972" s="31"/>
    </row>
    <row r="2973" spans="1:34" x14ac:dyDescent="0.4">
      <c r="A2973" s="31">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31"/>
      <c r="C2973" s="25" t="str">
        <f t="shared" si="92"/>
        <v>001</v>
      </c>
      <c r="D2973" s="31"/>
      <c r="E2973" s="31"/>
      <c r="F2973" s="31" t="str">
        <f>IF(A2973&lt;&gt;"", _xlfn.IFNA(INDEX(Grunddaten!$A$9:$S$159,MATCH(A2973,Input_Lieferant!$B$9:$B$158,0),MATCH(W2973,Grunddaten!$A$8:$M$8,0)),""), "")&amp;""</f>
        <v>2.29</v>
      </c>
      <c r="G2973" s="31"/>
      <c r="H2973" s="31"/>
      <c r="I2973" s="31"/>
      <c r="J2973" s="31"/>
      <c r="K2973" s="31"/>
      <c r="L2973" s="31"/>
      <c r="M2973" s="31"/>
      <c r="N2973" s="31"/>
      <c r="O2973" s="31"/>
      <c r="P2973" s="31"/>
      <c r="Q2973" s="31"/>
      <c r="R2973" s="31"/>
      <c r="S2973" s="31"/>
      <c r="T2973" s="31"/>
      <c r="U2973" s="31"/>
      <c r="V2973" s="31"/>
      <c r="W2973" s="31" t="str">
        <f t="shared" si="93"/>
        <v>V_REVFREMD</v>
      </c>
      <c r="X2973" s="31"/>
      <c r="Y2973" s="31"/>
      <c r="Z2973" s="31"/>
      <c r="AA2973" s="31"/>
      <c r="AB2973" s="31"/>
      <c r="AC2973" s="31"/>
      <c r="AD2973" s="31"/>
      <c r="AE2973" s="31"/>
      <c r="AF2973" s="31"/>
      <c r="AG2973" s="31"/>
      <c r="AH2973" s="31"/>
    </row>
    <row r="2974" spans="1:34" x14ac:dyDescent="0.4">
      <c r="A2974" s="31">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31"/>
      <c r="C2974" s="25" t="str">
        <f t="shared" si="92"/>
        <v>001</v>
      </c>
      <c r="D2974" s="31"/>
      <c r="E2974" s="31"/>
      <c r="F2974" s="31" t="str">
        <f>IF(A2974&lt;&gt;"", _xlfn.IFNA(INDEX(Grunddaten!$A$9:$S$159,MATCH(A2974,Input_Lieferant!$B$9:$B$158,0),MATCH(W2974,Grunddaten!$A$8:$M$8,0)),""), "")&amp;""</f>
        <v>1.35</v>
      </c>
      <c r="G2974" s="31"/>
      <c r="H2974" s="31"/>
      <c r="I2974" s="31"/>
      <c r="J2974" s="31"/>
      <c r="K2974" s="31"/>
      <c r="L2974" s="31"/>
      <c r="M2974" s="31"/>
      <c r="N2974" s="31"/>
      <c r="O2974" s="31"/>
      <c r="P2974" s="31"/>
      <c r="Q2974" s="31"/>
      <c r="R2974" s="31"/>
      <c r="S2974" s="31"/>
      <c r="T2974" s="31"/>
      <c r="U2974" s="31"/>
      <c r="V2974" s="31"/>
      <c r="W2974" s="31" t="str">
        <f t="shared" si="93"/>
        <v>V_REVEIGEN</v>
      </c>
      <c r="X2974" s="31"/>
      <c r="Y2974" s="31"/>
      <c r="Z2974" s="31"/>
      <c r="AA2974" s="31"/>
      <c r="AB2974" s="31"/>
      <c r="AC2974" s="31"/>
      <c r="AD2974" s="31"/>
      <c r="AE2974" s="31"/>
      <c r="AF2974" s="31"/>
      <c r="AG2974" s="31"/>
      <c r="AH2974" s="31"/>
    </row>
    <row r="2975" spans="1:34" x14ac:dyDescent="0.4">
      <c r="A2975" s="31">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31"/>
      <c r="C2975" s="25" t="str">
        <f t="shared" si="92"/>
        <v>001</v>
      </c>
      <c r="D2975" s="31"/>
      <c r="E2975" s="31"/>
      <c r="F2975" s="31" t="str">
        <f>IF(A2975&lt;&gt;"", _xlfn.IFNA(INDEX('Systemmanager - Datenassistent'!$A$9:$AE$159,MATCH(A2975,Input_Lieferant!$B$9:$B$158,0),MATCH(W2975,'Systemmanager - Datenassistent'!$A$8:$AE$8,0)),""), "")&amp;""</f>
        <v>iBEPIncpuwjbzIPhgnelBKXqBEtQlA</v>
      </c>
      <c r="G2975" s="31"/>
      <c r="H2975" s="31"/>
      <c r="I2975" s="31"/>
      <c r="J2975" s="31"/>
      <c r="K2975" s="31"/>
      <c r="L2975" s="31"/>
      <c r="M2975" s="31"/>
      <c r="N2975" s="31"/>
      <c r="O2975" s="31"/>
      <c r="P2975" s="31"/>
      <c r="Q2975" s="31"/>
      <c r="R2975" s="31"/>
      <c r="S2975" s="31"/>
      <c r="T2975" s="31"/>
      <c r="U2975" s="31"/>
      <c r="V2975" s="31"/>
      <c r="W2975" s="31" t="str">
        <f t="shared" si="93"/>
        <v>V_SYSTEMMANAGER</v>
      </c>
      <c r="X2975" s="31"/>
      <c r="Y2975" s="31"/>
      <c r="Z2975" s="31"/>
      <c r="AA2975" s="31"/>
      <c r="AB2975" s="31"/>
      <c r="AC2975" s="31"/>
      <c r="AD2975" s="31"/>
      <c r="AE2975" s="31"/>
      <c r="AF2975" s="31"/>
      <c r="AG2975" s="31"/>
      <c r="AH2975" s="31"/>
    </row>
    <row r="2976" spans="1:34" x14ac:dyDescent="0.4">
      <c r="A2976" s="31">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31"/>
      <c r="C2976" s="25" t="str">
        <f t="shared" si="92"/>
        <v>001</v>
      </c>
      <c r="D2976" s="31"/>
      <c r="E2976" s="31"/>
      <c r="F2976" s="31" t="str">
        <f>IF(A2976&lt;&gt;"", _xlfn.IFNA(INDEX(Grunddaten!$A$9:$S$159,MATCH(A2976,Input_Lieferant!$B$9:$B$158,0),MATCH(W2976,Grunddaten!$A$8:$M$8,0)),""), "")&amp;""</f>
        <v>N</v>
      </c>
      <c r="G2976" s="31"/>
      <c r="H2976" s="31"/>
      <c r="I2976" s="31"/>
      <c r="J2976" s="31"/>
      <c r="K2976" s="31"/>
      <c r="L2976" s="31"/>
      <c r="M2976" s="31"/>
      <c r="N2976" s="31"/>
      <c r="O2976" s="31"/>
      <c r="P2976" s="31"/>
      <c r="Q2976" s="31"/>
      <c r="R2976" s="31"/>
      <c r="S2976" s="31"/>
      <c r="T2976" s="31"/>
      <c r="U2976" s="31"/>
      <c r="V2976" s="31"/>
      <c r="W2976" s="31" t="str">
        <f t="shared" si="93"/>
        <v>V_UEBERSETZUNG</v>
      </c>
      <c r="X2976" s="31"/>
      <c r="Y2976" s="31"/>
      <c r="Z2976" s="31"/>
      <c r="AA2976" s="31"/>
      <c r="AB2976" s="31"/>
      <c r="AC2976" s="31"/>
      <c r="AD2976" s="31"/>
      <c r="AE2976" s="31"/>
      <c r="AF2976" s="31"/>
      <c r="AG2976" s="31"/>
      <c r="AH2976" s="31"/>
    </row>
    <row r="2977" spans="1:34" x14ac:dyDescent="0.4">
      <c r="A2977" s="31">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31"/>
      <c r="C2977" s="25" t="str">
        <f t="shared" si="92"/>
        <v>001</v>
      </c>
      <c r="D2977" s="31"/>
      <c r="E2977" s="31"/>
      <c r="F2977" s="31" t="str">
        <f>IF(A2977&lt;&gt;"", _xlfn.IFNA(INDEX('Systemmanager - Datenassistent'!$A$9:$AE$159,MATCH(A2977,Input_Lieferant!$B$9:$B$158,0),MATCH(W2977,'Systemmanager - Datenassistent'!$A$8:$AE$8,0)),""), "")&amp;""</f>
        <v>IKcFHDeqEIeQgthcAdEAfLpvWhbGNy</v>
      </c>
      <c r="G2977" s="31"/>
      <c r="H2977" s="31"/>
      <c r="I2977" s="31"/>
      <c r="J2977" s="31"/>
      <c r="K2977" s="31"/>
      <c r="L2977" s="31"/>
      <c r="M2977" s="31"/>
      <c r="N2977" s="31"/>
      <c r="O2977" s="31"/>
      <c r="P2977" s="31"/>
      <c r="Q2977" s="31"/>
      <c r="R2977" s="31"/>
      <c r="S2977" s="31"/>
      <c r="T2977" s="31"/>
      <c r="U2977" s="31"/>
      <c r="V2977" s="31"/>
      <c r="W2977" s="31" t="str">
        <f t="shared" si="93"/>
        <v>V_KENNZIFFER</v>
      </c>
      <c r="X2977" s="31"/>
      <c r="Y2977" s="31"/>
      <c r="Z2977" s="31"/>
      <c r="AA2977" s="31"/>
      <c r="AB2977" s="31"/>
      <c r="AC2977" s="31"/>
      <c r="AD2977" s="31"/>
      <c r="AE2977" s="31"/>
      <c r="AF2977" s="31"/>
      <c r="AG2977" s="31"/>
      <c r="AH2977" s="31"/>
    </row>
    <row r="2978" spans="1:34" x14ac:dyDescent="0.4">
      <c r="A2978" s="31">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31"/>
      <c r="C2978" s="25" t="str">
        <f t="shared" si="92"/>
        <v>001</v>
      </c>
      <c r="D2978" s="31"/>
      <c r="E2978" s="31"/>
      <c r="F2978" s="31" t="str">
        <f>IF(A2978&lt;&gt;"", _xlfn.IFNA(INDEX('Systemmanager - Datenassistent'!$A$9:$AE$159,MATCH(A2978,Input_Lieferant!$B$9:$B$158,0),MATCH(W2978,'Systemmanager - Datenassistent'!$A$8:$AE$8,0)),""), "")&amp;""</f>
        <v>rahWzDbeOkLQGVzsrAuNVBRECkkkHb</v>
      </c>
      <c r="G2978" s="31"/>
      <c r="H2978" s="31"/>
      <c r="I2978" s="31"/>
      <c r="J2978" s="31"/>
      <c r="K2978" s="31"/>
      <c r="L2978" s="31"/>
      <c r="M2978" s="31"/>
      <c r="N2978" s="31"/>
      <c r="O2978" s="31"/>
      <c r="P2978" s="31"/>
      <c r="Q2978" s="31"/>
      <c r="R2978" s="31"/>
      <c r="S2978" s="31"/>
      <c r="T2978" s="31"/>
      <c r="U2978" s="31"/>
      <c r="V2978" s="31"/>
      <c r="W2978" s="31" t="str">
        <f t="shared" si="93"/>
        <v>V_NEXT_HIGHER</v>
      </c>
      <c r="X2978" s="31"/>
      <c r="Y2978" s="31"/>
      <c r="Z2978" s="31"/>
      <c r="AA2978" s="31"/>
      <c r="AB2978" s="31"/>
      <c r="AC2978" s="31"/>
      <c r="AD2978" s="31"/>
      <c r="AE2978" s="31"/>
      <c r="AF2978" s="31"/>
      <c r="AG2978" s="31"/>
      <c r="AH2978" s="31"/>
    </row>
    <row r="2979" spans="1:34" x14ac:dyDescent="0.4">
      <c r="A2979" s="31">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31"/>
      <c r="C2979" s="25" t="str">
        <f t="shared" si="92"/>
        <v>001</v>
      </c>
      <c r="D2979" s="31"/>
      <c r="E2979" s="31"/>
      <c r="F2979" s="31" t="str">
        <f>IF(A2979&lt;&gt;"", _xlfn.IFNA(INDEX(Grunddaten!$A$9:$S$159,MATCH(A2979,Input_Lieferant!$B$9:$B$158,0),MATCH(W2979,Grunddaten!$A$8:$M$8,0)),""), "")&amp;""</f>
        <v>J</v>
      </c>
      <c r="G2979" s="31"/>
      <c r="H2979" s="31"/>
      <c r="I2979" s="31"/>
      <c r="J2979" s="31"/>
      <c r="K2979" s="31"/>
      <c r="L2979" s="31"/>
      <c r="M2979" s="31"/>
      <c r="N2979" s="31"/>
      <c r="O2979" s="31"/>
      <c r="P2979" s="31"/>
      <c r="Q2979" s="31"/>
      <c r="R2979" s="31"/>
      <c r="S2979" s="31"/>
      <c r="T2979" s="31"/>
      <c r="U2979" s="31"/>
      <c r="V2979" s="31"/>
      <c r="W2979" s="31" t="str">
        <f t="shared" si="93"/>
        <v>V_ZERTFLUG</v>
      </c>
      <c r="X2979" s="31"/>
      <c r="Y2979" s="31"/>
      <c r="Z2979" s="31"/>
      <c r="AA2979" s="31"/>
      <c r="AB2979" s="31"/>
      <c r="AC2979" s="31"/>
      <c r="AD2979" s="31"/>
      <c r="AE2979" s="31"/>
      <c r="AF2979" s="31"/>
      <c r="AG2979" s="31"/>
      <c r="AH2979" s="31"/>
    </row>
    <row r="2980" spans="1:34" x14ac:dyDescent="0.4">
      <c r="A2980" s="31">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31"/>
      <c r="C2980" s="25" t="str">
        <f t="shared" si="92"/>
        <v>001</v>
      </c>
      <c r="D2980" s="31"/>
      <c r="E2980" s="31"/>
      <c r="F2980" s="31" t="str">
        <f>IF(A2980&lt;&gt;"", _xlfn.IFNA(INDEX('Systemmanager - Datenassistent'!$A$9:$AE$159,MATCH(A2980,Input_Lieferant!$B$9:$B$158,0),MATCH(W2980,'Systemmanager - Datenassistent'!$A$8:$AE$8,0)),""), "")&amp;""</f>
        <v/>
      </c>
      <c r="G2980" s="31"/>
      <c r="H2980" s="31"/>
      <c r="I2980" s="31"/>
      <c r="J2980" s="31"/>
      <c r="K2980" s="31"/>
      <c r="L2980" s="31"/>
      <c r="M2980" s="31"/>
      <c r="N2980" s="31"/>
      <c r="O2980" s="31"/>
      <c r="P2980" s="31"/>
      <c r="Q2980" s="31"/>
      <c r="R2980" s="31"/>
      <c r="S2980" s="31"/>
      <c r="T2980" s="31"/>
      <c r="U2980" s="31"/>
      <c r="V2980" s="31"/>
      <c r="W2980" s="31" t="str">
        <f t="shared" si="93"/>
        <v>V_APM</v>
      </c>
      <c r="X2980" s="31"/>
      <c r="Y2980" s="31"/>
      <c r="Z2980" s="31"/>
      <c r="AA2980" s="31"/>
      <c r="AB2980" s="31"/>
      <c r="AC2980" s="31"/>
      <c r="AD2980" s="31"/>
      <c r="AE2980" s="31"/>
      <c r="AF2980" s="31"/>
      <c r="AG2980" s="31"/>
      <c r="AH2980" s="31"/>
    </row>
    <row r="2981" spans="1:34" x14ac:dyDescent="0.4">
      <c r="A2981" s="31">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31"/>
      <c r="C2981" s="25" t="str">
        <f t="shared" si="92"/>
        <v>001</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V_CHEOPS</v>
      </c>
      <c r="X2981" s="31"/>
      <c r="Y2981" s="31"/>
      <c r="Z2981" s="31"/>
      <c r="AA2981" s="31"/>
      <c r="AB2981" s="31"/>
      <c r="AC2981" s="31"/>
      <c r="AD2981" s="31"/>
      <c r="AE2981" s="31"/>
      <c r="AF2981" s="31"/>
      <c r="AG2981" s="31"/>
      <c r="AH2981" s="31"/>
    </row>
    <row r="2982" spans="1:34" x14ac:dyDescent="0.4">
      <c r="A2982" s="31">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31"/>
      <c r="C2982" s="25" t="str">
        <f t="shared" si="92"/>
        <v>001</v>
      </c>
      <c r="D2982" s="31"/>
      <c r="E2982" s="31"/>
      <c r="F2982" s="31" t="str">
        <f>IF(A2982&lt;&gt;"", _xlfn.IFNA(INDEX('Systemmanager - Datenassistent'!$A$9:$AE$159,MATCH(A2982,Input_Lieferant!$B$9:$B$158,0),MATCH(W2982,'Systemmanager - Datenassistent'!$A$8:$AE$8,0)),""), "")&amp;""</f>
        <v/>
      </c>
      <c r="G2982" s="31"/>
      <c r="H2982" s="31"/>
      <c r="I2982" s="31"/>
      <c r="J2982" s="31"/>
      <c r="K2982" s="31"/>
      <c r="L2982" s="31"/>
      <c r="M2982" s="31"/>
      <c r="N2982" s="31"/>
      <c r="O2982" s="31"/>
      <c r="P2982" s="31"/>
      <c r="Q2982" s="31"/>
      <c r="R2982" s="31"/>
      <c r="S2982" s="31"/>
      <c r="T2982" s="31"/>
      <c r="U2982" s="31"/>
      <c r="V2982" s="31"/>
      <c r="W2982" s="31" t="str">
        <f t="shared" si="93"/>
        <v>V_SVSAA</v>
      </c>
      <c r="X2982" s="31"/>
      <c r="Y2982" s="31"/>
      <c r="Z2982" s="31"/>
      <c r="AA2982" s="31"/>
      <c r="AB2982" s="31"/>
      <c r="AC2982" s="31"/>
      <c r="AD2982" s="31"/>
      <c r="AE2982" s="31"/>
      <c r="AF2982" s="31"/>
      <c r="AG2982" s="31"/>
      <c r="AH2982" s="31"/>
    </row>
    <row r="2983" spans="1:34" x14ac:dyDescent="0.4">
      <c r="A2983" s="31">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31"/>
      <c r="C2983" s="25" t="str">
        <f t="shared" si="92"/>
        <v>001</v>
      </c>
      <c r="D2983" s="31"/>
      <c r="E2983" s="31"/>
      <c r="F2983" s="31" t="str">
        <f>IF(A2983&lt;&gt;"", IFERROR(ROUND(INDEX(Input_Lieferant!$A$9:$AS$159,MATCH(A2983,Input_Lieferant!$B$9:$B$158,0),MATCH(W2983,Input_Lieferant!$A$8:$AS$8,0)),2),""), "")&amp;""</f>
        <v>7.58</v>
      </c>
      <c r="G2983" s="31"/>
      <c r="H2983" s="31"/>
      <c r="I2983" s="31"/>
      <c r="J2983" s="31"/>
      <c r="K2983" s="31"/>
      <c r="L2983" s="31"/>
      <c r="M2983" s="31"/>
      <c r="N2983" s="31"/>
      <c r="O2983" s="31"/>
      <c r="P2983" s="31"/>
      <c r="Q2983" s="31"/>
      <c r="R2983" s="31"/>
      <c r="S2983" s="31"/>
      <c r="T2983" s="31"/>
      <c r="U2983" s="31"/>
      <c r="V2983" s="31"/>
      <c r="W2983" s="31" t="str">
        <f t="shared" si="93"/>
        <v>V_BEWERTUNGSPREIS</v>
      </c>
      <c r="X2983" s="31"/>
      <c r="Y2983" s="31"/>
      <c r="Z2983" s="31"/>
      <c r="AA2983" s="31"/>
      <c r="AB2983" s="31"/>
      <c r="AC2983" s="31"/>
      <c r="AD2983" s="31"/>
      <c r="AE2983" s="31"/>
      <c r="AF2983" s="31"/>
      <c r="AG2983" s="31"/>
      <c r="AH2983" s="31"/>
    </row>
    <row r="2984" spans="1:34" x14ac:dyDescent="0.4">
      <c r="A2984" s="31">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31"/>
      <c r="C2984" s="25" t="str">
        <f t="shared" si="92"/>
        <v>001</v>
      </c>
      <c r="D2984" s="31"/>
      <c r="E2984" s="31"/>
      <c r="F2984" s="31" t="str">
        <f>IF(A2984&lt;&gt;"", _xlfn.IFNA(INDEX(Input_Lieferant!$A$9:$AS$159,MATCH(A2984,Input_Lieferant!$B$9:$B$158,0),MATCH(W2984,Input_Lieferant!$A$8:$AS$8,0)),""), "")&amp;""</f>
        <v>CHF</v>
      </c>
      <c r="G2984" s="31"/>
      <c r="H2984" s="31"/>
      <c r="I2984" s="31"/>
      <c r="J2984" s="31"/>
      <c r="K2984" s="31"/>
      <c r="L2984" s="31"/>
      <c r="M2984" s="31"/>
      <c r="N2984" s="31"/>
      <c r="O2984" s="31"/>
      <c r="P2984" s="31"/>
      <c r="Q2984" s="31"/>
      <c r="R2984" s="31"/>
      <c r="S2984" s="31"/>
      <c r="T2984" s="31"/>
      <c r="U2984" s="31"/>
      <c r="V2984" s="31"/>
      <c r="W2984" s="31" t="str">
        <f t="shared" si="93"/>
        <v>V_WAEHRUNG</v>
      </c>
      <c r="X2984" s="31"/>
      <c r="Y2984" s="31"/>
      <c r="Z2984" s="31"/>
      <c r="AA2984" s="31"/>
      <c r="AB2984" s="31"/>
      <c r="AC2984" s="31"/>
      <c r="AD2984" s="31"/>
      <c r="AE2984" s="31"/>
      <c r="AF2984" s="31"/>
      <c r="AG2984" s="31"/>
      <c r="AH2984" s="31"/>
    </row>
    <row r="2985" spans="1:34" x14ac:dyDescent="0.4">
      <c r="A2985" s="31">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31"/>
      <c r="C2985" s="25" t="str">
        <f t="shared" si="92"/>
        <v>001</v>
      </c>
      <c r="D2985" s="31"/>
      <c r="E2985" s="31"/>
      <c r="F2985" s="31" t="str">
        <f>IF(A2985&lt;&gt;"", _xlfn.IFNA(INDEX(Input_Lieferant!$A$9:$AS$159,MATCH(A2985,Input_Lieferant!$B$9:$B$158,0),MATCH(W2985,Input_Lieferant!$A$8:$AS$8,0)),""), "")&amp;""</f>
        <v>58</v>
      </c>
      <c r="G2985" s="31"/>
      <c r="H2985" s="31"/>
      <c r="I2985" s="31"/>
      <c r="J2985" s="31"/>
      <c r="K2985" s="31"/>
      <c r="L2985" s="31"/>
      <c r="M2985" s="31"/>
      <c r="N2985" s="31"/>
      <c r="O2985" s="31"/>
      <c r="P2985" s="31"/>
      <c r="Q2985" s="31"/>
      <c r="R2985" s="31"/>
      <c r="S2985" s="31"/>
      <c r="T2985" s="31"/>
      <c r="U2985" s="31"/>
      <c r="V2985" s="31"/>
      <c r="W2985" s="31" t="str">
        <f t="shared" si="93"/>
        <v>V_PREISEINHEIT</v>
      </c>
      <c r="X2985" s="31"/>
      <c r="Y2985" s="31"/>
      <c r="Z2985" s="31"/>
      <c r="AA2985" s="31"/>
      <c r="AB2985" s="31"/>
      <c r="AC2985" s="31"/>
      <c r="AD2985" s="31"/>
      <c r="AE2985" s="31"/>
      <c r="AF2985" s="31"/>
      <c r="AG2985" s="31"/>
      <c r="AH2985" s="31"/>
    </row>
    <row r="2986" spans="1:34" x14ac:dyDescent="0.4">
      <c r="A2986" s="31">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31"/>
      <c r="C2986" s="25" t="str">
        <f t="shared" si="92"/>
        <v>001</v>
      </c>
      <c r="D2986" s="31"/>
      <c r="E2986" s="31"/>
      <c r="F2986" s="31">
        <f ca="1">IF(A2986&lt;&gt;"",NOW(),"")</f>
        <v>45755.458306712964</v>
      </c>
      <c r="G2986" s="31"/>
      <c r="H2986" s="31"/>
      <c r="I2986" s="31"/>
      <c r="J2986" s="31"/>
      <c r="K2986" s="31"/>
      <c r="L2986" s="31"/>
      <c r="M2986" s="31"/>
      <c r="N2986" s="31"/>
      <c r="O2986" s="31"/>
      <c r="P2986" s="31"/>
      <c r="Q2986" s="31"/>
      <c r="R2986" s="31"/>
      <c r="S2986" s="31"/>
      <c r="T2986" s="31"/>
      <c r="U2986" s="31"/>
      <c r="V2986" s="31"/>
      <c r="W2986" s="31" t="str">
        <f t="shared" si="93"/>
        <v>V_GUELTIGAB</v>
      </c>
      <c r="X2986" s="31"/>
      <c r="Y2986" s="31"/>
      <c r="Z2986" s="31"/>
      <c r="AA2986" s="31"/>
      <c r="AB2986" s="31"/>
      <c r="AC2986" s="31"/>
      <c r="AD2986" s="31"/>
      <c r="AE2986" s="31"/>
      <c r="AF2986" s="31"/>
      <c r="AG2986" s="31"/>
      <c r="AH2986" s="31"/>
    </row>
    <row r="2987" spans="1:34" x14ac:dyDescent="0.4">
      <c r="A2987" s="31">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31"/>
      <c r="C2987" s="25" t="str">
        <f t="shared" si="92"/>
        <v>001</v>
      </c>
      <c r="D2987" s="31"/>
      <c r="E2987" s="31"/>
      <c r="F2987" s="31" t="str">
        <f>IF(A2987&lt;&gt;"", _xlfn.IFNA(INDEX('Systemmanager - Datenassistent'!$A$9:$AE$159,MATCH(A2987,Input_Lieferant!$B$9:$B$158,0),MATCH(W2987,'Systemmanager - Datenassistent'!$A$8:$AE$8,0)),""), "")&amp;""</f>
        <v>X</v>
      </c>
      <c r="G2987" s="31"/>
      <c r="H2987" s="31"/>
      <c r="I2987" s="31"/>
      <c r="J2987" s="31"/>
      <c r="K2987" s="31"/>
      <c r="L2987" s="31"/>
      <c r="M2987" s="31"/>
      <c r="N2987" s="31"/>
      <c r="O2987" s="31"/>
      <c r="P2987" s="31"/>
      <c r="Q2987" s="31"/>
      <c r="R2987" s="31"/>
      <c r="S2987" s="31"/>
      <c r="T2987" s="31"/>
      <c r="U2987" s="31"/>
      <c r="V2987" s="31"/>
      <c r="W2987" s="31" t="str">
        <f t="shared" si="93"/>
        <v>V_MIET_RELEVANZ</v>
      </c>
      <c r="X2987" s="31"/>
      <c r="Y2987" s="31"/>
      <c r="Z2987" s="31"/>
      <c r="AA2987" s="31"/>
      <c r="AB2987" s="31"/>
      <c r="AC2987" s="31"/>
      <c r="AD2987" s="31"/>
      <c r="AE2987" s="31"/>
      <c r="AF2987" s="31"/>
      <c r="AG2987" s="31"/>
      <c r="AH2987" s="31"/>
    </row>
    <row r="2988" spans="1:34" x14ac:dyDescent="0.4">
      <c r="A2988" s="31">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31"/>
      <c r="C2988" s="25" t="str">
        <f t="shared" si="92"/>
        <v>001</v>
      </c>
      <c r="D2988" s="31"/>
      <c r="E2988" s="31"/>
      <c r="F2988" s="31" t="str">
        <f>IF(A2988&lt;&gt;"", _xlfn.IFNA(INDEX('Systemmanager - Datenassistent'!$A$9:$AE$159,MATCH(A2988,Input_Lieferant!$B$9:$B$158,0),MATCH(W2988,'Systemmanager - Datenassistent'!$A$8:$AE$8,0)),""), "")&amp;""</f>
        <v>8</v>
      </c>
      <c r="G2988" s="31"/>
      <c r="H2988" s="31"/>
      <c r="I2988" s="31"/>
      <c r="J2988" s="31"/>
      <c r="K2988" s="31"/>
      <c r="L2988" s="31"/>
      <c r="M2988" s="31"/>
      <c r="N2988" s="31"/>
      <c r="O2988" s="31"/>
      <c r="P2988" s="31"/>
      <c r="Q2988" s="31"/>
      <c r="R2988" s="31"/>
      <c r="S2988" s="31"/>
      <c r="T2988" s="31"/>
      <c r="U2988" s="31"/>
      <c r="V2988" s="31"/>
      <c r="W2988" s="31" t="str">
        <f t="shared" si="93"/>
        <v>V_NACHSCHUBKLASSE</v>
      </c>
      <c r="X2988" s="31"/>
      <c r="Y2988" s="31"/>
      <c r="Z2988" s="31"/>
      <c r="AA2988" s="31"/>
      <c r="AB2988" s="31"/>
      <c r="AC2988" s="31"/>
      <c r="AD2988" s="31"/>
      <c r="AE2988" s="31"/>
      <c r="AF2988" s="31"/>
      <c r="AG2988" s="31"/>
      <c r="AH2988" s="31"/>
    </row>
    <row r="2989" spans="1:34" x14ac:dyDescent="0.4">
      <c r="A2989" s="31">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31"/>
      <c r="C2989" s="25" t="str">
        <f t="shared" si="92"/>
        <v>001</v>
      </c>
      <c r="D2989" s="31"/>
      <c r="E2989" s="31"/>
      <c r="F2989" s="31" t="str">
        <f>IF(A2989&lt;&gt;"", _xlfn.IFNA(INDEX(Input_Lieferant!$A$9:$AS$159,MATCH(A2989,Input_Lieferant!$B$9:$B$158,0),MATCH(W2989,Input_Lieferant!$A$8:$AS$8,0)),""), "")&amp;""</f>
        <v>11</v>
      </c>
      <c r="G2989" s="31"/>
      <c r="H2989" s="31"/>
      <c r="I2989" s="31"/>
      <c r="J2989" s="31"/>
      <c r="K2989" s="31"/>
      <c r="L2989" s="31"/>
      <c r="M2989" s="31"/>
      <c r="N2989" s="31"/>
      <c r="O2989" s="31"/>
      <c r="P2989" s="31"/>
      <c r="Q2989" s="31"/>
      <c r="R2989" s="31"/>
      <c r="S2989" s="31"/>
      <c r="T2989" s="31"/>
      <c r="U2989" s="31"/>
      <c r="V2989" s="31"/>
      <c r="W2989" s="31" t="str">
        <f t="shared" si="93"/>
        <v>V_LAGERFAEHIGKEIT</v>
      </c>
      <c r="X2989" s="31"/>
      <c r="Y2989" s="31"/>
      <c r="Z2989" s="31"/>
      <c r="AA2989" s="31"/>
      <c r="AB2989" s="31"/>
      <c r="AC2989" s="31"/>
      <c r="AD2989" s="31"/>
      <c r="AE2989" s="31"/>
      <c r="AF2989" s="31"/>
      <c r="AG2989" s="31"/>
      <c r="AH2989" s="31"/>
    </row>
    <row r="2990" spans="1:34" x14ac:dyDescent="0.4">
      <c r="A2990" s="31">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31"/>
      <c r="C2990" s="25" t="str">
        <f t="shared" si="92"/>
        <v>001</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V_BETRIEBSMITTEL</v>
      </c>
      <c r="X2990" s="31"/>
      <c r="Y2990" s="31"/>
      <c r="Z2990" s="31"/>
      <c r="AA2990" s="31"/>
      <c r="AB2990" s="31"/>
      <c r="AC2990" s="31"/>
      <c r="AD2990" s="31"/>
      <c r="AE2990" s="31"/>
      <c r="AF2990" s="31"/>
      <c r="AG2990" s="31"/>
      <c r="AH2990" s="31"/>
    </row>
    <row r="2991" spans="1:34" x14ac:dyDescent="0.4">
      <c r="A2991" s="31">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31"/>
      <c r="C2991" s="25" t="str">
        <f t="shared" si="92"/>
        <v>001</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V_SONDERBETRIEBSMITTEL_MKZ</v>
      </c>
      <c r="X2991" s="31"/>
      <c r="Y2991" s="31"/>
      <c r="Z2991" s="31"/>
      <c r="AA2991" s="31"/>
      <c r="AB2991" s="31"/>
      <c r="AC2991" s="31"/>
      <c r="AD2991" s="31"/>
      <c r="AE2991" s="31"/>
      <c r="AF2991" s="31"/>
      <c r="AG2991" s="31"/>
      <c r="AH2991" s="31"/>
    </row>
    <row r="2992" spans="1:34" x14ac:dyDescent="0.4">
      <c r="A2992" s="31">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31"/>
      <c r="C2992" s="25" t="str">
        <f t="shared" si="92"/>
        <v>001</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31"/>
      <c r="H2992" s="31"/>
      <c r="I2992" s="31"/>
      <c r="J2992" s="31"/>
      <c r="K2992" s="31"/>
      <c r="L2992" s="31"/>
      <c r="M2992" s="31"/>
      <c r="N2992" s="31"/>
      <c r="O2992" s="31"/>
      <c r="P2992" s="31"/>
      <c r="Q2992" s="31"/>
      <c r="R2992" s="31"/>
      <c r="S2992" s="31"/>
      <c r="T2992" s="31"/>
      <c r="U2992" s="31"/>
      <c r="V2992" s="31"/>
      <c r="W2992" s="31" t="str">
        <f t="shared" si="93"/>
        <v>V_SONDERBETRIEBSMITTEL_PRD</v>
      </c>
      <c r="X2992" s="31"/>
      <c r="Y2992" s="31"/>
      <c r="Z2992" s="31"/>
      <c r="AA2992" s="31"/>
      <c r="AB2992" s="31"/>
      <c r="AC2992" s="31"/>
      <c r="AD2992" s="31"/>
      <c r="AE2992" s="31"/>
      <c r="AF2992" s="31"/>
      <c r="AG2992" s="31"/>
      <c r="AH2992" s="31"/>
    </row>
    <row r="2993" spans="1:34" x14ac:dyDescent="0.4">
      <c r="A2993" s="31">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31"/>
      <c r="C2993" s="25" t="str">
        <f t="shared" si="92"/>
        <v>001</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V_SONDERBETRIEBSMITTEL_TRP</v>
      </c>
      <c r="X2993" s="31"/>
      <c r="Y2993" s="31"/>
      <c r="Z2993" s="31"/>
      <c r="AA2993" s="31"/>
      <c r="AB2993" s="31"/>
      <c r="AC2993" s="31"/>
      <c r="AD2993" s="31"/>
      <c r="AE2993" s="31"/>
      <c r="AF2993" s="31"/>
      <c r="AG2993" s="31"/>
      <c r="AH2993" s="31"/>
    </row>
    <row r="2994" spans="1:34" x14ac:dyDescent="0.4">
      <c r="A2994" s="31">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31"/>
      <c r="C2994" s="25" t="str">
        <f t="shared" si="92"/>
        <v>001</v>
      </c>
      <c r="D2994" s="31"/>
      <c r="E2994" s="31"/>
      <c r="F2994" s="31" t="str">
        <f>IF(A2994&lt;&gt;"", _xlfn.IFNA(INDEX(Grunddaten!$A$9:$S$159,MATCH(A2994,Input_Lieferant!$B$9:$B$158,0),MATCH(W2994,Grunddaten!$A$8:$M$8,0)),""), "")&amp;""</f>
        <v>eADSrMIvJIaXlKjPCBVNhggHfljiut</v>
      </c>
      <c r="G2994" s="31"/>
      <c r="H2994" s="31"/>
      <c r="I2994" s="31"/>
      <c r="J2994" s="31"/>
      <c r="K2994" s="31"/>
      <c r="L2994" s="31"/>
      <c r="M2994" s="31"/>
      <c r="N2994" s="31"/>
      <c r="O2994" s="31"/>
      <c r="P2994" s="31"/>
      <c r="Q2994" s="31"/>
      <c r="R2994" s="31"/>
      <c r="S2994" s="31"/>
      <c r="T2994" s="31"/>
      <c r="U2994" s="31"/>
      <c r="V2994" s="31"/>
      <c r="W2994" s="31" t="str">
        <f t="shared" si="93"/>
        <v>V_A_NUMMER</v>
      </c>
      <c r="X2994" s="31"/>
      <c r="Y2994" s="31"/>
      <c r="Z2994" s="31"/>
      <c r="AA2994" s="31"/>
      <c r="AB2994" s="31"/>
      <c r="AC2994" s="31"/>
      <c r="AD2994" s="31"/>
      <c r="AE2994" s="31"/>
      <c r="AF2994" s="31"/>
      <c r="AG2994" s="31"/>
      <c r="AH2994" s="31"/>
    </row>
    <row r="2995" spans="1:34" x14ac:dyDescent="0.4">
      <c r="A2995" s="31">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31"/>
      <c r="C2995" s="25" t="str">
        <f t="shared" si="92"/>
        <v>001</v>
      </c>
      <c r="D2995" s="31"/>
      <c r="E2995" s="31"/>
      <c r="F2995" s="31" t="str">
        <f>IF(A2995&lt;&gt;"", _xlfn.IFNA(INDEX(Grunddaten!$A$9:$S$159,MATCH(A2995,Input_Lieferant!$B$9:$B$158,0),MATCH(W2995,Grunddaten!$A$8:$M$8,0)),""), "")&amp;""</f>
        <v>2.4</v>
      </c>
      <c r="G2995" s="31"/>
      <c r="H2995" s="31"/>
      <c r="I2995" s="31"/>
      <c r="J2995" s="31"/>
      <c r="K2995" s="31"/>
      <c r="L2995" s="31"/>
      <c r="M2995" s="31"/>
      <c r="N2995" s="31"/>
      <c r="O2995" s="31"/>
      <c r="P2995" s="31"/>
      <c r="Q2995" s="31"/>
      <c r="R2995" s="31"/>
      <c r="S2995" s="31"/>
      <c r="T2995" s="31"/>
      <c r="U2995" s="31"/>
      <c r="V2995" s="31"/>
      <c r="W2995" s="31" t="str">
        <f t="shared" si="93"/>
        <v>V_REVFREMD</v>
      </c>
      <c r="X2995" s="31"/>
      <c r="Y2995" s="31"/>
      <c r="Z2995" s="31"/>
      <c r="AA2995" s="31"/>
      <c r="AB2995" s="31"/>
      <c r="AC2995" s="31"/>
      <c r="AD2995" s="31"/>
      <c r="AE2995" s="31"/>
      <c r="AF2995" s="31"/>
      <c r="AG2995" s="31"/>
      <c r="AH2995" s="31"/>
    </row>
    <row r="2996" spans="1:34" x14ac:dyDescent="0.4">
      <c r="A2996" s="31">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31"/>
      <c r="C2996" s="25" t="str">
        <f t="shared" si="92"/>
        <v>001</v>
      </c>
      <c r="D2996" s="31"/>
      <c r="E2996" s="31"/>
      <c r="F2996" s="31" t="str">
        <f>IF(A2996&lt;&gt;"", _xlfn.IFNA(INDEX(Grunddaten!$A$9:$S$159,MATCH(A2996,Input_Lieferant!$B$9:$B$158,0),MATCH(W2996,Grunddaten!$A$8:$M$8,0)),""), "")&amp;""</f>
        <v>2.15</v>
      </c>
      <c r="G2996" s="31"/>
      <c r="H2996" s="31"/>
      <c r="I2996" s="31"/>
      <c r="J2996" s="31"/>
      <c r="K2996" s="31"/>
      <c r="L2996" s="31"/>
      <c r="M2996" s="31"/>
      <c r="N2996" s="31"/>
      <c r="O2996" s="31"/>
      <c r="P2996" s="31"/>
      <c r="Q2996" s="31"/>
      <c r="R2996" s="31"/>
      <c r="S2996" s="31"/>
      <c r="T2996" s="31"/>
      <c r="U2996" s="31"/>
      <c r="V2996" s="31"/>
      <c r="W2996" s="31" t="str">
        <f t="shared" si="93"/>
        <v>V_REVEIGEN</v>
      </c>
      <c r="X2996" s="31"/>
      <c r="Y2996" s="31"/>
      <c r="Z2996" s="31"/>
      <c r="AA2996" s="31"/>
      <c r="AB2996" s="31"/>
      <c r="AC2996" s="31"/>
      <c r="AD2996" s="31"/>
      <c r="AE2996" s="31"/>
      <c r="AF2996" s="31"/>
      <c r="AG2996" s="31"/>
      <c r="AH2996" s="31"/>
    </row>
    <row r="2997" spans="1:34" x14ac:dyDescent="0.4">
      <c r="A2997" s="31">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31"/>
      <c r="C2997" s="25" t="str">
        <f t="shared" si="92"/>
        <v>001</v>
      </c>
      <c r="D2997" s="31"/>
      <c r="E2997" s="31"/>
      <c r="F2997" s="31" t="str">
        <f>IF(A2997&lt;&gt;"", _xlfn.IFNA(INDEX('Systemmanager - Datenassistent'!$A$9:$AE$159,MATCH(A2997,Input_Lieferant!$B$9:$B$158,0),MATCH(W2997,'Systemmanager - Datenassistent'!$A$8:$AE$8,0)),""), "")&amp;""</f>
        <v>CpVuTzvroHpDWMoUGiPpDjDulSfyBI</v>
      </c>
      <c r="G2997" s="31"/>
      <c r="H2997" s="31"/>
      <c r="I2997" s="31"/>
      <c r="J2997" s="31"/>
      <c r="K2997" s="31"/>
      <c r="L2997" s="31"/>
      <c r="M2997" s="31"/>
      <c r="N2997" s="31"/>
      <c r="O2997" s="31"/>
      <c r="P2997" s="31"/>
      <c r="Q2997" s="31"/>
      <c r="R2997" s="31"/>
      <c r="S2997" s="31"/>
      <c r="T2997" s="31"/>
      <c r="U2997" s="31"/>
      <c r="V2997" s="31"/>
      <c r="W2997" s="31" t="str">
        <f t="shared" si="93"/>
        <v>V_SYSTEMMANAGER</v>
      </c>
      <c r="X2997" s="31"/>
      <c r="Y2997" s="31"/>
      <c r="Z2997" s="31"/>
      <c r="AA2997" s="31"/>
      <c r="AB2997" s="31"/>
      <c r="AC2997" s="31"/>
      <c r="AD2997" s="31"/>
      <c r="AE2997" s="31"/>
      <c r="AF2997" s="31"/>
      <c r="AG2997" s="31"/>
      <c r="AH2997" s="31"/>
    </row>
    <row r="2998" spans="1:34" x14ac:dyDescent="0.4">
      <c r="A2998" s="31">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31"/>
      <c r="C2998" s="25" t="str">
        <f t="shared" si="92"/>
        <v>001</v>
      </c>
      <c r="D2998" s="31"/>
      <c r="E2998" s="31"/>
      <c r="F2998" s="31" t="str">
        <f>IF(A2998&lt;&gt;"", _xlfn.IFNA(INDEX(Grunddaten!$A$9:$S$159,MATCH(A2998,Input_Lieferant!$B$9:$B$158,0),MATCH(W2998,Grunddaten!$A$8:$M$8,0)),""), "")&amp;""</f>
        <v>P</v>
      </c>
      <c r="G2998" s="31"/>
      <c r="H2998" s="31"/>
      <c r="I2998" s="31"/>
      <c r="J2998" s="31"/>
      <c r="K2998" s="31"/>
      <c r="L2998" s="31"/>
      <c r="M2998" s="31"/>
      <c r="N2998" s="31"/>
      <c r="O2998" s="31"/>
      <c r="P2998" s="31"/>
      <c r="Q2998" s="31"/>
      <c r="R2998" s="31"/>
      <c r="S2998" s="31"/>
      <c r="T2998" s="31"/>
      <c r="U2998" s="31"/>
      <c r="V2998" s="31"/>
      <c r="W2998" s="31" t="str">
        <f t="shared" si="93"/>
        <v>V_UEBERSETZUNG</v>
      </c>
      <c r="X2998" s="31"/>
      <c r="Y2998" s="31"/>
      <c r="Z2998" s="31"/>
      <c r="AA2998" s="31"/>
      <c r="AB2998" s="31"/>
      <c r="AC2998" s="31"/>
      <c r="AD2998" s="31"/>
      <c r="AE2998" s="31"/>
      <c r="AF2998" s="31"/>
      <c r="AG2998" s="31"/>
      <c r="AH2998" s="31"/>
    </row>
    <row r="2999" spans="1:34" x14ac:dyDescent="0.4">
      <c r="A2999" s="31">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31"/>
      <c r="C2999" s="25" t="str">
        <f t="shared" si="92"/>
        <v>001</v>
      </c>
      <c r="D2999" s="31"/>
      <c r="E2999" s="31"/>
      <c r="F2999" s="31" t="str">
        <f>IF(A2999&lt;&gt;"", _xlfn.IFNA(INDEX('Systemmanager - Datenassistent'!$A$9:$AE$159,MATCH(A2999,Input_Lieferant!$B$9:$B$158,0),MATCH(W2999,'Systemmanager - Datenassistent'!$A$8:$AE$8,0)),""), "")&amp;""</f>
        <v>cxFrHveQqTMvlRtIGdtGmdDOoTTAPn</v>
      </c>
      <c r="G2999" s="31"/>
      <c r="H2999" s="31"/>
      <c r="I2999" s="31"/>
      <c r="J2999" s="31"/>
      <c r="K2999" s="31"/>
      <c r="L2999" s="31"/>
      <c r="M2999" s="31"/>
      <c r="N2999" s="31"/>
      <c r="O2999" s="31"/>
      <c r="P2999" s="31"/>
      <c r="Q2999" s="31"/>
      <c r="R2999" s="31"/>
      <c r="S2999" s="31"/>
      <c r="T2999" s="31"/>
      <c r="U2999" s="31"/>
      <c r="V2999" s="31"/>
      <c r="W2999" s="31" t="str">
        <f t="shared" si="93"/>
        <v>V_KENNZIFFER</v>
      </c>
      <c r="X2999" s="31"/>
      <c r="Y2999" s="31"/>
      <c r="Z2999" s="31"/>
      <c r="AA2999" s="31"/>
      <c r="AB2999" s="31"/>
      <c r="AC2999" s="31"/>
      <c r="AD2999" s="31"/>
      <c r="AE2999" s="31"/>
      <c r="AF2999" s="31"/>
      <c r="AG2999" s="31"/>
      <c r="AH2999" s="31"/>
    </row>
    <row r="3000" spans="1:34" x14ac:dyDescent="0.4">
      <c r="A3000" s="31">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31"/>
      <c r="C3000" s="25" t="str">
        <f t="shared" si="92"/>
        <v>001</v>
      </c>
      <c r="D3000" s="31"/>
      <c r="E3000" s="31"/>
      <c r="F3000" s="31" t="str">
        <f>IF(A3000&lt;&gt;"", _xlfn.IFNA(INDEX('Systemmanager - Datenassistent'!$A$9:$AE$159,MATCH(A3000,Input_Lieferant!$B$9:$B$158,0),MATCH(W3000,'Systemmanager - Datenassistent'!$A$8:$AE$8,0)),""), "")&amp;""</f>
        <v>WEgdGTKeTWJjOKWKeqdFqCyCSFoHkI</v>
      </c>
      <c r="G3000" s="31"/>
      <c r="H3000" s="31"/>
      <c r="I3000" s="31"/>
      <c r="J3000" s="31"/>
      <c r="K3000" s="31"/>
      <c r="L3000" s="31"/>
      <c r="M3000" s="31"/>
      <c r="N3000" s="31"/>
      <c r="O3000" s="31"/>
      <c r="P3000" s="31"/>
      <c r="Q3000" s="31"/>
      <c r="R3000" s="31"/>
      <c r="S3000" s="31"/>
      <c r="T3000" s="31"/>
      <c r="U3000" s="31"/>
      <c r="V3000" s="31"/>
      <c r="W3000" s="31" t="str">
        <f t="shared" si="93"/>
        <v>V_NEXT_HIGHER</v>
      </c>
      <c r="X3000" s="31"/>
      <c r="Y3000" s="31"/>
      <c r="Z3000" s="31"/>
      <c r="AA3000" s="31"/>
      <c r="AB3000" s="31"/>
      <c r="AC3000" s="31"/>
      <c r="AD3000" s="31"/>
      <c r="AE3000" s="31"/>
      <c r="AF3000" s="31"/>
      <c r="AG3000" s="31"/>
      <c r="AH3000" s="31"/>
    </row>
    <row r="3001" spans="1:34" x14ac:dyDescent="0.4">
      <c r="A3001" s="31">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31"/>
      <c r="C3001" s="25" t="str">
        <f t="shared" si="92"/>
        <v>001</v>
      </c>
      <c r="D3001" s="31"/>
      <c r="E3001" s="31"/>
      <c r="F3001" s="31" t="str">
        <f>IF(A3001&lt;&gt;"", _xlfn.IFNA(INDEX(Grunddaten!$A$9:$S$159,MATCH(A3001,Input_Lieferant!$B$9:$B$158,0),MATCH(W3001,Grunddaten!$A$8:$M$8,0)),""), "")&amp;""</f>
        <v/>
      </c>
      <c r="G3001" s="31"/>
      <c r="H3001" s="31"/>
      <c r="I3001" s="31"/>
      <c r="J3001" s="31"/>
      <c r="K3001" s="31"/>
      <c r="L3001" s="31"/>
      <c r="M3001" s="31"/>
      <c r="N3001" s="31"/>
      <c r="O3001" s="31"/>
      <c r="P3001" s="31"/>
      <c r="Q3001" s="31"/>
      <c r="R3001" s="31"/>
      <c r="S3001" s="31"/>
      <c r="T3001" s="31"/>
      <c r="U3001" s="31"/>
      <c r="V3001" s="31"/>
      <c r="W3001" s="31" t="str">
        <f t="shared" si="93"/>
        <v>V_ZERTFLUG</v>
      </c>
      <c r="X3001" s="31"/>
      <c r="Y3001" s="31"/>
      <c r="Z3001" s="31"/>
      <c r="AA3001" s="31"/>
      <c r="AB3001" s="31"/>
      <c r="AC3001" s="31"/>
      <c r="AD3001" s="31"/>
      <c r="AE3001" s="31"/>
      <c r="AF3001" s="31"/>
      <c r="AG3001" s="31"/>
      <c r="AH3001" s="31"/>
    </row>
    <row r="3002" spans="1:34" x14ac:dyDescent="0.4">
      <c r="A3002" s="31">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31"/>
      <c r="C3002" s="25" t="str">
        <f t="shared" si="92"/>
        <v>001</v>
      </c>
      <c r="D3002" s="31"/>
      <c r="E3002" s="31"/>
      <c r="F3002" s="31" t="str">
        <f>IF(A3002&lt;&gt;"", _xlfn.IFNA(INDEX('Systemmanager - Datenassistent'!$A$9:$AE$159,MATCH(A3002,Input_Lieferant!$B$9:$B$158,0),MATCH(W3002,'Systemmanager - Datenassistent'!$A$8:$AE$8,0)),""), "")&amp;""</f>
        <v>X</v>
      </c>
      <c r="G3002" s="31"/>
      <c r="H3002" s="31"/>
      <c r="I3002" s="31"/>
      <c r="J3002" s="31"/>
      <c r="K3002" s="31"/>
      <c r="L3002" s="31"/>
      <c r="M3002" s="31"/>
      <c r="N3002" s="31"/>
      <c r="O3002" s="31"/>
      <c r="P3002" s="31"/>
      <c r="Q3002" s="31"/>
      <c r="R3002" s="31"/>
      <c r="S3002" s="31"/>
      <c r="T3002" s="31"/>
      <c r="U3002" s="31"/>
      <c r="V3002" s="31"/>
      <c r="W3002" s="31" t="str">
        <f t="shared" si="93"/>
        <v>V_APM</v>
      </c>
      <c r="X3002" s="31"/>
      <c r="Y3002" s="31"/>
      <c r="Z3002" s="31"/>
      <c r="AA3002" s="31"/>
      <c r="AB3002" s="31"/>
      <c r="AC3002" s="31"/>
      <c r="AD3002" s="31"/>
      <c r="AE3002" s="31"/>
      <c r="AF3002" s="31"/>
      <c r="AG3002" s="31"/>
      <c r="AH3002" s="31"/>
    </row>
    <row r="3003" spans="1:34" x14ac:dyDescent="0.4">
      <c r="A3003" s="31">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31"/>
      <c r="C3003" s="25" t="str">
        <f t="shared" si="92"/>
        <v>001</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V_CHEOPS</v>
      </c>
      <c r="X3003" s="31"/>
      <c r="Y3003" s="31"/>
      <c r="Z3003" s="31"/>
      <c r="AA3003" s="31"/>
      <c r="AB3003" s="31"/>
      <c r="AC3003" s="31"/>
      <c r="AD3003" s="31"/>
      <c r="AE3003" s="31"/>
      <c r="AF3003" s="31"/>
      <c r="AG3003" s="31"/>
      <c r="AH3003" s="31"/>
    </row>
    <row r="3004" spans="1:34" x14ac:dyDescent="0.4">
      <c r="A3004" s="31">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31"/>
      <c r="C3004" s="25" t="str">
        <f t="shared" si="92"/>
        <v>001</v>
      </c>
      <c r="D3004" s="31"/>
      <c r="E3004" s="31"/>
      <c r="F3004" s="31" t="str">
        <f>IF(A3004&lt;&gt;"", _xlfn.IFNA(INDEX('Systemmanager - Datenassistent'!$A$9:$AE$159,MATCH(A3004,Input_Lieferant!$B$9:$B$158,0),MATCH(W3004,'Systemmanager - Datenassistent'!$A$8:$AE$8,0)),""), "")&amp;""</f>
        <v/>
      </c>
      <c r="G3004" s="31"/>
      <c r="H3004" s="31"/>
      <c r="I3004" s="31"/>
      <c r="J3004" s="31"/>
      <c r="K3004" s="31"/>
      <c r="L3004" s="31"/>
      <c r="M3004" s="31"/>
      <c r="N3004" s="31"/>
      <c r="O3004" s="31"/>
      <c r="P3004" s="31"/>
      <c r="Q3004" s="31"/>
      <c r="R3004" s="31"/>
      <c r="S3004" s="31"/>
      <c r="T3004" s="31"/>
      <c r="U3004" s="31"/>
      <c r="V3004" s="31"/>
      <c r="W3004" s="31" t="str">
        <f t="shared" si="93"/>
        <v>V_SVSAA</v>
      </c>
      <c r="X3004" s="31"/>
      <c r="Y3004" s="31"/>
      <c r="Z3004" s="31"/>
      <c r="AA3004" s="31"/>
      <c r="AB3004" s="31"/>
      <c r="AC3004" s="31"/>
      <c r="AD3004" s="31"/>
      <c r="AE3004" s="31"/>
      <c r="AF3004" s="31"/>
      <c r="AG3004" s="31"/>
      <c r="AH3004" s="31"/>
    </row>
    <row r="3005" spans="1:34" x14ac:dyDescent="0.4">
      <c r="A3005" s="31">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31"/>
      <c r="C3005" s="25" t="str">
        <f t="shared" si="92"/>
        <v>001</v>
      </c>
      <c r="D3005" s="31"/>
      <c r="E3005" s="31"/>
      <c r="F3005" s="31" t="str">
        <f>IF(A3005&lt;&gt;"", IFERROR(ROUND(INDEX(Input_Lieferant!$A$9:$AS$159,MATCH(A3005,Input_Lieferant!$B$9:$B$158,0),MATCH(W3005,Input_Lieferant!$A$8:$AS$8,0)),2),""), "")&amp;""</f>
        <v>1.42</v>
      </c>
      <c r="G3005" s="31"/>
      <c r="H3005" s="31"/>
      <c r="I3005" s="31"/>
      <c r="J3005" s="31"/>
      <c r="K3005" s="31"/>
      <c r="L3005" s="31"/>
      <c r="M3005" s="31"/>
      <c r="N3005" s="31"/>
      <c r="O3005" s="31"/>
      <c r="P3005" s="31"/>
      <c r="Q3005" s="31"/>
      <c r="R3005" s="31"/>
      <c r="S3005" s="31"/>
      <c r="T3005" s="31"/>
      <c r="U3005" s="31"/>
      <c r="V3005" s="31"/>
      <c r="W3005" s="31" t="str">
        <f t="shared" si="93"/>
        <v>V_BEWERTUNGSPREIS</v>
      </c>
      <c r="X3005" s="31"/>
      <c r="Y3005" s="31"/>
      <c r="Z3005" s="31"/>
      <c r="AA3005" s="31"/>
      <c r="AB3005" s="31"/>
      <c r="AC3005" s="31"/>
      <c r="AD3005" s="31"/>
      <c r="AE3005" s="31"/>
      <c r="AF3005" s="31"/>
      <c r="AG3005" s="31"/>
      <c r="AH3005" s="31"/>
    </row>
    <row r="3006" spans="1:34" x14ac:dyDescent="0.4">
      <c r="A3006" s="31">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31"/>
      <c r="C3006" s="25" t="str">
        <f t="shared" si="92"/>
        <v>001</v>
      </c>
      <c r="D3006" s="31"/>
      <c r="E3006" s="31"/>
      <c r="F3006" s="31" t="str">
        <f>IF(A3006&lt;&gt;"", _xlfn.IFNA(INDEX(Input_Lieferant!$A$9:$AS$159,MATCH(A3006,Input_Lieferant!$B$9:$B$158,0),MATCH(W3006,Input_Lieferant!$A$8:$AS$8,0)),""), "")&amp;""</f>
        <v>CHF</v>
      </c>
      <c r="G3006" s="31"/>
      <c r="H3006" s="31"/>
      <c r="I3006" s="31"/>
      <c r="J3006" s="31"/>
      <c r="K3006" s="31"/>
      <c r="L3006" s="31"/>
      <c r="M3006" s="31"/>
      <c r="N3006" s="31"/>
      <c r="O3006" s="31"/>
      <c r="P3006" s="31"/>
      <c r="Q3006" s="31"/>
      <c r="R3006" s="31"/>
      <c r="S3006" s="31"/>
      <c r="T3006" s="31"/>
      <c r="U3006" s="31"/>
      <c r="V3006" s="31"/>
      <c r="W3006" s="31" t="str">
        <f t="shared" si="93"/>
        <v>V_WAEHRUNG</v>
      </c>
      <c r="X3006" s="31"/>
      <c r="Y3006" s="31"/>
      <c r="Z3006" s="31"/>
      <c r="AA3006" s="31"/>
      <c r="AB3006" s="31"/>
      <c r="AC3006" s="31"/>
      <c r="AD3006" s="31"/>
      <c r="AE3006" s="31"/>
      <c r="AF3006" s="31"/>
      <c r="AG3006" s="31"/>
      <c r="AH3006" s="31"/>
    </row>
    <row r="3007" spans="1:34" x14ac:dyDescent="0.4">
      <c r="A3007" s="31">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31"/>
      <c r="C3007" s="25" t="str">
        <f t="shared" si="92"/>
        <v>001</v>
      </c>
      <c r="D3007" s="31"/>
      <c r="E3007" s="31"/>
      <c r="F3007" s="31" t="str">
        <f>IF(A3007&lt;&gt;"", _xlfn.IFNA(INDEX(Input_Lieferant!$A$9:$AS$159,MATCH(A3007,Input_Lieferant!$B$9:$B$158,0),MATCH(W3007,Input_Lieferant!$A$8:$AS$8,0)),""), "")&amp;""</f>
        <v>10</v>
      </c>
      <c r="G3007" s="31"/>
      <c r="H3007" s="31"/>
      <c r="I3007" s="31"/>
      <c r="J3007" s="31"/>
      <c r="K3007" s="31"/>
      <c r="L3007" s="31"/>
      <c r="M3007" s="31"/>
      <c r="N3007" s="31"/>
      <c r="O3007" s="31"/>
      <c r="P3007" s="31"/>
      <c r="Q3007" s="31"/>
      <c r="R3007" s="31"/>
      <c r="S3007" s="31"/>
      <c r="T3007" s="31"/>
      <c r="U3007" s="31"/>
      <c r="V3007" s="31"/>
      <c r="W3007" s="31" t="str">
        <f t="shared" si="93"/>
        <v>V_PREISEINHEIT</v>
      </c>
      <c r="X3007" s="31"/>
      <c r="Y3007" s="31"/>
      <c r="Z3007" s="31"/>
      <c r="AA3007" s="31"/>
      <c r="AB3007" s="31"/>
      <c r="AC3007" s="31"/>
      <c r="AD3007" s="31"/>
      <c r="AE3007" s="31"/>
      <c r="AF3007" s="31"/>
      <c r="AG3007" s="31"/>
      <c r="AH3007" s="31"/>
    </row>
    <row r="3008" spans="1:34" x14ac:dyDescent="0.4">
      <c r="A3008" s="31">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31"/>
      <c r="C3008" s="25" t="str">
        <f t="shared" si="92"/>
        <v>001</v>
      </c>
      <c r="D3008" s="31"/>
      <c r="E3008" s="31"/>
      <c r="F3008" s="31">
        <f ca="1">IF(A3008&lt;&gt;"",NOW(),"")</f>
        <v>45755.458306712964</v>
      </c>
      <c r="G3008" s="31"/>
      <c r="H3008" s="31"/>
      <c r="I3008" s="31"/>
      <c r="J3008" s="31"/>
      <c r="K3008" s="31"/>
      <c r="L3008" s="31"/>
      <c r="M3008" s="31"/>
      <c r="N3008" s="31"/>
      <c r="O3008" s="31"/>
      <c r="P3008" s="31"/>
      <c r="Q3008" s="31"/>
      <c r="R3008" s="31"/>
      <c r="S3008" s="31"/>
      <c r="T3008" s="31"/>
      <c r="U3008" s="31"/>
      <c r="V3008" s="31"/>
      <c r="W3008" s="31" t="str">
        <f t="shared" si="93"/>
        <v>V_GUELTIGAB</v>
      </c>
      <c r="X3008" s="31"/>
      <c r="Y3008" s="31"/>
      <c r="Z3008" s="31"/>
      <c r="AA3008" s="31"/>
      <c r="AB3008" s="31"/>
      <c r="AC3008" s="31"/>
      <c r="AD3008" s="31"/>
      <c r="AE3008" s="31"/>
      <c r="AF3008" s="31"/>
      <c r="AG3008" s="31"/>
      <c r="AH3008" s="31"/>
    </row>
    <row r="3009" spans="1:34" x14ac:dyDescent="0.4">
      <c r="A3009" s="31">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31"/>
      <c r="C3009" s="25" t="str">
        <f t="shared" si="92"/>
        <v>001</v>
      </c>
      <c r="D3009" s="31"/>
      <c r="E3009" s="31"/>
      <c r="F3009" s="31" t="str">
        <f>IF(A3009&lt;&gt;"", _xlfn.IFNA(INDEX('Systemmanager - Datenassistent'!$A$9:$AE$159,MATCH(A3009,Input_Lieferant!$B$9:$B$158,0),MATCH(W3009,'Systemmanager - Datenassistent'!$A$8:$AE$8,0)),""), "")&amp;""</f>
        <v>X</v>
      </c>
      <c r="G3009" s="31"/>
      <c r="H3009" s="31"/>
      <c r="I3009" s="31"/>
      <c r="J3009" s="31"/>
      <c r="K3009" s="31"/>
      <c r="L3009" s="31"/>
      <c r="M3009" s="31"/>
      <c r="N3009" s="31"/>
      <c r="O3009" s="31"/>
      <c r="P3009" s="31"/>
      <c r="Q3009" s="31"/>
      <c r="R3009" s="31"/>
      <c r="S3009" s="31"/>
      <c r="T3009" s="31"/>
      <c r="U3009" s="31"/>
      <c r="V3009" s="31"/>
      <c r="W3009" s="31" t="str">
        <f t="shared" si="93"/>
        <v>V_MIET_RELEVANZ</v>
      </c>
      <c r="X3009" s="31"/>
      <c r="Y3009" s="31"/>
      <c r="Z3009" s="31"/>
      <c r="AA3009" s="31"/>
      <c r="AB3009" s="31"/>
      <c r="AC3009" s="31"/>
      <c r="AD3009" s="31"/>
      <c r="AE3009" s="31"/>
      <c r="AF3009" s="31"/>
      <c r="AG3009" s="31"/>
      <c r="AH3009" s="31"/>
    </row>
    <row r="3010" spans="1:34" x14ac:dyDescent="0.4">
      <c r="A3010" s="31">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31"/>
      <c r="C3010" s="25" t="str">
        <f t="shared" ref="C3010:C3073" si="94">IF(A3010="","","001")</f>
        <v>001</v>
      </c>
      <c r="D3010" s="31"/>
      <c r="E3010" s="31"/>
      <c r="F3010" s="31" t="str">
        <f>IF(A3010&lt;&gt;"", _xlfn.IFNA(INDEX('Systemmanager - Datenassistent'!$A$9:$AE$159,MATCH(A3010,Input_Lieferant!$B$9:$B$158,0),MATCH(W3010,'Systemmanager - Datenassistent'!$A$8:$AE$8,0)),""), "")&amp;""</f>
        <v>2</v>
      </c>
      <c r="G3010" s="31"/>
      <c r="H3010" s="31"/>
      <c r="I3010" s="31"/>
      <c r="J3010" s="31"/>
      <c r="K3010" s="31"/>
      <c r="L3010" s="31"/>
      <c r="M3010" s="31"/>
      <c r="N3010" s="31"/>
      <c r="O3010" s="31"/>
      <c r="P3010" s="31"/>
      <c r="Q3010" s="31"/>
      <c r="R3010" s="31"/>
      <c r="S3010" s="31"/>
      <c r="T3010" s="31"/>
      <c r="U3010" s="31"/>
      <c r="V3010" s="31"/>
      <c r="W3010" s="31" t="str">
        <f t="shared" si="93"/>
        <v>V_NACHSCHUBKLASSE</v>
      </c>
      <c r="X3010" s="31"/>
      <c r="Y3010" s="31"/>
      <c r="Z3010" s="31"/>
      <c r="AA3010" s="31"/>
      <c r="AB3010" s="31"/>
      <c r="AC3010" s="31"/>
      <c r="AD3010" s="31"/>
      <c r="AE3010" s="31"/>
      <c r="AF3010" s="31"/>
      <c r="AG3010" s="31"/>
      <c r="AH3010" s="31"/>
    </row>
    <row r="3011" spans="1:34" x14ac:dyDescent="0.4">
      <c r="A3011" s="31">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31"/>
      <c r="C3011" s="25" t="str">
        <f t="shared" si="94"/>
        <v>001</v>
      </c>
      <c r="D3011" s="31"/>
      <c r="E3011" s="31"/>
      <c r="F3011" s="31" t="str">
        <f>IF(A3011&lt;&gt;"", _xlfn.IFNA(INDEX(Input_Lieferant!$A$9:$AS$159,MATCH(A3011,Input_Lieferant!$B$9:$B$158,0),MATCH(W3011,Input_Lieferant!$A$8:$AS$8,0)),""), "")&amp;""</f>
        <v>57</v>
      </c>
      <c r="G3011" s="31"/>
      <c r="H3011" s="31"/>
      <c r="I3011" s="31"/>
      <c r="J3011" s="31"/>
      <c r="K3011" s="31"/>
      <c r="L3011" s="31"/>
      <c r="M3011" s="31"/>
      <c r="N3011" s="31"/>
      <c r="O3011" s="31"/>
      <c r="P3011" s="31"/>
      <c r="Q3011" s="31"/>
      <c r="R3011" s="31"/>
      <c r="S3011" s="31"/>
      <c r="T3011" s="31"/>
      <c r="U3011" s="31"/>
      <c r="V3011" s="31"/>
      <c r="W3011" s="31" t="str">
        <f t="shared" si="93"/>
        <v>V_LAGERFAEHIGKEIT</v>
      </c>
      <c r="X3011" s="31"/>
      <c r="Y3011" s="31"/>
      <c r="Z3011" s="31"/>
      <c r="AA3011" s="31"/>
      <c r="AB3011" s="31"/>
      <c r="AC3011" s="31"/>
      <c r="AD3011" s="31"/>
      <c r="AE3011" s="31"/>
      <c r="AF3011" s="31"/>
      <c r="AG3011" s="31"/>
      <c r="AH3011" s="31"/>
    </row>
    <row r="3012" spans="1:34" x14ac:dyDescent="0.4">
      <c r="A3012" s="31">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31"/>
      <c r="C3012" s="25" t="str">
        <f t="shared" si="94"/>
        <v>001</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31"/>
      <c r="H3012" s="31"/>
      <c r="I3012" s="31"/>
      <c r="J3012" s="31"/>
      <c r="K3012" s="31"/>
      <c r="L3012" s="31"/>
      <c r="M3012" s="31"/>
      <c r="N3012" s="31"/>
      <c r="O3012" s="31"/>
      <c r="P3012" s="31"/>
      <c r="Q3012" s="31"/>
      <c r="R3012" s="31"/>
      <c r="S3012" s="31"/>
      <c r="T3012" s="31"/>
      <c r="U3012" s="31"/>
      <c r="V3012" s="31"/>
      <c r="W3012" s="31" t="str">
        <f t="shared" si="93"/>
        <v>V_BETRIEBSMITTEL</v>
      </c>
      <c r="X3012" s="31"/>
      <c r="Y3012" s="31"/>
      <c r="Z3012" s="31"/>
      <c r="AA3012" s="31"/>
      <c r="AB3012" s="31"/>
      <c r="AC3012" s="31"/>
      <c r="AD3012" s="31"/>
      <c r="AE3012" s="31"/>
      <c r="AF3012" s="31"/>
      <c r="AG3012" s="31"/>
      <c r="AH3012" s="31"/>
    </row>
    <row r="3013" spans="1:34" x14ac:dyDescent="0.4">
      <c r="A3013" s="31">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31"/>
      <c r="C3013" s="25" t="str">
        <f t="shared" si="94"/>
        <v>001</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V_SONDERBETRIEBSMITTEL_MKZ</v>
      </c>
      <c r="X3013" s="31"/>
      <c r="Y3013" s="31"/>
      <c r="Z3013" s="31"/>
      <c r="AA3013" s="31"/>
      <c r="AB3013" s="31"/>
      <c r="AC3013" s="31"/>
      <c r="AD3013" s="31"/>
      <c r="AE3013" s="31"/>
      <c r="AF3013" s="31"/>
      <c r="AG3013" s="31"/>
      <c r="AH3013" s="31"/>
    </row>
    <row r="3014" spans="1:34" x14ac:dyDescent="0.4">
      <c r="A3014" s="31">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31"/>
      <c r="C3014" s="25" t="str">
        <f t="shared" si="94"/>
        <v>001</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V_SONDERBETRIEBSMITTEL_PRD</v>
      </c>
      <c r="X3014" s="31"/>
      <c r="Y3014" s="31"/>
      <c r="Z3014" s="31"/>
      <c r="AA3014" s="31"/>
      <c r="AB3014" s="31"/>
      <c r="AC3014" s="31"/>
      <c r="AD3014" s="31"/>
      <c r="AE3014" s="31"/>
      <c r="AF3014" s="31"/>
      <c r="AG3014" s="31"/>
      <c r="AH3014" s="31"/>
    </row>
    <row r="3015" spans="1:34" x14ac:dyDescent="0.4">
      <c r="A3015" s="31">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31"/>
      <c r="C3015" s="25" t="str">
        <f t="shared" si="94"/>
        <v>001</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V_SONDERBETRIEBSMITTEL_TRP</v>
      </c>
      <c r="X3015" s="31"/>
      <c r="Y3015" s="31"/>
      <c r="Z3015" s="31"/>
      <c r="AA3015" s="31"/>
      <c r="AB3015" s="31"/>
      <c r="AC3015" s="31"/>
      <c r="AD3015" s="31"/>
      <c r="AE3015" s="31"/>
      <c r="AF3015" s="31"/>
      <c r="AG3015" s="31"/>
      <c r="AH3015" s="31"/>
    </row>
    <row r="3016" spans="1:34" x14ac:dyDescent="0.4">
      <c r="A3016" s="31">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31"/>
      <c r="C3016" s="25" t="str">
        <f t="shared" si="94"/>
        <v>001</v>
      </c>
      <c r="D3016" s="31"/>
      <c r="E3016" s="31"/>
      <c r="F3016" s="31" t="str">
        <f>IF(A3016&lt;&gt;"", _xlfn.IFNA(INDEX(Grunddaten!$A$9:$S$159,MATCH(A3016,Input_Lieferant!$B$9:$B$158,0),MATCH(W3016,Grunddaten!$A$8:$M$8,0)),""), "")&amp;""</f>
        <v>uqzlXoEvnkboOwPWjBEihaJRjIytsL</v>
      </c>
      <c r="G3016" s="31"/>
      <c r="H3016" s="31"/>
      <c r="I3016" s="31"/>
      <c r="J3016" s="31"/>
      <c r="K3016" s="31"/>
      <c r="L3016" s="31"/>
      <c r="M3016" s="31"/>
      <c r="N3016" s="31"/>
      <c r="O3016" s="31"/>
      <c r="P3016" s="31"/>
      <c r="Q3016" s="31"/>
      <c r="R3016" s="31"/>
      <c r="S3016" s="31"/>
      <c r="T3016" s="31"/>
      <c r="U3016" s="31"/>
      <c r="V3016" s="31"/>
      <c r="W3016" s="31" t="str">
        <f t="shared" si="93"/>
        <v>V_A_NUMMER</v>
      </c>
      <c r="X3016" s="31"/>
      <c r="Y3016" s="31"/>
      <c r="Z3016" s="31"/>
      <c r="AA3016" s="31"/>
      <c r="AB3016" s="31"/>
      <c r="AC3016" s="31"/>
      <c r="AD3016" s="31"/>
      <c r="AE3016" s="31"/>
      <c r="AF3016" s="31"/>
      <c r="AG3016" s="31"/>
      <c r="AH3016" s="31"/>
    </row>
    <row r="3017" spans="1:34" x14ac:dyDescent="0.4">
      <c r="A3017" s="31">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31"/>
      <c r="C3017" s="25" t="str">
        <f t="shared" si="94"/>
        <v>001</v>
      </c>
      <c r="D3017" s="31"/>
      <c r="E3017" s="31"/>
      <c r="F3017" s="31" t="str">
        <f>IF(A3017&lt;&gt;"", _xlfn.IFNA(INDEX(Grunddaten!$A$9:$S$159,MATCH(A3017,Input_Lieferant!$B$9:$B$158,0),MATCH(W3017,Grunddaten!$A$8:$M$8,0)),""), "")&amp;""</f>
        <v>9.63</v>
      </c>
      <c r="G3017" s="31"/>
      <c r="H3017" s="31"/>
      <c r="I3017" s="31"/>
      <c r="J3017" s="31"/>
      <c r="K3017" s="31"/>
      <c r="L3017" s="31"/>
      <c r="M3017" s="31"/>
      <c r="N3017" s="31"/>
      <c r="O3017" s="31"/>
      <c r="P3017" s="31"/>
      <c r="Q3017" s="31"/>
      <c r="R3017" s="31"/>
      <c r="S3017" s="31"/>
      <c r="T3017" s="31"/>
      <c r="U3017" s="31"/>
      <c r="V3017" s="31"/>
      <c r="W3017" s="31" t="str">
        <f t="shared" si="93"/>
        <v>V_REVFREMD</v>
      </c>
      <c r="X3017" s="31"/>
      <c r="Y3017" s="31"/>
      <c r="Z3017" s="31"/>
      <c r="AA3017" s="31"/>
      <c r="AB3017" s="31"/>
      <c r="AC3017" s="31"/>
      <c r="AD3017" s="31"/>
      <c r="AE3017" s="31"/>
      <c r="AF3017" s="31"/>
      <c r="AG3017" s="31"/>
      <c r="AH3017" s="31"/>
    </row>
    <row r="3018" spans="1:34" x14ac:dyDescent="0.4">
      <c r="A3018" s="31">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31"/>
      <c r="C3018" s="25" t="str">
        <f t="shared" si="94"/>
        <v>001</v>
      </c>
      <c r="D3018" s="31"/>
      <c r="E3018" s="31"/>
      <c r="F3018" s="31" t="str">
        <f>IF(A3018&lt;&gt;"", _xlfn.IFNA(INDEX(Grunddaten!$A$9:$S$159,MATCH(A3018,Input_Lieferant!$B$9:$B$158,0),MATCH(W3018,Grunddaten!$A$8:$M$8,0)),""), "")&amp;""</f>
        <v>8.26</v>
      </c>
      <c r="G3018" s="31"/>
      <c r="H3018" s="31"/>
      <c r="I3018" s="31"/>
      <c r="J3018" s="31"/>
      <c r="K3018" s="31"/>
      <c r="L3018" s="31"/>
      <c r="M3018" s="31"/>
      <c r="N3018" s="31"/>
      <c r="O3018" s="31"/>
      <c r="P3018" s="31"/>
      <c r="Q3018" s="31"/>
      <c r="R3018" s="31"/>
      <c r="S3018" s="31"/>
      <c r="T3018" s="31"/>
      <c r="U3018" s="31"/>
      <c r="V3018" s="31"/>
      <c r="W3018" s="31" t="str">
        <f t="shared" si="93"/>
        <v>V_REVEIGEN</v>
      </c>
      <c r="X3018" s="31"/>
      <c r="Y3018" s="31"/>
      <c r="Z3018" s="31"/>
      <c r="AA3018" s="31"/>
      <c r="AB3018" s="31"/>
      <c r="AC3018" s="31"/>
      <c r="AD3018" s="31"/>
      <c r="AE3018" s="31"/>
      <c r="AF3018" s="31"/>
      <c r="AG3018" s="31"/>
      <c r="AH3018" s="31"/>
    </row>
    <row r="3019" spans="1:34" x14ac:dyDescent="0.4">
      <c r="A3019" s="31">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31"/>
      <c r="C3019" s="25" t="str">
        <f t="shared" si="94"/>
        <v>001</v>
      </c>
      <c r="D3019" s="31"/>
      <c r="E3019" s="31"/>
      <c r="F3019" s="31" t="str">
        <f>IF(A3019&lt;&gt;"", _xlfn.IFNA(INDEX('Systemmanager - Datenassistent'!$A$9:$AE$159,MATCH(A3019,Input_Lieferant!$B$9:$B$158,0),MATCH(W3019,'Systemmanager - Datenassistent'!$A$8:$AE$8,0)),""), "")&amp;""</f>
        <v>XVyvlwUgCWbCIECVrdizIFnbDWKeOe</v>
      </c>
      <c r="G3019" s="31"/>
      <c r="H3019" s="31"/>
      <c r="I3019" s="31"/>
      <c r="J3019" s="31"/>
      <c r="K3019" s="31"/>
      <c r="L3019" s="31"/>
      <c r="M3019" s="31"/>
      <c r="N3019" s="31"/>
      <c r="O3019" s="31"/>
      <c r="P3019" s="31"/>
      <c r="Q3019" s="31"/>
      <c r="R3019" s="31"/>
      <c r="S3019" s="31"/>
      <c r="T3019" s="31"/>
      <c r="U3019" s="31"/>
      <c r="V3019" s="31"/>
      <c r="W3019" s="31" t="str">
        <f t="shared" si="93"/>
        <v>V_SYSTEMMANAGER</v>
      </c>
      <c r="X3019" s="31"/>
      <c r="Y3019" s="31"/>
      <c r="Z3019" s="31"/>
      <c r="AA3019" s="31"/>
      <c r="AB3019" s="31"/>
      <c r="AC3019" s="31"/>
      <c r="AD3019" s="31"/>
      <c r="AE3019" s="31"/>
      <c r="AF3019" s="31"/>
      <c r="AG3019" s="31"/>
      <c r="AH3019" s="31"/>
    </row>
    <row r="3020" spans="1:34" x14ac:dyDescent="0.4">
      <c r="A3020" s="31">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31"/>
      <c r="C3020" s="25" t="str">
        <f t="shared" si="94"/>
        <v>001</v>
      </c>
      <c r="D3020" s="31"/>
      <c r="E3020" s="31"/>
      <c r="F3020" s="31" t="str">
        <f>IF(A3020&lt;&gt;"", _xlfn.IFNA(INDEX(Grunddaten!$A$9:$S$159,MATCH(A3020,Input_Lieferant!$B$9:$B$158,0),MATCH(W3020,Grunddaten!$A$8:$M$8,0)),""), "")&amp;""</f>
        <v>P</v>
      </c>
      <c r="G3020" s="31"/>
      <c r="H3020" s="31"/>
      <c r="I3020" s="31"/>
      <c r="J3020" s="31"/>
      <c r="K3020" s="31"/>
      <c r="L3020" s="31"/>
      <c r="M3020" s="31"/>
      <c r="N3020" s="31"/>
      <c r="O3020" s="31"/>
      <c r="P3020" s="31"/>
      <c r="Q3020" s="31"/>
      <c r="R3020" s="31"/>
      <c r="S3020" s="31"/>
      <c r="T3020" s="31"/>
      <c r="U3020" s="31"/>
      <c r="V3020" s="31"/>
      <c r="W3020" s="31" t="str">
        <f t="shared" si="93"/>
        <v>V_UEBERSETZUNG</v>
      </c>
      <c r="X3020" s="31"/>
      <c r="Y3020" s="31"/>
      <c r="Z3020" s="31"/>
      <c r="AA3020" s="31"/>
      <c r="AB3020" s="31"/>
      <c r="AC3020" s="31"/>
      <c r="AD3020" s="31"/>
      <c r="AE3020" s="31"/>
      <c r="AF3020" s="31"/>
      <c r="AG3020" s="31"/>
      <c r="AH3020" s="31"/>
    </row>
    <row r="3021" spans="1:34" x14ac:dyDescent="0.4">
      <c r="A3021" s="31">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31"/>
      <c r="C3021" s="25" t="str">
        <f t="shared" si="94"/>
        <v>001</v>
      </c>
      <c r="D3021" s="31"/>
      <c r="E3021" s="31"/>
      <c r="F3021" s="31" t="str">
        <f>IF(A3021&lt;&gt;"", _xlfn.IFNA(INDEX('Systemmanager - Datenassistent'!$A$9:$AE$159,MATCH(A3021,Input_Lieferant!$B$9:$B$158,0),MATCH(W3021,'Systemmanager - Datenassistent'!$A$8:$AE$8,0)),""), "")&amp;""</f>
        <v>UgiKyQkfnXRdXmAGqfnupISKwQSxmK</v>
      </c>
      <c r="G3021" s="31"/>
      <c r="H3021" s="31"/>
      <c r="I3021" s="31"/>
      <c r="J3021" s="31"/>
      <c r="K3021" s="31"/>
      <c r="L3021" s="31"/>
      <c r="M3021" s="31"/>
      <c r="N3021" s="31"/>
      <c r="O3021" s="31"/>
      <c r="P3021" s="31"/>
      <c r="Q3021" s="31"/>
      <c r="R3021" s="31"/>
      <c r="S3021" s="31"/>
      <c r="T3021" s="31"/>
      <c r="U3021" s="31"/>
      <c r="V3021" s="31"/>
      <c r="W3021" s="31" t="str">
        <f t="shared" si="93"/>
        <v>V_KENNZIFFER</v>
      </c>
      <c r="X3021" s="31"/>
      <c r="Y3021" s="31"/>
      <c r="Z3021" s="31"/>
      <c r="AA3021" s="31"/>
      <c r="AB3021" s="31"/>
      <c r="AC3021" s="31"/>
      <c r="AD3021" s="31"/>
      <c r="AE3021" s="31"/>
      <c r="AF3021" s="31"/>
      <c r="AG3021" s="31"/>
      <c r="AH3021" s="31"/>
    </row>
    <row r="3022" spans="1:34" x14ac:dyDescent="0.4">
      <c r="A3022" s="31">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31"/>
      <c r="C3022" s="25" t="str">
        <f t="shared" si="94"/>
        <v>001</v>
      </c>
      <c r="D3022" s="31"/>
      <c r="E3022" s="31"/>
      <c r="F3022" s="31" t="str">
        <f>IF(A3022&lt;&gt;"", _xlfn.IFNA(INDEX('Systemmanager - Datenassistent'!$A$9:$AE$159,MATCH(A3022,Input_Lieferant!$B$9:$B$158,0),MATCH(W3022,'Systemmanager - Datenassistent'!$A$8:$AE$8,0)),""), "")&amp;""</f>
        <v>GaXhTKUVGukuJntodxovPLHBlqWyWu</v>
      </c>
      <c r="G3022" s="31"/>
      <c r="H3022" s="31"/>
      <c r="I3022" s="31"/>
      <c r="J3022" s="31"/>
      <c r="K3022" s="31"/>
      <c r="L3022" s="31"/>
      <c r="M3022" s="31"/>
      <c r="N3022" s="31"/>
      <c r="O3022" s="31"/>
      <c r="P3022" s="31"/>
      <c r="Q3022" s="31"/>
      <c r="R3022" s="31"/>
      <c r="S3022" s="31"/>
      <c r="T3022" s="31"/>
      <c r="U3022" s="31"/>
      <c r="V3022" s="31"/>
      <c r="W3022" s="31" t="str">
        <f t="shared" si="93"/>
        <v>V_NEXT_HIGHER</v>
      </c>
      <c r="X3022" s="31"/>
      <c r="Y3022" s="31"/>
      <c r="Z3022" s="31"/>
      <c r="AA3022" s="31"/>
      <c r="AB3022" s="31"/>
      <c r="AC3022" s="31"/>
      <c r="AD3022" s="31"/>
      <c r="AE3022" s="31"/>
      <c r="AF3022" s="31"/>
      <c r="AG3022" s="31"/>
      <c r="AH3022" s="31"/>
    </row>
    <row r="3023" spans="1:34" x14ac:dyDescent="0.4">
      <c r="A3023" s="31">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31"/>
      <c r="C3023" s="25" t="str">
        <f t="shared" si="94"/>
        <v>001</v>
      </c>
      <c r="D3023" s="31"/>
      <c r="E3023" s="31"/>
      <c r="F3023" s="31" t="str">
        <f>IF(A3023&lt;&gt;"", _xlfn.IFNA(INDEX(Grunddaten!$A$9:$S$159,MATCH(A3023,Input_Lieferant!$B$9:$B$158,0),MATCH(W3023,Grunddaten!$A$8:$M$8,0)),""), "")&amp;""</f>
        <v/>
      </c>
      <c r="G3023" s="31"/>
      <c r="H3023" s="31"/>
      <c r="I3023" s="31"/>
      <c r="J3023" s="31"/>
      <c r="K3023" s="31"/>
      <c r="L3023" s="31"/>
      <c r="M3023" s="31"/>
      <c r="N3023" s="31"/>
      <c r="O3023" s="31"/>
      <c r="P3023" s="31"/>
      <c r="Q3023" s="31"/>
      <c r="R3023" s="31"/>
      <c r="S3023" s="31"/>
      <c r="T3023" s="31"/>
      <c r="U3023" s="31"/>
      <c r="V3023" s="31"/>
      <c r="W3023" s="31" t="str">
        <f t="shared" si="93"/>
        <v>V_ZERTFLUG</v>
      </c>
      <c r="X3023" s="31"/>
      <c r="Y3023" s="31"/>
      <c r="Z3023" s="31"/>
      <c r="AA3023" s="31"/>
      <c r="AB3023" s="31"/>
      <c r="AC3023" s="31"/>
      <c r="AD3023" s="31"/>
      <c r="AE3023" s="31"/>
      <c r="AF3023" s="31"/>
      <c r="AG3023" s="31"/>
      <c r="AH3023" s="31"/>
    </row>
    <row r="3024" spans="1:34" x14ac:dyDescent="0.4">
      <c r="A3024" s="31">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31"/>
      <c r="C3024" s="25" t="str">
        <f t="shared" si="94"/>
        <v>001</v>
      </c>
      <c r="D3024" s="31"/>
      <c r="E3024" s="31"/>
      <c r="F3024" s="31" t="str">
        <f>IF(A3024&lt;&gt;"", _xlfn.IFNA(INDEX('Systemmanager - Datenassistent'!$A$9:$AE$159,MATCH(A3024,Input_Lieferant!$B$9:$B$158,0),MATCH(W3024,'Systemmanager - Datenassistent'!$A$8:$AE$8,0)),""), "")&amp;""</f>
        <v/>
      </c>
      <c r="G3024" s="31"/>
      <c r="H3024" s="31"/>
      <c r="I3024" s="31"/>
      <c r="J3024" s="31"/>
      <c r="K3024" s="31"/>
      <c r="L3024" s="31"/>
      <c r="M3024" s="31"/>
      <c r="N3024" s="31"/>
      <c r="O3024" s="31"/>
      <c r="P3024" s="31"/>
      <c r="Q3024" s="31"/>
      <c r="R3024" s="31"/>
      <c r="S3024" s="31"/>
      <c r="T3024" s="31"/>
      <c r="U3024" s="31"/>
      <c r="V3024" s="31"/>
      <c r="W3024" s="31" t="str">
        <f t="shared" si="93"/>
        <v>V_APM</v>
      </c>
      <c r="X3024" s="31"/>
      <c r="Y3024" s="31"/>
      <c r="Z3024" s="31"/>
      <c r="AA3024" s="31"/>
      <c r="AB3024" s="31"/>
      <c r="AC3024" s="31"/>
      <c r="AD3024" s="31"/>
      <c r="AE3024" s="31"/>
      <c r="AF3024" s="31"/>
      <c r="AG3024" s="31"/>
      <c r="AH3024" s="31"/>
    </row>
    <row r="3025" spans="1:34" x14ac:dyDescent="0.4">
      <c r="A3025" s="31">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31"/>
      <c r="C3025" s="25" t="str">
        <f t="shared" si="94"/>
        <v>001</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V_CHEOPS</v>
      </c>
      <c r="X3025" s="31"/>
      <c r="Y3025" s="31"/>
      <c r="Z3025" s="31"/>
      <c r="AA3025" s="31"/>
      <c r="AB3025" s="31"/>
      <c r="AC3025" s="31"/>
      <c r="AD3025" s="31"/>
      <c r="AE3025" s="31"/>
      <c r="AF3025" s="31"/>
      <c r="AG3025" s="31"/>
      <c r="AH3025" s="31"/>
    </row>
    <row r="3026" spans="1:34" x14ac:dyDescent="0.4">
      <c r="A3026" s="31">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31"/>
      <c r="C3026" s="25" t="str">
        <f t="shared" si="94"/>
        <v>001</v>
      </c>
      <c r="D3026" s="31"/>
      <c r="E3026" s="31"/>
      <c r="F3026" s="31" t="str">
        <f>IF(A3026&lt;&gt;"", _xlfn.IFNA(INDEX('Systemmanager - Datenassistent'!$A$9:$AE$159,MATCH(A3026,Input_Lieferant!$B$9:$B$158,0),MATCH(W3026,'Systemmanager - Datenassistent'!$A$8:$AE$8,0)),""), "")&amp;""</f>
        <v/>
      </c>
      <c r="G3026" s="31"/>
      <c r="H3026" s="31"/>
      <c r="I3026" s="31"/>
      <c r="J3026" s="31"/>
      <c r="K3026" s="31"/>
      <c r="L3026" s="31"/>
      <c r="M3026" s="31"/>
      <c r="N3026" s="31"/>
      <c r="O3026" s="31"/>
      <c r="P3026" s="31"/>
      <c r="Q3026" s="31"/>
      <c r="R3026" s="31"/>
      <c r="S3026" s="31"/>
      <c r="T3026" s="31"/>
      <c r="U3026" s="31"/>
      <c r="V3026" s="31"/>
      <c r="W3026" s="31" t="str">
        <f t="shared" si="93"/>
        <v>V_SVSAA</v>
      </c>
      <c r="X3026" s="31"/>
      <c r="Y3026" s="31"/>
      <c r="Z3026" s="31"/>
      <c r="AA3026" s="31"/>
      <c r="AB3026" s="31"/>
      <c r="AC3026" s="31"/>
      <c r="AD3026" s="31"/>
      <c r="AE3026" s="31"/>
      <c r="AF3026" s="31"/>
      <c r="AG3026" s="31"/>
      <c r="AH3026" s="31"/>
    </row>
    <row r="3027" spans="1:34" x14ac:dyDescent="0.4">
      <c r="A3027" s="31">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31"/>
      <c r="C3027" s="25" t="str">
        <f t="shared" si="94"/>
        <v>001</v>
      </c>
      <c r="D3027" s="31"/>
      <c r="E3027" s="31"/>
      <c r="F3027" s="31" t="str">
        <f>IF(A3027&lt;&gt;"", IFERROR(ROUND(INDEX(Input_Lieferant!$A$9:$AS$159,MATCH(A3027,Input_Lieferant!$B$9:$B$158,0),MATCH(W3027,Input_Lieferant!$A$8:$AS$8,0)),2),""), "")&amp;""</f>
        <v>4.92</v>
      </c>
      <c r="G3027" s="31"/>
      <c r="H3027" s="31"/>
      <c r="I3027" s="31"/>
      <c r="J3027" s="31"/>
      <c r="K3027" s="31"/>
      <c r="L3027" s="31"/>
      <c r="M3027" s="31"/>
      <c r="N3027" s="31"/>
      <c r="O3027" s="31"/>
      <c r="P3027" s="31"/>
      <c r="Q3027" s="31"/>
      <c r="R3027" s="31"/>
      <c r="S3027" s="31"/>
      <c r="T3027" s="31"/>
      <c r="U3027" s="31"/>
      <c r="V3027" s="31"/>
      <c r="W3027" s="31" t="str">
        <f t="shared" si="93"/>
        <v>V_BEWERTUNGSPREIS</v>
      </c>
      <c r="X3027" s="31"/>
      <c r="Y3027" s="31"/>
      <c r="Z3027" s="31"/>
      <c r="AA3027" s="31"/>
      <c r="AB3027" s="31"/>
      <c r="AC3027" s="31"/>
      <c r="AD3027" s="31"/>
      <c r="AE3027" s="31"/>
      <c r="AF3027" s="31"/>
      <c r="AG3027" s="31"/>
      <c r="AH3027" s="31"/>
    </row>
    <row r="3028" spans="1:34" x14ac:dyDescent="0.4">
      <c r="A3028" s="31">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31"/>
      <c r="C3028" s="25" t="str">
        <f t="shared" si="94"/>
        <v>001</v>
      </c>
      <c r="D3028" s="31"/>
      <c r="E3028" s="31"/>
      <c r="F3028" s="31" t="str">
        <f>IF(A3028&lt;&gt;"", _xlfn.IFNA(INDEX(Input_Lieferant!$A$9:$AS$159,MATCH(A3028,Input_Lieferant!$B$9:$B$158,0),MATCH(W3028,Input_Lieferant!$A$8:$AS$8,0)),""), "")&amp;""</f>
        <v>CHF</v>
      </c>
      <c r="G3028" s="31"/>
      <c r="H3028" s="31"/>
      <c r="I3028" s="31"/>
      <c r="J3028" s="31"/>
      <c r="K3028" s="31"/>
      <c r="L3028" s="31"/>
      <c r="M3028" s="31"/>
      <c r="N3028" s="31"/>
      <c r="O3028" s="31"/>
      <c r="P3028" s="31"/>
      <c r="Q3028" s="31"/>
      <c r="R3028" s="31"/>
      <c r="S3028" s="31"/>
      <c r="T3028" s="31"/>
      <c r="U3028" s="31"/>
      <c r="V3028" s="31"/>
      <c r="W3028" s="31" t="str">
        <f t="shared" si="93"/>
        <v>V_WAEHRUNG</v>
      </c>
      <c r="X3028" s="31"/>
      <c r="Y3028" s="31"/>
      <c r="Z3028" s="31"/>
      <c r="AA3028" s="31"/>
      <c r="AB3028" s="31"/>
      <c r="AC3028" s="31"/>
      <c r="AD3028" s="31"/>
      <c r="AE3028" s="31"/>
      <c r="AF3028" s="31"/>
      <c r="AG3028" s="31"/>
      <c r="AH3028" s="31"/>
    </row>
    <row r="3029" spans="1:34" x14ac:dyDescent="0.4">
      <c r="A3029" s="31">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31"/>
      <c r="C3029" s="25" t="str">
        <f t="shared" si="94"/>
        <v>001</v>
      </c>
      <c r="D3029" s="31"/>
      <c r="E3029" s="31"/>
      <c r="F3029" s="31" t="str">
        <f>IF(A3029&lt;&gt;"", _xlfn.IFNA(INDEX(Input_Lieferant!$A$9:$AS$159,MATCH(A3029,Input_Lieferant!$B$9:$B$158,0),MATCH(W3029,Input_Lieferant!$A$8:$AS$8,0)),""), "")&amp;""</f>
        <v>32</v>
      </c>
      <c r="G3029" s="31"/>
      <c r="H3029" s="31"/>
      <c r="I3029" s="31"/>
      <c r="J3029" s="31"/>
      <c r="K3029" s="31"/>
      <c r="L3029" s="31"/>
      <c r="M3029" s="31"/>
      <c r="N3029" s="31"/>
      <c r="O3029" s="31"/>
      <c r="P3029" s="31"/>
      <c r="Q3029" s="31"/>
      <c r="R3029" s="31"/>
      <c r="S3029" s="31"/>
      <c r="T3029" s="31"/>
      <c r="U3029" s="31"/>
      <c r="V3029" s="31"/>
      <c r="W3029" s="31" t="str">
        <f t="shared" si="93"/>
        <v>V_PREISEINHEIT</v>
      </c>
      <c r="X3029" s="31"/>
      <c r="Y3029" s="31"/>
      <c r="Z3029" s="31"/>
      <c r="AA3029" s="31"/>
      <c r="AB3029" s="31"/>
      <c r="AC3029" s="31"/>
      <c r="AD3029" s="31"/>
      <c r="AE3029" s="31"/>
      <c r="AF3029" s="31"/>
      <c r="AG3029" s="31"/>
      <c r="AH3029" s="31"/>
    </row>
    <row r="3030" spans="1:34" x14ac:dyDescent="0.4">
      <c r="A3030" s="31">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31"/>
      <c r="C3030" s="25" t="str">
        <f t="shared" si="94"/>
        <v>001</v>
      </c>
      <c r="D3030" s="31"/>
      <c r="E3030" s="31"/>
      <c r="F3030" s="31">
        <f ca="1">IF(A3030&lt;&gt;"",NOW(),"")</f>
        <v>45755.458306712964</v>
      </c>
      <c r="G3030" s="31"/>
      <c r="H3030" s="31"/>
      <c r="I3030" s="31"/>
      <c r="J3030" s="31"/>
      <c r="K3030" s="31"/>
      <c r="L3030" s="31"/>
      <c r="M3030" s="31"/>
      <c r="N3030" s="31"/>
      <c r="O3030" s="31"/>
      <c r="P3030" s="31"/>
      <c r="Q3030" s="31"/>
      <c r="R3030" s="31"/>
      <c r="S3030" s="31"/>
      <c r="T3030" s="31"/>
      <c r="U3030" s="31"/>
      <c r="V3030" s="31"/>
      <c r="W3030" s="31" t="str">
        <f t="shared" si="93"/>
        <v>V_GUELTIGAB</v>
      </c>
      <c r="X3030" s="31"/>
      <c r="Y3030" s="31"/>
      <c r="Z3030" s="31"/>
      <c r="AA3030" s="31"/>
      <c r="AB3030" s="31"/>
      <c r="AC3030" s="31"/>
      <c r="AD3030" s="31"/>
      <c r="AE3030" s="31"/>
      <c r="AF3030" s="31"/>
      <c r="AG3030" s="31"/>
      <c r="AH3030" s="31"/>
    </row>
    <row r="3031" spans="1:34" x14ac:dyDescent="0.4">
      <c r="A3031" s="31">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31"/>
      <c r="C3031" s="25" t="str">
        <f t="shared" si="94"/>
        <v>001</v>
      </c>
      <c r="D3031" s="31"/>
      <c r="E3031" s="31"/>
      <c r="F3031" s="31" t="str">
        <f>IF(A3031&lt;&gt;"", _xlfn.IFNA(INDEX('Systemmanager - Datenassistent'!$A$9:$AE$159,MATCH(A3031,Input_Lieferant!$B$9:$B$158,0),MATCH(W3031,'Systemmanager - Datenassistent'!$A$8:$AE$8,0)),""), "")&amp;""</f>
        <v/>
      </c>
      <c r="G3031" s="31"/>
      <c r="H3031" s="31"/>
      <c r="I3031" s="31"/>
      <c r="J3031" s="31"/>
      <c r="K3031" s="31"/>
      <c r="L3031" s="31"/>
      <c r="M3031" s="31"/>
      <c r="N3031" s="31"/>
      <c r="O3031" s="31"/>
      <c r="P3031" s="31"/>
      <c r="Q3031" s="31"/>
      <c r="R3031" s="31"/>
      <c r="S3031" s="31"/>
      <c r="T3031" s="31"/>
      <c r="U3031" s="31"/>
      <c r="V3031" s="31"/>
      <c r="W3031" s="31" t="str">
        <f t="shared" si="93"/>
        <v>V_MIET_RELEVANZ</v>
      </c>
      <c r="X3031" s="31"/>
      <c r="Y3031" s="31"/>
      <c r="Z3031" s="31"/>
      <c r="AA3031" s="31"/>
      <c r="AB3031" s="31"/>
      <c r="AC3031" s="31"/>
      <c r="AD3031" s="31"/>
      <c r="AE3031" s="31"/>
      <c r="AF3031" s="31"/>
      <c r="AG3031" s="31"/>
      <c r="AH3031" s="31"/>
    </row>
    <row r="3032" spans="1:34" x14ac:dyDescent="0.4">
      <c r="A3032" s="31">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31"/>
      <c r="C3032" s="25" t="str">
        <f t="shared" si="94"/>
        <v>001</v>
      </c>
      <c r="D3032" s="31"/>
      <c r="E3032" s="31"/>
      <c r="F3032" s="31" t="str">
        <f>IF(A3032&lt;&gt;"", _xlfn.IFNA(INDEX('Systemmanager - Datenassistent'!$A$9:$AE$159,MATCH(A3032,Input_Lieferant!$B$9:$B$158,0),MATCH(W3032,'Systemmanager - Datenassistent'!$A$8:$AE$8,0)),""), "")&amp;""</f>
        <v>6</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V_NACHSCHUBKLASSE</v>
      </c>
      <c r="X3032" s="31"/>
      <c r="Y3032" s="31"/>
      <c r="Z3032" s="31"/>
      <c r="AA3032" s="31"/>
      <c r="AB3032" s="31"/>
      <c r="AC3032" s="31"/>
      <c r="AD3032" s="31"/>
      <c r="AE3032" s="31"/>
      <c r="AF3032" s="31"/>
      <c r="AG3032" s="31"/>
      <c r="AH3032" s="31"/>
    </row>
    <row r="3033" spans="1:34" x14ac:dyDescent="0.4">
      <c r="A3033" s="31">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31"/>
      <c r="C3033" s="25" t="str">
        <f t="shared" si="94"/>
        <v>001</v>
      </c>
      <c r="D3033" s="31"/>
      <c r="E3033" s="31"/>
      <c r="F3033" s="31" t="str">
        <f>IF(A3033&lt;&gt;"", _xlfn.IFNA(INDEX(Input_Lieferant!$A$9:$AS$159,MATCH(A3033,Input_Lieferant!$B$9:$B$158,0),MATCH(W3033,Input_Lieferant!$A$8:$AS$8,0)),""), "")&amp;""</f>
        <v>37</v>
      </c>
      <c r="G3033" s="31"/>
      <c r="H3033" s="31"/>
      <c r="I3033" s="31"/>
      <c r="J3033" s="31"/>
      <c r="K3033" s="31"/>
      <c r="L3033" s="31"/>
      <c r="M3033" s="31"/>
      <c r="N3033" s="31"/>
      <c r="O3033" s="31"/>
      <c r="P3033" s="31"/>
      <c r="Q3033" s="31"/>
      <c r="R3033" s="31"/>
      <c r="S3033" s="31"/>
      <c r="T3033" s="31"/>
      <c r="U3033" s="31"/>
      <c r="V3033" s="31"/>
      <c r="W3033" s="31" t="str">
        <f t="shared" si="95"/>
        <v>V_LAGERFAEHIGKEIT</v>
      </c>
      <c r="X3033" s="31"/>
      <c r="Y3033" s="31"/>
      <c r="Z3033" s="31"/>
      <c r="AA3033" s="31"/>
      <c r="AB3033" s="31"/>
      <c r="AC3033" s="31"/>
      <c r="AD3033" s="31"/>
      <c r="AE3033" s="31"/>
      <c r="AF3033" s="31"/>
      <c r="AG3033" s="31"/>
      <c r="AH3033" s="31"/>
    </row>
    <row r="3034" spans="1:34" x14ac:dyDescent="0.4">
      <c r="A3034" s="31">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31"/>
      <c r="C3034" s="25" t="str">
        <f t="shared" si="94"/>
        <v>001</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V_BETRIEBSMITTEL</v>
      </c>
      <c r="X3034" s="31"/>
      <c r="Y3034" s="31"/>
      <c r="Z3034" s="31"/>
      <c r="AA3034" s="31"/>
      <c r="AB3034" s="31"/>
      <c r="AC3034" s="31"/>
      <c r="AD3034" s="31"/>
      <c r="AE3034" s="31"/>
      <c r="AF3034" s="31"/>
      <c r="AG3034" s="31"/>
      <c r="AH3034" s="31"/>
    </row>
    <row r="3035" spans="1:34" x14ac:dyDescent="0.4">
      <c r="A3035" s="31">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31"/>
      <c r="C3035" s="25" t="str">
        <f t="shared" si="94"/>
        <v>001</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V_SONDERBETRIEBSMITTEL_MKZ</v>
      </c>
      <c r="X3035" s="31"/>
      <c r="Y3035" s="31"/>
      <c r="Z3035" s="31"/>
      <c r="AA3035" s="31"/>
      <c r="AB3035" s="31"/>
      <c r="AC3035" s="31"/>
      <c r="AD3035" s="31"/>
      <c r="AE3035" s="31"/>
      <c r="AF3035" s="31"/>
      <c r="AG3035" s="31"/>
      <c r="AH3035" s="31"/>
    </row>
    <row r="3036" spans="1:34" x14ac:dyDescent="0.4">
      <c r="A3036" s="31">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31"/>
      <c r="C3036" s="25" t="str">
        <f t="shared" si="94"/>
        <v>001</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V_SONDERBETRIEBSMITTEL_PRD</v>
      </c>
      <c r="X3036" s="31"/>
      <c r="Y3036" s="31"/>
      <c r="Z3036" s="31"/>
      <c r="AA3036" s="31"/>
      <c r="AB3036" s="31"/>
      <c r="AC3036" s="31"/>
      <c r="AD3036" s="31"/>
      <c r="AE3036" s="31"/>
      <c r="AF3036" s="31"/>
      <c r="AG3036" s="31"/>
      <c r="AH3036" s="31"/>
    </row>
    <row r="3037" spans="1:34" x14ac:dyDescent="0.4">
      <c r="A3037" s="31">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31"/>
      <c r="C3037" s="25" t="str">
        <f t="shared" si="94"/>
        <v>001</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31"/>
      <c r="H3037" s="31"/>
      <c r="I3037" s="31"/>
      <c r="J3037" s="31"/>
      <c r="K3037" s="31"/>
      <c r="L3037" s="31"/>
      <c r="M3037" s="31"/>
      <c r="N3037" s="31"/>
      <c r="O3037" s="31"/>
      <c r="P3037" s="31"/>
      <c r="Q3037" s="31"/>
      <c r="R3037" s="31"/>
      <c r="S3037" s="31"/>
      <c r="T3037" s="31"/>
      <c r="U3037" s="31"/>
      <c r="V3037" s="31"/>
      <c r="W3037" s="31" t="str">
        <f t="shared" si="95"/>
        <v>V_SONDERBETRIEBSMITTEL_TRP</v>
      </c>
      <c r="X3037" s="31"/>
      <c r="Y3037" s="31"/>
      <c r="Z3037" s="31"/>
      <c r="AA3037" s="31"/>
      <c r="AB3037" s="31"/>
      <c r="AC3037" s="31"/>
      <c r="AD3037" s="31"/>
      <c r="AE3037" s="31"/>
      <c r="AF3037" s="31"/>
      <c r="AG3037" s="31"/>
      <c r="AH3037" s="31"/>
    </row>
    <row r="3038" spans="1:34" x14ac:dyDescent="0.4">
      <c r="A3038" s="31">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31"/>
      <c r="C3038" s="25" t="str">
        <f t="shared" si="94"/>
        <v>001</v>
      </c>
      <c r="D3038" s="31"/>
      <c r="E3038" s="31"/>
      <c r="F3038" s="31" t="str">
        <f>IF(A3038&lt;&gt;"", _xlfn.IFNA(INDEX(Grunddaten!$A$9:$S$159,MATCH(A3038,Input_Lieferant!$B$9:$B$158,0),MATCH(W3038,Grunddaten!$A$8:$M$8,0)),""), "")&amp;""</f>
        <v>dBvdWNhdOTPmjxdTlVEVWmLEAzwKnk</v>
      </c>
      <c r="G3038" s="31"/>
      <c r="H3038" s="31"/>
      <c r="I3038" s="31"/>
      <c r="J3038" s="31"/>
      <c r="K3038" s="31"/>
      <c r="L3038" s="31"/>
      <c r="M3038" s="31"/>
      <c r="N3038" s="31"/>
      <c r="O3038" s="31"/>
      <c r="P3038" s="31"/>
      <c r="Q3038" s="31"/>
      <c r="R3038" s="31"/>
      <c r="S3038" s="31"/>
      <c r="T3038" s="31"/>
      <c r="U3038" s="31"/>
      <c r="V3038" s="31"/>
      <c r="W3038" s="31" t="str">
        <f t="shared" si="95"/>
        <v>V_A_NUMMER</v>
      </c>
      <c r="X3038" s="31"/>
      <c r="Y3038" s="31"/>
      <c r="Z3038" s="31"/>
      <c r="AA3038" s="31"/>
      <c r="AB3038" s="31"/>
      <c r="AC3038" s="31"/>
      <c r="AD3038" s="31"/>
      <c r="AE3038" s="31"/>
      <c r="AF3038" s="31"/>
      <c r="AG3038" s="31"/>
      <c r="AH3038" s="31"/>
    </row>
    <row r="3039" spans="1:34" x14ac:dyDescent="0.4">
      <c r="A3039" s="31">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31"/>
      <c r="C3039" s="25" t="str">
        <f t="shared" si="94"/>
        <v>001</v>
      </c>
      <c r="D3039" s="31"/>
      <c r="E3039" s="31"/>
      <c r="F3039" s="31" t="str">
        <f>IF(A3039&lt;&gt;"", _xlfn.IFNA(INDEX(Grunddaten!$A$9:$S$159,MATCH(A3039,Input_Lieferant!$B$9:$B$158,0),MATCH(W3039,Grunddaten!$A$8:$M$8,0)),""), "")&amp;""</f>
        <v>9.17</v>
      </c>
      <c r="G3039" s="31"/>
      <c r="H3039" s="31"/>
      <c r="I3039" s="31"/>
      <c r="J3039" s="31"/>
      <c r="K3039" s="31"/>
      <c r="L3039" s="31"/>
      <c r="M3039" s="31"/>
      <c r="N3039" s="31"/>
      <c r="O3039" s="31"/>
      <c r="P3039" s="31"/>
      <c r="Q3039" s="31"/>
      <c r="R3039" s="31"/>
      <c r="S3039" s="31"/>
      <c r="T3039" s="31"/>
      <c r="U3039" s="31"/>
      <c r="V3039" s="31"/>
      <c r="W3039" s="31" t="str">
        <f t="shared" si="95"/>
        <v>V_REVFREMD</v>
      </c>
      <c r="X3039" s="31"/>
      <c r="Y3039" s="31"/>
      <c r="Z3039" s="31"/>
      <c r="AA3039" s="31"/>
      <c r="AB3039" s="31"/>
      <c r="AC3039" s="31"/>
      <c r="AD3039" s="31"/>
      <c r="AE3039" s="31"/>
      <c r="AF3039" s="31"/>
      <c r="AG3039" s="31"/>
      <c r="AH3039" s="31"/>
    </row>
    <row r="3040" spans="1:34" x14ac:dyDescent="0.4">
      <c r="A3040" s="31">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31"/>
      <c r="C3040" s="25" t="str">
        <f t="shared" si="94"/>
        <v>001</v>
      </c>
      <c r="D3040" s="31"/>
      <c r="E3040" s="31"/>
      <c r="F3040" s="31" t="str">
        <f>IF(A3040&lt;&gt;"", _xlfn.IFNA(INDEX(Grunddaten!$A$9:$S$159,MATCH(A3040,Input_Lieferant!$B$9:$B$158,0),MATCH(W3040,Grunddaten!$A$8:$M$8,0)),""), "")&amp;""</f>
        <v>1.86</v>
      </c>
      <c r="G3040" s="31"/>
      <c r="H3040" s="31"/>
      <c r="I3040" s="31"/>
      <c r="J3040" s="31"/>
      <c r="K3040" s="31"/>
      <c r="L3040" s="31"/>
      <c r="M3040" s="31"/>
      <c r="N3040" s="31"/>
      <c r="O3040" s="31"/>
      <c r="P3040" s="31"/>
      <c r="Q3040" s="31"/>
      <c r="R3040" s="31"/>
      <c r="S3040" s="31"/>
      <c r="T3040" s="31"/>
      <c r="U3040" s="31"/>
      <c r="V3040" s="31"/>
      <c r="W3040" s="31" t="str">
        <f t="shared" si="95"/>
        <v>V_REVEIGEN</v>
      </c>
      <c r="X3040" s="31"/>
      <c r="Y3040" s="31"/>
      <c r="Z3040" s="31"/>
      <c r="AA3040" s="31"/>
      <c r="AB3040" s="31"/>
      <c r="AC3040" s="31"/>
      <c r="AD3040" s="31"/>
      <c r="AE3040" s="31"/>
      <c r="AF3040" s="31"/>
      <c r="AG3040" s="31"/>
      <c r="AH3040" s="31"/>
    </row>
    <row r="3041" spans="1:34" x14ac:dyDescent="0.4">
      <c r="A3041" s="31">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31"/>
      <c r="C3041" s="25" t="str">
        <f t="shared" si="94"/>
        <v>001</v>
      </c>
      <c r="D3041" s="31"/>
      <c r="E3041" s="31"/>
      <c r="F3041" s="31" t="str">
        <f>IF(A3041&lt;&gt;"", _xlfn.IFNA(INDEX('Systemmanager - Datenassistent'!$A$9:$AE$159,MATCH(A3041,Input_Lieferant!$B$9:$B$158,0),MATCH(W3041,'Systemmanager - Datenassistent'!$A$8:$AE$8,0)),""), "")&amp;""</f>
        <v>BrVemPbLmhqGEkcFQEOLtIcBgoJqvz</v>
      </c>
      <c r="G3041" s="31"/>
      <c r="H3041" s="31"/>
      <c r="I3041" s="31"/>
      <c r="J3041" s="31"/>
      <c r="K3041" s="31"/>
      <c r="L3041" s="31"/>
      <c r="M3041" s="31"/>
      <c r="N3041" s="31"/>
      <c r="O3041" s="31"/>
      <c r="P3041" s="31"/>
      <c r="Q3041" s="31"/>
      <c r="R3041" s="31"/>
      <c r="S3041" s="31"/>
      <c r="T3041" s="31"/>
      <c r="U3041" s="31"/>
      <c r="V3041" s="31"/>
      <c r="W3041" s="31" t="str">
        <f t="shared" si="95"/>
        <v>V_SYSTEMMANAGER</v>
      </c>
      <c r="X3041" s="31"/>
      <c r="Y3041" s="31"/>
      <c r="Z3041" s="31"/>
      <c r="AA3041" s="31"/>
      <c r="AB3041" s="31"/>
      <c r="AC3041" s="31"/>
      <c r="AD3041" s="31"/>
      <c r="AE3041" s="31"/>
      <c r="AF3041" s="31"/>
      <c r="AG3041" s="31"/>
      <c r="AH3041" s="31"/>
    </row>
    <row r="3042" spans="1:34" x14ac:dyDescent="0.4">
      <c r="A3042" s="31">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31"/>
      <c r="C3042" s="25" t="str">
        <f t="shared" si="94"/>
        <v>001</v>
      </c>
      <c r="D3042" s="31"/>
      <c r="E3042" s="31"/>
      <c r="F3042" s="31" t="str">
        <f>IF(A3042&lt;&gt;"", _xlfn.IFNA(INDEX(Grunddaten!$A$9:$S$159,MATCH(A3042,Input_Lieferant!$B$9:$B$158,0),MATCH(W3042,Grunddaten!$A$8:$M$8,0)),""), "")&amp;""</f>
        <v>N</v>
      </c>
      <c r="G3042" s="31"/>
      <c r="H3042" s="31"/>
      <c r="I3042" s="31"/>
      <c r="J3042" s="31"/>
      <c r="K3042" s="31"/>
      <c r="L3042" s="31"/>
      <c r="M3042" s="31"/>
      <c r="N3042" s="31"/>
      <c r="O3042" s="31"/>
      <c r="P3042" s="31"/>
      <c r="Q3042" s="31"/>
      <c r="R3042" s="31"/>
      <c r="S3042" s="31"/>
      <c r="T3042" s="31"/>
      <c r="U3042" s="31"/>
      <c r="V3042" s="31"/>
      <c r="W3042" s="31" t="str">
        <f t="shared" si="95"/>
        <v>V_UEBERSETZUNG</v>
      </c>
      <c r="X3042" s="31"/>
      <c r="Y3042" s="31"/>
      <c r="Z3042" s="31"/>
      <c r="AA3042" s="31"/>
      <c r="AB3042" s="31"/>
      <c r="AC3042" s="31"/>
      <c r="AD3042" s="31"/>
      <c r="AE3042" s="31"/>
      <c r="AF3042" s="31"/>
      <c r="AG3042" s="31"/>
      <c r="AH3042" s="31"/>
    </row>
    <row r="3043" spans="1:34" x14ac:dyDescent="0.4">
      <c r="A3043" s="31">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31"/>
      <c r="C3043" s="25" t="str">
        <f t="shared" si="94"/>
        <v>001</v>
      </c>
      <c r="D3043" s="31"/>
      <c r="E3043" s="31"/>
      <c r="F3043" s="31" t="str">
        <f>IF(A3043&lt;&gt;"", _xlfn.IFNA(INDEX('Systemmanager - Datenassistent'!$A$9:$AE$159,MATCH(A3043,Input_Lieferant!$B$9:$B$158,0),MATCH(W3043,'Systemmanager - Datenassistent'!$A$8:$AE$8,0)),""), "")&amp;""</f>
        <v>EqaToeWPgwhwnxPxweMWUydbeOAATU</v>
      </c>
      <c r="G3043" s="31"/>
      <c r="H3043" s="31"/>
      <c r="I3043" s="31"/>
      <c r="J3043" s="31"/>
      <c r="K3043" s="31"/>
      <c r="L3043" s="31"/>
      <c r="M3043" s="31"/>
      <c r="N3043" s="31"/>
      <c r="O3043" s="31"/>
      <c r="P3043" s="31"/>
      <c r="Q3043" s="31"/>
      <c r="R3043" s="31"/>
      <c r="S3043" s="31"/>
      <c r="T3043" s="31"/>
      <c r="U3043" s="31"/>
      <c r="V3043" s="31"/>
      <c r="W3043" s="31" t="str">
        <f t="shared" si="95"/>
        <v>V_KENNZIFFER</v>
      </c>
      <c r="X3043" s="31"/>
      <c r="Y3043" s="31"/>
      <c r="Z3043" s="31"/>
      <c r="AA3043" s="31"/>
      <c r="AB3043" s="31"/>
      <c r="AC3043" s="31"/>
      <c r="AD3043" s="31"/>
      <c r="AE3043" s="31"/>
      <c r="AF3043" s="31"/>
      <c r="AG3043" s="31"/>
      <c r="AH3043" s="31"/>
    </row>
    <row r="3044" spans="1:34" x14ac:dyDescent="0.4">
      <c r="A3044" s="31">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31"/>
      <c r="C3044" s="25" t="str">
        <f t="shared" si="94"/>
        <v>001</v>
      </c>
      <c r="D3044" s="31"/>
      <c r="E3044" s="31"/>
      <c r="F3044" s="31" t="str">
        <f>IF(A3044&lt;&gt;"", _xlfn.IFNA(INDEX('Systemmanager - Datenassistent'!$A$9:$AE$159,MATCH(A3044,Input_Lieferant!$B$9:$B$158,0),MATCH(W3044,'Systemmanager - Datenassistent'!$A$8:$AE$8,0)),""), "")&amp;""</f>
        <v>MvIdKvfhtloXARvgQlXhnmmGSNXCdv</v>
      </c>
      <c r="G3044" s="31"/>
      <c r="H3044" s="31"/>
      <c r="I3044" s="31"/>
      <c r="J3044" s="31"/>
      <c r="K3044" s="31"/>
      <c r="L3044" s="31"/>
      <c r="M3044" s="31"/>
      <c r="N3044" s="31"/>
      <c r="O3044" s="31"/>
      <c r="P3044" s="31"/>
      <c r="Q3044" s="31"/>
      <c r="R3044" s="31"/>
      <c r="S3044" s="31"/>
      <c r="T3044" s="31"/>
      <c r="U3044" s="31"/>
      <c r="V3044" s="31"/>
      <c r="W3044" s="31" t="str">
        <f t="shared" si="95"/>
        <v>V_NEXT_HIGHER</v>
      </c>
      <c r="X3044" s="31"/>
      <c r="Y3044" s="31"/>
      <c r="Z3044" s="31"/>
      <c r="AA3044" s="31"/>
      <c r="AB3044" s="31"/>
      <c r="AC3044" s="31"/>
      <c r="AD3044" s="31"/>
      <c r="AE3044" s="31"/>
      <c r="AF3044" s="31"/>
      <c r="AG3044" s="31"/>
      <c r="AH3044" s="31"/>
    </row>
    <row r="3045" spans="1:34" x14ac:dyDescent="0.4">
      <c r="A3045" s="31">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31"/>
      <c r="C3045" s="25" t="str">
        <f t="shared" si="94"/>
        <v>001</v>
      </c>
      <c r="D3045" s="31"/>
      <c r="E3045" s="31"/>
      <c r="F3045" s="31" t="str">
        <f>IF(A3045&lt;&gt;"", _xlfn.IFNA(INDEX(Grunddaten!$A$9:$S$159,MATCH(A3045,Input_Lieferant!$B$9:$B$158,0),MATCH(W3045,Grunddaten!$A$8:$M$8,0)),""), "")&amp;""</f>
        <v/>
      </c>
      <c r="G3045" s="31"/>
      <c r="H3045" s="31"/>
      <c r="I3045" s="31"/>
      <c r="J3045" s="31"/>
      <c r="K3045" s="31"/>
      <c r="L3045" s="31"/>
      <c r="M3045" s="31"/>
      <c r="N3045" s="31"/>
      <c r="O3045" s="31"/>
      <c r="P3045" s="31"/>
      <c r="Q3045" s="31"/>
      <c r="R3045" s="31"/>
      <c r="S3045" s="31"/>
      <c r="T3045" s="31"/>
      <c r="U3045" s="31"/>
      <c r="V3045" s="31"/>
      <c r="W3045" s="31" t="str">
        <f t="shared" si="95"/>
        <v>V_ZERTFLUG</v>
      </c>
      <c r="X3045" s="31"/>
      <c r="Y3045" s="31"/>
      <c r="Z3045" s="31"/>
      <c r="AA3045" s="31"/>
      <c r="AB3045" s="31"/>
      <c r="AC3045" s="31"/>
      <c r="AD3045" s="31"/>
      <c r="AE3045" s="31"/>
      <c r="AF3045" s="31"/>
      <c r="AG3045" s="31"/>
      <c r="AH3045" s="31"/>
    </row>
    <row r="3046" spans="1:34" x14ac:dyDescent="0.4">
      <c r="A3046" s="31">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31"/>
      <c r="C3046" s="25" t="str">
        <f t="shared" si="94"/>
        <v>001</v>
      </c>
      <c r="D3046" s="31"/>
      <c r="E3046" s="31"/>
      <c r="F3046" s="31" t="str">
        <f>IF(A3046&lt;&gt;"", _xlfn.IFNA(INDEX('Systemmanager - Datenassistent'!$A$9:$AE$159,MATCH(A3046,Input_Lieferant!$B$9:$B$158,0),MATCH(W3046,'Systemmanager - Datenassistent'!$A$8:$AE$8,0)),""), "")&amp;""</f>
        <v/>
      </c>
      <c r="G3046" s="31"/>
      <c r="H3046" s="31"/>
      <c r="I3046" s="31"/>
      <c r="J3046" s="31"/>
      <c r="K3046" s="31"/>
      <c r="L3046" s="31"/>
      <c r="M3046" s="31"/>
      <c r="N3046" s="31"/>
      <c r="O3046" s="31"/>
      <c r="P3046" s="31"/>
      <c r="Q3046" s="31"/>
      <c r="R3046" s="31"/>
      <c r="S3046" s="31"/>
      <c r="T3046" s="31"/>
      <c r="U3046" s="31"/>
      <c r="V3046" s="31"/>
      <c r="W3046" s="31" t="str">
        <f t="shared" si="95"/>
        <v>V_APM</v>
      </c>
      <c r="X3046" s="31"/>
      <c r="Y3046" s="31"/>
      <c r="Z3046" s="31"/>
      <c r="AA3046" s="31"/>
      <c r="AB3046" s="31"/>
      <c r="AC3046" s="31"/>
      <c r="AD3046" s="31"/>
      <c r="AE3046" s="31"/>
      <c r="AF3046" s="31"/>
      <c r="AG3046" s="31"/>
      <c r="AH3046" s="31"/>
    </row>
    <row r="3047" spans="1:34" x14ac:dyDescent="0.4">
      <c r="A3047" s="31">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31"/>
      <c r="C3047" s="25" t="str">
        <f t="shared" si="94"/>
        <v>001</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V_CHEOPS</v>
      </c>
      <c r="X3047" s="31"/>
      <c r="Y3047" s="31"/>
      <c r="Z3047" s="31"/>
      <c r="AA3047" s="31"/>
      <c r="AB3047" s="31"/>
      <c r="AC3047" s="31"/>
      <c r="AD3047" s="31"/>
      <c r="AE3047" s="31"/>
      <c r="AF3047" s="31"/>
      <c r="AG3047" s="31"/>
      <c r="AH3047" s="31"/>
    </row>
    <row r="3048" spans="1:34" x14ac:dyDescent="0.4">
      <c r="A3048" s="31">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31"/>
      <c r="C3048" s="25" t="str">
        <f t="shared" si="94"/>
        <v>001</v>
      </c>
      <c r="D3048" s="31"/>
      <c r="E3048" s="31"/>
      <c r="F3048" s="31" t="str">
        <f>IF(A3048&lt;&gt;"", _xlfn.IFNA(INDEX('Systemmanager - Datenassistent'!$A$9:$AE$159,MATCH(A3048,Input_Lieferant!$B$9:$B$158,0),MATCH(W3048,'Systemmanager - Datenassistent'!$A$8:$AE$8,0)),""), "")&amp;""</f>
        <v>X</v>
      </c>
      <c r="G3048" s="31"/>
      <c r="H3048" s="31"/>
      <c r="I3048" s="31"/>
      <c r="J3048" s="31"/>
      <c r="K3048" s="31"/>
      <c r="L3048" s="31"/>
      <c r="M3048" s="31"/>
      <c r="N3048" s="31"/>
      <c r="O3048" s="31"/>
      <c r="P3048" s="31"/>
      <c r="Q3048" s="31"/>
      <c r="R3048" s="31"/>
      <c r="S3048" s="31"/>
      <c r="T3048" s="31"/>
      <c r="U3048" s="31"/>
      <c r="V3048" s="31"/>
      <c r="W3048" s="31" t="str">
        <f t="shared" si="95"/>
        <v>V_SVSAA</v>
      </c>
      <c r="X3048" s="31"/>
      <c r="Y3048" s="31"/>
      <c r="Z3048" s="31"/>
      <c r="AA3048" s="31"/>
      <c r="AB3048" s="31"/>
      <c r="AC3048" s="31"/>
      <c r="AD3048" s="31"/>
      <c r="AE3048" s="31"/>
      <c r="AF3048" s="31"/>
      <c r="AG3048" s="31"/>
      <c r="AH3048" s="31"/>
    </row>
    <row r="3049" spans="1:34" x14ac:dyDescent="0.4">
      <c r="A3049" s="31">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31"/>
      <c r="C3049" s="25" t="str">
        <f t="shared" si="94"/>
        <v>001</v>
      </c>
      <c r="D3049" s="31"/>
      <c r="E3049" s="31"/>
      <c r="F3049" s="31" t="str">
        <f>IF(A3049&lt;&gt;"", IFERROR(ROUND(INDEX(Input_Lieferant!$A$9:$AS$159,MATCH(A3049,Input_Lieferant!$B$9:$B$158,0),MATCH(W3049,Input_Lieferant!$A$8:$AS$8,0)),2),""), "")&amp;""</f>
        <v>2.58</v>
      </c>
      <c r="G3049" s="31"/>
      <c r="H3049" s="31"/>
      <c r="I3049" s="31"/>
      <c r="J3049" s="31"/>
      <c r="K3049" s="31"/>
      <c r="L3049" s="31"/>
      <c r="M3049" s="31"/>
      <c r="N3049" s="31"/>
      <c r="O3049" s="31"/>
      <c r="P3049" s="31"/>
      <c r="Q3049" s="31"/>
      <c r="R3049" s="31"/>
      <c r="S3049" s="31"/>
      <c r="T3049" s="31"/>
      <c r="U3049" s="31"/>
      <c r="V3049" s="31"/>
      <c r="W3049" s="31" t="str">
        <f t="shared" si="95"/>
        <v>V_BEWERTUNGSPREIS</v>
      </c>
      <c r="X3049" s="31"/>
      <c r="Y3049" s="31"/>
      <c r="Z3049" s="31"/>
      <c r="AA3049" s="31"/>
      <c r="AB3049" s="31"/>
      <c r="AC3049" s="31"/>
      <c r="AD3049" s="31"/>
      <c r="AE3049" s="31"/>
      <c r="AF3049" s="31"/>
      <c r="AG3049" s="31"/>
      <c r="AH3049" s="31"/>
    </row>
    <row r="3050" spans="1:34" x14ac:dyDescent="0.4">
      <c r="A3050" s="31">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31"/>
      <c r="C3050" s="25" t="str">
        <f t="shared" si="94"/>
        <v>001</v>
      </c>
      <c r="D3050" s="31"/>
      <c r="E3050" s="31"/>
      <c r="F3050" s="31" t="str">
        <f>IF(A3050&lt;&gt;"", _xlfn.IFNA(INDEX(Input_Lieferant!$A$9:$AS$159,MATCH(A3050,Input_Lieferant!$B$9:$B$158,0),MATCH(W3050,Input_Lieferant!$A$8:$AS$8,0)),""), "")&amp;""</f>
        <v>CHF</v>
      </c>
      <c r="G3050" s="31"/>
      <c r="H3050" s="31"/>
      <c r="I3050" s="31"/>
      <c r="J3050" s="31"/>
      <c r="K3050" s="31"/>
      <c r="L3050" s="31"/>
      <c r="M3050" s="31"/>
      <c r="N3050" s="31"/>
      <c r="O3050" s="31"/>
      <c r="P3050" s="31"/>
      <c r="Q3050" s="31"/>
      <c r="R3050" s="31"/>
      <c r="S3050" s="31"/>
      <c r="T3050" s="31"/>
      <c r="U3050" s="31"/>
      <c r="V3050" s="31"/>
      <c r="W3050" s="31" t="str">
        <f t="shared" si="95"/>
        <v>V_WAEHRUNG</v>
      </c>
      <c r="X3050" s="31"/>
      <c r="Y3050" s="31"/>
      <c r="Z3050" s="31"/>
      <c r="AA3050" s="31"/>
      <c r="AB3050" s="31"/>
      <c r="AC3050" s="31"/>
      <c r="AD3050" s="31"/>
      <c r="AE3050" s="31"/>
      <c r="AF3050" s="31"/>
      <c r="AG3050" s="31"/>
      <c r="AH3050" s="31"/>
    </row>
    <row r="3051" spans="1:34" x14ac:dyDescent="0.4">
      <c r="A3051" s="31">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31"/>
      <c r="C3051" s="25" t="str">
        <f t="shared" si="94"/>
        <v>001</v>
      </c>
      <c r="D3051" s="31"/>
      <c r="E3051" s="31"/>
      <c r="F3051" s="31" t="str">
        <f>IF(A3051&lt;&gt;"", _xlfn.IFNA(INDEX(Input_Lieferant!$A$9:$AS$159,MATCH(A3051,Input_Lieferant!$B$9:$B$158,0),MATCH(W3051,Input_Lieferant!$A$8:$AS$8,0)),""), "")&amp;""</f>
        <v>81</v>
      </c>
      <c r="G3051" s="31"/>
      <c r="H3051" s="31"/>
      <c r="I3051" s="31"/>
      <c r="J3051" s="31"/>
      <c r="K3051" s="31"/>
      <c r="L3051" s="31"/>
      <c r="M3051" s="31"/>
      <c r="N3051" s="31"/>
      <c r="O3051" s="31"/>
      <c r="P3051" s="31"/>
      <c r="Q3051" s="31"/>
      <c r="R3051" s="31"/>
      <c r="S3051" s="31"/>
      <c r="T3051" s="31"/>
      <c r="U3051" s="31"/>
      <c r="V3051" s="31"/>
      <c r="W3051" s="31" t="str">
        <f t="shared" si="95"/>
        <v>V_PREISEINHEIT</v>
      </c>
      <c r="X3051" s="31"/>
      <c r="Y3051" s="31"/>
      <c r="Z3051" s="31"/>
      <c r="AA3051" s="31"/>
      <c r="AB3051" s="31"/>
      <c r="AC3051" s="31"/>
      <c r="AD3051" s="31"/>
      <c r="AE3051" s="31"/>
      <c r="AF3051" s="31"/>
      <c r="AG3051" s="31"/>
      <c r="AH3051" s="31"/>
    </row>
    <row r="3052" spans="1:34" x14ac:dyDescent="0.4">
      <c r="A3052" s="31">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31"/>
      <c r="C3052" s="25" t="str">
        <f t="shared" si="94"/>
        <v>001</v>
      </c>
      <c r="D3052" s="31"/>
      <c r="E3052" s="31"/>
      <c r="F3052" s="31">
        <f ca="1">IF(A3052&lt;&gt;"",NOW(),"")</f>
        <v>45755.458306712964</v>
      </c>
      <c r="G3052" s="31"/>
      <c r="H3052" s="31"/>
      <c r="I3052" s="31"/>
      <c r="J3052" s="31"/>
      <c r="K3052" s="31"/>
      <c r="L3052" s="31"/>
      <c r="M3052" s="31"/>
      <c r="N3052" s="31"/>
      <c r="O3052" s="31"/>
      <c r="P3052" s="31"/>
      <c r="Q3052" s="31"/>
      <c r="R3052" s="31"/>
      <c r="S3052" s="31"/>
      <c r="T3052" s="31"/>
      <c r="U3052" s="31"/>
      <c r="V3052" s="31"/>
      <c r="W3052" s="31" t="str">
        <f t="shared" si="95"/>
        <v>V_GUELTIGAB</v>
      </c>
      <c r="X3052" s="31"/>
      <c r="Y3052" s="31"/>
      <c r="Z3052" s="31"/>
      <c r="AA3052" s="31"/>
      <c r="AB3052" s="31"/>
      <c r="AC3052" s="31"/>
      <c r="AD3052" s="31"/>
      <c r="AE3052" s="31"/>
      <c r="AF3052" s="31"/>
      <c r="AG3052" s="31"/>
      <c r="AH3052" s="31"/>
    </row>
    <row r="3053" spans="1:34" x14ac:dyDescent="0.4">
      <c r="A3053" s="31">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31"/>
      <c r="C3053" s="25" t="str">
        <f t="shared" si="94"/>
        <v>001</v>
      </c>
      <c r="D3053" s="31"/>
      <c r="E3053" s="31"/>
      <c r="F3053" s="31" t="str">
        <f>IF(A3053&lt;&gt;"", _xlfn.IFNA(INDEX('Systemmanager - Datenassistent'!$A$9:$AE$159,MATCH(A3053,Input_Lieferant!$B$9:$B$158,0),MATCH(W3053,'Systemmanager - Datenassistent'!$A$8:$AE$8,0)),""), "")&amp;""</f>
        <v>X</v>
      </c>
      <c r="G3053" s="31"/>
      <c r="H3053" s="31"/>
      <c r="I3053" s="31"/>
      <c r="J3053" s="31"/>
      <c r="K3053" s="31"/>
      <c r="L3053" s="31"/>
      <c r="M3053" s="31"/>
      <c r="N3053" s="31"/>
      <c r="O3053" s="31"/>
      <c r="P3053" s="31"/>
      <c r="Q3053" s="31"/>
      <c r="R3053" s="31"/>
      <c r="S3053" s="31"/>
      <c r="T3053" s="31"/>
      <c r="U3053" s="31"/>
      <c r="V3053" s="31"/>
      <c r="W3053" s="31" t="str">
        <f t="shared" si="95"/>
        <v>V_MIET_RELEVANZ</v>
      </c>
      <c r="X3053" s="31"/>
      <c r="Y3053" s="31"/>
      <c r="Z3053" s="31"/>
      <c r="AA3053" s="31"/>
      <c r="AB3053" s="31"/>
      <c r="AC3053" s="31"/>
      <c r="AD3053" s="31"/>
      <c r="AE3053" s="31"/>
      <c r="AF3053" s="31"/>
      <c r="AG3053" s="31"/>
      <c r="AH3053" s="31"/>
    </row>
    <row r="3054" spans="1:34" x14ac:dyDescent="0.4">
      <c r="A3054" s="31">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31"/>
      <c r="C3054" s="25" t="str">
        <f t="shared" si="94"/>
        <v>001</v>
      </c>
      <c r="D3054" s="31"/>
      <c r="E3054" s="31"/>
      <c r="F3054" s="31" t="str">
        <f>IF(A3054&lt;&gt;"", _xlfn.IFNA(INDEX('Systemmanager - Datenassistent'!$A$9:$AE$159,MATCH(A3054,Input_Lieferant!$B$9:$B$158,0),MATCH(W3054,'Systemmanager - Datenassistent'!$A$8:$AE$8,0)),""), "")&amp;""</f>
        <v>1</v>
      </c>
      <c r="G3054" s="31"/>
      <c r="H3054" s="31"/>
      <c r="I3054" s="31"/>
      <c r="J3054" s="31"/>
      <c r="K3054" s="31"/>
      <c r="L3054" s="31"/>
      <c r="M3054" s="31"/>
      <c r="N3054" s="31"/>
      <c r="O3054" s="31"/>
      <c r="P3054" s="31"/>
      <c r="Q3054" s="31"/>
      <c r="R3054" s="31"/>
      <c r="S3054" s="31"/>
      <c r="T3054" s="31"/>
      <c r="U3054" s="31"/>
      <c r="V3054" s="31"/>
      <c r="W3054" s="31" t="str">
        <f t="shared" si="95"/>
        <v>V_NACHSCHUBKLASSE</v>
      </c>
      <c r="X3054" s="31"/>
      <c r="Y3054" s="31"/>
      <c r="Z3054" s="31"/>
      <c r="AA3054" s="31"/>
      <c r="AB3054" s="31"/>
      <c r="AC3054" s="31"/>
      <c r="AD3054" s="31"/>
      <c r="AE3054" s="31"/>
      <c r="AF3054" s="31"/>
      <c r="AG3054" s="31"/>
      <c r="AH3054" s="31"/>
    </row>
    <row r="3055" spans="1:34" x14ac:dyDescent="0.4">
      <c r="A3055" s="31">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31"/>
      <c r="C3055" s="25" t="str">
        <f t="shared" si="94"/>
        <v>001</v>
      </c>
      <c r="D3055" s="31"/>
      <c r="E3055" s="31"/>
      <c r="F3055" s="31" t="str">
        <f>IF(A3055&lt;&gt;"", _xlfn.IFNA(INDEX(Input_Lieferant!$A$9:$AS$159,MATCH(A3055,Input_Lieferant!$B$9:$B$158,0),MATCH(W3055,Input_Lieferant!$A$8:$AS$8,0)),""), "")&amp;""</f>
        <v>7</v>
      </c>
      <c r="G3055" s="31"/>
      <c r="H3055" s="31"/>
      <c r="I3055" s="31"/>
      <c r="J3055" s="31"/>
      <c r="K3055" s="31"/>
      <c r="L3055" s="31"/>
      <c r="M3055" s="31"/>
      <c r="N3055" s="31"/>
      <c r="O3055" s="31"/>
      <c r="P3055" s="31"/>
      <c r="Q3055" s="31"/>
      <c r="R3055" s="31"/>
      <c r="S3055" s="31"/>
      <c r="T3055" s="31"/>
      <c r="U3055" s="31"/>
      <c r="V3055" s="31"/>
      <c r="W3055" s="31" t="str">
        <f t="shared" si="95"/>
        <v>V_LAGERFAEHIGKEIT</v>
      </c>
      <c r="X3055" s="31"/>
      <c r="Y3055" s="31"/>
      <c r="Z3055" s="31"/>
      <c r="AA3055" s="31"/>
      <c r="AB3055" s="31"/>
      <c r="AC3055" s="31"/>
      <c r="AD3055" s="31"/>
      <c r="AE3055" s="31"/>
      <c r="AF3055" s="31"/>
      <c r="AG3055" s="31"/>
      <c r="AH3055" s="31"/>
    </row>
    <row r="3056" spans="1:34" x14ac:dyDescent="0.4">
      <c r="A3056" s="31">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31"/>
      <c r="C3056" s="25" t="str">
        <f t="shared" si="94"/>
        <v>001</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V_BETRIEBSMITTEL</v>
      </c>
      <c r="X3056" s="31"/>
      <c r="Y3056" s="31"/>
      <c r="Z3056" s="31"/>
      <c r="AA3056" s="31"/>
      <c r="AB3056" s="31"/>
      <c r="AC3056" s="31"/>
      <c r="AD3056" s="31"/>
      <c r="AE3056" s="31"/>
      <c r="AF3056" s="31"/>
      <c r="AG3056" s="31"/>
      <c r="AH3056" s="31"/>
    </row>
    <row r="3057" spans="1:34" x14ac:dyDescent="0.4">
      <c r="A3057" s="31">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31"/>
      <c r="C3057" s="25" t="str">
        <f t="shared" si="94"/>
        <v>001</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V_SONDERBETRIEBSMITTEL_MKZ</v>
      </c>
      <c r="X3057" s="31"/>
      <c r="Y3057" s="31"/>
      <c r="Z3057" s="31"/>
      <c r="AA3057" s="31"/>
      <c r="AB3057" s="31"/>
      <c r="AC3057" s="31"/>
      <c r="AD3057" s="31"/>
      <c r="AE3057" s="31"/>
      <c r="AF3057" s="31"/>
      <c r="AG3057" s="31"/>
      <c r="AH3057" s="31"/>
    </row>
    <row r="3058" spans="1:34" x14ac:dyDescent="0.4">
      <c r="A3058" s="31">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31"/>
      <c r="C3058" s="25" t="str">
        <f t="shared" si="94"/>
        <v>001</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31"/>
      <c r="H3058" s="31"/>
      <c r="I3058" s="31"/>
      <c r="J3058" s="31"/>
      <c r="K3058" s="31"/>
      <c r="L3058" s="31"/>
      <c r="M3058" s="31"/>
      <c r="N3058" s="31"/>
      <c r="O3058" s="31"/>
      <c r="P3058" s="31"/>
      <c r="Q3058" s="31"/>
      <c r="R3058" s="31"/>
      <c r="S3058" s="31"/>
      <c r="T3058" s="31"/>
      <c r="U3058" s="31"/>
      <c r="V3058" s="31"/>
      <c r="W3058" s="31" t="str">
        <f t="shared" si="95"/>
        <v>V_SONDERBETRIEBSMITTEL_PRD</v>
      </c>
      <c r="X3058" s="31"/>
      <c r="Y3058" s="31"/>
      <c r="Z3058" s="31"/>
      <c r="AA3058" s="31"/>
      <c r="AB3058" s="31"/>
      <c r="AC3058" s="31"/>
      <c r="AD3058" s="31"/>
      <c r="AE3058" s="31"/>
      <c r="AF3058" s="31"/>
      <c r="AG3058" s="31"/>
      <c r="AH3058" s="31"/>
    </row>
    <row r="3059" spans="1:34" x14ac:dyDescent="0.4">
      <c r="A3059" s="31">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31"/>
      <c r="C3059" s="25" t="str">
        <f t="shared" si="94"/>
        <v>001</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V_SONDERBETRIEBSMITTEL_TRP</v>
      </c>
      <c r="X3059" s="31"/>
      <c r="Y3059" s="31"/>
      <c r="Z3059" s="31"/>
      <c r="AA3059" s="31"/>
      <c r="AB3059" s="31"/>
      <c r="AC3059" s="31"/>
      <c r="AD3059" s="31"/>
      <c r="AE3059" s="31"/>
      <c r="AF3059" s="31"/>
      <c r="AG3059" s="31"/>
      <c r="AH3059" s="31"/>
    </row>
    <row r="3060" spans="1:34" x14ac:dyDescent="0.4">
      <c r="A3060" s="31">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31"/>
      <c r="C3060" s="25" t="str">
        <f t="shared" si="94"/>
        <v>001</v>
      </c>
      <c r="D3060" s="31"/>
      <c r="E3060" s="31"/>
      <c r="F3060" s="31" t="str">
        <f>IF(A3060&lt;&gt;"", _xlfn.IFNA(INDEX(Grunddaten!$A$9:$S$159,MATCH(A3060,Input_Lieferant!$B$9:$B$158,0),MATCH(W3060,Grunddaten!$A$8:$M$8,0)),""), "")&amp;""</f>
        <v>nbHWXRNAbnhpHaIOoJMUAmlUaQJlxr</v>
      </c>
      <c r="G3060" s="31"/>
      <c r="H3060" s="31"/>
      <c r="I3060" s="31"/>
      <c r="J3060" s="31"/>
      <c r="K3060" s="31"/>
      <c r="L3060" s="31"/>
      <c r="M3060" s="31"/>
      <c r="N3060" s="31"/>
      <c r="O3060" s="31"/>
      <c r="P3060" s="31"/>
      <c r="Q3060" s="31"/>
      <c r="R3060" s="31"/>
      <c r="S3060" s="31"/>
      <c r="T3060" s="31"/>
      <c r="U3060" s="31"/>
      <c r="V3060" s="31"/>
      <c r="W3060" s="31" t="str">
        <f t="shared" si="95"/>
        <v>V_A_NUMMER</v>
      </c>
      <c r="X3060" s="31"/>
      <c r="Y3060" s="31"/>
      <c r="Z3060" s="31"/>
      <c r="AA3060" s="31"/>
      <c r="AB3060" s="31"/>
      <c r="AC3060" s="31"/>
      <c r="AD3060" s="31"/>
      <c r="AE3060" s="31"/>
      <c r="AF3060" s="31"/>
      <c r="AG3060" s="31"/>
      <c r="AH3060" s="31"/>
    </row>
    <row r="3061" spans="1:34" x14ac:dyDescent="0.4">
      <c r="A3061" s="31">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31"/>
      <c r="C3061" s="25" t="str">
        <f t="shared" si="94"/>
        <v>001</v>
      </c>
      <c r="D3061" s="31"/>
      <c r="E3061" s="31"/>
      <c r="F3061" s="31" t="str">
        <f>IF(A3061&lt;&gt;"", _xlfn.IFNA(INDEX(Grunddaten!$A$9:$S$159,MATCH(A3061,Input_Lieferant!$B$9:$B$158,0),MATCH(W3061,Grunddaten!$A$8:$M$8,0)),""), "")&amp;""</f>
        <v>2.3</v>
      </c>
      <c r="G3061" s="31"/>
      <c r="H3061" s="31"/>
      <c r="I3061" s="31"/>
      <c r="J3061" s="31"/>
      <c r="K3061" s="31"/>
      <c r="L3061" s="31"/>
      <c r="M3061" s="31"/>
      <c r="N3061" s="31"/>
      <c r="O3061" s="31"/>
      <c r="P3061" s="31"/>
      <c r="Q3061" s="31"/>
      <c r="R3061" s="31"/>
      <c r="S3061" s="31"/>
      <c r="T3061" s="31"/>
      <c r="U3061" s="31"/>
      <c r="V3061" s="31"/>
      <c r="W3061" s="31" t="str">
        <f t="shared" si="95"/>
        <v>V_REVFREMD</v>
      </c>
      <c r="X3061" s="31"/>
      <c r="Y3061" s="31"/>
      <c r="Z3061" s="31"/>
      <c r="AA3061" s="31"/>
      <c r="AB3061" s="31"/>
      <c r="AC3061" s="31"/>
      <c r="AD3061" s="31"/>
      <c r="AE3061" s="31"/>
      <c r="AF3061" s="31"/>
      <c r="AG3061" s="31"/>
      <c r="AH3061" s="31"/>
    </row>
    <row r="3062" spans="1:34" x14ac:dyDescent="0.4">
      <c r="A3062" s="31">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31"/>
      <c r="C3062" s="25" t="str">
        <f t="shared" si="94"/>
        <v>001</v>
      </c>
      <c r="D3062" s="31"/>
      <c r="E3062" s="31"/>
      <c r="F3062" s="31" t="str">
        <f>IF(A3062&lt;&gt;"", _xlfn.IFNA(INDEX(Grunddaten!$A$9:$S$159,MATCH(A3062,Input_Lieferant!$B$9:$B$158,0),MATCH(W3062,Grunddaten!$A$8:$M$8,0)),""), "")&amp;""</f>
        <v>9.46</v>
      </c>
      <c r="G3062" s="31"/>
      <c r="H3062" s="31"/>
      <c r="I3062" s="31"/>
      <c r="J3062" s="31"/>
      <c r="K3062" s="31"/>
      <c r="L3062" s="31"/>
      <c r="M3062" s="31"/>
      <c r="N3062" s="31"/>
      <c r="O3062" s="31"/>
      <c r="P3062" s="31"/>
      <c r="Q3062" s="31"/>
      <c r="R3062" s="31"/>
      <c r="S3062" s="31"/>
      <c r="T3062" s="31"/>
      <c r="U3062" s="31"/>
      <c r="V3062" s="31"/>
      <c r="W3062" s="31" t="str">
        <f t="shared" si="95"/>
        <v>V_REVEIGEN</v>
      </c>
      <c r="X3062" s="31"/>
      <c r="Y3062" s="31"/>
      <c r="Z3062" s="31"/>
      <c r="AA3062" s="31"/>
      <c r="AB3062" s="31"/>
      <c r="AC3062" s="31"/>
      <c r="AD3062" s="31"/>
      <c r="AE3062" s="31"/>
      <c r="AF3062" s="31"/>
      <c r="AG3062" s="31"/>
      <c r="AH3062" s="31"/>
    </row>
    <row r="3063" spans="1:34" x14ac:dyDescent="0.4">
      <c r="A3063" s="31">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31"/>
      <c r="C3063" s="25" t="str">
        <f t="shared" si="94"/>
        <v>001</v>
      </c>
      <c r="D3063" s="31"/>
      <c r="E3063" s="31"/>
      <c r="F3063" s="31" t="str">
        <f>IF(A3063&lt;&gt;"", _xlfn.IFNA(INDEX('Systemmanager - Datenassistent'!$A$9:$AE$159,MATCH(A3063,Input_Lieferant!$B$9:$B$158,0),MATCH(W3063,'Systemmanager - Datenassistent'!$A$8:$AE$8,0)),""), "")&amp;""</f>
        <v>gVbNTTxeVPpcGavxeQoNiwskbqAubz</v>
      </c>
      <c r="G3063" s="31"/>
      <c r="H3063" s="31"/>
      <c r="I3063" s="31"/>
      <c r="J3063" s="31"/>
      <c r="K3063" s="31"/>
      <c r="L3063" s="31"/>
      <c r="M3063" s="31"/>
      <c r="N3063" s="31"/>
      <c r="O3063" s="31"/>
      <c r="P3063" s="31"/>
      <c r="Q3063" s="31"/>
      <c r="R3063" s="31"/>
      <c r="S3063" s="31"/>
      <c r="T3063" s="31"/>
      <c r="U3063" s="31"/>
      <c r="V3063" s="31"/>
      <c r="W3063" s="31" t="str">
        <f t="shared" si="95"/>
        <v>V_SYSTEMMANAGER</v>
      </c>
      <c r="X3063" s="31"/>
      <c r="Y3063" s="31"/>
      <c r="Z3063" s="31"/>
      <c r="AA3063" s="31"/>
      <c r="AB3063" s="31"/>
      <c r="AC3063" s="31"/>
      <c r="AD3063" s="31"/>
      <c r="AE3063" s="31"/>
      <c r="AF3063" s="31"/>
      <c r="AG3063" s="31"/>
      <c r="AH3063" s="31"/>
    </row>
    <row r="3064" spans="1:34" x14ac:dyDescent="0.4">
      <c r="A3064" s="31">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31"/>
      <c r="C3064" s="25" t="str">
        <f t="shared" si="94"/>
        <v>001</v>
      </c>
      <c r="D3064" s="31"/>
      <c r="E3064" s="31"/>
      <c r="F3064" s="31" t="str">
        <f>IF(A3064&lt;&gt;"", _xlfn.IFNA(INDEX(Grunddaten!$A$9:$S$159,MATCH(A3064,Input_Lieferant!$B$9:$B$158,0),MATCH(W3064,Grunddaten!$A$8:$M$8,0)),""), "")&amp;""</f>
        <v>N</v>
      </c>
      <c r="G3064" s="31"/>
      <c r="H3064" s="31"/>
      <c r="I3064" s="31"/>
      <c r="J3064" s="31"/>
      <c r="K3064" s="31"/>
      <c r="L3064" s="31"/>
      <c r="M3064" s="31"/>
      <c r="N3064" s="31"/>
      <c r="O3064" s="31"/>
      <c r="P3064" s="31"/>
      <c r="Q3064" s="31"/>
      <c r="R3064" s="31"/>
      <c r="S3064" s="31"/>
      <c r="T3064" s="31"/>
      <c r="U3064" s="31"/>
      <c r="V3064" s="31"/>
      <c r="W3064" s="31" t="str">
        <f t="shared" si="95"/>
        <v>V_UEBERSETZUNG</v>
      </c>
      <c r="X3064" s="31"/>
      <c r="Y3064" s="31"/>
      <c r="Z3064" s="31"/>
      <c r="AA3064" s="31"/>
      <c r="AB3064" s="31"/>
      <c r="AC3064" s="31"/>
      <c r="AD3064" s="31"/>
      <c r="AE3064" s="31"/>
      <c r="AF3064" s="31"/>
      <c r="AG3064" s="31"/>
      <c r="AH3064" s="31"/>
    </row>
    <row r="3065" spans="1:34" x14ac:dyDescent="0.4">
      <c r="A3065" s="31">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31"/>
      <c r="C3065" s="25" t="str">
        <f t="shared" si="94"/>
        <v>001</v>
      </c>
      <c r="D3065" s="31"/>
      <c r="E3065" s="31"/>
      <c r="F3065" s="31" t="str">
        <f>IF(A3065&lt;&gt;"", _xlfn.IFNA(INDEX('Systemmanager - Datenassistent'!$A$9:$AE$159,MATCH(A3065,Input_Lieferant!$B$9:$B$158,0),MATCH(W3065,'Systemmanager - Datenassistent'!$A$8:$AE$8,0)),""), "")&amp;""</f>
        <v>BTEoJxpsRaUgEvSLJNPTMopfxnsijg</v>
      </c>
      <c r="G3065" s="31"/>
      <c r="H3065" s="31"/>
      <c r="I3065" s="31"/>
      <c r="J3065" s="31"/>
      <c r="K3065" s="31"/>
      <c r="L3065" s="31"/>
      <c r="M3065" s="31"/>
      <c r="N3065" s="31"/>
      <c r="O3065" s="31"/>
      <c r="P3065" s="31"/>
      <c r="Q3065" s="31"/>
      <c r="R3065" s="31"/>
      <c r="S3065" s="31"/>
      <c r="T3065" s="31"/>
      <c r="U3065" s="31"/>
      <c r="V3065" s="31"/>
      <c r="W3065" s="31" t="str">
        <f t="shared" si="95"/>
        <v>V_KENNZIFFER</v>
      </c>
      <c r="X3065" s="31"/>
      <c r="Y3065" s="31"/>
      <c r="Z3065" s="31"/>
      <c r="AA3065" s="31"/>
      <c r="AB3065" s="31"/>
      <c r="AC3065" s="31"/>
      <c r="AD3065" s="31"/>
      <c r="AE3065" s="31"/>
      <c r="AF3065" s="31"/>
      <c r="AG3065" s="31"/>
      <c r="AH3065" s="31"/>
    </row>
    <row r="3066" spans="1:34" x14ac:dyDescent="0.4">
      <c r="A3066" s="31">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31"/>
      <c r="C3066" s="25" t="str">
        <f t="shared" si="94"/>
        <v>001</v>
      </c>
      <c r="D3066" s="31"/>
      <c r="E3066" s="31"/>
      <c r="F3066" s="31" t="str">
        <f>IF(A3066&lt;&gt;"", _xlfn.IFNA(INDEX('Systemmanager - Datenassistent'!$A$9:$AE$159,MATCH(A3066,Input_Lieferant!$B$9:$B$158,0),MATCH(W3066,'Systemmanager - Datenassistent'!$A$8:$AE$8,0)),""), "")&amp;""</f>
        <v>zCklbXGBWzQAHAApxsQsyGmndgGkXi</v>
      </c>
      <c r="G3066" s="31"/>
      <c r="H3066" s="31"/>
      <c r="I3066" s="31"/>
      <c r="J3066" s="31"/>
      <c r="K3066" s="31"/>
      <c r="L3066" s="31"/>
      <c r="M3066" s="31"/>
      <c r="N3066" s="31"/>
      <c r="O3066" s="31"/>
      <c r="P3066" s="31"/>
      <c r="Q3066" s="31"/>
      <c r="R3066" s="31"/>
      <c r="S3066" s="31"/>
      <c r="T3066" s="31"/>
      <c r="U3066" s="31"/>
      <c r="V3066" s="31"/>
      <c r="W3066" s="31" t="str">
        <f t="shared" si="95"/>
        <v>V_NEXT_HIGHER</v>
      </c>
      <c r="X3066" s="31"/>
      <c r="Y3066" s="31"/>
      <c r="Z3066" s="31"/>
      <c r="AA3066" s="31"/>
      <c r="AB3066" s="31"/>
      <c r="AC3066" s="31"/>
      <c r="AD3066" s="31"/>
      <c r="AE3066" s="31"/>
      <c r="AF3066" s="31"/>
      <c r="AG3066" s="31"/>
      <c r="AH3066" s="31"/>
    </row>
    <row r="3067" spans="1:34" x14ac:dyDescent="0.4">
      <c r="A3067" s="31">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31"/>
      <c r="C3067" s="25" t="str">
        <f t="shared" si="94"/>
        <v>001</v>
      </c>
      <c r="D3067" s="31"/>
      <c r="E3067" s="31"/>
      <c r="F3067" s="31" t="str">
        <f>IF(A3067&lt;&gt;"", _xlfn.IFNA(INDEX(Grunddaten!$A$9:$S$159,MATCH(A3067,Input_Lieferant!$B$9:$B$158,0),MATCH(W3067,Grunddaten!$A$8:$M$8,0)),""), "")&amp;""</f>
        <v>J</v>
      </c>
      <c r="G3067" s="31"/>
      <c r="H3067" s="31"/>
      <c r="I3067" s="31"/>
      <c r="J3067" s="31"/>
      <c r="K3067" s="31"/>
      <c r="L3067" s="31"/>
      <c r="M3067" s="31"/>
      <c r="N3067" s="31"/>
      <c r="O3067" s="31"/>
      <c r="P3067" s="31"/>
      <c r="Q3067" s="31"/>
      <c r="R3067" s="31"/>
      <c r="S3067" s="31"/>
      <c r="T3067" s="31"/>
      <c r="U3067" s="31"/>
      <c r="V3067" s="31"/>
      <c r="W3067" s="31" t="str">
        <f t="shared" si="95"/>
        <v>V_ZERTFLUG</v>
      </c>
      <c r="X3067" s="31"/>
      <c r="Y3067" s="31"/>
      <c r="Z3067" s="31"/>
      <c r="AA3067" s="31"/>
      <c r="AB3067" s="31"/>
      <c r="AC3067" s="31"/>
      <c r="AD3067" s="31"/>
      <c r="AE3067" s="31"/>
      <c r="AF3067" s="31"/>
      <c r="AG3067" s="31"/>
      <c r="AH3067" s="31"/>
    </row>
    <row r="3068" spans="1:34" x14ac:dyDescent="0.4">
      <c r="A3068" s="31">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31"/>
      <c r="C3068" s="25" t="str">
        <f t="shared" si="94"/>
        <v>001</v>
      </c>
      <c r="D3068" s="31"/>
      <c r="E3068" s="31"/>
      <c r="F3068" s="31" t="str">
        <f>IF(A3068&lt;&gt;"", _xlfn.IFNA(INDEX('Systemmanager - Datenassistent'!$A$9:$AE$159,MATCH(A3068,Input_Lieferant!$B$9:$B$158,0),MATCH(W3068,'Systemmanager - Datenassistent'!$A$8:$AE$8,0)),""), "")&amp;""</f>
        <v/>
      </c>
      <c r="G3068" s="31"/>
      <c r="H3068" s="31"/>
      <c r="I3068" s="31"/>
      <c r="J3068" s="31"/>
      <c r="K3068" s="31"/>
      <c r="L3068" s="31"/>
      <c r="M3068" s="31"/>
      <c r="N3068" s="31"/>
      <c r="O3068" s="31"/>
      <c r="P3068" s="31"/>
      <c r="Q3068" s="31"/>
      <c r="R3068" s="31"/>
      <c r="S3068" s="31"/>
      <c r="T3068" s="31"/>
      <c r="U3068" s="31"/>
      <c r="V3068" s="31"/>
      <c r="W3068" s="31" t="str">
        <f t="shared" si="95"/>
        <v>V_APM</v>
      </c>
      <c r="X3068" s="31"/>
      <c r="Y3068" s="31"/>
      <c r="Z3068" s="31"/>
      <c r="AA3068" s="31"/>
      <c r="AB3068" s="31"/>
      <c r="AC3068" s="31"/>
      <c r="AD3068" s="31"/>
      <c r="AE3068" s="31"/>
      <c r="AF3068" s="31"/>
      <c r="AG3068" s="31"/>
      <c r="AH3068" s="31"/>
    </row>
    <row r="3069" spans="1:34" x14ac:dyDescent="0.4">
      <c r="A3069" s="31">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31"/>
      <c r="C3069" s="25" t="str">
        <f t="shared" si="94"/>
        <v>001</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V_CHEOPS</v>
      </c>
      <c r="X3069" s="31"/>
      <c r="Y3069" s="31"/>
      <c r="Z3069" s="31"/>
      <c r="AA3069" s="31"/>
      <c r="AB3069" s="31"/>
      <c r="AC3069" s="31"/>
      <c r="AD3069" s="31"/>
      <c r="AE3069" s="31"/>
      <c r="AF3069" s="31"/>
      <c r="AG3069" s="31"/>
      <c r="AH3069" s="31"/>
    </row>
    <row r="3070" spans="1:34" x14ac:dyDescent="0.4">
      <c r="A3070" s="31">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31"/>
      <c r="C3070" s="25" t="str">
        <f t="shared" si="94"/>
        <v>001</v>
      </c>
      <c r="D3070" s="31"/>
      <c r="E3070" s="31"/>
      <c r="F3070" s="31" t="str">
        <f>IF(A3070&lt;&gt;"", _xlfn.IFNA(INDEX('Systemmanager - Datenassistent'!$A$9:$AE$159,MATCH(A3070,Input_Lieferant!$B$9:$B$158,0),MATCH(W3070,'Systemmanager - Datenassistent'!$A$8:$AE$8,0)),""), "")&amp;""</f>
        <v/>
      </c>
      <c r="G3070" s="31"/>
      <c r="H3070" s="31"/>
      <c r="I3070" s="31"/>
      <c r="J3070" s="31"/>
      <c r="K3070" s="31"/>
      <c r="L3070" s="31"/>
      <c r="M3070" s="31"/>
      <c r="N3070" s="31"/>
      <c r="O3070" s="31"/>
      <c r="P3070" s="31"/>
      <c r="Q3070" s="31"/>
      <c r="R3070" s="31"/>
      <c r="S3070" s="31"/>
      <c r="T3070" s="31"/>
      <c r="U3070" s="31"/>
      <c r="V3070" s="31"/>
      <c r="W3070" s="31" t="str">
        <f t="shared" si="95"/>
        <v>V_SVSAA</v>
      </c>
      <c r="X3070" s="31"/>
      <c r="Y3070" s="31"/>
      <c r="Z3070" s="31"/>
      <c r="AA3070" s="31"/>
      <c r="AB3070" s="31"/>
      <c r="AC3070" s="31"/>
      <c r="AD3070" s="31"/>
      <c r="AE3070" s="31"/>
      <c r="AF3070" s="31"/>
      <c r="AG3070" s="31"/>
      <c r="AH3070" s="31"/>
    </row>
    <row r="3071" spans="1:34" x14ac:dyDescent="0.4">
      <c r="A3071" s="31">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31"/>
      <c r="C3071" s="25" t="str">
        <f t="shared" si="94"/>
        <v>001</v>
      </c>
      <c r="D3071" s="31"/>
      <c r="E3071" s="31"/>
      <c r="F3071" s="31" t="str">
        <f>IF(A3071&lt;&gt;"", IFERROR(ROUND(INDEX(Input_Lieferant!$A$9:$AS$159,MATCH(A3071,Input_Lieferant!$B$9:$B$158,0),MATCH(W3071,Input_Lieferant!$A$8:$AS$8,0)),2),""), "")&amp;""</f>
        <v>7.19</v>
      </c>
      <c r="G3071" s="31"/>
      <c r="H3071" s="31"/>
      <c r="I3071" s="31"/>
      <c r="J3071" s="31"/>
      <c r="K3071" s="31"/>
      <c r="L3071" s="31"/>
      <c r="M3071" s="31"/>
      <c r="N3071" s="31"/>
      <c r="O3071" s="31"/>
      <c r="P3071" s="31"/>
      <c r="Q3071" s="31"/>
      <c r="R3071" s="31"/>
      <c r="S3071" s="31"/>
      <c r="T3071" s="31"/>
      <c r="U3071" s="31"/>
      <c r="V3071" s="31"/>
      <c r="W3071" s="31" t="str">
        <f t="shared" si="95"/>
        <v>V_BEWERTUNGSPREIS</v>
      </c>
      <c r="X3071" s="31"/>
      <c r="Y3071" s="31"/>
      <c r="Z3071" s="31"/>
      <c r="AA3071" s="31"/>
      <c r="AB3071" s="31"/>
      <c r="AC3071" s="31"/>
      <c r="AD3071" s="31"/>
      <c r="AE3071" s="31"/>
      <c r="AF3071" s="31"/>
      <c r="AG3071" s="31"/>
      <c r="AH3071" s="31"/>
    </row>
    <row r="3072" spans="1:34" x14ac:dyDescent="0.4">
      <c r="A3072" s="31">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31"/>
      <c r="C3072" s="25" t="str">
        <f t="shared" si="94"/>
        <v>001</v>
      </c>
      <c r="D3072" s="31"/>
      <c r="E3072" s="31"/>
      <c r="F3072" s="31" t="str">
        <f>IF(A3072&lt;&gt;"", _xlfn.IFNA(INDEX(Input_Lieferant!$A$9:$AS$159,MATCH(A3072,Input_Lieferant!$B$9:$B$158,0),MATCH(W3072,Input_Lieferant!$A$8:$AS$8,0)),""), "")&amp;""</f>
        <v>CHF</v>
      </c>
      <c r="G3072" s="31"/>
      <c r="H3072" s="31"/>
      <c r="I3072" s="31"/>
      <c r="J3072" s="31"/>
      <c r="K3072" s="31"/>
      <c r="L3072" s="31"/>
      <c r="M3072" s="31"/>
      <c r="N3072" s="31"/>
      <c r="O3072" s="31"/>
      <c r="P3072" s="31"/>
      <c r="Q3072" s="31"/>
      <c r="R3072" s="31"/>
      <c r="S3072" s="31"/>
      <c r="T3072" s="31"/>
      <c r="U3072" s="31"/>
      <c r="V3072" s="31"/>
      <c r="W3072" s="31" t="str">
        <f t="shared" si="95"/>
        <v>V_WAEHRUNG</v>
      </c>
      <c r="X3072" s="31"/>
      <c r="Y3072" s="31"/>
      <c r="Z3072" s="31"/>
      <c r="AA3072" s="31"/>
      <c r="AB3072" s="31"/>
      <c r="AC3072" s="31"/>
      <c r="AD3072" s="31"/>
      <c r="AE3072" s="31"/>
      <c r="AF3072" s="31"/>
      <c r="AG3072" s="31"/>
      <c r="AH3072" s="31"/>
    </row>
    <row r="3073" spans="1:34" x14ac:dyDescent="0.4">
      <c r="A3073" s="31">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31"/>
      <c r="C3073" s="25" t="str">
        <f t="shared" si="94"/>
        <v>001</v>
      </c>
      <c r="D3073" s="31"/>
      <c r="E3073" s="31"/>
      <c r="F3073" s="31" t="str">
        <f>IF(A3073&lt;&gt;"", _xlfn.IFNA(INDEX(Input_Lieferant!$A$9:$AS$159,MATCH(A3073,Input_Lieferant!$B$9:$B$158,0),MATCH(W3073,Input_Lieferant!$A$8:$AS$8,0)),""), "")&amp;""</f>
        <v>60</v>
      </c>
      <c r="G3073" s="31"/>
      <c r="H3073" s="31"/>
      <c r="I3073" s="31"/>
      <c r="J3073" s="31"/>
      <c r="K3073" s="31"/>
      <c r="L3073" s="31"/>
      <c r="M3073" s="31"/>
      <c r="N3073" s="31"/>
      <c r="O3073" s="31"/>
      <c r="P3073" s="31"/>
      <c r="Q3073" s="31"/>
      <c r="R3073" s="31"/>
      <c r="S3073" s="31"/>
      <c r="T3073" s="31"/>
      <c r="U3073" s="31"/>
      <c r="V3073" s="31"/>
      <c r="W3073" s="31" t="str">
        <f t="shared" si="95"/>
        <v>V_PREISEINHEIT</v>
      </c>
      <c r="X3073" s="31"/>
      <c r="Y3073" s="31"/>
      <c r="Z3073" s="31"/>
      <c r="AA3073" s="31"/>
      <c r="AB3073" s="31"/>
      <c r="AC3073" s="31"/>
      <c r="AD3073" s="31"/>
      <c r="AE3073" s="31"/>
      <c r="AF3073" s="31"/>
      <c r="AG3073" s="31"/>
      <c r="AH3073" s="31"/>
    </row>
    <row r="3074" spans="1:34" x14ac:dyDescent="0.4">
      <c r="A3074" s="31">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31"/>
      <c r="C3074" s="25" t="str">
        <f t="shared" ref="C3074:C3137" si="96">IF(A3074="","","001")</f>
        <v>001</v>
      </c>
      <c r="D3074" s="31"/>
      <c r="E3074" s="31"/>
      <c r="F3074" s="31">
        <f ca="1">IF(A3074&lt;&gt;"",NOW(),"")</f>
        <v>45755.458306712964</v>
      </c>
      <c r="G3074" s="31"/>
      <c r="H3074" s="31"/>
      <c r="I3074" s="31"/>
      <c r="J3074" s="31"/>
      <c r="K3074" s="31"/>
      <c r="L3074" s="31"/>
      <c r="M3074" s="31"/>
      <c r="N3074" s="31"/>
      <c r="O3074" s="31"/>
      <c r="P3074" s="31"/>
      <c r="Q3074" s="31"/>
      <c r="R3074" s="31"/>
      <c r="S3074" s="31"/>
      <c r="T3074" s="31"/>
      <c r="U3074" s="31"/>
      <c r="V3074" s="31"/>
      <c r="W3074" s="31" t="str">
        <f t="shared" si="95"/>
        <v>V_GUELTIGAB</v>
      </c>
      <c r="X3074" s="31"/>
      <c r="Y3074" s="31"/>
      <c r="Z3074" s="31"/>
      <c r="AA3074" s="31"/>
      <c r="AB3074" s="31"/>
      <c r="AC3074" s="31"/>
      <c r="AD3074" s="31"/>
      <c r="AE3074" s="31"/>
      <c r="AF3074" s="31"/>
      <c r="AG3074" s="31"/>
      <c r="AH3074" s="31"/>
    </row>
    <row r="3075" spans="1:34" x14ac:dyDescent="0.4">
      <c r="A3075" s="31">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31"/>
      <c r="C3075" s="25" t="str">
        <f t="shared" si="96"/>
        <v>001</v>
      </c>
      <c r="D3075" s="31"/>
      <c r="E3075" s="31"/>
      <c r="F3075" s="31" t="str">
        <f>IF(A3075&lt;&gt;"", _xlfn.IFNA(INDEX('Systemmanager - Datenassistent'!$A$9:$AE$159,MATCH(A3075,Input_Lieferant!$B$9:$B$158,0),MATCH(W3075,'Systemmanager - Datenassistent'!$A$8:$AE$8,0)),""), "")&amp;""</f>
        <v/>
      </c>
      <c r="G3075" s="31"/>
      <c r="H3075" s="31"/>
      <c r="I3075" s="31"/>
      <c r="J3075" s="31"/>
      <c r="K3075" s="31"/>
      <c r="L3075" s="31"/>
      <c r="M3075" s="31"/>
      <c r="N3075" s="31"/>
      <c r="O3075" s="31"/>
      <c r="P3075" s="31"/>
      <c r="Q3075" s="31"/>
      <c r="R3075" s="31"/>
      <c r="S3075" s="31"/>
      <c r="T3075" s="31"/>
      <c r="U3075" s="31"/>
      <c r="V3075" s="31"/>
      <c r="W3075" s="31" t="str">
        <f t="shared" si="95"/>
        <v>V_MIET_RELEVANZ</v>
      </c>
      <c r="X3075" s="31"/>
      <c r="Y3075" s="31"/>
      <c r="Z3075" s="31"/>
      <c r="AA3075" s="31"/>
      <c r="AB3075" s="31"/>
      <c r="AC3075" s="31"/>
      <c r="AD3075" s="31"/>
      <c r="AE3075" s="31"/>
      <c r="AF3075" s="31"/>
      <c r="AG3075" s="31"/>
      <c r="AH3075" s="31"/>
    </row>
    <row r="3076" spans="1:34" x14ac:dyDescent="0.4">
      <c r="A3076" s="31">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31"/>
      <c r="C3076" s="25" t="str">
        <f t="shared" si="96"/>
        <v>001</v>
      </c>
      <c r="D3076" s="31"/>
      <c r="E3076" s="31"/>
      <c r="F3076" s="31" t="str">
        <f>IF(A3076&lt;&gt;"", _xlfn.IFNA(INDEX('Systemmanager - Datenassistent'!$A$9:$AE$159,MATCH(A3076,Input_Lieferant!$B$9:$B$158,0),MATCH(W3076,'Systemmanager - Datenassistent'!$A$8:$AE$8,0)),""), "")&amp;""</f>
        <v>4</v>
      </c>
      <c r="G3076" s="31"/>
      <c r="H3076" s="31"/>
      <c r="I3076" s="31"/>
      <c r="J3076" s="31"/>
      <c r="K3076" s="31"/>
      <c r="L3076" s="31"/>
      <c r="M3076" s="31"/>
      <c r="N3076" s="31"/>
      <c r="O3076" s="31"/>
      <c r="P3076" s="31"/>
      <c r="Q3076" s="31"/>
      <c r="R3076" s="31"/>
      <c r="S3076" s="31"/>
      <c r="T3076" s="31"/>
      <c r="U3076" s="31"/>
      <c r="V3076" s="31"/>
      <c r="W3076" s="31" t="str">
        <f t="shared" si="95"/>
        <v>V_NACHSCHUBKLASSE</v>
      </c>
      <c r="X3076" s="31"/>
      <c r="Y3076" s="31"/>
      <c r="Z3076" s="31"/>
      <c r="AA3076" s="31"/>
      <c r="AB3076" s="31"/>
      <c r="AC3076" s="31"/>
      <c r="AD3076" s="31"/>
      <c r="AE3076" s="31"/>
      <c r="AF3076" s="31"/>
      <c r="AG3076" s="31"/>
      <c r="AH3076" s="31"/>
    </row>
    <row r="3077" spans="1:34" x14ac:dyDescent="0.4">
      <c r="A3077" s="31">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31"/>
      <c r="C3077" s="25" t="str">
        <f t="shared" si="96"/>
        <v>001</v>
      </c>
      <c r="D3077" s="31"/>
      <c r="E3077" s="31"/>
      <c r="F3077" s="31" t="str">
        <f>IF(A3077&lt;&gt;"", _xlfn.IFNA(INDEX(Input_Lieferant!$A$9:$AS$159,MATCH(A3077,Input_Lieferant!$B$9:$B$158,0),MATCH(W3077,Input_Lieferant!$A$8:$AS$8,0)),""), "")&amp;""</f>
        <v>6</v>
      </c>
      <c r="G3077" s="31"/>
      <c r="H3077" s="31"/>
      <c r="I3077" s="31"/>
      <c r="J3077" s="31"/>
      <c r="K3077" s="31"/>
      <c r="L3077" s="31"/>
      <c r="M3077" s="31"/>
      <c r="N3077" s="31"/>
      <c r="O3077" s="31"/>
      <c r="P3077" s="31"/>
      <c r="Q3077" s="31"/>
      <c r="R3077" s="31"/>
      <c r="S3077" s="31"/>
      <c r="T3077" s="31"/>
      <c r="U3077" s="31"/>
      <c r="V3077" s="31"/>
      <c r="W3077" s="31" t="str">
        <f t="shared" si="95"/>
        <v>V_LAGERFAEHIGKEIT</v>
      </c>
      <c r="X3077" s="31"/>
      <c r="Y3077" s="31"/>
      <c r="Z3077" s="31"/>
      <c r="AA3077" s="31"/>
      <c r="AB3077" s="31"/>
      <c r="AC3077" s="31"/>
      <c r="AD3077" s="31"/>
      <c r="AE3077" s="31"/>
      <c r="AF3077" s="31"/>
      <c r="AG3077" s="31"/>
      <c r="AH3077" s="31"/>
    </row>
    <row r="3078" spans="1:34" x14ac:dyDescent="0.4">
      <c r="A3078" s="31">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31"/>
      <c r="C3078" s="25" t="str">
        <f t="shared" si="96"/>
        <v>001</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V_BETRIEBSMITTEL</v>
      </c>
      <c r="X3078" s="31"/>
      <c r="Y3078" s="31"/>
      <c r="Z3078" s="31"/>
      <c r="AA3078" s="31"/>
      <c r="AB3078" s="31"/>
      <c r="AC3078" s="31"/>
      <c r="AD3078" s="31"/>
      <c r="AE3078" s="31"/>
      <c r="AF3078" s="31"/>
      <c r="AG3078" s="31"/>
      <c r="AH3078" s="31"/>
    </row>
    <row r="3079" spans="1:34" x14ac:dyDescent="0.4">
      <c r="A3079" s="31">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31"/>
      <c r="C3079" s="25" t="str">
        <f t="shared" si="96"/>
        <v>001</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V_SONDERBETRIEBSMITTEL_MKZ</v>
      </c>
      <c r="X3079" s="31"/>
      <c r="Y3079" s="31"/>
      <c r="Z3079" s="31"/>
      <c r="AA3079" s="31"/>
      <c r="AB3079" s="31"/>
      <c r="AC3079" s="31"/>
      <c r="AD3079" s="31"/>
      <c r="AE3079" s="31"/>
      <c r="AF3079" s="31"/>
      <c r="AG3079" s="31"/>
      <c r="AH3079" s="31"/>
    </row>
    <row r="3080" spans="1:34" x14ac:dyDescent="0.4">
      <c r="A3080" s="31">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31"/>
      <c r="C3080" s="25" t="str">
        <f t="shared" si="96"/>
        <v>001</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V_SONDERBETRIEBSMITTEL_PRD</v>
      </c>
      <c r="X3080" s="31"/>
      <c r="Y3080" s="31"/>
      <c r="Z3080" s="31"/>
      <c r="AA3080" s="31"/>
      <c r="AB3080" s="31"/>
      <c r="AC3080" s="31"/>
      <c r="AD3080" s="31"/>
      <c r="AE3080" s="31"/>
      <c r="AF3080" s="31"/>
      <c r="AG3080" s="31"/>
      <c r="AH3080" s="31"/>
    </row>
    <row r="3081" spans="1:34" x14ac:dyDescent="0.4">
      <c r="A3081" s="31">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31"/>
      <c r="C3081" s="25" t="str">
        <f t="shared" si="96"/>
        <v>001</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31"/>
      <c r="H3081" s="31"/>
      <c r="I3081" s="31"/>
      <c r="J3081" s="31"/>
      <c r="K3081" s="31"/>
      <c r="L3081" s="31"/>
      <c r="M3081" s="31"/>
      <c r="N3081" s="31"/>
      <c r="O3081" s="31"/>
      <c r="P3081" s="31"/>
      <c r="Q3081" s="31"/>
      <c r="R3081" s="31"/>
      <c r="S3081" s="31"/>
      <c r="T3081" s="31"/>
      <c r="U3081" s="31"/>
      <c r="V3081" s="31"/>
      <c r="W3081" s="31" t="str">
        <f t="shared" si="95"/>
        <v>V_SONDERBETRIEBSMITTEL_TRP</v>
      </c>
      <c r="X3081" s="31"/>
      <c r="Y3081" s="31"/>
      <c r="Z3081" s="31"/>
      <c r="AA3081" s="31"/>
      <c r="AB3081" s="31"/>
      <c r="AC3081" s="31"/>
      <c r="AD3081" s="31"/>
      <c r="AE3081" s="31"/>
      <c r="AF3081" s="31"/>
      <c r="AG3081" s="31"/>
      <c r="AH3081" s="31"/>
    </row>
    <row r="3082" spans="1:34" x14ac:dyDescent="0.4">
      <c r="A3082" s="31">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31"/>
      <c r="C3082" s="25" t="str">
        <f t="shared" si="96"/>
        <v>001</v>
      </c>
      <c r="D3082" s="31"/>
      <c r="E3082" s="31"/>
      <c r="F3082" s="31" t="str">
        <f>IF(A3082&lt;&gt;"", _xlfn.IFNA(INDEX(Grunddaten!$A$9:$S$159,MATCH(A3082,Input_Lieferant!$B$9:$B$158,0),MATCH(W3082,Grunddaten!$A$8:$M$8,0)),""), "")&amp;""</f>
        <v>RLvLNciCgITLUIDCHUtyuCyhoxlMxr</v>
      </c>
      <c r="G3082" s="31"/>
      <c r="H3082" s="31"/>
      <c r="I3082" s="31"/>
      <c r="J3082" s="31"/>
      <c r="K3082" s="31"/>
      <c r="L3082" s="31"/>
      <c r="M3082" s="31"/>
      <c r="N3082" s="31"/>
      <c r="O3082" s="31"/>
      <c r="P3082" s="31"/>
      <c r="Q3082" s="31"/>
      <c r="R3082" s="31"/>
      <c r="S3082" s="31"/>
      <c r="T3082" s="31"/>
      <c r="U3082" s="31"/>
      <c r="V3082" s="31"/>
      <c r="W3082" s="31" t="str">
        <f t="shared" si="95"/>
        <v>V_A_NUMMER</v>
      </c>
      <c r="X3082" s="31"/>
      <c r="Y3082" s="31"/>
      <c r="Z3082" s="31"/>
      <c r="AA3082" s="31"/>
      <c r="AB3082" s="31"/>
      <c r="AC3082" s="31"/>
      <c r="AD3082" s="31"/>
      <c r="AE3082" s="31"/>
      <c r="AF3082" s="31"/>
      <c r="AG3082" s="31"/>
      <c r="AH3082" s="31"/>
    </row>
    <row r="3083" spans="1:34" x14ac:dyDescent="0.4">
      <c r="A3083" s="31">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31"/>
      <c r="C3083" s="25" t="str">
        <f t="shared" si="96"/>
        <v>001</v>
      </c>
      <c r="D3083" s="31"/>
      <c r="E3083" s="31"/>
      <c r="F3083" s="31" t="str">
        <f>IF(A3083&lt;&gt;"", _xlfn.IFNA(INDEX(Grunddaten!$A$9:$S$159,MATCH(A3083,Input_Lieferant!$B$9:$B$158,0),MATCH(W3083,Grunddaten!$A$8:$M$8,0)),""), "")&amp;""</f>
        <v>9.62</v>
      </c>
      <c r="G3083" s="31"/>
      <c r="H3083" s="31"/>
      <c r="I3083" s="31"/>
      <c r="J3083" s="31"/>
      <c r="K3083" s="31"/>
      <c r="L3083" s="31"/>
      <c r="M3083" s="31"/>
      <c r="N3083" s="31"/>
      <c r="O3083" s="31"/>
      <c r="P3083" s="31"/>
      <c r="Q3083" s="31"/>
      <c r="R3083" s="31"/>
      <c r="S3083" s="31"/>
      <c r="T3083" s="31"/>
      <c r="U3083" s="31"/>
      <c r="V3083" s="31"/>
      <c r="W3083" s="31" t="str">
        <f t="shared" si="95"/>
        <v>V_REVFREMD</v>
      </c>
      <c r="X3083" s="31"/>
      <c r="Y3083" s="31"/>
      <c r="Z3083" s="31"/>
      <c r="AA3083" s="31"/>
      <c r="AB3083" s="31"/>
      <c r="AC3083" s="31"/>
      <c r="AD3083" s="31"/>
      <c r="AE3083" s="31"/>
      <c r="AF3083" s="31"/>
      <c r="AG3083" s="31"/>
      <c r="AH3083" s="31"/>
    </row>
    <row r="3084" spans="1:34" x14ac:dyDescent="0.4">
      <c r="A3084" s="31">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31"/>
      <c r="C3084" s="25" t="str">
        <f t="shared" si="96"/>
        <v>001</v>
      </c>
      <c r="D3084" s="31"/>
      <c r="E3084" s="31"/>
      <c r="F3084" s="31" t="str">
        <f>IF(A3084&lt;&gt;"", _xlfn.IFNA(INDEX(Grunddaten!$A$9:$S$159,MATCH(A3084,Input_Lieferant!$B$9:$B$158,0),MATCH(W3084,Grunddaten!$A$8:$M$8,0)),""), "")&amp;""</f>
        <v>7.03</v>
      </c>
      <c r="G3084" s="31"/>
      <c r="H3084" s="31"/>
      <c r="I3084" s="31"/>
      <c r="J3084" s="31"/>
      <c r="K3084" s="31"/>
      <c r="L3084" s="31"/>
      <c r="M3084" s="31"/>
      <c r="N3084" s="31"/>
      <c r="O3084" s="31"/>
      <c r="P3084" s="31"/>
      <c r="Q3084" s="31"/>
      <c r="R3084" s="31"/>
      <c r="S3084" s="31"/>
      <c r="T3084" s="31"/>
      <c r="U3084" s="31"/>
      <c r="V3084" s="31"/>
      <c r="W3084" s="31" t="str">
        <f t="shared" si="95"/>
        <v>V_REVEIGEN</v>
      </c>
      <c r="X3084" s="31"/>
      <c r="Y3084" s="31"/>
      <c r="Z3084" s="31"/>
      <c r="AA3084" s="31"/>
      <c r="AB3084" s="31"/>
      <c r="AC3084" s="31"/>
      <c r="AD3084" s="31"/>
      <c r="AE3084" s="31"/>
      <c r="AF3084" s="31"/>
      <c r="AG3084" s="31"/>
      <c r="AH3084" s="31"/>
    </row>
    <row r="3085" spans="1:34" x14ac:dyDescent="0.4">
      <c r="A3085" s="31">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31"/>
      <c r="C3085" s="25" t="str">
        <f t="shared" si="96"/>
        <v>001</v>
      </c>
      <c r="D3085" s="31"/>
      <c r="E3085" s="31"/>
      <c r="F3085" s="31" t="str">
        <f>IF(A3085&lt;&gt;"", _xlfn.IFNA(INDEX('Systemmanager - Datenassistent'!$A$9:$AE$159,MATCH(A3085,Input_Lieferant!$B$9:$B$158,0),MATCH(W3085,'Systemmanager - Datenassistent'!$A$8:$AE$8,0)),""), "")&amp;""</f>
        <v>acqpunKfxdOzzJrFaPCqFOweSmLjKc</v>
      </c>
      <c r="G3085" s="31"/>
      <c r="H3085" s="31"/>
      <c r="I3085" s="31"/>
      <c r="J3085" s="31"/>
      <c r="K3085" s="31"/>
      <c r="L3085" s="31"/>
      <c r="M3085" s="31"/>
      <c r="N3085" s="31"/>
      <c r="O3085" s="31"/>
      <c r="P3085" s="31"/>
      <c r="Q3085" s="31"/>
      <c r="R3085" s="31"/>
      <c r="S3085" s="31"/>
      <c r="T3085" s="31"/>
      <c r="U3085" s="31"/>
      <c r="V3085" s="31"/>
      <c r="W3085" s="31" t="str">
        <f t="shared" si="95"/>
        <v>V_SYSTEMMANAGER</v>
      </c>
      <c r="X3085" s="31"/>
      <c r="Y3085" s="31"/>
      <c r="Z3085" s="31"/>
      <c r="AA3085" s="31"/>
      <c r="AB3085" s="31"/>
      <c r="AC3085" s="31"/>
      <c r="AD3085" s="31"/>
      <c r="AE3085" s="31"/>
      <c r="AF3085" s="31"/>
      <c r="AG3085" s="31"/>
      <c r="AH3085" s="31"/>
    </row>
    <row r="3086" spans="1:34" x14ac:dyDescent="0.4">
      <c r="A3086" s="31">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31"/>
      <c r="C3086" s="25" t="str">
        <f t="shared" si="96"/>
        <v>001</v>
      </c>
      <c r="D3086" s="31"/>
      <c r="E3086" s="31"/>
      <c r="F3086" s="31" t="str">
        <f>IF(A3086&lt;&gt;"", _xlfn.IFNA(INDEX(Grunddaten!$A$9:$S$159,MATCH(A3086,Input_Lieferant!$B$9:$B$158,0),MATCH(W3086,Grunddaten!$A$8:$M$8,0)),""), "")&amp;""</f>
        <v>N</v>
      </c>
      <c r="G3086" s="31"/>
      <c r="H3086" s="31"/>
      <c r="I3086" s="31"/>
      <c r="J3086" s="31"/>
      <c r="K3086" s="31"/>
      <c r="L3086" s="31"/>
      <c r="M3086" s="31"/>
      <c r="N3086" s="31"/>
      <c r="O3086" s="31"/>
      <c r="P3086" s="31"/>
      <c r="Q3086" s="31"/>
      <c r="R3086" s="31"/>
      <c r="S3086" s="31"/>
      <c r="T3086" s="31"/>
      <c r="U3086" s="31"/>
      <c r="V3086" s="31"/>
      <c r="W3086" s="31" t="str">
        <f t="shared" si="95"/>
        <v>V_UEBERSETZUNG</v>
      </c>
      <c r="X3086" s="31"/>
      <c r="Y3086" s="31"/>
      <c r="Z3086" s="31"/>
      <c r="AA3086" s="31"/>
      <c r="AB3086" s="31"/>
      <c r="AC3086" s="31"/>
      <c r="AD3086" s="31"/>
      <c r="AE3086" s="31"/>
      <c r="AF3086" s="31"/>
      <c r="AG3086" s="31"/>
      <c r="AH3086" s="31"/>
    </row>
    <row r="3087" spans="1:34" x14ac:dyDescent="0.4">
      <c r="A3087" s="31">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31"/>
      <c r="C3087" s="25" t="str">
        <f t="shared" si="96"/>
        <v>001</v>
      </c>
      <c r="D3087" s="31"/>
      <c r="E3087" s="31"/>
      <c r="F3087" s="31" t="str">
        <f>IF(A3087&lt;&gt;"", _xlfn.IFNA(INDEX('Systemmanager - Datenassistent'!$A$9:$AE$159,MATCH(A3087,Input_Lieferant!$B$9:$B$158,0),MATCH(W3087,'Systemmanager - Datenassistent'!$A$8:$AE$8,0)),""), "")&amp;""</f>
        <v>sIJPXMKeLSUCISBLtGfbHCVxCVGUOM</v>
      </c>
      <c r="G3087" s="31"/>
      <c r="H3087" s="31"/>
      <c r="I3087" s="31"/>
      <c r="J3087" s="31"/>
      <c r="K3087" s="31"/>
      <c r="L3087" s="31"/>
      <c r="M3087" s="31"/>
      <c r="N3087" s="31"/>
      <c r="O3087" s="31"/>
      <c r="P3087" s="31"/>
      <c r="Q3087" s="31"/>
      <c r="R3087" s="31"/>
      <c r="S3087" s="31"/>
      <c r="T3087" s="31"/>
      <c r="U3087" s="31"/>
      <c r="V3087" s="31"/>
      <c r="W3087" s="31" t="str">
        <f t="shared" si="95"/>
        <v>V_KENNZIFFER</v>
      </c>
      <c r="X3087" s="31"/>
      <c r="Y3087" s="31"/>
      <c r="Z3087" s="31"/>
      <c r="AA3087" s="31"/>
      <c r="AB3087" s="31"/>
      <c r="AC3087" s="31"/>
      <c r="AD3087" s="31"/>
      <c r="AE3087" s="31"/>
      <c r="AF3087" s="31"/>
      <c r="AG3087" s="31"/>
      <c r="AH3087" s="31"/>
    </row>
    <row r="3088" spans="1:34" x14ac:dyDescent="0.4">
      <c r="A3088" s="31">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31"/>
      <c r="C3088" s="25" t="str">
        <f t="shared" si="96"/>
        <v>001</v>
      </c>
      <c r="D3088" s="31"/>
      <c r="E3088" s="31"/>
      <c r="F3088" s="31" t="str">
        <f>IF(A3088&lt;&gt;"", _xlfn.IFNA(INDEX('Systemmanager - Datenassistent'!$A$9:$AE$159,MATCH(A3088,Input_Lieferant!$B$9:$B$158,0),MATCH(W3088,'Systemmanager - Datenassistent'!$A$8:$AE$8,0)),""), "")&amp;""</f>
        <v>swgEAwDuMOpyPQcUynLCPIVCMOLDSc</v>
      </c>
      <c r="G3088" s="31"/>
      <c r="H3088" s="31"/>
      <c r="I3088" s="31"/>
      <c r="J3088" s="31"/>
      <c r="K3088" s="31"/>
      <c r="L3088" s="31"/>
      <c r="M3088" s="31"/>
      <c r="N3088" s="31"/>
      <c r="O3088" s="31"/>
      <c r="P3088" s="31"/>
      <c r="Q3088" s="31"/>
      <c r="R3088" s="31"/>
      <c r="S3088" s="31"/>
      <c r="T3088" s="31"/>
      <c r="U3088" s="31"/>
      <c r="V3088" s="31"/>
      <c r="W3088" s="31" t="str">
        <f t="shared" si="95"/>
        <v>V_NEXT_HIGHER</v>
      </c>
      <c r="X3088" s="31"/>
      <c r="Y3088" s="31"/>
      <c r="Z3088" s="31"/>
      <c r="AA3088" s="31"/>
      <c r="AB3088" s="31"/>
      <c r="AC3088" s="31"/>
      <c r="AD3088" s="31"/>
      <c r="AE3088" s="31"/>
      <c r="AF3088" s="31"/>
      <c r="AG3088" s="31"/>
      <c r="AH3088" s="31"/>
    </row>
    <row r="3089" spans="1:34" x14ac:dyDescent="0.4">
      <c r="A3089" s="31">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31"/>
      <c r="C3089" s="25" t="str">
        <f t="shared" si="96"/>
        <v>001</v>
      </c>
      <c r="D3089" s="31"/>
      <c r="E3089" s="31"/>
      <c r="F3089" s="31" t="str">
        <f>IF(A3089&lt;&gt;"", _xlfn.IFNA(INDEX(Grunddaten!$A$9:$S$159,MATCH(A3089,Input_Lieferant!$B$9:$B$158,0),MATCH(W3089,Grunddaten!$A$8:$M$8,0)),""), "")&amp;""</f>
        <v/>
      </c>
      <c r="G3089" s="31"/>
      <c r="H3089" s="31"/>
      <c r="I3089" s="31"/>
      <c r="J3089" s="31"/>
      <c r="K3089" s="31"/>
      <c r="L3089" s="31"/>
      <c r="M3089" s="31"/>
      <c r="N3089" s="31"/>
      <c r="O3089" s="31"/>
      <c r="P3089" s="31"/>
      <c r="Q3089" s="31"/>
      <c r="R3089" s="31"/>
      <c r="S3089" s="31"/>
      <c r="T3089" s="31"/>
      <c r="U3089" s="31"/>
      <c r="V3089" s="31"/>
      <c r="W3089" s="31" t="str">
        <f t="shared" si="95"/>
        <v>V_ZERTFLUG</v>
      </c>
      <c r="X3089" s="31"/>
      <c r="Y3089" s="31"/>
      <c r="Z3089" s="31"/>
      <c r="AA3089" s="31"/>
      <c r="AB3089" s="31"/>
      <c r="AC3089" s="31"/>
      <c r="AD3089" s="31"/>
      <c r="AE3089" s="31"/>
      <c r="AF3089" s="31"/>
      <c r="AG3089" s="31"/>
      <c r="AH3089" s="31"/>
    </row>
    <row r="3090" spans="1:34" x14ac:dyDescent="0.4">
      <c r="A3090" s="31">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31"/>
      <c r="C3090" s="25" t="str">
        <f t="shared" si="96"/>
        <v>001</v>
      </c>
      <c r="D3090" s="31"/>
      <c r="E3090" s="31"/>
      <c r="F3090" s="31" t="str">
        <f>IF(A3090&lt;&gt;"", _xlfn.IFNA(INDEX('Systemmanager - Datenassistent'!$A$9:$AE$159,MATCH(A3090,Input_Lieferant!$B$9:$B$158,0),MATCH(W3090,'Systemmanager - Datenassistent'!$A$8:$AE$8,0)),""), "")&amp;""</f>
        <v/>
      </c>
      <c r="G3090" s="31"/>
      <c r="H3090" s="31"/>
      <c r="I3090" s="31"/>
      <c r="J3090" s="31"/>
      <c r="K3090" s="31"/>
      <c r="L3090" s="31"/>
      <c r="M3090" s="31"/>
      <c r="N3090" s="31"/>
      <c r="O3090" s="31"/>
      <c r="P3090" s="31"/>
      <c r="Q3090" s="31"/>
      <c r="R3090" s="31"/>
      <c r="S3090" s="31"/>
      <c r="T3090" s="31"/>
      <c r="U3090" s="31"/>
      <c r="V3090" s="31"/>
      <c r="W3090" s="31" t="str">
        <f t="shared" si="95"/>
        <v>V_APM</v>
      </c>
      <c r="X3090" s="31"/>
      <c r="Y3090" s="31"/>
      <c r="Z3090" s="31"/>
      <c r="AA3090" s="31"/>
      <c r="AB3090" s="31"/>
      <c r="AC3090" s="31"/>
      <c r="AD3090" s="31"/>
      <c r="AE3090" s="31"/>
      <c r="AF3090" s="31"/>
      <c r="AG3090" s="31"/>
      <c r="AH3090" s="31"/>
    </row>
    <row r="3091" spans="1:34" x14ac:dyDescent="0.4">
      <c r="A3091" s="31">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31"/>
      <c r="C3091" s="25" t="str">
        <f t="shared" si="96"/>
        <v>001</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V_CHEOPS</v>
      </c>
      <c r="X3091" s="31"/>
      <c r="Y3091" s="31"/>
      <c r="Z3091" s="31"/>
      <c r="AA3091" s="31"/>
      <c r="AB3091" s="31"/>
      <c r="AC3091" s="31"/>
      <c r="AD3091" s="31"/>
      <c r="AE3091" s="31"/>
      <c r="AF3091" s="31"/>
      <c r="AG3091" s="31"/>
      <c r="AH3091" s="31"/>
    </row>
    <row r="3092" spans="1:34" x14ac:dyDescent="0.4">
      <c r="A3092" s="31">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31"/>
      <c r="C3092" s="25" t="str">
        <f t="shared" si="96"/>
        <v>001</v>
      </c>
      <c r="D3092" s="31"/>
      <c r="E3092" s="31"/>
      <c r="F3092" s="31" t="str">
        <f>IF(A3092&lt;&gt;"", _xlfn.IFNA(INDEX('Systemmanager - Datenassistent'!$A$9:$AE$159,MATCH(A3092,Input_Lieferant!$B$9:$B$158,0),MATCH(W3092,'Systemmanager - Datenassistent'!$A$8:$AE$8,0)),""), "")&amp;""</f>
        <v>X</v>
      </c>
      <c r="G3092" s="31"/>
      <c r="H3092" s="31"/>
      <c r="I3092" s="31"/>
      <c r="J3092" s="31"/>
      <c r="K3092" s="31"/>
      <c r="L3092" s="31"/>
      <c r="M3092" s="31"/>
      <c r="N3092" s="31"/>
      <c r="O3092" s="31"/>
      <c r="P3092" s="31"/>
      <c r="Q3092" s="31"/>
      <c r="R3092" s="31"/>
      <c r="S3092" s="31"/>
      <c r="T3092" s="31"/>
      <c r="U3092" s="31"/>
      <c r="V3092" s="31"/>
      <c r="W3092" s="31" t="str">
        <f t="shared" si="95"/>
        <v>V_SVSAA</v>
      </c>
      <c r="X3092" s="31"/>
      <c r="Y3092" s="31"/>
      <c r="Z3092" s="31"/>
      <c r="AA3092" s="31"/>
      <c r="AB3092" s="31"/>
      <c r="AC3092" s="31"/>
      <c r="AD3092" s="31"/>
      <c r="AE3092" s="31"/>
      <c r="AF3092" s="31"/>
      <c r="AG3092" s="31"/>
      <c r="AH3092" s="31"/>
    </row>
    <row r="3093" spans="1:34" x14ac:dyDescent="0.4">
      <c r="A3093" s="31">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31"/>
      <c r="C3093" s="25" t="str">
        <f t="shared" si="96"/>
        <v>001</v>
      </c>
      <c r="D3093" s="31"/>
      <c r="E3093" s="31"/>
      <c r="F3093" s="31" t="str">
        <f>IF(A3093&lt;&gt;"", IFERROR(ROUND(INDEX(Input_Lieferant!$A$9:$AS$159,MATCH(A3093,Input_Lieferant!$B$9:$B$158,0),MATCH(W3093,Input_Lieferant!$A$8:$AS$8,0)),2),""), "")&amp;""</f>
        <v>9.57</v>
      </c>
      <c r="G3093" s="31"/>
      <c r="H3093" s="31"/>
      <c r="I3093" s="31"/>
      <c r="J3093" s="31"/>
      <c r="K3093" s="31"/>
      <c r="L3093" s="31"/>
      <c r="M3093" s="31"/>
      <c r="N3093" s="31"/>
      <c r="O3093" s="31"/>
      <c r="P3093" s="31"/>
      <c r="Q3093" s="31"/>
      <c r="R3093" s="31"/>
      <c r="S3093" s="31"/>
      <c r="T3093" s="31"/>
      <c r="U3093" s="31"/>
      <c r="V3093" s="31"/>
      <c r="W3093" s="31" t="str">
        <f t="shared" si="95"/>
        <v>V_BEWERTUNGSPREIS</v>
      </c>
      <c r="X3093" s="31"/>
      <c r="Y3093" s="31"/>
      <c r="Z3093" s="31"/>
      <c r="AA3093" s="31"/>
      <c r="AB3093" s="31"/>
      <c r="AC3093" s="31"/>
      <c r="AD3093" s="31"/>
      <c r="AE3093" s="31"/>
      <c r="AF3093" s="31"/>
      <c r="AG3093" s="31"/>
      <c r="AH3093" s="31"/>
    </row>
    <row r="3094" spans="1:34" x14ac:dyDescent="0.4">
      <c r="A3094" s="31">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31"/>
      <c r="C3094" s="25" t="str">
        <f t="shared" si="96"/>
        <v>001</v>
      </c>
      <c r="D3094" s="31"/>
      <c r="E3094" s="31"/>
      <c r="F3094" s="31" t="str">
        <f>IF(A3094&lt;&gt;"", _xlfn.IFNA(INDEX(Input_Lieferant!$A$9:$AS$159,MATCH(A3094,Input_Lieferant!$B$9:$B$158,0),MATCH(W3094,Input_Lieferant!$A$8:$AS$8,0)),""), "")&amp;""</f>
        <v>CHF</v>
      </c>
      <c r="G3094" s="31"/>
      <c r="H3094" s="31"/>
      <c r="I3094" s="31"/>
      <c r="J3094" s="31"/>
      <c r="K3094" s="31"/>
      <c r="L3094" s="31"/>
      <c r="M3094" s="31"/>
      <c r="N3094" s="31"/>
      <c r="O3094" s="31"/>
      <c r="P3094" s="31"/>
      <c r="Q3094" s="31"/>
      <c r="R3094" s="31"/>
      <c r="S3094" s="31"/>
      <c r="T3094" s="31"/>
      <c r="U3094" s="31"/>
      <c r="V3094" s="31"/>
      <c r="W3094" s="31" t="str">
        <f t="shared" si="95"/>
        <v>V_WAEHRUNG</v>
      </c>
      <c r="X3094" s="31"/>
      <c r="Y3094" s="31"/>
      <c r="Z3094" s="31"/>
      <c r="AA3094" s="31"/>
      <c r="AB3094" s="31"/>
      <c r="AC3094" s="31"/>
      <c r="AD3094" s="31"/>
      <c r="AE3094" s="31"/>
      <c r="AF3094" s="31"/>
      <c r="AG3094" s="31"/>
      <c r="AH3094" s="31"/>
    </row>
    <row r="3095" spans="1:34" x14ac:dyDescent="0.4">
      <c r="A3095" s="31">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31"/>
      <c r="C3095" s="25" t="str">
        <f t="shared" si="96"/>
        <v>001</v>
      </c>
      <c r="D3095" s="31"/>
      <c r="E3095" s="31"/>
      <c r="F3095" s="31" t="str">
        <f>IF(A3095&lt;&gt;"", _xlfn.IFNA(INDEX(Input_Lieferant!$A$9:$AS$159,MATCH(A3095,Input_Lieferant!$B$9:$B$158,0),MATCH(W3095,Input_Lieferant!$A$8:$AS$8,0)),""), "")&amp;""</f>
        <v>61</v>
      </c>
      <c r="G3095" s="31"/>
      <c r="H3095" s="31"/>
      <c r="I3095" s="31"/>
      <c r="J3095" s="31"/>
      <c r="K3095" s="31"/>
      <c r="L3095" s="31"/>
      <c r="M3095" s="31"/>
      <c r="N3095" s="31"/>
      <c r="O3095" s="31"/>
      <c r="P3095" s="31"/>
      <c r="Q3095" s="31"/>
      <c r="R3095" s="31"/>
      <c r="S3095" s="31"/>
      <c r="T3095" s="31"/>
      <c r="U3095" s="31"/>
      <c r="V3095" s="31"/>
      <c r="W3095" s="31" t="str">
        <f t="shared" si="95"/>
        <v>V_PREISEINHEIT</v>
      </c>
      <c r="X3095" s="31"/>
      <c r="Y3095" s="31"/>
      <c r="Z3095" s="31"/>
      <c r="AA3095" s="31"/>
      <c r="AB3095" s="31"/>
      <c r="AC3095" s="31"/>
      <c r="AD3095" s="31"/>
      <c r="AE3095" s="31"/>
      <c r="AF3095" s="31"/>
      <c r="AG3095" s="31"/>
      <c r="AH3095" s="31"/>
    </row>
    <row r="3096" spans="1:34" x14ac:dyDescent="0.4">
      <c r="A3096" s="31">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31"/>
      <c r="C3096" s="25" t="str">
        <f t="shared" si="96"/>
        <v>001</v>
      </c>
      <c r="D3096" s="31"/>
      <c r="E3096" s="31"/>
      <c r="F3096" s="31">
        <f ca="1">IF(A3096&lt;&gt;"",NOW(),"")</f>
        <v>45755.458306828703</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V_GUELTIGAB</v>
      </c>
      <c r="X3096" s="31"/>
      <c r="Y3096" s="31"/>
      <c r="Z3096" s="31"/>
      <c r="AA3096" s="31"/>
      <c r="AB3096" s="31"/>
      <c r="AC3096" s="31"/>
      <c r="AD3096" s="31"/>
      <c r="AE3096" s="31"/>
      <c r="AF3096" s="31"/>
      <c r="AG3096" s="31"/>
      <c r="AH3096" s="31"/>
    </row>
    <row r="3097" spans="1:34" x14ac:dyDescent="0.4">
      <c r="A3097" s="31">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31"/>
      <c r="C3097" s="25" t="str">
        <f t="shared" si="96"/>
        <v>001</v>
      </c>
      <c r="D3097" s="31"/>
      <c r="E3097" s="31"/>
      <c r="F3097" s="31" t="str">
        <f>IF(A3097&lt;&gt;"", _xlfn.IFNA(INDEX('Systemmanager - Datenassistent'!$A$9:$AE$159,MATCH(A3097,Input_Lieferant!$B$9:$B$158,0),MATCH(W3097,'Systemmanager - Datenassistent'!$A$8:$AE$8,0)),""), "")&amp;""</f>
        <v>X</v>
      </c>
      <c r="G3097" s="31"/>
      <c r="H3097" s="31"/>
      <c r="I3097" s="31"/>
      <c r="J3097" s="31"/>
      <c r="K3097" s="31"/>
      <c r="L3097" s="31"/>
      <c r="M3097" s="31"/>
      <c r="N3097" s="31"/>
      <c r="O3097" s="31"/>
      <c r="P3097" s="31"/>
      <c r="Q3097" s="31"/>
      <c r="R3097" s="31"/>
      <c r="S3097" s="31"/>
      <c r="T3097" s="31"/>
      <c r="U3097" s="31"/>
      <c r="V3097" s="31"/>
      <c r="W3097" s="31" t="str">
        <f t="shared" si="97"/>
        <v>V_MIET_RELEVANZ</v>
      </c>
      <c r="X3097" s="31"/>
      <c r="Y3097" s="31"/>
      <c r="Z3097" s="31"/>
      <c r="AA3097" s="31"/>
      <c r="AB3097" s="31"/>
      <c r="AC3097" s="31"/>
      <c r="AD3097" s="31"/>
      <c r="AE3097" s="31"/>
      <c r="AF3097" s="31"/>
      <c r="AG3097" s="31"/>
      <c r="AH3097" s="31"/>
    </row>
    <row r="3098" spans="1:34" x14ac:dyDescent="0.4">
      <c r="A3098" s="31">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31"/>
      <c r="C3098" s="25" t="str">
        <f t="shared" si="96"/>
        <v>001</v>
      </c>
      <c r="D3098" s="31"/>
      <c r="E3098" s="31"/>
      <c r="F3098" s="31" t="str">
        <f>IF(A3098&lt;&gt;"", _xlfn.IFNA(INDEX('Systemmanager - Datenassistent'!$A$9:$AE$159,MATCH(A3098,Input_Lieferant!$B$9:$B$158,0),MATCH(W3098,'Systemmanager - Datenassistent'!$A$8:$AE$8,0)),""), "")&amp;""</f>
        <v>2</v>
      </c>
      <c r="G3098" s="31"/>
      <c r="H3098" s="31"/>
      <c r="I3098" s="31"/>
      <c r="J3098" s="31"/>
      <c r="K3098" s="31"/>
      <c r="L3098" s="31"/>
      <c r="M3098" s="31"/>
      <c r="N3098" s="31"/>
      <c r="O3098" s="31"/>
      <c r="P3098" s="31"/>
      <c r="Q3098" s="31"/>
      <c r="R3098" s="31"/>
      <c r="S3098" s="31"/>
      <c r="T3098" s="31"/>
      <c r="U3098" s="31"/>
      <c r="V3098" s="31"/>
      <c r="W3098" s="31" t="str">
        <f t="shared" si="97"/>
        <v>V_NACHSCHUBKLASSE</v>
      </c>
      <c r="X3098" s="31"/>
      <c r="Y3098" s="31"/>
      <c r="Z3098" s="31"/>
      <c r="AA3098" s="31"/>
      <c r="AB3098" s="31"/>
      <c r="AC3098" s="31"/>
      <c r="AD3098" s="31"/>
      <c r="AE3098" s="31"/>
      <c r="AF3098" s="31"/>
      <c r="AG3098" s="31"/>
      <c r="AH3098" s="31"/>
    </row>
    <row r="3099" spans="1:34" x14ac:dyDescent="0.4">
      <c r="A3099" s="31">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31"/>
      <c r="C3099" s="25" t="str">
        <f t="shared" si="96"/>
        <v>001</v>
      </c>
      <c r="D3099" s="31"/>
      <c r="E3099" s="31"/>
      <c r="F3099" s="31" t="str">
        <f>IF(A3099&lt;&gt;"", _xlfn.IFNA(INDEX(Input_Lieferant!$A$9:$AS$159,MATCH(A3099,Input_Lieferant!$B$9:$B$158,0),MATCH(W3099,Input_Lieferant!$A$8:$AS$8,0)),""), "")&amp;""</f>
        <v>66</v>
      </c>
      <c r="G3099" s="31"/>
      <c r="H3099" s="31"/>
      <c r="I3099" s="31"/>
      <c r="J3099" s="31"/>
      <c r="K3099" s="31"/>
      <c r="L3099" s="31"/>
      <c r="M3099" s="31"/>
      <c r="N3099" s="31"/>
      <c r="O3099" s="31"/>
      <c r="P3099" s="31"/>
      <c r="Q3099" s="31"/>
      <c r="R3099" s="31"/>
      <c r="S3099" s="31"/>
      <c r="T3099" s="31"/>
      <c r="U3099" s="31"/>
      <c r="V3099" s="31"/>
      <c r="W3099" s="31" t="str">
        <f t="shared" si="97"/>
        <v>V_LAGERFAEHIGKEIT</v>
      </c>
      <c r="X3099" s="31"/>
      <c r="Y3099" s="31"/>
      <c r="Z3099" s="31"/>
      <c r="AA3099" s="31"/>
      <c r="AB3099" s="31"/>
      <c r="AC3099" s="31"/>
      <c r="AD3099" s="31"/>
      <c r="AE3099" s="31"/>
      <c r="AF3099" s="31"/>
      <c r="AG3099" s="31"/>
      <c r="AH3099" s="31"/>
    </row>
    <row r="3100" spans="1:34" x14ac:dyDescent="0.4">
      <c r="A3100" s="31">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31"/>
      <c r="C3100" s="25" t="str">
        <f t="shared" si="96"/>
        <v>001</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V_BETRIEBSMITTEL</v>
      </c>
      <c r="X3100" s="31"/>
      <c r="Y3100" s="31"/>
      <c r="Z3100" s="31"/>
      <c r="AA3100" s="31"/>
      <c r="AB3100" s="31"/>
      <c r="AC3100" s="31"/>
      <c r="AD3100" s="31"/>
      <c r="AE3100" s="31"/>
      <c r="AF3100" s="31"/>
      <c r="AG3100" s="31"/>
      <c r="AH3100" s="31"/>
    </row>
    <row r="3101" spans="1:34" x14ac:dyDescent="0.4">
      <c r="A3101" s="31">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31"/>
      <c r="C3101" s="25" t="str">
        <f t="shared" si="96"/>
        <v>001</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31"/>
      <c r="H3101" s="31"/>
      <c r="I3101" s="31"/>
      <c r="J3101" s="31"/>
      <c r="K3101" s="31"/>
      <c r="L3101" s="31"/>
      <c r="M3101" s="31"/>
      <c r="N3101" s="31"/>
      <c r="O3101" s="31"/>
      <c r="P3101" s="31"/>
      <c r="Q3101" s="31"/>
      <c r="R3101" s="31"/>
      <c r="S3101" s="31"/>
      <c r="T3101" s="31"/>
      <c r="U3101" s="31"/>
      <c r="V3101" s="31"/>
      <c r="W3101" s="31" t="str">
        <f t="shared" si="97"/>
        <v>V_SONDERBETRIEBSMITTEL_MKZ</v>
      </c>
      <c r="X3101" s="31"/>
      <c r="Y3101" s="31"/>
      <c r="Z3101" s="31"/>
      <c r="AA3101" s="31"/>
      <c r="AB3101" s="31"/>
      <c r="AC3101" s="31"/>
      <c r="AD3101" s="31"/>
      <c r="AE3101" s="31"/>
      <c r="AF3101" s="31"/>
      <c r="AG3101" s="31"/>
      <c r="AH3101" s="31"/>
    </row>
    <row r="3102" spans="1:34" x14ac:dyDescent="0.4">
      <c r="A3102" s="31">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31"/>
      <c r="C3102" s="25" t="str">
        <f t="shared" si="96"/>
        <v>001</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V_SONDERBETRIEBSMITTEL_PRD</v>
      </c>
      <c r="X3102" s="31"/>
      <c r="Y3102" s="31"/>
      <c r="Z3102" s="31"/>
      <c r="AA3102" s="31"/>
      <c r="AB3102" s="31"/>
      <c r="AC3102" s="31"/>
      <c r="AD3102" s="31"/>
      <c r="AE3102" s="31"/>
      <c r="AF3102" s="31"/>
      <c r="AG3102" s="31"/>
      <c r="AH3102" s="31"/>
    </row>
    <row r="3103" spans="1:34" x14ac:dyDescent="0.4">
      <c r="A3103" s="31">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31"/>
      <c r="C3103" s="25" t="str">
        <f t="shared" si="96"/>
        <v>001</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V_SONDERBETRIEBSMITTEL_TRP</v>
      </c>
      <c r="X3103" s="31"/>
      <c r="Y3103" s="31"/>
      <c r="Z3103" s="31"/>
      <c r="AA3103" s="31"/>
      <c r="AB3103" s="31"/>
      <c r="AC3103" s="31"/>
      <c r="AD3103" s="31"/>
      <c r="AE3103" s="31"/>
      <c r="AF3103" s="31"/>
      <c r="AG3103" s="31"/>
      <c r="AH3103" s="31"/>
    </row>
    <row r="3104" spans="1:34" x14ac:dyDescent="0.4">
      <c r="A3104" s="31">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31"/>
      <c r="C3104" s="25" t="str">
        <f t="shared" si="96"/>
        <v>001</v>
      </c>
      <c r="D3104" s="31"/>
      <c r="E3104" s="31"/>
      <c r="F3104" s="31" t="str">
        <f>IF(A3104&lt;&gt;"", _xlfn.IFNA(INDEX(Grunddaten!$A$9:$S$159,MATCH(A3104,Input_Lieferant!$B$9:$B$158,0),MATCH(W3104,Grunddaten!$A$8:$M$8,0)),""), "")&amp;""</f>
        <v>tQViVPRzPvjdByDJCBFzoNIjMzqbpm</v>
      </c>
      <c r="G3104" s="31"/>
      <c r="H3104" s="31"/>
      <c r="I3104" s="31"/>
      <c r="J3104" s="31"/>
      <c r="K3104" s="31"/>
      <c r="L3104" s="31"/>
      <c r="M3104" s="31"/>
      <c r="N3104" s="31"/>
      <c r="O3104" s="31"/>
      <c r="P3104" s="31"/>
      <c r="Q3104" s="31"/>
      <c r="R3104" s="31"/>
      <c r="S3104" s="31"/>
      <c r="T3104" s="31"/>
      <c r="U3104" s="31"/>
      <c r="V3104" s="31"/>
      <c r="W3104" s="31" t="str">
        <f t="shared" si="97"/>
        <v>V_A_NUMMER</v>
      </c>
      <c r="X3104" s="31"/>
      <c r="Y3104" s="31"/>
      <c r="Z3104" s="31"/>
      <c r="AA3104" s="31"/>
      <c r="AB3104" s="31"/>
      <c r="AC3104" s="31"/>
      <c r="AD3104" s="31"/>
      <c r="AE3104" s="31"/>
      <c r="AF3104" s="31"/>
      <c r="AG3104" s="31"/>
      <c r="AH3104" s="31"/>
    </row>
    <row r="3105" spans="1:34" x14ac:dyDescent="0.4">
      <c r="A3105" s="31">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31"/>
      <c r="C3105" s="25" t="str">
        <f t="shared" si="96"/>
        <v>001</v>
      </c>
      <c r="D3105" s="31"/>
      <c r="E3105" s="31"/>
      <c r="F3105" s="31" t="str">
        <f>IF(A3105&lt;&gt;"", _xlfn.IFNA(INDEX(Grunddaten!$A$9:$S$159,MATCH(A3105,Input_Lieferant!$B$9:$B$158,0),MATCH(W3105,Grunddaten!$A$8:$M$8,0)),""), "")&amp;""</f>
        <v>8.26</v>
      </c>
      <c r="G3105" s="31"/>
      <c r="H3105" s="31"/>
      <c r="I3105" s="31"/>
      <c r="J3105" s="31"/>
      <c r="K3105" s="31"/>
      <c r="L3105" s="31"/>
      <c r="M3105" s="31"/>
      <c r="N3105" s="31"/>
      <c r="O3105" s="31"/>
      <c r="P3105" s="31"/>
      <c r="Q3105" s="31"/>
      <c r="R3105" s="31"/>
      <c r="S3105" s="31"/>
      <c r="T3105" s="31"/>
      <c r="U3105" s="31"/>
      <c r="V3105" s="31"/>
      <c r="W3105" s="31" t="str">
        <f t="shared" si="97"/>
        <v>V_REVFREMD</v>
      </c>
      <c r="X3105" s="31"/>
      <c r="Y3105" s="31"/>
      <c r="Z3105" s="31"/>
      <c r="AA3105" s="31"/>
      <c r="AB3105" s="31"/>
      <c r="AC3105" s="31"/>
      <c r="AD3105" s="31"/>
      <c r="AE3105" s="31"/>
      <c r="AF3105" s="31"/>
      <c r="AG3105" s="31"/>
      <c r="AH3105" s="31"/>
    </row>
    <row r="3106" spans="1:34" x14ac:dyDescent="0.4">
      <c r="A3106" s="31">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31"/>
      <c r="C3106" s="25" t="str">
        <f t="shared" si="96"/>
        <v>001</v>
      </c>
      <c r="D3106" s="31"/>
      <c r="E3106" s="31"/>
      <c r="F3106" s="31" t="str">
        <f>IF(A3106&lt;&gt;"", _xlfn.IFNA(INDEX(Grunddaten!$A$9:$S$159,MATCH(A3106,Input_Lieferant!$B$9:$B$158,0),MATCH(W3106,Grunddaten!$A$8:$M$8,0)),""), "")&amp;""</f>
        <v>7.89</v>
      </c>
      <c r="G3106" s="31"/>
      <c r="H3106" s="31"/>
      <c r="I3106" s="31"/>
      <c r="J3106" s="31"/>
      <c r="K3106" s="31"/>
      <c r="L3106" s="31"/>
      <c r="M3106" s="31"/>
      <c r="N3106" s="31"/>
      <c r="O3106" s="31"/>
      <c r="P3106" s="31"/>
      <c r="Q3106" s="31"/>
      <c r="R3106" s="31"/>
      <c r="S3106" s="31"/>
      <c r="T3106" s="31"/>
      <c r="U3106" s="31"/>
      <c r="V3106" s="31"/>
      <c r="W3106" s="31" t="str">
        <f t="shared" si="97"/>
        <v>V_REVEIGEN</v>
      </c>
      <c r="X3106" s="31"/>
      <c r="Y3106" s="31"/>
      <c r="Z3106" s="31"/>
      <c r="AA3106" s="31"/>
      <c r="AB3106" s="31"/>
      <c r="AC3106" s="31"/>
      <c r="AD3106" s="31"/>
      <c r="AE3106" s="31"/>
      <c r="AF3106" s="31"/>
      <c r="AG3106" s="31"/>
      <c r="AH3106" s="31"/>
    </row>
    <row r="3107" spans="1:34" x14ac:dyDescent="0.4">
      <c r="A3107" s="31">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31"/>
      <c r="C3107" s="25" t="str">
        <f t="shared" si="96"/>
        <v>001</v>
      </c>
      <c r="D3107" s="31"/>
      <c r="E3107" s="31"/>
      <c r="F3107" s="31" t="str">
        <f>IF(A3107&lt;&gt;"", _xlfn.IFNA(INDEX('Systemmanager - Datenassistent'!$A$9:$AE$159,MATCH(A3107,Input_Lieferant!$B$9:$B$158,0),MATCH(W3107,'Systemmanager - Datenassistent'!$A$8:$AE$8,0)),""), "")&amp;""</f>
        <v>zHQxQMrxzdMJGIvKzVmyEIOUVeeLBL</v>
      </c>
      <c r="G3107" s="31"/>
      <c r="H3107" s="31"/>
      <c r="I3107" s="31"/>
      <c r="J3107" s="31"/>
      <c r="K3107" s="31"/>
      <c r="L3107" s="31"/>
      <c r="M3107" s="31"/>
      <c r="N3107" s="31"/>
      <c r="O3107" s="31"/>
      <c r="P3107" s="31"/>
      <c r="Q3107" s="31"/>
      <c r="R3107" s="31"/>
      <c r="S3107" s="31"/>
      <c r="T3107" s="31"/>
      <c r="U3107" s="31"/>
      <c r="V3107" s="31"/>
      <c r="W3107" s="31" t="str">
        <f t="shared" si="97"/>
        <v>V_SYSTEMMANAGER</v>
      </c>
      <c r="X3107" s="31"/>
      <c r="Y3107" s="31"/>
      <c r="Z3107" s="31"/>
      <c r="AA3107" s="31"/>
      <c r="AB3107" s="31"/>
      <c r="AC3107" s="31"/>
      <c r="AD3107" s="31"/>
      <c r="AE3107" s="31"/>
      <c r="AF3107" s="31"/>
      <c r="AG3107" s="31"/>
      <c r="AH3107" s="31"/>
    </row>
    <row r="3108" spans="1:34" x14ac:dyDescent="0.4">
      <c r="A3108" s="31">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31"/>
      <c r="C3108" s="25" t="str">
        <f t="shared" si="96"/>
        <v>001</v>
      </c>
      <c r="D3108" s="31"/>
      <c r="E3108" s="31"/>
      <c r="F3108" s="31" t="str">
        <f>IF(A3108&lt;&gt;"", _xlfn.IFNA(INDEX(Grunddaten!$A$9:$S$159,MATCH(A3108,Input_Lieferant!$B$9:$B$158,0),MATCH(W3108,Grunddaten!$A$8:$M$8,0)),""), "")&amp;""</f>
        <v>N</v>
      </c>
      <c r="G3108" s="31"/>
      <c r="H3108" s="31"/>
      <c r="I3108" s="31"/>
      <c r="J3108" s="31"/>
      <c r="K3108" s="31"/>
      <c r="L3108" s="31"/>
      <c r="M3108" s="31"/>
      <c r="N3108" s="31"/>
      <c r="O3108" s="31"/>
      <c r="P3108" s="31"/>
      <c r="Q3108" s="31"/>
      <c r="R3108" s="31"/>
      <c r="S3108" s="31"/>
      <c r="T3108" s="31"/>
      <c r="U3108" s="31"/>
      <c r="V3108" s="31"/>
      <c r="W3108" s="31" t="str">
        <f t="shared" si="97"/>
        <v>V_UEBERSETZUNG</v>
      </c>
      <c r="X3108" s="31"/>
      <c r="Y3108" s="31"/>
      <c r="Z3108" s="31"/>
      <c r="AA3108" s="31"/>
      <c r="AB3108" s="31"/>
      <c r="AC3108" s="31"/>
      <c r="AD3108" s="31"/>
      <c r="AE3108" s="31"/>
      <c r="AF3108" s="31"/>
      <c r="AG3108" s="31"/>
      <c r="AH3108" s="31"/>
    </row>
    <row r="3109" spans="1:34" x14ac:dyDescent="0.4">
      <c r="A3109" s="31">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31"/>
      <c r="C3109" s="25" t="str">
        <f t="shared" si="96"/>
        <v>001</v>
      </c>
      <c r="D3109" s="31"/>
      <c r="E3109" s="31"/>
      <c r="F3109" s="31" t="str">
        <f>IF(A3109&lt;&gt;"", _xlfn.IFNA(INDEX('Systemmanager - Datenassistent'!$A$9:$AE$159,MATCH(A3109,Input_Lieferant!$B$9:$B$158,0),MATCH(W3109,'Systemmanager - Datenassistent'!$A$8:$AE$8,0)),""), "")&amp;""</f>
        <v>xsXAjXlERpTdowAxUHbrUNEFMKqpuN</v>
      </c>
      <c r="G3109" s="31"/>
      <c r="H3109" s="31"/>
      <c r="I3109" s="31"/>
      <c r="J3109" s="31"/>
      <c r="K3109" s="31"/>
      <c r="L3109" s="31"/>
      <c r="M3109" s="31"/>
      <c r="N3109" s="31"/>
      <c r="O3109" s="31"/>
      <c r="P3109" s="31"/>
      <c r="Q3109" s="31"/>
      <c r="R3109" s="31"/>
      <c r="S3109" s="31"/>
      <c r="T3109" s="31"/>
      <c r="U3109" s="31"/>
      <c r="V3109" s="31"/>
      <c r="W3109" s="31" t="str">
        <f t="shared" si="97"/>
        <v>V_KENNZIFFER</v>
      </c>
      <c r="X3109" s="31"/>
      <c r="Y3109" s="31"/>
      <c r="Z3109" s="31"/>
      <c r="AA3109" s="31"/>
      <c r="AB3109" s="31"/>
      <c r="AC3109" s="31"/>
      <c r="AD3109" s="31"/>
      <c r="AE3109" s="31"/>
      <c r="AF3109" s="31"/>
      <c r="AG3109" s="31"/>
      <c r="AH3109" s="31"/>
    </row>
    <row r="3110" spans="1:34" x14ac:dyDescent="0.4">
      <c r="A3110" s="31">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31"/>
      <c r="C3110" s="25" t="str">
        <f t="shared" si="96"/>
        <v>001</v>
      </c>
      <c r="D3110" s="31"/>
      <c r="E3110" s="31"/>
      <c r="F3110" s="31" t="str">
        <f>IF(A3110&lt;&gt;"", _xlfn.IFNA(INDEX('Systemmanager - Datenassistent'!$A$9:$AE$159,MATCH(A3110,Input_Lieferant!$B$9:$B$158,0),MATCH(W3110,'Systemmanager - Datenassistent'!$A$8:$AE$8,0)),""), "")&amp;""</f>
        <v>gOFaMCWHaejhAFQkkGWSzWtJJgXmPl</v>
      </c>
      <c r="G3110" s="31"/>
      <c r="H3110" s="31"/>
      <c r="I3110" s="31"/>
      <c r="J3110" s="31"/>
      <c r="K3110" s="31"/>
      <c r="L3110" s="31"/>
      <c r="M3110" s="31"/>
      <c r="N3110" s="31"/>
      <c r="O3110" s="31"/>
      <c r="P3110" s="31"/>
      <c r="Q3110" s="31"/>
      <c r="R3110" s="31"/>
      <c r="S3110" s="31"/>
      <c r="T3110" s="31"/>
      <c r="U3110" s="31"/>
      <c r="V3110" s="31"/>
      <c r="W3110" s="31" t="str">
        <f t="shared" si="97"/>
        <v>V_NEXT_HIGHER</v>
      </c>
      <c r="X3110" s="31"/>
      <c r="Y3110" s="31"/>
      <c r="Z3110" s="31"/>
      <c r="AA3110" s="31"/>
      <c r="AB3110" s="31"/>
      <c r="AC3110" s="31"/>
      <c r="AD3110" s="31"/>
      <c r="AE3110" s="31"/>
      <c r="AF3110" s="31"/>
      <c r="AG3110" s="31"/>
      <c r="AH3110" s="31"/>
    </row>
    <row r="3111" spans="1:34" x14ac:dyDescent="0.4">
      <c r="A3111" s="31">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31"/>
      <c r="C3111" s="25" t="str">
        <f t="shared" si="96"/>
        <v>001</v>
      </c>
      <c r="D3111" s="31"/>
      <c r="E3111" s="31"/>
      <c r="F3111" s="31" t="str">
        <f>IF(A3111&lt;&gt;"", _xlfn.IFNA(INDEX(Grunddaten!$A$9:$S$159,MATCH(A3111,Input_Lieferant!$B$9:$B$158,0),MATCH(W3111,Grunddaten!$A$8:$M$8,0)),""), "")&amp;""</f>
        <v/>
      </c>
      <c r="G3111" s="31"/>
      <c r="H3111" s="31"/>
      <c r="I3111" s="31"/>
      <c r="J3111" s="31"/>
      <c r="K3111" s="31"/>
      <c r="L3111" s="31"/>
      <c r="M3111" s="31"/>
      <c r="N3111" s="31"/>
      <c r="O3111" s="31"/>
      <c r="P3111" s="31"/>
      <c r="Q3111" s="31"/>
      <c r="R3111" s="31"/>
      <c r="S3111" s="31"/>
      <c r="T3111" s="31"/>
      <c r="U3111" s="31"/>
      <c r="V3111" s="31"/>
      <c r="W3111" s="31" t="str">
        <f t="shared" si="97"/>
        <v>V_ZERTFLUG</v>
      </c>
      <c r="X3111" s="31"/>
      <c r="Y3111" s="31"/>
      <c r="Z3111" s="31"/>
      <c r="AA3111" s="31"/>
      <c r="AB3111" s="31"/>
      <c r="AC3111" s="31"/>
      <c r="AD3111" s="31"/>
      <c r="AE3111" s="31"/>
      <c r="AF3111" s="31"/>
      <c r="AG3111" s="31"/>
      <c r="AH3111" s="31"/>
    </row>
    <row r="3112" spans="1:34" x14ac:dyDescent="0.4">
      <c r="A3112" s="31">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31"/>
      <c r="C3112" s="25" t="str">
        <f t="shared" si="96"/>
        <v>001</v>
      </c>
      <c r="D3112" s="31"/>
      <c r="E3112" s="31"/>
      <c r="F3112" s="31" t="str">
        <f>IF(A3112&lt;&gt;"", _xlfn.IFNA(INDEX('Systemmanager - Datenassistent'!$A$9:$AE$159,MATCH(A3112,Input_Lieferant!$B$9:$B$158,0),MATCH(W3112,'Systemmanager - Datenassistent'!$A$8:$AE$8,0)),""), "")&amp;""</f>
        <v>X</v>
      </c>
      <c r="G3112" s="31"/>
      <c r="H3112" s="31"/>
      <c r="I3112" s="31"/>
      <c r="J3112" s="31"/>
      <c r="K3112" s="31"/>
      <c r="L3112" s="31"/>
      <c r="M3112" s="31"/>
      <c r="N3112" s="31"/>
      <c r="O3112" s="31"/>
      <c r="P3112" s="31"/>
      <c r="Q3112" s="31"/>
      <c r="R3112" s="31"/>
      <c r="S3112" s="31"/>
      <c r="T3112" s="31"/>
      <c r="U3112" s="31"/>
      <c r="V3112" s="31"/>
      <c r="W3112" s="31" t="str">
        <f t="shared" si="97"/>
        <v>V_APM</v>
      </c>
      <c r="X3112" s="31"/>
      <c r="Y3112" s="31"/>
      <c r="Z3112" s="31"/>
      <c r="AA3112" s="31"/>
      <c r="AB3112" s="31"/>
      <c r="AC3112" s="31"/>
      <c r="AD3112" s="31"/>
      <c r="AE3112" s="31"/>
      <c r="AF3112" s="31"/>
      <c r="AG3112" s="31"/>
      <c r="AH3112" s="31"/>
    </row>
    <row r="3113" spans="1:34" x14ac:dyDescent="0.4">
      <c r="A3113" s="31">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31"/>
      <c r="C3113" s="25" t="str">
        <f t="shared" si="96"/>
        <v>001</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V_CHEOPS</v>
      </c>
      <c r="X3113" s="31"/>
      <c r="Y3113" s="31"/>
      <c r="Z3113" s="31"/>
      <c r="AA3113" s="31"/>
      <c r="AB3113" s="31"/>
      <c r="AC3113" s="31"/>
      <c r="AD3113" s="31"/>
      <c r="AE3113" s="31"/>
      <c r="AF3113" s="31"/>
      <c r="AG3113" s="31"/>
      <c r="AH3113" s="31"/>
    </row>
    <row r="3114" spans="1:34" x14ac:dyDescent="0.4">
      <c r="A3114" s="31">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31"/>
      <c r="C3114" s="25" t="str">
        <f t="shared" si="96"/>
        <v>001</v>
      </c>
      <c r="D3114" s="31"/>
      <c r="E3114" s="31"/>
      <c r="F3114" s="31" t="str">
        <f>IF(A3114&lt;&gt;"", _xlfn.IFNA(INDEX('Systemmanager - Datenassistent'!$A$9:$AE$159,MATCH(A3114,Input_Lieferant!$B$9:$B$158,0),MATCH(W3114,'Systemmanager - Datenassistent'!$A$8:$AE$8,0)),""), "")&amp;""</f>
        <v>X</v>
      </c>
      <c r="G3114" s="31"/>
      <c r="H3114" s="31"/>
      <c r="I3114" s="31"/>
      <c r="J3114" s="31"/>
      <c r="K3114" s="31"/>
      <c r="L3114" s="31"/>
      <c r="M3114" s="31"/>
      <c r="N3114" s="31"/>
      <c r="O3114" s="31"/>
      <c r="P3114" s="31"/>
      <c r="Q3114" s="31"/>
      <c r="R3114" s="31"/>
      <c r="S3114" s="31"/>
      <c r="T3114" s="31"/>
      <c r="U3114" s="31"/>
      <c r="V3114" s="31"/>
      <c r="W3114" s="31" t="str">
        <f t="shared" si="97"/>
        <v>V_SVSAA</v>
      </c>
      <c r="X3114" s="31"/>
      <c r="Y3114" s="31"/>
      <c r="Z3114" s="31"/>
      <c r="AA3114" s="31"/>
      <c r="AB3114" s="31"/>
      <c r="AC3114" s="31"/>
      <c r="AD3114" s="31"/>
      <c r="AE3114" s="31"/>
      <c r="AF3114" s="31"/>
      <c r="AG3114" s="31"/>
      <c r="AH3114" s="31"/>
    </row>
    <row r="3115" spans="1:34" x14ac:dyDescent="0.4">
      <c r="A3115" s="31">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31"/>
      <c r="C3115" s="25" t="str">
        <f t="shared" si="96"/>
        <v>001</v>
      </c>
      <c r="D3115" s="31"/>
      <c r="E3115" s="31"/>
      <c r="F3115" s="31" t="str">
        <f>IF(A3115&lt;&gt;"", IFERROR(ROUND(INDEX(Input_Lieferant!$A$9:$AS$159,MATCH(A3115,Input_Lieferant!$B$9:$B$158,0),MATCH(W3115,Input_Lieferant!$A$8:$AS$8,0)),2),""), "")&amp;""</f>
        <v>4.13</v>
      </c>
      <c r="G3115" s="31"/>
      <c r="H3115" s="31"/>
      <c r="I3115" s="31"/>
      <c r="J3115" s="31"/>
      <c r="K3115" s="31"/>
      <c r="L3115" s="31"/>
      <c r="M3115" s="31"/>
      <c r="N3115" s="31"/>
      <c r="O3115" s="31"/>
      <c r="P3115" s="31"/>
      <c r="Q3115" s="31"/>
      <c r="R3115" s="31"/>
      <c r="S3115" s="31"/>
      <c r="T3115" s="31"/>
      <c r="U3115" s="31"/>
      <c r="V3115" s="31"/>
      <c r="W3115" s="31" t="str">
        <f t="shared" si="97"/>
        <v>V_BEWERTUNGSPREIS</v>
      </c>
      <c r="X3115" s="31"/>
      <c r="Y3115" s="31"/>
      <c r="Z3115" s="31"/>
      <c r="AA3115" s="31"/>
      <c r="AB3115" s="31"/>
      <c r="AC3115" s="31"/>
      <c r="AD3115" s="31"/>
      <c r="AE3115" s="31"/>
      <c r="AF3115" s="31"/>
      <c r="AG3115" s="31"/>
      <c r="AH3115" s="31"/>
    </row>
    <row r="3116" spans="1:34" x14ac:dyDescent="0.4">
      <c r="A3116" s="31">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31"/>
      <c r="C3116" s="25" t="str">
        <f t="shared" si="96"/>
        <v>001</v>
      </c>
      <c r="D3116" s="31"/>
      <c r="E3116" s="31"/>
      <c r="F3116" s="31" t="str">
        <f>IF(A3116&lt;&gt;"", _xlfn.IFNA(INDEX(Input_Lieferant!$A$9:$AS$159,MATCH(A3116,Input_Lieferant!$B$9:$B$158,0),MATCH(W3116,Input_Lieferant!$A$8:$AS$8,0)),""), "")&amp;""</f>
        <v>CHF</v>
      </c>
      <c r="G3116" s="31"/>
      <c r="H3116" s="31"/>
      <c r="I3116" s="31"/>
      <c r="J3116" s="31"/>
      <c r="K3116" s="31"/>
      <c r="L3116" s="31"/>
      <c r="M3116" s="31"/>
      <c r="N3116" s="31"/>
      <c r="O3116" s="31"/>
      <c r="P3116" s="31"/>
      <c r="Q3116" s="31"/>
      <c r="R3116" s="31"/>
      <c r="S3116" s="31"/>
      <c r="T3116" s="31"/>
      <c r="U3116" s="31"/>
      <c r="V3116" s="31"/>
      <c r="W3116" s="31" t="str">
        <f t="shared" si="97"/>
        <v>V_WAEHRUNG</v>
      </c>
      <c r="X3116" s="31"/>
      <c r="Y3116" s="31"/>
      <c r="Z3116" s="31"/>
      <c r="AA3116" s="31"/>
      <c r="AB3116" s="31"/>
      <c r="AC3116" s="31"/>
      <c r="AD3116" s="31"/>
      <c r="AE3116" s="31"/>
      <c r="AF3116" s="31"/>
      <c r="AG3116" s="31"/>
      <c r="AH3116" s="31"/>
    </row>
    <row r="3117" spans="1:34" x14ac:dyDescent="0.4">
      <c r="A3117" s="31">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31"/>
      <c r="C3117" s="25" t="str">
        <f t="shared" si="96"/>
        <v>001</v>
      </c>
      <c r="D3117" s="31"/>
      <c r="E3117" s="31"/>
      <c r="F3117" s="31" t="str">
        <f>IF(A3117&lt;&gt;"", _xlfn.IFNA(INDEX(Input_Lieferant!$A$9:$AS$159,MATCH(A3117,Input_Lieferant!$B$9:$B$158,0),MATCH(W3117,Input_Lieferant!$A$8:$AS$8,0)),""), "")&amp;""</f>
        <v>18</v>
      </c>
      <c r="G3117" s="31"/>
      <c r="H3117" s="31"/>
      <c r="I3117" s="31"/>
      <c r="J3117" s="31"/>
      <c r="K3117" s="31"/>
      <c r="L3117" s="31"/>
      <c r="M3117" s="31"/>
      <c r="N3117" s="31"/>
      <c r="O3117" s="31"/>
      <c r="P3117" s="31"/>
      <c r="Q3117" s="31"/>
      <c r="R3117" s="31"/>
      <c r="S3117" s="31"/>
      <c r="T3117" s="31"/>
      <c r="U3117" s="31"/>
      <c r="V3117" s="31"/>
      <c r="W3117" s="31" t="str">
        <f t="shared" si="97"/>
        <v>V_PREISEINHEIT</v>
      </c>
      <c r="X3117" s="31"/>
      <c r="Y3117" s="31"/>
      <c r="Z3117" s="31"/>
      <c r="AA3117" s="31"/>
      <c r="AB3117" s="31"/>
      <c r="AC3117" s="31"/>
      <c r="AD3117" s="31"/>
      <c r="AE3117" s="31"/>
      <c r="AF3117" s="31"/>
      <c r="AG3117" s="31"/>
      <c r="AH3117" s="31"/>
    </row>
    <row r="3118" spans="1:34" x14ac:dyDescent="0.4">
      <c r="A3118" s="31">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31"/>
      <c r="C3118" s="25" t="str">
        <f t="shared" si="96"/>
        <v>001</v>
      </c>
      <c r="D3118" s="31"/>
      <c r="E3118" s="31"/>
      <c r="F3118" s="31">
        <f ca="1">IF(A3118&lt;&gt;"",NOW(),"")</f>
        <v>45755.458306828703</v>
      </c>
      <c r="G3118" s="31"/>
      <c r="H3118" s="31"/>
      <c r="I3118" s="31"/>
      <c r="J3118" s="31"/>
      <c r="K3118" s="31"/>
      <c r="L3118" s="31"/>
      <c r="M3118" s="31"/>
      <c r="N3118" s="31"/>
      <c r="O3118" s="31"/>
      <c r="P3118" s="31"/>
      <c r="Q3118" s="31"/>
      <c r="R3118" s="31"/>
      <c r="S3118" s="31"/>
      <c r="T3118" s="31"/>
      <c r="U3118" s="31"/>
      <c r="V3118" s="31"/>
      <c r="W3118" s="31" t="str">
        <f t="shared" si="97"/>
        <v>V_GUELTIGAB</v>
      </c>
      <c r="X3118" s="31"/>
      <c r="Y3118" s="31"/>
      <c r="Z3118" s="31"/>
      <c r="AA3118" s="31"/>
      <c r="AB3118" s="31"/>
      <c r="AC3118" s="31"/>
      <c r="AD3118" s="31"/>
      <c r="AE3118" s="31"/>
      <c r="AF3118" s="31"/>
      <c r="AG3118" s="31"/>
      <c r="AH3118" s="31"/>
    </row>
    <row r="3119" spans="1:34" x14ac:dyDescent="0.4">
      <c r="A3119" s="31">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31"/>
      <c r="C3119" s="25" t="str">
        <f t="shared" si="96"/>
        <v>001</v>
      </c>
      <c r="D3119" s="31"/>
      <c r="E3119" s="31"/>
      <c r="F3119" s="31" t="str">
        <f>IF(A3119&lt;&gt;"", _xlfn.IFNA(INDEX('Systemmanager - Datenassistent'!$A$9:$AE$159,MATCH(A3119,Input_Lieferant!$B$9:$B$158,0),MATCH(W3119,'Systemmanager - Datenassistent'!$A$8:$AE$8,0)),""), "")&amp;""</f>
        <v>X</v>
      </c>
      <c r="G3119" s="31"/>
      <c r="H3119" s="31"/>
      <c r="I3119" s="31"/>
      <c r="J3119" s="31"/>
      <c r="K3119" s="31"/>
      <c r="L3119" s="31"/>
      <c r="M3119" s="31"/>
      <c r="N3119" s="31"/>
      <c r="O3119" s="31"/>
      <c r="P3119" s="31"/>
      <c r="Q3119" s="31"/>
      <c r="R3119" s="31"/>
      <c r="S3119" s="31"/>
      <c r="T3119" s="31"/>
      <c r="U3119" s="31"/>
      <c r="V3119" s="31"/>
      <c r="W3119" s="31" t="str">
        <f t="shared" si="97"/>
        <v>V_MIET_RELEVANZ</v>
      </c>
      <c r="X3119" s="31"/>
      <c r="Y3119" s="31"/>
      <c r="Z3119" s="31"/>
      <c r="AA3119" s="31"/>
      <c r="AB3119" s="31"/>
      <c r="AC3119" s="31"/>
      <c r="AD3119" s="31"/>
      <c r="AE3119" s="31"/>
      <c r="AF3119" s="31"/>
      <c r="AG3119" s="31"/>
      <c r="AH3119" s="31"/>
    </row>
    <row r="3120" spans="1:34" x14ac:dyDescent="0.4">
      <c r="A3120" s="31">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31"/>
      <c r="C3120" s="25" t="str">
        <f t="shared" si="96"/>
        <v>001</v>
      </c>
      <c r="D3120" s="31"/>
      <c r="E3120" s="31"/>
      <c r="F3120" s="31" t="str">
        <f>IF(A3120&lt;&gt;"", _xlfn.IFNA(INDEX('Systemmanager - Datenassistent'!$A$9:$AE$159,MATCH(A3120,Input_Lieferant!$B$9:$B$158,0),MATCH(W3120,'Systemmanager - Datenassistent'!$A$8:$AE$8,0)),""), "")&amp;""</f>
        <v>2</v>
      </c>
      <c r="G3120" s="31"/>
      <c r="H3120" s="31"/>
      <c r="I3120" s="31"/>
      <c r="J3120" s="31"/>
      <c r="K3120" s="31"/>
      <c r="L3120" s="31"/>
      <c r="M3120" s="31"/>
      <c r="N3120" s="31"/>
      <c r="O3120" s="31"/>
      <c r="P3120" s="31"/>
      <c r="Q3120" s="31"/>
      <c r="R3120" s="31"/>
      <c r="S3120" s="31"/>
      <c r="T3120" s="31"/>
      <c r="U3120" s="31"/>
      <c r="V3120" s="31"/>
      <c r="W3120" s="31" t="str">
        <f t="shared" si="97"/>
        <v>V_NACHSCHUBKLASSE</v>
      </c>
      <c r="X3120" s="31"/>
      <c r="Y3120" s="31"/>
      <c r="Z3120" s="31"/>
      <c r="AA3120" s="31"/>
      <c r="AB3120" s="31"/>
      <c r="AC3120" s="31"/>
      <c r="AD3120" s="31"/>
      <c r="AE3120" s="31"/>
      <c r="AF3120" s="31"/>
      <c r="AG3120" s="31"/>
      <c r="AH3120" s="31"/>
    </row>
    <row r="3121" spans="1:34" x14ac:dyDescent="0.4">
      <c r="A3121" s="31">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31"/>
      <c r="C3121" s="25" t="str">
        <f t="shared" si="96"/>
        <v>001</v>
      </c>
      <c r="D3121" s="31"/>
      <c r="E3121" s="31"/>
      <c r="F3121" s="31" t="str">
        <f>IF(A3121&lt;&gt;"", _xlfn.IFNA(INDEX(Input_Lieferant!$A$9:$AS$159,MATCH(A3121,Input_Lieferant!$B$9:$B$158,0),MATCH(W3121,Input_Lieferant!$A$8:$AS$8,0)),""), "")&amp;""</f>
        <v>26</v>
      </c>
      <c r="G3121" s="31"/>
      <c r="H3121" s="31"/>
      <c r="I3121" s="31"/>
      <c r="J3121" s="31"/>
      <c r="K3121" s="31"/>
      <c r="L3121" s="31"/>
      <c r="M3121" s="31"/>
      <c r="N3121" s="31"/>
      <c r="O3121" s="31"/>
      <c r="P3121" s="31"/>
      <c r="Q3121" s="31"/>
      <c r="R3121" s="31"/>
      <c r="S3121" s="31"/>
      <c r="T3121" s="31"/>
      <c r="U3121" s="31"/>
      <c r="V3121" s="31"/>
      <c r="W3121" s="31" t="str">
        <f t="shared" si="97"/>
        <v>V_LAGERFAEHIGKEIT</v>
      </c>
      <c r="X3121" s="31"/>
      <c r="Y3121" s="31"/>
      <c r="Z3121" s="31"/>
      <c r="AA3121" s="31"/>
      <c r="AB3121" s="31"/>
      <c r="AC3121" s="31"/>
      <c r="AD3121" s="31"/>
      <c r="AE3121" s="31"/>
      <c r="AF3121" s="31"/>
      <c r="AG3121" s="31"/>
      <c r="AH3121" s="31"/>
    </row>
    <row r="3122" spans="1:34" x14ac:dyDescent="0.4">
      <c r="A3122" s="31">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31"/>
      <c r="C3122" s="25" t="str">
        <f t="shared" si="96"/>
        <v>001</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V_BETRIEBSMITTEL</v>
      </c>
      <c r="X3122" s="31"/>
      <c r="Y3122" s="31"/>
      <c r="Z3122" s="31"/>
      <c r="AA3122" s="31"/>
      <c r="AB3122" s="31"/>
      <c r="AC3122" s="31"/>
      <c r="AD3122" s="31"/>
      <c r="AE3122" s="31"/>
      <c r="AF3122" s="31"/>
      <c r="AG3122" s="31"/>
      <c r="AH3122" s="31"/>
    </row>
    <row r="3123" spans="1:34" x14ac:dyDescent="0.4">
      <c r="A3123" s="31">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31"/>
      <c r="C3123" s="25" t="str">
        <f t="shared" si="96"/>
        <v>001</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31"/>
      <c r="H3123" s="31"/>
      <c r="I3123" s="31"/>
      <c r="J3123" s="31"/>
      <c r="K3123" s="31"/>
      <c r="L3123" s="31"/>
      <c r="M3123" s="31"/>
      <c r="N3123" s="31"/>
      <c r="O3123" s="31"/>
      <c r="P3123" s="31"/>
      <c r="Q3123" s="31"/>
      <c r="R3123" s="31"/>
      <c r="S3123" s="31"/>
      <c r="T3123" s="31"/>
      <c r="U3123" s="31"/>
      <c r="V3123" s="31"/>
      <c r="W3123" s="31" t="str">
        <f t="shared" si="97"/>
        <v>V_SONDERBETRIEBSMITTEL_MKZ</v>
      </c>
      <c r="X3123" s="31"/>
      <c r="Y3123" s="31"/>
      <c r="Z3123" s="31"/>
      <c r="AA3123" s="31"/>
      <c r="AB3123" s="31"/>
      <c r="AC3123" s="31"/>
      <c r="AD3123" s="31"/>
      <c r="AE3123" s="31"/>
      <c r="AF3123" s="31"/>
      <c r="AG3123" s="31"/>
      <c r="AH3123" s="31"/>
    </row>
    <row r="3124" spans="1:34" x14ac:dyDescent="0.4">
      <c r="A3124" s="31">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31"/>
      <c r="C3124" s="25" t="str">
        <f t="shared" si="96"/>
        <v>001</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V_SONDERBETRIEBSMITTEL_PRD</v>
      </c>
      <c r="X3124" s="31"/>
      <c r="Y3124" s="31"/>
      <c r="Z3124" s="31"/>
      <c r="AA3124" s="31"/>
      <c r="AB3124" s="31"/>
      <c r="AC3124" s="31"/>
      <c r="AD3124" s="31"/>
      <c r="AE3124" s="31"/>
      <c r="AF3124" s="31"/>
      <c r="AG3124" s="31"/>
      <c r="AH3124" s="31"/>
    </row>
    <row r="3125" spans="1:34" x14ac:dyDescent="0.4">
      <c r="A3125" s="31">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31"/>
      <c r="C3125" s="25" t="str">
        <f t="shared" si="96"/>
        <v>001</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V_SONDERBETRIEBSMITTEL_TRP</v>
      </c>
      <c r="X3125" s="31"/>
      <c r="Y3125" s="31"/>
      <c r="Z3125" s="31"/>
      <c r="AA3125" s="31"/>
      <c r="AB3125" s="31"/>
      <c r="AC3125" s="31"/>
      <c r="AD3125" s="31"/>
      <c r="AE3125" s="31"/>
      <c r="AF3125" s="31"/>
      <c r="AG3125" s="31"/>
      <c r="AH3125" s="31"/>
    </row>
    <row r="3126" spans="1:34" x14ac:dyDescent="0.4">
      <c r="A3126" s="31">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31"/>
      <c r="C3126" s="25" t="str">
        <f t="shared" si="96"/>
        <v>001</v>
      </c>
      <c r="D3126" s="31"/>
      <c r="E3126" s="31"/>
      <c r="F3126" s="31" t="str">
        <f>IF(A3126&lt;&gt;"", _xlfn.IFNA(INDEX(Grunddaten!$A$9:$S$159,MATCH(A3126,Input_Lieferant!$B$9:$B$158,0),MATCH(W3126,Grunddaten!$A$8:$M$8,0)),""), "")&amp;""</f>
        <v>ScLAniFHdrCrlPNhTjzoNKVeagbOrz</v>
      </c>
      <c r="G3126" s="31"/>
      <c r="H3126" s="31"/>
      <c r="I3126" s="31"/>
      <c r="J3126" s="31"/>
      <c r="K3126" s="31"/>
      <c r="L3126" s="31"/>
      <c r="M3126" s="31"/>
      <c r="N3126" s="31"/>
      <c r="O3126" s="31"/>
      <c r="P3126" s="31"/>
      <c r="Q3126" s="31"/>
      <c r="R3126" s="31"/>
      <c r="S3126" s="31"/>
      <c r="T3126" s="31"/>
      <c r="U3126" s="31"/>
      <c r="V3126" s="31"/>
      <c r="W3126" s="31" t="str">
        <f t="shared" si="97"/>
        <v>V_A_NUMMER</v>
      </c>
      <c r="X3126" s="31"/>
      <c r="Y3126" s="31"/>
      <c r="Z3126" s="31"/>
      <c r="AA3126" s="31"/>
      <c r="AB3126" s="31"/>
      <c r="AC3126" s="31"/>
      <c r="AD3126" s="31"/>
      <c r="AE3126" s="31"/>
      <c r="AF3126" s="31"/>
      <c r="AG3126" s="31"/>
      <c r="AH3126" s="31"/>
    </row>
    <row r="3127" spans="1:34" x14ac:dyDescent="0.4">
      <c r="A3127" s="31">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31"/>
      <c r="C3127" s="25" t="str">
        <f t="shared" si="96"/>
        <v>001</v>
      </c>
      <c r="D3127" s="31"/>
      <c r="E3127" s="31"/>
      <c r="F3127" s="31" t="str">
        <f>IF(A3127&lt;&gt;"", _xlfn.IFNA(INDEX(Grunddaten!$A$9:$S$159,MATCH(A3127,Input_Lieferant!$B$9:$B$158,0),MATCH(W3127,Grunddaten!$A$8:$M$8,0)),""), "")&amp;""</f>
        <v>1.66</v>
      </c>
      <c r="G3127" s="31"/>
      <c r="H3127" s="31"/>
      <c r="I3127" s="31"/>
      <c r="J3127" s="31"/>
      <c r="K3127" s="31"/>
      <c r="L3127" s="31"/>
      <c r="M3127" s="31"/>
      <c r="N3127" s="31"/>
      <c r="O3127" s="31"/>
      <c r="P3127" s="31"/>
      <c r="Q3127" s="31"/>
      <c r="R3127" s="31"/>
      <c r="S3127" s="31"/>
      <c r="T3127" s="31"/>
      <c r="U3127" s="31"/>
      <c r="V3127" s="31"/>
      <c r="W3127" s="31" t="str">
        <f t="shared" si="97"/>
        <v>V_REVFREMD</v>
      </c>
      <c r="X3127" s="31"/>
      <c r="Y3127" s="31"/>
      <c r="Z3127" s="31"/>
      <c r="AA3127" s="31"/>
      <c r="AB3127" s="31"/>
      <c r="AC3127" s="31"/>
      <c r="AD3127" s="31"/>
      <c r="AE3127" s="31"/>
      <c r="AF3127" s="31"/>
      <c r="AG3127" s="31"/>
      <c r="AH3127" s="31"/>
    </row>
    <row r="3128" spans="1:34" x14ac:dyDescent="0.4">
      <c r="A3128" s="31">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31"/>
      <c r="C3128" s="25" t="str">
        <f t="shared" si="96"/>
        <v>001</v>
      </c>
      <c r="D3128" s="31"/>
      <c r="E3128" s="31"/>
      <c r="F3128" s="31" t="str">
        <f>IF(A3128&lt;&gt;"", _xlfn.IFNA(INDEX(Grunddaten!$A$9:$S$159,MATCH(A3128,Input_Lieferant!$B$9:$B$158,0),MATCH(W3128,Grunddaten!$A$8:$M$8,0)),""), "")&amp;""</f>
        <v>1.74</v>
      </c>
      <c r="G3128" s="31"/>
      <c r="H3128" s="31"/>
      <c r="I3128" s="31"/>
      <c r="J3128" s="31"/>
      <c r="K3128" s="31"/>
      <c r="L3128" s="31"/>
      <c r="M3128" s="31"/>
      <c r="N3128" s="31"/>
      <c r="O3128" s="31"/>
      <c r="P3128" s="31"/>
      <c r="Q3128" s="31"/>
      <c r="R3128" s="31"/>
      <c r="S3128" s="31"/>
      <c r="T3128" s="31"/>
      <c r="U3128" s="31"/>
      <c r="V3128" s="31"/>
      <c r="W3128" s="31" t="str">
        <f t="shared" si="97"/>
        <v>V_REVEIGEN</v>
      </c>
      <c r="X3128" s="31"/>
      <c r="Y3128" s="31"/>
      <c r="Z3128" s="31"/>
      <c r="AA3128" s="31"/>
      <c r="AB3128" s="31"/>
      <c r="AC3128" s="31"/>
      <c r="AD3128" s="31"/>
      <c r="AE3128" s="31"/>
      <c r="AF3128" s="31"/>
      <c r="AG3128" s="31"/>
      <c r="AH3128" s="31"/>
    </row>
    <row r="3129" spans="1:34" x14ac:dyDescent="0.4">
      <c r="A3129" s="31">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31"/>
      <c r="C3129" s="25" t="str">
        <f t="shared" si="96"/>
        <v>001</v>
      </c>
      <c r="D3129" s="31"/>
      <c r="E3129" s="31"/>
      <c r="F3129" s="31" t="str">
        <f>IF(A3129&lt;&gt;"", _xlfn.IFNA(INDEX('Systemmanager - Datenassistent'!$A$9:$AE$159,MATCH(A3129,Input_Lieferant!$B$9:$B$158,0),MATCH(W3129,'Systemmanager - Datenassistent'!$A$8:$AE$8,0)),""), "")&amp;""</f>
        <v>qOpdRtBgsTkOyTwpIunNJaKtswUDVL</v>
      </c>
      <c r="G3129" s="31"/>
      <c r="H3129" s="31"/>
      <c r="I3129" s="31"/>
      <c r="J3129" s="31"/>
      <c r="K3129" s="31"/>
      <c r="L3129" s="31"/>
      <c r="M3129" s="31"/>
      <c r="N3129" s="31"/>
      <c r="O3129" s="31"/>
      <c r="P3129" s="31"/>
      <c r="Q3129" s="31"/>
      <c r="R3129" s="31"/>
      <c r="S3129" s="31"/>
      <c r="T3129" s="31"/>
      <c r="U3129" s="31"/>
      <c r="V3129" s="31"/>
      <c r="W3129" s="31" t="str">
        <f t="shared" si="97"/>
        <v>V_SYSTEMMANAGER</v>
      </c>
      <c r="X3129" s="31"/>
      <c r="Y3129" s="31"/>
      <c r="Z3129" s="31"/>
      <c r="AA3129" s="31"/>
      <c r="AB3129" s="31"/>
      <c r="AC3129" s="31"/>
      <c r="AD3129" s="31"/>
      <c r="AE3129" s="31"/>
      <c r="AF3129" s="31"/>
      <c r="AG3129" s="31"/>
      <c r="AH3129" s="31"/>
    </row>
    <row r="3130" spans="1:34" x14ac:dyDescent="0.4">
      <c r="A3130" s="31">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31"/>
      <c r="C3130" s="25" t="str">
        <f t="shared" si="96"/>
        <v>001</v>
      </c>
      <c r="D3130" s="31"/>
      <c r="E3130" s="31"/>
      <c r="F3130" s="31" t="str">
        <f>IF(A3130&lt;&gt;"", _xlfn.IFNA(INDEX(Grunddaten!$A$9:$S$159,MATCH(A3130,Input_Lieferant!$B$9:$B$158,0),MATCH(W3130,Grunddaten!$A$8:$M$8,0)),""), "")&amp;""</f>
        <v>N</v>
      </c>
      <c r="G3130" s="31"/>
      <c r="H3130" s="31"/>
      <c r="I3130" s="31"/>
      <c r="J3130" s="31"/>
      <c r="K3130" s="31"/>
      <c r="L3130" s="31"/>
      <c r="M3130" s="31"/>
      <c r="N3130" s="31"/>
      <c r="O3130" s="31"/>
      <c r="P3130" s="31"/>
      <c r="Q3130" s="31"/>
      <c r="R3130" s="31"/>
      <c r="S3130" s="31"/>
      <c r="T3130" s="31"/>
      <c r="U3130" s="31"/>
      <c r="V3130" s="31"/>
      <c r="W3130" s="31" t="str">
        <f t="shared" si="97"/>
        <v>V_UEBERSETZUNG</v>
      </c>
      <c r="X3130" s="31"/>
      <c r="Y3130" s="31"/>
      <c r="Z3130" s="31"/>
      <c r="AA3130" s="31"/>
      <c r="AB3130" s="31"/>
      <c r="AC3130" s="31"/>
      <c r="AD3130" s="31"/>
      <c r="AE3130" s="31"/>
      <c r="AF3130" s="31"/>
      <c r="AG3130" s="31"/>
      <c r="AH3130" s="31"/>
    </row>
    <row r="3131" spans="1:34" x14ac:dyDescent="0.4">
      <c r="A3131" s="31">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31"/>
      <c r="C3131" s="25" t="str">
        <f t="shared" si="96"/>
        <v>001</v>
      </c>
      <c r="D3131" s="31"/>
      <c r="E3131" s="31"/>
      <c r="F3131" s="31" t="str">
        <f>IF(A3131&lt;&gt;"", _xlfn.IFNA(INDEX('Systemmanager - Datenassistent'!$A$9:$AE$159,MATCH(A3131,Input_Lieferant!$B$9:$B$158,0),MATCH(W3131,'Systemmanager - Datenassistent'!$A$8:$AE$8,0)),""), "")&amp;""</f>
        <v>SHGRUyzajBGmXLVqTttfNDtPssBjJA</v>
      </c>
      <c r="G3131" s="31"/>
      <c r="H3131" s="31"/>
      <c r="I3131" s="31"/>
      <c r="J3131" s="31"/>
      <c r="K3131" s="31"/>
      <c r="L3131" s="31"/>
      <c r="M3131" s="31"/>
      <c r="N3131" s="31"/>
      <c r="O3131" s="31"/>
      <c r="P3131" s="31"/>
      <c r="Q3131" s="31"/>
      <c r="R3131" s="31"/>
      <c r="S3131" s="31"/>
      <c r="T3131" s="31"/>
      <c r="U3131" s="31"/>
      <c r="V3131" s="31"/>
      <c r="W3131" s="31" t="str">
        <f t="shared" si="97"/>
        <v>V_KENNZIFFER</v>
      </c>
      <c r="X3131" s="31"/>
      <c r="Y3131" s="31"/>
      <c r="Z3131" s="31"/>
      <c r="AA3131" s="31"/>
      <c r="AB3131" s="31"/>
      <c r="AC3131" s="31"/>
      <c r="AD3131" s="31"/>
      <c r="AE3131" s="31"/>
      <c r="AF3131" s="31"/>
      <c r="AG3131" s="31"/>
      <c r="AH3131" s="31"/>
    </row>
    <row r="3132" spans="1:34" x14ac:dyDescent="0.4">
      <c r="A3132" s="31">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31"/>
      <c r="C3132" s="25" t="str">
        <f t="shared" si="96"/>
        <v>001</v>
      </c>
      <c r="D3132" s="31"/>
      <c r="E3132" s="31"/>
      <c r="F3132" s="31" t="str">
        <f>IF(A3132&lt;&gt;"", _xlfn.IFNA(INDEX('Systemmanager - Datenassistent'!$A$9:$AE$159,MATCH(A3132,Input_Lieferant!$B$9:$B$158,0),MATCH(W3132,'Systemmanager - Datenassistent'!$A$8:$AE$8,0)),""), "")&amp;""</f>
        <v>eQqQmzCTtNHrIXkekLXqEeodqyPHGw</v>
      </c>
      <c r="G3132" s="31"/>
      <c r="H3132" s="31"/>
      <c r="I3132" s="31"/>
      <c r="J3132" s="31"/>
      <c r="K3132" s="31"/>
      <c r="L3132" s="31"/>
      <c r="M3132" s="31"/>
      <c r="N3132" s="31"/>
      <c r="O3132" s="31"/>
      <c r="P3132" s="31"/>
      <c r="Q3132" s="31"/>
      <c r="R3132" s="31"/>
      <c r="S3132" s="31"/>
      <c r="T3132" s="31"/>
      <c r="U3132" s="31"/>
      <c r="V3132" s="31"/>
      <c r="W3132" s="31" t="str">
        <f t="shared" si="97"/>
        <v>V_NEXT_HIGHER</v>
      </c>
      <c r="X3132" s="31"/>
      <c r="Y3132" s="31"/>
      <c r="Z3132" s="31"/>
      <c r="AA3132" s="31"/>
      <c r="AB3132" s="31"/>
      <c r="AC3132" s="31"/>
      <c r="AD3132" s="31"/>
      <c r="AE3132" s="31"/>
      <c r="AF3132" s="31"/>
      <c r="AG3132" s="31"/>
      <c r="AH3132" s="31"/>
    </row>
    <row r="3133" spans="1:34" x14ac:dyDescent="0.4">
      <c r="A3133" s="31">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31"/>
      <c r="C3133" s="25" t="str">
        <f t="shared" si="96"/>
        <v>001</v>
      </c>
      <c r="D3133" s="31"/>
      <c r="E3133" s="31"/>
      <c r="F3133" s="31" t="str">
        <f>IF(A3133&lt;&gt;"", _xlfn.IFNA(INDEX(Grunddaten!$A$9:$S$159,MATCH(A3133,Input_Lieferant!$B$9:$B$158,0),MATCH(W3133,Grunddaten!$A$8:$M$8,0)),""), "")&amp;""</f>
        <v>J</v>
      </c>
      <c r="G3133" s="31"/>
      <c r="H3133" s="31"/>
      <c r="I3133" s="31"/>
      <c r="J3133" s="31"/>
      <c r="K3133" s="31"/>
      <c r="L3133" s="31"/>
      <c r="M3133" s="31"/>
      <c r="N3133" s="31"/>
      <c r="O3133" s="31"/>
      <c r="P3133" s="31"/>
      <c r="Q3133" s="31"/>
      <c r="R3133" s="31"/>
      <c r="S3133" s="31"/>
      <c r="T3133" s="31"/>
      <c r="U3133" s="31"/>
      <c r="V3133" s="31"/>
      <c r="W3133" s="31" t="str">
        <f t="shared" si="97"/>
        <v>V_ZERTFLUG</v>
      </c>
      <c r="X3133" s="31"/>
      <c r="Y3133" s="31"/>
      <c r="Z3133" s="31"/>
      <c r="AA3133" s="31"/>
      <c r="AB3133" s="31"/>
      <c r="AC3133" s="31"/>
      <c r="AD3133" s="31"/>
      <c r="AE3133" s="31"/>
      <c r="AF3133" s="31"/>
      <c r="AG3133" s="31"/>
      <c r="AH3133" s="31"/>
    </row>
    <row r="3134" spans="1:34" x14ac:dyDescent="0.4">
      <c r="A3134" s="31">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31"/>
      <c r="C3134" s="25" t="str">
        <f t="shared" si="96"/>
        <v>001</v>
      </c>
      <c r="D3134" s="31"/>
      <c r="E3134" s="31"/>
      <c r="F3134" s="31" t="str">
        <f>IF(A3134&lt;&gt;"", _xlfn.IFNA(INDEX('Systemmanager - Datenassistent'!$A$9:$AE$159,MATCH(A3134,Input_Lieferant!$B$9:$B$158,0),MATCH(W3134,'Systemmanager - Datenassistent'!$A$8:$AE$8,0)),""), "")&amp;""</f>
        <v>X</v>
      </c>
      <c r="G3134" s="31"/>
      <c r="H3134" s="31"/>
      <c r="I3134" s="31"/>
      <c r="J3134" s="31"/>
      <c r="K3134" s="31"/>
      <c r="L3134" s="31"/>
      <c r="M3134" s="31"/>
      <c r="N3134" s="31"/>
      <c r="O3134" s="31"/>
      <c r="P3134" s="31"/>
      <c r="Q3134" s="31"/>
      <c r="R3134" s="31"/>
      <c r="S3134" s="31"/>
      <c r="T3134" s="31"/>
      <c r="U3134" s="31"/>
      <c r="V3134" s="31"/>
      <c r="W3134" s="31" t="str">
        <f t="shared" si="97"/>
        <v>V_APM</v>
      </c>
      <c r="X3134" s="31"/>
      <c r="Y3134" s="31"/>
      <c r="Z3134" s="31"/>
      <c r="AA3134" s="31"/>
      <c r="AB3134" s="31"/>
      <c r="AC3134" s="31"/>
      <c r="AD3134" s="31"/>
      <c r="AE3134" s="31"/>
      <c r="AF3134" s="31"/>
      <c r="AG3134" s="31"/>
      <c r="AH3134" s="31"/>
    </row>
    <row r="3135" spans="1:34" x14ac:dyDescent="0.4">
      <c r="A3135" s="31">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31"/>
      <c r="C3135" s="25" t="str">
        <f t="shared" si="96"/>
        <v>001</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V_CHEOPS</v>
      </c>
      <c r="X3135" s="31"/>
      <c r="Y3135" s="31"/>
      <c r="Z3135" s="31"/>
      <c r="AA3135" s="31"/>
      <c r="AB3135" s="31"/>
      <c r="AC3135" s="31"/>
      <c r="AD3135" s="31"/>
      <c r="AE3135" s="31"/>
      <c r="AF3135" s="31"/>
      <c r="AG3135" s="31"/>
      <c r="AH3135" s="31"/>
    </row>
    <row r="3136" spans="1:34" x14ac:dyDescent="0.4">
      <c r="A3136" s="31">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31"/>
      <c r="C3136" s="25" t="str">
        <f t="shared" si="96"/>
        <v>001</v>
      </c>
      <c r="D3136" s="31"/>
      <c r="E3136" s="31"/>
      <c r="F3136" s="31" t="str">
        <f>IF(A3136&lt;&gt;"", _xlfn.IFNA(INDEX('Systemmanager - Datenassistent'!$A$9:$AE$159,MATCH(A3136,Input_Lieferant!$B$9:$B$158,0),MATCH(W3136,'Systemmanager - Datenassistent'!$A$8:$AE$8,0)),""), "")&amp;""</f>
        <v>X</v>
      </c>
      <c r="G3136" s="31"/>
      <c r="H3136" s="31"/>
      <c r="I3136" s="31"/>
      <c r="J3136" s="31"/>
      <c r="K3136" s="31"/>
      <c r="L3136" s="31"/>
      <c r="M3136" s="31"/>
      <c r="N3136" s="31"/>
      <c r="O3136" s="31"/>
      <c r="P3136" s="31"/>
      <c r="Q3136" s="31"/>
      <c r="R3136" s="31"/>
      <c r="S3136" s="31"/>
      <c r="T3136" s="31"/>
      <c r="U3136" s="31"/>
      <c r="V3136" s="31"/>
      <c r="W3136" s="31" t="str">
        <f t="shared" si="97"/>
        <v>V_SVSAA</v>
      </c>
      <c r="X3136" s="31"/>
      <c r="Y3136" s="31"/>
      <c r="Z3136" s="31"/>
      <c r="AA3136" s="31"/>
      <c r="AB3136" s="31"/>
      <c r="AC3136" s="31"/>
      <c r="AD3136" s="31"/>
      <c r="AE3136" s="31"/>
      <c r="AF3136" s="31"/>
      <c r="AG3136" s="31"/>
      <c r="AH3136" s="31"/>
    </row>
    <row r="3137" spans="1:34" x14ac:dyDescent="0.4">
      <c r="A3137" s="31">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31"/>
      <c r="C3137" s="25" t="str">
        <f t="shared" si="96"/>
        <v>001</v>
      </c>
      <c r="D3137" s="31"/>
      <c r="E3137" s="31"/>
      <c r="F3137" s="31" t="str">
        <f>IF(A3137&lt;&gt;"", IFERROR(ROUND(INDEX(Input_Lieferant!$A$9:$AS$159,MATCH(A3137,Input_Lieferant!$B$9:$B$158,0),MATCH(W3137,Input_Lieferant!$A$8:$AS$8,0)),2),""), "")&amp;""</f>
        <v>7.02</v>
      </c>
      <c r="G3137" s="31"/>
      <c r="H3137" s="31"/>
      <c r="I3137" s="31"/>
      <c r="J3137" s="31"/>
      <c r="K3137" s="31"/>
      <c r="L3137" s="31"/>
      <c r="M3137" s="31"/>
      <c r="N3137" s="31"/>
      <c r="O3137" s="31"/>
      <c r="P3137" s="31"/>
      <c r="Q3137" s="31"/>
      <c r="R3137" s="31"/>
      <c r="S3137" s="31"/>
      <c r="T3137" s="31"/>
      <c r="U3137" s="31"/>
      <c r="V3137" s="31"/>
      <c r="W3137" s="31" t="str">
        <f t="shared" si="97"/>
        <v>V_BEWERTUNGSPREIS</v>
      </c>
      <c r="X3137" s="31"/>
      <c r="Y3137" s="31"/>
      <c r="Z3137" s="31"/>
      <c r="AA3137" s="31"/>
      <c r="AB3137" s="31"/>
      <c r="AC3137" s="31"/>
      <c r="AD3137" s="31"/>
      <c r="AE3137" s="31"/>
      <c r="AF3137" s="31"/>
      <c r="AG3137" s="31"/>
      <c r="AH3137" s="31"/>
    </row>
    <row r="3138" spans="1:34" x14ac:dyDescent="0.4">
      <c r="A3138" s="31">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31"/>
      <c r="C3138" s="25" t="str">
        <f t="shared" ref="C3138:C3201" si="98">IF(A3138="","","001")</f>
        <v>001</v>
      </c>
      <c r="D3138" s="31"/>
      <c r="E3138" s="31"/>
      <c r="F3138" s="31" t="str">
        <f>IF(A3138&lt;&gt;"", _xlfn.IFNA(INDEX(Input_Lieferant!$A$9:$AS$159,MATCH(A3138,Input_Lieferant!$B$9:$B$158,0),MATCH(W3138,Input_Lieferant!$A$8:$AS$8,0)),""), "")&amp;""</f>
        <v>CHF</v>
      </c>
      <c r="G3138" s="31"/>
      <c r="H3138" s="31"/>
      <c r="I3138" s="31"/>
      <c r="J3138" s="31"/>
      <c r="K3138" s="31"/>
      <c r="L3138" s="31"/>
      <c r="M3138" s="31"/>
      <c r="N3138" s="31"/>
      <c r="O3138" s="31"/>
      <c r="P3138" s="31"/>
      <c r="Q3138" s="31"/>
      <c r="R3138" s="31"/>
      <c r="S3138" s="31"/>
      <c r="T3138" s="31"/>
      <c r="U3138" s="31"/>
      <c r="V3138" s="31"/>
      <c r="W3138" s="31" t="str">
        <f t="shared" si="97"/>
        <v>V_WAEHRUNG</v>
      </c>
      <c r="X3138" s="31"/>
      <c r="Y3138" s="31"/>
      <c r="Z3138" s="31"/>
      <c r="AA3138" s="31"/>
      <c r="AB3138" s="31"/>
      <c r="AC3138" s="31"/>
      <c r="AD3138" s="31"/>
      <c r="AE3138" s="31"/>
      <c r="AF3138" s="31"/>
      <c r="AG3138" s="31"/>
      <c r="AH3138" s="31"/>
    </row>
    <row r="3139" spans="1:34" x14ac:dyDescent="0.4">
      <c r="A3139" s="31">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31"/>
      <c r="C3139" s="25" t="str">
        <f t="shared" si="98"/>
        <v>001</v>
      </c>
      <c r="D3139" s="31"/>
      <c r="E3139" s="31"/>
      <c r="F3139" s="31" t="str">
        <f>IF(A3139&lt;&gt;"", _xlfn.IFNA(INDEX(Input_Lieferant!$A$9:$AS$159,MATCH(A3139,Input_Lieferant!$B$9:$B$158,0),MATCH(W3139,Input_Lieferant!$A$8:$AS$8,0)),""), "")&amp;""</f>
        <v>53</v>
      </c>
      <c r="G3139" s="31"/>
      <c r="H3139" s="31"/>
      <c r="I3139" s="31"/>
      <c r="J3139" s="31"/>
      <c r="K3139" s="31"/>
      <c r="L3139" s="31"/>
      <c r="M3139" s="31"/>
      <c r="N3139" s="31"/>
      <c r="O3139" s="31"/>
      <c r="P3139" s="31"/>
      <c r="Q3139" s="31"/>
      <c r="R3139" s="31"/>
      <c r="S3139" s="31"/>
      <c r="T3139" s="31"/>
      <c r="U3139" s="31"/>
      <c r="V3139" s="31"/>
      <c r="W3139" s="31" t="str">
        <f t="shared" si="97"/>
        <v>V_PREISEINHEIT</v>
      </c>
      <c r="X3139" s="31"/>
      <c r="Y3139" s="31"/>
      <c r="Z3139" s="31"/>
      <c r="AA3139" s="31"/>
      <c r="AB3139" s="31"/>
      <c r="AC3139" s="31"/>
      <c r="AD3139" s="31"/>
      <c r="AE3139" s="31"/>
      <c r="AF3139" s="31"/>
      <c r="AG3139" s="31"/>
      <c r="AH3139" s="31"/>
    </row>
    <row r="3140" spans="1:34" x14ac:dyDescent="0.4">
      <c r="A3140" s="31">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31"/>
      <c r="C3140" s="25" t="str">
        <f t="shared" si="98"/>
        <v>001</v>
      </c>
      <c r="D3140" s="31"/>
      <c r="E3140" s="31"/>
      <c r="F3140" s="31">
        <f ca="1">IF(A3140&lt;&gt;"",NOW(),"")</f>
        <v>45755.458306828703</v>
      </c>
      <c r="G3140" s="31"/>
      <c r="H3140" s="31"/>
      <c r="I3140" s="31"/>
      <c r="J3140" s="31"/>
      <c r="K3140" s="31"/>
      <c r="L3140" s="31"/>
      <c r="M3140" s="31"/>
      <c r="N3140" s="31"/>
      <c r="O3140" s="31"/>
      <c r="P3140" s="31"/>
      <c r="Q3140" s="31"/>
      <c r="R3140" s="31"/>
      <c r="S3140" s="31"/>
      <c r="T3140" s="31"/>
      <c r="U3140" s="31"/>
      <c r="V3140" s="31"/>
      <c r="W3140" s="31" t="str">
        <f t="shared" si="97"/>
        <v>V_GUELTIGAB</v>
      </c>
      <c r="X3140" s="31"/>
      <c r="Y3140" s="31"/>
      <c r="Z3140" s="31"/>
      <c r="AA3140" s="31"/>
      <c r="AB3140" s="31"/>
      <c r="AC3140" s="31"/>
      <c r="AD3140" s="31"/>
      <c r="AE3140" s="31"/>
      <c r="AF3140" s="31"/>
      <c r="AG3140" s="31"/>
      <c r="AH3140" s="31"/>
    </row>
    <row r="3141" spans="1:34" x14ac:dyDescent="0.4">
      <c r="A3141" s="31">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31"/>
      <c r="C3141" s="25" t="str">
        <f t="shared" si="98"/>
        <v>001</v>
      </c>
      <c r="D3141" s="31"/>
      <c r="E3141" s="31"/>
      <c r="F3141" s="31" t="str">
        <f>IF(A3141&lt;&gt;"", _xlfn.IFNA(INDEX('Systemmanager - Datenassistent'!$A$9:$AE$159,MATCH(A3141,Input_Lieferant!$B$9:$B$158,0),MATCH(W3141,'Systemmanager - Datenassistent'!$A$8:$AE$8,0)),""), "")&amp;""</f>
        <v/>
      </c>
      <c r="G3141" s="31"/>
      <c r="H3141" s="31"/>
      <c r="I3141" s="31"/>
      <c r="J3141" s="31"/>
      <c r="K3141" s="31"/>
      <c r="L3141" s="31"/>
      <c r="M3141" s="31"/>
      <c r="N3141" s="31"/>
      <c r="O3141" s="31"/>
      <c r="P3141" s="31"/>
      <c r="Q3141" s="31"/>
      <c r="R3141" s="31"/>
      <c r="S3141" s="31"/>
      <c r="T3141" s="31"/>
      <c r="U3141" s="31"/>
      <c r="V3141" s="31"/>
      <c r="W3141" s="31" t="str">
        <f t="shared" si="97"/>
        <v>V_MIET_RELEVANZ</v>
      </c>
      <c r="X3141" s="31"/>
      <c r="Y3141" s="31"/>
      <c r="Z3141" s="31"/>
      <c r="AA3141" s="31"/>
      <c r="AB3141" s="31"/>
      <c r="AC3141" s="31"/>
      <c r="AD3141" s="31"/>
      <c r="AE3141" s="31"/>
      <c r="AF3141" s="31"/>
      <c r="AG3141" s="31"/>
      <c r="AH3141" s="31"/>
    </row>
    <row r="3142" spans="1:34" x14ac:dyDescent="0.4">
      <c r="A3142" s="31">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31"/>
      <c r="C3142" s="25" t="str">
        <f t="shared" si="98"/>
        <v>001</v>
      </c>
      <c r="D3142" s="31"/>
      <c r="E3142" s="31"/>
      <c r="F3142" s="31" t="str">
        <f>IF(A3142&lt;&gt;"", _xlfn.IFNA(INDEX('Systemmanager - Datenassistent'!$A$9:$AE$159,MATCH(A3142,Input_Lieferant!$B$9:$B$158,0),MATCH(W3142,'Systemmanager - Datenassistent'!$A$8:$AE$8,0)),""), "")&amp;""</f>
        <v>7</v>
      </c>
      <c r="G3142" s="31"/>
      <c r="H3142" s="31"/>
      <c r="I3142" s="31"/>
      <c r="J3142" s="31"/>
      <c r="K3142" s="31"/>
      <c r="L3142" s="31"/>
      <c r="M3142" s="31"/>
      <c r="N3142" s="31"/>
      <c r="O3142" s="31"/>
      <c r="P3142" s="31"/>
      <c r="Q3142" s="31"/>
      <c r="R3142" s="31"/>
      <c r="S3142" s="31"/>
      <c r="T3142" s="31"/>
      <c r="U3142" s="31"/>
      <c r="V3142" s="31"/>
      <c r="W3142" s="31" t="str">
        <f t="shared" si="97"/>
        <v>V_NACHSCHUBKLASSE</v>
      </c>
      <c r="X3142" s="31"/>
      <c r="Y3142" s="31"/>
      <c r="Z3142" s="31"/>
      <c r="AA3142" s="31"/>
      <c r="AB3142" s="31"/>
      <c r="AC3142" s="31"/>
      <c r="AD3142" s="31"/>
      <c r="AE3142" s="31"/>
      <c r="AF3142" s="31"/>
      <c r="AG3142" s="31"/>
      <c r="AH3142" s="31"/>
    </row>
    <row r="3143" spans="1:34" x14ac:dyDescent="0.4">
      <c r="A3143" s="31">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31"/>
      <c r="C3143" s="25" t="str">
        <f t="shared" si="98"/>
        <v>001</v>
      </c>
      <c r="D3143" s="31"/>
      <c r="E3143" s="31"/>
      <c r="F3143" s="31" t="str">
        <f>IF(A3143&lt;&gt;"", _xlfn.IFNA(INDEX(Input_Lieferant!$A$9:$AS$159,MATCH(A3143,Input_Lieferant!$B$9:$B$158,0),MATCH(W3143,Input_Lieferant!$A$8:$AS$8,0)),""), "")&amp;""</f>
        <v>57</v>
      </c>
      <c r="G3143" s="31"/>
      <c r="H3143" s="31"/>
      <c r="I3143" s="31"/>
      <c r="J3143" s="31"/>
      <c r="K3143" s="31"/>
      <c r="L3143" s="31"/>
      <c r="M3143" s="31"/>
      <c r="N3143" s="31"/>
      <c r="O3143" s="31"/>
      <c r="P3143" s="31"/>
      <c r="Q3143" s="31"/>
      <c r="R3143" s="31"/>
      <c r="S3143" s="31"/>
      <c r="T3143" s="31"/>
      <c r="U3143" s="31"/>
      <c r="V3143" s="31"/>
      <c r="W3143" s="31" t="str">
        <f t="shared" si="97"/>
        <v>V_LAGERFAEHIGKEIT</v>
      </c>
      <c r="X3143" s="31"/>
      <c r="Y3143" s="31"/>
      <c r="Z3143" s="31"/>
      <c r="AA3143" s="31"/>
      <c r="AB3143" s="31"/>
      <c r="AC3143" s="31"/>
      <c r="AD3143" s="31"/>
      <c r="AE3143" s="31"/>
      <c r="AF3143" s="31"/>
      <c r="AG3143" s="31"/>
      <c r="AH3143" s="31"/>
    </row>
    <row r="3144" spans="1:34" x14ac:dyDescent="0.4">
      <c r="A3144" s="31">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31"/>
      <c r="C3144" s="25" t="str">
        <f t="shared" si="98"/>
        <v>001</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31"/>
      <c r="H3144" s="31"/>
      <c r="I3144" s="31"/>
      <c r="J3144" s="31"/>
      <c r="K3144" s="31"/>
      <c r="L3144" s="31"/>
      <c r="M3144" s="31"/>
      <c r="N3144" s="31"/>
      <c r="O3144" s="31"/>
      <c r="P3144" s="31"/>
      <c r="Q3144" s="31"/>
      <c r="R3144" s="31"/>
      <c r="S3144" s="31"/>
      <c r="T3144" s="31"/>
      <c r="U3144" s="31"/>
      <c r="V3144" s="31"/>
      <c r="W3144" s="31" t="str">
        <f t="shared" si="97"/>
        <v>V_BETRIEBSMITTEL</v>
      </c>
      <c r="X3144" s="31"/>
      <c r="Y3144" s="31"/>
      <c r="Z3144" s="31"/>
      <c r="AA3144" s="31"/>
      <c r="AB3144" s="31"/>
      <c r="AC3144" s="31"/>
      <c r="AD3144" s="31"/>
      <c r="AE3144" s="31"/>
      <c r="AF3144" s="31"/>
      <c r="AG3144" s="31"/>
      <c r="AH3144" s="31"/>
    </row>
    <row r="3145" spans="1:34" x14ac:dyDescent="0.4">
      <c r="A3145" s="31">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31"/>
      <c r="C3145" s="25" t="str">
        <f t="shared" si="98"/>
        <v>001</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V_SONDERBETRIEBSMITTEL_MKZ</v>
      </c>
      <c r="X3145" s="31"/>
      <c r="Y3145" s="31"/>
      <c r="Z3145" s="31"/>
      <c r="AA3145" s="31"/>
      <c r="AB3145" s="31"/>
      <c r="AC3145" s="31"/>
      <c r="AD3145" s="31"/>
      <c r="AE3145" s="31"/>
      <c r="AF3145" s="31"/>
      <c r="AG3145" s="31"/>
      <c r="AH3145" s="31"/>
    </row>
    <row r="3146" spans="1:34" x14ac:dyDescent="0.4">
      <c r="A3146" s="31">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31"/>
      <c r="C3146" s="25" t="str">
        <f t="shared" si="98"/>
        <v>001</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V_SONDERBETRIEBSMITTEL_PRD</v>
      </c>
      <c r="X3146" s="31"/>
      <c r="Y3146" s="31"/>
      <c r="Z3146" s="31"/>
      <c r="AA3146" s="31"/>
      <c r="AB3146" s="31"/>
      <c r="AC3146" s="31"/>
      <c r="AD3146" s="31"/>
      <c r="AE3146" s="31"/>
      <c r="AF3146" s="31"/>
      <c r="AG3146" s="31"/>
      <c r="AH3146" s="31"/>
    </row>
    <row r="3147" spans="1:34" x14ac:dyDescent="0.4">
      <c r="A3147" s="31">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31"/>
      <c r="C3147" s="25" t="str">
        <f t="shared" si="98"/>
        <v>001</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V_SONDERBETRIEBSMITTEL_TRP</v>
      </c>
      <c r="X3147" s="31"/>
      <c r="Y3147" s="31"/>
      <c r="Z3147" s="31"/>
      <c r="AA3147" s="31"/>
      <c r="AB3147" s="31"/>
      <c r="AC3147" s="31"/>
      <c r="AD3147" s="31"/>
      <c r="AE3147" s="31"/>
      <c r="AF3147" s="31"/>
      <c r="AG3147" s="31"/>
      <c r="AH3147" s="31"/>
    </row>
    <row r="3148" spans="1:34" x14ac:dyDescent="0.4">
      <c r="A3148" s="31">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31"/>
      <c r="C3148" s="25" t="str">
        <f t="shared" si="98"/>
        <v>001</v>
      </c>
      <c r="D3148" s="31"/>
      <c r="E3148" s="31"/>
      <c r="F3148" s="31" t="str">
        <f>IF(A3148&lt;&gt;"", _xlfn.IFNA(INDEX(Grunddaten!$A$9:$S$159,MATCH(A3148,Input_Lieferant!$B$9:$B$158,0),MATCH(W3148,Grunddaten!$A$8:$M$8,0)),""), "")&amp;""</f>
        <v>NjdiiXnwEVscqEylwkfsVhCUpFRBwl</v>
      </c>
      <c r="G3148" s="31"/>
      <c r="H3148" s="31"/>
      <c r="I3148" s="31"/>
      <c r="J3148" s="31"/>
      <c r="K3148" s="31"/>
      <c r="L3148" s="31"/>
      <c r="M3148" s="31"/>
      <c r="N3148" s="31"/>
      <c r="O3148" s="31"/>
      <c r="P3148" s="31"/>
      <c r="Q3148" s="31"/>
      <c r="R3148" s="31"/>
      <c r="S3148" s="31"/>
      <c r="T3148" s="31"/>
      <c r="U3148" s="31"/>
      <c r="V3148" s="31"/>
      <c r="W3148" s="31" t="str">
        <f t="shared" si="97"/>
        <v>V_A_NUMMER</v>
      </c>
      <c r="X3148" s="31"/>
      <c r="Y3148" s="31"/>
      <c r="Z3148" s="31"/>
      <c r="AA3148" s="31"/>
      <c r="AB3148" s="31"/>
      <c r="AC3148" s="31"/>
      <c r="AD3148" s="31"/>
      <c r="AE3148" s="31"/>
      <c r="AF3148" s="31"/>
      <c r="AG3148" s="31"/>
      <c r="AH3148" s="31"/>
    </row>
    <row r="3149" spans="1:34" x14ac:dyDescent="0.4">
      <c r="A3149" s="31">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31"/>
      <c r="C3149" s="25" t="str">
        <f t="shared" si="98"/>
        <v>001</v>
      </c>
      <c r="D3149" s="31"/>
      <c r="E3149" s="31"/>
      <c r="F3149" s="31" t="str">
        <f>IF(A3149&lt;&gt;"", _xlfn.IFNA(INDEX(Grunddaten!$A$9:$S$159,MATCH(A3149,Input_Lieferant!$B$9:$B$158,0),MATCH(W3149,Grunddaten!$A$8:$M$8,0)),""), "")&amp;""</f>
        <v>4.9</v>
      </c>
      <c r="G3149" s="31"/>
      <c r="H3149" s="31"/>
      <c r="I3149" s="31"/>
      <c r="J3149" s="31"/>
      <c r="K3149" s="31"/>
      <c r="L3149" s="31"/>
      <c r="M3149" s="31"/>
      <c r="N3149" s="31"/>
      <c r="O3149" s="31"/>
      <c r="P3149" s="31"/>
      <c r="Q3149" s="31"/>
      <c r="R3149" s="31"/>
      <c r="S3149" s="31"/>
      <c r="T3149" s="31"/>
      <c r="U3149" s="31"/>
      <c r="V3149" s="31"/>
      <c r="W3149" s="31" t="str">
        <f t="shared" si="97"/>
        <v>V_REVFREMD</v>
      </c>
      <c r="X3149" s="31"/>
      <c r="Y3149" s="31"/>
      <c r="Z3149" s="31"/>
      <c r="AA3149" s="31"/>
      <c r="AB3149" s="31"/>
      <c r="AC3149" s="31"/>
      <c r="AD3149" s="31"/>
      <c r="AE3149" s="31"/>
      <c r="AF3149" s="31"/>
      <c r="AG3149" s="31"/>
      <c r="AH3149" s="31"/>
    </row>
    <row r="3150" spans="1:34" x14ac:dyDescent="0.4">
      <c r="A3150" s="31">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31"/>
      <c r="C3150" s="25" t="str">
        <f t="shared" si="98"/>
        <v>001</v>
      </c>
      <c r="D3150" s="31"/>
      <c r="E3150" s="31"/>
      <c r="F3150" s="31" t="str">
        <f>IF(A3150&lt;&gt;"", _xlfn.IFNA(INDEX(Grunddaten!$A$9:$S$159,MATCH(A3150,Input_Lieferant!$B$9:$B$158,0),MATCH(W3150,Grunddaten!$A$8:$M$8,0)),""), "")&amp;""</f>
        <v>3.91</v>
      </c>
      <c r="G3150" s="31"/>
      <c r="H3150" s="31"/>
      <c r="I3150" s="31"/>
      <c r="J3150" s="31"/>
      <c r="K3150" s="31"/>
      <c r="L3150" s="31"/>
      <c r="M3150" s="31"/>
      <c r="N3150" s="31"/>
      <c r="O3150" s="31"/>
      <c r="P3150" s="31"/>
      <c r="Q3150" s="31"/>
      <c r="R3150" s="31"/>
      <c r="S3150" s="31"/>
      <c r="T3150" s="31"/>
      <c r="U3150" s="31"/>
      <c r="V3150" s="31"/>
      <c r="W3150" s="31" t="str">
        <f t="shared" si="97"/>
        <v>V_REVEIGEN</v>
      </c>
      <c r="X3150" s="31"/>
      <c r="Y3150" s="31"/>
      <c r="Z3150" s="31"/>
      <c r="AA3150" s="31"/>
      <c r="AB3150" s="31"/>
      <c r="AC3150" s="31"/>
      <c r="AD3150" s="31"/>
      <c r="AE3150" s="31"/>
      <c r="AF3150" s="31"/>
      <c r="AG3150" s="31"/>
      <c r="AH3150" s="31"/>
    </row>
    <row r="3151" spans="1:34" x14ac:dyDescent="0.4">
      <c r="A3151" s="31">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31"/>
      <c r="C3151" s="25" t="str">
        <f t="shared" si="98"/>
        <v>001</v>
      </c>
      <c r="D3151" s="31"/>
      <c r="E3151" s="31"/>
      <c r="F3151" s="31" t="str">
        <f>IF(A3151&lt;&gt;"", _xlfn.IFNA(INDEX('Systemmanager - Datenassistent'!$A$9:$AE$159,MATCH(A3151,Input_Lieferant!$B$9:$B$158,0),MATCH(W3151,'Systemmanager - Datenassistent'!$A$8:$AE$8,0)),""), "")&amp;""</f>
        <v>JKTTCwbfOjrgHaypRGgUuXKotvcGkI</v>
      </c>
      <c r="G3151" s="31"/>
      <c r="H3151" s="31"/>
      <c r="I3151" s="31"/>
      <c r="J3151" s="31"/>
      <c r="K3151" s="31"/>
      <c r="L3151" s="31"/>
      <c r="M3151" s="31"/>
      <c r="N3151" s="31"/>
      <c r="O3151" s="31"/>
      <c r="P3151" s="31"/>
      <c r="Q3151" s="31"/>
      <c r="R3151" s="31"/>
      <c r="S3151" s="31"/>
      <c r="T3151" s="31"/>
      <c r="U3151" s="31"/>
      <c r="V3151" s="31"/>
      <c r="W3151" s="31" t="str">
        <f t="shared" si="97"/>
        <v>V_SYSTEMMANAGER</v>
      </c>
      <c r="X3151" s="31"/>
      <c r="Y3151" s="31"/>
      <c r="Z3151" s="31"/>
      <c r="AA3151" s="31"/>
      <c r="AB3151" s="31"/>
      <c r="AC3151" s="31"/>
      <c r="AD3151" s="31"/>
      <c r="AE3151" s="31"/>
      <c r="AF3151" s="31"/>
      <c r="AG3151" s="31"/>
      <c r="AH3151" s="31"/>
    </row>
    <row r="3152" spans="1:34" x14ac:dyDescent="0.4">
      <c r="A3152" s="31">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31"/>
      <c r="C3152" s="25" t="str">
        <f t="shared" si="98"/>
        <v>001</v>
      </c>
      <c r="D3152" s="31"/>
      <c r="E3152" s="31"/>
      <c r="F3152" s="31" t="str">
        <f>IF(A3152&lt;&gt;"", _xlfn.IFNA(INDEX(Grunddaten!$A$9:$S$159,MATCH(A3152,Input_Lieferant!$B$9:$B$158,0),MATCH(W3152,Grunddaten!$A$8:$M$8,0)),""), "")&amp;""</f>
        <v>N</v>
      </c>
      <c r="G3152" s="31"/>
      <c r="H3152" s="31"/>
      <c r="I3152" s="31"/>
      <c r="J3152" s="31"/>
      <c r="K3152" s="31"/>
      <c r="L3152" s="31"/>
      <c r="M3152" s="31"/>
      <c r="N3152" s="31"/>
      <c r="O3152" s="31"/>
      <c r="P3152" s="31"/>
      <c r="Q3152" s="31"/>
      <c r="R3152" s="31"/>
      <c r="S3152" s="31"/>
      <c r="T3152" s="31"/>
      <c r="U3152" s="31"/>
      <c r="V3152" s="31"/>
      <c r="W3152" s="31" t="str">
        <f t="shared" si="97"/>
        <v>V_UEBERSETZUNG</v>
      </c>
      <c r="X3152" s="31"/>
      <c r="Y3152" s="31"/>
      <c r="Z3152" s="31"/>
      <c r="AA3152" s="31"/>
      <c r="AB3152" s="31"/>
      <c r="AC3152" s="31"/>
      <c r="AD3152" s="31"/>
      <c r="AE3152" s="31"/>
      <c r="AF3152" s="31"/>
      <c r="AG3152" s="31"/>
      <c r="AH3152" s="31"/>
    </row>
    <row r="3153" spans="1:34" x14ac:dyDescent="0.4">
      <c r="A3153" s="31">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31"/>
      <c r="C3153" s="25" t="str">
        <f t="shared" si="98"/>
        <v>001</v>
      </c>
      <c r="D3153" s="31"/>
      <c r="E3153" s="31"/>
      <c r="F3153" s="31" t="str">
        <f>IF(A3153&lt;&gt;"", _xlfn.IFNA(INDEX('Systemmanager - Datenassistent'!$A$9:$AE$159,MATCH(A3153,Input_Lieferant!$B$9:$B$158,0),MATCH(W3153,'Systemmanager - Datenassistent'!$A$8:$AE$8,0)),""), "")&amp;""</f>
        <v>FLFasUvrcUKweLOzRgpmGGCkhKUPvy</v>
      </c>
      <c r="G3153" s="31"/>
      <c r="H3153" s="31"/>
      <c r="I3153" s="31"/>
      <c r="J3153" s="31"/>
      <c r="K3153" s="31"/>
      <c r="L3153" s="31"/>
      <c r="M3153" s="31"/>
      <c r="N3153" s="31"/>
      <c r="O3153" s="31"/>
      <c r="P3153" s="31"/>
      <c r="Q3153" s="31"/>
      <c r="R3153" s="31"/>
      <c r="S3153" s="31"/>
      <c r="T3153" s="31"/>
      <c r="U3153" s="31"/>
      <c r="V3153" s="31"/>
      <c r="W3153" s="31" t="str">
        <f t="shared" si="97"/>
        <v>V_KENNZIFFER</v>
      </c>
      <c r="X3153" s="31"/>
      <c r="Y3153" s="31"/>
      <c r="Z3153" s="31"/>
      <c r="AA3153" s="31"/>
      <c r="AB3153" s="31"/>
      <c r="AC3153" s="31"/>
      <c r="AD3153" s="31"/>
      <c r="AE3153" s="31"/>
      <c r="AF3153" s="31"/>
      <c r="AG3153" s="31"/>
      <c r="AH3153" s="31"/>
    </row>
    <row r="3154" spans="1:34" x14ac:dyDescent="0.4">
      <c r="A3154" s="31">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31"/>
      <c r="C3154" s="25" t="str">
        <f t="shared" si="98"/>
        <v>001</v>
      </c>
      <c r="D3154" s="31"/>
      <c r="E3154" s="31"/>
      <c r="F3154" s="31" t="str">
        <f>IF(A3154&lt;&gt;"", _xlfn.IFNA(INDEX('Systemmanager - Datenassistent'!$A$9:$AE$159,MATCH(A3154,Input_Lieferant!$B$9:$B$158,0),MATCH(W3154,'Systemmanager - Datenassistent'!$A$8:$AE$8,0)),""), "")&amp;""</f>
        <v>HrPCrltgnsARzvqoofxxlbeWWzBcDk</v>
      </c>
      <c r="G3154" s="31"/>
      <c r="H3154" s="31"/>
      <c r="I3154" s="31"/>
      <c r="J3154" s="31"/>
      <c r="K3154" s="31"/>
      <c r="L3154" s="31"/>
      <c r="M3154" s="31"/>
      <c r="N3154" s="31"/>
      <c r="O3154" s="31"/>
      <c r="P3154" s="31"/>
      <c r="Q3154" s="31"/>
      <c r="R3154" s="31"/>
      <c r="S3154" s="31"/>
      <c r="T3154" s="31"/>
      <c r="U3154" s="31"/>
      <c r="V3154" s="31"/>
      <c r="W3154" s="31" t="str">
        <f t="shared" si="97"/>
        <v>V_NEXT_HIGHER</v>
      </c>
      <c r="X3154" s="31"/>
      <c r="Y3154" s="31"/>
      <c r="Z3154" s="31"/>
      <c r="AA3154" s="31"/>
      <c r="AB3154" s="31"/>
      <c r="AC3154" s="31"/>
      <c r="AD3154" s="31"/>
      <c r="AE3154" s="31"/>
      <c r="AF3154" s="31"/>
      <c r="AG3154" s="31"/>
      <c r="AH3154" s="31"/>
    </row>
    <row r="3155" spans="1:34" x14ac:dyDescent="0.4">
      <c r="A3155" s="31">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31"/>
      <c r="C3155" s="25" t="str">
        <f t="shared" si="98"/>
        <v>001</v>
      </c>
      <c r="D3155" s="31"/>
      <c r="E3155" s="31"/>
      <c r="F3155" s="31" t="str">
        <f>IF(A3155&lt;&gt;"", _xlfn.IFNA(INDEX(Grunddaten!$A$9:$S$159,MATCH(A3155,Input_Lieferant!$B$9:$B$158,0),MATCH(W3155,Grunddaten!$A$8:$M$8,0)),""), "")&amp;""</f>
        <v>J</v>
      </c>
      <c r="G3155" s="31"/>
      <c r="H3155" s="31"/>
      <c r="I3155" s="31"/>
      <c r="J3155" s="31"/>
      <c r="K3155" s="31"/>
      <c r="L3155" s="31"/>
      <c r="M3155" s="31"/>
      <c r="N3155" s="31"/>
      <c r="O3155" s="31"/>
      <c r="P3155" s="31"/>
      <c r="Q3155" s="31"/>
      <c r="R3155" s="31"/>
      <c r="S3155" s="31"/>
      <c r="T3155" s="31"/>
      <c r="U3155" s="31"/>
      <c r="V3155" s="31"/>
      <c r="W3155" s="31" t="str">
        <f t="shared" si="97"/>
        <v>V_ZERTFLUG</v>
      </c>
      <c r="X3155" s="31"/>
      <c r="Y3155" s="31"/>
      <c r="Z3155" s="31"/>
      <c r="AA3155" s="31"/>
      <c r="AB3155" s="31"/>
      <c r="AC3155" s="31"/>
      <c r="AD3155" s="31"/>
      <c r="AE3155" s="31"/>
      <c r="AF3155" s="31"/>
      <c r="AG3155" s="31"/>
      <c r="AH3155" s="31"/>
    </row>
    <row r="3156" spans="1:34" x14ac:dyDescent="0.4">
      <c r="A3156" s="31">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31"/>
      <c r="C3156" s="25" t="str">
        <f t="shared" si="98"/>
        <v>001</v>
      </c>
      <c r="D3156" s="31"/>
      <c r="E3156" s="31"/>
      <c r="F3156" s="31" t="str">
        <f>IF(A3156&lt;&gt;"", _xlfn.IFNA(INDEX('Systemmanager - Datenassistent'!$A$9:$AE$159,MATCH(A3156,Input_Lieferant!$B$9:$B$158,0),MATCH(W3156,'Systemmanager - Datenassistent'!$A$8:$AE$8,0)),""), "")&amp;""</f>
        <v>X</v>
      </c>
      <c r="G3156" s="31"/>
      <c r="H3156" s="31"/>
      <c r="I3156" s="31"/>
      <c r="J3156" s="31"/>
      <c r="K3156" s="31"/>
      <c r="L3156" s="31"/>
      <c r="M3156" s="31"/>
      <c r="N3156" s="31"/>
      <c r="O3156" s="31"/>
      <c r="P3156" s="31"/>
      <c r="Q3156" s="31"/>
      <c r="R3156" s="31"/>
      <c r="S3156" s="31"/>
      <c r="T3156" s="31"/>
      <c r="U3156" s="31"/>
      <c r="V3156" s="31"/>
      <c r="W3156" s="31" t="str">
        <f t="shared" si="97"/>
        <v>V_APM</v>
      </c>
      <c r="X3156" s="31"/>
      <c r="Y3156" s="31"/>
      <c r="Z3156" s="31"/>
      <c r="AA3156" s="31"/>
      <c r="AB3156" s="31"/>
      <c r="AC3156" s="31"/>
      <c r="AD3156" s="31"/>
      <c r="AE3156" s="31"/>
      <c r="AF3156" s="31"/>
      <c r="AG3156" s="31"/>
      <c r="AH3156" s="31"/>
    </row>
    <row r="3157" spans="1:34" x14ac:dyDescent="0.4">
      <c r="A3157" s="31">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31"/>
      <c r="C3157" s="25" t="str">
        <f t="shared" si="98"/>
        <v>001</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V_CHEOPS</v>
      </c>
      <c r="X3157" s="31"/>
      <c r="Y3157" s="31"/>
      <c r="Z3157" s="31"/>
      <c r="AA3157" s="31"/>
      <c r="AB3157" s="31"/>
      <c r="AC3157" s="31"/>
      <c r="AD3157" s="31"/>
      <c r="AE3157" s="31"/>
      <c r="AF3157" s="31"/>
      <c r="AG3157" s="31"/>
      <c r="AH3157" s="31"/>
    </row>
    <row r="3158" spans="1:34" x14ac:dyDescent="0.4">
      <c r="A3158" s="31">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31"/>
      <c r="C3158" s="25" t="str">
        <f t="shared" si="98"/>
        <v>001</v>
      </c>
      <c r="D3158" s="31"/>
      <c r="E3158" s="31"/>
      <c r="F3158" s="31" t="str">
        <f>IF(A3158&lt;&gt;"", _xlfn.IFNA(INDEX('Systemmanager - Datenassistent'!$A$9:$AE$159,MATCH(A3158,Input_Lieferant!$B$9:$B$158,0),MATCH(W3158,'Systemmanager - Datenassistent'!$A$8:$AE$8,0)),""), "")&amp;""</f>
        <v/>
      </c>
      <c r="G3158" s="31"/>
      <c r="H3158" s="31"/>
      <c r="I3158" s="31"/>
      <c r="J3158" s="31"/>
      <c r="K3158" s="31"/>
      <c r="L3158" s="31"/>
      <c r="M3158" s="31"/>
      <c r="N3158" s="31"/>
      <c r="O3158" s="31"/>
      <c r="P3158" s="31"/>
      <c r="Q3158" s="31"/>
      <c r="R3158" s="31"/>
      <c r="S3158" s="31"/>
      <c r="T3158" s="31"/>
      <c r="U3158" s="31"/>
      <c r="V3158" s="31"/>
      <c r="W3158" s="31" t="str">
        <f t="shared" si="97"/>
        <v>V_SVSAA</v>
      </c>
      <c r="X3158" s="31"/>
      <c r="Y3158" s="31"/>
      <c r="Z3158" s="31"/>
      <c r="AA3158" s="31"/>
      <c r="AB3158" s="31"/>
      <c r="AC3158" s="31"/>
      <c r="AD3158" s="31"/>
      <c r="AE3158" s="31"/>
      <c r="AF3158" s="31"/>
      <c r="AG3158" s="31"/>
      <c r="AH3158" s="31"/>
    </row>
    <row r="3159" spans="1:34" x14ac:dyDescent="0.4">
      <c r="A3159" s="31">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31"/>
      <c r="C3159" s="25" t="str">
        <f t="shared" si="98"/>
        <v>001</v>
      </c>
      <c r="D3159" s="31"/>
      <c r="E3159" s="31"/>
      <c r="F3159" s="31" t="str">
        <f>IF(A3159&lt;&gt;"", IFERROR(ROUND(INDEX(Input_Lieferant!$A$9:$AS$159,MATCH(A3159,Input_Lieferant!$B$9:$B$158,0),MATCH(W3159,Input_Lieferant!$A$8:$AS$8,0)),2),""), "")&amp;""</f>
        <v>3.58</v>
      </c>
      <c r="G3159" s="31"/>
      <c r="H3159" s="31"/>
      <c r="I3159" s="31"/>
      <c r="J3159" s="31"/>
      <c r="K3159" s="31"/>
      <c r="L3159" s="31"/>
      <c r="M3159" s="31"/>
      <c r="N3159" s="31"/>
      <c r="O3159" s="31"/>
      <c r="P3159" s="31"/>
      <c r="Q3159" s="31"/>
      <c r="R3159" s="31"/>
      <c r="S3159" s="31"/>
      <c r="T3159" s="31"/>
      <c r="U3159" s="31"/>
      <c r="V3159" s="31"/>
      <c r="W3159" s="31" t="str">
        <f t="shared" si="97"/>
        <v>V_BEWERTUNGSPREIS</v>
      </c>
      <c r="X3159" s="31"/>
      <c r="Y3159" s="31"/>
      <c r="Z3159" s="31"/>
      <c r="AA3159" s="31"/>
      <c r="AB3159" s="31"/>
      <c r="AC3159" s="31"/>
      <c r="AD3159" s="31"/>
      <c r="AE3159" s="31"/>
      <c r="AF3159" s="31"/>
      <c r="AG3159" s="31"/>
      <c r="AH3159" s="31"/>
    </row>
    <row r="3160" spans="1:34" x14ac:dyDescent="0.4">
      <c r="A3160" s="31">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31"/>
      <c r="C3160" s="25" t="str">
        <f t="shared" si="98"/>
        <v>001</v>
      </c>
      <c r="D3160" s="31"/>
      <c r="E3160" s="31"/>
      <c r="F3160" s="31" t="str">
        <f>IF(A3160&lt;&gt;"", _xlfn.IFNA(INDEX(Input_Lieferant!$A$9:$AS$159,MATCH(A3160,Input_Lieferant!$B$9:$B$158,0),MATCH(W3160,Input_Lieferant!$A$8:$AS$8,0)),""), "")&amp;""</f>
        <v>CHF</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V_WAEHRUNG</v>
      </c>
      <c r="X3160" s="31"/>
      <c r="Y3160" s="31"/>
      <c r="Z3160" s="31"/>
      <c r="AA3160" s="31"/>
      <c r="AB3160" s="31"/>
      <c r="AC3160" s="31"/>
      <c r="AD3160" s="31"/>
      <c r="AE3160" s="31"/>
      <c r="AF3160" s="31"/>
      <c r="AG3160" s="31"/>
      <c r="AH3160" s="31"/>
    </row>
    <row r="3161" spans="1:34" x14ac:dyDescent="0.4">
      <c r="A3161" s="31">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31"/>
      <c r="C3161" s="25" t="str">
        <f t="shared" si="98"/>
        <v>001</v>
      </c>
      <c r="D3161" s="31"/>
      <c r="E3161" s="31"/>
      <c r="F3161" s="31" t="str">
        <f>IF(A3161&lt;&gt;"", _xlfn.IFNA(INDEX(Input_Lieferant!$A$9:$AS$159,MATCH(A3161,Input_Lieferant!$B$9:$B$158,0),MATCH(W3161,Input_Lieferant!$A$8:$AS$8,0)),""), "")&amp;""</f>
        <v>38</v>
      </c>
      <c r="G3161" s="31"/>
      <c r="H3161" s="31"/>
      <c r="I3161" s="31"/>
      <c r="J3161" s="31"/>
      <c r="K3161" s="31"/>
      <c r="L3161" s="31"/>
      <c r="M3161" s="31"/>
      <c r="N3161" s="31"/>
      <c r="O3161" s="31"/>
      <c r="P3161" s="31"/>
      <c r="Q3161" s="31"/>
      <c r="R3161" s="31"/>
      <c r="S3161" s="31"/>
      <c r="T3161" s="31"/>
      <c r="U3161" s="31"/>
      <c r="V3161" s="31"/>
      <c r="W3161" s="31" t="str">
        <f t="shared" si="99"/>
        <v>V_PREISEINHEIT</v>
      </c>
      <c r="X3161" s="31"/>
      <c r="Y3161" s="31"/>
      <c r="Z3161" s="31"/>
      <c r="AA3161" s="31"/>
      <c r="AB3161" s="31"/>
      <c r="AC3161" s="31"/>
      <c r="AD3161" s="31"/>
      <c r="AE3161" s="31"/>
      <c r="AF3161" s="31"/>
      <c r="AG3161" s="31"/>
      <c r="AH3161" s="31"/>
    </row>
    <row r="3162" spans="1:34" x14ac:dyDescent="0.4">
      <c r="A3162" s="31">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31"/>
      <c r="C3162" s="25" t="str">
        <f t="shared" si="98"/>
        <v>001</v>
      </c>
      <c r="D3162" s="31"/>
      <c r="E3162" s="31"/>
      <c r="F3162" s="31">
        <f ca="1">IF(A3162&lt;&gt;"",NOW(),"")</f>
        <v>45755.458306828703</v>
      </c>
      <c r="G3162" s="31"/>
      <c r="H3162" s="31"/>
      <c r="I3162" s="31"/>
      <c r="J3162" s="31"/>
      <c r="K3162" s="31"/>
      <c r="L3162" s="31"/>
      <c r="M3162" s="31"/>
      <c r="N3162" s="31"/>
      <c r="O3162" s="31"/>
      <c r="P3162" s="31"/>
      <c r="Q3162" s="31"/>
      <c r="R3162" s="31"/>
      <c r="S3162" s="31"/>
      <c r="T3162" s="31"/>
      <c r="U3162" s="31"/>
      <c r="V3162" s="31"/>
      <c r="W3162" s="31" t="str">
        <f t="shared" si="99"/>
        <v>V_GUELTIGAB</v>
      </c>
      <c r="X3162" s="31"/>
      <c r="Y3162" s="31"/>
      <c r="Z3162" s="31"/>
      <c r="AA3162" s="31"/>
      <c r="AB3162" s="31"/>
      <c r="AC3162" s="31"/>
      <c r="AD3162" s="31"/>
      <c r="AE3162" s="31"/>
      <c r="AF3162" s="31"/>
      <c r="AG3162" s="31"/>
      <c r="AH3162" s="31"/>
    </row>
    <row r="3163" spans="1:34" x14ac:dyDescent="0.4">
      <c r="A3163" s="31">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31"/>
      <c r="C3163" s="25" t="str">
        <f t="shared" si="98"/>
        <v>001</v>
      </c>
      <c r="D3163" s="31"/>
      <c r="E3163" s="31"/>
      <c r="F3163" s="31" t="str">
        <f>IF(A3163&lt;&gt;"", _xlfn.IFNA(INDEX('Systemmanager - Datenassistent'!$A$9:$AE$159,MATCH(A3163,Input_Lieferant!$B$9:$B$158,0),MATCH(W3163,'Systemmanager - Datenassistent'!$A$8:$AE$8,0)),""), "")&amp;""</f>
        <v>X</v>
      </c>
      <c r="G3163" s="31"/>
      <c r="H3163" s="31"/>
      <c r="I3163" s="31"/>
      <c r="J3163" s="31"/>
      <c r="K3163" s="31"/>
      <c r="L3163" s="31"/>
      <c r="M3163" s="31"/>
      <c r="N3163" s="31"/>
      <c r="O3163" s="31"/>
      <c r="P3163" s="31"/>
      <c r="Q3163" s="31"/>
      <c r="R3163" s="31"/>
      <c r="S3163" s="31"/>
      <c r="T3163" s="31"/>
      <c r="U3163" s="31"/>
      <c r="V3163" s="31"/>
      <c r="W3163" s="31" t="str">
        <f t="shared" si="99"/>
        <v>V_MIET_RELEVANZ</v>
      </c>
      <c r="X3163" s="31"/>
      <c r="Y3163" s="31"/>
      <c r="Z3163" s="31"/>
      <c r="AA3163" s="31"/>
      <c r="AB3163" s="31"/>
      <c r="AC3163" s="31"/>
      <c r="AD3163" s="31"/>
      <c r="AE3163" s="31"/>
      <c r="AF3163" s="31"/>
      <c r="AG3163" s="31"/>
      <c r="AH3163" s="31"/>
    </row>
    <row r="3164" spans="1:34" x14ac:dyDescent="0.4">
      <c r="A3164" s="31">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31"/>
      <c r="C3164" s="25" t="str">
        <f t="shared" si="98"/>
        <v>001</v>
      </c>
      <c r="D3164" s="31"/>
      <c r="E3164" s="31"/>
      <c r="F3164" s="31" t="str">
        <f>IF(A3164&lt;&gt;"", _xlfn.IFNA(INDEX('Systemmanager - Datenassistent'!$A$9:$AE$159,MATCH(A3164,Input_Lieferant!$B$9:$B$158,0),MATCH(W3164,'Systemmanager - Datenassistent'!$A$8:$AE$8,0)),""), "")&amp;""</f>
        <v>7</v>
      </c>
      <c r="G3164" s="31"/>
      <c r="H3164" s="31"/>
      <c r="I3164" s="31"/>
      <c r="J3164" s="31"/>
      <c r="K3164" s="31"/>
      <c r="L3164" s="31"/>
      <c r="M3164" s="31"/>
      <c r="N3164" s="31"/>
      <c r="O3164" s="31"/>
      <c r="P3164" s="31"/>
      <c r="Q3164" s="31"/>
      <c r="R3164" s="31"/>
      <c r="S3164" s="31"/>
      <c r="T3164" s="31"/>
      <c r="U3164" s="31"/>
      <c r="V3164" s="31"/>
      <c r="W3164" s="31" t="str">
        <f t="shared" si="99"/>
        <v>V_NACHSCHUBKLASSE</v>
      </c>
      <c r="X3164" s="31"/>
      <c r="Y3164" s="31"/>
      <c r="Z3164" s="31"/>
      <c r="AA3164" s="31"/>
      <c r="AB3164" s="31"/>
      <c r="AC3164" s="31"/>
      <c r="AD3164" s="31"/>
      <c r="AE3164" s="31"/>
      <c r="AF3164" s="31"/>
      <c r="AG3164" s="31"/>
      <c r="AH3164" s="31"/>
    </row>
    <row r="3165" spans="1:34" x14ac:dyDescent="0.4">
      <c r="A3165" s="31">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31"/>
      <c r="C3165" s="25" t="str">
        <f t="shared" si="98"/>
        <v>001</v>
      </c>
      <c r="D3165" s="31"/>
      <c r="E3165" s="31"/>
      <c r="F3165" s="31" t="str">
        <f>IF(A3165&lt;&gt;"", _xlfn.IFNA(INDEX(Input_Lieferant!$A$9:$AS$159,MATCH(A3165,Input_Lieferant!$B$9:$B$158,0),MATCH(W3165,Input_Lieferant!$A$8:$AS$8,0)),""), "")&amp;""</f>
        <v>35</v>
      </c>
      <c r="G3165" s="31"/>
      <c r="H3165" s="31"/>
      <c r="I3165" s="31"/>
      <c r="J3165" s="31"/>
      <c r="K3165" s="31"/>
      <c r="L3165" s="31"/>
      <c r="M3165" s="31"/>
      <c r="N3165" s="31"/>
      <c r="O3165" s="31"/>
      <c r="P3165" s="31"/>
      <c r="Q3165" s="31"/>
      <c r="R3165" s="31"/>
      <c r="S3165" s="31"/>
      <c r="T3165" s="31"/>
      <c r="U3165" s="31"/>
      <c r="V3165" s="31"/>
      <c r="W3165" s="31" t="str">
        <f t="shared" si="99"/>
        <v>V_LAGERFAEHIGKEIT</v>
      </c>
      <c r="X3165" s="31"/>
      <c r="Y3165" s="31"/>
      <c r="Z3165" s="31"/>
      <c r="AA3165" s="31"/>
      <c r="AB3165" s="31"/>
      <c r="AC3165" s="31"/>
      <c r="AD3165" s="31"/>
      <c r="AE3165" s="31"/>
      <c r="AF3165" s="31"/>
      <c r="AG3165" s="31"/>
      <c r="AH3165" s="31"/>
    </row>
    <row r="3166" spans="1:34" x14ac:dyDescent="0.4">
      <c r="A3166" s="31">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31"/>
      <c r="C3166" s="25" t="str">
        <f t="shared" si="98"/>
        <v>001</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V_BETRIEBSMITTEL</v>
      </c>
      <c r="X3166" s="31"/>
      <c r="Y3166" s="31"/>
      <c r="Z3166" s="31"/>
      <c r="AA3166" s="31"/>
      <c r="AB3166" s="31"/>
      <c r="AC3166" s="31"/>
      <c r="AD3166" s="31"/>
      <c r="AE3166" s="31"/>
      <c r="AF3166" s="31"/>
      <c r="AG3166" s="31"/>
      <c r="AH3166" s="31"/>
    </row>
    <row r="3167" spans="1:34" x14ac:dyDescent="0.4">
      <c r="A3167" s="31">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31"/>
      <c r="C3167" s="25" t="str">
        <f t="shared" si="98"/>
        <v>001</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V_SONDERBETRIEBSMITTEL_MKZ</v>
      </c>
      <c r="X3167" s="31"/>
      <c r="Y3167" s="31"/>
      <c r="Z3167" s="31"/>
      <c r="AA3167" s="31"/>
      <c r="AB3167" s="31"/>
      <c r="AC3167" s="31"/>
      <c r="AD3167" s="31"/>
      <c r="AE3167" s="31"/>
      <c r="AF3167" s="31"/>
      <c r="AG3167" s="31"/>
      <c r="AH3167" s="31"/>
    </row>
    <row r="3168" spans="1:34" x14ac:dyDescent="0.4">
      <c r="A3168" s="31">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31"/>
      <c r="C3168" s="25" t="str">
        <f t="shared" si="98"/>
        <v>001</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31"/>
      <c r="H3168" s="31"/>
      <c r="I3168" s="31"/>
      <c r="J3168" s="31"/>
      <c r="K3168" s="31"/>
      <c r="L3168" s="31"/>
      <c r="M3168" s="31"/>
      <c r="N3168" s="31"/>
      <c r="O3168" s="31"/>
      <c r="P3168" s="31"/>
      <c r="Q3168" s="31"/>
      <c r="R3168" s="31"/>
      <c r="S3168" s="31"/>
      <c r="T3168" s="31"/>
      <c r="U3168" s="31"/>
      <c r="V3168" s="31"/>
      <c r="W3168" s="31" t="str">
        <f t="shared" si="99"/>
        <v>V_SONDERBETRIEBSMITTEL_PRD</v>
      </c>
      <c r="X3168" s="31"/>
      <c r="Y3168" s="31"/>
      <c r="Z3168" s="31"/>
      <c r="AA3168" s="31"/>
      <c r="AB3168" s="31"/>
      <c r="AC3168" s="31"/>
      <c r="AD3168" s="31"/>
      <c r="AE3168" s="31"/>
      <c r="AF3168" s="31"/>
      <c r="AG3168" s="31"/>
      <c r="AH3168" s="31"/>
    </row>
    <row r="3169" spans="1:34" x14ac:dyDescent="0.4">
      <c r="A3169" s="31">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31"/>
      <c r="C3169" s="25" t="str">
        <f t="shared" si="98"/>
        <v>001</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V_SONDERBETRIEBSMITTEL_TRP</v>
      </c>
      <c r="X3169" s="31"/>
      <c r="Y3169" s="31"/>
      <c r="Z3169" s="31"/>
      <c r="AA3169" s="31"/>
      <c r="AB3169" s="31"/>
      <c r="AC3169" s="31"/>
      <c r="AD3169" s="31"/>
      <c r="AE3169" s="31"/>
      <c r="AF3169" s="31"/>
      <c r="AG3169" s="31"/>
      <c r="AH3169" s="31"/>
    </row>
    <row r="3170" spans="1:34" x14ac:dyDescent="0.4">
      <c r="A3170" s="31">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31"/>
      <c r="C3170" s="25" t="str">
        <f t="shared" si="98"/>
        <v>001</v>
      </c>
      <c r="D3170" s="31"/>
      <c r="E3170" s="31"/>
      <c r="F3170" s="31" t="str">
        <f>IF(A3170&lt;&gt;"", _xlfn.IFNA(INDEX(Grunddaten!$A$9:$S$159,MATCH(A3170,Input_Lieferant!$B$9:$B$158,0),MATCH(W3170,Grunddaten!$A$8:$M$8,0)),""), "")&amp;""</f>
        <v>mUmQughrEikmgitfGkiFXMdFpIyukI</v>
      </c>
      <c r="G3170" s="31"/>
      <c r="H3170" s="31"/>
      <c r="I3170" s="31"/>
      <c r="J3170" s="31"/>
      <c r="K3170" s="31"/>
      <c r="L3170" s="31"/>
      <c r="M3170" s="31"/>
      <c r="N3170" s="31"/>
      <c r="O3170" s="31"/>
      <c r="P3170" s="31"/>
      <c r="Q3170" s="31"/>
      <c r="R3170" s="31"/>
      <c r="S3170" s="31"/>
      <c r="T3170" s="31"/>
      <c r="U3170" s="31"/>
      <c r="V3170" s="31"/>
      <c r="W3170" s="31" t="str">
        <f t="shared" si="99"/>
        <v>V_A_NUMMER</v>
      </c>
      <c r="X3170" s="31"/>
      <c r="Y3170" s="31"/>
      <c r="Z3170" s="31"/>
      <c r="AA3170" s="31"/>
      <c r="AB3170" s="31"/>
      <c r="AC3170" s="31"/>
      <c r="AD3170" s="31"/>
      <c r="AE3170" s="31"/>
      <c r="AF3170" s="31"/>
      <c r="AG3170" s="31"/>
      <c r="AH3170" s="31"/>
    </row>
    <row r="3171" spans="1:34" x14ac:dyDescent="0.4">
      <c r="A3171" s="31">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31"/>
      <c r="C3171" s="25" t="str">
        <f t="shared" si="98"/>
        <v>001</v>
      </c>
      <c r="D3171" s="31"/>
      <c r="E3171" s="31"/>
      <c r="F3171" s="31" t="str">
        <f>IF(A3171&lt;&gt;"", _xlfn.IFNA(INDEX(Grunddaten!$A$9:$S$159,MATCH(A3171,Input_Lieferant!$B$9:$B$158,0),MATCH(W3171,Grunddaten!$A$8:$M$8,0)),""), "")&amp;""</f>
        <v>9.67</v>
      </c>
      <c r="G3171" s="31"/>
      <c r="H3171" s="31"/>
      <c r="I3171" s="31"/>
      <c r="J3171" s="31"/>
      <c r="K3171" s="31"/>
      <c r="L3171" s="31"/>
      <c r="M3171" s="31"/>
      <c r="N3171" s="31"/>
      <c r="O3171" s="31"/>
      <c r="P3171" s="31"/>
      <c r="Q3171" s="31"/>
      <c r="R3171" s="31"/>
      <c r="S3171" s="31"/>
      <c r="T3171" s="31"/>
      <c r="U3171" s="31"/>
      <c r="V3171" s="31"/>
      <c r="W3171" s="31" t="str">
        <f t="shared" si="99"/>
        <v>V_REVFREMD</v>
      </c>
      <c r="X3171" s="31"/>
      <c r="Y3171" s="31"/>
      <c r="Z3171" s="31"/>
      <c r="AA3171" s="31"/>
      <c r="AB3171" s="31"/>
      <c r="AC3171" s="31"/>
      <c r="AD3171" s="31"/>
      <c r="AE3171" s="31"/>
      <c r="AF3171" s="31"/>
      <c r="AG3171" s="31"/>
      <c r="AH3171" s="31"/>
    </row>
    <row r="3172" spans="1:34" x14ac:dyDescent="0.4">
      <c r="A3172" s="31">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31"/>
      <c r="C3172" s="25" t="str">
        <f t="shared" si="98"/>
        <v>001</v>
      </c>
      <c r="D3172" s="31"/>
      <c r="E3172" s="31"/>
      <c r="F3172" s="31" t="str">
        <f>IF(A3172&lt;&gt;"", _xlfn.IFNA(INDEX(Grunddaten!$A$9:$S$159,MATCH(A3172,Input_Lieferant!$B$9:$B$158,0),MATCH(W3172,Grunddaten!$A$8:$M$8,0)),""), "")&amp;""</f>
        <v>2.09</v>
      </c>
      <c r="G3172" s="31"/>
      <c r="H3172" s="31"/>
      <c r="I3172" s="31"/>
      <c r="J3172" s="31"/>
      <c r="K3172" s="31"/>
      <c r="L3172" s="31"/>
      <c r="M3172" s="31"/>
      <c r="N3172" s="31"/>
      <c r="O3172" s="31"/>
      <c r="P3172" s="31"/>
      <c r="Q3172" s="31"/>
      <c r="R3172" s="31"/>
      <c r="S3172" s="31"/>
      <c r="T3172" s="31"/>
      <c r="U3172" s="31"/>
      <c r="V3172" s="31"/>
      <c r="W3172" s="31" t="str">
        <f t="shared" si="99"/>
        <v>V_REVEIGEN</v>
      </c>
      <c r="X3172" s="31"/>
      <c r="Y3172" s="31"/>
      <c r="Z3172" s="31"/>
      <c r="AA3172" s="31"/>
      <c r="AB3172" s="31"/>
      <c r="AC3172" s="31"/>
      <c r="AD3172" s="31"/>
      <c r="AE3172" s="31"/>
      <c r="AF3172" s="31"/>
      <c r="AG3172" s="31"/>
      <c r="AH3172" s="31"/>
    </row>
    <row r="3173" spans="1:34" x14ac:dyDescent="0.4">
      <c r="A3173" s="31">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31"/>
      <c r="C3173" s="25" t="str">
        <f t="shared" si="98"/>
        <v>001</v>
      </c>
      <c r="D3173" s="31"/>
      <c r="E3173" s="31"/>
      <c r="F3173" s="31" t="str">
        <f>IF(A3173&lt;&gt;"", _xlfn.IFNA(INDEX('Systemmanager - Datenassistent'!$A$9:$AE$159,MATCH(A3173,Input_Lieferant!$B$9:$B$158,0),MATCH(W3173,'Systemmanager - Datenassistent'!$A$8:$AE$8,0)),""), "")&amp;""</f>
        <v>vatcupSSbnGgBGnyGgyNKJbbiSIuWK</v>
      </c>
      <c r="G3173" s="31"/>
      <c r="H3173" s="31"/>
      <c r="I3173" s="31"/>
      <c r="J3173" s="31"/>
      <c r="K3173" s="31"/>
      <c r="L3173" s="31"/>
      <c r="M3173" s="31"/>
      <c r="N3173" s="31"/>
      <c r="O3173" s="31"/>
      <c r="P3173" s="31"/>
      <c r="Q3173" s="31"/>
      <c r="R3173" s="31"/>
      <c r="S3173" s="31"/>
      <c r="T3173" s="31"/>
      <c r="U3173" s="31"/>
      <c r="V3173" s="31"/>
      <c r="W3173" s="31" t="str">
        <f t="shared" si="99"/>
        <v>V_SYSTEMMANAGER</v>
      </c>
      <c r="X3173" s="31"/>
      <c r="Y3173" s="31"/>
      <c r="Z3173" s="31"/>
      <c r="AA3173" s="31"/>
      <c r="AB3173" s="31"/>
      <c r="AC3173" s="31"/>
      <c r="AD3173" s="31"/>
      <c r="AE3173" s="31"/>
      <c r="AF3173" s="31"/>
      <c r="AG3173" s="31"/>
      <c r="AH3173" s="31"/>
    </row>
    <row r="3174" spans="1:34" x14ac:dyDescent="0.4">
      <c r="A3174" s="31">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31"/>
      <c r="C3174" s="25" t="str">
        <f t="shared" si="98"/>
        <v>001</v>
      </c>
      <c r="D3174" s="31"/>
      <c r="E3174" s="31"/>
      <c r="F3174" s="31" t="str">
        <f>IF(A3174&lt;&gt;"", _xlfn.IFNA(INDEX(Grunddaten!$A$9:$S$159,MATCH(A3174,Input_Lieferant!$B$9:$B$158,0),MATCH(W3174,Grunddaten!$A$8:$M$8,0)),""), "")&amp;""</f>
        <v>N</v>
      </c>
      <c r="G3174" s="31"/>
      <c r="H3174" s="31"/>
      <c r="I3174" s="31"/>
      <c r="J3174" s="31"/>
      <c r="K3174" s="31"/>
      <c r="L3174" s="31"/>
      <c r="M3174" s="31"/>
      <c r="N3174" s="31"/>
      <c r="O3174" s="31"/>
      <c r="P3174" s="31"/>
      <c r="Q3174" s="31"/>
      <c r="R3174" s="31"/>
      <c r="S3174" s="31"/>
      <c r="T3174" s="31"/>
      <c r="U3174" s="31"/>
      <c r="V3174" s="31"/>
      <c r="W3174" s="31" t="str">
        <f t="shared" si="99"/>
        <v>V_UEBERSETZUNG</v>
      </c>
      <c r="X3174" s="31"/>
      <c r="Y3174" s="31"/>
      <c r="Z3174" s="31"/>
      <c r="AA3174" s="31"/>
      <c r="AB3174" s="31"/>
      <c r="AC3174" s="31"/>
      <c r="AD3174" s="31"/>
      <c r="AE3174" s="31"/>
      <c r="AF3174" s="31"/>
      <c r="AG3174" s="31"/>
      <c r="AH3174" s="31"/>
    </row>
    <row r="3175" spans="1:34" x14ac:dyDescent="0.4">
      <c r="A3175" s="31">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31"/>
      <c r="C3175" s="25" t="str">
        <f t="shared" si="98"/>
        <v>001</v>
      </c>
      <c r="D3175" s="31"/>
      <c r="E3175" s="31"/>
      <c r="F3175" s="31" t="str">
        <f>IF(A3175&lt;&gt;"", _xlfn.IFNA(INDEX('Systemmanager - Datenassistent'!$A$9:$AE$159,MATCH(A3175,Input_Lieferant!$B$9:$B$158,0),MATCH(W3175,'Systemmanager - Datenassistent'!$A$8:$AE$8,0)),""), "")&amp;""</f>
        <v>DKQtToQXTQGyyuEEUBlEQHQHjtHUiQ</v>
      </c>
      <c r="G3175" s="31"/>
      <c r="H3175" s="31"/>
      <c r="I3175" s="31"/>
      <c r="J3175" s="31"/>
      <c r="K3175" s="31"/>
      <c r="L3175" s="31"/>
      <c r="M3175" s="31"/>
      <c r="N3175" s="31"/>
      <c r="O3175" s="31"/>
      <c r="P3175" s="31"/>
      <c r="Q3175" s="31"/>
      <c r="R3175" s="31"/>
      <c r="S3175" s="31"/>
      <c r="T3175" s="31"/>
      <c r="U3175" s="31"/>
      <c r="V3175" s="31"/>
      <c r="W3175" s="31" t="str">
        <f t="shared" si="99"/>
        <v>V_KENNZIFFER</v>
      </c>
      <c r="X3175" s="31"/>
      <c r="Y3175" s="31"/>
      <c r="Z3175" s="31"/>
      <c r="AA3175" s="31"/>
      <c r="AB3175" s="31"/>
      <c r="AC3175" s="31"/>
      <c r="AD3175" s="31"/>
      <c r="AE3175" s="31"/>
      <c r="AF3175" s="31"/>
      <c r="AG3175" s="31"/>
      <c r="AH3175" s="31"/>
    </row>
    <row r="3176" spans="1:34" x14ac:dyDescent="0.4">
      <c r="A3176" s="31">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31"/>
      <c r="C3176" s="25" t="str">
        <f t="shared" si="98"/>
        <v>001</v>
      </c>
      <c r="D3176" s="31"/>
      <c r="E3176" s="31"/>
      <c r="F3176" s="31" t="str">
        <f>IF(A3176&lt;&gt;"", _xlfn.IFNA(INDEX('Systemmanager - Datenassistent'!$A$9:$AE$159,MATCH(A3176,Input_Lieferant!$B$9:$B$158,0),MATCH(W3176,'Systemmanager - Datenassistent'!$A$8:$AE$8,0)),""), "")&amp;""</f>
        <v>GJRVDaCLbShrSpqsxXLkGAQQEdBWok</v>
      </c>
      <c r="G3176" s="31"/>
      <c r="H3176" s="31"/>
      <c r="I3176" s="31"/>
      <c r="J3176" s="31"/>
      <c r="K3176" s="31"/>
      <c r="L3176" s="31"/>
      <c r="M3176" s="31"/>
      <c r="N3176" s="31"/>
      <c r="O3176" s="31"/>
      <c r="P3176" s="31"/>
      <c r="Q3176" s="31"/>
      <c r="R3176" s="31"/>
      <c r="S3176" s="31"/>
      <c r="T3176" s="31"/>
      <c r="U3176" s="31"/>
      <c r="V3176" s="31"/>
      <c r="W3176" s="31" t="str">
        <f t="shared" si="99"/>
        <v>V_NEXT_HIGHER</v>
      </c>
      <c r="X3176" s="31"/>
      <c r="Y3176" s="31"/>
      <c r="Z3176" s="31"/>
      <c r="AA3176" s="31"/>
      <c r="AB3176" s="31"/>
      <c r="AC3176" s="31"/>
      <c r="AD3176" s="31"/>
      <c r="AE3176" s="31"/>
      <c r="AF3176" s="31"/>
      <c r="AG3176" s="31"/>
      <c r="AH3176" s="31"/>
    </row>
    <row r="3177" spans="1:34" x14ac:dyDescent="0.4">
      <c r="A3177" s="31">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31"/>
      <c r="C3177" s="25" t="str">
        <f t="shared" si="98"/>
        <v>001</v>
      </c>
      <c r="D3177" s="31"/>
      <c r="E3177" s="31"/>
      <c r="F3177" s="31" t="str">
        <f>IF(A3177&lt;&gt;"", _xlfn.IFNA(INDEX(Grunddaten!$A$9:$S$159,MATCH(A3177,Input_Lieferant!$B$9:$B$158,0),MATCH(W3177,Grunddaten!$A$8:$M$8,0)),""), "")&amp;""</f>
        <v>J</v>
      </c>
      <c r="G3177" s="31"/>
      <c r="H3177" s="31"/>
      <c r="I3177" s="31"/>
      <c r="J3177" s="31"/>
      <c r="K3177" s="31"/>
      <c r="L3177" s="31"/>
      <c r="M3177" s="31"/>
      <c r="N3177" s="31"/>
      <c r="O3177" s="31"/>
      <c r="P3177" s="31"/>
      <c r="Q3177" s="31"/>
      <c r="R3177" s="31"/>
      <c r="S3177" s="31"/>
      <c r="T3177" s="31"/>
      <c r="U3177" s="31"/>
      <c r="V3177" s="31"/>
      <c r="W3177" s="31" t="str">
        <f t="shared" si="99"/>
        <v>V_ZERTFLUG</v>
      </c>
      <c r="X3177" s="31"/>
      <c r="Y3177" s="31"/>
      <c r="Z3177" s="31"/>
      <c r="AA3177" s="31"/>
      <c r="AB3177" s="31"/>
      <c r="AC3177" s="31"/>
      <c r="AD3177" s="31"/>
      <c r="AE3177" s="31"/>
      <c r="AF3177" s="31"/>
      <c r="AG3177" s="31"/>
      <c r="AH3177" s="31"/>
    </row>
    <row r="3178" spans="1:34" x14ac:dyDescent="0.4">
      <c r="A3178" s="31">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31"/>
      <c r="C3178" s="25" t="str">
        <f t="shared" si="98"/>
        <v>001</v>
      </c>
      <c r="D3178" s="31"/>
      <c r="E3178" s="31"/>
      <c r="F3178" s="31" t="str">
        <f>IF(A3178&lt;&gt;"", _xlfn.IFNA(INDEX('Systemmanager - Datenassistent'!$A$9:$AE$159,MATCH(A3178,Input_Lieferant!$B$9:$B$158,0),MATCH(W3178,'Systemmanager - Datenassistent'!$A$8:$AE$8,0)),""), "")&amp;""</f>
        <v/>
      </c>
      <c r="G3178" s="31"/>
      <c r="H3178" s="31"/>
      <c r="I3178" s="31"/>
      <c r="J3178" s="31"/>
      <c r="K3178" s="31"/>
      <c r="L3178" s="31"/>
      <c r="M3178" s="31"/>
      <c r="N3178" s="31"/>
      <c r="O3178" s="31"/>
      <c r="P3178" s="31"/>
      <c r="Q3178" s="31"/>
      <c r="R3178" s="31"/>
      <c r="S3178" s="31"/>
      <c r="T3178" s="31"/>
      <c r="U3178" s="31"/>
      <c r="V3178" s="31"/>
      <c r="W3178" s="31" t="str">
        <f t="shared" si="99"/>
        <v>V_APM</v>
      </c>
      <c r="X3178" s="31"/>
      <c r="Y3178" s="31"/>
      <c r="Z3178" s="31"/>
      <c r="AA3178" s="31"/>
      <c r="AB3178" s="31"/>
      <c r="AC3178" s="31"/>
      <c r="AD3178" s="31"/>
      <c r="AE3178" s="31"/>
      <c r="AF3178" s="31"/>
      <c r="AG3178" s="31"/>
      <c r="AH3178" s="31"/>
    </row>
    <row r="3179" spans="1:34" x14ac:dyDescent="0.4">
      <c r="A3179" s="31">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31"/>
      <c r="C3179" s="25" t="str">
        <f t="shared" si="98"/>
        <v>001</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V_CHEOPS</v>
      </c>
      <c r="X3179" s="31"/>
      <c r="Y3179" s="31"/>
      <c r="Z3179" s="31"/>
      <c r="AA3179" s="31"/>
      <c r="AB3179" s="31"/>
      <c r="AC3179" s="31"/>
      <c r="AD3179" s="31"/>
      <c r="AE3179" s="31"/>
      <c r="AF3179" s="31"/>
      <c r="AG3179" s="31"/>
      <c r="AH3179" s="31"/>
    </row>
    <row r="3180" spans="1:34" x14ac:dyDescent="0.4">
      <c r="A3180" s="31">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31"/>
      <c r="C3180" s="25" t="str">
        <f t="shared" si="98"/>
        <v>001</v>
      </c>
      <c r="D3180" s="31"/>
      <c r="E3180" s="31"/>
      <c r="F3180" s="31" t="str">
        <f>IF(A3180&lt;&gt;"", _xlfn.IFNA(INDEX('Systemmanager - Datenassistent'!$A$9:$AE$159,MATCH(A3180,Input_Lieferant!$B$9:$B$158,0),MATCH(W3180,'Systemmanager - Datenassistent'!$A$8:$AE$8,0)),""), "")&amp;""</f>
        <v>X</v>
      </c>
      <c r="G3180" s="31"/>
      <c r="H3180" s="31"/>
      <c r="I3180" s="31"/>
      <c r="J3180" s="31"/>
      <c r="K3180" s="31"/>
      <c r="L3180" s="31"/>
      <c r="M3180" s="31"/>
      <c r="N3180" s="31"/>
      <c r="O3180" s="31"/>
      <c r="P3180" s="31"/>
      <c r="Q3180" s="31"/>
      <c r="R3180" s="31"/>
      <c r="S3180" s="31"/>
      <c r="T3180" s="31"/>
      <c r="U3180" s="31"/>
      <c r="V3180" s="31"/>
      <c r="W3180" s="31" t="str">
        <f t="shared" si="99"/>
        <v>V_SVSAA</v>
      </c>
      <c r="X3180" s="31"/>
      <c r="Y3180" s="31"/>
      <c r="Z3180" s="31"/>
      <c r="AA3180" s="31"/>
      <c r="AB3180" s="31"/>
      <c r="AC3180" s="31"/>
      <c r="AD3180" s="31"/>
      <c r="AE3180" s="31"/>
      <c r="AF3180" s="31"/>
      <c r="AG3180" s="31"/>
      <c r="AH3180" s="31"/>
    </row>
    <row r="3181" spans="1:34" x14ac:dyDescent="0.4">
      <c r="A3181" s="31">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31"/>
      <c r="C3181" s="25" t="str">
        <f t="shared" si="98"/>
        <v>001</v>
      </c>
      <c r="D3181" s="31"/>
      <c r="E3181" s="31"/>
      <c r="F3181" s="31" t="str">
        <f>IF(A3181&lt;&gt;"", IFERROR(ROUND(INDEX(Input_Lieferant!$A$9:$AS$159,MATCH(A3181,Input_Lieferant!$B$9:$B$158,0),MATCH(W3181,Input_Lieferant!$A$8:$AS$8,0)),2),""), "")&amp;""</f>
        <v>7.86</v>
      </c>
      <c r="G3181" s="31"/>
      <c r="H3181" s="31"/>
      <c r="I3181" s="31"/>
      <c r="J3181" s="31"/>
      <c r="K3181" s="31"/>
      <c r="L3181" s="31"/>
      <c r="M3181" s="31"/>
      <c r="N3181" s="31"/>
      <c r="O3181" s="31"/>
      <c r="P3181" s="31"/>
      <c r="Q3181" s="31"/>
      <c r="R3181" s="31"/>
      <c r="S3181" s="31"/>
      <c r="T3181" s="31"/>
      <c r="U3181" s="31"/>
      <c r="V3181" s="31"/>
      <c r="W3181" s="31" t="str">
        <f t="shared" si="99"/>
        <v>V_BEWERTUNGSPREIS</v>
      </c>
      <c r="X3181" s="31"/>
      <c r="Y3181" s="31"/>
      <c r="Z3181" s="31"/>
      <c r="AA3181" s="31"/>
      <c r="AB3181" s="31"/>
      <c r="AC3181" s="31"/>
      <c r="AD3181" s="31"/>
      <c r="AE3181" s="31"/>
      <c r="AF3181" s="31"/>
      <c r="AG3181" s="31"/>
      <c r="AH3181" s="31"/>
    </row>
    <row r="3182" spans="1:34" x14ac:dyDescent="0.4">
      <c r="A3182" s="31">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31"/>
      <c r="C3182" s="25" t="str">
        <f t="shared" si="98"/>
        <v>001</v>
      </c>
      <c r="D3182" s="31"/>
      <c r="E3182" s="31"/>
      <c r="F3182" s="31" t="str">
        <f>IF(A3182&lt;&gt;"", _xlfn.IFNA(INDEX(Input_Lieferant!$A$9:$AS$159,MATCH(A3182,Input_Lieferant!$B$9:$B$158,0),MATCH(W3182,Input_Lieferant!$A$8:$AS$8,0)),""), "")&amp;""</f>
        <v>CHF</v>
      </c>
      <c r="G3182" s="31"/>
      <c r="H3182" s="31"/>
      <c r="I3182" s="31"/>
      <c r="J3182" s="31"/>
      <c r="K3182" s="31"/>
      <c r="L3182" s="31"/>
      <c r="M3182" s="31"/>
      <c r="N3182" s="31"/>
      <c r="O3182" s="31"/>
      <c r="P3182" s="31"/>
      <c r="Q3182" s="31"/>
      <c r="R3182" s="31"/>
      <c r="S3182" s="31"/>
      <c r="T3182" s="31"/>
      <c r="U3182" s="31"/>
      <c r="V3182" s="31"/>
      <c r="W3182" s="31" t="str">
        <f t="shared" si="99"/>
        <v>V_WAEHRUNG</v>
      </c>
      <c r="X3182" s="31"/>
      <c r="Y3182" s="31"/>
      <c r="Z3182" s="31"/>
      <c r="AA3182" s="31"/>
      <c r="AB3182" s="31"/>
      <c r="AC3182" s="31"/>
      <c r="AD3182" s="31"/>
      <c r="AE3182" s="31"/>
      <c r="AF3182" s="31"/>
      <c r="AG3182" s="31"/>
      <c r="AH3182" s="31"/>
    </row>
    <row r="3183" spans="1:34" x14ac:dyDescent="0.4">
      <c r="A3183" s="31">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31"/>
      <c r="C3183" s="25" t="str">
        <f t="shared" si="98"/>
        <v>001</v>
      </c>
      <c r="D3183" s="31"/>
      <c r="E3183" s="31"/>
      <c r="F3183" s="31" t="str">
        <f>IF(A3183&lt;&gt;"", _xlfn.IFNA(INDEX(Input_Lieferant!$A$9:$AS$159,MATCH(A3183,Input_Lieferant!$B$9:$B$158,0),MATCH(W3183,Input_Lieferant!$A$8:$AS$8,0)),""), "")&amp;""</f>
        <v>43</v>
      </c>
      <c r="G3183" s="31"/>
      <c r="H3183" s="31"/>
      <c r="I3183" s="31"/>
      <c r="J3183" s="31"/>
      <c r="K3183" s="31"/>
      <c r="L3183" s="31"/>
      <c r="M3183" s="31"/>
      <c r="N3183" s="31"/>
      <c r="O3183" s="31"/>
      <c r="P3183" s="31"/>
      <c r="Q3183" s="31"/>
      <c r="R3183" s="31"/>
      <c r="S3183" s="31"/>
      <c r="T3183" s="31"/>
      <c r="U3183" s="31"/>
      <c r="V3183" s="31"/>
      <c r="W3183" s="31" t="str">
        <f t="shared" si="99"/>
        <v>V_PREISEINHEIT</v>
      </c>
      <c r="X3183" s="31"/>
      <c r="Y3183" s="31"/>
      <c r="Z3183" s="31"/>
      <c r="AA3183" s="31"/>
      <c r="AB3183" s="31"/>
      <c r="AC3183" s="31"/>
      <c r="AD3183" s="31"/>
      <c r="AE3183" s="31"/>
      <c r="AF3183" s="31"/>
      <c r="AG3183" s="31"/>
      <c r="AH3183" s="31"/>
    </row>
    <row r="3184" spans="1:34" x14ac:dyDescent="0.4">
      <c r="A3184" s="31">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31"/>
      <c r="C3184" s="25" t="str">
        <f t="shared" si="98"/>
        <v>001</v>
      </c>
      <c r="D3184" s="31"/>
      <c r="E3184" s="31"/>
      <c r="F3184" s="31">
        <f ca="1">IF(A3184&lt;&gt;"",NOW(),"")</f>
        <v>45755.458306828703</v>
      </c>
      <c r="G3184" s="31"/>
      <c r="H3184" s="31"/>
      <c r="I3184" s="31"/>
      <c r="J3184" s="31"/>
      <c r="K3184" s="31"/>
      <c r="L3184" s="31"/>
      <c r="M3184" s="31"/>
      <c r="N3184" s="31"/>
      <c r="O3184" s="31"/>
      <c r="P3184" s="31"/>
      <c r="Q3184" s="31"/>
      <c r="R3184" s="31"/>
      <c r="S3184" s="31"/>
      <c r="T3184" s="31"/>
      <c r="U3184" s="31"/>
      <c r="V3184" s="31"/>
      <c r="W3184" s="31" t="str">
        <f t="shared" si="99"/>
        <v>V_GUELTIGAB</v>
      </c>
      <c r="X3184" s="31"/>
      <c r="Y3184" s="31"/>
      <c r="Z3184" s="31"/>
      <c r="AA3184" s="31"/>
      <c r="AB3184" s="31"/>
      <c r="AC3184" s="31"/>
      <c r="AD3184" s="31"/>
      <c r="AE3184" s="31"/>
      <c r="AF3184" s="31"/>
      <c r="AG3184" s="31"/>
      <c r="AH3184" s="31"/>
    </row>
    <row r="3185" spans="1:34" x14ac:dyDescent="0.4">
      <c r="A3185" s="31">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31"/>
      <c r="C3185" s="25" t="str">
        <f t="shared" si="98"/>
        <v>001</v>
      </c>
      <c r="D3185" s="31"/>
      <c r="E3185" s="31"/>
      <c r="F3185" s="31" t="str">
        <f>IF(A3185&lt;&gt;"", _xlfn.IFNA(INDEX('Systemmanager - Datenassistent'!$A$9:$AE$159,MATCH(A3185,Input_Lieferant!$B$9:$B$158,0),MATCH(W3185,'Systemmanager - Datenassistent'!$A$8:$AE$8,0)),""), "")&amp;""</f>
        <v/>
      </c>
      <c r="G3185" s="31"/>
      <c r="H3185" s="31"/>
      <c r="I3185" s="31"/>
      <c r="J3185" s="31"/>
      <c r="K3185" s="31"/>
      <c r="L3185" s="31"/>
      <c r="M3185" s="31"/>
      <c r="N3185" s="31"/>
      <c r="O3185" s="31"/>
      <c r="P3185" s="31"/>
      <c r="Q3185" s="31"/>
      <c r="R3185" s="31"/>
      <c r="S3185" s="31"/>
      <c r="T3185" s="31"/>
      <c r="U3185" s="31"/>
      <c r="V3185" s="31"/>
      <c r="W3185" s="31" t="str">
        <f t="shared" si="99"/>
        <v>V_MIET_RELEVANZ</v>
      </c>
      <c r="X3185" s="31"/>
      <c r="Y3185" s="31"/>
      <c r="Z3185" s="31"/>
      <c r="AA3185" s="31"/>
      <c r="AB3185" s="31"/>
      <c r="AC3185" s="31"/>
      <c r="AD3185" s="31"/>
      <c r="AE3185" s="31"/>
      <c r="AF3185" s="31"/>
      <c r="AG3185" s="31"/>
      <c r="AH3185" s="31"/>
    </row>
    <row r="3186" spans="1:34" x14ac:dyDescent="0.4">
      <c r="A3186" s="31">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31"/>
      <c r="C3186" s="25" t="str">
        <f t="shared" si="98"/>
        <v>001</v>
      </c>
      <c r="D3186" s="31"/>
      <c r="E3186" s="31"/>
      <c r="F3186" s="31" t="str">
        <f>IF(A3186&lt;&gt;"", _xlfn.IFNA(INDEX('Systemmanager - Datenassistent'!$A$9:$AE$159,MATCH(A3186,Input_Lieferant!$B$9:$B$158,0),MATCH(W3186,'Systemmanager - Datenassistent'!$A$8:$AE$8,0)),""), "")&amp;""</f>
        <v>5</v>
      </c>
      <c r="G3186" s="31"/>
      <c r="H3186" s="31"/>
      <c r="I3186" s="31"/>
      <c r="J3186" s="31"/>
      <c r="K3186" s="31"/>
      <c r="L3186" s="31"/>
      <c r="M3186" s="31"/>
      <c r="N3186" s="31"/>
      <c r="O3186" s="31"/>
      <c r="P3186" s="31"/>
      <c r="Q3186" s="31"/>
      <c r="R3186" s="31"/>
      <c r="S3186" s="31"/>
      <c r="T3186" s="31"/>
      <c r="U3186" s="31"/>
      <c r="V3186" s="31"/>
      <c r="W3186" s="31" t="str">
        <f t="shared" si="99"/>
        <v>V_NACHSCHUBKLASSE</v>
      </c>
      <c r="X3186" s="31"/>
      <c r="Y3186" s="31"/>
      <c r="Z3186" s="31"/>
      <c r="AA3186" s="31"/>
      <c r="AB3186" s="31"/>
      <c r="AC3186" s="31"/>
      <c r="AD3186" s="31"/>
      <c r="AE3186" s="31"/>
      <c r="AF3186" s="31"/>
      <c r="AG3186" s="31"/>
      <c r="AH3186" s="31"/>
    </row>
    <row r="3187" spans="1:34" x14ac:dyDescent="0.4">
      <c r="A3187" s="31">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31"/>
      <c r="C3187" s="25" t="str">
        <f t="shared" si="98"/>
        <v>001</v>
      </c>
      <c r="D3187" s="31"/>
      <c r="E3187" s="31"/>
      <c r="F3187" s="31" t="str">
        <f>IF(A3187&lt;&gt;"", _xlfn.IFNA(INDEX(Input_Lieferant!$A$9:$AS$159,MATCH(A3187,Input_Lieferant!$B$9:$B$158,0),MATCH(W3187,Input_Lieferant!$A$8:$AS$8,0)),""), "")&amp;""</f>
        <v>37</v>
      </c>
      <c r="G3187" s="31"/>
      <c r="H3187" s="31"/>
      <c r="I3187" s="31"/>
      <c r="J3187" s="31"/>
      <c r="K3187" s="31"/>
      <c r="L3187" s="31"/>
      <c r="M3187" s="31"/>
      <c r="N3187" s="31"/>
      <c r="O3187" s="31"/>
      <c r="P3187" s="31"/>
      <c r="Q3187" s="31"/>
      <c r="R3187" s="31"/>
      <c r="S3187" s="31"/>
      <c r="T3187" s="31"/>
      <c r="U3187" s="31"/>
      <c r="V3187" s="31"/>
      <c r="W3187" s="31" t="str">
        <f t="shared" si="99"/>
        <v>V_LAGERFAEHIGKEIT</v>
      </c>
      <c r="X3187" s="31"/>
      <c r="Y3187" s="31"/>
      <c r="Z3187" s="31"/>
      <c r="AA3187" s="31"/>
      <c r="AB3187" s="31"/>
      <c r="AC3187" s="31"/>
      <c r="AD3187" s="31"/>
      <c r="AE3187" s="31"/>
      <c r="AF3187" s="31"/>
      <c r="AG3187" s="31"/>
      <c r="AH3187" s="31"/>
    </row>
    <row r="3188" spans="1:34" x14ac:dyDescent="0.4">
      <c r="A3188" s="31">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31"/>
      <c r="C3188" s="25" t="str">
        <f t="shared" si="98"/>
        <v>001</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31"/>
      <c r="H3188" s="31"/>
      <c r="I3188" s="31"/>
      <c r="J3188" s="31"/>
      <c r="K3188" s="31"/>
      <c r="L3188" s="31"/>
      <c r="M3188" s="31"/>
      <c r="N3188" s="31"/>
      <c r="O3188" s="31"/>
      <c r="P3188" s="31"/>
      <c r="Q3188" s="31"/>
      <c r="R3188" s="31"/>
      <c r="S3188" s="31"/>
      <c r="T3188" s="31"/>
      <c r="U3188" s="31"/>
      <c r="V3188" s="31"/>
      <c r="W3188" s="31" t="str">
        <f t="shared" si="99"/>
        <v>V_BETRIEBSMITTEL</v>
      </c>
      <c r="X3188" s="31"/>
      <c r="Y3188" s="31"/>
      <c r="Z3188" s="31"/>
      <c r="AA3188" s="31"/>
      <c r="AB3188" s="31"/>
      <c r="AC3188" s="31"/>
      <c r="AD3188" s="31"/>
      <c r="AE3188" s="31"/>
      <c r="AF3188" s="31"/>
      <c r="AG3188" s="31"/>
      <c r="AH3188" s="31"/>
    </row>
    <row r="3189" spans="1:34" x14ac:dyDescent="0.4">
      <c r="A3189" s="31">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31"/>
      <c r="C3189" s="25" t="str">
        <f t="shared" si="98"/>
        <v>001</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V_SONDERBETRIEBSMITTEL_MKZ</v>
      </c>
      <c r="X3189" s="31"/>
      <c r="Y3189" s="31"/>
      <c r="Z3189" s="31"/>
      <c r="AA3189" s="31"/>
      <c r="AB3189" s="31"/>
      <c r="AC3189" s="31"/>
      <c r="AD3189" s="31"/>
      <c r="AE3189" s="31"/>
      <c r="AF3189" s="31"/>
      <c r="AG3189" s="31"/>
      <c r="AH3189" s="31"/>
    </row>
    <row r="3190" spans="1:34" x14ac:dyDescent="0.4">
      <c r="A3190" s="31">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31"/>
      <c r="C3190" s="25" t="str">
        <f t="shared" si="98"/>
        <v>001</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V_SONDERBETRIEBSMITTEL_PRD</v>
      </c>
      <c r="X3190" s="31"/>
      <c r="Y3190" s="31"/>
      <c r="Z3190" s="31"/>
      <c r="AA3190" s="31"/>
      <c r="AB3190" s="31"/>
      <c r="AC3190" s="31"/>
      <c r="AD3190" s="31"/>
      <c r="AE3190" s="31"/>
      <c r="AF3190" s="31"/>
      <c r="AG3190" s="31"/>
      <c r="AH3190" s="31"/>
    </row>
    <row r="3191" spans="1:34" x14ac:dyDescent="0.4">
      <c r="A3191" s="31">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31"/>
      <c r="C3191" s="25" t="str">
        <f t="shared" si="98"/>
        <v>001</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V_SONDERBETRIEBSMITTEL_TRP</v>
      </c>
      <c r="X3191" s="31"/>
      <c r="Y3191" s="31"/>
      <c r="Z3191" s="31"/>
      <c r="AA3191" s="31"/>
      <c r="AB3191" s="31"/>
      <c r="AC3191" s="31"/>
      <c r="AD3191" s="31"/>
      <c r="AE3191" s="31"/>
      <c r="AF3191" s="31"/>
      <c r="AG3191" s="31"/>
      <c r="AH3191" s="31"/>
    </row>
    <row r="3192" spans="1:34" x14ac:dyDescent="0.4">
      <c r="A3192" s="31">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31"/>
      <c r="C3192" s="25" t="str">
        <f t="shared" si="98"/>
        <v>001</v>
      </c>
      <c r="D3192" s="31"/>
      <c r="E3192" s="31"/>
      <c r="F3192" s="31" t="str">
        <f>IF(A3192&lt;&gt;"", _xlfn.IFNA(INDEX(Grunddaten!$A$9:$S$159,MATCH(A3192,Input_Lieferant!$B$9:$B$158,0),MATCH(W3192,Grunddaten!$A$8:$M$8,0)),""), "")&amp;""</f>
        <v>cuwRCeBwEzJLWBNqbWQOkpIzNySCpy</v>
      </c>
      <c r="G3192" s="31"/>
      <c r="H3192" s="31"/>
      <c r="I3192" s="31"/>
      <c r="J3192" s="31"/>
      <c r="K3192" s="31"/>
      <c r="L3192" s="31"/>
      <c r="M3192" s="31"/>
      <c r="N3192" s="31"/>
      <c r="O3192" s="31"/>
      <c r="P3192" s="31"/>
      <c r="Q3192" s="31"/>
      <c r="R3192" s="31"/>
      <c r="S3192" s="31"/>
      <c r="T3192" s="31"/>
      <c r="U3192" s="31"/>
      <c r="V3192" s="31"/>
      <c r="W3192" s="31" t="str">
        <f t="shared" si="99"/>
        <v>V_A_NUMMER</v>
      </c>
      <c r="X3192" s="31"/>
      <c r="Y3192" s="31"/>
      <c r="Z3192" s="31"/>
      <c r="AA3192" s="31"/>
      <c r="AB3192" s="31"/>
      <c r="AC3192" s="31"/>
      <c r="AD3192" s="31"/>
      <c r="AE3192" s="31"/>
      <c r="AF3192" s="31"/>
      <c r="AG3192" s="31"/>
      <c r="AH3192" s="31"/>
    </row>
    <row r="3193" spans="1:34" x14ac:dyDescent="0.4">
      <c r="A3193" s="31">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31"/>
      <c r="C3193" s="25" t="str">
        <f t="shared" si="98"/>
        <v>001</v>
      </c>
      <c r="D3193" s="31"/>
      <c r="E3193" s="31"/>
      <c r="F3193" s="31" t="str">
        <f>IF(A3193&lt;&gt;"", _xlfn.IFNA(INDEX(Grunddaten!$A$9:$S$159,MATCH(A3193,Input_Lieferant!$B$9:$B$158,0),MATCH(W3193,Grunddaten!$A$8:$M$8,0)),""), "")&amp;""</f>
        <v>6.64</v>
      </c>
      <c r="G3193" s="31"/>
      <c r="H3193" s="31"/>
      <c r="I3193" s="31"/>
      <c r="J3193" s="31"/>
      <c r="K3193" s="31"/>
      <c r="L3193" s="31"/>
      <c r="M3193" s="31"/>
      <c r="N3193" s="31"/>
      <c r="O3193" s="31"/>
      <c r="P3193" s="31"/>
      <c r="Q3193" s="31"/>
      <c r="R3193" s="31"/>
      <c r="S3193" s="31"/>
      <c r="T3193" s="31"/>
      <c r="U3193" s="31"/>
      <c r="V3193" s="31"/>
      <c r="W3193" s="31" t="str">
        <f t="shared" si="99"/>
        <v>V_REVFREMD</v>
      </c>
      <c r="X3193" s="31"/>
      <c r="Y3193" s="31"/>
      <c r="Z3193" s="31"/>
      <c r="AA3193" s="31"/>
      <c r="AB3193" s="31"/>
      <c r="AC3193" s="31"/>
      <c r="AD3193" s="31"/>
      <c r="AE3193" s="31"/>
      <c r="AF3193" s="31"/>
      <c r="AG3193" s="31"/>
      <c r="AH3193" s="31"/>
    </row>
    <row r="3194" spans="1:34" x14ac:dyDescent="0.4">
      <c r="A3194" s="31">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31"/>
      <c r="C3194" s="25" t="str">
        <f t="shared" si="98"/>
        <v>001</v>
      </c>
      <c r="D3194" s="31"/>
      <c r="E3194" s="31"/>
      <c r="F3194" s="31" t="str">
        <f>IF(A3194&lt;&gt;"", _xlfn.IFNA(INDEX(Grunddaten!$A$9:$S$159,MATCH(A3194,Input_Lieferant!$B$9:$B$158,0),MATCH(W3194,Grunddaten!$A$8:$M$8,0)),""), "")&amp;""</f>
        <v>3.27</v>
      </c>
      <c r="G3194" s="31"/>
      <c r="H3194" s="31"/>
      <c r="I3194" s="31"/>
      <c r="J3194" s="31"/>
      <c r="K3194" s="31"/>
      <c r="L3194" s="31"/>
      <c r="M3194" s="31"/>
      <c r="N3194" s="31"/>
      <c r="O3194" s="31"/>
      <c r="P3194" s="31"/>
      <c r="Q3194" s="31"/>
      <c r="R3194" s="31"/>
      <c r="S3194" s="31"/>
      <c r="T3194" s="31"/>
      <c r="U3194" s="31"/>
      <c r="V3194" s="31"/>
      <c r="W3194" s="31" t="str">
        <f t="shared" si="99"/>
        <v>V_REVEIGEN</v>
      </c>
      <c r="X3194" s="31"/>
      <c r="Y3194" s="31"/>
      <c r="Z3194" s="31"/>
      <c r="AA3194" s="31"/>
      <c r="AB3194" s="31"/>
      <c r="AC3194" s="31"/>
      <c r="AD3194" s="31"/>
      <c r="AE3194" s="31"/>
      <c r="AF3194" s="31"/>
      <c r="AG3194" s="31"/>
      <c r="AH3194" s="31"/>
    </row>
    <row r="3195" spans="1:34" x14ac:dyDescent="0.4">
      <c r="A3195" s="31">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31"/>
      <c r="C3195" s="25" t="str">
        <f t="shared" si="98"/>
        <v>001</v>
      </c>
      <c r="D3195" s="31"/>
      <c r="E3195" s="31"/>
      <c r="F3195" s="31" t="str">
        <f>IF(A3195&lt;&gt;"", _xlfn.IFNA(INDEX('Systemmanager - Datenassistent'!$A$9:$AE$159,MATCH(A3195,Input_Lieferant!$B$9:$B$158,0),MATCH(W3195,'Systemmanager - Datenassistent'!$A$8:$AE$8,0)),""), "")&amp;""</f>
        <v>EdSOicxavkkeayACqpdCzNrNOLMRkO</v>
      </c>
      <c r="G3195" s="31"/>
      <c r="H3195" s="31"/>
      <c r="I3195" s="31"/>
      <c r="J3195" s="31"/>
      <c r="K3195" s="31"/>
      <c r="L3195" s="31"/>
      <c r="M3195" s="31"/>
      <c r="N3195" s="31"/>
      <c r="O3195" s="31"/>
      <c r="P3195" s="31"/>
      <c r="Q3195" s="31"/>
      <c r="R3195" s="31"/>
      <c r="S3195" s="31"/>
      <c r="T3195" s="31"/>
      <c r="U3195" s="31"/>
      <c r="V3195" s="31"/>
      <c r="W3195" s="31" t="str">
        <f t="shared" si="99"/>
        <v>V_SYSTEMMANAGER</v>
      </c>
      <c r="X3195" s="31"/>
      <c r="Y3195" s="31"/>
      <c r="Z3195" s="31"/>
      <c r="AA3195" s="31"/>
      <c r="AB3195" s="31"/>
      <c r="AC3195" s="31"/>
      <c r="AD3195" s="31"/>
      <c r="AE3195" s="31"/>
      <c r="AF3195" s="31"/>
      <c r="AG3195" s="31"/>
      <c r="AH3195" s="31"/>
    </row>
    <row r="3196" spans="1:34" x14ac:dyDescent="0.4">
      <c r="A3196" s="31">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31"/>
      <c r="C3196" s="25" t="str">
        <f t="shared" si="98"/>
        <v>001</v>
      </c>
      <c r="D3196" s="31"/>
      <c r="E3196" s="31"/>
      <c r="F3196" s="31" t="str">
        <f>IF(A3196&lt;&gt;"", _xlfn.IFNA(INDEX(Grunddaten!$A$9:$S$159,MATCH(A3196,Input_Lieferant!$B$9:$B$158,0),MATCH(W3196,Grunddaten!$A$8:$M$8,0)),""), "")&amp;""</f>
        <v>N</v>
      </c>
      <c r="G3196" s="31"/>
      <c r="H3196" s="31"/>
      <c r="I3196" s="31"/>
      <c r="J3196" s="31"/>
      <c r="K3196" s="31"/>
      <c r="L3196" s="31"/>
      <c r="M3196" s="31"/>
      <c r="N3196" s="31"/>
      <c r="O3196" s="31"/>
      <c r="P3196" s="31"/>
      <c r="Q3196" s="31"/>
      <c r="R3196" s="31"/>
      <c r="S3196" s="31"/>
      <c r="T3196" s="31"/>
      <c r="U3196" s="31"/>
      <c r="V3196" s="31"/>
      <c r="W3196" s="31" t="str">
        <f t="shared" si="99"/>
        <v>V_UEBERSETZUNG</v>
      </c>
      <c r="X3196" s="31"/>
      <c r="Y3196" s="31"/>
      <c r="Z3196" s="31"/>
      <c r="AA3196" s="31"/>
      <c r="AB3196" s="31"/>
      <c r="AC3196" s="31"/>
      <c r="AD3196" s="31"/>
      <c r="AE3196" s="31"/>
      <c r="AF3196" s="31"/>
      <c r="AG3196" s="31"/>
      <c r="AH3196" s="31"/>
    </row>
    <row r="3197" spans="1:34" x14ac:dyDescent="0.4">
      <c r="A3197" s="31">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31"/>
      <c r="C3197" s="25" t="str">
        <f t="shared" si="98"/>
        <v>001</v>
      </c>
      <c r="D3197" s="31"/>
      <c r="E3197" s="31"/>
      <c r="F3197" s="31" t="str">
        <f>IF(A3197&lt;&gt;"", _xlfn.IFNA(INDEX('Systemmanager - Datenassistent'!$A$9:$AE$159,MATCH(A3197,Input_Lieferant!$B$9:$B$158,0),MATCH(W3197,'Systemmanager - Datenassistent'!$A$8:$AE$8,0)),""), "")&amp;""</f>
        <v>kSoQkWCKIePxFGcvvQTfNCGDrGnSVU</v>
      </c>
      <c r="G3197" s="31"/>
      <c r="H3197" s="31"/>
      <c r="I3197" s="31"/>
      <c r="J3197" s="31"/>
      <c r="K3197" s="31"/>
      <c r="L3197" s="31"/>
      <c r="M3197" s="31"/>
      <c r="N3197" s="31"/>
      <c r="O3197" s="31"/>
      <c r="P3197" s="31"/>
      <c r="Q3197" s="31"/>
      <c r="R3197" s="31"/>
      <c r="S3197" s="31"/>
      <c r="T3197" s="31"/>
      <c r="U3197" s="31"/>
      <c r="V3197" s="31"/>
      <c r="W3197" s="31" t="str">
        <f t="shared" si="99"/>
        <v>V_KENNZIFFER</v>
      </c>
      <c r="X3197" s="31"/>
      <c r="Y3197" s="31"/>
      <c r="Z3197" s="31"/>
      <c r="AA3197" s="31"/>
      <c r="AB3197" s="31"/>
      <c r="AC3197" s="31"/>
      <c r="AD3197" s="31"/>
      <c r="AE3197" s="31"/>
      <c r="AF3197" s="31"/>
      <c r="AG3197" s="31"/>
      <c r="AH3197" s="31"/>
    </row>
    <row r="3198" spans="1:34" x14ac:dyDescent="0.4">
      <c r="A3198" s="31">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31"/>
      <c r="C3198" s="25" t="str">
        <f t="shared" si="98"/>
        <v>001</v>
      </c>
      <c r="D3198" s="31"/>
      <c r="E3198" s="31"/>
      <c r="F3198" s="31" t="str">
        <f>IF(A3198&lt;&gt;"", _xlfn.IFNA(INDEX('Systemmanager - Datenassistent'!$A$9:$AE$159,MATCH(A3198,Input_Lieferant!$B$9:$B$158,0),MATCH(W3198,'Systemmanager - Datenassistent'!$A$8:$AE$8,0)),""), "")&amp;""</f>
        <v>xLqLpBPXsjPlsiVgvdbyiGcXCcCuzr</v>
      </c>
      <c r="G3198" s="31"/>
      <c r="H3198" s="31"/>
      <c r="I3198" s="31"/>
      <c r="J3198" s="31"/>
      <c r="K3198" s="31"/>
      <c r="L3198" s="31"/>
      <c r="M3198" s="31"/>
      <c r="N3198" s="31"/>
      <c r="O3198" s="31"/>
      <c r="P3198" s="31"/>
      <c r="Q3198" s="31"/>
      <c r="R3198" s="31"/>
      <c r="S3198" s="31"/>
      <c r="T3198" s="31"/>
      <c r="U3198" s="31"/>
      <c r="V3198" s="31"/>
      <c r="W3198" s="31" t="str">
        <f t="shared" si="99"/>
        <v>V_NEXT_HIGHER</v>
      </c>
      <c r="X3198" s="31"/>
      <c r="Y3198" s="31"/>
      <c r="Z3198" s="31"/>
      <c r="AA3198" s="31"/>
      <c r="AB3198" s="31"/>
      <c r="AC3198" s="31"/>
      <c r="AD3198" s="31"/>
      <c r="AE3198" s="31"/>
      <c r="AF3198" s="31"/>
      <c r="AG3198" s="31"/>
      <c r="AH3198" s="31"/>
    </row>
    <row r="3199" spans="1:34" x14ac:dyDescent="0.4">
      <c r="A3199" s="31">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31"/>
      <c r="C3199" s="25" t="str">
        <f t="shared" si="98"/>
        <v>001</v>
      </c>
      <c r="D3199" s="31"/>
      <c r="E3199" s="31"/>
      <c r="F3199" s="31" t="str">
        <f>IF(A3199&lt;&gt;"", _xlfn.IFNA(INDEX(Grunddaten!$A$9:$S$159,MATCH(A3199,Input_Lieferant!$B$9:$B$158,0),MATCH(W3199,Grunddaten!$A$8:$M$8,0)),""), "")&amp;""</f>
        <v/>
      </c>
      <c r="G3199" s="31"/>
      <c r="H3199" s="31"/>
      <c r="I3199" s="31"/>
      <c r="J3199" s="31"/>
      <c r="K3199" s="31"/>
      <c r="L3199" s="31"/>
      <c r="M3199" s="31"/>
      <c r="N3199" s="31"/>
      <c r="O3199" s="31"/>
      <c r="P3199" s="31"/>
      <c r="Q3199" s="31"/>
      <c r="R3199" s="31"/>
      <c r="S3199" s="31"/>
      <c r="T3199" s="31"/>
      <c r="U3199" s="31"/>
      <c r="V3199" s="31"/>
      <c r="W3199" s="31" t="str">
        <f t="shared" si="99"/>
        <v>V_ZERTFLUG</v>
      </c>
      <c r="X3199" s="31"/>
      <c r="Y3199" s="31"/>
      <c r="Z3199" s="31"/>
      <c r="AA3199" s="31"/>
      <c r="AB3199" s="31"/>
      <c r="AC3199" s="31"/>
      <c r="AD3199" s="31"/>
      <c r="AE3199" s="31"/>
      <c r="AF3199" s="31"/>
      <c r="AG3199" s="31"/>
      <c r="AH3199" s="31"/>
    </row>
    <row r="3200" spans="1:34" x14ac:dyDescent="0.4">
      <c r="A3200" s="31">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31"/>
      <c r="C3200" s="25" t="str">
        <f t="shared" si="98"/>
        <v>001</v>
      </c>
      <c r="D3200" s="31"/>
      <c r="E3200" s="31"/>
      <c r="F3200" s="31" t="str">
        <f>IF(A3200&lt;&gt;"", _xlfn.IFNA(INDEX('Systemmanager - Datenassistent'!$A$9:$AE$159,MATCH(A3200,Input_Lieferant!$B$9:$B$158,0),MATCH(W3200,'Systemmanager - Datenassistent'!$A$8:$AE$8,0)),""), "")&amp;""</f>
        <v>X</v>
      </c>
      <c r="G3200" s="31"/>
      <c r="H3200" s="31"/>
      <c r="I3200" s="31"/>
      <c r="J3200" s="31"/>
      <c r="K3200" s="31"/>
      <c r="L3200" s="31"/>
      <c r="M3200" s="31"/>
      <c r="N3200" s="31"/>
      <c r="O3200" s="31"/>
      <c r="P3200" s="31"/>
      <c r="Q3200" s="31"/>
      <c r="R3200" s="31"/>
      <c r="S3200" s="31"/>
      <c r="T3200" s="31"/>
      <c r="U3200" s="31"/>
      <c r="V3200" s="31"/>
      <c r="W3200" s="31" t="str">
        <f t="shared" si="99"/>
        <v>V_APM</v>
      </c>
      <c r="X3200" s="31"/>
      <c r="Y3200" s="31"/>
      <c r="Z3200" s="31"/>
      <c r="AA3200" s="31"/>
      <c r="AB3200" s="31"/>
      <c r="AC3200" s="31"/>
      <c r="AD3200" s="31"/>
      <c r="AE3200" s="31"/>
      <c r="AF3200" s="31"/>
      <c r="AG3200" s="31"/>
      <c r="AH3200" s="31"/>
    </row>
    <row r="3201" spans="1:34" x14ac:dyDescent="0.4">
      <c r="A3201" s="31">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31"/>
      <c r="C3201" s="25" t="str">
        <f t="shared" si="98"/>
        <v>001</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V_CHEOPS</v>
      </c>
      <c r="X3201" s="31"/>
      <c r="Y3201" s="31"/>
      <c r="Z3201" s="31"/>
      <c r="AA3201" s="31"/>
      <c r="AB3201" s="31"/>
      <c r="AC3201" s="31"/>
      <c r="AD3201" s="31"/>
      <c r="AE3201" s="31"/>
      <c r="AF3201" s="31"/>
      <c r="AG3201" s="31"/>
      <c r="AH3201" s="31"/>
    </row>
    <row r="3202" spans="1:34" x14ac:dyDescent="0.4">
      <c r="A3202" s="31">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31"/>
      <c r="C3202" s="25" t="str">
        <f t="shared" ref="C3202:C3265" si="100">IF(A3202="","","001")</f>
        <v>001</v>
      </c>
      <c r="D3202" s="31"/>
      <c r="E3202" s="31"/>
      <c r="F3202" s="31" t="str">
        <f>IF(A3202&lt;&gt;"", _xlfn.IFNA(INDEX('Systemmanager - Datenassistent'!$A$9:$AE$159,MATCH(A3202,Input_Lieferant!$B$9:$B$158,0),MATCH(W3202,'Systemmanager - Datenassistent'!$A$8:$AE$8,0)),""), "")&amp;""</f>
        <v>X</v>
      </c>
      <c r="G3202" s="31"/>
      <c r="H3202" s="31"/>
      <c r="I3202" s="31"/>
      <c r="J3202" s="31"/>
      <c r="K3202" s="31"/>
      <c r="L3202" s="31"/>
      <c r="M3202" s="31"/>
      <c r="N3202" s="31"/>
      <c r="O3202" s="31"/>
      <c r="P3202" s="31"/>
      <c r="Q3202" s="31"/>
      <c r="R3202" s="31"/>
      <c r="S3202" s="31"/>
      <c r="T3202" s="31"/>
      <c r="U3202" s="31"/>
      <c r="V3202" s="31"/>
      <c r="W3202" s="31" t="str">
        <f t="shared" si="99"/>
        <v>V_SVSAA</v>
      </c>
      <c r="X3202" s="31"/>
      <c r="Y3202" s="31"/>
      <c r="Z3202" s="31"/>
      <c r="AA3202" s="31"/>
      <c r="AB3202" s="31"/>
      <c r="AC3202" s="31"/>
      <c r="AD3202" s="31"/>
      <c r="AE3202" s="31"/>
      <c r="AF3202" s="31"/>
      <c r="AG3202" s="31"/>
      <c r="AH3202" s="31"/>
    </row>
    <row r="3203" spans="1:34" x14ac:dyDescent="0.4">
      <c r="A3203" s="31">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31"/>
      <c r="C3203" s="25" t="str">
        <f t="shared" si="100"/>
        <v>001</v>
      </c>
      <c r="D3203" s="31"/>
      <c r="E3203" s="31"/>
      <c r="F3203" s="31" t="str">
        <f>IF(A3203&lt;&gt;"", IFERROR(ROUND(INDEX(Input_Lieferant!$A$9:$AS$159,MATCH(A3203,Input_Lieferant!$B$9:$B$158,0),MATCH(W3203,Input_Lieferant!$A$8:$AS$8,0)),2),""), "")&amp;""</f>
        <v>7.66</v>
      </c>
      <c r="G3203" s="31"/>
      <c r="H3203" s="31"/>
      <c r="I3203" s="31"/>
      <c r="J3203" s="31"/>
      <c r="K3203" s="31"/>
      <c r="L3203" s="31"/>
      <c r="M3203" s="31"/>
      <c r="N3203" s="31"/>
      <c r="O3203" s="31"/>
      <c r="P3203" s="31"/>
      <c r="Q3203" s="31"/>
      <c r="R3203" s="31"/>
      <c r="S3203" s="31"/>
      <c r="T3203" s="31"/>
      <c r="U3203" s="31"/>
      <c r="V3203" s="31"/>
      <c r="W3203" s="31" t="str">
        <f t="shared" si="99"/>
        <v>V_BEWERTUNGSPREIS</v>
      </c>
      <c r="X3203" s="31"/>
      <c r="Y3203" s="31"/>
      <c r="Z3203" s="31"/>
      <c r="AA3203" s="31"/>
      <c r="AB3203" s="31"/>
      <c r="AC3203" s="31"/>
      <c r="AD3203" s="31"/>
      <c r="AE3203" s="31"/>
      <c r="AF3203" s="31"/>
      <c r="AG3203" s="31"/>
      <c r="AH3203" s="31"/>
    </row>
    <row r="3204" spans="1:34" x14ac:dyDescent="0.4">
      <c r="A3204" s="31">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31"/>
      <c r="C3204" s="25" t="str">
        <f t="shared" si="100"/>
        <v>001</v>
      </c>
      <c r="D3204" s="31"/>
      <c r="E3204" s="31"/>
      <c r="F3204" s="31" t="str">
        <f>IF(A3204&lt;&gt;"", _xlfn.IFNA(INDEX(Input_Lieferant!$A$9:$AS$159,MATCH(A3204,Input_Lieferant!$B$9:$B$158,0),MATCH(W3204,Input_Lieferant!$A$8:$AS$8,0)),""), "")&amp;""</f>
        <v>CHF</v>
      </c>
      <c r="G3204" s="31"/>
      <c r="H3204" s="31"/>
      <c r="I3204" s="31"/>
      <c r="J3204" s="31"/>
      <c r="K3204" s="31"/>
      <c r="L3204" s="31"/>
      <c r="M3204" s="31"/>
      <c r="N3204" s="31"/>
      <c r="O3204" s="31"/>
      <c r="P3204" s="31"/>
      <c r="Q3204" s="31"/>
      <c r="R3204" s="31"/>
      <c r="S3204" s="31"/>
      <c r="T3204" s="31"/>
      <c r="U3204" s="31"/>
      <c r="V3204" s="31"/>
      <c r="W3204" s="31" t="str">
        <f t="shared" si="99"/>
        <v>V_WAEHRUNG</v>
      </c>
      <c r="X3204" s="31"/>
      <c r="Y3204" s="31"/>
      <c r="Z3204" s="31"/>
      <c r="AA3204" s="31"/>
      <c r="AB3204" s="31"/>
      <c r="AC3204" s="31"/>
      <c r="AD3204" s="31"/>
      <c r="AE3204" s="31"/>
      <c r="AF3204" s="31"/>
      <c r="AG3204" s="31"/>
      <c r="AH3204" s="31"/>
    </row>
    <row r="3205" spans="1:34" x14ac:dyDescent="0.4">
      <c r="A3205" s="31">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31"/>
      <c r="C3205" s="25" t="str">
        <f t="shared" si="100"/>
        <v>001</v>
      </c>
      <c r="D3205" s="31"/>
      <c r="E3205" s="31"/>
      <c r="F3205" s="31" t="str">
        <f>IF(A3205&lt;&gt;"", _xlfn.IFNA(INDEX(Input_Lieferant!$A$9:$AS$159,MATCH(A3205,Input_Lieferant!$B$9:$B$158,0),MATCH(W3205,Input_Lieferant!$A$8:$AS$8,0)),""), "")&amp;""</f>
        <v>73</v>
      </c>
      <c r="G3205" s="31"/>
      <c r="H3205" s="31"/>
      <c r="I3205" s="31"/>
      <c r="J3205" s="31"/>
      <c r="K3205" s="31"/>
      <c r="L3205" s="31"/>
      <c r="M3205" s="31"/>
      <c r="N3205" s="31"/>
      <c r="O3205" s="31"/>
      <c r="P3205" s="31"/>
      <c r="Q3205" s="31"/>
      <c r="R3205" s="31"/>
      <c r="S3205" s="31"/>
      <c r="T3205" s="31"/>
      <c r="U3205" s="31"/>
      <c r="V3205" s="31"/>
      <c r="W3205" s="31" t="str">
        <f t="shared" si="99"/>
        <v>V_PREISEINHEIT</v>
      </c>
      <c r="X3205" s="31"/>
      <c r="Y3205" s="31"/>
      <c r="Z3205" s="31"/>
      <c r="AA3205" s="31"/>
      <c r="AB3205" s="31"/>
      <c r="AC3205" s="31"/>
      <c r="AD3205" s="31"/>
      <c r="AE3205" s="31"/>
      <c r="AF3205" s="31"/>
      <c r="AG3205" s="31"/>
      <c r="AH3205" s="31"/>
    </row>
    <row r="3206" spans="1:34" x14ac:dyDescent="0.4">
      <c r="A3206" s="31">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31"/>
      <c r="C3206" s="25" t="str">
        <f t="shared" si="100"/>
        <v>001</v>
      </c>
      <c r="D3206" s="31"/>
      <c r="E3206" s="31"/>
      <c r="F3206" s="31">
        <f ca="1">IF(A3206&lt;&gt;"",NOW(),"")</f>
        <v>45755.458306828703</v>
      </c>
      <c r="G3206" s="31"/>
      <c r="H3206" s="31"/>
      <c r="I3206" s="31"/>
      <c r="J3206" s="31"/>
      <c r="K3206" s="31"/>
      <c r="L3206" s="31"/>
      <c r="M3206" s="31"/>
      <c r="N3206" s="31"/>
      <c r="O3206" s="31"/>
      <c r="P3206" s="31"/>
      <c r="Q3206" s="31"/>
      <c r="R3206" s="31"/>
      <c r="S3206" s="31"/>
      <c r="T3206" s="31"/>
      <c r="U3206" s="31"/>
      <c r="V3206" s="31"/>
      <c r="W3206" s="31" t="str">
        <f t="shared" si="99"/>
        <v>V_GUELTIGAB</v>
      </c>
      <c r="X3206" s="31"/>
      <c r="Y3206" s="31"/>
      <c r="Z3206" s="31"/>
      <c r="AA3206" s="31"/>
      <c r="AB3206" s="31"/>
      <c r="AC3206" s="31"/>
      <c r="AD3206" s="31"/>
      <c r="AE3206" s="31"/>
      <c r="AF3206" s="31"/>
      <c r="AG3206" s="31"/>
      <c r="AH3206" s="31"/>
    </row>
    <row r="3207" spans="1:34" x14ac:dyDescent="0.4">
      <c r="A3207" s="31">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31"/>
      <c r="C3207" s="25" t="str">
        <f t="shared" si="100"/>
        <v>001</v>
      </c>
      <c r="D3207" s="31"/>
      <c r="E3207" s="31"/>
      <c r="F3207" s="31" t="str">
        <f>IF(A3207&lt;&gt;"", _xlfn.IFNA(INDEX('Systemmanager - Datenassistent'!$A$9:$AE$159,MATCH(A3207,Input_Lieferant!$B$9:$B$158,0),MATCH(W3207,'Systemmanager - Datenassistent'!$A$8:$AE$8,0)),""), "")&amp;""</f>
        <v/>
      </c>
      <c r="G3207" s="31"/>
      <c r="H3207" s="31"/>
      <c r="I3207" s="31"/>
      <c r="J3207" s="31"/>
      <c r="K3207" s="31"/>
      <c r="L3207" s="31"/>
      <c r="M3207" s="31"/>
      <c r="N3207" s="31"/>
      <c r="O3207" s="31"/>
      <c r="P3207" s="31"/>
      <c r="Q3207" s="31"/>
      <c r="R3207" s="31"/>
      <c r="S3207" s="31"/>
      <c r="T3207" s="31"/>
      <c r="U3207" s="31"/>
      <c r="V3207" s="31"/>
      <c r="W3207" s="31" t="str">
        <f t="shared" si="99"/>
        <v>V_MIET_RELEVANZ</v>
      </c>
      <c r="X3207" s="31"/>
      <c r="Y3207" s="31"/>
      <c r="Z3207" s="31"/>
      <c r="AA3207" s="31"/>
      <c r="AB3207" s="31"/>
      <c r="AC3207" s="31"/>
      <c r="AD3207" s="31"/>
      <c r="AE3207" s="31"/>
      <c r="AF3207" s="31"/>
      <c r="AG3207" s="31"/>
      <c r="AH3207" s="31"/>
    </row>
    <row r="3208" spans="1:34" x14ac:dyDescent="0.4">
      <c r="A3208" s="31">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31"/>
      <c r="C3208" s="25" t="str">
        <f t="shared" si="100"/>
        <v>001</v>
      </c>
      <c r="D3208" s="31"/>
      <c r="E3208" s="31"/>
      <c r="F3208" s="31" t="str">
        <f>IF(A3208&lt;&gt;"", _xlfn.IFNA(INDEX('Systemmanager - Datenassistent'!$A$9:$AE$159,MATCH(A3208,Input_Lieferant!$B$9:$B$158,0),MATCH(W3208,'Systemmanager - Datenassistent'!$A$8:$AE$8,0)),""), "")&amp;""</f>
        <v>7</v>
      </c>
      <c r="G3208" s="31"/>
      <c r="H3208" s="31"/>
      <c r="I3208" s="31"/>
      <c r="J3208" s="31"/>
      <c r="K3208" s="31"/>
      <c r="L3208" s="31"/>
      <c r="M3208" s="31"/>
      <c r="N3208" s="31"/>
      <c r="O3208" s="31"/>
      <c r="P3208" s="31"/>
      <c r="Q3208" s="31"/>
      <c r="R3208" s="31"/>
      <c r="S3208" s="31"/>
      <c r="T3208" s="31"/>
      <c r="U3208" s="31"/>
      <c r="V3208" s="31"/>
      <c r="W3208" s="31" t="str">
        <f t="shared" si="99"/>
        <v>V_NACHSCHUBKLASSE</v>
      </c>
      <c r="X3208" s="31"/>
      <c r="Y3208" s="31"/>
      <c r="Z3208" s="31"/>
      <c r="AA3208" s="31"/>
      <c r="AB3208" s="31"/>
      <c r="AC3208" s="31"/>
      <c r="AD3208" s="31"/>
      <c r="AE3208" s="31"/>
      <c r="AF3208" s="31"/>
      <c r="AG3208" s="31"/>
      <c r="AH3208" s="31"/>
    </row>
    <row r="3209" spans="1:34" x14ac:dyDescent="0.4">
      <c r="A3209" s="31">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31"/>
      <c r="C3209" s="25" t="str">
        <f t="shared" si="100"/>
        <v>001</v>
      </c>
      <c r="D3209" s="31"/>
      <c r="E3209" s="31"/>
      <c r="F3209" s="31" t="str">
        <f>IF(A3209&lt;&gt;"", _xlfn.IFNA(INDEX(Input_Lieferant!$A$9:$AS$159,MATCH(A3209,Input_Lieferant!$B$9:$B$158,0),MATCH(W3209,Input_Lieferant!$A$8:$AS$8,0)),""), "")&amp;""</f>
        <v>17</v>
      </c>
      <c r="G3209" s="31"/>
      <c r="H3209" s="31"/>
      <c r="I3209" s="31"/>
      <c r="J3209" s="31"/>
      <c r="K3209" s="31"/>
      <c r="L3209" s="31"/>
      <c r="M3209" s="31"/>
      <c r="N3209" s="31"/>
      <c r="O3209" s="31"/>
      <c r="P3209" s="31"/>
      <c r="Q3209" s="31"/>
      <c r="R3209" s="31"/>
      <c r="S3209" s="31"/>
      <c r="T3209" s="31"/>
      <c r="U3209" s="31"/>
      <c r="V3209" s="31"/>
      <c r="W3209" s="31" t="str">
        <f t="shared" si="99"/>
        <v>V_LAGERFAEHIGKEIT</v>
      </c>
      <c r="X3209" s="31"/>
      <c r="Y3209" s="31"/>
      <c r="Z3209" s="31"/>
      <c r="AA3209" s="31"/>
      <c r="AB3209" s="31"/>
      <c r="AC3209" s="31"/>
      <c r="AD3209" s="31"/>
      <c r="AE3209" s="31"/>
      <c r="AF3209" s="31"/>
      <c r="AG3209" s="31"/>
      <c r="AH3209" s="31"/>
    </row>
    <row r="3210" spans="1:34" x14ac:dyDescent="0.4">
      <c r="A3210" s="31">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31"/>
      <c r="C3210" s="25" t="str">
        <f t="shared" si="100"/>
        <v>001</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V_BETRIEBSMITTEL</v>
      </c>
      <c r="X3210" s="31"/>
      <c r="Y3210" s="31"/>
      <c r="Z3210" s="31"/>
      <c r="AA3210" s="31"/>
      <c r="AB3210" s="31"/>
      <c r="AC3210" s="31"/>
      <c r="AD3210" s="31"/>
      <c r="AE3210" s="31"/>
      <c r="AF3210" s="31"/>
      <c r="AG3210" s="31"/>
      <c r="AH3210" s="31"/>
    </row>
    <row r="3211" spans="1:34" x14ac:dyDescent="0.4">
      <c r="A3211" s="31">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31"/>
      <c r="C3211" s="25" t="str">
        <f t="shared" si="100"/>
        <v>001</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V_SONDERBETRIEBSMITTEL_MKZ</v>
      </c>
      <c r="X3211" s="31"/>
      <c r="Y3211" s="31"/>
      <c r="Z3211" s="31"/>
      <c r="AA3211" s="31"/>
      <c r="AB3211" s="31"/>
      <c r="AC3211" s="31"/>
      <c r="AD3211" s="31"/>
      <c r="AE3211" s="31"/>
      <c r="AF3211" s="31"/>
      <c r="AG3211" s="31"/>
      <c r="AH3211" s="31"/>
    </row>
    <row r="3212" spans="1:34" x14ac:dyDescent="0.4">
      <c r="A3212" s="31">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31"/>
      <c r="C3212" s="25" t="str">
        <f t="shared" si="100"/>
        <v>001</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31"/>
      <c r="H3212" s="31"/>
      <c r="I3212" s="31"/>
      <c r="J3212" s="31"/>
      <c r="K3212" s="31"/>
      <c r="L3212" s="31"/>
      <c r="M3212" s="31"/>
      <c r="N3212" s="31"/>
      <c r="O3212" s="31"/>
      <c r="P3212" s="31"/>
      <c r="Q3212" s="31"/>
      <c r="R3212" s="31"/>
      <c r="S3212" s="31"/>
      <c r="T3212" s="31"/>
      <c r="U3212" s="31"/>
      <c r="V3212" s="31"/>
      <c r="W3212" s="31" t="str">
        <f t="shared" si="99"/>
        <v>V_SONDERBETRIEBSMITTEL_PRD</v>
      </c>
      <c r="X3212" s="31"/>
      <c r="Y3212" s="31"/>
      <c r="Z3212" s="31"/>
      <c r="AA3212" s="31"/>
      <c r="AB3212" s="31"/>
      <c r="AC3212" s="31"/>
      <c r="AD3212" s="31"/>
      <c r="AE3212" s="31"/>
      <c r="AF3212" s="31"/>
      <c r="AG3212" s="31"/>
      <c r="AH3212" s="31"/>
    </row>
    <row r="3213" spans="1:34" x14ac:dyDescent="0.4">
      <c r="A3213" s="31">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31"/>
      <c r="C3213" s="25" t="str">
        <f t="shared" si="100"/>
        <v>001</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V_SONDERBETRIEBSMITTEL_TRP</v>
      </c>
      <c r="X3213" s="31"/>
      <c r="Y3213" s="31"/>
      <c r="Z3213" s="31"/>
      <c r="AA3213" s="31"/>
      <c r="AB3213" s="31"/>
      <c r="AC3213" s="31"/>
      <c r="AD3213" s="31"/>
      <c r="AE3213" s="31"/>
      <c r="AF3213" s="31"/>
      <c r="AG3213" s="31"/>
      <c r="AH3213" s="31"/>
    </row>
    <row r="3214" spans="1:34" x14ac:dyDescent="0.4">
      <c r="A3214" s="31">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31"/>
      <c r="C3214" s="25" t="str">
        <f t="shared" si="100"/>
        <v>001</v>
      </c>
      <c r="D3214" s="31"/>
      <c r="E3214" s="31"/>
      <c r="F3214" s="31" t="str">
        <f>IF(A3214&lt;&gt;"", _xlfn.IFNA(INDEX(Grunddaten!$A$9:$S$159,MATCH(A3214,Input_Lieferant!$B$9:$B$158,0),MATCH(W3214,Grunddaten!$A$8:$M$8,0)),""), "")&amp;""</f>
        <v>SlNfeVDsEvejKrDxbquIrhhWVDaPue</v>
      </c>
      <c r="G3214" s="31"/>
      <c r="H3214" s="31"/>
      <c r="I3214" s="31"/>
      <c r="J3214" s="31"/>
      <c r="K3214" s="31"/>
      <c r="L3214" s="31"/>
      <c r="M3214" s="31"/>
      <c r="N3214" s="31"/>
      <c r="O3214" s="31"/>
      <c r="P3214" s="31"/>
      <c r="Q3214" s="31"/>
      <c r="R3214" s="31"/>
      <c r="S3214" s="31"/>
      <c r="T3214" s="31"/>
      <c r="U3214" s="31"/>
      <c r="V3214" s="31"/>
      <c r="W3214" s="31" t="str">
        <f t="shared" si="99"/>
        <v>V_A_NUMMER</v>
      </c>
      <c r="X3214" s="31"/>
      <c r="Y3214" s="31"/>
      <c r="Z3214" s="31"/>
      <c r="AA3214" s="31"/>
      <c r="AB3214" s="31"/>
      <c r="AC3214" s="31"/>
      <c r="AD3214" s="31"/>
      <c r="AE3214" s="31"/>
      <c r="AF3214" s="31"/>
      <c r="AG3214" s="31"/>
      <c r="AH3214" s="31"/>
    </row>
    <row r="3215" spans="1:34" x14ac:dyDescent="0.4">
      <c r="A3215" s="31">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31"/>
      <c r="C3215" s="25" t="str">
        <f t="shared" si="100"/>
        <v>001</v>
      </c>
      <c r="D3215" s="31"/>
      <c r="E3215" s="31"/>
      <c r="F3215" s="31" t="str">
        <f>IF(A3215&lt;&gt;"", _xlfn.IFNA(INDEX(Grunddaten!$A$9:$S$159,MATCH(A3215,Input_Lieferant!$B$9:$B$158,0),MATCH(W3215,Grunddaten!$A$8:$M$8,0)),""), "")&amp;""</f>
        <v>6.36</v>
      </c>
      <c r="G3215" s="31"/>
      <c r="H3215" s="31"/>
      <c r="I3215" s="31"/>
      <c r="J3215" s="31"/>
      <c r="K3215" s="31"/>
      <c r="L3215" s="31"/>
      <c r="M3215" s="31"/>
      <c r="N3215" s="31"/>
      <c r="O3215" s="31"/>
      <c r="P3215" s="31"/>
      <c r="Q3215" s="31"/>
      <c r="R3215" s="31"/>
      <c r="S3215" s="31"/>
      <c r="T3215" s="31"/>
      <c r="U3215" s="31"/>
      <c r="V3215" s="31"/>
      <c r="W3215" s="31" t="str">
        <f t="shared" si="99"/>
        <v>V_REVFREMD</v>
      </c>
      <c r="X3215" s="31"/>
      <c r="Y3215" s="31"/>
      <c r="Z3215" s="31"/>
      <c r="AA3215" s="31"/>
      <c r="AB3215" s="31"/>
      <c r="AC3215" s="31"/>
      <c r="AD3215" s="31"/>
      <c r="AE3215" s="31"/>
      <c r="AF3215" s="31"/>
      <c r="AG3215" s="31"/>
      <c r="AH3215" s="31"/>
    </row>
    <row r="3216" spans="1:34" x14ac:dyDescent="0.4">
      <c r="A3216" s="31">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31"/>
      <c r="C3216" s="25" t="str">
        <f t="shared" si="100"/>
        <v>001</v>
      </c>
      <c r="D3216" s="31"/>
      <c r="E3216" s="31"/>
      <c r="F3216" s="31" t="str">
        <f>IF(A3216&lt;&gt;"", _xlfn.IFNA(INDEX(Grunddaten!$A$9:$S$159,MATCH(A3216,Input_Lieferant!$B$9:$B$158,0),MATCH(W3216,Grunddaten!$A$8:$M$8,0)),""), "")&amp;""</f>
        <v>3.15</v>
      </c>
      <c r="G3216" s="31"/>
      <c r="H3216" s="31"/>
      <c r="I3216" s="31"/>
      <c r="J3216" s="31"/>
      <c r="K3216" s="31"/>
      <c r="L3216" s="31"/>
      <c r="M3216" s="31"/>
      <c r="N3216" s="31"/>
      <c r="O3216" s="31"/>
      <c r="P3216" s="31"/>
      <c r="Q3216" s="31"/>
      <c r="R3216" s="31"/>
      <c r="S3216" s="31"/>
      <c r="T3216" s="31"/>
      <c r="U3216" s="31"/>
      <c r="V3216" s="31"/>
      <c r="W3216" s="31" t="str">
        <f t="shared" si="99"/>
        <v>V_REVEIGEN</v>
      </c>
      <c r="X3216" s="31"/>
      <c r="Y3216" s="31"/>
      <c r="Z3216" s="31"/>
      <c r="AA3216" s="31"/>
      <c r="AB3216" s="31"/>
      <c r="AC3216" s="31"/>
      <c r="AD3216" s="31"/>
      <c r="AE3216" s="31"/>
      <c r="AF3216" s="31"/>
      <c r="AG3216" s="31"/>
      <c r="AH3216" s="31"/>
    </row>
    <row r="3217" spans="1:34" x14ac:dyDescent="0.4">
      <c r="A3217" s="31">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31"/>
      <c r="C3217" s="25" t="str">
        <f t="shared" si="100"/>
        <v>001</v>
      </c>
      <c r="D3217" s="31"/>
      <c r="E3217" s="31"/>
      <c r="F3217" s="31" t="str">
        <f>IF(A3217&lt;&gt;"", _xlfn.IFNA(INDEX('Systemmanager - Datenassistent'!$A$9:$AE$159,MATCH(A3217,Input_Lieferant!$B$9:$B$158,0),MATCH(W3217,'Systemmanager - Datenassistent'!$A$8:$AE$8,0)),""), "")&amp;""</f>
        <v>dTVnQPfhpnczpgKXxCbfFIRkzbRQsa</v>
      </c>
      <c r="G3217" s="31"/>
      <c r="H3217" s="31"/>
      <c r="I3217" s="31"/>
      <c r="J3217" s="31"/>
      <c r="K3217" s="31"/>
      <c r="L3217" s="31"/>
      <c r="M3217" s="31"/>
      <c r="N3217" s="31"/>
      <c r="O3217" s="31"/>
      <c r="P3217" s="31"/>
      <c r="Q3217" s="31"/>
      <c r="R3217" s="31"/>
      <c r="S3217" s="31"/>
      <c r="T3217" s="31"/>
      <c r="U3217" s="31"/>
      <c r="V3217" s="31"/>
      <c r="W3217" s="31" t="str">
        <f t="shared" si="99"/>
        <v>V_SYSTEMMANAGER</v>
      </c>
      <c r="X3217" s="31"/>
      <c r="Y3217" s="31"/>
      <c r="Z3217" s="31"/>
      <c r="AA3217" s="31"/>
      <c r="AB3217" s="31"/>
      <c r="AC3217" s="31"/>
      <c r="AD3217" s="31"/>
      <c r="AE3217" s="31"/>
      <c r="AF3217" s="31"/>
      <c r="AG3217" s="31"/>
      <c r="AH3217" s="31"/>
    </row>
    <row r="3218" spans="1:34" x14ac:dyDescent="0.4">
      <c r="A3218" s="31">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31"/>
      <c r="C3218" s="25" t="str">
        <f t="shared" si="100"/>
        <v>001</v>
      </c>
      <c r="D3218" s="31"/>
      <c r="E3218" s="31"/>
      <c r="F3218" s="31" t="str">
        <f>IF(A3218&lt;&gt;"", _xlfn.IFNA(INDEX(Grunddaten!$A$9:$S$159,MATCH(A3218,Input_Lieferant!$B$9:$B$158,0),MATCH(W3218,Grunddaten!$A$8:$M$8,0)),""), "")&amp;""</f>
        <v>N</v>
      </c>
      <c r="G3218" s="31"/>
      <c r="H3218" s="31"/>
      <c r="I3218" s="31"/>
      <c r="J3218" s="31"/>
      <c r="K3218" s="31"/>
      <c r="L3218" s="31"/>
      <c r="M3218" s="31"/>
      <c r="N3218" s="31"/>
      <c r="O3218" s="31"/>
      <c r="P3218" s="31"/>
      <c r="Q3218" s="31"/>
      <c r="R3218" s="31"/>
      <c r="S3218" s="31"/>
      <c r="T3218" s="31"/>
      <c r="U3218" s="31"/>
      <c r="V3218" s="31"/>
      <c r="W3218" s="31" t="str">
        <f t="shared" si="99"/>
        <v>V_UEBERSETZUNG</v>
      </c>
      <c r="X3218" s="31"/>
      <c r="Y3218" s="31"/>
      <c r="Z3218" s="31"/>
      <c r="AA3218" s="31"/>
      <c r="AB3218" s="31"/>
      <c r="AC3218" s="31"/>
      <c r="AD3218" s="31"/>
      <c r="AE3218" s="31"/>
      <c r="AF3218" s="31"/>
      <c r="AG3218" s="31"/>
      <c r="AH3218" s="31"/>
    </row>
    <row r="3219" spans="1:34" x14ac:dyDescent="0.4">
      <c r="A3219" s="31">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31"/>
      <c r="C3219" s="25" t="str">
        <f t="shared" si="100"/>
        <v>001</v>
      </c>
      <c r="D3219" s="31"/>
      <c r="E3219" s="31"/>
      <c r="F3219" s="31" t="str">
        <f>IF(A3219&lt;&gt;"", _xlfn.IFNA(INDEX('Systemmanager - Datenassistent'!$A$9:$AE$159,MATCH(A3219,Input_Lieferant!$B$9:$B$158,0),MATCH(W3219,'Systemmanager - Datenassistent'!$A$8:$AE$8,0)),""), "")&amp;""</f>
        <v>AVXQuPqlPCSwLragSXwhPalupCUoiN</v>
      </c>
      <c r="G3219" s="31"/>
      <c r="H3219" s="31"/>
      <c r="I3219" s="31"/>
      <c r="J3219" s="31"/>
      <c r="K3219" s="31"/>
      <c r="L3219" s="31"/>
      <c r="M3219" s="31"/>
      <c r="N3219" s="31"/>
      <c r="O3219" s="31"/>
      <c r="P3219" s="31"/>
      <c r="Q3219" s="31"/>
      <c r="R3219" s="31"/>
      <c r="S3219" s="31"/>
      <c r="T3219" s="31"/>
      <c r="U3219" s="31"/>
      <c r="V3219" s="31"/>
      <c r="W3219" s="31" t="str">
        <f t="shared" si="99"/>
        <v>V_KENNZIFFER</v>
      </c>
      <c r="X3219" s="31"/>
      <c r="Y3219" s="31"/>
      <c r="Z3219" s="31"/>
      <c r="AA3219" s="31"/>
      <c r="AB3219" s="31"/>
      <c r="AC3219" s="31"/>
      <c r="AD3219" s="31"/>
      <c r="AE3219" s="31"/>
      <c r="AF3219" s="31"/>
      <c r="AG3219" s="31"/>
      <c r="AH3219" s="31"/>
    </row>
    <row r="3220" spans="1:34" x14ac:dyDescent="0.4">
      <c r="A3220" s="31">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31"/>
      <c r="C3220" s="25" t="str">
        <f t="shared" si="100"/>
        <v>001</v>
      </c>
      <c r="D3220" s="31"/>
      <c r="E3220" s="31"/>
      <c r="F3220" s="31" t="str">
        <f>IF(A3220&lt;&gt;"", _xlfn.IFNA(INDEX('Systemmanager - Datenassistent'!$A$9:$AE$159,MATCH(A3220,Input_Lieferant!$B$9:$B$158,0),MATCH(W3220,'Systemmanager - Datenassistent'!$A$8:$AE$8,0)),""), "")&amp;""</f>
        <v>TyMSbXJjzoaSyCJWJhpfGwTumSQrka</v>
      </c>
      <c r="G3220" s="31"/>
      <c r="H3220" s="31"/>
      <c r="I3220" s="31"/>
      <c r="J3220" s="31"/>
      <c r="K3220" s="31"/>
      <c r="L3220" s="31"/>
      <c r="M3220" s="31"/>
      <c r="N3220" s="31"/>
      <c r="O3220" s="31"/>
      <c r="P3220" s="31"/>
      <c r="Q3220" s="31"/>
      <c r="R3220" s="31"/>
      <c r="S3220" s="31"/>
      <c r="T3220" s="31"/>
      <c r="U3220" s="31"/>
      <c r="V3220" s="31"/>
      <c r="W3220" s="31" t="str">
        <f t="shared" si="99"/>
        <v>V_NEXT_HIGHER</v>
      </c>
      <c r="X3220" s="31"/>
      <c r="Y3220" s="31"/>
      <c r="Z3220" s="31"/>
      <c r="AA3220" s="31"/>
      <c r="AB3220" s="31"/>
      <c r="AC3220" s="31"/>
      <c r="AD3220" s="31"/>
      <c r="AE3220" s="31"/>
      <c r="AF3220" s="31"/>
      <c r="AG3220" s="31"/>
      <c r="AH3220" s="31"/>
    </row>
    <row r="3221" spans="1:34" x14ac:dyDescent="0.4">
      <c r="A3221" s="31">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31"/>
      <c r="C3221" s="25" t="str">
        <f t="shared" si="100"/>
        <v>001</v>
      </c>
      <c r="D3221" s="31"/>
      <c r="E3221" s="31"/>
      <c r="F3221" s="31" t="str">
        <f>IF(A3221&lt;&gt;"", _xlfn.IFNA(INDEX(Grunddaten!$A$9:$S$159,MATCH(A3221,Input_Lieferant!$B$9:$B$158,0),MATCH(W3221,Grunddaten!$A$8:$M$8,0)),""), "")&amp;""</f>
        <v/>
      </c>
      <c r="G3221" s="31"/>
      <c r="H3221" s="31"/>
      <c r="I3221" s="31"/>
      <c r="J3221" s="31"/>
      <c r="K3221" s="31"/>
      <c r="L3221" s="31"/>
      <c r="M3221" s="31"/>
      <c r="N3221" s="31"/>
      <c r="O3221" s="31"/>
      <c r="P3221" s="31"/>
      <c r="Q3221" s="31"/>
      <c r="R3221" s="31"/>
      <c r="S3221" s="31"/>
      <c r="T3221" s="31"/>
      <c r="U3221" s="31"/>
      <c r="V3221" s="31"/>
      <c r="W3221" s="31" t="str">
        <f t="shared" si="99"/>
        <v>V_ZERTFLUG</v>
      </c>
      <c r="X3221" s="31"/>
      <c r="Y3221" s="31"/>
      <c r="Z3221" s="31"/>
      <c r="AA3221" s="31"/>
      <c r="AB3221" s="31"/>
      <c r="AC3221" s="31"/>
      <c r="AD3221" s="31"/>
      <c r="AE3221" s="31"/>
      <c r="AF3221" s="31"/>
      <c r="AG3221" s="31"/>
      <c r="AH3221" s="31"/>
    </row>
    <row r="3222" spans="1:34" x14ac:dyDescent="0.4">
      <c r="A3222" s="31">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31"/>
      <c r="C3222" s="25" t="str">
        <f t="shared" si="100"/>
        <v>001</v>
      </c>
      <c r="D3222" s="31"/>
      <c r="E3222" s="31"/>
      <c r="F3222" s="31" t="str">
        <f>IF(A3222&lt;&gt;"", _xlfn.IFNA(INDEX('Systemmanager - Datenassistent'!$A$9:$AE$159,MATCH(A3222,Input_Lieferant!$B$9:$B$158,0),MATCH(W3222,'Systemmanager - Datenassistent'!$A$8:$AE$8,0)),""), "")&amp;""</f>
        <v/>
      </c>
      <c r="G3222" s="31"/>
      <c r="H3222" s="31"/>
      <c r="I3222" s="31"/>
      <c r="J3222" s="31"/>
      <c r="K3222" s="31"/>
      <c r="L3222" s="31"/>
      <c r="M3222" s="31"/>
      <c r="N3222" s="31"/>
      <c r="O3222" s="31"/>
      <c r="P3222" s="31"/>
      <c r="Q3222" s="31"/>
      <c r="R3222" s="31"/>
      <c r="S3222" s="31"/>
      <c r="T3222" s="31"/>
      <c r="U3222" s="31"/>
      <c r="V3222" s="31"/>
      <c r="W3222" s="31" t="str">
        <f t="shared" si="99"/>
        <v>V_APM</v>
      </c>
      <c r="X3222" s="31"/>
      <c r="Y3222" s="31"/>
      <c r="Z3222" s="31"/>
      <c r="AA3222" s="31"/>
      <c r="AB3222" s="31"/>
      <c r="AC3222" s="31"/>
      <c r="AD3222" s="31"/>
      <c r="AE3222" s="31"/>
      <c r="AF3222" s="31"/>
      <c r="AG3222" s="31"/>
      <c r="AH3222" s="31"/>
    </row>
    <row r="3223" spans="1:34" x14ac:dyDescent="0.4">
      <c r="A3223" s="31">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31"/>
      <c r="C3223" s="25" t="str">
        <f t="shared" si="100"/>
        <v>001</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V_CHEOPS</v>
      </c>
      <c r="X3223" s="31"/>
      <c r="Y3223" s="31"/>
      <c r="Z3223" s="31"/>
      <c r="AA3223" s="31"/>
      <c r="AB3223" s="31"/>
      <c r="AC3223" s="31"/>
      <c r="AD3223" s="31"/>
      <c r="AE3223" s="31"/>
      <c r="AF3223" s="31"/>
      <c r="AG3223" s="31"/>
      <c r="AH3223" s="31"/>
    </row>
    <row r="3224" spans="1:34" x14ac:dyDescent="0.4">
      <c r="A3224" s="31">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31"/>
      <c r="C3224" s="25" t="str">
        <f t="shared" si="100"/>
        <v>001</v>
      </c>
      <c r="D3224" s="31"/>
      <c r="E3224" s="31"/>
      <c r="F3224" s="31" t="str">
        <f>IF(A3224&lt;&gt;"", _xlfn.IFNA(INDEX('Systemmanager - Datenassistent'!$A$9:$AE$159,MATCH(A3224,Input_Lieferant!$B$9:$B$158,0),MATCH(W3224,'Systemmanager - Datenassistent'!$A$8:$AE$8,0)),""), "")&amp;""</f>
        <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V_SVSAA</v>
      </c>
      <c r="X3224" s="31"/>
      <c r="Y3224" s="31"/>
      <c r="Z3224" s="31"/>
      <c r="AA3224" s="31"/>
      <c r="AB3224" s="31"/>
      <c r="AC3224" s="31"/>
      <c r="AD3224" s="31"/>
      <c r="AE3224" s="31"/>
      <c r="AF3224" s="31"/>
      <c r="AG3224" s="31"/>
      <c r="AH3224" s="31"/>
    </row>
    <row r="3225" spans="1:34" x14ac:dyDescent="0.4">
      <c r="A3225" s="31">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31"/>
      <c r="C3225" s="25" t="str">
        <f t="shared" si="100"/>
        <v>001</v>
      </c>
      <c r="D3225" s="31"/>
      <c r="E3225" s="31"/>
      <c r="F3225" s="31" t="str">
        <f>IF(A3225&lt;&gt;"", IFERROR(ROUND(INDEX(Input_Lieferant!$A$9:$AS$159,MATCH(A3225,Input_Lieferant!$B$9:$B$158,0),MATCH(W3225,Input_Lieferant!$A$8:$AS$8,0)),2),""), "")&amp;""</f>
        <v>2.93</v>
      </c>
      <c r="G3225" s="31"/>
      <c r="H3225" s="31"/>
      <c r="I3225" s="31"/>
      <c r="J3225" s="31"/>
      <c r="K3225" s="31"/>
      <c r="L3225" s="31"/>
      <c r="M3225" s="31"/>
      <c r="N3225" s="31"/>
      <c r="O3225" s="31"/>
      <c r="P3225" s="31"/>
      <c r="Q3225" s="31"/>
      <c r="R3225" s="31"/>
      <c r="S3225" s="31"/>
      <c r="T3225" s="31"/>
      <c r="U3225" s="31"/>
      <c r="V3225" s="31"/>
      <c r="W3225" s="31" t="str">
        <f t="shared" si="101"/>
        <v>V_BEWERTUNGSPREIS</v>
      </c>
      <c r="X3225" s="31"/>
      <c r="Y3225" s="31"/>
      <c r="Z3225" s="31"/>
      <c r="AA3225" s="31"/>
      <c r="AB3225" s="31"/>
      <c r="AC3225" s="31"/>
      <c r="AD3225" s="31"/>
      <c r="AE3225" s="31"/>
      <c r="AF3225" s="31"/>
      <c r="AG3225" s="31"/>
      <c r="AH3225" s="31"/>
    </row>
    <row r="3226" spans="1:34" x14ac:dyDescent="0.4">
      <c r="A3226" s="31">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31"/>
      <c r="C3226" s="25" t="str">
        <f t="shared" si="100"/>
        <v>001</v>
      </c>
      <c r="D3226" s="31"/>
      <c r="E3226" s="31"/>
      <c r="F3226" s="31" t="str">
        <f>IF(A3226&lt;&gt;"", _xlfn.IFNA(INDEX(Input_Lieferant!$A$9:$AS$159,MATCH(A3226,Input_Lieferant!$B$9:$B$158,0),MATCH(W3226,Input_Lieferant!$A$8:$AS$8,0)),""), "")&amp;""</f>
        <v>CHF</v>
      </c>
      <c r="G3226" s="31"/>
      <c r="H3226" s="31"/>
      <c r="I3226" s="31"/>
      <c r="J3226" s="31"/>
      <c r="K3226" s="31"/>
      <c r="L3226" s="31"/>
      <c r="M3226" s="31"/>
      <c r="N3226" s="31"/>
      <c r="O3226" s="31"/>
      <c r="P3226" s="31"/>
      <c r="Q3226" s="31"/>
      <c r="R3226" s="31"/>
      <c r="S3226" s="31"/>
      <c r="T3226" s="31"/>
      <c r="U3226" s="31"/>
      <c r="V3226" s="31"/>
      <c r="W3226" s="31" t="str">
        <f t="shared" si="101"/>
        <v>V_WAEHRUNG</v>
      </c>
      <c r="X3226" s="31"/>
      <c r="Y3226" s="31"/>
      <c r="Z3226" s="31"/>
      <c r="AA3226" s="31"/>
      <c r="AB3226" s="31"/>
      <c r="AC3226" s="31"/>
      <c r="AD3226" s="31"/>
      <c r="AE3226" s="31"/>
      <c r="AF3226" s="31"/>
      <c r="AG3226" s="31"/>
      <c r="AH3226" s="31"/>
    </row>
    <row r="3227" spans="1:34" x14ac:dyDescent="0.4">
      <c r="A3227" s="31">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31"/>
      <c r="C3227" s="25" t="str">
        <f t="shared" si="100"/>
        <v>001</v>
      </c>
      <c r="D3227" s="31"/>
      <c r="E3227" s="31"/>
      <c r="F3227" s="31" t="str">
        <f>IF(A3227&lt;&gt;"", _xlfn.IFNA(INDEX(Input_Lieferant!$A$9:$AS$159,MATCH(A3227,Input_Lieferant!$B$9:$B$158,0),MATCH(W3227,Input_Lieferant!$A$8:$AS$8,0)),""), "")&amp;""</f>
        <v>11</v>
      </c>
      <c r="G3227" s="31"/>
      <c r="H3227" s="31"/>
      <c r="I3227" s="31"/>
      <c r="J3227" s="31"/>
      <c r="K3227" s="31"/>
      <c r="L3227" s="31"/>
      <c r="M3227" s="31"/>
      <c r="N3227" s="31"/>
      <c r="O3227" s="31"/>
      <c r="P3227" s="31"/>
      <c r="Q3227" s="31"/>
      <c r="R3227" s="31"/>
      <c r="S3227" s="31"/>
      <c r="T3227" s="31"/>
      <c r="U3227" s="31"/>
      <c r="V3227" s="31"/>
      <c r="W3227" s="31" t="str">
        <f t="shared" si="101"/>
        <v>V_PREISEINHEIT</v>
      </c>
      <c r="X3227" s="31"/>
      <c r="Y3227" s="31"/>
      <c r="Z3227" s="31"/>
      <c r="AA3227" s="31"/>
      <c r="AB3227" s="31"/>
      <c r="AC3227" s="31"/>
      <c r="AD3227" s="31"/>
      <c r="AE3227" s="31"/>
      <c r="AF3227" s="31"/>
      <c r="AG3227" s="31"/>
      <c r="AH3227" s="31"/>
    </row>
    <row r="3228" spans="1:34" x14ac:dyDescent="0.4">
      <c r="A3228" s="31">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31"/>
      <c r="C3228" s="25" t="str">
        <f t="shared" si="100"/>
        <v>001</v>
      </c>
      <c r="D3228" s="31"/>
      <c r="E3228" s="31"/>
      <c r="F3228" s="31">
        <f ca="1">IF(A3228&lt;&gt;"",NOW(),"")</f>
        <v>45755.458306828703</v>
      </c>
      <c r="G3228" s="31"/>
      <c r="H3228" s="31"/>
      <c r="I3228" s="31"/>
      <c r="J3228" s="31"/>
      <c r="K3228" s="31"/>
      <c r="L3228" s="31"/>
      <c r="M3228" s="31"/>
      <c r="N3228" s="31"/>
      <c r="O3228" s="31"/>
      <c r="P3228" s="31"/>
      <c r="Q3228" s="31"/>
      <c r="R3228" s="31"/>
      <c r="S3228" s="31"/>
      <c r="T3228" s="31"/>
      <c r="U3228" s="31"/>
      <c r="V3228" s="31"/>
      <c r="W3228" s="31" t="str">
        <f t="shared" si="101"/>
        <v>V_GUELTIGAB</v>
      </c>
      <c r="X3228" s="31"/>
      <c r="Y3228" s="31"/>
      <c r="Z3228" s="31"/>
      <c r="AA3228" s="31"/>
      <c r="AB3228" s="31"/>
      <c r="AC3228" s="31"/>
      <c r="AD3228" s="31"/>
      <c r="AE3228" s="31"/>
      <c r="AF3228" s="31"/>
      <c r="AG3228" s="31"/>
      <c r="AH3228" s="31"/>
    </row>
    <row r="3229" spans="1:34" x14ac:dyDescent="0.4">
      <c r="A3229" s="31">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31"/>
      <c r="C3229" s="25" t="str">
        <f t="shared" si="100"/>
        <v>001</v>
      </c>
      <c r="D3229" s="31"/>
      <c r="E3229" s="31"/>
      <c r="F3229" s="31" t="str">
        <f>IF(A3229&lt;&gt;"", _xlfn.IFNA(INDEX('Systemmanager - Datenassistent'!$A$9:$AE$159,MATCH(A3229,Input_Lieferant!$B$9:$B$158,0),MATCH(W3229,'Systemmanager - Datenassistent'!$A$8:$AE$8,0)),""), "")&amp;""</f>
        <v>X</v>
      </c>
      <c r="G3229" s="31"/>
      <c r="H3229" s="31"/>
      <c r="I3229" s="31"/>
      <c r="J3229" s="31"/>
      <c r="K3229" s="31"/>
      <c r="L3229" s="31"/>
      <c r="M3229" s="31"/>
      <c r="N3229" s="31"/>
      <c r="O3229" s="31"/>
      <c r="P3229" s="31"/>
      <c r="Q3229" s="31"/>
      <c r="R3229" s="31"/>
      <c r="S3229" s="31"/>
      <c r="T3229" s="31"/>
      <c r="U3229" s="31"/>
      <c r="V3229" s="31"/>
      <c r="W3229" s="31" t="str">
        <f t="shared" si="101"/>
        <v>V_MIET_RELEVANZ</v>
      </c>
      <c r="X3229" s="31"/>
      <c r="Y3229" s="31"/>
      <c r="Z3229" s="31"/>
      <c r="AA3229" s="31"/>
      <c r="AB3229" s="31"/>
      <c r="AC3229" s="31"/>
      <c r="AD3229" s="31"/>
      <c r="AE3229" s="31"/>
      <c r="AF3229" s="31"/>
      <c r="AG3229" s="31"/>
      <c r="AH3229" s="31"/>
    </row>
    <row r="3230" spans="1:34" x14ac:dyDescent="0.4">
      <c r="A3230" s="31">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31"/>
      <c r="C3230" s="25" t="str">
        <f t="shared" si="100"/>
        <v>001</v>
      </c>
      <c r="D3230" s="31"/>
      <c r="E3230" s="31"/>
      <c r="F3230" s="31" t="str">
        <f>IF(A3230&lt;&gt;"", _xlfn.IFNA(INDEX('Systemmanager - Datenassistent'!$A$9:$AE$159,MATCH(A3230,Input_Lieferant!$B$9:$B$158,0),MATCH(W3230,'Systemmanager - Datenassistent'!$A$8:$AE$8,0)),""), "")&amp;""</f>
        <v>1</v>
      </c>
      <c r="G3230" s="31"/>
      <c r="H3230" s="31"/>
      <c r="I3230" s="31"/>
      <c r="J3230" s="31"/>
      <c r="K3230" s="31"/>
      <c r="L3230" s="31"/>
      <c r="M3230" s="31"/>
      <c r="N3230" s="31"/>
      <c r="O3230" s="31"/>
      <c r="P3230" s="31"/>
      <c r="Q3230" s="31"/>
      <c r="R3230" s="31"/>
      <c r="S3230" s="31"/>
      <c r="T3230" s="31"/>
      <c r="U3230" s="31"/>
      <c r="V3230" s="31"/>
      <c r="W3230" s="31" t="str">
        <f t="shared" si="101"/>
        <v>V_NACHSCHUBKLASSE</v>
      </c>
      <c r="X3230" s="31"/>
      <c r="Y3230" s="31"/>
      <c r="Z3230" s="31"/>
      <c r="AA3230" s="31"/>
      <c r="AB3230" s="31"/>
      <c r="AC3230" s="31"/>
      <c r="AD3230" s="31"/>
      <c r="AE3230" s="31"/>
      <c r="AF3230" s="31"/>
      <c r="AG3230" s="31"/>
      <c r="AH3230" s="31"/>
    </row>
    <row r="3231" spans="1:34" x14ac:dyDescent="0.4">
      <c r="A3231" s="31">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31"/>
      <c r="C3231" s="25" t="str">
        <f t="shared" si="100"/>
        <v>001</v>
      </c>
      <c r="D3231" s="31"/>
      <c r="E3231" s="31"/>
      <c r="F3231" s="31" t="str">
        <f>IF(A3231&lt;&gt;"", _xlfn.IFNA(INDEX(Input_Lieferant!$A$9:$AS$159,MATCH(A3231,Input_Lieferant!$B$9:$B$158,0),MATCH(W3231,Input_Lieferant!$A$8:$AS$8,0)),""), "")&amp;""</f>
        <v>11</v>
      </c>
      <c r="G3231" s="31"/>
      <c r="H3231" s="31"/>
      <c r="I3231" s="31"/>
      <c r="J3231" s="31"/>
      <c r="K3231" s="31"/>
      <c r="L3231" s="31"/>
      <c r="M3231" s="31"/>
      <c r="N3231" s="31"/>
      <c r="O3231" s="31"/>
      <c r="P3231" s="31"/>
      <c r="Q3231" s="31"/>
      <c r="R3231" s="31"/>
      <c r="S3231" s="31"/>
      <c r="T3231" s="31"/>
      <c r="U3231" s="31"/>
      <c r="V3231" s="31"/>
      <c r="W3231" s="31" t="str">
        <f t="shared" si="101"/>
        <v>V_LAGERFAEHIGKEIT</v>
      </c>
      <c r="X3231" s="31"/>
      <c r="Y3231" s="31"/>
      <c r="Z3231" s="31"/>
      <c r="AA3231" s="31"/>
      <c r="AB3231" s="31"/>
      <c r="AC3231" s="31"/>
      <c r="AD3231" s="31"/>
      <c r="AE3231" s="31"/>
      <c r="AF3231" s="31"/>
      <c r="AG3231" s="31"/>
      <c r="AH3231" s="31"/>
    </row>
    <row r="3232" spans="1:34" x14ac:dyDescent="0.4">
      <c r="A3232" s="31">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31"/>
      <c r="C3232" s="25" t="str">
        <f t="shared" si="100"/>
        <v>001</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V_BETRIEBSMITTEL</v>
      </c>
      <c r="X3232" s="31"/>
      <c r="Y3232" s="31"/>
      <c r="Z3232" s="31"/>
      <c r="AA3232" s="31"/>
      <c r="AB3232" s="31"/>
      <c r="AC3232" s="31"/>
      <c r="AD3232" s="31"/>
      <c r="AE3232" s="31"/>
      <c r="AF3232" s="31"/>
      <c r="AG3232" s="31"/>
      <c r="AH3232" s="31"/>
    </row>
    <row r="3233" spans="1:34" x14ac:dyDescent="0.4">
      <c r="A3233" s="31">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31"/>
      <c r="C3233" s="25" t="str">
        <f t="shared" si="100"/>
        <v>001</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31"/>
      <c r="H3233" s="31"/>
      <c r="I3233" s="31"/>
      <c r="J3233" s="31"/>
      <c r="K3233" s="31"/>
      <c r="L3233" s="31"/>
      <c r="M3233" s="31"/>
      <c r="N3233" s="31"/>
      <c r="O3233" s="31"/>
      <c r="P3233" s="31"/>
      <c r="Q3233" s="31"/>
      <c r="R3233" s="31"/>
      <c r="S3233" s="31"/>
      <c r="T3233" s="31"/>
      <c r="U3233" s="31"/>
      <c r="V3233" s="31"/>
      <c r="W3233" s="31" t="str">
        <f t="shared" si="101"/>
        <v>V_SONDERBETRIEBSMITTEL_MKZ</v>
      </c>
      <c r="X3233" s="31"/>
      <c r="Y3233" s="31"/>
      <c r="Z3233" s="31"/>
      <c r="AA3233" s="31"/>
      <c r="AB3233" s="31"/>
      <c r="AC3233" s="31"/>
      <c r="AD3233" s="31"/>
      <c r="AE3233" s="31"/>
      <c r="AF3233" s="31"/>
      <c r="AG3233" s="31"/>
      <c r="AH3233" s="31"/>
    </row>
    <row r="3234" spans="1:34" x14ac:dyDescent="0.4">
      <c r="A3234" s="31">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31"/>
      <c r="C3234" s="25" t="str">
        <f t="shared" si="100"/>
        <v>001</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V_SONDERBETRIEBSMITTEL_PRD</v>
      </c>
      <c r="X3234" s="31"/>
      <c r="Y3234" s="31"/>
      <c r="Z3234" s="31"/>
      <c r="AA3234" s="31"/>
      <c r="AB3234" s="31"/>
      <c r="AC3234" s="31"/>
      <c r="AD3234" s="31"/>
      <c r="AE3234" s="31"/>
      <c r="AF3234" s="31"/>
      <c r="AG3234" s="31"/>
      <c r="AH3234" s="31"/>
    </row>
    <row r="3235" spans="1:34" x14ac:dyDescent="0.4">
      <c r="A3235" s="31">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31"/>
      <c r="C3235" s="25" t="str">
        <f t="shared" si="100"/>
        <v>001</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V_SONDERBETRIEBSMITTEL_TRP</v>
      </c>
      <c r="X3235" s="31"/>
      <c r="Y3235" s="31"/>
      <c r="Z3235" s="31"/>
      <c r="AA3235" s="31"/>
      <c r="AB3235" s="31"/>
      <c r="AC3235" s="31"/>
      <c r="AD3235" s="31"/>
      <c r="AE3235" s="31"/>
      <c r="AF3235" s="31"/>
      <c r="AG3235" s="31"/>
      <c r="AH3235" s="31"/>
    </row>
    <row r="3236" spans="1:34" x14ac:dyDescent="0.4">
      <c r="A3236" s="31">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31"/>
      <c r="C3236" s="25" t="str">
        <f t="shared" si="100"/>
        <v>001</v>
      </c>
      <c r="D3236" s="31"/>
      <c r="E3236" s="31"/>
      <c r="F3236" s="31" t="str">
        <f>IF(A3236&lt;&gt;"", _xlfn.IFNA(INDEX(Grunddaten!$A$9:$S$159,MATCH(A3236,Input_Lieferant!$B$9:$B$158,0),MATCH(W3236,Grunddaten!$A$8:$M$8,0)),""), "")&amp;""</f>
        <v>nyeqWKUFiEkhFWWUOxxBdEQIPCxOHu</v>
      </c>
      <c r="G3236" s="31"/>
      <c r="H3236" s="31"/>
      <c r="I3236" s="31"/>
      <c r="J3236" s="31"/>
      <c r="K3236" s="31"/>
      <c r="L3236" s="31"/>
      <c r="M3236" s="31"/>
      <c r="N3236" s="31"/>
      <c r="O3236" s="31"/>
      <c r="P3236" s="31"/>
      <c r="Q3236" s="31"/>
      <c r="R3236" s="31"/>
      <c r="S3236" s="31"/>
      <c r="T3236" s="31"/>
      <c r="U3236" s="31"/>
      <c r="V3236" s="31"/>
      <c r="W3236" s="31" t="str">
        <f t="shared" si="101"/>
        <v>V_A_NUMMER</v>
      </c>
      <c r="X3236" s="31"/>
      <c r="Y3236" s="31"/>
      <c r="Z3236" s="31"/>
      <c r="AA3236" s="31"/>
      <c r="AB3236" s="31"/>
      <c r="AC3236" s="31"/>
      <c r="AD3236" s="31"/>
      <c r="AE3236" s="31"/>
      <c r="AF3236" s="31"/>
      <c r="AG3236" s="31"/>
      <c r="AH3236" s="31"/>
    </row>
    <row r="3237" spans="1:34" x14ac:dyDescent="0.4">
      <c r="A3237" s="31">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31"/>
      <c r="C3237" s="25" t="str">
        <f t="shared" si="100"/>
        <v>001</v>
      </c>
      <c r="D3237" s="31"/>
      <c r="E3237" s="31"/>
      <c r="F3237" s="31" t="str">
        <f>IF(A3237&lt;&gt;"", _xlfn.IFNA(INDEX(Grunddaten!$A$9:$S$159,MATCH(A3237,Input_Lieferant!$B$9:$B$158,0),MATCH(W3237,Grunddaten!$A$8:$M$8,0)),""), "")&amp;""</f>
        <v>2.18</v>
      </c>
      <c r="G3237" s="31"/>
      <c r="H3237" s="31"/>
      <c r="I3237" s="31"/>
      <c r="J3237" s="31"/>
      <c r="K3237" s="31"/>
      <c r="L3237" s="31"/>
      <c r="M3237" s="31"/>
      <c r="N3237" s="31"/>
      <c r="O3237" s="31"/>
      <c r="P3237" s="31"/>
      <c r="Q3237" s="31"/>
      <c r="R3237" s="31"/>
      <c r="S3237" s="31"/>
      <c r="T3237" s="31"/>
      <c r="U3237" s="31"/>
      <c r="V3237" s="31"/>
      <c r="W3237" s="31" t="str">
        <f t="shared" si="101"/>
        <v>V_REVFREMD</v>
      </c>
      <c r="X3237" s="31"/>
      <c r="Y3237" s="31"/>
      <c r="Z3237" s="31"/>
      <c r="AA3237" s="31"/>
      <c r="AB3237" s="31"/>
      <c r="AC3237" s="31"/>
      <c r="AD3237" s="31"/>
      <c r="AE3237" s="31"/>
      <c r="AF3237" s="31"/>
      <c r="AG3237" s="31"/>
      <c r="AH3237" s="31"/>
    </row>
    <row r="3238" spans="1:34" x14ac:dyDescent="0.4">
      <c r="A3238" s="31">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31"/>
      <c r="C3238" s="25" t="str">
        <f t="shared" si="100"/>
        <v>001</v>
      </c>
      <c r="D3238" s="31"/>
      <c r="E3238" s="31"/>
      <c r="F3238" s="31" t="str">
        <f>IF(A3238&lt;&gt;"", _xlfn.IFNA(INDEX(Grunddaten!$A$9:$S$159,MATCH(A3238,Input_Lieferant!$B$9:$B$158,0),MATCH(W3238,Grunddaten!$A$8:$M$8,0)),""), "")&amp;""</f>
        <v>2.33</v>
      </c>
      <c r="G3238" s="31"/>
      <c r="H3238" s="31"/>
      <c r="I3238" s="31"/>
      <c r="J3238" s="31"/>
      <c r="K3238" s="31"/>
      <c r="L3238" s="31"/>
      <c r="M3238" s="31"/>
      <c r="N3238" s="31"/>
      <c r="O3238" s="31"/>
      <c r="P3238" s="31"/>
      <c r="Q3238" s="31"/>
      <c r="R3238" s="31"/>
      <c r="S3238" s="31"/>
      <c r="T3238" s="31"/>
      <c r="U3238" s="31"/>
      <c r="V3238" s="31"/>
      <c r="W3238" s="31" t="str">
        <f t="shared" si="101"/>
        <v>V_REVEIGEN</v>
      </c>
      <c r="X3238" s="31"/>
      <c r="Y3238" s="31"/>
      <c r="Z3238" s="31"/>
      <c r="AA3238" s="31"/>
      <c r="AB3238" s="31"/>
      <c r="AC3238" s="31"/>
      <c r="AD3238" s="31"/>
      <c r="AE3238" s="31"/>
      <c r="AF3238" s="31"/>
      <c r="AG3238" s="31"/>
      <c r="AH3238" s="31"/>
    </row>
    <row r="3239" spans="1:34" x14ac:dyDescent="0.4">
      <c r="A3239" s="31">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31"/>
      <c r="C3239" s="25" t="str">
        <f t="shared" si="100"/>
        <v>001</v>
      </c>
      <c r="D3239" s="31"/>
      <c r="E3239" s="31"/>
      <c r="F3239" s="31" t="str">
        <f>IF(A3239&lt;&gt;"", _xlfn.IFNA(INDEX('Systemmanager - Datenassistent'!$A$9:$AE$159,MATCH(A3239,Input_Lieferant!$B$9:$B$158,0),MATCH(W3239,'Systemmanager - Datenassistent'!$A$8:$AE$8,0)),""), "")&amp;""</f>
        <v>kNTDDHROiIhVHQslHeiwgeMLAmCsAI</v>
      </c>
      <c r="G3239" s="31"/>
      <c r="H3239" s="31"/>
      <c r="I3239" s="31"/>
      <c r="J3239" s="31"/>
      <c r="K3239" s="31"/>
      <c r="L3239" s="31"/>
      <c r="M3239" s="31"/>
      <c r="N3239" s="31"/>
      <c r="O3239" s="31"/>
      <c r="P3239" s="31"/>
      <c r="Q3239" s="31"/>
      <c r="R3239" s="31"/>
      <c r="S3239" s="31"/>
      <c r="T3239" s="31"/>
      <c r="U3239" s="31"/>
      <c r="V3239" s="31"/>
      <c r="W3239" s="31" t="str">
        <f t="shared" si="101"/>
        <v>V_SYSTEMMANAGER</v>
      </c>
      <c r="X3239" s="31"/>
      <c r="Y3239" s="31"/>
      <c r="Z3239" s="31"/>
      <c r="AA3239" s="31"/>
      <c r="AB3239" s="31"/>
      <c r="AC3239" s="31"/>
      <c r="AD3239" s="31"/>
      <c r="AE3239" s="31"/>
      <c r="AF3239" s="31"/>
      <c r="AG3239" s="31"/>
      <c r="AH3239" s="31"/>
    </row>
    <row r="3240" spans="1:34" x14ac:dyDescent="0.4">
      <c r="A3240" s="31">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31"/>
      <c r="C3240" s="25" t="str">
        <f t="shared" si="100"/>
        <v>001</v>
      </c>
      <c r="D3240" s="31"/>
      <c r="E3240" s="31"/>
      <c r="F3240" s="31" t="str">
        <f>IF(A3240&lt;&gt;"", _xlfn.IFNA(INDEX(Grunddaten!$A$9:$S$159,MATCH(A3240,Input_Lieferant!$B$9:$B$158,0),MATCH(W3240,Grunddaten!$A$8:$M$8,0)),""), "")&amp;""</f>
        <v>U</v>
      </c>
      <c r="G3240" s="31"/>
      <c r="H3240" s="31"/>
      <c r="I3240" s="31"/>
      <c r="J3240" s="31"/>
      <c r="K3240" s="31"/>
      <c r="L3240" s="31"/>
      <c r="M3240" s="31"/>
      <c r="N3240" s="31"/>
      <c r="O3240" s="31"/>
      <c r="P3240" s="31"/>
      <c r="Q3240" s="31"/>
      <c r="R3240" s="31"/>
      <c r="S3240" s="31"/>
      <c r="T3240" s="31"/>
      <c r="U3240" s="31"/>
      <c r="V3240" s="31"/>
      <c r="W3240" s="31" t="str">
        <f t="shared" si="101"/>
        <v>V_UEBERSETZUNG</v>
      </c>
      <c r="X3240" s="31"/>
      <c r="Y3240" s="31"/>
      <c r="Z3240" s="31"/>
      <c r="AA3240" s="31"/>
      <c r="AB3240" s="31"/>
      <c r="AC3240" s="31"/>
      <c r="AD3240" s="31"/>
      <c r="AE3240" s="31"/>
      <c r="AF3240" s="31"/>
      <c r="AG3240" s="31"/>
      <c r="AH3240" s="31"/>
    </row>
    <row r="3241" spans="1:34" x14ac:dyDescent="0.4">
      <c r="A3241" s="31">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31"/>
      <c r="C3241" s="25" t="str">
        <f t="shared" si="100"/>
        <v>001</v>
      </c>
      <c r="D3241" s="31"/>
      <c r="E3241" s="31"/>
      <c r="F3241" s="31" t="str">
        <f>IF(A3241&lt;&gt;"", _xlfn.IFNA(INDEX('Systemmanager - Datenassistent'!$A$9:$AE$159,MATCH(A3241,Input_Lieferant!$B$9:$B$158,0),MATCH(W3241,'Systemmanager - Datenassistent'!$A$8:$AE$8,0)),""), "")&amp;""</f>
        <v>PfJpFkhckVQdsvKCLOwiPvdPwBeldE</v>
      </c>
      <c r="G3241" s="31"/>
      <c r="H3241" s="31"/>
      <c r="I3241" s="31"/>
      <c r="J3241" s="31"/>
      <c r="K3241" s="31"/>
      <c r="L3241" s="31"/>
      <c r="M3241" s="31"/>
      <c r="N3241" s="31"/>
      <c r="O3241" s="31"/>
      <c r="P3241" s="31"/>
      <c r="Q3241" s="31"/>
      <c r="R3241" s="31"/>
      <c r="S3241" s="31"/>
      <c r="T3241" s="31"/>
      <c r="U3241" s="31"/>
      <c r="V3241" s="31"/>
      <c r="W3241" s="31" t="str">
        <f t="shared" si="101"/>
        <v>V_KENNZIFFER</v>
      </c>
      <c r="X3241" s="31"/>
      <c r="Y3241" s="31"/>
      <c r="Z3241" s="31"/>
      <c r="AA3241" s="31"/>
      <c r="AB3241" s="31"/>
      <c r="AC3241" s="31"/>
      <c r="AD3241" s="31"/>
      <c r="AE3241" s="31"/>
      <c r="AF3241" s="31"/>
      <c r="AG3241" s="31"/>
      <c r="AH3241" s="31"/>
    </row>
    <row r="3242" spans="1:34" x14ac:dyDescent="0.4">
      <c r="A3242" s="31">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31"/>
      <c r="C3242" s="25" t="str">
        <f t="shared" si="100"/>
        <v>001</v>
      </c>
      <c r="D3242" s="31"/>
      <c r="E3242" s="31"/>
      <c r="F3242" s="31" t="str">
        <f>IF(A3242&lt;&gt;"", _xlfn.IFNA(INDEX('Systemmanager - Datenassistent'!$A$9:$AE$159,MATCH(A3242,Input_Lieferant!$B$9:$B$158,0),MATCH(W3242,'Systemmanager - Datenassistent'!$A$8:$AE$8,0)),""), "")&amp;""</f>
        <v>mqmlqzzsBxsEeODklRIhCdhLadQRlu</v>
      </c>
      <c r="G3242" s="31"/>
      <c r="H3242" s="31"/>
      <c r="I3242" s="31"/>
      <c r="J3242" s="31"/>
      <c r="K3242" s="31"/>
      <c r="L3242" s="31"/>
      <c r="M3242" s="31"/>
      <c r="N3242" s="31"/>
      <c r="O3242" s="31"/>
      <c r="P3242" s="31"/>
      <c r="Q3242" s="31"/>
      <c r="R3242" s="31"/>
      <c r="S3242" s="31"/>
      <c r="T3242" s="31"/>
      <c r="U3242" s="31"/>
      <c r="V3242" s="31"/>
      <c r="W3242" s="31" t="str">
        <f t="shared" si="101"/>
        <v>V_NEXT_HIGHER</v>
      </c>
      <c r="X3242" s="31"/>
      <c r="Y3242" s="31"/>
      <c r="Z3242" s="31"/>
      <c r="AA3242" s="31"/>
      <c r="AB3242" s="31"/>
      <c r="AC3242" s="31"/>
      <c r="AD3242" s="31"/>
      <c r="AE3242" s="31"/>
      <c r="AF3242" s="31"/>
      <c r="AG3242" s="31"/>
      <c r="AH3242" s="31"/>
    </row>
    <row r="3243" spans="1:34" x14ac:dyDescent="0.4">
      <c r="A3243" s="31">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31"/>
      <c r="C3243" s="25" t="str">
        <f t="shared" si="100"/>
        <v>001</v>
      </c>
      <c r="D3243" s="31"/>
      <c r="E3243" s="31"/>
      <c r="F3243" s="31" t="str">
        <f>IF(A3243&lt;&gt;"", _xlfn.IFNA(INDEX(Grunddaten!$A$9:$S$159,MATCH(A3243,Input_Lieferant!$B$9:$B$158,0),MATCH(W3243,Grunddaten!$A$8:$M$8,0)),""), "")&amp;""</f>
        <v/>
      </c>
      <c r="G3243" s="31"/>
      <c r="H3243" s="31"/>
      <c r="I3243" s="31"/>
      <c r="J3243" s="31"/>
      <c r="K3243" s="31"/>
      <c r="L3243" s="31"/>
      <c r="M3243" s="31"/>
      <c r="N3243" s="31"/>
      <c r="O3243" s="31"/>
      <c r="P3243" s="31"/>
      <c r="Q3243" s="31"/>
      <c r="R3243" s="31"/>
      <c r="S3243" s="31"/>
      <c r="T3243" s="31"/>
      <c r="U3243" s="31"/>
      <c r="V3243" s="31"/>
      <c r="W3243" s="31" t="str">
        <f t="shared" si="101"/>
        <v>V_ZERTFLUG</v>
      </c>
      <c r="X3243" s="31"/>
      <c r="Y3243" s="31"/>
      <c r="Z3243" s="31"/>
      <c r="AA3243" s="31"/>
      <c r="AB3243" s="31"/>
      <c r="AC3243" s="31"/>
      <c r="AD3243" s="31"/>
      <c r="AE3243" s="31"/>
      <c r="AF3243" s="31"/>
      <c r="AG3243" s="31"/>
      <c r="AH3243" s="31"/>
    </row>
    <row r="3244" spans="1:34" x14ac:dyDescent="0.4">
      <c r="A3244" s="31">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31"/>
      <c r="C3244" s="25" t="str">
        <f t="shared" si="100"/>
        <v>001</v>
      </c>
      <c r="D3244" s="31"/>
      <c r="E3244" s="31"/>
      <c r="F3244" s="31" t="str">
        <f>IF(A3244&lt;&gt;"", _xlfn.IFNA(INDEX('Systemmanager - Datenassistent'!$A$9:$AE$159,MATCH(A3244,Input_Lieferant!$B$9:$B$158,0),MATCH(W3244,'Systemmanager - Datenassistent'!$A$8:$AE$8,0)),""), "")&amp;""</f>
        <v>X</v>
      </c>
      <c r="G3244" s="31"/>
      <c r="H3244" s="31"/>
      <c r="I3244" s="31"/>
      <c r="J3244" s="31"/>
      <c r="K3244" s="31"/>
      <c r="L3244" s="31"/>
      <c r="M3244" s="31"/>
      <c r="N3244" s="31"/>
      <c r="O3244" s="31"/>
      <c r="P3244" s="31"/>
      <c r="Q3244" s="31"/>
      <c r="R3244" s="31"/>
      <c r="S3244" s="31"/>
      <c r="T3244" s="31"/>
      <c r="U3244" s="31"/>
      <c r="V3244" s="31"/>
      <c r="W3244" s="31" t="str">
        <f t="shared" si="101"/>
        <v>V_APM</v>
      </c>
      <c r="X3244" s="31"/>
      <c r="Y3244" s="31"/>
      <c r="Z3244" s="31"/>
      <c r="AA3244" s="31"/>
      <c r="AB3244" s="31"/>
      <c r="AC3244" s="31"/>
      <c r="AD3244" s="31"/>
      <c r="AE3244" s="31"/>
      <c r="AF3244" s="31"/>
      <c r="AG3244" s="31"/>
      <c r="AH3244" s="31"/>
    </row>
    <row r="3245" spans="1:34" x14ac:dyDescent="0.4">
      <c r="A3245" s="31">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31"/>
      <c r="C3245" s="25" t="str">
        <f t="shared" si="100"/>
        <v>001</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V_CHEOPS</v>
      </c>
      <c r="X3245" s="31"/>
      <c r="Y3245" s="31"/>
      <c r="Z3245" s="31"/>
      <c r="AA3245" s="31"/>
      <c r="AB3245" s="31"/>
      <c r="AC3245" s="31"/>
      <c r="AD3245" s="31"/>
      <c r="AE3245" s="31"/>
      <c r="AF3245" s="31"/>
      <c r="AG3245" s="31"/>
      <c r="AH3245" s="31"/>
    </row>
    <row r="3246" spans="1:34" x14ac:dyDescent="0.4">
      <c r="A3246" s="31">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31"/>
      <c r="C3246" s="25" t="str">
        <f t="shared" si="100"/>
        <v>001</v>
      </c>
      <c r="D3246" s="31"/>
      <c r="E3246" s="31"/>
      <c r="F3246" s="31" t="str">
        <f>IF(A3246&lt;&gt;"", _xlfn.IFNA(INDEX('Systemmanager - Datenassistent'!$A$9:$AE$159,MATCH(A3246,Input_Lieferant!$B$9:$B$158,0),MATCH(W3246,'Systemmanager - Datenassistent'!$A$8:$AE$8,0)),""), "")&amp;""</f>
        <v/>
      </c>
      <c r="G3246" s="31"/>
      <c r="H3246" s="31"/>
      <c r="I3246" s="31"/>
      <c r="J3246" s="31"/>
      <c r="K3246" s="31"/>
      <c r="L3246" s="31"/>
      <c r="M3246" s="31"/>
      <c r="N3246" s="31"/>
      <c r="O3246" s="31"/>
      <c r="P3246" s="31"/>
      <c r="Q3246" s="31"/>
      <c r="R3246" s="31"/>
      <c r="S3246" s="31"/>
      <c r="T3246" s="31"/>
      <c r="U3246" s="31"/>
      <c r="V3246" s="31"/>
      <c r="W3246" s="31" t="str">
        <f t="shared" si="101"/>
        <v>V_SVSAA</v>
      </c>
      <c r="X3246" s="31"/>
      <c r="Y3246" s="31"/>
      <c r="Z3246" s="31"/>
      <c r="AA3246" s="31"/>
      <c r="AB3246" s="31"/>
      <c r="AC3246" s="31"/>
      <c r="AD3246" s="31"/>
      <c r="AE3246" s="31"/>
      <c r="AF3246" s="31"/>
      <c r="AG3246" s="31"/>
      <c r="AH3246" s="31"/>
    </row>
    <row r="3247" spans="1:34" x14ac:dyDescent="0.4">
      <c r="A3247" s="31">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31"/>
      <c r="C3247" s="25" t="str">
        <f t="shared" si="100"/>
        <v>001</v>
      </c>
      <c r="D3247" s="31"/>
      <c r="E3247" s="31"/>
      <c r="F3247" s="31" t="str">
        <f>IF(A3247&lt;&gt;"", IFERROR(ROUND(INDEX(Input_Lieferant!$A$9:$AS$159,MATCH(A3247,Input_Lieferant!$B$9:$B$158,0),MATCH(W3247,Input_Lieferant!$A$8:$AS$8,0)),2),""), "")&amp;""</f>
        <v>6.1</v>
      </c>
      <c r="G3247" s="31"/>
      <c r="H3247" s="31"/>
      <c r="I3247" s="31"/>
      <c r="J3247" s="31"/>
      <c r="K3247" s="31"/>
      <c r="L3247" s="31"/>
      <c r="M3247" s="31"/>
      <c r="N3247" s="31"/>
      <c r="O3247" s="31"/>
      <c r="P3247" s="31"/>
      <c r="Q3247" s="31"/>
      <c r="R3247" s="31"/>
      <c r="S3247" s="31"/>
      <c r="T3247" s="31"/>
      <c r="U3247" s="31"/>
      <c r="V3247" s="31"/>
      <c r="W3247" s="31" t="str">
        <f t="shared" si="101"/>
        <v>V_BEWERTUNGSPREIS</v>
      </c>
      <c r="X3247" s="31"/>
      <c r="Y3247" s="31"/>
      <c r="Z3247" s="31"/>
      <c r="AA3247" s="31"/>
      <c r="AB3247" s="31"/>
      <c r="AC3247" s="31"/>
      <c r="AD3247" s="31"/>
      <c r="AE3247" s="31"/>
      <c r="AF3247" s="31"/>
      <c r="AG3247" s="31"/>
      <c r="AH3247" s="31"/>
    </row>
    <row r="3248" spans="1:34" x14ac:dyDescent="0.4">
      <c r="A3248" s="31">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31"/>
      <c r="C3248" s="25" t="str">
        <f t="shared" si="100"/>
        <v>001</v>
      </c>
      <c r="D3248" s="31"/>
      <c r="E3248" s="31"/>
      <c r="F3248" s="31" t="str">
        <f>IF(A3248&lt;&gt;"", _xlfn.IFNA(INDEX(Input_Lieferant!$A$9:$AS$159,MATCH(A3248,Input_Lieferant!$B$9:$B$158,0),MATCH(W3248,Input_Lieferant!$A$8:$AS$8,0)),""), "")&amp;""</f>
        <v>CHF</v>
      </c>
      <c r="G3248" s="31"/>
      <c r="H3248" s="31"/>
      <c r="I3248" s="31"/>
      <c r="J3248" s="31"/>
      <c r="K3248" s="31"/>
      <c r="L3248" s="31"/>
      <c r="M3248" s="31"/>
      <c r="N3248" s="31"/>
      <c r="O3248" s="31"/>
      <c r="P3248" s="31"/>
      <c r="Q3248" s="31"/>
      <c r="R3248" s="31"/>
      <c r="S3248" s="31"/>
      <c r="T3248" s="31"/>
      <c r="U3248" s="31"/>
      <c r="V3248" s="31"/>
      <c r="W3248" s="31" t="str">
        <f t="shared" si="101"/>
        <v>V_WAEHRUNG</v>
      </c>
      <c r="X3248" s="31"/>
      <c r="Y3248" s="31"/>
      <c r="Z3248" s="31"/>
      <c r="AA3248" s="31"/>
      <c r="AB3248" s="31"/>
      <c r="AC3248" s="31"/>
      <c r="AD3248" s="31"/>
      <c r="AE3248" s="31"/>
      <c r="AF3248" s="31"/>
      <c r="AG3248" s="31"/>
      <c r="AH3248" s="31"/>
    </row>
    <row r="3249" spans="1:34" x14ac:dyDescent="0.4">
      <c r="A3249" s="31">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31"/>
      <c r="C3249" s="25" t="str">
        <f t="shared" si="100"/>
        <v>001</v>
      </c>
      <c r="D3249" s="31"/>
      <c r="E3249" s="31"/>
      <c r="F3249" s="31" t="str">
        <f>IF(A3249&lt;&gt;"", _xlfn.IFNA(INDEX(Input_Lieferant!$A$9:$AS$159,MATCH(A3249,Input_Lieferant!$B$9:$B$158,0),MATCH(W3249,Input_Lieferant!$A$8:$AS$8,0)),""), "")&amp;""</f>
        <v>93</v>
      </c>
      <c r="G3249" s="31"/>
      <c r="H3249" s="31"/>
      <c r="I3249" s="31"/>
      <c r="J3249" s="31"/>
      <c r="K3249" s="31"/>
      <c r="L3249" s="31"/>
      <c r="M3249" s="31"/>
      <c r="N3249" s="31"/>
      <c r="O3249" s="31"/>
      <c r="P3249" s="31"/>
      <c r="Q3249" s="31"/>
      <c r="R3249" s="31"/>
      <c r="S3249" s="31"/>
      <c r="T3249" s="31"/>
      <c r="U3249" s="31"/>
      <c r="V3249" s="31"/>
      <c r="W3249" s="31" t="str">
        <f t="shared" si="101"/>
        <v>V_PREISEINHEIT</v>
      </c>
      <c r="X3249" s="31"/>
      <c r="Y3249" s="31"/>
      <c r="Z3249" s="31"/>
      <c r="AA3249" s="31"/>
      <c r="AB3249" s="31"/>
      <c r="AC3249" s="31"/>
      <c r="AD3249" s="31"/>
      <c r="AE3249" s="31"/>
      <c r="AF3249" s="31"/>
      <c r="AG3249" s="31"/>
      <c r="AH3249" s="31"/>
    </row>
    <row r="3250" spans="1:34" x14ac:dyDescent="0.4">
      <c r="A3250" s="31">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31"/>
      <c r="C3250" s="25" t="str">
        <f t="shared" si="100"/>
        <v>001</v>
      </c>
      <c r="D3250" s="31"/>
      <c r="E3250" s="31"/>
      <c r="F3250" s="31">
        <f ca="1">IF(A3250&lt;&gt;"",NOW(),"")</f>
        <v>45755.458306828703</v>
      </c>
      <c r="G3250" s="31"/>
      <c r="H3250" s="31"/>
      <c r="I3250" s="31"/>
      <c r="J3250" s="31"/>
      <c r="K3250" s="31"/>
      <c r="L3250" s="31"/>
      <c r="M3250" s="31"/>
      <c r="N3250" s="31"/>
      <c r="O3250" s="31"/>
      <c r="P3250" s="31"/>
      <c r="Q3250" s="31"/>
      <c r="R3250" s="31"/>
      <c r="S3250" s="31"/>
      <c r="T3250" s="31"/>
      <c r="U3250" s="31"/>
      <c r="V3250" s="31"/>
      <c r="W3250" s="31" t="str">
        <f t="shared" si="101"/>
        <v>V_GUELTIGAB</v>
      </c>
      <c r="X3250" s="31"/>
      <c r="Y3250" s="31"/>
      <c r="Z3250" s="31"/>
      <c r="AA3250" s="31"/>
      <c r="AB3250" s="31"/>
      <c r="AC3250" s="31"/>
      <c r="AD3250" s="31"/>
      <c r="AE3250" s="31"/>
      <c r="AF3250" s="31"/>
      <c r="AG3250" s="31"/>
      <c r="AH3250" s="31"/>
    </row>
    <row r="3251" spans="1:34" x14ac:dyDescent="0.4">
      <c r="A3251" s="31">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31"/>
      <c r="C3251" s="25" t="str">
        <f t="shared" si="100"/>
        <v>001</v>
      </c>
      <c r="D3251" s="31"/>
      <c r="E3251" s="31"/>
      <c r="F3251" s="31" t="str">
        <f>IF(A3251&lt;&gt;"", _xlfn.IFNA(INDEX('Systemmanager - Datenassistent'!$A$9:$AE$159,MATCH(A3251,Input_Lieferant!$B$9:$B$158,0),MATCH(W3251,'Systemmanager - Datenassistent'!$A$8:$AE$8,0)),""), "")&amp;""</f>
        <v>X</v>
      </c>
      <c r="G3251" s="31"/>
      <c r="H3251" s="31"/>
      <c r="I3251" s="31"/>
      <c r="J3251" s="31"/>
      <c r="K3251" s="31"/>
      <c r="L3251" s="31"/>
      <c r="M3251" s="31"/>
      <c r="N3251" s="31"/>
      <c r="O3251" s="31"/>
      <c r="P3251" s="31"/>
      <c r="Q3251" s="31"/>
      <c r="R3251" s="31"/>
      <c r="S3251" s="31"/>
      <c r="T3251" s="31"/>
      <c r="U3251" s="31"/>
      <c r="V3251" s="31"/>
      <c r="W3251" s="31" t="str">
        <f t="shared" si="101"/>
        <v>V_MIET_RELEVANZ</v>
      </c>
      <c r="X3251" s="31"/>
      <c r="Y3251" s="31"/>
      <c r="Z3251" s="31"/>
      <c r="AA3251" s="31"/>
      <c r="AB3251" s="31"/>
      <c r="AC3251" s="31"/>
      <c r="AD3251" s="31"/>
      <c r="AE3251" s="31"/>
      <c r="AF3251" s="31"/>
      <c r="AG3251" s="31"/>
      <c r="AH3251" s="31"/>
    </row>
    <row r="3252" spans="1:34" x14ac:dyDescent="0.4">
      <c r="A3252" s="31">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31"/>
      <c r="C3252" s="25" t="str">
        <f t="shared" si="100"/>
        <v>001</v>
      </c>
      <c r="D3252" s="31"/>
      <c r="E3252" s="31"/>
      <c r="F3252" s="31" t="str">
        <f>IF(A3252&lt;&gt;"", _xlfn.IFNA(INDEX('Systemmanager - Datenassistent'!$A$9:$AE$159,MATCH(A3252,Input_Lieferant!$B$9:$B$158,0),MATCH(W3252,'Systemmanager - Datenassistent'!$A$8:$AE$8,0)),""), "")&amp;""</f>
        <v>3</v>
      </c>
      <c r="G3252" s="31"/>
      <c r="H3252" s="31"/>
      <c r="I3252" s="31"/>
      <c r="J3252" s="31"/>
      <c r="K3252" s="31"/>
      <c r="L3252" s="31"/>
      <c r="M3252" s="31"/>
      <c r="N3252" s="31"/>
      <c r="O3252" s="31"/>
      <c r="P3252" s="31"/>
      <c r="Q3252" s="31"/>
      <c r="R3252" s="31"/>
      <c r="S3252" s="31"/>
      <c r="T3252" s="31"/>
      <c r="U3252" s="31"/>
      <c r="V3252" s="31"/>
      <c r="W3252" s="31" t="str">
        <f t="shared" si="101"/>
        <v>V_NACHSCHUBKLASSE</v>
      </c>
      <c r="X3252" s="31"/>
      <c r="Y3252" s="31"/>
      <c r="Z3252" s="31"/>
      <c r="AA3252" s="31"/>
      <c r="AB3252" s="31"/>
      <c r="AC3252" s="31"/>
      <c r="AD3252" s="31"/>
      <c r="AE3252" s="31"/>
      <c r="AF3252" s="31"/>
      <c r="AG3252" s="31"/>
      <c r="AH3252" s="31"/>
    </row>
    <row r="3253" spans="1:34" x14ac:dyDescent="0.4">
      <c r="A3253" s="31">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31"/>
      <c r="C3253" s="25" t="str">
        <f t="shared" si="100"/>
        <v>001</v>
      </c>
      <c r="D3253" s="31"/>
      <c r="E3253" s="31"/>
      <c r="F3253" s="31" t="str">
        <f>IF(A3253&lt;&gt;"", _xlfn.IFNA(INDEX(Input_Lieferant!$A$9:$AS$159,MATCH(A3253,Input_Lieferant!$B$9:$B$158,0),MATCH(W3253,Input_Lieferant!$A$8:$AS$8,0)),""), "")&amp;""</f>
        <v>94</v>
      </c>
      <c r="G3253" s="31"/>
      <c r="H3253" s="31"/>
      <c r="I3253" s="31"/>
      <c r="J3253" s="31"/>
      <c r="K3253" s="31"/>
      <c r="L3253" s="31"/>
      <c r="M3253" s="31"/>
      <c r="N3253" s="31"/>
      <c r="O3253" s="31"/>
      <c r="P3253" s="31"/>
      <c r="Q3253" s="31"/>
      <c r="R3253" s="31"/>
      <c r="S3253" s="31"/>
      <c r="T3253" s="31"/>
      <c r="U3253" s="31"/>
      <c r="V3253" s="31"/>
      <c r="W3253" s="31" t="str">
        <f t="shared" si="101"/>
        <v>V_LAGERFAEHIGKEIT</v>
      </c>
      <c r="X3253" s="31"/>
      <c r="Y3253" s="31"/>
      <c r="Z3253" s="31"/>
      <c r="AA3253" s="31"/>
      <c r="AB3253" s="31"/>
      <c r="AC3253" s="31"/>
      <c r="AD3253" s="31"/>
      <c r="AE3253" s="31"/>
      <c r="AF3253" s="31"/>
      <c r="AG3253" s="31"/>
      <c r="AH3253" s="31"/>
    </row>
    <row r="3254" spans="1:34" x14ac:dyDescent="0.4">
      <c r="A3254" s="31">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31"/>
      <c r="C3254" s="25" t="str">
        <f t="shared" si="100"/>
        <v>001</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31"/>
      <c r="H3254" s="31"/>
      <c r="I3254" s="31"/>
      <c r="J3254" s="31"/>
      <c r="K3254" s="31"/>
      <c r="L3254" s="31"/>
      <c r="M3254" s="31"/>
      <c r="N3254" s="31"/>
      <c r="O3254" s="31"/>
      <c r="P3254" s="31"/>
      <c r="Q3254" s="31"/>
      <c r="R3254" s="31"/>
      <c r="S3254" s="31"/>
      <c r="T3254" s="31"/>
      <c r="U3254" s="31"/>
      <c r="V3254" s="31"/>
      <c r="W3254" s="31" t="str">
        <f t="shared" si="101"/>
        <v>V_BETRIEBSMITTEL</v>
      </c>
      <c r="X3254" s="31"/>
      <c r="Y3254" s="31"/>
      <c r="Z3254" s="31"/>
      <c r="AA3254" s="31"/>
      <c r="AB3254" s="31"/>
      <c r="AC3254" s="31"/>
      <c r="AD3254" s="31"/>
      <c r="AE3254" s="31"/>
      <c r="AF3254" s="31"/>
      <c r="AG3254" s="31"/>
      <c r="AH3254" s="31"/>
    </row>
    <row r="3255" spans="1:34" x14ac:dyDescent="0.4">
      <c r="A3255" s="31">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31"/>
      <c r="C3255" s="25" t="str">
        <f t="shared" si="100"/>
        <v>001</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V_SONDERBETRIEBSMITTEL_MKZ</v>
      </c>
      <c r="X3255" s="31"/>
      <c r="Y3255" s="31"/>
      <c r="Z3255" s="31"/>
      <c r="AA3255" s="31"/>
      <c r="AB3255" s="31"/>
      <c r="AC3255" s="31"/>
      <c r="AD3255" s="31"/>
      <c r="AE3255" s="31"/>
      <c r="AF3255" s="31"/>
      <c r="AG3255" s="31"/>
      <c r="AH3255" s="31"/>
    </row>
    <row r="3256" spans="1:34" x14ac:dyDescent="0.4">
      <c r="A3256" s="31">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31"/>
      <c r="C3256" s="25" t="str">
        <f t="shared" si="100"/>
        <v>001</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V_SONDERBETRIEBSMITTEL_PRD</v>
      </c>
      <c r="X3256" s="31"/>
      <c r="Y3256" s="31"/>
      <c r="Z3256" s="31"/>
      <c r="AA3256" s="31"/>
      <c r="AB3256" s="31"/>
      <c r="AC3256" s="31"/>
      <c r="AD3256" s="31"/>
      <c r="AE3256" s="31"/>
      <c r="AF3256" s="31"/>
      <c r="AG3256" s="31"/>
      <c r="AH3256" s="31"/>
    </row>
    <row r="3257" spans="1:34" x14ac:dyDescent="0.4">
      <c r="A3257" s="31">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31"/>
      <c r="C3257" s="25" t="str">
        <f t="shared" si="100"/>
        <v>001</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V_SONDERBETRIEBSMITTEL_TRP</v>
      </c>
      <c r="X3257" s="31"/>
      <c r="Y3257" s="31"/>
      <c r="Z3257" s="31"/>
      <c r="AA3257" s="31"/>
      <c r="AB3257" s="31"/>
      <c r="AC3257" s="31"/>
      <c r="AD3257" s="31"/>
      <c r="AE3257" s="31"/>
      <c r="AF3257" s="31"/>
      <c r="AG3257" s="31"/>
      <c r="AH3257" s="31"/>
    </row>
    <row r="3258" spans="1:34" x14ac:dyDescent="0.4">
      <c r="A3258" s="31">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31"/>
      <c r="C3258" s="25" t="str">
        <f t="shared" si="100"/>
        <v>001</v>
      </c>
      <c r="D3258" s="31"/>
      <c r="E3258" s="31"/>
      <c r="F3258" s="31" t="str">
        <f>IF(A3258&lt;&gt;"", _xlfn.IFNA(INDEX(Grunddaten!$A$9:$S$159,MATCH(A3258,Input_Lieferant!$B$9:$B$158,0),MATCH(W3258,Grunddaten!$A$8:$M$8,0)),""), "")&amp;""</f>
        <v>uhoKuAGUzLnTeJmOxTelDgvOPAxzpv</v>
      </c>
      <c r="G3258" s="31"/>
      <c r="H3258" s="31"/>
      <c r="I3258" s="31"/>
      <c r="J3258" s="31"/>
      <c r="K3258" s="31"/>
      <c r="L3258" s="31"/>
      <c r="M3258" s="31"/>
      <c r="N3258" s="31"/>
      <c r="O3258" s="31"/>
      <c r="P3258" s="31"/>
      <c r="Q3258" s="31"/>
      <c r="R3258" s="31"/>
      <c r="S3258" s="31"/>
      <c r="T3258" s="31"/>
      <c r="U3258" s="31"/>
      <c r="V3258" s="31"/>
      <c r="W3258" s="31" t="str">
        <f t="shared" si="101"/>
        <v>V_A_NUMMER</v>
      </c>
      <c r="X3258" s="31"/>
      <c r="Y3258" s="31"/>
      <c r="Z3258" s="31"/>
      <c r="AA3258" s="31"/>
      <c r="AB3258" s="31"/>
      <c r="AC3258" s="31"/>
      <c r="AD3258" s="31"/>
      <c r="AE3258" s="31"/>
      <c r="AF3258" s="31"/>
      <c r="AG3258" s="31"/>
      <c r="AH3258" s="31"/>
    </row>
    <row r="3259" spans="1:34" x14ac:dyDescent="0.4">
      <c r="A3259" s="31">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31"/>
      <c r="C3259" s="25" t="str">
        <f t="shared" si="100"/>
        <v>001</v>
      </c>
      <c r="D3259" s="31"/>
      <c r="E3259" s="31"/>
      <c r="F3259" s="31" t="str">
        <f>IF(A3259&lt;&gt;"", _xlfn.IFNA(INDEX(Grunddaten!$A$9:$S$159,MATCH(A3259,Input_Lieferant!$B$9:$B$158,0),MATCH(W3259,Grunddaten!$A$8:$M$8,0)),""), "")&amp;""</f>
        <v>6.42</v>
      </c>
      <c r="G3259" s="31"/>
      <c r="H3259" s="31"/>
      <c r="I3259" s="31"/>
      <c r="J3259" s="31"/>
      <c r="K3259" s="31"/>
      <c r="L3259" s="31"/>
      <c r="M3259" s="31"/>
      <c r="N3259" s="31"/>
      <c r="O3259" s="31"/>
      <c r="P3259" s="31"/>
      <c r="Q3259" s="31"/>
      <c r="R3259" s="31"/>
      <c r="S3259" s="31"/>
      <c r="T3259" s="31"/>
      <c r="U3259" s="31"/>
      <c r="V3259" s="31"/>
      <c r="W3259" s="31" t="str">
        <f t="shared" si="101"/>
        <v>V_REVFREMD</v>
      </c>
      <c r="X3259" s="31"/>
      <c r="Y3259" s="31"/>
      <c r="Z3259" s="31"/>
      <c r="AA3259" s="31"/>
      <c r="AB3259" s="31"/>
      <c r="AC3259" s="31"/>
      <c r="AD3259" s="31"/>
      <c r="AE3259" s="31"/>
      <c r="AF3259" s="31"/>
      <c r="AG3259" s="31"/>
      <c r="AH3259" s="31"/>
    </row>
    <row r="3260" spans="1:34" x14ac:dyDescent="0.4">
      <c r="A3260" s="31">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31"/>
      <c r="C3260" s="25" t="str">
        <f t="shared" si="100"/>
        <v>001</v>
      </c>
      <c r="D3260" s="31"/>
      <c r="E3260" s="31"/>
      <c r="F3260" s="31" t="str">
        <f>IF(A3260&lt;&gt;"", _xlfn.IFNA(INDEX(Grunddaten!$A$9:$S$159,MATCH(A3260,Input_Lieferant!$B$9:$B$158,0),MATCH(W3260,Grunddaten!$A$8:$M$8,0)),""), "")&amp;""</f>
        <v>6.23</v>
      </c>
      <c r="G3260" s="31"/>
      <c r="H3260" s="31"/>
      <c r="I3260" s="31"/>
      <c r="J3260" s="31"/>
      <c r="K3260" s="31"/>
      <c r="L3260" s="31"/>
      <c r="M3260" s="31"/>
      <c r="N3260" s="31"/>
      <c r="O3260" s="31"/>
      <c r="P3260" s="31"/>
      <c r="Q3260" s="31"/>
      <c r="R3260" s="31"/>
      <c r="S3260" s="31"/>
      <c r="T3260" s="31"/>
      <c r="U3260" s="31"/>
      <c r="V3260" s="31"/>
      <c r="W3260" s="31" t="str">
        <f t="shared" si="101"/>
        <v>V_REVEIGEN</v>
      </c>
      <c r="X3260" s="31"/>
      <c r="Y3260" s="31"/>
      <c r="Z3260" s="31"/>
      <c r="AA3260" s="31"/>
      <c r="AB3260" s="31"/>
      <c r="AC3260" s="31"/>
      <c r="AD3260" s="31"/>
      <c r="AE3260" s="31"/>
      <c r="AF3260" s="31"/>
      <c r="AG3260" s="31"/>
      <c r="AH3260" s="31"/>
    </row>
    <row r="3261" spans="1:34" x14ac:dyDescent="0.4">
      <c r="A3261" s="31">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31"/>
      <c r="C3261" s="25" t="str">
        <f t="shared" si="100"/>
        <v>001</v>
      </c>
      <c r="D3261" s="31"/>
      <c r="E3261" s="31"/>
      <c r="F3261" s="31" t="str">
        <f>IF(A3261&lt;&gt;"", _xlfn.IFNA(INDEX('Systemmanager - Datenassistent'!$A$9:$AE$159,MATCH(A3261,Input_Lieferant!$B$9:$B$158,0),MATCH(W3261,'Systemmanager - Datenassistent'!$A$8:$AE$8,0)),""), "")&amp;""</f>
        <v>RNcGBuTgaspnzAHgjbPViHfXfCORFH</v>
      </c>
      <c r="G3261" s="31"/>
      <c r="H3261" s="31"/>
      <c r="I3261" s="31"/>
      <c r="J3261" s="31"/>
      <c r="K3261" s="31"/>
      <c r="L3261" s="31"/>
      <c r="M3261" s="31"/>
      <c r="N3261" s="31"/>
      <c r="O3261" s="31"/>
      <c r="P3261" s="31"/>
      <c r="Q3261" s="31"/>
      <c r="R3261" s="31"/>
      <c r="S3261" s="31"/>
      <c r="T3261" s="31"/>
      <c r="U3261" s="31"/>
      <c r="V3261" s="31"/>
      <c r="W3261" s="31" t="str">
        <f t="shared" si="101"/>
        <v>V_SYSTEMMANAGER</v>
      </c>
      <c r="X3261" s="31"/>
      <c r="Y3261" s="31"/>
      <c r="Z3261" s="31"/>
      <c r="AA3261" s="31"/>
      <c r="AB3261" s="31"/>
      <c r="AC3261" s="31"/>
      <c r="AD3261" s="31"/>
      <c r="AE3261" s="31"/>
      <c r="AF3261" s="31"/>
      <c r="AG3261" s="31"/>
      <c r="AH3261" s="31"/>
    </row>
    <row r="3262" spans="1:34" x14ac:dyDescent="0.4">
      <c r="A3262" s="31">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31"/>
      <c r="C3262" s="25" t="str">
        <f t="shared" si="100"/>
        <v>001</v>
      </c>
      <c r="D3262" s="31"/>
      <c r="E3262" s="31"/>
      <c r="F3262" s="31" t="str">
        <f>IF(A3262&lt;&gt;"", _xlfn.IFNA(INDEX(Grunddaten!$A$9:$S$159,MATCH(A3262,Input_Lieferant!$B$9:$B$158,0),MATCH(W3262,Grunddaten!$A$8:$M$8,0)),""), "")&amp;""</f>
        <v>P</v>
      </c>
      <c r="G3262" s="31"/>
      <c r="H3262" s="31"/>
      <c r="I3262" s="31"/>
      <c r="J3262" s="31"/>
      <c r="K3262" s="31"/>
      <c r="L3262" s="31"/>
      <c r="M3262" s="31"/>
      <c r="N3262" s="31"/>
      <c r="O3262" s="31"/>
      <c r="P3262" s="31"/>
      <c r="Q3262" s="31"/>
      <c r="R3262" s="31"/>
      <c r="S3262" s="31"/>
      <c r="T3262" s="31"/>
      <c r="U3262" s="31"/>
      <c r="V3262" s="31"/>
      <c r="W3262" s="31" t="str">
        <f t="shared" si="101"/>
        <v>V_UEBERSETZUNG</v>
      </c>
      <c r="X3262" s="31"/>
      <c r="Y3262" s="31"/>
      <c r="Z3262" s="31"/>
      <c r="AA3262" s="31"/>
      <c r="AB3262" s="31"/>
      <c r="AC3262" s="31"/>
      <c r="AD3262" s="31"/>
      <c r="AE3262" s="31"/>
      <c r="AF3262" s="31"/>
      <c r="AG3262" s="31"/>
      <c r="AH3262" s="31"/>
    </row>
    <row r="3263" spans="1:34" x14ac:dyDescent="0.4">
      <c r="A3263" s="31">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31"/>
      <c r="C3263" s="25" t="str">
        <f t="shared" si="100"/>
        <v>001</v>
      </c>
      <c r="D3263" s="31"/>
      <c r="E3263" s="31"/>
      <c r="F3263" s="31" t="str">
        <f>IF(A3263&lt;&gt;"", _xlfn.IFNA(INDEX('Systemmanager - Datenassistent'!$A$9:$AE$159,MATCH(A3263,Input_Lieferant!$B$9:$B$158,0),MATCH(W3263,'Systemmanager - Datenassistent'!$A$8:$AE$8,0)),""), "")&amp;""</f>
        <v>RMmKmgXwxFcvRShPKaDzdGSOdNCGaS</v>
      </c>
      <c r="G3263" s="31"/>
      <c r="H3263" s="31"/>
      <c r="I3263" s="31"/>
      <c r="J3263" s="31"/>
      <c r="K3263" s="31"/>
      <c r="L3263" s="31"/>
      <c r="M3263" s="31"/>
      <c r="N3263" s="31"/>
      <c r="O3263" s="31"/>
      <c r="P3263" s="31"/>
      <c r="Q3263" s="31"/>
      <c r="R3263" s="31"/>
      <c r="S3263" s="31"/>
      <c r="T3263" s="31"/>
      <c r="U3263" s="31"/>
      <c r="V3263" s="31"/>
      <c r="W3263" s="31" t="str">
        <f t="shared" si="101"/>
        <v>V_KENNZIFFER</v>
      </c>
      <c r="X3263" s="31"/>
      <c r="Y3263" s="31"/>
      <c r="Z3263" s="31"/>
      <c r="AA3263" s="31"/>
      <c r="AB3263" s="31"/>
      <c r="AC3263" s="31"/>
      <c r="AD3263" s="31"/>
      <c r="AE3263" s="31"/>
      <c r="AF3263" s="31"/>
      <c r="AG3263" s="31"/>
      <c r="AH3263" s="31"/>
    </row>
    <row r="3264" spans="1:34" x14ac:dyDescent="0.4">
      <c r="A3264" s="31">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31"/>
      <c r="C3264" s="25" t="str">
        <f t="shared" si="100"/>
        <v>001</v>
      </c>
      <c r="D3264" s="31"/>
      <c r="E3264" s="31"/>
      <c r="F3264" s="31" t="str">
        <f>IF(A3264&lt;&gt;"", _xlfn.IFNA(INDEX('Systemmanager - Datenassistent'!$A$9:$AE$159,MATCH(A3264,Input_Lieferant!$B$9:$B$158,0),MATCH(W3264,'Systemmanager - Datenassistent'!$A$8:$AE$8,0)),""), "")&amp;""</f>
        <v>eeEkleRgksAxeglUElHmcimpVsurHb</v>
      </c>
      <c r="G3264" s="31"/>
      <c r="H3264" s="31"/>
      <c r="I3264" s="31"/>
      <c r="J3264" s="31"/>
      <c r="K3264" s="31"/>
      <c r="L3264" s="31"/>
      <c r="M3264" s="31"/>
      <c r="N3264" s="31"/>
      <c r="O3264" s="31"/>
      <c r="P3264" s="31"/>
      <c r="Q3264" s="31"/>
      <c r="R3264" s="31"/>
      <c r="S3264" s="31"/>
      <c r="T3264" s="31"/>
      <c r="U3264" s="31"/>
      <c r="V3264" s="31"/>
      <c r="W3264" s="31" t="str">
        <f t="shared" si="101"/>
        <v>V_NEXT_HIGHER</v>
      </c>
      <c r="X3264" s="31"/>
      <c r="Y3264" s="31"/>
      <c r="Z3264" s="31"/>
      <c r="AA3264" s="31"/>
      <c r="AB3264" s="31"/>
      <c r="AC3264" s="31"/>
      <c r="AD3264" s="31"/>
      <c r="AE3264" s="31"/>
      <c r="AF3264" s="31"/>
      <c r="AG3264" s="31"/>
      <c r="AH3264" s="31"/>
    </row>
    <row r="3265" spans="1:34" x14ac:dyDescent="0.4">
      <c r="A3265" s="31">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31"/>
      <c r="C3265" s="25" t="str">
        <f t="shared" si="100"/>
        <v>001</v>
      </c>
      <c r="D3265" s="31"/>
      <c r="E3265" s="31"/>
      <c r="F3265" s="31" t="str">
        <f>IF(A3265&lt;&gt;"", _xlfn.IFNA(INDEX(Grunddaten!$A$9:$S$159,MATCH(A3265,Input_Lieferant!$B$9:$B$158,0),MATCH(W3265,Grunddaten!$A$8:$M$8,0)),""), "")&amp;""</f>
        <v>J</v>
      </c>
      <c r="G3265" s="31"/>
      <c r="H3265" s="31"/>
      <c r="I3265" s="31"/>
      <c r="J3265" s="31"/>
      <c r="K3265" s="31"/>
      <c r="L3265" s="31"/>
      <c r="M3265" s="31"/>
      <c r="N3265" s="31"/>
      <c r="O3265" s="31"/>
      <c r="P3265" s="31"/>
      <c r="Q3265" s="31"/>
      <c r="R3265" s="31"/>
      <c r="S3265" s="31"/>
      <c r="T3265" s="31"/>
      <c r="U3265" s="31"/>
      <c r="V3265" s="31"/>
      <c r="W3265" s="31" t="str">
        <f t="shared" si="101"/>
        <v>V_ZERTFLUG</v>
      </c>
      <c r="X3265" s="31"/>
      <c r="Y3265" s="31"/>
      <c r="Z3265" s="31"/>
      <c r="AA3265" s="31"/>
      <c r="AB3265" s="31"/>
      <c r="AC3265" s="31"/>
      <c r="AD3265" s="31"/>
      <c r="AE3265" s="31"/>
      <c r="AF3265" s="31"/>
      <c r="AG3265" s="31"/>
      <c r="AH3265" s="31"/>
    </row>
    <row r="3266" spans="1:34" x14ac:dyDescent="0.4">
      <c r="A3266" s="31">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31"/>
      <c r="C3266" s="25" t="str">
        <f t="shared" ref="C3266:C3301" si="102">IF(A3266="","","001")</f>
        <v>001</v>
      </c>
      <c r="D3266" s="31"/>
      <c r="E3266" s="31"/>
      <c r="F3266" s="31" t="str">
        <f>IF(A3266&lt;&gt;"", _xlfn.IFNA(INDEX('Systemmanager - Datenassistent'!$A$9:$AE$159,MATCH(A3266,Input_Lieferant!$B$9:$B$158,0),MATCH(W3266,'Systemmanager - Datenassistent'!$A$8:$AE$8,0)),""), "")&amp;""</f>
        <v/>
      </c>
      <c r="G3266" s="31"/>
      <c r="H3266" s="31"/>
      <c r="I3266" s="31"/>
      <c r="J3266" s="31"/>
      <c r="K3266" s="31"/>
      <c r="L3266" s="31"/>
      <c r="M3266" s="31"/>
      <c r="N3266" s="31"/>
      <c r="O3266" s="31"/>
      <c r="P3266" s="31"/>
      <c r="Q3266" s="31"/>
      <c r="R3266" s="31"/>
      <c r="S3266" s="31"/>
      <c r="T3266" s="31"/>
      <c r="U3266" s="31"/>
      <c r="V3266" s="31"/>
      <c r="W3266" s="31" t="str">
        <f t="shared" si="101"/>
        <v>V_APM</v>
      </c>
      <c r="X3266" s="31"/>
      <c r="Y3266" s="31"/>
      <c r="Z3266" s="31"/>
      <c r="AA3266" s="31"/>
      <c r="AB3266" s="31"/>
      <c r="AC3266" s="31"/>
      <c r="AD3266" s="31"/>
      <c r="AE3266" s="31"/>
      <c r="AF3266" s="31"/>
      <c r="AG3266" s="31"/>
      <c r="AH3266" s="31"/>
    </row>
    <row r="3267" spans="1:34" x14ac:dyDescent="0.4">
      <c r="A3267" s="31">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31"/>
      <c r="C3267" s="25" t="str">
        <f t="shared" si="102"/>
        <v>001</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V_CHEOPS</v>
      </c>
      <c r="X3267" s="31"/>
      <c r="Y3267" s="31"/>
      <c r="Z3267" s="31"/>
      <c r="AA3267" s="31"/>
      <c r="AB3267" s="31"/>
      <c r="AC3267" s="31"/>
      <c r="AD3267" s="31"/>
      <c r="AE3267" s="31"/>
      <c r="AF3267" s="31"/>
      <c r="AG3267" s="31"/>
      <c r="AH3267" s="31"/>
    </row>
    <row r="3268" spans="1:34" x14ac:dyDescent="0.4">
      <c r="A3268" s="31">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31"/>
      <c r="C3268" s="25" t="str">
        <f t="shared" si="102"/>
        <v>001</v>
      </c>
      <c r="D3268" s="31"/>
      <c r="E3268" s="31"/>
      <c r="F3268" s="31" t="str">
        <f>IF(A3268&lt;&gt;"", _xlfn.IFNA(INDEX('Systemmanager - Datenassistent'!$A$9:$AE$159,MATCH(A3268,Input_Lieferant!$B$9:$B$158,0),MATCH(W3268,'Systemmanager - Datenassistent'!$A$8:$AE$8,0)),""), "")&amp;""</f>
        <v/>
      </c>
      <c r="G3268" s="31"/>
      <c r="H3268" s="31"/>
      <c r="I3268" s="31"/>
      <c r="J3268" s="31"/>
      <c r="K3268" s="31"/>
      <c r="L3268" s="31"/>
      <c r="M3268" s="31"/>
      <c r="N3268" s="31"/>
      <c r="O3268" s="31"/>
      <c r="P3268" s="31"/>
      <c r="Q3268" s="31"/>
      <c r="R3268" s="31"/>
      <c r="S3268" s="31"/>
      <c r="T3268" s="31"/>
      <c r="U3268" s="31"/>
      <c r="V3268" s="31"/>
      <c r="W3268" s="31" t="str">
        <f t="shared" si="101"/>
        <v>V_SVSAA</v>
      </c>
      <c r="X3268" s="31"/>
      <c r="Y3268" s="31"/>
      <c r="Z3268" s="31"/>
      <c r="AA3268" s="31"/>
      <c r="AB3268" s="31"/>
      <c r="AC3268" s="31"/>
      <c r="AD3268" s="31"/>
      <c r="AE3268" s="31"/>
      <c r="AF3268" s="31"/>
      <c r="AG3268" s="31"/>
      <c r="AH3268" s="31"/>
    </row>
    <row r="3269" spans="1:34" x14ac:dyDescent="0.4">
      <c r="A3269" s="31">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31"/>
      <c r="C3269" s="25" t="str">
        <f t="shared" si="102"/>
        <v>001</v>
      </c>
      <c r="D3269" s="31"/>
      <c r="E3269" s="31"/>
      <c r="F3269" s="31" t="str">
        <f>IF(A3269&lt;&gt;"", IFERROR(ROUND(INDEX(Input_Lieferant!$A$9:$AS$159,MATCH(A3269,Input_Lieferant!$B$9:$B$158,0),MATCH(W3269,Input_Lieferant!$A$8:$AS$8,0)),2),""), "")&amp;""</f>
        <v>8.82</v>
      </c>
      <c r="G3269" s="31"/>
      <c r="H3269" s="31"/>
      <c r="I3269" s="31"/>
      <c r="J3269" s="31"/>
      <c r="K3269" s="31"/>
      <c r="L3269" s="31"/>
      <c r="M3269" s="31"/>
      <c r="N3269" s="31"/>
      <c r="O3269" s="31"/>
      <c r="P3269" s="31"/>
      <c r="Q3269" s="31"/>
      <c r="R3269" s="31"/>
      <c r="S3269" s="31"/>
      <c r="T3269" s="31"/>
      <c r="U3269" s="31"/>
      <c r="V3269" s="31"/>
      <c r="W3269" s="31" t="str">
        <f t="shared" si="101"/>
        <v>V_BEWERTUNGSPREIS</v>
      </c>
      <c r="X3269" s="31"/>
      <c r="Y3269" s="31"/>
      <c r="Z3269" s="31"/>
      <c r="AA3269" s="31"/>
      <c r="AB3269" s="31"/>
      <c r="AC3269" s="31"/>
      <c r="AD3269" s="31"/>
      <c r="AE3269" s="31"/>
      <c r="AF3269" s="31"/>
      <c r="AG3269" s="31"/>
      <c r="AH3269" s="31"/>
    </row>
    <row r="3270" spans="1:34" x14ac:dyDescent="0.4">
      <c r="A3270" s="31">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31"/>
      <c r="C3270" s="25" t="str">
        <f t="shared" si="102"/>
        <v>001</v>
      </c>
      <c r="D3270" s="31"/>
      <c r="E3270" s="31"/>
      <c r="F3270" s="31" t="str">
        <f>IF(A3270&lt;&gt;"", _xlfn.IFNA(INDEX(Input_Lieferant!$A$9:$AS$159,MATCH(A3270,Input_Lieferant!$B$9:$B$158,0),MATCH(W3270,Input_Lieferant!$A$8:$AS$8,0)),""), "")&amp;""</f>
        <v>CHF</v>
      </c>
      <c r="G3270" s="31"/>
      <c r="H3270" s="31"/>
      <c r="I3270" s="31"/>
      <c r="J3270" s="31"/>
      <c r="K3270" s="31"/>
      <c r="L3270" s="31"/>
      <c r="M3270" s="31"/>
      <c r="N3270" s="31"/>
      <c r="O3270" s="31"/>
      <c r="P3270" s="31"/>
      <c r="Q3270" s="31"/>
      <c r="R3270" s="31"/>
      <c r="S3270" s="31"/>
      <c r="T3270" s="31"/>
      <c r="U3270" s="31"/>
      <c r="V3270" s="31"/>
      <c r="W3270" s="31" t="str">
        <f t="shared" si="101"/>
        <v>V_WAEHRUNG</v>
      </c>
      <c r="X3270" s="31"/>
      <c r="Y3270" s="31"/>
      <c r="Z3270" s="31"/>
      <c r="AA3270" s="31"/>
      <c r="AB3270" s="31"/>
      <c r="AC3270" s="31"/>
      <c r="AD3270" s="31"/>
      <c r="AE3270" s="31"/>
      <c r="AF3270" s="31"/>
      <c r="AG3270" s="31"/>
      <c r="AH3270" s="31"/>
    </row>
    <row r="3271" spans="1:34" x14ac:dyDescent="0.4">
      <c r="A3271" s="31">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31"/>
      <c r="C3271" s="25" t="str">
        <f t="shared" si="102"/>
        <v>001</v>
      </c>
      <c r="D3271" s="31"/>
      <c r="E3271" s="31"/>
      <c r="F3271" s="31" t="str">
        <f>IF(A3271&lt;&gt;"", _xlfn.IFNA(INDEX(Input_Lieferant!$A$9:$AS$159,MATCH(A3271,Input_Lieferant!$B$9:$B$158,0),MATCH(W3271,Input_Lieferant!$A$8:$AS$8,0)),""), "")&amp;""</f>
        <v>78</v>
      </c>
      <c r="G3271" s="31"/>
      <c r="H3271" s="31"/>
      <c r="I3271" s="31"/>
      <c r="J3271" s="31"/>
      <c r="K3271" s="31"/>
      <c r="L3271" s="31"/>
      <c r="M3271" s="31"/>
      <c r="N3271" s="31"/>
      <c r="O3271" s="31"/>
      <c r="P3271" s="31"/>
      <c r="Q3271" s="31"/>
      <c r="R3271" s="31"/>
      <c r="S3271" s="31"/>
      <c r="T3271" s="31"/>
      <c r="U3271" s="31"/>
      <c r="V3271" s="31"/>
      <c r="W3271" s="31" t="str">
        <f t="shared" si="101"/>
        <v>V_PREISEINHEIT</v>
      </c>
      <c r="X3271" s="31"/>
      <c r="Y3271" s="31"/>
      <c r="Z3271" s="31"/>
      <c r="AA3271" s="31"/>
      <c r="AB3271" s="31"/>
      <c r="AC3271" s="31"/>
      <c r="AD3271" s="31"/>
      <c r="AE3271" s="31"/>
      <c r="AF3271" s="31"/>
      <c r="AG3271" s="31"/>
      <c r="AH3271" s="31"/>
    </row>
    <row r="3272" spans="1:34" x14ac:dyDescent="0.4">
      <c r="A3272" s="31">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31"/>
      <c r="C3272" s="25" t="str">
        <f t="shared" si="102"/>
        <v>001</v>
      </c>
      <c r="D3272" s="31"/>
      <c r="E3272" s="31"/>
      <c r="F3272" s="31">
        <f ca="1">IF(A3272&lt;&gt;"",NOW(),"")</f>
        <v>45755.458306828703</v>
      </c>
      <c r="G3272" s="31"/>
      <c r="H3272" s="31"/>
      <c r="I3272" s="31"/>
      <c r="J3272" s="31"/>
      <c r="K3272" s="31"/>
      <c r="L3272" s="31"/>
      <c r="M3272" s="31"/>
      <c r="N3272" s="31"/>
      <c r="O3272" s="31"/>
      <c r="P3272" s="31"/>
      <c r="Q3272" s="31"/>
      <c r="R3272" s="31"/>
      <c r="S3272" s="31"/>
      <c r="T3272" s="31"/>
      <c r="U3272" s="31"/>
      <c r="V3272" s="31"/>
      <c r="W3272" s="31" t="str">
        <f t="shared" si="101"/>
        <v>V_GUELTIGAB</v>
      </c>
      <c r="X3272" s="31"/>
      <c r="Y3272" s="31"/>
      <c r="Z3272" s="31"/>
      <c r="AA3272" s="31"/>
      <c r="AB3272" s="31"/>
      <c r="AC3272" s="31"/>
      <c r="AD3272" s="31"/>
      <c r="AE3272" s="31"/>
      <c r="AF3272" s="31"/>
      <c r="AG3272" s="31"/>
      <c r="AH3272" s="31"/>
    </row>
    <row r="3273" spans="1:34" x14ac:dyDescent="0.4">
      <c r="A3273" s="31">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31"/>
      <c r="C3273" s="25" t="str">
        <f t="shared" si="102"/>
        <v>001</v>
      </c>
      <c r="D3273" s="31"/>
      <c r="E3273" s="31"/>
      <c r="F3273" s="31" t="str">
        <f>IF(A3273&lt;&gt;"", _xlfn.IFNA(INDEX('Systemmanager - Datenassistent'!$A$9:$AE$159,MATCH(A3273,Input_Lieferant!$B$9:$B$158,0),MATCH(W3273,'Systemmanager - Datenassistent'!$A$8:$AE$8,0)),""), "")&amp;""</f>
        <v>X</v>
      </c>
      <c r="G3273" s="31"/>
      <c r="H3273" s="31"/>
      <c r="I3273" s="31"/>
      <c r="J3273" s="31"/>
      <c r="K3273" s="31"/>
      <c r="L3273" s="31"/>
      <c r="M3273" s="31"/>
      <c r="N3273" s="31"/>
      <c r="O3273" s="31"/>
      <c r="P3273" s="31"/>
      <c r="Q3273" s="31"/>
      <c r="R3273" s="31"/>
      <c r="S3273" s="31"/>
      <c r="T3273" s="31"/>
      <c r="U3273" s="31"/>
      <c r="V3273" s="31"/>
      <c r="W3273" s="31" t="str">
        <f t="shared" si="101"/>
        <v>V_MIET_RELEVANZ</v>
      </c>
      <c r="X3273" s="31"/>
      <c r="Y3273" s="31"/>
      <c r="Z3273" s="31"/>
      <c r="AA3273" s="31"/>
      <c r="AB3273" s="31"/>
      <c r="AC3273" s="31"/>
      <c r="AD3273" s="31"/>
      <c r="AE3273" s="31"/>
      <c r="AF3273" s="31"/>
      <c r="AG3273" s="31"/>
      <c r="AH3273" s="31"/>
    </row>
    <row r="3274" spans="1:34" x14ac:dyDescent="0.4">
      <c r="A3274" s="31">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31"/>
      <c r="C3274" s="25" t="str">
        <f t="shared" si="102"/>
        <v>001</v>
      </c>
      <c r="D3274" s="31"/>
      <c r="E3274" s="31"/>
      <c r="F3274" s="31" t="str">
        <f>IF(A3274&lt;&gt;"", _xlfn.IFNA(INDEX('Systemmanager - Datenassistent'!$A$9:$AE$159,MATCH(A3274,Input_Lieferant!$B$9:$B$158,0),MATCH(W3274,'Systemmanager - Datenassistent'!$A$8:$AE$8,0)),""), "")&amp;""</f>
        <v>2</v>
      </c>
      <c r="G3274" s="31"/>
      <c r="H3274" s="31"/>
      <c r="I3274" s="31"/>
      <c r="J3274" s="31"/>
      <c r="K3274" s="31"/>
      <c r="L3274" s="31"/>
      <c r="M3274" s="31"/>
      <c r="N3274" s="31"/>
      <c r="O3274" s="31"/>
      <c r="P3274" s="31"/>
      <c r="Q3274" s="31"/>
      <c r="R3274" s="31"/>
      <c r="S3274" s="31"/>
      <c r="T3274" s="31"/>
      <c r="U3274" s="31"/>
      <c r="V3274" s="31"/>
      <c r="W3274" s="31" t="str">
        <f t="shared" si="101"/>
        <v>V_NACHSCHUBKLASSE</v>
      </c>
      <c r="X3274" s="31"/>
      <c r="Y3274" s="31"/>
      <c r="Z3274" s="31"/>
      <c r="AA3274" s="31"/>
      <c r="AB3274" s="31"/>
      <c r="AC3274" s="31"/>
      <c r="AD3274" s="31"/>
      <c r="AE3274" s="31"/>
      <c r="AF3274" s="31"/>
      <c r="AG3274" s="31"/>
      <c r="AH3274" s="31"/>
    </row>
    <row r="3275" spans="1:34" x14ac:dyDescent="0.4">
      <c r="A3275" s="31">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31"/>
      <c r="C3275" s="25" t="str">
        <f t="shared" si="102"/>
        <v>001</v>
      </c>
      <c r="D3275" s="31"/>
      <c r="E3275" s="31"/>
      <c r="F3275" s="31" t="str">
        <f>IF(A3275&lt;&gt;"", _xlfn.IFNA(INDEX(Input_Lieferant!$A$9:$AS$159,MATCH(A3275,Input_Lieferant!$B$9:$B$158,0),MATCH(W3275,Input_Lieferant!$A$8:$AS$8,0)),""), "")&amp;""</f>
        <v>83</v>
      </c>
      <c r="G3275" s="31"/>
      <c r="H3275" s="31"/>
      <c r="I3275" s="31"/>
      <c r="J3275" s="31"/>
      <c r="K3275" s="31"/>
      <c r="L3275" s="31"/>
      <c r="M3275" s="31"/>
      <c r="N3275" s="31"/>
      <c r="O3275" s="31"/>
      <c r="P3275" s="31"/>
      <c r="Q3275" s="31"/>
      <c r="R3275" s="31"/>
      <c r="S3275" s="31"/>
      <c r="T3275" s="31"/>
      <c r="U3275" s="31"/>
      <c r="V3275" s="31"/>
      <c r="W3275" s="31" t="str">
        <f t="shared" si="101"/>
        <v>V_LAGERFAEHIGKEIT</v>
      </c>
      <c r="X3275" s="31"/>
      <c r="Y3275" s="31"/>
      <c r="Z3275" s="31"/>
      <c r="AA3275" s="31"/>
      <c r="AB3275" s="31"/>
      <c r="AC3275" s="31"/>
      <c r="AD3275" s="31"/>
      <c r="AE3275" s="31"/>
      <c r="AF3275" s="31"/>
      <c r="AG3275" s="31"/>
      <c r="AH3275" s="31"/>
    </row>
    <row r="3276" spans="1:34" x14ac:dyDescent="0.4">
      <c r="A3276" s="31">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31"/>
      <c r="C3276" s="25" t="str">
        <f t="shared" si="102"/>
        <v>001</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31"/>
      <c r="H3276" s="31"/>
      <c r="I3276" s="31"/>
      <c r="J3276" s="31"/>
      <c r="K3276" s="31"/>
      <c r="L3276" s="31"/>
      <c r="M3276" s="31"/>
      <c r="N3276" s="31"/>
      <c r="O3276" s="31"/>
      <c r="P3276" s="31"/>
      <c r="Q3276" s="31"/>
      <c r="R3276" s="31"/>
      <c r="S3276" s="31"/>
      <c r="T3276" s="31"/>
      <c r="U3276" s="31"/>
      <c r="V3276" s="31"/>
      <c r="W3276" s="31" t="str">
        <f t="shared" si="101"/>
        <v>V_BETRIEBSMITTEL</v>
      </c>
      <c r="X3276" s="31"/>
      <c r="Y3276" s="31"/>
      <c r="Z3276" s="31"/>
      <c r="AA3276" s="31"/>
      <c r="AB3276" s="31"/>
      <c r="AC3276" s="31"/>
      <c r="AD3276" s="31"/>
      <c r="AE3276" s="31"/>
      <c r="AF3276" s="31"/>
      <c r="AG3276" s="31"/>
      <c r="AH3276" s="31"/>
    </row>
    <row r="3277" spans="1:34" x14ac:dyDescent="0.4">
      <c r="A3277" s="31">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31"/>
      <c r="C3277" s="25" t="str">
        <f t="shared" si="102"/>
        <v>001</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V_SONDERBETRIEBSMITTEL_MKZ</v>
      </c>
      <c r="X3277" s="31"/>
      <c r="Y3277" s="31"/>
      <c r="Z3277" s="31"/>
      <c r="AA3277" s="31"/>
      <c r="AB3277" s="31"/>
      <c r="AC3277" s="31"/>
      <c r="AD3277" s="31"/>
      <c r="AE3277" s="31"/>
      <c r="AF3277" s="31"/>
      <c r="AG3277" s="31"/>
      <c r="AH3277" s="31"/>
    </row>
    <row r="3278" spans="1:34" x14ac:dyDescent="0.4">
      <c r="A3278" s="31">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31"/>
      <c r="C3278" s="25" t="str">
        <f t="shared" si="102"/>
        <v>001</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V_SONDERBETRIEBSMITTEL_PRD</v>
      </c>
      <c r="X3278" s="31"/>
      <c r="Y3278" s="31"/>
      <c r="Z3278" s="31"/>
      <c r="AA3278" s="31"/>
      <c r="AB3278" s="31"/>
      <c r="AC3278" s="31"/>
      <c r="AD3278" s="31"/>
      <c r="AE3278" s="31"/>
      <c r="AF3278" s="31"/>
      <c r="AG3278" s="31"/>
      <c r="AH3278" s="31"/>
    </row>
    <row r="3279" spans="1:34" x14ac:dyDescent="0.4">
      <c r="A3279" s="31">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31"/>
      <c r="C3279" s="25" t="str">
        <f t="shared" si="102"/>
        <v>001</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V_SONDERBETRIEBSMITTEL_TRP</v>
      </c>
      <c r="X3279" s="31"/>
      <c r="Y3279" s="31"/>
      <c r="Z3279" s="31"/>
      <c r="AA3279" s="31"/>
      <c r="AB3279" s="31"/>
      <c r="AC3279" s="31"/>
      <c r="AD3279" s="31"/>
      <c r="AE3279" s="31"/>
      <c r="AF3279" s="31"/>
      <c r="AG3279" s="31"/>
      <c r="AH3279" s="31"/>
    </row>
    <row r="3280" spans="1:34" x14ac:dyDescent="0.4">
      <c r="A3280" s="31">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31"/>
      <c r="C3280" s="25" t="str">
        <f t="shared" si="102"/>
        <v>001</v>
      </c>
      <c r="D3280" s="31"/>
      <c r="E3280" s="31"/>
      <c r="F3280" s="31" t="str">
        <f>IF(A3280&lt;&gt;"", _xlfn.IFNA(INDEX(Grunddaten!$A$9:$S$159,MATCH(A3280,Input_Lieferant!$B$9:$B$158,0),MATCH(W3280,Grunddaten!$A$8:$M$8,0)),""), "")&amp;""</f>
        <v>QldwmuEqVdzztkGEeCiijhCalqQTkv</v>
      </c>
      <c r="G3280" s="31"/>
      <c r="H3280" s="31"/>
      <c r="I3280" s="31"/>
      <c r="J3280" s="31"/>
      <c r="K3280" s="31"/>
      <c r="L3280" s="31"/>
      <c r="M3280" s="31"/>
      <c r="N3280" s="31"/>
      <c r="O3280" s="31"/>
      <c r="P3280" s="31"/>
      <c r="Q3280" s="31"/>
      <c r="R3280" s="31"/>
      <c r="S3280" s="31"/>
      <c r="T3280" s="31"/>
      <c r="U3280" s="31"/>
      <c r="V3280" s="31"/>
      <c r="W3280" s="31" t="str">
        <f t="shared" si="101"/>
        <v>V_A_NUMMER</v>
      </c>
      <c r="X3280" s="31"/>
      <c r="Y3280" s="31"/>
      <c r="Z3280" s="31"/>
      <c r="AA3280" s="31"/>
      <c r="AB3280" s="31"/>
      <c r="AC3280" s="31"/>
      <c r="AD3280" s="31"/>
      <c r="AE3280" s="31"/>
      <c r="AF3280" s="31"/>
      <c r="AG3280" s="31"/>
      <c r="AH3280" s="31"/>
    </row>
    <row r="3281" spans="1:34" x14ac:dyDescent="0.4">
      <c r="A3281" s="31">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31"/>
      <c r="C3281" s="25" t="str">
        <f t="shared" si="102"/>
        <v>001</v>
      </c>
      <c r="D3281" s="31"/>
      <c r="E3281" s="31"/>
      <c r="F3281" s="31" t="str">
        <f>IF(A3281&lt;&gt;"", _xlfn.IFNA(INDEX(Grunddaten!$A$9:$S$159,MATCH(A3281,Input_Lieferant!$B$9:$B$158,0),MATCH(W3281,Grunddaten!$A$8:$M$8,0)),""), "")&amp;""</f>
        <v>6.98</v>
      </c>
      <c r="G3281" s="31"/>
      <c r="H3281" s="31"/>
      <c r="I3281" s="31"/>
      <c r="J3281" s="31"/>
      <c r="K3281" s="31"/>
      <c r="L3281" s="31"/>
      <c r="M3281" s="31"/>
      <c r="N3281" s="31"/>
      <c r="O3281" s="31"/>
      <c r="P3281" s="31"/>
      <c r="Q3281" s="31"/>
      <c r="R3281" s="31"/>
      <c r="S3281" s="31"/>
      <c r="T3281" s="31"/>
      <c r="U3281" s="31"/>
      <c r="V3281" s="31"/>
      <c r="W3281" s="31" t="str">
        <f t="shared" si="101"/>
        <v>V_REVFREMD</v>
      </c>
      <c r="X3281" s="31"/>
      <c r="Y3281" s="31"/>
      <c r="Z3281" s="31"/>
      <c r="AA3281" s="31"/>
      <c r="AB3281" s="31"/>
      <c r="AC3281" s="31"/>
      <c r="AD3281" s="31"/>
      <c r="AE3281" s="31"/>
      <c r="AF3281" s="31"/>
      <c r="AG3281" s="31"/>
      <c r="AH3281" s="31"/>
    </row>
    <row r="3282" spans="1:34" x14ac:dyDescent="0.4">
      <c r="A3282" s="31">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31"/>
      <c r="C3282" s="25" t="str">
        <f t="shared" si="102"/>
        <v>001</v>
      </c>
      <c r="D3282" s="31"/>
      <c r="E3282" s="31"/>
      <c r="F3282" s="31" t="str">
        <f>IF(A3282&lt;&gt;"", _xlfn.IFNA(INDEX(Grunddaten!$A$9:$S$159,MATCH(A3282,Input_Lieferant!$B$9:$B$158,0),MATCH(W3282,Grunddaten!$A$8:$M$8,0)),""), "")&amp;""</f>
        <v>1.37</v>
      </c>
      <c r="G3282" s="31"/>
      <c r="H3282" s="31"/>
      <c r="I3282" s="31"/>
      <c r="J3282" s="31"/>
      <c r="K3282" s="31"/>
      <c r="L3282" s="31"/>
      <c r="M3282" s="31"/>
      <c r="N3282" s="31"/>
      <c r="O3282" s="31"/>
      <c r="P3282" s="31"/>
      <c r="Q3282" s="31"/>
      <c r="R3282" s="31"/>
      <c r="S3282" s="31"/>
      <c r="T3282" s="31"/>
      <c r="U3282" s="31"/>
      <c r="V3282" s="31"/>
      <c r="W3282" s="31" t="str">
        <f t="shared" si="101"/>
        <v>V_REVEIGEN</v>
      </c>
      <c r="X3282" s="31"/>
      <c r="Y3282" s="31"/>
      <c r="Z3282" s="31"/>
      <c r="AA3282" s="31"/>
      <c r="AB3282" s="31"/>
      <c r="AC3282" s="31"/>
      <c r="AD3282" s="31"/>
      <c r="AE3282" s="31"/>
      <c r="AF3282" s="31"/>
      <c r="AG3282" s="31"/>
      <c r="AH3282" s="31"/>
    </row>
    <row r="3283" spans="1:34" x14ac:dyDescent="0.4">
      <c r="A3283" s="31">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31"/>
      <c r="C3283" s="25" t="str">
        <f t="shared" si="102"/>
        <v>001</v>
      </c>
      <c r="D3283" s="31"/>
      <c r="E3283" s="31"/>
      <c r="F3283" s="31" t="str">
        <f>IF(A3283&lt;&gt;"", _xlfn.IFNA(INDEX('Systemmanager - Datenassistent'!$A$9:$AE$159,MATCH(A3283,Input_Lieferant!$B$9:$B$158,0),MATCH(W3283,'Systemmanager - Datenassistent'!$A$8:$AE$8,0)),""), "")&amp;""</f>
        <v>RPlxosmMfhvHBqoMwUeljhjNNTiBAj</v>
      </c>
      <c r="G3283" s="31"/>
      <c r="H3283" s="31"/>
      <c r="I3283" s="31"/>
      <c r="J3283" s="31"/>
      <c r="K3283" s="31"/>
      <c r="L3283" s="31"/>
      <c r="M3283" s="31"/>
      <c r="N3283" s="31"/>
      <c r="O3283" s="31"/>
      <c r="P3283" s="31"/>
      <c r="Q3283" s="31"/>
      <c r="R3283" s="31"/>
      <c r="S3283" s="31"/>
      <c r="T3283" s="31"/>
      <c r="U3283" s="31"/>
      <c r="V3283" s="31"/>
      <c r="W3283" s="31" t="str">
        <f t="shared" si="101"/>
        <v>V_SYSTEMMANAGER</v>
      </c>
      <c r="X3283" s="31"/>
      <c r="Y3283" s="31"/>
      <c r="Z3283" s="31"/>
      <c r="AA3283" s="31"/>
      <c r="AB3283" s="31"/>
      <c r="AC3283" s="31"/>
      <c r="AD3283" s="31"/>
      <c r="AE3283" s="31"/>
      <c r="AF3283" s="31"/>
      <c r="AG3283" s="31"/>
      <c r="AH3283" s="31"/>
    </row>
    <row r="3284" spans="1:34" x14ac:dyDescent="0.4">
      <c r="A3284" s="31">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31"/>
      <c r="C3284" s="25" t="str">
        <f t="shared" si="102"/>
        <v>001</v>
      </c>
      <c r="D3284" s="31"/>
      <c r="E3284" s="31"/>
      <c r="F3284" s="31" t="str">
        <f>IF(A3284&lt;&gt;"", _xlfn.IFNA(INDEX(Grunddaten!$A$9:$S$159,MATCH(A3284,Input_Lieferant!$B$9:$B$158,0),MATCH(W3284,Grunddaten!$A$8:$M$8,0)),""), "")&amp;""</f>
        <v>N</v>
      </c>
      <c r="G3284" s="31"/>
      <c r="H3284" s="31"/>
      <c r="I3284" s="31"/>
      <c r="J3284" s="31"/>
      <c r="K3284" s="31"/>
      <c r="L3284" s="31"/>
      <c r="M3284" s="31"/>
      <c r="N3284" s="31"/>
      <c r="O3284" s="31"/>
      <c r="P3284" s="31"/>
      <c r="Q3284" s="31"/>
      <c r="R3284" s="31"/>
      <c r="S3284" s="31"/>
      <c r="T3284" s="31"/>
      <c r="U3284" s="31"/>
      <c r="V3284" s="31"/>
      <c r="W3284" s="31" t="str">
        <f t="shared" si="101"/>
        <v>V_UEBERSETZUNG</v>
      </c>
      <c r="X3284" s="31"/>
      <c r="Y3284" s="31"/>
      <c r="Z3284" s="31"/>
      <c r="AA3284" s="31"/>
      <c r="AB3284" s="31"/>
      <c r="AC3284" s="31"/>
      <c r="AD3284" s="31"/>
      <c r="AE3284" s="31"/>
      <c r="AF3284" s="31"/>
      <c r="AG3284" s="31"/>
      <c r="AH3284" s="31"/>
    </row>
    <row r="3285" spans="1:34" x14ac:dyDescent="0.4">
      <c r="A3285" s="31">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31"/>
      <c r="C3285" s="25" t="str">
        <f t="shared" si="102"/>
        <v>001</v>
      </c>
      <c r="D3285" s="31"/>
      <c r="E3285" s="31"/>
      <c r="F3285" s="31" t="str">
        <f>IF(A3285&lt;&gt;"", _xlfn.IFNA(INDEX('Systemmanager - Datenassistent'!$A$9:$AE$159,MATCH(A3285,Input_Lieferant!$B$9:$B$158,0),MATCH(W3285,'Systemmanager - Datenassistent'!$A$8:$AE$8,0)),""), "")&amp;""</f>
        <v>WGfkfolUoRzwhJSfnHyHuyhASkhJcU</v>
      </c>
      <c r="G3285" s="31"/>
      <c r="H3285" s="31"/>
      <c r="I3285" s="31"/>
      <c r="J3285" s="31"/>
      <c r="K3285" s="31"/>
      <c r="L3285" s="31"/>
      <c r="M3285" s="31"/>
      <c r="N3285" s="31"/>
      <c r="O3285" s="31"/>
      <c r="P3285" s="31"/>
      <c r="Q3285" s="31"/>
      <c r="R3285" s="31"/>
      <c r="S3285" s="31"/>
      <c r="T3285" s="31"/>
      <c r="U3285" s="31"/>
      <c r="V3285" s="31"/>
      <c r="W3285" s="31" t="str">
        <f t="shared" si="101"/>
        <v>V_KENNZIFFER</v>
      </c>
      <c r="X3285" s="31"/>
      <c r="Y3285" s="31"/>
      <c r="Z3285" s="31"/>
      <c r="AA3285" s="31"/>
      <c r="AB3285" s="31"/>
      <c r="AC3285" s="31"/>
      <c r="AD3285" s="31"/>
      <c r="AE3285" s="31"/>
      <c r="AF3285" s="31"/>
      <c r="AG3285" s="31"/>
      <c r="AH3285" s="31"/>
    </row>
    <row r="3286" spans="1:34" x14ac:dyDescent="0.4">
      <c r="A3286" s="31">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31"/>
      <c r="C3286" s="25" t="str">
        <f t="shared" si="102"/>
        <v>001</v>
      </c>
      <c r="D3286" s="31"/>
      <c r="E3286" s="31"/>
      <c r="F3286" s="31" t="str">
        <f>IF(A3286&lt;&gt;"", _xlfn.IFNA(INDEX('Systemmanager - Datenassistent'!$A$9:$AE$159,MATCH(A3286,Input_Lieferant!$B$9:$B$158,0),MATCH(W3286,'Systemmanager - Datenassistent'!$A$8:$AE$8,0)),""), "")&amp;""</f>
        <v>KKDhUUcBGWqneVAqVyCxRzxGJFMXlE</v>
      </c>
      <c r="G3286" s="31"/>
      <c r="H3286" s="31"/>
      <c r="I3286" s="31"/>
      <c r="J3286" s="31"/>
      <c r="K3286" s="31"/>
      <c r="L3286" s="31"/>
      <c r="M3286" s="31"/>
      <c r="N3286" s="31"/>
      <c r="O3286" s="31"/>
      <c r="P3286" s="31"/>
      <c r="Q3286" s="31"/>
      <c r="R3286" s="31"/>
      <c r="S3286" s="31"/>
      <c r="T3286" s="31"/>
      <c r="U3286" s="31"/>
      <c r="V3286" s="31"/>
      <c r="W3286" s="31" t="str">
        <f t="shared" si="101"/>
        <v>V_NEXT_HIGHER</v>
      </c>
      <c r="X3286" s="31"/>
      <c r="Y3286" s="31"/>
      <c r="Z3286" s="31"/>
      <c r="AA3286" s="31"/>
      <c r="AB3286" s="31"/>
      <c r="AC3286" s="31"/>
      <c r="AD3286" s="31"/>
      <c r="AE3286" s="31"/>
      <c r="AF3286" s="31"/>
      <c r="AG3286" s="31"/>
      <c r="AH3286" s="31"/>
    </row>
    <row r="3287" spans="1:34" x14ac:dyDescent="0.4">
      <c r="A3287" s="31">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31"/>
      <c r="C3287" s="25" t="str">
        <f t="shared" si="102"/>
        <v>001</v>
      </c>
      <c r="D3287" s="31"/>
      <c r="E3287" s="31"/>
      <c r="F3287" s="31" t="str">
        <f>IF(A3287&lt;&gt;"", _xlfn.IFNA(INDEX(Grunddaten!$A$9:$S$159,MATCH(A3287,Input_Lieferant!$B$9:$B$158,0),MATCH(W3287,Grunddaten!$A$8:$M$8,0)),""), "")&amp;""</f>
        <v>J</v>
      </c>
      <c r="G3287" s="31"/>
      <c r="H3287" s="31"/>
      <c r="I3287" s="31"/>
      <c r="J3287" s="31"/>
      <c r="K3287" s="31"/>
      <c r="L3287" s="31"/>
      <c r="M3287" s="31"/>
      <c r="N3287" s="31"/>
      <c r="O3287" s="31"/>
      <c r="P3287" s="31"/>
      <c r="Q3287" s="31"/>
      <c r="R3287" s="31"/>
      <c r="S3287" s="31"/>
      <c r="T3287" s="31"/>
      <c r="U3287" s="31"/>
      <c r="V3287" s="31"/>
      <c r="W3287" s="31" t="str">
        <f t="shared" si="101"/>
        <v>V_ZERTFLUG</v>
      </c>
      <c r="X3287" s="31"/>
      <c r="Y3287" s="31"/>
      <c r="Z3287" s="31"/>
      <c r="AA3287" s="31"/>
      <c r="AB3287" s="31"/>
      <c r="AC3287" s="31"/>
      <c r="AD3287" s="31"/>
      <c r="AE3287" s="31"/>
      <c r="AF3287" s="31"/>
      <c r="AG3287" s="31"/>
      <c r="AH3287" s="31"/>
    </row>
    <row r="3288" spans="1:34" x14ac:dyDescent="0.4">
      <c r="A3288" s="31">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31"/>
      <c r="C3288" s="25" t="str">
        <f t="shared" si="102"/>
        <v>001</v>
      </c>
      <c r="D3288" s="31"/>
      <c r="E3288" s="31"/>
      <c r="F3288" s="31" t="str">
        <f>IF(A3288&lt;&gt;"", _xlfn.IFNA(INDEX('Systemmanager - Datenassistent'!$A$9:$AE$159,MATCH(A3288,Input_Lieferant!$B$9:$B$158,0),MATCH(W3288,'Systemmanager - Datenassistent'!$A$8:$AE$8,0)),""), "")&amp;""</f>
        <v>X</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V_APM</v>
      </c>
      <c r="X3288" s="31"/>
      <c r="Y3288" s="31"/>
      <c r="Z3288" s="31"/>
      <c r="AA3288" s="31"/>
      <c r="AB3288" s="31"/>
      <c r="AC3288" s="31"/>
      <c r="AD3288" s="31"/>
      <c r="AE3288" s="31"/>
      <c r="AF3288" s="31"/>
      <c r="AG3288" s="31"/>
      <c r="AH3288" s="31"/>
    </row>
    <row r="3289" spans="1:34" x14ac:dyDescent="0.4">
      <c r="A3289" s="31">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31"/>
      <c r="C3289" s="25" t="str">
        <f t="shared" si="102"/>
        <v>001</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V_CHEOPS</v>
      </c>
      <c r="X3289" s="31"/>
      <c r="Y3289" s="31"/>
      <c r="Z3289" s="31"/>
      <c r="AA3289" s="31"/>
      <c r="AB3289" s="31"/>
      <c r="AC3289" s="31"/>
      <c r="AD3289" s="31"/>
      <c r="AE3289" s="31"/>
      <c r="AF3289" s="31"/>
      <c r="AG3289" s="31"/>
      <c r="AH3289" s="31"/>
    </row>
    <row r="3290" spans="1:34" x14ac:dyDescent="0.4">
      <c r="A3290" s="31">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31"/>
      <c r="C3290" s="25" t="str">
        <f t="shared" si="102"/>
        <v>001</v>
      </c>
      <c r="D3290" s="31"/>
      <c r="E3290" s="31"/>
      <c r="F3290" s="31" t="str">
        <f>IF(A3290&lt;&gt;"", _xlfn.IFNA(INDEX('Systemmanager - Datenassistent'!$A$9:$AE$159,MATCH(A3290,Input_Lieferant!$B$9:$B$158,0),MATCH(W3290,'Systemmanager - Datenassistent'!$A$8:$AE$8,0)),""), "")&amp;""</f>
        <v/>
      </c>
      <c r="G3290" s="31"/>
      <c r="H3290" s="31"/>
      <c r="I3290" s="31"/>
      <c r="J3290" s="31"/>
      <c r="K3290" s="31"/>
      <c r="L3290" s="31"/>
      <c r="M3290" s="31"/>
      <c r="N3290" s="31"/>
      <c r="O3290" s="31"/>
      <c r="P3290" s="31"/>
      <c r="Q3290" s="31"/>
      <c r="R3290" s="31"/>
      <c r="S3290" s="31"/>
      <c r="T3290" s="31"/>
      <c r="U3290" s="31"/>
      <c r="V3290" s="31"/>
      <c r="W3290" s="31" t="str">
        <f t="shared" si="103"/>
        <v>V_SVSAA</v>
      </c>
      <c r="X3290" s="31"/>
      <c r="Y3290" s="31"/>
      <c r="Z3290" s="31"/>
      <c r="AA3290" s="31"/>
      <c r="AB3290" s="31"/>
      <c r="AC3290" s="31"/>
      <c r="AD3290" s="31"/>
      <c r="AE3290" s="31"/>
      <c r="AF3290" s="31"/>
      <c r="AG3290" s="31"/>
      <c r="AH3290" s="31"/>
    </row>
    <row r="3291" spans="1:34" x14ac:dyDescent="0.4">
      <c r="A3291" s="31">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31"/>
      <c r="C3291" s="25" t="str">
        <f t="shared" si="102"/>
        <v>001</v>
      </c>
      <c r="D3291" s="31"/>
      <c r="E3291" s="31"/>
      <c r="F3291" s="31" t="str">
        <f>IF(A3291&lt;&gt;"", IFERROR(ROUND(INDEX(Input_Lieferant!$A$9:$AS$159,MATCH(A3291,Input_Lieferant!$B$9:$B$158,0),MATCH(W3291,Input_Lieferant!$A$8:$AS$8,0)),2),""), "")&amp;""</f>
        <v>5.2</v>
      </c>
      <c r="G3291" s="31"/>
      <c r="H3291" s="31"/>
      <c r="I3291" s="31"/>
      <c r="J3291" s="31"/>
      <c r="K3291" s="31"/>
      <c r="L3291" s="31"/>
      <c r="M3291" s="31"/>
      <c r="N3291" s="31"/>
      <c r="O3291" s="31"/>
      <c r="P3291" s="31"/>
      <c r="Q3291" s="31"/>
      <c r="R3291" s="31"/>
      <c r="S3291" s="31"/>
      <c r="T3291" s="31"/>
      <c r="U3291" s="31"/>
      <c r="V3291" s="31"/>
      <c r="W3291" s="31" t="str">
        <f t="shared" si="103"/>
        <v>V_BEWERTUNGSPREIS</v>
      </c>
      <c r="X3291" s="31"/>
      <c r="Y3291" s="31"/>
      <c r="Z3291" s="31"/>
      <c r="AA3291" s="31"/>
      <c r="AB3291" s="31"/>
      <c r="AC3291" s="31"/>
      <c r="AD3291" s="31"/>
      <c r="AE3291" s="31"/>
      <c r="AF3291" s="31"/>
      <c r="AG3291" s="31"/>
      <c r="AH3291" s="31"/>
    </row>
    <row r="3292" spans="1:34" x14ac:dyDescent="0.4">
      <c r="A3292" s="31">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31"/>
      <c r="C3292" s="25" t="str">
        <f t="shared" si="102"/>
        <v>001</v>
      </c>
      <c r="D3292" s="31"/>
      <c r="E3292" s="31"/>
      <c r="F3292" s="31" t="str">
        <f>IF(A3292&lt;&gt;"", _xlfn.IFNA(INDEX(Input_Lieferant!$A$9:$AS$159,MATCH(A3292,Input_Lieferant!$B$9:$B$158,0),MATCH(W3292,Input_Lieferant!$A$8:$AS$8,0)),""), "")&amp;""</f>
        <v>CHF</v>
      </c>
      <c r="G3292" s="31"/>
      <c r="H3292" s="31"/>
      <c r="I3292" s="31"/>
      <c r="J3292" s="31"/>
      <c r="K3292" s="31"/>
      <c r="L3292" s="31"/>
      <c r="M3292" s="31"/>
      <c r="N3292" s="31"/>
      <c r="O3292" s="31"/>
      <c r="P3292" s="31"/>
      <c r="Q3292" s="31"/>
      <c r="R3292" s="31"/>
      <c r="S3292" s="31"/>
      <c r="T3292" s="31"/>
      <c r="U3292" s="31"/>
      <c r="V3292" s="31"/>
      <c r="W3292" s="31" t="str">
        <f t="shared" si="103"/>
        <v>V_WAEHRUNG</v>
      </c>
      <c r="X3292" s="31"/>
      <c r="Y3292" s="31"/>
      <c r="Z3292" s="31"/>
      <c r="AA3292" s="31"/>
      <c r="AB3292" s="31"/>
      <c r="AC3292" s="31"/>
      <c r="AD3292" s="31"/>
      <c r="AE3292" s="31"/>
      <c r="AF3292" s="31"/>
      <c r="AG3292" s="31"/>
      <c r="AH3292" s="31"/>
    </row>
    <row r="3293" spans="1:34" x14ac:dyDescent="0.4">
      <c r="A3293" s="31">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31"/>
      <c r="C3293" s="25" t="str">
        <f t="shared" si="102"/>
        <v>001</v>
      </c>
      <c r="D3293" s="31"/>
      <c r="E3293" s="31"/>
      <c r="F3293" s="31" t="str">
        <f>IF(A3293&lt;&gt;"", _xlfn.IFNA(INDEX(Input_Lieferant!$A$9:$AS$159,MATCH(A3293,Input_Lieferant!$B$9:$B$158,0),MATCH(W3293,Input_Lieferant!$A$8:$AS$8,0)),""), "")&amp;""</f>
        <v>81</v>
      </c>
      <c r="G3293" s="31"/>
      <c r="H3293" s="31"/>
      <c r="I3293" s="31"/>
      <c r="J3293" s="31"/>
      <c r="K3293" s="31"/>
      <c r="L3293" s="31"/>
      <c r="M3293" s="31"/>
      <c r="N3293" s="31"/>
      <c r="O3293" s="31"/>
      <c r="P3293" s="31"/>
      <c r="Q3293" s="31"/>
      <c r="R3293" s="31"/>
      <c r="S3293" s="31"/>
      <c r="T3293" s="31"/>
      <c r="U3293" s="31"/>
      <c r="V3293" s="31"/>
      <c r="W3293" s="31" t="str">
        <f t="shared" si="103"/>
        <v>V_PREISEINHEIT</v>
      </c>
      <c r="X3293" s="31"/>
      <c r="Y3293" s="31"/>
      <c r="Z3293" s="31"/>
      <c r="AA3293" s="31"/>
      <c r="AB3293" s="31"/>
      <c r="AC3293" s="31"/>
      <c r="AD3293" s="31"/>
      <c r="AE3293" s="31"/>
      <c r="AF3293" s="31"/>
      <c r="AG3293" s="31"/>
      <c r="AH3293" s="31"/>
    </row>
    <row r="3294" spans="1:34" x14ac:dyDescent="0.4">
      <c r="A3294" s="31">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31"/>
      <c r="C3294" s="25" t="str">
        <f t="shared" si="102"/>
        <v>001</v>
      </c>
      <c r="D3294" s="31"/>
      <c r="E3294" s="31"/>
      <c r="F3294" s="31">
        <f ca="1">IF(A3294&lt;&gt;"",NOW(),"")</f>
        <v>45755.458306828703</v>
      </c>
      <c r="G3294" s="31"/>
      <c r="H3294" s="31"/>
      <c r="I3294" s="31"/>
      <c r="J3294" s="31"/>
      <c r="K3294" s="31"/>
      <c r="L3294" s="31"/>
      <c r="M3294" s="31"/>
      <c r="N3294" s="31"/>
      <c r="O3294" s="31"/>
      <c r="P3294" s="31"/>
      <c r="Q3294" s="31"/>
      <c r="R3294" s="31"/>
      <c r="S3294" s="31"/>
      <c r="T3294" s="31"/>
      <c r="U3294" s="31"/>
      <c r="V3294" s="31"/>
      <c r="W3294" s="31" t="str">
        <f t="shared" si="103"/>
        <v>V_GUELTIGAB</v>
      </c>
      <c r="X3294" s="31"/>
      <c r="Y3294" s="31"/>
      <c r="Z3294" s="31"/>
      <c r="AA3294" s="31"/>
      <c r="AB3294" s="31"/>
      <c r="AC3294" s="31"/>
      <c r="AD3294" s="31"/>
      <c r="AE3294" s="31"/>
      <c r="AF3294" s="31"/>
      <c r="AG3294" s="31"/>
      <c r="AH3294" s="31"/>
    </row>
    <row r="3295" spans="1:34" x14ac:dyDescent="0.4">
      <c r="A3295" s="31">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31"/>
      <c r="C3295" s="25" t="str">
        <f t="shared" si="102"/>
        <v>001</v>
      </c>
      <c r="D3295" s="31"/>
      <c r="E3295" s="31"/>
      <c r="F3295" s="31" t="str">
        <f>IF(A3295&lt;&gt;"", _xlfn.IFNA(INDEX('Systemmanager - Datenassistent'!$A$9:$AE$159,MATCH(A3295,Input_Lieferant!$B$9:$B$158,0),MATCH(W3295,'Systemmanager - Datenassistent'!$A$8:$AE$8,0)),""), "")&amp;""</f>
        <v>X</v>
      </c>
      <c r="G3295" s="31"/>
      <c r="H3295" s="31"/>
      <c r="I3295" s="31"/>
      <c r="J3295" s="31"/>
      <c r="K3295" s="31"/>
      <c r="L3295" s="31"/>
      <c r="M3295" s="31"/>
      <c r="N3295" s="31"/>
      <c r="O3295" s="31"/>
      <c r="P3295" s="31"/>
      <c r="Q3295" s="31"/>
      <c r="R3295" s="31"/>
      <c r="S3295" s="31"/>
      <c r="T3295" s="31"/>
      <c r="U3295" s="31"/>
      <c r="V3295" s="31"/>
      <c r="W3295" s="31" t="str">
        <f t="shared" si="103"/>
        <v>V_MIET_RELEVANZ</v>
      </c>
      <c r="X3295" s="31"/>
      <c r="Y3295" s="31"/>
      <c r="Z3295" s="31"/>
      <c r="AA3295" s="31"/>
      <c r="AB3295" s="31"/>
      <c r="AC3295" s="31"/>
      <c r="AD3295" s="31"/>
      <c r="AE3295" s="31"/>
      <c r="AF3295" s="31"/>
      <c r="AG3295" s="31"/>
      <c r="AH3295" s="31"/>
    </row>
    <row r="3296" spans="1:34" x14ac:dyDescent="0.4">
      <c r="A3296" s="31">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31"/>
      <c r="C3296" s="25" t="str">
        <f t="shared" si="102"/>
        <v>001</v>
      </c>
      <c r="D3296" s="31"/>
      <c r="E3296" s="31"/>
      <c r="F3296" s="31" t="str">
        <f>IF(A3296&lt;&gt;"", _xlfn.IFNA(INDEX('Systemmanager - Datenassistent'!$A$9:$AE$159,MATCH(A3296,Input_Lieferant!$B$9:$B$158,0),MATCH(W3296,'Systemmanager - Datenassistent'!$A$8:$AE$8,0)),""), "")&amp;""</f>
        <v>7</v>
      </c>
      <c r="G3296" s="31"/>
      <c r="H3296" s="31"/>
      <c r="I3296" s="31"/>
      <c r="J3296" s="31"/>
      <c r="K3296" s="31"/>
      <c r="L3296" s="31"/>
      <c r="M3296" s="31"/>
      <c r="N3296" s="31"/>
      <c r="O3296" s="31"/>
      <c r="P3296" s="31"/>
      <c r="Q3296" s="31"/>
      <c r="R3296" s="31"/>
      <c r="S3296" s="31"/>
      <c r="T3296" s="31"/>
      <c r="U3296" s="31"/>
      <c r="V3296" s="31"/>
      <c r="W3296" s="31" t="str">
        <f t="shared" si="103"/>
        <v>V_NACHSCHUBKLASSE</v>
      </c>
      <c r="X3296" s="31"/>
      <c r="Y3296" s="31"/>
      <c r="Z3296" s="31"/>
      <c r="AA3296" s="31"/>
      <c r="AB3296" s="31"/>
      <c r="AC3296" s="31"/>
      <c r="AD3296" s="31"/>
      <c r="AE3296" s="31"/>
      <c r="AF3296" s="31"/>
      <c r="AG3296" s="31"/>
      <c r="AH3296" s="31"/>
    </row>
    <row r="3297" spans="1:318" x14ac:dyDescent="0.4">
      <c r="A3297" s="31">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31"/>
      <c r="C3297" s="25" t="str">
        <f t="shared" si="102"/>
        <v>001</v>
      </c>
      <c r="D3297" s="31"/>
      <c r="E3297" s="31"/>
      <c r="F3297" s="31" t="str">
        <f>IF(A3297&lt;&gt;"", _xlfn.IFNA(INDEX(Input_Lieferant!$A$9:$AS$159,MATCH(A3297,Input_Lieferant!$B$9:$B$158,0),MATCH(W3297,Input_Lieferant!$A$8:$AS$8,0)),""), "")&amp;""</f>
        <v>86</v>
      </c>
      <c r="G3297" s="31"/>
      <c r="H3297" s="31"/>
      <c r="I3297" s="31"/>
      <c r="J3297" s="31"/>
      <c r="K3297" s="31"/>
      <c r="L3297" s="31"/>
      <c r="M3297" s="31"/>
      <c r="N3297" s="31"/>
      <c r="O3297" s="31"/>
      <c r="P3297" s="31"/>
      <c r="Q3297" s="31"/>
      <c r="R3297" s="31"/>
      <c r="S3297" s="31"/>
      <c r="T3297" s="31"/>
      <c r="U3297" s="31"/>
      <c r="V3297" s="31"/>
      <c r="W3297" s="31" t="str">
        <f t="shared" si="103"/>
        <v>V_LAGERFAEHIGKEIT</v>
      </c>
      <c r="X3297" s="31"/>
      <c r="Y3297" s="31"/>
      <c r="Z3297" s="31"/>
      <c r="AA3297" s="31"/>
      <c r="AB3297" s="31"/>
      <c r="AC3297" s="31"/>
      <c r="AD3297" s="31"/>
      <c r="AE3297" s="31"/>
      <c r="AF3297" s="31"/>
      <c r="AG3297" s="31"/>
      <c r="AH3297" s="31"/>
    </row>
    <row r="3298" spans="1:318" x14ac:dyDescent="0.4">
      <c r="A3298" s="31">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31"/>
      <c r="C3298" s="25" t="str">
        <f t="shared" si="102"/>
        <v>001</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V_BETRIEBSMITTEL</v>
      </c>
      <c r="X3298" s="31"/>
      <c r="Y3298" s="31"/>
      <c r="Z3298" s="31"/>
      <c r="AA3298" s="31"/>
      <c r="AB3298" s="31"/>
      <c r="AC3298" s="31"/>
      <c r="AD3298" s="31"/>
      <c r="AE3298" s="31"/>
      <c r="AF3298" s="31"/>
      <c r="AG3298" s="31"/>
      <c r="AH3298" s="31"/>
    </row>
    <row r="3299" spans="1:318" x14ac:dyDescent="0.4">
      <c r="A3299" s="31">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31"/>
      <c r="C3299" s="25" t="str">
        <f t="shared" si="102"/>
        <v>001</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31"/>
      <c r="H3299" s="31"/>
      <c r="I3299" s="31"/>
      <c r="J3299" s="31"/>
      <c r="K3299" s="31"/>
      <c r="L3299" s="31"/>
      <c r="M3299" s="31"/>
      <c r="N3299" s="31"/>
      <c r="O3299" s="31"/>
      <c r="P3299" s="31"/>
      <c r="Q3299" s="31"/>
      <c r="R3299" s="31"/>
      <c r="S3299" s="31"/>
      <c r="T3299" s="31"/>
      <c r="U3299" s="31"/>
      <c r="V3299" s="31"/>
      <c r="W3299" s="31" t="str">
        <f t="shared" si="103"/>
        <v>V_SONDERBETRIEBSMITTEL_MKZ</v>
      </c>
      <c r="X3299" s="31"/>
      <c r="Y3299" s="31"/>
      <c r="Z3299" s="31"/>
      <c r="AA3299" s="31"/>
      <c r="AB3299" s="31"/>
      <c r="AC3299" s="31"/>
      <c r="AD3299" s="31"/>
      <c r="AE3299" s="31"/>
      <c r="AF3299" s="31"/>
      <c r="AG3299" s="31"/>
      <c r="AH3299" s="31"/>
    </row>
    <row r="3300" spans="1:318" x14ac:dyDescent="0.4">
      <c r="A3300" s="31">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31"/>
      <c r="C3300" s="25" t="str">
        <f t="shared" si="102"/>
        <v>001</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V_SONDERBETRIEBSMITTEL_PRD</v>
      </c>
      <c r="X3300" s="31"/>
      <c r="Y3300" s="31"/>
      <c r="Z3300" s="31"/>
      <c r="AA3300" s="31"/>
      <c r="AB3300" s="31"/>
      <c r="AC3300" s="31"/>
      <c r="AD3300" s="31"/>
      <c r="AE3300" s="31"/>
      <c r="AF3300" s="31"/>
      <c r="AG3300" s="31"/>
      <c r="AH3300" s="31"/>
    </row>
    <row r="3301" spans="1:318" x14ac:dyDescent="0.4">
      <c r="A3301" s="31">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31"/>
      <c r="C3301" s="25" t="str">
        <f t="shared" si="102"/>
        <v>001</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V_SONDERBETRIEBSMITTEL_TRP</v>
      </c>
      <c r="X3301" s="31"/>
      <c r="Y3301" s="31"/>
      <c r="Z3301" s="31"/>
      <c r="AA3301" s="31"/>
      <c r="AB3301" s="31"/>
      <c r="AC3301" s="31"/>
      <c r="AD3301" s="31"/>
      <c r="AE3301" s="31"/>
      <c r="AF3301" s="31"/>
      <c r="AG3301" s="31"/>
      <c r="AH3301" s="31"/>
    </row>
    <row r="3302" spans="1:318" s="151" customFormat="1" x14ac:dyDescent="0.4">
      <c r="A3302" s="152"/>
      <c r="B3302" s="152"/>
      <c r="C3302" s="152"/>
      <c r="D3302" s="152"/>
      <c r="E3302" s="152"/>
      <c r="F3302" s="152"/>
      <c r="G3302" s="152"/>
      <c r="H3302" s="152"/>
      <c r="I3302" s="152"/>
      <c r="J3302" s="152"/>
      <c r="K3302" s="152"/>
      <c r="L3302" s="152"/>
      <c r="M3302" s="152"/>
      <c r="N3302" s="152"/>
      <c r="O3302" s="152"/>
      <c r="P3302" s="152"/>
      <c r="Q3302" s="152"/>
      <c r="R3302" s="152"/>
      <c r="S3302" s="152"/>
      <c r="T3302" s="152"/>
      <c r="U3302" s="152"/>
      <c r="V3302" s="152"/>
      <c r="W3302" s="152"/>
      <c r="X3302" s="152"/>
      <c r="Y3302" s="152"/>
      <c r="Z3302" s="152"/>
      <c r="AA3302" s="152"/>
      <c r="AB3302" s="152"/>
      <c r="AC3302" s="152"/>
      <c r="AD3302" s="152"/>
      <c r="AE3302" s="152"/>
      <c r="AF3302" s="152"/>
      <c r="AG3302" s="152"/>
      <c r="AH3302" s="152"/>
      <c r="AI3302" s="152"/>
      <c r="AJ3302" s="152"/>
      <c r="AK3302" s="152"/>
      <c r="AL3302" s="152"/>
      <c r="AM3302" s="152"/>
      <c r="AN3302" s="152"/>
      <c r="AO3302" s="152"/>
      <c r="AP3302" s="152"/>
      <c r="AQ3302" s="152"/>
      <c r="AR3302" s="152"/>
      <c r="AS3302" s="152"/>
      <c r="AT3302" s="152"/>
      <c r="AU3302" s="152"/>
      <c r="AV3302" s="152"/>
      <c r="AW3302" s="152"/>
      <c r="AX3302" s="152"/>
      <c r="AY3302" s="152"/>
      <c r="AZ3302" s="152"/>
      <c r="BA3302" s="152"/>
      <c r="BB3302" s="152"/>
      <c r="BC3302" s="152"/>
      <c r="BD3302" s="152"/>
      <c r="BE3302" s="152"/>
      <c r="BF3302" s="152"/>
      <c r="BG3302" s="152"/>
      <c r="BH3302" s="152"/>
      <c r="BI3302" s="152"/>
      <c r="BJ3302" s="152"/>
      <c r="BK3302" s="152"/>
      <c r="BL3302" s="152"/>
      <c r="BM3302" s="152"/>
      <c r="BN3302" s="152"/>
      <c r="BO3302" s="152"/>
      <c r="BP3302" s="152"/>
      <c r="BQ3302" s="152"/>
      <c r="BR3302" s="152"/>
      <c r="BS3302" s="152"/>
      <c r="BT3302" s="152"/>
      <c r="BU3302" s="152"/>
      <c r="BW3302" s="152"/>
      <c r="BX3302" s="152"/>
      <c r="BY3302" s="152"/>
      <c r="BZ3302" s="152"/>
      <c r="CA3302" s="152"/>
      <c r="CB3302" s="152"/>
      <c r="CC3302" s="152"/>
      <c r="CD3302" s="152"/>
      <c r="CE3302" s="152"/>
      <c r="CF3302" s="152"/>
      <c r="CG3302" s="152"/>
      <c r="CH3302" s="152"/>
      <c r="CI3302" s="152"/>
      <c r="CJ3302" s="152"/>
      <c r="CK3302" s="152"/>
      <c r="CL3302" s="152"/>
      <c r="CM3302" s="152"/>
      <c r="CN3302" s="152"/>
      <c r="CO3302" s="152"/>
      <c r="CP3302" s="152"/>
      <c r="CQ3302" s="152"/>
      <c r="CR3302" s="152"/>
      <c r="CS3302" s="152"/>
      <c r="CT3302" s="152"/>
      <c r="CU3302" s="152"/>
      <c r="CV3302" s="152"/>
      <c r="CW3302" s="152"/>
      <c r="CX3302" s="152"/>
      <c r="CY3302" s="152"/>
      <c r="CZ3302" s="152"/>
      <c r="DA3302" s="152"/>
      <c r="DB3302" s="152"/>
      <c r="DC3302" s="152"/>
      <c r="DD3302" s="152"/>
      <c r="DE3302" s="152"/>
      <c r="DF3302" s="152"/>
      <c r="DG3302" s="152"/>
      <c r="DH3302" s="152"/>
      <c r="DI3302" s="152"/>
      <c r="DJ3302" s="152"/>
      <c r="DK3302" s="152"/>
      <c r="DL3302" s="152"/>
      <c r="DM3302" s="152"/>
      <c r="DN3302" s="152"/>
      <c r="DO3302" s="152"/>
      <c r="DP3302" s="152"/>
      <c r="DQ3302" s="152"/>
      <c r="DR3302" s="152"/>
      <c r="DS3302" s="152"/>
      <c r="DT3302" s="152"/>
      <c r="DU3302" s="152"/>
      <c r="DV3302" s="152"/>
      <c r="DW3302" s="152"/>
      <c r="DX3302" s="152"/>
      <c r="DY3302" s="152"/>
      <c r="DZ3302" s="152"/>
      <c r="EA3302" s="152"/>
      <c r="EB3302" s="152"/>
      <c r="EC3302" s="152"/>
      <c r="ED3302" s="152"/>
      <c r="EE3302" s="152"/>
      <c r="EF3302" s="152"/>
      <c r="EG3302" s="152"/>
      <c r="EH3302" s="152"/>
      <c r="EI3302" s="152"/>
      <c r="EJ3302" s="152"/>
      <c r="EK3302" s="152"/>
      <c r="EL3302" s="152"/>
      <c r="EM3302" s="152"/>
      <c r="EN3302" s="152"/>
      <c r="EO3302" s="152"/>
      <c r="EP3302" s="152"/>
      <c r="EQ3302" s="152"/>
      <c r="ER3302" s="152"/>
      <c r="ES3302" s="152"/>
      <c r="ET3302" s="152"/>
      <c r="EU3302" s="152"/>
      <c r="EV3302" s="152"/>
      <c r="EW3302" s="152"/>
      <c r="EX3302" s="152"/>
      <c r="EY3302" s="152"/>
      <c r="EZ3302" s="152"/>
      <c r="FA3302" s="152"/>
      <c r="FB3302" s="152"/>
      <c r="FC3302" s="152"/>
      <c r="FD3302" s="152"/>
      <c r="FE3302" s="152"/>
      <c r="FF3302" s="152"/>
      <c r="FG3302" s="152"/>
      <c r="FH3302" s="152"/>
      <c r="FI3302" s="152"/>
      <c r="FJ3302" s="152"/>
      <c r="FK3302" s="152"/>
      <c r="FL3302" s="152"/>
      <c r="FM3302" s="152"/>
      <c r="FN3302" s="152"/>
      <c r="FO3302" s="152"/>
      <c r="FP3302" s="152"/>
      <c r="FQ3302" s="152"/>
      <c r="FR3302" s="152"/>
      <c r="FS3302" s="152"/>
      <c r="FT3302" s="152"/>
      <c r="FU3302" s="152"/>
      <c r="FV3302" s="152"/>
      <c r="FW3302" s="152"/>
      <c r="FX3302" s="152"/>
      <c r="FY3302" s="152"/>
      <c r="FZ3302" s="152"/>
      <c r="GA3302" s="152"/>
      <c r="GB3302" s="152"/>
      <c r="GC3302" s="152"/>
      <c r="GD3302" s="152"/>
      <c r="GE3302" s="152"/>
      <c r="GF3302" s="152"/>
      <c r="GG3302" s="152"/>
      <c r="GH3302" s="152"/>
      <c r="GI3302" s="152"/>
      <c r="GJ3302" s="152"/>
      <c r="GK3302" s="152"/>
      <c r="GL3302" s="152"/>
      <c r="GM3302" s="152"/>
      <c r="GN3302" s="152"/>
      <c r="GO3302" s="152"/>
      <c r="GP3302" s="152"/>
      <c r="GQ3302" s="152"/>
      <c r="GR3302" s="152"/>
      <c r="GS3302" s="152"/>
      <c r="GT3302" s="152"/>
      <c r="GU3302" s="152"/>
      <c r="GV3302" s="152"/>
      <c r="GW3302" s="152"/>
      <c r="GX3302" s="152"/>
      <c r="GY3302" s="152"/>
      <c r="GZ3302" s="152"/>
      <c r="HA3302" s="152"/>
      <c r="HB3302" s="152"/>
      <c r="HC3302" s="152"/>
      <c r="HD3302" s="152"/>
      <c r="HE3302" s="152"/>
      <c r="HF3302" s="152"/>
      <c r="HG3302" s="152"/>
      <c r="HH3302" s="152"/>
      <c r="HI3302" s="152"/>
      <c r="HJ3302" s="152"/>
      <c r="HK3302" s="152"/>
      <c r="HL3302" s="152"/>
      <c r="HM3302" s="152"/>
      <c r="HN3302" s="152"/>
      <c r="HO3302" s="152"/>
      <c r="HP3302" s="152"/>
      <c r="HQ3302" s="152"/>
      <c r="HR3302" s="152"/>
      <c r="HS3302" s="152"/>
      <c r="HT3302" s="152"/>
      <c r="HU3302" s="152"/>
      <c r="HV3302" s="152"/>
      <c r="HW3302" s="152"/>
      <c r="HX3302" s="152"/>
      <c r="HY3302" s="152"/>
      <c r="HZ3302" s="152"/>
      <c r="IA3302" s="152"/>
      <c r="IB3302" s="152"/>
      <c r="IC3302" s="152"/>
      <c r="ID3302" s="152"/>
      <c r="IE3302" s="152"/>
      <c r="IF3302" s="152"/>
      <c r="IG3302" s="152"/>
      <c r="IH3302" s="152"/>
      <c r="II3302" s="152"/>
      <c r="IJ3302" s="152"/>
      <c r="IK3302" s="152"/>
      <c r="IL3302" s="152"/>
      <c r="IM3302" s="152"/>
      <c r="IN3302" s="152"/>
      <c r="IP3302" s="152"/>
      <c r="IQ3302" s="152"/>
      <c r="IR3302" s="152"/>
      <c r="IS3302" s="152"/>
      <c r="IT3302" s="152"/>
      <c r="IU3302" s="152"/>
      <c r="IV3302" s="152"/>
      <c r="IW3302" s="152"/>
      <c r="IX3302" s="152"/>
      <c r="IY3302" s="152"/>
      <c r="IZ3302" s="152"/>
      <c r="JA3302" s="152"/>
      <c r="JB3302" s="152"/>
      <c r="JC3302" s="152"/>
      <c r="JD3302" s="152"/>
      <c r="JE3302" s="152"/>
      <c r="JF3302" s="152"/>
      <c r="JG3302" s="152"/>
      <c r="JH3302" s="152"/>
      <c r="JI3302" s="152"/>
      <c r="JJ3302" s="152"/>
      <c r="JK3302" s="152"/>
      <c r="JL3302" s="152"/>
      <c r="JM3302" s="152"/>
      <c r="JN3302" s="152"/>
      <c r="JO3302" s="152"/>
      <c r="JP3302" s="152"/>
      <c r="JQ3302" s="152"/>
      <c r="JR3302" s="152"/>
      <c r="JS3302" s="152"/>
      <c r="JT3302" s="152"/>
      <c r="JU3302" s="152"/>
      <c r="JV3302" s="152"/>
      <c r="JW3302" s="152"/>
      <c r="JX3302" s="152"/>
      <c r="JZ3302" s="152"/>
      <c r="KA3302" s="152"/>
      <c r="KB3302" s="152"/>
      <c r="KC3302" s="152"/>
      <c r="KD3302" s="152"/>
      <c r="KE3302" s="152"/>
      <c r="KF3302" s="152"/>
      <c r="KG3302" s="152"/>
      <c r="KH3302" s="152"/>
      <c r="KI3302" s="152"/>
      <c r="KJ3302" s="152"/>
      <c r="KK3302" s="152"/>
      <c r="KL3302" s="152"/>
      <c r="KM3302" s="152"/>
      <c r="KN3302" s="152"/>
      <c r="KO3302" s="152"/>
      <c r="KP3302" s="152"/>
      <c r="KQ3302" s="152"/>
      <c r="KR3302" s="152"/>
      <c r="KS3302" s="152"/>
      <c r="KT3302" s="152"/>
      <c r="KU3302" s="152"/>
      <c r="KV3302" s="152"/>
      <c r="KW3302" s="152"/>
      <c r="KX3302" s="152"/>
      <c r="KY3302" s="152"/>
      <c r="KZ3302" s="152"/>
      <c r="LA3302" s="152"/>
      <c r="LB3302" s="152"/>
      <c r="LC3302" s="152"/>
      <c r="LD3302" s="152"/>
      <c r="LE3302" s="152"/>
      <c r="LF3302" s="152"/>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defaultColWidth="9.3046875" defaultRowHeight="14.6" x14ac:dyDescent="0.4"/>
  <cols>
    <col min="1" max="2" width="9.3046875" style="28"/>
    <col min="3" max="4" width="0" style="28" hidden="1" customWidth="1"/>
    <col min="5" max="5" width="0" style="27" hidden="1" customWidth="1"/>
    <col min="6" max="8" width="0" style="28" hidden="1" customWidth="1"/>
    <col min="9" max="9" width="9.3046875" style="28"/>
    <col min="10" max="11" width="0" style="28" hidden="1" customWidth="1"/>
    <col min="12" max="16384" width="9.3046875" style="27"/>
  </cols>
  <sheetData>
    <row r="1" spans="1:12" x14ac:dyDescent="0.4">
      <c r="A1" s="156" t="s">
        <v>1</v>
      </c>
      <c r="B1" s="156" t="s">
        <v>39</v>
      </c>
      <c r="C1" s="29" t="s">
        <v>77</v>
      </c>
      <c r="D1" s="29" t="s">
        <v>79</v>
      </c>
      <c r="E1" s="154" t="s">
        <v>40</v>
      </c>
      <c r="F1" s="154" t="s">
        <v>38</v>
      </c>
      <c r="G1" s="154" t="s">
        <v>71</v>
      </c>
      <c r="H1" s="154" t="s">
        <v>67</v>
      </c>
      <c r="I1" s="155" t="s">
        <v>41</v>
      </c>
      <c r="J1" s="154" t="s">
        <v>78</v>
      </c>
      <c r="K1" s="153" t="s">
        <v>52</v>
      </c>
    </row>
    <row r="2" spans="1:12" x14ac:dyDescent="0.4">
      <c r="A2" s="27">
        <f>IF(Input_Lieferant!B9="","",Input_Lieferant!B9)</f>
        <v>1</v>
      </c>
      <c r="B2" s="25" t="str">
        <f t="shared" ref="B2:B65" si="0">IF(A2="","","001")</f>
        <v>001</v>
      </c>
      <c r="C2" s="31"/>
      <c r="D2" s="31"/>
      <c r="F2" s="31"/>
      <c r="G2" s="31"/>
      <c r="H2" s="31"/>
      <c r="I2" s="31" t="s">
        <v>30683</v>
      </c>
      <c r="J2" s="31"/>
      <c r="K2" s="31"/>
      <c r="L2" s="1" t="str">
        <f>IF("X"=_xlfn.IFNA(INDEX(Grunddaten!$A$1:$R$158,MATCH('MARA_KSSK - Klassenzuordnung'!A2,Grunddaten!$A:$A,0),MATCH('MARA_KSSK - Klassenzuordnung'!I2,Grunddaten!$8:$8,0))&amp;"",""), "X", "")</f>
        <v/>
      </c>
    </row>
    <row r="3" spans="1:12" x14ac:dyDescent="0.4">
      <c r="A3" s="27">
        <f>IF(Input_Lieferant!B9="","",Input_Lieferant!B9)</f>
        <v>1</v>
      </c>
      <c r="B3" s="25" t="str">
        <f t="shared" si="0"/>
        <v>001</v>
      </c>
      <c r="C3" s="31"/>
      <c r="D3" s="31"/>
      <c r="F3" s="31"/>
      <c r="G3" s="31"/>
      <c r="H3" s="31"/>
      <c r="I3" s="31" t="s">
        <v>30684</v>
      </c>
      <c r="J3" s="31"/>
      <c r="K3" s="31"/>
      <c r="L3" s="1" t="str">
        <f>_xlfn.IFNA(INDEX(Grunddaten!$A$1:$R$158,MATCH('MARA_KSSK - Klassenzuordnung'!A3,Grunddaten!$A:$A,0),MATCH('MARA_KSSK - Klassenzuordnung'!I3,Grunddaten!$8:$8,0))&amp;"","")</f>
        <v/>
      </c>
    </row>
    <row r="4" spans="1:12" x14ac:dyDescent="0.4">
      <c r="A4" s="27">
        <f>IF(Input_Lieferant!B9="","",Input_Lieferant!B9)</f>
        <v>1</v>
      </c>
      <c r="B4" s="25" t="str">
        <f t="shared" si="0"/>
        <v>001</v>
      </c>
      <c r="C4" s="31"/>
      <c r="D4" s="31"/>
      <c r="F4" s="31"/>
      <c r="G4" s="31"/>
      <c r="H4" s="31"/>
      <c r="I4" s="31" t="s">
        <v>134</v>
      </c>
      <c r="J4" s="31"/>
      <c r="K4" s="31"/>
      <c r="L4" s="1" t="str">
        <f>_xlfn.IFNA(INDEX(Grunddaten!$A$1:$R$158,MATCH('MARA_KSSK - Klassenzuordnung'!A4,Grunddaten!$A:$A,0),MATCH('MARA_KSSK - Klassenzuordnung'!I4,Grunddaten!$8:$8,0))&amp;"","")</f>
        <v/>
      </c>
    </row>
    <row r="5" spans="1:12" x14ac:dyDescent="0.4">
      <c r="A5" s="27">
        <f>IF(Input_Lieferant!B9="","",Input_Lieferant!B9)</f>
        <v>1</v>
      </c>
      <c r="B5" s="25" t="str">
        <f t="shared" si="0"/>
        <v>001</v>
      </c>
      <c r="C5" s="31"/>
      <c r="D5" s="31"/>
      <c r="F5" s="31"/>
      <c r="G5" s="31"/>
      <c r="H5" s="31"/>
      <c r="I5" s="31" t="s">
        <v>169</v>
      </c>
      <c r="J5" s="31"/>
      <c r="K5" s="31"/>
      <c r="L5" s="1" t="str">
        <f>_xlfn.IFNA(INDEX(Grunddaten!$A$1:$R$158,MATCH('MARA_KSSK - Klassenzuordnung'!A5,Grunddaten!$A:$A,0),MATCH('MARA_KSSK - Klassenzuordnung'!I5,Grunddaten!$8:$8,0))&amp;"","")</f>
        <v/>
      </c>
    </row>
    <row r="6" spans="1:12" x14ac:dyDescent="0.4">
      <c r="A6" s="27">
        <f>IF(Input_Lieferant!B9="","",Input_Lieferant!B9)</f>
        <v>1</v>
      </c>
      <c r="B6" s="25" t="str">
        <f t="shared" si="0"/>
        <v>001</v>
      </c>
      <c r="C6" s="31"/>
      <c r="D6" s="31"/>
      <c r="F6" s="31"/>
      <c r="G6" s="31"/>
      <c r="H6" s="31"/>
      <c r="I6" s="31" t="s">
        <v>133</v>
      </c>
      <c r="J6" s="31"/>
      <c r="K6" s="31"/>
      <c r="L6" s="1" t="str">
        <f>_xlfn.IFNA(INDEX(Grunddaten!$A$1:$R$158,MATCH('MARA_KSSK - Klassenzuordnung'!A6,Grunddaten!$A:$A,0),MATCH('MARA_KSSK - Klassenzuordnung'!I6,Grunddaten!$8:$8,0))&amp;"","")</f>
        <v/>
      </c>
    </row>
    <row r="7" spans="1:12" x14ac:dyDescent="0.4">
      <c r="A7" s="27">
        <f>IF(Input_Lieferant!B9="","",Input_Lieferant!B9)</f>
        <v>1</v>
      </c>
      <c r="B7" s="25" t="str">
        <f t="shared" si="0"/>
        <v>001</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4">
      <c r="A8" s="27">
        <f>IF(Input_Lieferant!B9="","",Input_Lieferant!B9)</f>
        <v>1</v>
      </c>
      <c r="B8" s="25" t="str">
        <f t="shared" si="0"/>
        <v>001</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4">
      <c r="A9" s="27">
        <f>IFERROR(IF(AND(A2=A3,A3=A4,A4=A5,A5=A6,A6=A7,A7=A8),IF(A8+1&gt;MATCH(0,Input_Lieferant!$B$9:$B$158,-1),"",A8+1),A8),"")</f>
        <v>2</v>
      </c>
      <c r="B9" s="25" t="str">
        <f t="shared" si="0"/>
        <v>001</v>
      </c>
      <c r="C9" s="31"/>
      <c r="D9" s="31"/>
      <c r="F9" s="31"/>
      <c r="G9" s="31"/>
      <c r="H9" s="31"/>
      <c r="I9" s="26" t="str">
        <f t="shared" ref="I9:I72" si="1">IF(A9="","",I2)</f>
        <v>V_VERTEILUNG_PSD</v>
      </c>
      <c r="J9" s="31"/>
      <c r="K9" s="31"/>
      <c r="L9" s="1" t="str">
        <f>IF("X"=_xlfn.IFNA(INDEX(Grunddaten!$A$1:$R$158,MATCH('MARA_KSSK - Klassenzuordnung'!A9,Grunddaten!$A:$A,0),MATCH('MARA_KSSK - Klassenzuordnung'!I9,Grunddaten!$8:$8,0))&amp;"",""), "X", "")</f>
        <v>X</v>
      </c>
    </row>
    <row r="10" spans="1:12" x14ac:dyDescent="0.4">
      <c r="A10" s="27">
        <f>IFERROR(IF(AND(A3=A4,A4=A5,A5=A6,A6=A7,A7=A8,A8=A9),IF(A9+1&gt;MATCH(0,Input_Lieferant!$B$9:$B$158,-1),"",A9+1),A9),"")</f>
        <v>2</v>
      </c>
      <c r="B10" s="25" t="str">
        <f t="shared" si="0"/>
        <v>001</v>
      </c>
      <c r="C10" s="31"/>
      <c r="D10" s="31"/>
      <c r="F10" s="31"/>
      <c r="G10" s="31"/>
      <c r="H10" s="31"/>
      <c r="I10" s="26" t="str">
        <f t="shared" si="1"/>
        <v>V_VERTEILUNG_RUAG</v>
      </c>
      <c r="J10" s="31"/>
      <c r="K10" s="31"/>
      <c r="L10" s="1" t="str">
        <f>_xlfn.IFNA(INDEX(Grunddaten!$A$1:$R$158,MATCH('MARA_KSSK - Klassenzuordnung'!A10,Grunddaten!$A:$A,0),MATCH('MARA_KSSK - Klassenzuordnung'!I10,Grunddaten!$8:$8,0))&amp;"","")</f>
        <v>X</v>
      </c>
    </row>
    <row r="11" spans="1:12" x14ac:dyDescent="0.4">
      <c r="A11" s="27">
        <f>IFERROR(IF(AND(A4=A5,A5=A6,A6=A7,A7=A8,A8=A9,A9=A10),IF(A10+1&gt;MATCH(0,Input_Lieferant!$B$9:$B$158,-1),"",A10+1),A10),"")</f>
        <v>2</v>
      </c>
      <c r="B11" s="25" t="str">
        <f t="shared" si="0"/>
        <v>001</v>
      </c>
      <c r="C11" s="31"/>
      <c r="D11" s="31"/>
      <c r="F11" s="31"/>
      <c r="G11" s="31"/>
      <c r="H11" s="31"/>
      <c r="I11" s="26" t="str">
        <f t="shared" si="1"/>
        <v>V_ZUSATZDATEN</v>
      </c>
      <c r="J11" s="31"/>
      <c r="K11" s="31"/>
      <c r="L11" s="1" t="str">
        <f>_xlfn.IFNA(INDEX(Grunddaten!$A$1:$R$158,MATCH('MARA_KSSK - Klassenzuordnung'!A11,Grunddaten!$A:$A,0),MATCH('MARA_KSSK - Klassenzuordnung'!I11,Grunddaten!$8:$8,0))&amp;"","")</f>
        <v/>
      </c>
    </row>
    <row r="12" spans="1:12" x14ac:dyDescent="0.4">
      <c r="A12" s="27">
        <f>IFERROR(IF(AND(A5=A6,A6=A7,A7=A8,A8=A9,A9=A10,A10=A11),IF(A11+1&gt;MATCH(0,Input_Lieferant!$B$9:$B$158,-1),"",A11+1),A11),"")</f>
        <v>2</v>
      </c>
      <c r="B12" s="25" t="str">
        <f t="shared" si="0"/>
        <v>001</v>
      </c>
      <c r="C12" s="31"/>
      <c r="D12" s="31"/>
      <c r="F12" s="31"/>
      <c r="G12" s="31"/>
      <c r="H12" s="31"/>
      <c r="I12" s="26" t="str">
        <f t="shared" si="1"/>
        <v>V_AR_NUMMER</v>
      </c>
      <c r="J12" s="31"/>
      <c r="K12" s="31"/>
      <c r="L12" s="1" t="str">
        <f>_xlfn.IFNA(INDEX(Grunddaten!$A$1:$R$158,MATCH('MARA_KSSK - Klassenzuordnung'!A12,Grunddaten!$A:$A,0),MATCH('MARA_KSSK - Klassenzuordnung'!I12,Grunddaten!$8:$8,0))&amp;"","")</f>
        <v/>
      </c>
    </row>
    <row r="13" spans="1:12" x14ac:dyDescent="0.4">
      <c r="A13" s="27">
        <f>IFERROR(IF(AND(A6=A7,A7=A8,A8=A9,A9=A10,A10=A11,A11=A12),IF(A12+1&gt;MATCH(0,Input_Lieferant!$B$9:$B$158,-1),"",A12+1),A12),"")</f>
        <v>2</v>
      </c>
      <c r="B13" s="25" t="str">
        <f t="shared" si="0"/>
        <v>001</v>
      </c>
      <c r="C13" s="31"/>
      <c r="D13" s="31"/>
      <c r="F13" s="31"/>
      <c r="G13" s="31"/>
      <c r="H13" s="31"/>
      <c r="I13" s="26" t="str">
        <f t="shared" si="1"/>
        <v>V_VERTEILUNG</v>
      </c>
      <c r="J13" s="31"/>
      <c r="K13" s="31"/>
      <c r="L13" s="1" t="str">
        <f>_xlfn.IFNA(INDEX(Grunddaten!$A$1:$R$158,MATCH('MARA_KSSK - Klassenzuordnung'!A13,Grunddaten!$A:$A,0),MATCH('MARA_KSSK - Klassenzuordnung'!I13,Grunddaten!$8:$8,0))&amp;"","")</f>
        <v/>
      </c>
    </row>
    <row r="14" spans="1:12" x14ac:dyDescent="0.4">
      <c r="A14" s="27">
        <f>IFERROR(IF(AND(A7=A8,A8=A9,A9=A10,A10=A11,A11=A12,A12=A13),IF(A13+1&gt;MATCH(0,Input_Lieferant!$B$9:$B$158,-1),"",A13+1),A13),"")</f>
        <v>2</v>
      </c>
      <c r="B14" s="25" t="str">
        <f t="shared" si="0"/>
        <v>001</v>
      </c>
      <c r="C14" s="31"/>
      <c r="D14" s="31"/>
      <c r="F14" s="31"/>
      <c r="G14" s="31"/>
      <c r="H14" s="31"/>
      <c r="I14" s="26" t="str">
        <f t="shared" si="1"/>
        <v>V_BM_SBM</v>
      </c>
      <c r="J14" s="31"/>
      <c r="K14" s="31"/>
      <c r="L14" s="1" t="str">
        <f>_xlfn.IFNA(INDEX(Grunddaten!$A$1:$R$158,MATCH('MARA_KSSK - Klassenzuordnung'!A14,Grunddaten!$A:$A,0),MATCH('MARA_KSSK - Klassenzuordnung'!I14,Grunddaten!$8:$8,0))&amp;"","")</f>
        <v/>
      </c>
    </row>
    <row r="15" spans="1:12" x14ac:dyDescent="0.4">
      <c r="A15" s="27">
        <f>IFERROR(IF(AND(A8=A9,A9=A10,A10=A11,A11=A12,A12=A13,A13=A14),IF(A14+1&gt;MATCH(0,Input_Lieferant!$B$9:$B$158,-1),"",A14+1),A14),"")</f>
        <v>2</v>
      </c>
      <c r="B15" s="25" t="str">
        <f t="shared" si="0"/>
        <v>001</v>
      </c>
      <c r="C15" s="31"/>
      <c r="D15" s="31"/>
      <c r="F15" s="31"/>
      <c r="G15" s="31"/>
      <c r="H15" s="31"/>
      <c r="I15" s="26" t="str">
        <f t="shared" si="1"/>
        <v>V_EXPORTKONTROLLE</v>
      </c>
      <c r="J15" s="31"/>
      <c r="K15" s="31"/>
      <c r="L15" s="1" t="str">
        <f>IF("X"=_xlfn.IFNA(INDEX(Input_Lieferant!$A$9:$AS$158,MATCH('MARA_KSSK - Klassenzuordnung'!A15,Input_Lieferant!$B$9:$B$158,0),MATCH('MARA_KSSK - Klassenzuordnung'!I15,Input_Lieferant!$8:$8,0))&amp;"",""), "X", "")</f>
        <v/>
      </c>
    </row>
    <row r="16" spans="1:12" x14ac:dyDescent="0.4">
      <c r="A16" s="27">
        <f>IFERROR(IF(AND(A9=A10,A10=A11,A11=A12,A12=A13,A13=A14,A14=A15),IF(A15+1&gt;MATCH(0,Input_Lieferant!$B$9:$B$158,-1),"",A15+1),A15),"")</f>
        <v>3</v>
      </c>
      <c r="B16" s="25" t="str">
        <f t="shared" si="0"/>
        <v>001</v>
      </c>
      <c r="C16" s="31"/>
      <c r="D16" s="31"/>
      <c r="F16" s="31"/>
      <c r="G16" s="31"/>
      <c r="H16" s="31"/>
      <c r="I16" s="26" t="str">
        <f t="shared" si="1"/>
        <v>V_VERTEILUNG_PSD</v>
      </c>
      <c r="J16" s="31"/>
      <c r="K16" s="31"/>
      <c r="L16" s="1" t="str">
        <f>IF("X"=_xlfn.IFNA(INDEX(Grunddaten!$A$1:$R$158,MATCH('MARA_KSSK - Klassenzuordnung'!A16,Grunddaten!$A:$A,0),MATCH('MARA_KSSK - Klassenzuordnung'!I16,Grunddaten!$8:$8,0))&amp;"",""), "X", "")</f>
        <v/>
      </c>
    </row>
    <row r="17" spans="1:12" x14ac:dyDescent="0.4">
      <c r="A17" s="27">
        <f>IFERROR(IF(AND(A10=A11,A11=A12,A12=A13,A13=A14,A14=A15,A15=A16),IF(A16+1&gt;MATCH(0,Input_Lieferant!$B$9:$B$158,-1),"",A16+1),A16),"")</f>
        <v>3</v>
      </c>
      <c r="B17" s="25" t="str">
        <f t="shared" si="0"/>
        <v>001</v>
      </c>
      <c r="C17" s="31"/>
      <c r="D17" s="31"/>
      <c r="F17" s="31"/>
      <c r="G17" s="31"/>
      <c r="H17" s="31"/>
      <c r="I17" s="26" t="str">
        <f t="shared" si="1"/>
        <v>V_VERTEILUNG_RUAG</v>
      </c>
      <c r="J17" s="31"/>
      <c r="K17" s="31"/>
      <c r="L17" s="1" t="str">
        <f>_xlfn.IFNA(INDEX(Grunddaten!$A$1:$R$158,MATCH('MARA_KSSK - Klassenzuordnung'!A17,Grunddaten!$A:$A,0),MATCH('MARA_KSSK - Klassenzuordnung'!I17,Grunddaten!$8:$8,0))&amp;"","")</f>
        <v/>
      </c>
    </row>
    <row r="18" spans="1:12" x14ac:dyDescent="0.4">
      <c r="A18" s="27">
        <f>IFERROR(IF(AND(A11=A12,A12=A13,A13=A14,A14=A15,A15=A16,A16=A17),IF(A17+1&gt;MATCH(0,Input_Lieferant!$B$9:$B$158,-1),"",A17+1),A17),"")</f>
        <v>3</v>
      </c>
      <c r="B18" s="25" t="str">
        <f t="shared" si="0"/>
        <v>001</v>
      </c>
      <c r="C18" s="31"/>
      <c r="D18" s="31"/>
      <c r="F18" s="31"/>
      <c r="G18" s="31"/>
      <c r="H18" s="31"/>
      <c r="I18" s="26" t="str">
        <f t="shared" si="1"/>
        <v>V_ZUSATZDATEN</v>
      </c>
      <c r="J18" s="31"/>
      <c r="K18" s="31"/>
      <c r="L18" s="1" t="str">
        <f>_xlfn.IFNA(INDEX(Grunddaten!$A$1:$R$158,MATCH('MARA_KSSK - Klassenzuordnung'!A18,Grunddaten!$A:$A,0),MATCH('MARA_KSSK - Klassenzuordnung'!I18,Grunddaten!$8:$8,0))&amp;"","")</f>
        <v/>
      </c>
    </row>
    <row r="19" spans="1:12" x14ac:dyDescent="0.4">
      <c r="A19" s="27">
        <f>IFERROR(IF(AND(A12=A13,A13=A14,A14=A15,A15=A16,A16=A17,A17=A18),IF(A18+1&gt;MATCH(0,Input_Lieferant!$B$9:$B$158,-1),"",A18+1),A18),"")</f>
        <v>3</v>
      </c>
      <c r="B19" s="25" t="str">
        <f t="shared" si="0"/>
        <v>001</v>
      </c>
      <c r="C19" s="31"/>
      <c r="D19" s="31"/>
      <c r="F19" s="31"/>
      <c r="G19" s="31"/>
      <c r="H19" s="31"/>
      <c r="I19" s="26" t="str">
        <f t="shared" si="1"/>
        <v>V_AR_NUMMER</v>
      </c>
      <c r="J19" s="31"/>
      <c r="K19" s="31"/>
      <c r="L19" s="1" t="str">
        <f>_xlfn.IFNA(INDEX(Grunddaten!$A$1:$R$158,MATCH('MARA_KSSK - Klassenzuordnung'!A19,Grunddaten!$A:$A,0),MATCH('MARA_KSSK - Klassenzuordnung'!I19,Grunddaten!$8:$8,0))&amp;"","")</f>
        <v/>
      </c>
    </row>
    <row r="20" spans="1:12" x14ac:dyDescent="0.4">
      <c r="A20" s="27">
        <f>IFERROR(IF(AND(A13=A14,A14=A15,A15=A16,A16=A17,A17=A18,A18=A19),IF(A19+1&gt;MATCH(0,Input_Lieferant!$B$9:$B$158,-1),"",A19+1),A19),"")</f>
        <v>3</v>
      </c>
      <c r="B20" s="25" t="str">
        <f t="shared" si="0"/>
        <v>001</v>
      </c>
      <c r="C20" s="31"/>
      <c r="D20" s="31"/>
      <c r="F20" s="31"/>
      <c r="G20" s="31"/>
      <c r="H20" s="31"/>
      <c r="I20" s="26" t="str">
        <f t="shared" si="1"/>
        <v>V_VERTEILUNG</v>
      </c>
      <c r="J20" s="31"/>
      <c r="K20" s="31"/>
      <c r="L20" s="1" t="str">
        <f>_xlfn.IFNA(INDEX(Grunddaten!$A$1:$R$158,MATCH('MARA_KSSK - Klassenzuordnung'!A20,Grunddaten!$A:$A,0),MATCH('MARA_KSSK - Klassenzuordnung'!I20,Grunddaten!$8:$8,0))&amp;"","")</f>
        <v/>
      </c>
    </row>
    <row r="21" spans="1:12" x14ac:dyDescent="0.4">
      <c r="A21" s="27">
        <f>IFERROR(IF(AND(A14=A15,A15=A16,A16=A17,A17=A18,A18=A19,A19=A20),IF(A20+1&gt;MATCH(0,Input_Lieferant!$B$9:$B$158,-1),"",A20+1),A20),"")</f>
        <v>3</v>
      </c>
      <c r="B21" s="25" t="str">
        <f t="shared" si="0"/>
        <v>001</v>
      </c>
      <c r="C21" s="31"/>
      <c r="D21" s="31"/>
      <c r="F21" s="31"/>
      <c r="G21" s="31"/>
      <c r="H21" s="31"/>
      <c r="I21" s="26" t="str">
        <f t="shared" si="1"/>
        <v>V_BM_SBM</v>
      </c>
      <c r="J21" s="31"/>
      <c r="K21" s="31"/>
      <c r="L21" s="1" t="str">
        <f>_xlfn.IFNA(INDEX(Grunddaten!$A$1:$R$158,MATCH('MARA_KSSK - Klassenzuordnung'!A21,Grunddaten!$A:$A,0),MATCH('MARA_KSSK - Klassenzuordnung'!I21,Grunddaten!$8:$8,0))&amp;"","")</f>
        <v/>
      </c>
    </row>
    <row r="22" spans="1:12" x14ac:dyDescent="0.4">
      <c r="A22" s="27">
        <f>IFERROR(IF(AND(A15=A16,A16=A17,A17=A18,A18=A19,A19=A20,A20=A21),IF(A21+1&gt;MATCH(0,Input_Lieferant!$B$9:$B$158,-1),"",A21+1),A21),"")</f>
        <v>3</v>
      </c>
      <c r="B22" s="25" t="str">
        <f t="shared" si="0"/>
        <v>001</v>
      </c>
      <c r="C22" s="31"/>
      <c r="D22" s="31"/>
      <c r="F22" s="31"/>
      <c r="G22" s="31"/>
      <c r="H22" s="31"/>
      <c r="I22" s="26" t="str">
        <f t="shared" si="1"/>
        <v>V_EXPORTKONTROLLE</v>
      </c>
      <c r="J22" s="31"/>
      <c r="K22" s="31"/>
      <c r="L22" s="1" t="str">
        <f>IF("X"=_xlfn.IFNA(INDEX(Input_Lieferant!$A$9:$AS$158,MATCH('MARA_KSSK - Klassenzuordnung'!A22,Input_Lieferant!$B$9:$B$158,0),MATCH('MARA_KSSK - Klassenzuordnung'!I22,Input_Lieferant!$8:$8,0))&amp;"",""), "X", "")</f>
        <v/>
      </c>
    </row>
    <row r="23" spans="1:12" x14ac:dyDescent="0.4">
      <c r="A23" s="27">
        <f>IFERROR(IF(AND(A16=A17,A17=A18,A18=A19,A19=A20,A20=A21,A21=A22),IF(A22+1&gt;MATCH(0,Input_Lieferant!$B$9:$B$158,-1),"",A22+1),A22),"")</f>
        <v>4</v>
      </c>
      <c r="B23" s="25" t="str">
        <f t="shared" si="0"/>
        <v>001</v>
      </c>
      <c r="C23" s="31"/>
      <c r="D23" s="31"/>
      <c r="F23" s="31"/>
      <c r="G23" s="31"/>
      <c r="H23" s="31"/>
      <c r="I23" s="26" t="str">
        <f t="shared" si="1"/>
        <v>V_VERTEILUNG_PSD</v>
      </c>
      <c r="J23" s="31"/>
      <c r="K23" s="31"/>
      <c r="L23" s="1" t="str">
        <f>IF("X"=_xlfn.IFNA(INDEX(Grunddaten!$A$1:$R$158,MATCH('MARA_KSSK - Klassenzuordnung'!A23,Grunddaten!$A:$A,0),MATCH('MARA_KSSK - Klassenzuordnung'!I23,Grunddaten!$8:$8,0))&amp;"",""), "X", "")</f>
        <v>X</v>
      </c>
    </row>
    <row r="24" spans="1:12" x14ac:dyDescent="0.4">
      <c r="A24" s="27">
        <f>IFERROR(IF(AND(A17=A18,A18=A19,A19=A20,A20=A21,A21=A22,A22=A23),IF(A23+1&gt;MATCH(0,Input_Lieferant!$B$9:$B$158,-1),"",A23+1),A23),"")</f>
        <v>4</v>
      </c>
      <c r="B24" s="25" t="str">
        <f t="shared" si="0"/>
        <v>001</v>
      </c>
      <c r="C24" s="31"/>
      <c r="D24" s="31"/>
      <c r="F24" s="31"/>
      <c r="G24" s="31"/>
      <c r="H24" s="31"/>
      <c r="I24" s="26" t="str">
        <f t="shared" si="1"/>
        <v>V_VERTEILUNG_RUAG</v>
      </c>
      <c r="J24" s="31"/>
      <c r="K24" s="31"/>
      <c r="L24" s="1" t="str">
        <f>_xlfn.IFNA(INDEX(Grunddaten!$A$1:$R$158,MATCH('MARA_KSSK - Klassenzuordnung'!A24,Grunddaten!$A:$A,0),MATCH('MARA_KSSK - Klassenzuordnung'!I24,Grunddaten!$8:$8,0))&amp;"","")</f>
        <v>X</v>
      </c>
    </row>
    <row r="25" spans="1:12" x14ac:dyDescent="0.4">
      <c r="A25" s="27">
        <f>IFERROR(IF(AND(A18=A19,A19=A20,A20=A21,A21=A22,A22=A23,A23=A24),IF(A24+1&gt;MATCH(0,Input_Lieferant!$B$9:$B$158,-1),"",A24+1),A24),"")</f>
        <v>4</v>
      </c>
      <c r="B25" s="25" t="str">
        <f t="shared" si="0"/>
        <v>001</v>
      </c>
      <c r="C25" s="31"/>
      <c r="D25" s="31"/>
      <c r="F25" s="31"/>
      <c r="G25" s="31"/>
      <c r="H25" s="31"/>
      <c r="I25" s="26" t="str">
        <f t="shared" si="1"/>
        <v>V_ZUSATZDATEN</v>
      </c>
      <c r="J25" s="31"/>
      <c r="K25" s="31"/>
      <c r="L25" s="1" t="str">
        <f>_xlfn.IFNA(INDEX(Grunddaten!$A$1:$R$158,MATCH('MARA_KSSK - Klassenzuordnung'!A25,Grunddaten!$A:$A,0),MATCH('MARA_KSSK - Klassenzuordnung'!I25,Grunddaten!$8:$8,0))&amp;"","")</f>
        <v/>
      </c>
    </row>
    <row r="26" spans="1:12" x14ac:dyDescent="0.4">
      <c r="A26" s="27">
        <f>IFERROR(IF(AND(A19=A20,A20=A21,A21=A22,A22=A23,A23=A24,A24=A25),IF(A25+1&gt;MATCH(0,Input_Lieferant!$B$9:$B$158,-1),"",A25+1),A25),"")</f>
        <v>4</v>
      </c>
      <c r="B26" s="25" t="str">
        <f t="shared" si="0"/>
        <v>001</v>
      </c>
      <c r="C26" s="31"/>
      <c r="D26" s="31"/>
      <c r="F26" s="31"/>
      <c r="G26" s="31"/>
      <c r="H26" s="31"/>
      <c r="I26" s="26" t="str">
        <f t="shared" si="1"/>
        <v>V_AR_NUMMER</v>
      </c>
      <c r="J26" s="31"/>
      <c r="K26" s="31"/>
      <c r="L26" s="1" t="str">
        <f>_xlfn.IFNA(INDEX(Grunddaten!$A$1:$R$158,MATCH('MARA_KSSK - Klassenzuordnung'!A26,Grunddaten!$A:$A,0),MATCH('MARA_KSSK - Klassenzuordnung'!I26,Grunddaten!$8:$8,0))&amp;"","")</f>
        <v/>
      </c>
    </row>
    <row r="27" spans="1:12" x14ac:dyDescent="0.4">
      <c r="A27" s="27">
        <f>IFERROR(IF(AND(A20=A21,A21=A22,A22=A23,A23=A24,A24=A25,A25=A26),IF(A26+1&gt;MATCH(0,Input_Lieferant!$B$9:$B$158,-1),"",A26+1),A26),"")</f>
        <v>4</v>
      </c>
      <c r="B27" s="25" t="str">
        <f t="shared" si="0"/>
        <v>001</v>
      </c>
      <c r="C27" s="31"/>
      <c r="D27" s="31"/>
      <c r="F27" s="31"/>
      <c r="G27" s="31"/>
      <c r="H27" s="31"/>
      <c r="I27" s="26" t="str">
        <f t="shared" si="1"/>
        <v>V_VERTEILUNG</v>
      </c>
      <c r="J27" s="31"/>
      <c r="K27" s="31"/>
      <c r="L27" s="1" t="str">
        <f>_xlfn.IFNA(INDEX(Grunddaten!$A$1:$R$158,MATCH('MARA_KSSK - Klassenzuordnung'!A27,Grunddaten!$A:$A,0),MATCH('MARA_KSSK - Klassenzuordnung'!I27,Grunddaten!$8:$8,0))&amp;"","")</f>
        <v/>
      </c>
    </row>
    <row r="28" spans="1:12" x14ac:dyDescent="0.4">
      <c r="A28" s="27">
        <f>IFERROR(IF(AND(A21=A22,A22=A23,A23=A24,A24=A25,A25=A26,A26=A27),IF(A27+1&gt;MATCH(0,Input_Lieferant!$B$9:$B$158,-1),"",A27+1),A27),"")</f>
        <v>4</v>
      </c>
      <c r="B28" s="25" t="str">
        <f t="shared" si="0"/>
        <v>001</v>
      </c>
      <c r="C28" s="31"/>
      <c r="D28" s="31"/>
      <c r="F28" s="31"/>
      <c r="G28" s="31"/>
      <c r="H28" s="31"/>
      <c r="I28" s="26" t="str">
        <f t="shared" si="1"/>
        <v>V_BM_SBM</v>
      </c>
      <c r="J28" s="31"/>
      <c r="K28" s="31"/>
      <c r="L28" s="1" t="str">
        <f>_xlfn.IFNA(INDEX(Grunddaten!$A$1:$R$158,MATCH('MARA_KSSK - Klassenzuordnung'!A28,Grunddaten!$A:$A,0),MATCH('MARA_KSSK - Klassenzuordnung'!I28,Grunddaten!$8:$8,0))&amp;"","")</f>
        <v/>
      </c>
    </row>
    <row r="29" spans="1:12" x14ac:dyDescent="0.4">
      <c r="A29" s="27">
        <f>IFERROR(IF(AND(A22=A23,A23=A24,A24=A25,A25=A26,A26=A27,A27=A28),IF(A28+1&gt;MATCH(0,Input_Lieferant!$B$9:$B$158,-1),"",A28+1),A28),"")</f>
        <v>4</v>
      </c>
      <c r="B29" s="25" t="str">
        <f t="shared" si="0"/>
        <v>001</v>
      </c>
      <c r="C29" s="31"/>
      <c r="D29" s="31"/>
      <c r="F29" s="31"/>
      <c r="G29" s="31"/>
      <c r="H29" s="31"/>
      <c r="I29" s="26" t="str">
        <f t="shared" si="1"/>
        <v>V_EXPORTKONTROLLE</v>
      </c>
      <c r="J29" s="31"/>
      <c r="K29" s="31"/>
      <c r="L29" s="1" t="str">
        <f>IF("X"=_xlfn.IFNA(INDEX(Input_Lieferant!$A$9:$AS$158,MATCH('MARA_KSSK - Klassenzuordnung'!A29,Input_Lieferant!$B$9:$B$158,0),MATCH('MARA_KSSK - Klassenzuordnung'!I29,Input_Lieferant!$8:$8,0))&amp;"",""), "X", "")</f>
        <v/>
      </c>
    </row>
    <row r="30" spans="1:12" x14ac:dyDescent="0.4">
      <c r="A30" s="27">
        <f>IFERROR(IF(AND(A23=A24,A24=A25,A25=A26,A26=A27,A27=A28,A28=A29),IF(A29+1&gt;MATCH(0,Input_Lieferant!$B$9:$B$158,-1),"",A29+1),A29),"")</f>
        <v>5</v>
      </c>
      <c r="B30" s="25" t="str">
        <f t="shared" si="0"/>
        <v>001</v>
      </c>
      <c r="C30" s="31"/>
      <c r="D30" s="31"/>
      <c r="F30" s="31"/>
      <c r="G30" s="31"/>
      <c r="H30" s="31"/>
      <c r="I30" s="26" t="str">
        <f t="shared" si="1"/>
        <v>V_VERTEILUNG_PSD</v>
      </c>
      <c r="J30" s="31"/>
      <c r="K30" s="31"/>
      <c r="L30" s="1" t="str">
        <f>IF("X"=_xlfn.IFNA(INDEX(Grunddaten!$A$1:$R$158,MATCH('MARA_KSSK - Klassenzuordnung'!A30,Grunddaten!$A:$A,0),MATCH('MARA_KSSK - Klassenzuordnung'!I30,Grunddaten!$8:$8,0))&amp;"",""), "X", "")</f>
        <v>X</v>
      </c>
    </row>
    <row r="31" spans="1:12" x14ac:dyDescent="0.4">
      <c r="A31" s="27">
        <f>IFERROR(IF(AND(A24=A25,A25=A26,A26=A27,A27=A28,A28=A29,A29=A30),IF(A30+1&gt;MATCH(0,Input_Lieferant!$B$9:$B$158,-1),"",A30+1),A30),"")</f>
        <v>5</v>
      </c>
      <c r="B31" s="25" t="str">
        <f t="shared" si="0"/>
        <v>001</v>
      </c>
      <c r="C31" s="31"/>
      <c r="D31" s="31"/>
      <c r="F31" s="31"/>
      <c r="G31" s="31"/>
      <c r="H31" s="31"/>
      <c r="I31" s="26" t="str">
        <f t="shared" si="1"/>
        <v>V_VERTEILUNG_RUAG</v>
      </c>
      <c r="J31" s="31"/>
      <c r="K31" s="31"/>
      <c r="L31" s="1" t="str">
        <f>_xlfn.IFNA(INDEX(Grunddaten!$A$1:$R$158,MATCH('MARA_KSSK - Klassenzuordnung'!A31,Grunddaten!$A:$A,0),MATCH('MARA_KSSK - Klassenzuordnung'!I31,Grunddaten!$8:$8,0))&amp;"","")</f>
        <v/>
      </c>
    </row>
    <row r="32" spans="1:12" x14ac:dyDescent="0.4">
      <c r="A32" s="27">
        <f>IFERROR(IF(AND(A25=A26,A26=A27,A27=A28,A28=A29,A29=A30,A30=A31),IF(A31+1&gt;MATCH(0,Input_Lieferant!$B$9:$B$158,-1),"",A31+1),A31),"")</f>
        <v>5</v>
      </c>
      <c r="B32" s="25" t="str">
        <f t="shared" si="0"/>
        <v>001</v>
      </c>
      <c r="C32" s="31"/>
      <c r="D32" s="31"/>
      <c r="F32" s="31"/>
      <c r="G32" s="31"/>
      <c r="H32" s="31"/>
      <c r="I32" s="26" t="str">
        <f t="shared" si="1"/>
        <v>V_ZUSATZDATEN</v>
      </c>
      <c r="J32" s="31"/>
      <c r="K32" s="31"/>
      <c r="L32" s="1" t="str">
        <f>_xlfn.IFNA(INDEX(Grunddaten!$A$1:$R$158,MATCH('MARA_KSSK - Klassenzuordnung'!A32,Grunddaten!$A:$A,0),MATCH('MARA_KSSK - Klassenzuordnung'!I32,Grunddaten!$8:$8,0))&amp;"","")</f>
        <v/>
      </c>
    </row>
    <row r="33" spans="1:12" x14ac:dyDescent="0.4">
      <c r="A33" s="27">
        <f>IFERROR(IF(AND(A26=A27,A27=A28,A28=A29,A29=A30,A30=A31,A31=A32),IF(A32+1&gt;MATCH(0,Input_Lieferant!$B$9:$B$158,-1),"",A32+1),A32),"")</f>
        <v>5</v>
      </c>
      <c r="B33" s="25" t="str">
        <f t="shared" si="0"/>
        <v>001</v>
      </c>
      <c r="C33" s="31"/>
      <c r="D33" s="31"/>
      <c r="F33" s="31"/>
      <c r="G33" s="31"/>
      <c r="H33" s="31"/>
      <c r="I33" s="26" t="str">
        <f t="shared" si="1"/>
        <v>V_AR_NUMMER</v>
      </c>
      <c r="J33" s="31"/>
      <c r="K33" s="31"/>
      <c r="L33" s="1" t="str">
        <f>_xlfn.IFNA(INDEX(Grunddaten!$A$1:$R$158,MATCH('MARA_KSSK - Klassenzuordnung'!A33,Grunddaten!$A:$A,0),MATCH('MARA_KSSK - Klassenzuordnung'!I33,Grunddaten!$8:$8,0))&amp;"","")</f>
        <v/>
      </c>
    </row>
    <row r="34" spans="1:12" x14ac:dyDescent="0.4">
      <c r="A34" s="27">
        <f>IFERROR(IF(AND(A27=A28,A28=A29,A29=A30,A30=A31,A31=A32,A32=A33),IF(A33+1&gt;MATCH(0,Input_Lieferant!$B$9:$B$158,-1),"",A33+1),A33),"")</f>
        <v>5</v>
      </c>
      <c r="B34" s="25" t="str">
        <f t="shared" si="0"/>
        <v>001</v>
      </c>
      <c r="C34" s="31"/>
      <c r="D34" s="31"/>
      <c r="F34" s="31"/>
      <c r="G34" s="31"/>
      <c r="H34" s="31"/>
      <c r="I34" s="26" t="str">
        <f t="shared" si="1"/>
        <v>V_VERTEILUNG</v>
      </c>
      <c r="J34" s="31"/>
      <c r="K34" s="31"/>
      <c r="L34" s="1" t="str">
        <f>_xlfn.IFNA(INDEX(Grunddaten!$A$1:$R$158,MATCH('MARA_KSSK - Klassenzuordnung'!A34,Grunddaten!$A:$A,0),MATCH('MARA_KSSK - Klassenzuordnung'!I34,Grunddaten!$8:$8,0))&amp;"","")</f>
        <v/>
      </c>
    </row>
    <row r="35" spans="1:12" x14ac:dyDescent="0.4">
      <c r="A35" s="27">
        <f>IFERROR(IF(AND(A28=A29,A29=A30,A30=A31,A31=A32,A32=A33,A33=A34),IF(A34+1&gt;MATCH(0,Input_Lieferant!$B$9:$B$158,-1),"",A34+1),A34),"")</f>
        <v>5</v>
      </c>
      <c r="B35" s="25" t="str">
        <f t="shared" si="0"/>
        <v>001</v>
      </c>
      <c r="C35" s="31"/>
      <c r="D35" s="31"/>
      <c r="F35" s="31"/>
      <c r="G35" s="31"/>
      <c r="H35" s="31"/>
      <c r="I35" s="26" t="str">
        <f t="shared" si="1"/>
        <v>V_BM_SBM</v>
      </c>
      <c r="J35" s="31"/>
      <c r="K35" s="31"/>
      <c r="L35" s="1" t="str">
        <f>_xlfn.IFNA(INDEX(Grunddaten!$A$1:$R$158,MATCH('MARA_KSSK - Klassenzuordnung'!A35,Grunddaten!$A:$A,0),MATCH('MARA_KSSK - Klassenzuordnung'!I35,Grunddaten!$8:$8,0))&amp;"","")</f>
        <v/>
      </c>
    </row>
    <row r="36" spans="1:12" x14ac:dyDescent="0.4">
      <c r="A36" s="27">
        <f>IFERROR(IF(AND(A29=A30,A30=A31,A31=A32,A32=A33,A33=A34,A34=A35),IF(A35+1&gt;MATCH(0,Input_Lieferant!$B$9:$B$158,-1),"",A35+1),A35),"")</f>
        <v>5</v>
      </c>
      <c r="B36" s="25" t="str">
        <f t="shared" si="0"/>
        <v>001</v>
      </c>
      <c r="C36" s="31"/>
      <c r="D36" s="31"/>
      <c r="F36" s="31"/>
      <c r="G36" s="31"/>
      <c r="H36" s="31"/>
      <c r="I36" s="26" t="str">
        <f t="shared" si="1"/>
        <v>V_EXPORTKONTROLLE</v>
      </c>
      <c r="J36" s="31"/>
      <c r="K36" s="31"/>
      <c r="L36" s="1" t="str">
        <f>IF("X"=_xlfn.IFNA(INDEX(Input_Lieferant!$A$9:$AS$158,MATCH('MARA_KSSK - Klassenzuordnung'!A36,Input_Lieferant!$B$9:$B$158,0),MATCH('MARA_KSSK - Klassenzuordnung'!I36,Input_Lieferant!$8:$8,0))&amp;"",""), "X", "")</f>
        <v/>
      </c>
    </row>
    <row r="37" spans="1:12" x14ac:dyDescent="0.4">
      <c r="A37" s="27">
        <f>IFERROR(IF(AND(A30=A31,A31=A32,A32=A33,A33=A34,A34=A35,A35=A36),IF(A36+1&gt;MATCH(0,Input_Lieferant!$B$9:$B$158,-1),"",A36+1),A36),"")</f>
        <v>6</v>
      </c>
      <c r="B37" s="25" t="str">
        <f t="shared" si="0"/>
        <v>001</v>
      </c>
      <c r="C37" s="31"/>
      <c r="D37" s="31"/>
      <c r="F37" s="31"/>
      <c r="G37" s="31"/>
      <c r="H37" s="31"/>
      <c r="I37" s="26" t="str">
        <f t="shared" si="1"/>
        <v>V_VERTEILUNG_PSD</v>
      </c>
      <c r="J37" s="31"/>
      <c r="K37" s="31"/>
      <c r="L37" s="1" t="str">
        <f>IF("X"=_xlfn.IFNA(INDEX(Grunddaten!$A$1:$R$158,MATCH('MARA_KSSK - Klassenzuordnung'!A37,Grunddaten!$A:$A,0),MATCH('MARA_KSSK - Klassenzuordnung'!I37,Grunddaten!$8:$8,0))&amp;"",""), "X", "")</f>
        <v>X</v>
      </c>
    </row>
    <row r="38" spans="1:12" x14ac:dyDescent="0.4">
      <c r="A38" s="27">
        <f>IFERROR(IF(AND(A31=A32,A32=A33,A33=A34,A34=A35,A35=A36,A36=A37),IF(A37+1&gt;MATCH(0,Input_Lieferant!$B$9:$B$158,-1),"",A37+1),A37),"")</f>
        <v>6</v>
      </c>
      <c r="B38" s="25" t="str">
        <f t="shared" si="0"/>
        <v>001</v>
      </c>
      <c r="C38" s="31"/>
      <c r="D38" s="31"/>
      <c r="F38" s="31"/>
      <c r="G38" s="31"/>
      <c r="H38" s="31"/>
      <c r="I38" s="26" t="str">
        <f t="shared" si="1"/>
        <v>V_VERTEILUNG_RUAG</v>
      </c>
      <c r="J38" s="31"/>
      <c r="K38" s="31"/>
      <c r="L38" s="1" t="str">
        <f>_xlfn.IFNA(INDEX(Grunddaten!$A$1:$R$158,MATCH('MARA_KSSK - Klassenzuordnung'!A38,Grunddaten!$A:$A,0),MATCH('MARA_KSSK - Klassenzuordnung'!I38,Grunddaten!$8:$8,0))&amp;"","")</f>
        <v/>
      </c>
    </row>
    <row r="39" spans="1:12" x14ac:dyDescent="0.4">
      <c r="A39" s="27">
        <f>IFERROR(IF(AND(A32=A33,A33=A34,A34=A35,A35=A36,A36=A37,A37=A38),IF(A38+1&gt;MATCH(0,Input_Lieferant!$B$9:$B$158,-1),"",A38+1),A38),"")</f>
        <v>6</v>
      </c>
      <c r="B39" s="25" t="str">
        <f t="shared" si="0"/>
        <v>001</v>
      </c>
      <c r="C39" s="31"/>
      <c r="D39" s="31"/>
      <c r="F39" s="31"/>
      <c r="G39" s="31"/>
      <c r="H39" s="31"/>
      <c r="I39" s="26" t="str">
        <f t="shared" si="1"/>
        <v>V_ZUSATZDATEN</v>
      </c>
      <c r="J39" s="31"/>
      <c r="K39" s="31"/>
      <c r="L39" s="1" t="str">
        <f>_xlfn.IFNA(INDEX(Grunddaten!$A$1:$R$158,MATCH('MARA_KSSK - Klassenzuordnung'!A39,Grunddaten!$A:$A,0),MATCH('MARA_KSSK - Klassenzuordnung'!I39,Grunddaten!$8:$8,0))&amp;"","")</f>
        <v/>
      </c>
    </row>
    <row r="40" spans="1:12" x14ac:dyDescent="0.4">
      <c r="A40" s="27">
        <f>IFERROR(IF(AND(A33=A34,A34=A35,A35=A36,A36=A37,A37=A38,A38=A39),IF(A39+1&gt;MATCH(0,Input_Lieferant!$B$9:$B$158,-1),"",A39+1),A39),"")</f>
        <v>6</v>
      </c>
      <c r="B40" s="25" t="str">
        <f t="shared" si="0"/>
        <v>001</v>
      </c>
      <c r="C40" s="31"/>
      <c r="D40" s="31"/>
      <c r="F40" s="31"/>
      <c r="G40" s="31"/>
      <c r="H40" s="31"/>
      <c r="I40" s="26" t="str">
        <f t="shared" si="1"/>
        <v>V_AR_NUMMER</v>
      </c>
      <c r="J40" s="31"/>
      <c r="K40" s="31"/>
      <c r="L40" s="1" t="str">
        <f>_xlfn.IFNA(INDEX(Grunddaten!$A$1:$R$158,MATCH('MARA_KSSK - Klassenzuordnung'!A40,Grunddaten!$A:$A,0),MATCH('MARA_KSSK - Klassenzuordnung'!I40,Grunddaten!$8:$8,0))&amp;"","")</f>
        <v/>
      </c>
    </row>
    <row r="41" spans="1:12" x14ac:dyDescent="0.4">
      <c r="A41" s="27">
        <f>IFERROR(IF(AND(A34=A35,A35=A36,A36=A37,A37=A38,A38=A39,A39=A40),IF(A40+1&gt;MATCH(0,Input_Lieferant!$B$9:$B$158,-1),"",A40+1),A40),"")</f>
        <v>6</v>
      </c>
      <c r="B41" s="25" t="str">
        <f t="shared" si="0"/>
        <v>001</v>
      </c>
      <c r="C41" s="31"/>
      <c r="D41" s="31"/>
      <c r="F41" s="31"/>
      <c r="G41" s="31"/>
      <c r="H41" s="31"/>
      <c r="I41" s="26" t="str">
        <f t="shared" si="1"/>
        <v>V_VERTEILUNG</v>
      </c>
      <c r="J41" s="31"/>
      <c r="K41" s="31"/>
      <c r="L41" s="1" t="str">
        <f>_xlfn.IFNA(INDEX(Grunddaten!$A$1:$R$158,MATCH('MARA_KSSK - Klassenzuordnung'!A41,Grunddaten!$A:$A,0),MATCH('MARA_KSSK - Klassenzuordnung'!I41,Grunddaten!$8:$8,0))&amp;"","")</f>
        <v/>
      </c>
    </row>
    <row r="42" spans="1:12" x14ac:dyDescent="0.4">
      <c r="A42" s="27">
        <f>IFERROR(IF(AND(A35=A36,A36=A37,A37=A38,A38=A39,A39=A40,A40=A41),IF(A41+1&gt;MATCH(0,Input_Lieferant!$B$9:$B$158,-1),"",A41+1),A41),"")</f>
        <v>6</v>
      </c>
      <c r="B42" s="25" t="str">
        <f t="shared" si="0"/>
        <v>001</v>
      </c>
      <c r="C42" s="31"/>
      <c r="D42" s="31"/>
      <c r="F42" s="31"/>
      <c r="G42" s="31"/>
      <c r="H42" s="31"/>
      <c r="I42" s="26" t="str">
        <f t="shared" si="1"/>
        <v>V_BM_SBM</v>
      </c>
      <c r="J42" s="31"/>
      <c r="K42" s="31"/>
      <c r="L42" s="1" t="str">
        <f>_xlfn.IFNA(INDEX(Grunddaten!$A$1:$R$158,MATCH('MARA_KSSK - Klassenzuordnung'!A42,Grunddaten!$A:$A,0),MATCH('MARA_KSSK - Klassenzuordnung'!I42,Grunddaten!$8:$8,0))&amp;"","")</f>
        <v/>
      </c>
    </row>
    <row r="43" spans="1:12" x14ac:dyDescent="0.4">
      <c r="A43" s="27">
        <f>IFERROR(IF(AND(A36=A37,A37=A38,A38=A39,A39=A40,A40=A41,A41=A42),IF(A42+1&gt;MATCH(0,Input_Lieferant!$B$9:$B$158,-1),"",A42+1),A42),"")</f>
        <v>6</v>
      </c>
      <c r="B43" s="25" t="str">
        <f t="shared" si="0"/>
        <v>001</v>
      </c>
      <c r="C43" s="31"/>
      <c r="D43" s="31"/>
      <c r="F43" s="31"/>
      <c r="G43" s="31"/>
      <c r="H43" s="31"/>
      <c r="I43" s="26" t="str">
        <f t="shared" si="1"/>
        <v>V_EXPORTKONTROLLE</v>
      </c>
      <c r="J43" s="31"/>
      <c r="K43" s="31"/>
      <c r="L43" s="1" t="str">
        <f>IF("X"=_xlfn.IFNA(INDEX(Input_Lieferant!$A$9:$AS$158,MATCH('MARA_KSSK - Klassenzuordnung'!A43,Input_Lieferant!$B$9:$B$158,0),MATCH('MARA_KSSK - Klassenzuordnung'!I43,Input_Lieferant!$8:$8,0))&amp;"",""), "X", "")</f>
        <v/>
      </c>
    </row>
    <row r="44" spans="1:12" x14ac:dyDescent="0.4">
      <c r="A44" s="27">
        <f>IFERROR(IF(AND(A37=A38,A38=A39,A39=A40,A40=A41,A41=A42,A42=A43),IF(A43+1&gt;MATCH(0,Input_Lieferant!$B$9:$B$158,-1),"",A43+1),A43),"")</f>
        <v>7</v>
      </c>
      <c r="B44" s="25" t="str">
        <f t="shared" si="0"/>
        <v>001</v>
      </c>
      <c r="C44" s="31"/>
      <c r="D44" s="31"/>
      <c r="F44" s="31"/>
      <c r="G44" s="31"/>
      <c r="H44" s="31"/>
      <c r="I44" s="26" t="str">
        <f t="shared" si="1"/>
        <v>V_VERTEILUNG_PSD</v>
      </c>
      <c r="J44" s="31"/>
      <c r="K44" s="31"/>
      <c r="L44" s="1" t="str">
        <f>IF("X"=_xlfn.IFNA(INDEX(Grunddaten!$A$1:$R$158,MATCH('MARA_KSSK - Klassenzuordnung'!A44,Grunddaten!$A:$A,0),MATCH('MARA_KSSK - Klassenzuordnung'!I44,Grunddaten!$8:$8,0))&amp;"",""), "X", "")</f>
        <v>X</v>
      </c>
    </row>
    <row r="45" spans="1:12" x14ac:dyDescent="0.4">
      <c r="A45" s="27">
        <f>IFERROR(IF(AND(A38=A39,A39=A40,A40=A41,A41=A42,A42=A43,A43=A44),IF(A44+1&gt;MATCH(0,Input_Lieferant!$B$9:$B$158,-1),"",A44+1),A44),"")</f>
        <v>7</v>
      </c>
      <c r="B45" s="25" t="str">
        <f t="shared" si="0"/>
        <v>001</v>
      </c>
      <c r="C45" s="31"/>
      <c r="D45" s="31"/>
      <c r="F45" s="31"/>
      <c r="G45" s="31"/>
      <c r="H45" s="31"/>
      <c r="I45" s="26" t="str">
        <f t="shared" si="1"/>
        <v>V_VERTEILUNG_RUAG</v>
      </c>
      <c r="J45" s="31"/>
      <c r="K45" s="31"/>
      <c r="L45" s="1" t="str">
        <f>_xlfn.IFNA(INDEX(Grunddaten!$A$1:$R$158,MATCH('MARA_KSSK - Klassenzuordnung'!A45,Grunddaten!$A:$A,0),MATCH('MARA_KSSK - Klassenzuordnung'!I45,Grunddaten!$8:$8,0))&amp;"","")</f>
        <v/>
      </c>
    </row>
    <row r="46" spans="1:12" x14ac:dyDescent="0.4">
      <c r="A46" s="27">
        <f>IFERROR(IF(AND(A39=A40,A40=A41,A41=A42,A42=A43,A43=A44,A44=A45),IF(A45+1&gt;MATCH(0,Input_Lieferant!$B$9:$B$158,-1),"",A45+1),A45),"")</f>
        <v>7</v>
      </c>
      <c r="B46" s="25" t="str">
        <f t="shared" si="0"/>
        <v>001</v>
      </c>
      <c r="C46" s="31"/>
      <c r="D46" s="31"/>
      <c r="F46" s="31"/>
      <c r="G46" s="31"/>
      <c r="H46" s="31"/>
      <c r="I46" s="26" t="str">
        <f t="shared" si="1"/>
        <v>V_ZUSATZDATEN</v>
      </c>
      <c r="J46" s="31"/>
      <c r="K46" s="31"/>
      <c r="L46" s="1" t="str">
        <f>_xlfn.IFNA(INDEX(Grunddaten!$A$1:$R$158,MATCH('MARA_KSSK - Klassenzuordnung'!A46,Grunddaten!$A:$A,0),MATCH('MARA_KSSK - Klassenzuordnung'!I46,Grunddaten!$8:$8,0))&amp;"","")</f>
        <v/>
      </c>
    </row>
    <row r="47" spans="1:12" x14ac:dyDescent="0.4">
      <c r="A47" s="27">
        <f>IFERROR(IF(AND(A40=A41,A41=A42,A42=A43,A43=A44,A44=A45,A45=A46),IF(A46+1&gt;MATCH(0,Input_Lieferant!$B$9:$B$158,-1),"",A46+1),A46),"")</f>
        <v>7</v>
      </c>
      <c r="B47" s="25" t="str">
        <f t="shared" si="0"/>
        <v>001</v>
      </c>
      <c r="C47" s="31"/>
      <c r="D47" s="31"/>
      <c r="F47" s="31"/>
      <c r="G47" s="31"/>
      <c r="H47" s="31"/>
      <c r="I47" s="26" t="str">
        <f t="shared" si="1"/>
        <v>V_AR_NUMMER</v>
      </c>
      <c r="J47" s="31"/>
      <c r="K47" s="31"/>
      <c r="L47" s="1" t="str">
        <f>_xlfn.IFNA(INDEX(Grunddaten!$A$1:$R$158,MATCH('MARA_KSSK - Klassenzuordnung'!A47,Grunddaten!$A:$A,0),MATCH('MARA_KSSK - Klassenzuordnung'!I47,Grunddaten!$8:$8,0))&amp;"","")</f>
        <v/>
      </c>
    </row>
    <row r="48" spans="1:12" x14ac:dyDescent="0.4">
      <c r="A48" s="27">
        <f>IFERROR(IF(AND(A41=A42,A42=A43,A43=A44,A44=A45,A45=A46,A46=A47),IF(A47+1&gt;MATCH(0,Input_Lieferant!$B$9:$B$158,-1),"",A47+1),A47),"")</f>
        <v>7</v>
      </c>
      <c r="B48" s="25" t="str">
        <f t="shared" si="0"/>
        <v>001</v>
      </c>
      <c r="C48" s="31"/>
      <c r="D48" s="31"/>
      <c r="F48" s="31"/>
      <c r="G48" s="31"/>
      <c r="H48" s="31"/>
      <c r="I48" s="26" t="str">
        <f t="shared" si="1"/>
        <v>V_VERTEILUNG</v>
      </c>
      <c r="J48" s="31"/>
      <c r="K48" s="31"/>
      <c r="L48" s="1" t="str">
        <f>_xlfn.IFNA(INDEX(Grunddaten!$A$1:$R$158,MATCH('MARA_KSSK - Klassenzuordnung'!A48,Grunddaten!$A:$A,0),MATCH('MARA_KSSK - Klassenzuordnung'!I48,Grunddaten!$8:$8,0))&amp;"","")</f>
        <v/>
      </c>
    </row>
    <row r="49" spans="1:12" x14ac:dyDescent="0.4">
      <c r="A49" s="27">
        <f>IFERROR(IF(AND(A42=A43,A43=A44,A44=A45,A45=A46,A46=A47,A47=A48),IF(A48+1&gt;MATCH(0,Input_Lieferant!$B$9:$B$158,-1),"",A48+1),A48),"")</f>
        <v>7</v>
      </c>
      <c r="B49" s="25" t="str">
        <f t="shared" si="0"/>
        <v>001</v>
      </c>
      <c r="C49" s="31"/>
      <c r="D49" s="31"/>
      <c r="F49" s="31"/>
      <c r="G49" s="31"/>
      <c r="H49" s="31"/>
      <c r="I49" s="26" t="str">
        <f t="shared" si="1"/>
        <v>V_BM_SBM</v>
      </c>
      <c r="J49" s="31"/>
      <c r="K49" s="31"/>
      <c r="L49" s="1" t="str">
        <f>_xlfn.IFNA(INDEX(Grunddaten!$A$1:$R$158,MATCH('MARA_KSSK - Klassenzuordnung'!A49,Grunddaten!$A:$A,0),MATCH('MARA_KSSK - Klassenzuordnung'!I49,Grunddaten!$8:$8,0))&amp;"","")</f>
        <v/>
      </c>
    </row>
    <row r="50" spans="1:12" x14ac:dyDescent="0.4">
      <c r="A50" s="27">
        <f>IFERROR(IF(AND(A43=A44,A44=A45,A45=A46,A46=A47,A47=A48,A48=A49),IF(A49+1&gt;MATCH(0,Input_Lieferant!$B$9:$B$158,-1),"",A49+1),A49),"")</f>
        <v>7</v>
      </c>
      <c r="B50" s="25" t="str">
        <f t="shared" si="0"/>
        <v>001</v>
      </c>
      <c r="C50" s="31"/>
      <c r="D50" s="31"/>
      <c r="F50" s="31"/>
      <c r="G50" s="31"/>
      <c r="H50" s="31"/>
      <c r="I50" s="26" t="str">
        <f t="shared" si="1"/>
        <v>V_EXPORTKONTROLLE</v>
      </c>
      <c r="J50" s="31"/>
      <c r="K50" s="31"/>
      <c r="L50" s="1" t="str">
        <f>IF("X"=_xlfn.IFNA(INDEX(Input_Lieferant!$A$9:$AS$158,MATCH('MARA_KSSK - Klassenzuordnung'!A50,Input_Lieferant!$B$9:$B$158,0),MATCH('MARA_KSSK - Klassenzuordnung'!I50,Input_Lieferant!$8:$8,0))&amp;"",""), "X", "")</f>
        <v/>
      </c>
    </row>
    <row r="51" spans="1:12" x14ac:dyDescent="0.4">
      <c r="A51" s="27">
        <f>IFERROR(IF(AND(A44=A45,A45=A46,A46=A47,A47=A48,A48=A49,A49=A50),IF(A50+1&gt;MATCH(0,Input_Lieferant!$B$9:$B$158,-1),"",A50+1),A50),"")</f>
        <v>8</v>
      </c>
      <c r="B51" s="25" t="str">
        <f t="shared" si="0"/>
        <v>001</v>
      </c>
      <c r="C51" s="31"/>
      <c r="D51" s="31"/>
      <c r="F51" s="31"/>
      <c r="G51" s="31"/>
      <c r="H51" s="31"/>
      <c r="I51" s="26" t="str">
        <f t="shared" si="1"/>
        <v>V_VERTEILUNG_PSD</v>
      </c>
      <c r="J51" s="31"/>
      <c r="K51" s="31"/>
      <c r="L51" s="1" t="str">
        <f>IF("X"=_xlfn.IFNA(INDEX(Grunddaten!$A$1:$R$158,MATCH('MARA_KSSK - Klassenzuordnung'!A51,Grunddaten!$A:$A,0),MATCH('MARA_KSSK - Klassenzuordnung'!I51,Grunddaten!$8:$8,0))&amp;"",""), "X", "")</f>
        <v>X</v>
      </c>
    </row>
    <row r="52" spans="1:12" x14ac:dyDescent="0.4">
      <c r="A52" s="27">
        <f>IFERROR(IF(AND(A45=A46,A46=A47,A47=A48,A48=A49,A49=A50,A50=A51),IF(A51+1&gt;MATCH(0,Input_Lieferant!$B$9:$B$158,-1),"",A51+1),A51),"")</f>
        <v>8</v>
      </c>
      <c r="B52" s="25" t="str">
        <f t="shared" si="0"/>
        <v>001</v>
      </c>
      <c r="C52" s="31"/>
      <c r="D52" s="31"/>
      <c r="F52" s="31"/>
      <c r="G52" s="31"/>
      <c r="H52" s="31"/>
      <c r="I52" s="26" t="str">
        <f t="shared" si="1"/>
        <v>V_VERTEILUNG_RUAG</v>
      </c>
      <c r="J52" s="31"/>
      <c r="K52" s="31"/>
      <c r="L52" s="1" t="str">
        <f>_xlfn.IFNA(INDEX(Grunddaten!$A$1:$R$158,MATCH('MARA_KSSK - Klassenzuordnung'!A52,Grunddaten!$A:$A,0),MATCH('MARA_KSSK - Klassenzuordnung'!I52,Grunddaten!$8:$8,0))&amp;"","")</f>
        <v/>
      </c>
    </row>
    <row r="53" spans="1:12" x14ac:dyDescent="0.4">
      <c r="A53" s="27">
        <f>IFERROR(IF(AND(A46=A47,A47=A48,A48=A49,A49=A50,A50=A51,A51=A52),IF(A52+1&gt;MATCH(0,Input_Lieferant!$B$9:$B$158,-1),"",A52+1),A52),"")</f>
        <v>8</v>
      </c>
      <c r="B53" s="25" t="str">
        <f t="shared" si="0"/>
        <v>001</v>
      </c>
      <c r="C53" s="31"/>
      <c r="D53" s="31"/>
      <c r="F53" s="31"/>
      <c r="G53" s="31"/>
      <c r="H53" s="31"/>
      <c r="I53" s="26" t="str">
        <f t="shared" si="1"/>
        <v>V_ZUSATZDATEN</v>
      </c>
      <c r="J53" s="31"/>
      <c r="K53" s="31"/>
      <c r="L53" s="1" t="str">
        <f>_xlfn.IFNA(INDEX(Grunddaten!$A$1:$R$158,MATCH('MARA_KSSK - Klassenzuordnung'!A53,Grunddaten!$A:$A,0),MATCH('MARA_KSSK - Klassenzuordnung'!I53,Grunddaten!$8:$8,0))&amp;"","")</f>
        <v/>
      </c>
    </row>
    <row r="54" spans="1:12" x14ac:dyDescent="0.4">
      <c r="A54" s="27">
        <f>IFERROR(IF(AND(A47=A48,A48=A49,A49=A50,A50=A51,A51=A52,A52=A53),IF(A53+1&gt;MATCH(0,Input_Lieferant!$B$9:$B$158,-1),"",A53+1),A53),"")</f>
        <v>8</v>
      </c>
      <c r="B54" s="25" t="str">
        <f t="shared" si="0"/>
        <v>001</v>
      </c>
      <c r="C54" s="31"/>
      <c r="D54" s="31"/>
      <c r="F54" s="31"/>
      <c r="G54" s="31"/>
      <c r="H54" s="31"/>
      <c r="I54" s="26" t="str">
        <f t="shared" si="1"/>
        <v>V_AR_NUMMER</v>
      </c>
      <c r="J54" s="31"/>
      <c r="K54" s="31"/>
      <c r="L54" s="1" t="str">
        <f>_xlfn.IFNA(INDEX(Grunddaten!$A$1:$R$158,MATCH('MARA_KSSK - Klassenzuordnung'!A54,Grunddaten!$A:$A,0),MATCH('MARA_KSSK - Klassenzuordnung'!I54,Grunddaten!$8:$8,0))&amp;"","")</f>
        <v/>
      </c>
    </row>
    <row r="55" spans="1:12" x14ac:dyDescent="0.4">
      <c r="A55" s="27">
        <f>IFERROR(IF(AND(A48=A49,A49=A50,A50=A51,A51=A52,A52=A53,A53=A54),IF(A54+1&gt;MATCH(0,Input_Lieferant!$B$9:$B$158,-1),"",A54+1),A54),"")</f>
        <v>8</v>
      </c>
      <c r="B55" s="25" t="str">
        <f t="shared" si="0"/>
        <v>001</v>
      </c>
      <c r="C55" s="31"/>
      <c r="D55" s="31"/>
      <c r="F55" s="31"/>
      <c r="G55" s="31"/>
      <c r="H55" s="31"/>
      <c r="I55" s="26" t="str">
        <f t="shared" si="1"/>
        <v>V_VERTEILUNG</v>
      </c>
      <c r="J55" s="31"/>
      <c r="K55" s="31"/>
      <c r="L55" s="1" t="str">
        <f>_xlfn.IFNA(INDEX(Grunddaten!$A$1:$R$158,MATCH('MARA_KSSK - Klassenzuordnung'!A55,Grunddaten!$A:$A,0),MATCH('MARA_KSSK - Klassenzuordnung'!I55,Grunddaten!$8:$8,0))&amp;"","")</f>
        <v/>
      </c>
    </row>
    <row r="56" spans="1:12" x14ac:dyDescent="0.4">
      <c r="A56" s="27">
        <f>IFERROR(IF(AND(A49=A50,A50=A51,A51=A52,A52=A53,A53=A54,A54=A55),IF(A55+1&gt;MATCH(0,Input_Lieferant!$B$9:$B$158,-1),"",A55+1),A55),"")</f>
        <v>8</v>
      </c>
      <c r="B56" s="25" t="str">
        <f t="shared" si="0"/>
        <v>001</v>
      </c>
      <c r="C56" s="31"/>
      <c r="D56" s="31"/>
      <c r="F56" s="31"/>
      <c r="G56" s="31"/>
      <c r="H56" s="31"/>
      <c r="I56" s="26" t="str">
        <f t="shared" si="1"/>
        <v>V_BM_SBM</v>
      </c>
      <c r="J56" s="31"/>
      <c r="K56" s="31"/>
      <c r="L56" s="1" t="str">
        <f>_xlfn.IFNA(INDEX(Grunddaten!$A$1:$R$158,MATCH('MARA_KSSK - Klassenzuordnung'!A56,Grunddaten!$A:$A,0),MATCH('MARA_KSSK - Klassenzuordnung'!I56,Grunddaten!$8:$8,0))&amp;"","")</f>
        <v/>
      </c>
    </row>
    <row r="57" spans="1:12" x14ac:dyDescent="0.4">
      <c r="A57" s="27">
        <f>IFERROR(IF(AND(A50=A51,A51=A52,A52=A53,A53=A54,A54=A55,A55=A56),IF(A56+1&gt;MATCH(0,Input_Lieferant!$B$9:$B$158,-1),"",A56+1),A56),"")</f>
        <v>8</v>
      </c>
      <c r="B57" s="25" t="str">
        <f t="shared" si="0"/>
        <v>001</v>
      </c>
      <c r="C57" s="31"/>
      <c r="D57" s="31"/>
      <c r="F57" s="31"/>
      <c r="G57" s="31"/>
      <c r="H57" s="31"/>
      <c r="I57" s="26" t="str">
        <f t="shared" si="1"/>
        <v>V_EXPORTKONTROLLE</v>
      </c>
      <c r="J57" s="31"/>
      <c r="K57" s="31"/>
      <c r="L57" s="1" t="str">
        <f>IF("X"=_xlfn.IFNA(INDEX(Input_Lieferant!$A$9:$AS$158,MATCH('MARA_KSSK - Klassenzuordnung'!A57,Input_Lieferant!$B$9:$B$158,0),MATCH('MARA_KSSK - Klassenzuordnung'!I57,Input_Lieferant!$8:$8,0))&amp;"",""), "X", "")</f>
        <v/>
      </c>
    </row>
    <row r="58" spans="1:12" x14ac:dyDescent="0.4">
      <c r="A58" s="27">
        <f>IFERROR(IF(AND(A51=A52,A52=A53,A53=A54,A54=A55,A55=A56,A56=A57),IF(A57+1&gt;MATCH(0,Input_Lieferant!$B$9:$B$158,-1),"",A57+1),A57),"")</f>
        <v>9</v>
      </c>
      <c r="B58" s="25" t="str">
        <f t="shared" si="0"/>
        <v>001</v>
      </c>
      <c r="C58" s="31"/>
      <c r="D58" s="31"/>
      <c r="F58" s="31"/>
      <c r="G58" s="31"/>
      <c r="H58" s="31"/>
      <c r="I58" s="26" t="str">
        <f t="shared" si="1"/>
        <v>V_VERTEILUNG_PSD</v>
      </c>
      <c r="J58" s="31"/>
      <c r="K58" s="31"/>
      <c r="L58" s="1" t="str">
        <f>IF("X"=_xlfn.IFNA(INDEX(Grunddaten!$A$1:$R$158,MATCH('MARA_KSSK - Klassenzuordnung'!A58,Grunddaten!$A:$A,0),MATCH('MARA_KSSK - Klassenzuordnung'!I58,Grunddaten!$8:$8,0))&amp;"",""), "X", "")</f>
        <v>X</v>
      </c>
    </row>
    <row r="59" spans="1:12" x14ac:dyDescent="0.4">
      <c r="A59" s="27">
        <f>IFERROR(IF(AND(A52=A53,A53=A54,A54=A55,A55=A56,A56=A57,A57=A58),IF(A58+1&gt;MATCH(0,Input_Lieferant!$B$9:$B$158,-1),"",A58+1),A58),"")</f>
        <v>9</v>
      </c>
      <c r="B59" s="25" t="str">
        <f t="shared" si="0"/>
        <v>001</v>
      </c>
      <c r="C59" s="31"/>
      <c r="D59" s="31"/>
      <c r="F59" s="31"/>
      <c r="G59" s="31"/>
      <c r="H59" s="31"/>
      <c r="I59" s="26" t="str">
        <f t="shared" si="1"/>
        <v>V_VERTEILUNG_RUAG</v>
      </c>
      <c r="J59" s="31"/>
      <c r="K59" s="31"/>
      <c r="L59" s="1" t="str">
        <f>_xlfn.IFNA(INDEX(Grunddaten!$A$1:$R$158,MATCH('MARA_KSSK - Klassenzuordnung'!A59,Grunddaten!$A:$A,0),MATCH('MARA_KSSK - Klassenzuordnung'!I59,Grunddaten!$8:$8,0))&amp;"","")</f>
        <v>X</v>
      </c>
    </row>
    <row r="60" spans="1:12" x14ac:dyDescent="0.4">
      <c r="A60" s="27">
        <f>IFERROR(IF(AND(A53=A54,A54=A55,A55=A56,A56=A57,A57=A58,A58=A59),IF(A59+1&gt;MATCH(0,Input_Lieferant!$B$9:$B$158,-1),"",A59+1),A59),"")</f>
        <v>9</v>
      </c>
      <c r="B60" s="25" t="str">
        <f t="shared" si="0"/>
        <v>001</v>
      </c>
      <c r="C60" s="31"/>
      <c r="D60" s="31"/>
      <c r="F60" s="31"/>
      <c r="G60" s="31"/>
      <c r="H60" s="31"/>
      <c r="I60" s="26" t="str">
        <f t="shared" si="1"/>
        <v>V_ZUSATZDATEN</v>
      </c>
      <c r="J60" s="31"/>
      <c r="K60" s="31"/>
      <c r="L60" s="1" t="str">
        <f>_xlfn.IFNA(INDEX(Grunddaten!$A$1:$R$158,MATCH('MARA_KSSK - Klassenzuordnung'!A60,Grunddaten!$A:$A,0),MATCH('MARA_KSSK - Klassenzuordnung'!I60,Grunddaten!$8:$8,0))&amp;"","")</f>
        <v/>
      </c>
    </row>
    <row r="61" spans="1:12" x14ac:dyDescent="0.4">
      <c r="A61" s="27">
        <f>IFERROR(IF(AND(A54=A55,A55=A56,A56=A57,A57=A58,A58=A59,A59=A60),IF(A60+1&gt;MATCH(0,Input_Lieferant!$B$9:$B$158,-1),"",A60+1),A60),"")</f>
        <v>9</v>
      </c>
      <c r="B61" s="25" t="str">
        <f t="shared" si="0"/>
        <v>001</v>
      </c>
      <c r="C61" s="31"/>
      <c r="D61" s="31"/>
      <c r="F61" s="31"/>
      <c r="G61" s="31"/>
      <c r="H61" s="31"/>
      <c r="I61" s="26" t="str">
        <f t="shared" si="1"/>
        <v>V_AR_NUMMER</v>
      </c>
      <c r="J61" s="31"/>
      <c r="K61" s="31"/>
      <c r="L61" s="1" t="str">
        <f>_xlfn.IFNA(INDEX(Grunddaten!$A$1:$R$158,MATCH('MARA_KSSK - Klassenzuordnung'!A61,Grunddaten!$A:$A,0),MATCH('MARA_KSSK - Klassenzuordnung'!I61,Grunddaten!$8:$8,0))&amp;"","")</f>
        <v/>
      </c>
    </row>
    <row r="62" spans="1:12" x14ac:dyDescent="0.4">
      <c r="A62" s="27">
        <f>IFERROR(IF(AND(A55=A56,A56=A57,A57=A58,A58=A59,A59=A60,A60=A61),IF(A61+1&gt;MATCH(0,Input_Lieferant!$B$9:$B$158,-1),"",A61+1),A61),"")</f>
        <v>9</v>
      </c>
      <c r="B62" s="25" t="str">
        <f t="shared" si="0"/>
        <v>001</v>
      </c>
      <c r="C62" s="31"/>
      <c r="D62" s="31"/>
      <c r="F62" s="31"/>
      <c r="G62" s="31"/>
      <c r="H62" s="31"/>
      <c r="I62" s="26" t="str">
        <f t="shared" si="1"/>
        <v>V_VERTEILUNG</v>
      </c>
      <c r="J62" s="31"/>
      <c r="K62" s="31"/>
      <c r="L62" s="1" t="str">
        <f>_xlfn.IFNA(INDEX(Grunddaten!$A$1:$R$158,MATCH('MARA_KSSK - Klassenzuordnung'!A62,Grunddaten!$A:$A,0),MATCH('MARA_KSSK - Klassenzuordnung'!I62,Grunddaten!$8:$8,0))&amp;"","")</f>
        <v/>
      </c>
    </row>
    <row r="63" spans="1:12" x14ac:dyDescent="0.4">
      <c r="A63" s="27">
        <f>IFERROR(IF(AND(A56=A57,A57=A58,A58=A59,A59=A60,A60=A61,A61=A62),IF(A62+1&gt;MATCH(0,Input_Lieferant!$B$9:$B$158,-1),"",A62+1),A62),"")</f>
        <v>9</v>
      </c>
      <c r="B63" s="25" t="str">
        <f t="shared" si="0"/>
        <v>001</v>
      </c>
      <c r="C63" s="31"/>
      <c r="D63" s="31"/>
      <c r="F63" s="31"/>
      <c r="G63" s="31"/>
      <c r="H63" s="31"/>
      <c r="I63" s="26" t="str">
        <f t="shared" si="1"/>
        <v>V_BM_SBM</v>
      </c>
      <c r="J63" s="31"/>
      <c r="K63" s="31"/>
      <c r="L63" s="1" t="str">
        <f>_xlfn.IFNA(INDEX(Grunddaten!$A$1:$R$158,MATCH('MARA_KSSK - Klassenzuordnung'!A63,Grunddaten!$A:$A,0),MATCH('MARA_KSSK - Klassenzuordnung'!I63,Grunddaten!$8:$8,0))&amp;"","")</f>
        <v/>
      </c>
    </row>
    <row r="64" spans="1:12" x14ac:dyDescent="0.4">
      <c r="A64" s="27">
        <f>IFERROR(IF(AND(A57=A58,A58=A59,A59=A60,A60=A61,A61=A62,A62=A63),IF(A63+1&gt;MATCH(0,Input_Lieferant!$B$9:$B$158,-1),"",A63+1),A63),"")</f>
        <v>9</v>
      </c>
      <c r="B64" s="25" t="str">
        <f t="shared" si="0"/>
        <v>001</v>
      </c>
      <c r="C64" s="31"/>
      <c r="D64" s="31"/>
      <c r="F64" s="31"/>
      <c r="G64" s="31"/>
      <c r="H64" s="31"/>
      <c r="I64" s="26" t="str">
        <f t="shared" si="1"/>
        <v>V_EXPORTKONTROLLE</v>
      </c>
      <c r="J64" s="31"/>
      <c r="K64" s="31"/>
      <c r="L64" s="1" t="str">
        <f>IF("X"=_xlfn.IFNA(INDEX(Input_Lieferant!$A$9:$AS$158,MATCH('MARA_KSSK - Klassenzuordnung'!A64,Input_Lieferant!$B$9:$B$158,0),MATCH('MARA_KSSK - Klassenzuordnung'!I64,Input_Lieferant!$8:$8,0))&amp;"",""), "X", "")</f>
        <v/>
      </c>
    </row>
    <row r="65" spans="1:12" x14ac:dyDescent="0.4">
      <c r="A65" s="27">
        <f>IFERROR(IF(AND(A58=A59,A59=A60,A60=A61,A61=A62,A62=A63,A63=A64),IF(A64+1&gt;MATCH(0,Input_Lieferant!$B$9:$B$158,-1),"",A64+1),A64),"")</f>
        <v>10</v>
      </c>
      <c r="B65" s="25" t="str">
        <f t="shared" si="0"/>
        <v>001</v>
      </c>
      <c r="C65" s="31"/>
      <c r="D65" s="31"/>
      <c r="F65" s="31"/>
      <c r="G65" s="31"/>
      <c r="H65" s="31"/>
      <c r="I65" s="26" t="str">
        <f t="shared" si="1"/>
        <v>V_VERTEILUNG_PSD</v>
      </c>
      <c r="J65" s="31"/>
      <c r="K65" s="31"/>
      <c r="L65" s="1" t="str">
        <f>IF("X"=_xlfn.IFNA(INDEX(Grunddaten!$A$1:$R$158,MATCH('MARA_KSSK - Klassenzuordnung'!A65,Grunddaten!$A:$A,0),MATCH('MARA_KSSK - Klassenzuordnung'!I65,Grunddaten!$8:$8,0))&amp;"",""), "X", "")</f>
        <v/>
      </c>
    </row>
    <row r="66" spans="1:12" x14ac:dyDescent="0.4">
      <c r="A66" s="27">
        <f>IFERROR(IF(AND(A59=A60,A60=A61,A61=A62,A62=A63,A63=A64,A64=A65),IF(A65+1&gt;MATCH(0,Input_Lieferant!$B$9:$B$158,-1),"",A65+1),A65),"")</f>
        <v>10</v>
      </c>
      <c r="B66" s="25" t="str">
        <f t="shared" ref="B66:B129" si="2">IF(A66="","","001")</f>
        <v>001</v>
      </c>
      <c r="C66" s="31"/>
      <c r="D66" s="31"/>
      <c r="F66" s="31"/>
      <c r="G66" s="31"/>
      <c r="H66" s="31"/>
      <c r="I66" s="26" t="str">
        <f t="shared" si="1"/>
        <v>V_VERTEILUNG_RUAG</v>
      </c>
      <c r="J66" s="31"/>
      <c r="K66" s="31"/>
      <c r="L66" s="1" t="str">
        <f>_xlfn.IFNA(INDEX(Grunddaten!$A$1:$R$158,MATCH('MARA_KSSK - Klassenzuordnung'!A66,Grunddaten!$A:$A,0),MATCH('MARA_KSSK - Klassenzuordnung'!I66,Grunddaten!$8:$8,0))&amp;"","")</f>
        <v>X</v>
      </c>
    </row>
    <row r="67" spans="1:12" x14ac:dyDescent="0.4">
      <c r="A67" s="27">
        <f>IFERROR(IF(AND(A60=A61,A61=A62,A62=A63,A63=A64,A64=A65,A65=A66),IF(A66+1&gt;MATCH(0,Input_Lieferant!$B$9:$B$158,-1),"",A66+1),A66),"")</f>
        <v>10</v>
      </c>
      <c r="B67" s="25" t="str">
        <f t="shared" si="2"/>
        <v>001</v>
      </c>
      <c r="C67" s="31"/>
      <c r="D67" s="31"/>
      <c r="F67" s="31"/>
      <c r="G67" s="31"/>
      <c r="H67" s="31"/>
      <c r="I67" s="26" t="str">
        <f t="shared" si="1"/>
        <v>V_ZUSATZDATEN</v>
      </c>
      <c r="J67" s="31"/>
      <c r="K67" s="31"/>
      <c r="L67" s="1" t="str">
        <f>_xlfn.IFNA(INDEX(Grunddaten!$A$1:$R$158,MATCH('MARA_KSSK - Klassenzuordnung'!A67,Grunddaten!$A:$A,0),MATCH('MARA_KSSK - Klassenzuordnung'!I67,Grunddaten!$8:$8,0))&amp;"","")</f>
        <v/>
      </c>
    </row>
    <row r="68" spans="1:12" x14ac:dyDescent="0.4">
      <c r="A68" s="27">
        <f>IFERROR(IF(AND(A61=A62,A62=A63,A63=A64,A64=A65,A65=A66,A66=A67),IF(A67+1&gt;MATCH(0,Input_Lieferant!$B$9:$B$158,-1),"",A67+1),A67),"")</f>
        <v>10</v>
      </c>
      <c r="B68" s="25" t="str">
        <f t="shared" si="2"/>
        <v>001</v>
      </c>
      <c r="C68" s="31"/>
      <c r="D68" s="31"/>
      <c r="F68" s="31"/>
      <c r="G68" s="31"/>
      <c r="H68" s="31"/>
      <c r="I68" s="26" t="str">
        <f t="shared" si="1"/>
        <v>V_AR_NUMMER</v>
      </c>
      <c r="J68" s="31"/>
      <c r="K68" s="31"/>
      <c r="L68" s="1" t="str">
        <f>_xlfn.IFNA(INDEX(Grunddaten!$A$1:$R$158,MATCH('MARA_KSSK - Klassenzuordnung'!A68,Grunddaten!$A:$A,0),MATCH('MARA_KSSK - Klassenzuordnung'!I68,Grunddaten!$8:$8,0))&amp;"","")</f>
        <v/>
      </c>
    </row>
    <row r="69" spans="1:12" x14ac:dyDescent="0.4">
      <c r="A69" s="27">
        <f>IFERROR(IF(AND(A62=A63,A63=A64,A64=A65,A65=A66,A66=A67,A67=A68),IF(A68+1&gt;MATCH(0,Input_Lieferant!$B$9:$B$158,-1),"",A68+1),A68),"")</f>
        <v>10</v>
      </c>
      <c r="B69" s="25" t="str">
        <f t="shared" si="2"/>
        <v>001</v>
      </c>
      <c r="C69" s="31"/>
      <c r="D69" s="31"/>
      <c r="F69" s="31"/>
      <c r="G69" s="31"/>
      <c r="H69" s="31"/>
      <c r="I69" s="26" t="str">
        <f t="shared" si="1"/>
        <v>V_VERTEILUNG</v>
      </c>
      <c r="J69" s="31"/>
      <c r="K69" s="31"/>
      <c r="L69" s="1" t="str">
        <f>_xlfn.IFNA(INDEX(Grunddaten!$A$1:$R$158,MATCH('MARA_KSSK - Klassenzuordnung'!A69,Grunddaten!$A:$A,0),MATCH('MARA_KSSK - Klassenzuordnung'!I69,Grunddaten!$8:$8,0))&amp;"","")</f>
        <v/>
      </c>
    </row>
    <row r="70" spans="1:12" x14ac:dyDescent="0.4">
      <c r="A70" s="27">
        <f>IFERROR(IF(AND(A63=A64,A64=A65,A65=A66,A66=A67,A67=A68,A68=A69),IF(A69+1&gt;MATCH(0,Input_Lieferant!$B$9:$B$158,-1),"",A69+1),A69),"")</f>
        <v>10</v>
      </c>
      <c r="B70" s="25" t="str">
        <f t="shared" si="2"/>
        <v>001</v>
      </c>
      <c r="C70" s="31"/>
      <c r="D70" s="31"/>
      <c r="F70" s="31"/>
      <c r="G70" s="31"/>
      <c r="H70" s="31"/>
      <c r="I70" s="26" t="str">
        <f t="shared" si="1"/>
        <v>V_BM_SBM</v>
      </c>
      <c r="J70" s="31"/>
      <c r="K70" s="31"/>
      <c r="L70" s="1" t="str">
        <f>_xlfn.IFNA(INDEX(Grunddaten!$A$1:$R$158,MATCH('MARA_KSSK - Klassenzuordnung'!A70,Grunddaten!$A:$A,0),MATCH('MARA_KSSK - Klassenzuordnung'!I70,Grunddaten!$8:$8,0))&amp;"","")</f>
        <v/>
      </c>
    </row>
    <row r="71" spans="1:12" x14ac:dyDescent="0.4">
      <c r="A71" s="27">
        <f>IFERROR(IF(AND(A64=A65,A65=A66,A66=A67,A67=A68,A68=A69,A69=A70),IF(A70+1&gt;MATCH(0,Input_Lieferant!$B$9:$B$158,-1),"",A70+1),A70),"")</f>
        <v>10</v>
      </c>
      <c r="B71" s="25" t="str">
        <f t="shared" si="2"/>
        <v>001</v>
      </c>
      <c r="C71" s="31"/>
      <c r="D71" s="31"/>
      <c r="F71" s="31"/>
      <c r="G71" s="31"/>
      <c r="H71" s="31"/>
      <c r="I71" s="26" t="str">
        <f t="shared" si="1"/>
        <v>V_EXPORTKONTROLLE</v>
      </c>
      <c r="J71" s="31"/>
      <c r="K71" s="31"/>
      <c r="L71" s="1" t="str">
        <f>IF("X"=_xlfn.IFNA(INDEX(Input_Lieferant!$A$9:$AS$158,MATCH('MARA_KSSK - Klassenzuordnung'!A71,Input_Lieferant!$B$9:$B$158,0),MATCH('MARA_KSSK - Klassenzuordnung'!I71,Input_Lieferant!$8:$8,0))&amp;"",""), "X", "")</f>
        <v/>
      </c>
    </row>
    <row r="72" spans="1:12" x14ac:dyDescent="0.4">
      <c r="A72" s="27">
        <f>IFERROR(IF(AND(A65=A66,A66=A67,A67=A68,A68=A69,A69=A70,A70=A71),IF(A71+1&gt;MATCH(0,Input_Lieferant!$B$9:$B$158,-1),"",A71+1),A71),"")</f>
        <v>11</v>
      </c>
      <c r="B72" s="25" t="str">
        <f t="shared" si="2"/>
        <v>001</v>
      </c>
      <c r="C72" s="31"/>
      <c r="D72" s="31"/>
      <c r="F72" s="31"/>
      <c r="G72" s="31"/>
      <c r="H72" s="31"/>
      <c r="I72" s="26" t="str">
        <f t="shared" si="1"/>
        <v>V_VERTEILUNG_PSD</v>
      </c>
      <c r="J72" s="31"/>
      <c r="K72" s="31"/>
      <c r="L72" s="1" t="str">
        <f>IF("X"=_xlfn.IFNA(INDEX(Grunddaten!$A$1:$R$158,MATCH('MARA_KSSK - Klassenzuordnung'!A72,Grunddaten!$A:$A,0),MATCH('MARA_KSSK - Klassenzuordnung'!I72,Grunddaten!$8:$8,0))&amp;"",""), "X", "")</f>
        <v>X</v>
      </c>
    </row>
    <row r="73" spans="1:12" x14ac:dyDescent="0.4">
      <c r="A73" s="27">
        <f>IFERROR(IF(AND(A66=A67,A67=A68,A68=A69,A69=A70,A70=A71,A71=A72),IF(A72+1&gt;MATCH(0,Input_Lieferant!$B$9:$B$158,-1),"",A72+1),A72),"")</f>
        <v>11</v>
      </c>
      <c r="B73" s="25" t="str">
        <f t="shared" si="2"/>
        <v>001</v>
      </c>
      <c r="C73" s="31"/>
      <c r="D73" s="31"/>
      <c r="F73" s="31"/>
      <c r="G73" s="31"/>
      <c r="H73" s="31"/>
      <c r="I73" s="26" t="str">
        <f t="shared" ref="I73:I136" si="3">IF(A73="","",I66)</f>
        <v>V_VERTEILUNG_RUAG</v>
      </c>
      <c r="J73" s="31"/>
      <c r="K73" s="31"/>
      <c r="L73" s="1" t="str">
        <f>_xlfn.IFNA(INDEX(Grunddaten!$A$1:$R$158,MATCH('MARA_KSSK - Klassenzuordnung'!A73,Grunddaten!$A:$A,0),MATCH('MARA_KSSK - Klassenzuordnung'!I73,Grunddaten!$8:$8,0))&amp;"","")</f>
        <v/>
      </c>
    </row>
    <row r="74" spans="1:12" x14ac:dyDescent="0.4">
      <c r="A74" s="27">
        <f>IFERROR(IF(AND(A67=A68,A68=A69,A69=A70,A70=A71,A71=A72,A72=A73),IF(A73+1&gt;MATCH(0,Input_Lieferant!$B$9:$B$158,-1),"",A73+1),A73),"")</f>
        <v>11</v>
      </c>
      <c r="B74" s="25" t="str">
        <f t="shared" si="2"/>
        <v>001</v>
      </c>
      <c r="C74" s="31"/>
      <c r="D74" s="31"/>
      <c r="F74" s="31"/>
      <c r="G74" s="31"/>
      <c r="H74" s="31"/>
      <c r="I74" s="26" t="str">
        <f t="shared" si="3"/>
        <v>V_ZUSATZDATEN</v>
      </c>
      <c r="J74" s="31"/>
      <c r="K74" s="31"/>
      <c r="L74" s="1" t="str">
        <f>_xlfn.IFNA(INDEX(Grunddaten!$A$1:$R$158,MATCH('MARA_KSSK - Klassenzuordnung'!A74,Grunddaten!$A:$A,0),MATCH('MARA_KSSK - Klassenzuordnung'!I74,Grunddaten!$8:$8,0))&amp;"","")</f>
        <v/>
      </c>
    </row>
    <row r="75" spans="1:12" x14ac:dyDescent="0.4">
      <c r="A75" s="27">
        <f>IFERROR(IF(AND(A68=A69,A69=A70,A70=A71,A71=A72,A72=A73,A73=A74),IF(A74+1&gt;MATCH(0,Input_Lieferant!$B$9:$B$158,-1),"",A74+1),A74),"")</f>
        <v>11</v>
      </c>
      <c r="B75" s="25" t="str">
        <f t="shared" si="2"/>
        <v>001</v>
      </c>
      <c r="C75" s="31"/>
      <c r="D75" s="31"/>
      <c r="F75" s="31"/>
      <c r="G75" s="31"/>
      <c r="H75" s="31"/>
      <c r="I75" s="26" t="str">
        <f t="shared" si="3"/>
        <v>V_AR_NUMMER</v>
      </c>
      <c r="J75" s="31"/>
      <c r="K75" s="31"/>
      <c r="L75" s="1" t="str">
        <f>_xlfn.IFNA(INDEX(Grunddaten!$A$1:$R$158,MATCH('MARA_KSSK - Klassenzuordnung'!A75,Grunddaten!$A:$A,0),MATCH('MARA_KSSK - Klassenzuordnung'!I75,Grunddaten!$8:$8,0))&amp;"","")</f>
        <v/>
      </c>
    </row>
    <row r="76" spans="1:12" x14ac:dyDescent="0.4">
      <c r="A76" s="27">
        <f>IFERROR(IF(AND(A69=A70,A70=A71,A71=A72,A72=A73,A73=A74,A74=A75),IF(A75+1&gt;MATCH(0,Input_Lieferant!$B$9:$B$158,-1),"",A75+1),A75),"")</f>
        <v>11</v>
      </c>
      <c r="B76" s="25" t="str">
        <f t="shared" si="2"/>
        <v>001</v>
      </c>
      <c r="C76" s="31"/>
      <c r="D76" s="31"/>
      <c r="F76" s="31"/>
      <c r="G76" s="31"/>
      <c r="H76" s="31"/>
      <c r="I76" s="26" t="str">
        <f t="shared" si="3"/>
        <v>V_VERTEILUNG</v>
      </c>
      <c r="J76" s="31"/>
      <c r="K76" s="31"/>
      <c r="L76" s="1" t="str">
        <f>_xlfn.IFNA(INDEX(Grunddaten!$A$1:$R$158,MATCH('MARA_KSSK - Klassenzuordnung'!A76,Grunddaten!$A:$A,0),MATCH('MARA_KSSK - Klassenzuordnung'!I76,Grunddaten!$8:$8,0))&amp;"","")</f>
        <v/>
      </c>
    </row>
    <row r="77" spans="1:12" x14ac:dyDescent="0.4">
      <c r="A77" s="27">
        <f>IFERROR(IF(AND(A70=A71,A71=A72,A72=A73,A73=A74,A74=A75,A75=A76),IF(A76+1&gt;MATCH(0,Input_Lieferant!$B$9:$B$158,-1),"",A76+1),A76),"")</f>
        <v>11</v>
      </c>
      <c r="B77" s="25" t="str">
        <f t="shared" si="2"/>
        <v>001</v>
      </c>
      <c r="C77" s="31"/>
      <c r="D77" s="31"/>
      <c r="F77" s="31"/>
      <c r="G77" s="31"/>
      <c r="H77" s="31"/>
      <c r="I77" s="26" t="str">
        <f t="shared" si="3"/>
        <v>V_BM_SBM</v>
      </c>
      <c r="J77" s="31"/>
      <c r="K77" s="31"/>
      <c r="L77" s="1" t="str">
        <f>_xlfn.IFNA(INDEX(Grunddaten!$A$1:$R$158,MATCH('MARA_KSSK - Klassenzuordnung'!A77,Grunddaten!$A:$A,0),MATCH('MARA_KSSK - Klassenzuordnung'!I77,Grunddaten!$8:$8,0))&amp;"","")</f>
        <v/>
      </c>
    </row>
    <row r="78" spans="1:12" x14ac:dyDescent="0.4">
      <c r="A78" s="27">
        <f>IFERROR(IF(AND(A71=A72,A72=A73,A73=A74,A74=A75,A75=A76,A76=A77),IF(A77+1&gt;MATCH(0,Input_Lieferant!$B$9:$B$158,-1),"",A77+1),A77),"")</f>
        <v>11</v>
      </c>
      <c r="B78" s="25" t="str">
        <f t="shared" si="2"/>
        <v>001</v>
      </c>
      <c r="C78" s="31"/>
      <c r="D78" s="31"/>
      <c r="F78" s="31"/>
      <c r="G78" s="31"/>
      <c r="H78" s="31"/>
      <c r="I78" s="26" t="str">
        <f t="shared" si="3"/>
        <v>V_EXPORTKONTROLLE</v>
      </c>
      <c r="J78" s="31"/>
      <c r="K78" s="31"/>
      <c r="L78" s="1" t="str">
        <f>IF("X"=_xlfn.IFNA(INDEX(Input_Lieferant!$A$9:$AS$158,MATCH('MARA_KSSK - Klassenzuordnung'!A78,Input_Lieferant!$B$9:$B$158,0),MATCH('MARA_KSSK - Klassenzuordnung'!I78,Input_Lieferant!$8:$8,0))&amp;"",""), "X", "")</f>
        <v/>
      </c>
    </row>
    <row r="79" spans="1:12" x14ac:dyDescent="0.4">
      <c r="A79" s="27">
        <f>IFERROR(IF(AND(A72=A73,A73=A74,A74=A75,A75=A76,A76=A77,A77=A78),IF(A78+1&gt;MATCH(0,Input_Lieferant!$B$9:$B$158,-1),"",A78+1),A78),"")</f>
        <v>12</v>
      </c>
      <c r="B79" s="25" t="str">
        <f t="shared" si="2"/>
        <v>001</v>
      </c>
      <c r="C79" s="31"/>
      <c r="D79" s="31"/>
      <c r="F79" s="31"/>
      <c r="G79" s="31"/>
      <c r="H79" s="31"/>
      <c r="I79" s="26" t="str">
        <f t="shared" si="3"/>
        <v>V_VERTEILUNG_PSD</v>
      </c>
      <c r="J79" s="31"/>
      <c r="K79" s="31"/>
      <c r="L79" s="1" t="str">
        <f>IF("X"=_xlfn.IFNA(INDEX(Grunddaten!$A$1:$R$158,MATCH('MARA_KSSK - Klassenzuordnung'!A79,Grunddaten!$A:$A,0),MATCH('MARA_KSSK - Klassenzuordnung'!I79,Grunddaten!$8:$8,0))&amp;"",""), "X", "")</f>
        <v>X</v>
      </c>
    </row>
    <row r="80" spans="1:12" x14ac:dyDescent="0.4">
      <c r="A80" s="27">
        <f>IFERROR(IF(AND(A73=A74,A74=A75,A75=A76,A76=A77,A77=A78,A78=A79),IF(A79+1&gt;MATCH(0,Input_Lieferant!$B$9:$B$158,-1),"",A79+1),A79),"")</f>
        <v>12</v>
      </c>
      <c r="B80" s="25" t="str">
        <f t="shared" si="2"/>
        <v>001</v>
      </c>
      <c r="C80" s="31"/>
      <c r="D80" s="31"/>
      <c r="F80" s="31"/>
      <c r="G80" s="31"/>
      <c r="H80" s="31"/>
      <c r="I80" s="26" t="str">
        <f t="shared" si="3"/>
        <v>V_VERTEILUNG_RUAG</v>
      </c>
      <c r="J80" s="31"/>
      <c r="K80" s="31"/>
      <c r="L80" s="1" t="str">
        <f>_xlfn.IFNA(INDEX(Grunddaten!$A$1:$R$158,MATCH('MARA_KSSK - Klassenzuordnung'!A80,Grunddaten!$A:$A,0),MATCH('MARA_KSSK - Klassenzuordnung'!I80,Grunddaten!$8:$8,0))&amp;"","")</f>
        <v/>
      </c>
    </row>
    <row r="81" spans="1:12" x14ac:dyDescent="0.4">
      <c r="A81" s="27">
        <f>IFERROR(IF(AND(A74=A75,A75=A76,A76=A77,A77=A78,A78=A79,A79=A80),IF(A80+1&gt;MATCH(0,Input_Lieferant!$B$9:$B$158,-1),"",A80+1),A80),"")</f>
        <v>12</v>
      </c>
      <c r="B81" s="25" t="str">
        <f t="shared" si="2"/>
        <v>001</v>
      </c>
      <c r="C81" s="31"/>
      <c r="D81" s="31"/>
      <c r="F81" s="31"/>
      <c r="G81" s="31"/>
      <c r="H81" s="31"/>
      <c r="I81" s="26" t="str">
        <f t="shared" si="3"/>
        <v>V_ZUSATZDATEN</v>
      </c>
      <c r="J81" s="31"/>
      <c r="K81" s="31"/>
      <c r="L81" s="1" t="str">
        <f>_xlfn.IFNA(INDEX(Grunddaten!$A$1:$R$158,MATCH('MARA_KSSK - Klassenzuordnung'!A81,Grunddaten!$A:$A,0),MATCH('MARA_KSSK - Klassenzuordnung'!I81,Grunddaten!$8:$8,0))&amp;"","")</f>
        <v/>
      </c>
    </row>
    <row r="82" spans="1:12" x14ac:dyDescent="0.4">
      <c r="A82" s="27">
        <f>IFERROR(IF(AND(A75=A76,A76=A77,A77=A78,A78=A79,A79=A80,A80=A81),IF(A81+1&gt;MATCH(0,Input_Lieferant!$B$9:$B$158,-1),"",A81+1),A81),"")</f>
        <v>12</v>
      </c>
      <c r="B82" s="25" t="str">
        <f t="shared" si="2"/>
        <v>001</v>
      </c>
      <c r="C82" s="31"/>
      <c r="D82" s="31"/>
      <c r="F82" s="31"/>
      <c r="G82" s="31"/>
      <c r="H82" s="31"/>
      <c r="I82" s="26" t="str">
        <f t="shared" si="3"/>
        <v>V_AR_NUMMER</v>
      </c>
      <c r="J82" s="31"/>
      <c r="K82" s="31"/>
      <c r="L82" s="1" t="str">
        <f>_xlfn.IFNA(INDEX(Grunddaten!$A$1:$R$158,MATCH('MARA_KSSK - Klassenzuordnung'!A82,Grunddaten!$A:$A,0),MATCH('MARA_KSSK - Klassenzuordnung'!I82,Grunddaten!$8:$8,0))&amp;"","")</f>
        <v/>
      </c>
    </row>
    <row r="83" spans="1:12" x14ac:dyDescent="0.4">
      <c r="A83" s="27">
        <f>IFERROR(IF(AND(A76=A77,A77=A78,A78=A79,A79=A80,A80=A81,A81=A82),IF(A82+1&gt;MATCH(0,Input_Lieferant!$B$9:$B$158,-1),"",A82+1),A82),"")</f>
        <v>12</v>
      </c>
      <c r="B83" s="25" t="str">
        <f t="shared" si="2"/>
        <v>001</v>
      </c>
      <c r="C83" s="31"/>
      <c r="D83" s="31"/>
      <c r="F83" s="31"/>
      <c r="G83" s="31"/>
      <c r="H83" s="31"/>
      <c r="I83" s="26" t="str">
        <f t="shared" si="3"/>
        <v>V_VERTEILUNG</v>
      </c>
      <c r="J83" s="31"/>
      <c r="K83" s="31"/>
      <c r="L83" s="1" t="str">
        <f>_xlfn.IFNA(INDEX(Grunddaten!$A$1:$R$158,MATCH('MARA_KSSK - Klassenzuordnung'!A83,Grunddaten!$A:$A,0),MATCH('MARA_KSSK - Klassenzuordnung'!I83,Grunddaten!$8:$8,0))&amp;"","")</f>
        <v/>
      </c>
    </row>
    <row r="84" spans="1:12" x14ac:dyDescent="0.4">
      <c r="A84" s="27">
        <f>IFERROR(IF(AND(A77=A78,A78=A79,A79=A80,A80=A81,A81=A82,A82=A83),IF(A83+1&gt;MATCH(0,Input_Lieferant!$B$9:$B$158,-1),"",A83+1),A83),"")</f>
        <v>12</v>
      </c>
      <c r="B84" s="25" t="str">
        <f t="shared" si="2"/>
        <v>001</v>
      </c>
      <c r="C84" s="31"/>
      <c r="D84" s="31"/>
      <c r="F84" s="31"/>
      <c r="G84" s="31"/>
      <c r="H84" s="31"/>
      <c r="I84" s="26" t="str">
        <f t="shared" si="3"/>
        <v>V_BM_SBM</v>
      </c>
      <c r="J84" s="31"/>
      <c r="K84" s="31"/>
      <c r="L84" s="1" t="str">
        <f>_xlfn.IFNA(INDEX(Grunddaten!$A$1:$R$158,MATCH('MARA_KSSK - Klassenzuordnung'!A84,Grunddaten!$A:$A,0),MATCH('MARA_KSSK - Klassenzuordnung'!I84,Grunddaten!$8:$8,0))&amp;"","")</f>
        <v/>
      </c>
    </row>
    <row r="85" spans="1:12" x14ac:dyDescent="0.4">
      <c r="A85" s="27">
        <f>IFERROR(IF(AND(A78=A79,A79=A80,A80=A81,A81=A82,A82=A83,A83=A84),IF(A84+1&gt;MATCH(0,Input_Lieferant!$B$9:$B$158,-1),"",A84+1),A84),"")</f>
        <v>12</v>
      </c>
      <c r="B85" s="25" t="str">
        <f t="shared" si="2"/>
        <v>001</v>
      </c>
      <c r="C85" s="31"/>
      <c r="D85" s="31"/>
      <c r="F85" s="31"/>
      <c r="G85" s="31"/>
      <c r="H85" s="31"/>
      <c r="I85" s="26" t="str">
        <f t="shared" si="3"/>
        <v>V_EXPORTKONTROLLE</v>
      </c>
      <c r="J85" s="31"/>
      <c r="K85" s="31"/>
      <c r="L85" s="1" t="str">
        <f>IF("X"=_xlfn.IFNA(INDEX(Input_Lieferant!$A$9:$AS$158,MATCH('MARA_KSSK - Klassenzuordnung'!A85,Input_Lieferant!$B$9:$B$158,0),MATCH('MARA_KSSK - Klassenzuordnung'!I85,Input_Lieferant!$8:$8,0))&amp;"",""), "X", "")</f>
        <v/>
      </c>
    </row>
    <row r="86" spans="1:12" x14ac:dyDescent="0.4">
      <c r="A86" s="27">
        <f>IFERROR(IF(AND(A79=A80,A80=A81,A81=A82,A82=A83,A83=A84,A84=A85),IF(A85+1&gt;MATCH(0,Input_Lieferant!$B$9:$B$158,-1),"",A85+1),A85),"")</f>
        <v>13</v>
      </c>
      <c r="B86" s="25" t="str">
        <f t="shared" si="2"/>
        <v>001</v>
      </c>
      <c r="C86" s="31"/>
      <c r="D86" s="31"/>
      <c r="F86" s="31"/>
      <c r="G86" s="31"/>
      <c r="H86" s="31"/>
      <c r="I86" s="26" t="str">
        <f t="shared" si="3"/>
        <v>V_VERTEILUNG_PSD</v>
      </c>
      <c r="J86" s="31"/>
      <c r="K86" s="31"/>
      <c r="L86" s="1" t="str">
        <f>IF("X"=_xlfn.IFNA(INDEX(Grunddaten!$A$1:$R$158,MATCH('MARA_KSSK - Klassenzuordnung'!A86,Grunddaten!$A:$A,0),MATCH('MARA_KSSK - Klassenzuordnung'!I86,Grunddaten!$8:$8,0))&amp;"",""), "X", "")</f>
        <v/>
      </c>
    </row>
    <row r="87" spans="1:12" x14ac:dyDescent="0.4">
      <c r="A87" s="27">
        <f>IFERROR(IF(AND(A80=A81,A81=A82,A82=A83,A83=A84,A84=A85,A85=A86),IF(A86+1&gt;MATCH(0,Input_Lieferant!$B$9:$B$158,-1),"",A86+1),A86),"")</f>
        <v>13</v>
      </c>
      <c r="B87" s="25" t="str">
        <f t="shared" si="2"/>
        <v>001</v>
      </c>
      <c r="C87" s="31"/>
      <c r="D87" s="31"/>
      <c r="F87" s="31"/>
      <c r="G87" s="31"/>
      <c r="H87" s="31"/>
      <c r="I87" s="26" t="str">
        <f t="shared" si="3"/>
        <v>V_VERTEILUNG_RUAG</v>
      </c>
      <c r="J87" s="31"/>
      <c r="K87" s="31"/>
      <c r="L87" s="1" t="str">
        <f>_xlfn.IFNA(INDEX(Grunddaten!$A$1:$R$158,MATCH('MARA_KSSK - Klassenzuordnung'!A87,Grunddaten!$A:$A,0),MATCH('MARA_KSSK - Klassenzuordnung'!I87,Grunddaten!$8:$8,0))&amp;"","")</f>
        <v/>
      </c>
    </row>
    <row r="88" spans="1:12" x14ac:dyDescent="0.4">
      <c r="A88" s="27">
        <f>IFERROR(IF(AND(A81=A82,A82=A83,A83=A84,A84=A85,A85=A86,A86=A87),IF(A87+1&gt;MATCH(0,Input_Lieferant!$B$9:$B$158,-1),"",A87+1),A87),"")</f>
        <v>13</v>
      </c>
      <c r="B88" s="25" t="str">
        <f t="shared" si="2"/>
        <v>001</v>
      </c>
      <c r="C88" s="31"/>
      <c r="D88" s="31"/>
      <c r="F88" s="31"/>
      <c r="G88" s="31"/>
      <c r="H88" s="31"/>
      <c r="I88" s="26" t="str">
        <f t="shared" si="3"/>
        <v>V_ZUSATZDATEN</v>
      </c>
      <c r="J88" s="31"/>
      <c r="K88" s="31"/>
      <c r="L88" s="1" t="str">
        <f>_xlfn.IFNA(INDEX(Grunddaten!$A$1:$R$158,MATCH('MARA_KSSK - Klassenzuordnung'!A88,Grunddaten!$A:$A,0),MATCH('MARA_KSSK - Klassenzuordnung'!I88,Grunddaten!$8:$8,0))&amp;"","")</f>
        <v/>
      </c>
    </row>
    <row r="89" spans="1:12" x14ac:dyDescent="0.4">
      <c r="A89" s="27">
        <f>IFERROR(IF(AND(A82=A83,A83=A84,A84=A85,A85=A86,A86=A87,A87=A88),IF(A88+1&gt;MATCH(0,Input_Lieferant!$B$9:$B$158,-1),"",A88+1),A88),"")</f>
        <v>13</v>
      </c>
      <c r="B89" s="25" t="str">
        <f t="shared" si="2"/>
        <v>001</v>
      </c>
      <c r="C89" s="31"/>
      <c r="D89" s="31"/>
      <c r="F89" s="31"/>
      <c r="G89" s="31"/>
      <c r="H89" s="31"/>
      <c r="I89" s="26" t="str">
        <f t="shared" si="3"/>
        <v>V_AR_NUMMER</v>
      </c>
      <c r="J89" s="31"/>
      <c r="K89" s="31"/>
      <c r="L89" s="1" t="str">
        <f>_xlfn.IFNA(INDEX(Grunddaten!$A$1:$R$158,MATCH('MARA_KSSK - Klassenzuordnung'!A89,Grunddaten!$A:$A,0),MATCH('MARA_KSSK - Klassenzuordnung'!I89,Grunddaten!$8:$8,0))&amp;"","")</f>
        <v/>
      </c>
    </row>
    <row r="90" spans="1:12" x14ac:dyDescent="0.4">
      <c r="A90" s="27">
        <f>IFERROR(IF(AND(A83=A84,A84=A85,A85=A86,A86=A87,A87=A88,A88=A89),IF(A89+1&gt;MATCH(0,Input_Lieferant!$B$9:$B$158,-1),"",A89+1),A89),"")</f>
        <v>13</v>
      </c>
      <c r="B90" s="25" t="str">
        <f t="shared" si="2"/>
        <v>001</v>
      </c>
      <c r="C90" s="31"/>
      <c r="D90" s="31"/>
      <c r="F90" s="31"/>
      <c r="G90" s="31"/>
      <c r="H90" s="31"/>
      <c r="I90" s="26" t="str">
        <f t="shared" si="3"/>
        <v>V_VERTEILUNG</v>
      </c>
      <c r="J90" s="31"/>
      <c r="K90" s="31"/>
      <c r="L90" s="1" t="str">
        <f>_xlfn.IFNA(INDEX(Grunddaten!$A$1:$R$158,MATCH('MARA_KSSK - Klassenzuordnung'!A90,Grunddaten!$A:$A,0),MATCH('MARA_KSSK - Klassenzuordnung'!I90,Grunddaten!$8:$8,0))&amp;"","")</f>
        <v/>
      </c>
    </row>
    <row r="91" spans="1:12" x14ac:dyDescent="0.4">
      <c r="A91" s="27">
        <f>IFERROR(IF(AND(A84=A85,A85=A86,A86=A87,A87=A88,A88=A89,A89=A90),IF(A90+1&gt;MATCH(0,Input_Lieferant!$B$9:$B$158,-1),"",A90+1),A90),"")</f>
        <v>13</v>
      </c>
      <c r="B91" s="25" t="str">
        <f t="shared" si="2"/>
        <v>001</v>
      </c>
      <c r="C91" s="31"/>
      <c r="D91" s="31"/>
      <c r="F91" s="31"/>
      <c r="G91" s="31"/>
      <c r="H91" s="31"/>
      <c r="I91" s="26" t="str">
        <f t="shared" si="3"/>
        <v>V_BM_SBM</v>
      </c>
      <c r="J91" s="31"/>
      <c r="K91" s="31"/>
      <c r="L91" s="1" t="str">
        <f>_xlfn.IFNA(INDEX(Grunddaten!$A$1:$R$158,MATCH('MARA_KSSK - Klassenzuordnung'!A91,Grunddaten!$A:$A,0),MATCH('MARA_KSSK - Klassenzuordnung'!I91,Grunddaten!$8:$8,0))&amp;"","")</f>
        <v/>
      </c>
    </row>
    <row r="92" spans="1:12" x14ac:dyDescent="0.4">
      <c r="A92" s="27">
        <f>IFERROR(IF(AND(A85=A86,A86=A87,A87=A88,A88=A89,A89=A90,A90=A91),IF(A91+1&gt;MATCH(0,Input_Lieferant!$B$9:$B$158,-1),"",A91+1),A91),"")</f>
        <v>13</v>
      </c>
      <c r="B92" s="25" t="str">
        <f t="shared" si="2"/>
        <v>001</v>
      </c>
      <c r="C92" s="31"/>
      <c r="D92" s="31"/>
      <c r="F92" s="31"/>
      <c r="G92" s="31"/>
      <c r="H92" s="31"/>
      <c r="I92" s="26" t="str">
        <f t="shared" si="3"/>
        <v>V_EXPORTKONTROLLE</v>
      </c>
      <c r="J92" s="31"/>
      <c r="K92" s="31"/>
      <c r="L92" s="1" t="str">
        <f>IF("X"=_xlfn.IFNA(INDEX(Input_Lieferant!$A$9:$AS$158,MATCH('MARA_KSSK - Klassenzuordnung'!A92,Input_Lieferant!$B$9:$B$158,0),MATCH('MARA_KSSK - Klassenzuordnung'!I92,Input_Lieferant!$8:$8,0))&amp;"",""), "X", "")</f>
        <v/>
      </c>
    </row>
    <row r="93" spans="1:12" x14ac:dyDescent="0.4">
      <c r="A93" s="27">
        <f>IFERROR(IF(AND(A86=A87,A87=A88,A88=A89,A89=A90,A90=A91,A91=A92),IF(A92+1&gt;MATCH(0,Input_Lieferant!$B$9:$B$158,-1),"",A92+1),A92),"")</f>
        <v>14</v>
      </c>
      <c r="B93" s="25" t="str">
        <f t="shared" si="2"/>
        <v>001</v>
      </c>
      <c r="C93" s="31"/>
      <c r="D93" s="31"/>
      <c r="F93" s="31"/>
      <c r="G93" s="31"/>
      <c r="H93" s="31"/>
      <c r="I93" s="26" t="str">
        <f t="shared" si="3"/>
        <v>V_VERTEILUNG_PSD</v>
      </c>
      <c r="J93" s="31"/>
      <c r="K93" s="31"/>
      <c r="L93" s="1" t="str">
        <f>IF("X"=_xlfn.IFNA(INDEX(Grunddaten!$A$1:$R$158,MATCH('MARA_KSSK - Klassenzuordnung'!A93,Grunddaten!$A:$A,0),MATCH('MARA_KSSK - Klassenzuordnung'!I93,Grunddaten!$8:$8,0))&amp;"",""), "X", "")</f>
        <v>X</v>
      </c>
    </row>
    <row r="94" spans="1:12" x14ac:dyDescent="0.4">
      <c r="A94" s="27">
        <f>IFERROR(IF(AND(A87=A88,A88=A89,A89=A90,A90=A91,A91=A92,A92=A93),IF(A93+1&gt;MATCH(0,Input_Lieferant!$B$9:$B$158,-1),"",A93+1),A93),"")</f>
        <v>14</v>
      </c>
      <c r="B94" s="25" t="str">
        <f t="shared" si="2"/>
        <v>001</v>
      </c>
      <c r="C94" s="31"/>
      <c r="D94" s="31"/>
      <c r="F94" s="31"/>
      <c r="G94" s="31"/>
      <c r="H94" s="31"/>
      <c r="I94" s="26" t="str">
        <f t="shared" si="3"/>
        <v>V_VERTEILUNG_RUAG</v>
      </c>
      <c r="J94" s="31"/>
      <c r="K94" s="31"/>
      <c r="L94" s="1" t="str">
        <f>_xlfn.IFNA(INDEX(Grunddaten!$A$1:$R$158,MATCH('MARA_KSSK - Klassenzuordnung'!A94,Grunddaten!$A:$A,0),MATCH('MARA_KSSK - Klassenzuordnung'!I94,Grunddaten!$8:$8,0))&amp;"","")</f>
        <v/>
      </c>
    </row>
    <row r="95" spans="1:12" x14ac:dyDescent="0.4">
      <c r="A95" s="27">
        <f>IFERROR(IF(AND(A88=A89,A89=A90,A90=A91,A91=A92,A92=A93,A93=A94),IF(A94+1&gt;MATCH(0,Input_Lieferant!$B$9:$B$158,-1),"",A94+1),A94),"")</f>
        <v>14</v>
      </c>
      <c r="B95" s="25" t="str">
        <f t="shared" si="2"/>
        <v>001</v>
      </c>
      <c r="C95" s="31"/>
      <c r="D95" s="31"/>
      <c r="F95" s="31"/>
      <c r="G95" s="31"/>
      <c r="H95" s="31"/>
      <c r="I95" s="26" t="str">
        <f t="shared" si="3"/>
        <v>V_ZUSATZDATEN</v>
      </c>
      <c r="J95" s="31"/>
      <c r="K95" s="31"/>
      <c r="L95" s="1" t="str">
        <f>_xlfn.IFNA(INDEX(Grunddaten!$A$1:$R$158,MATCH('MARA_KSSK - Klassenzuordnung'!A95,Grunddaten!$A:$A,0),MATCH('MARA_KSSK - Klassenzuordnung'!I95,Grunddaten!$8:$8,0))&amp;"","")</f>
        <v/>
      </c>
    </row>
    <row r="96" spans="1:12" x14ac:dyDescent="0.4">
      <c r="A96" s="27">
        <f>IFERROR(IF(AND(A89=A90,A90=A91,A91=A92,A92=A93,A93=A94,A94=A95),IF(A95+1&gt;MATCH(0,Input_Lieferant!$B$9:$B$158,-1),"",A95+1),A95),"")</f>
        <v>14</v>
      </c>
      <c r="B96" s="25" t="str">
        <f t="shared" si="2"/>
        <v>001</v>
      </c>
      <c r="C96" s="31"/>
      <c r="D96" s="31"/>
      <c r="F96" s="31"/>
      <c r="G96" s="31"/>
      <c r="H96" s="31"/>
      <c r="I96" s="26" t="str">
        <f t="shared" si="3"/>
        <v>V_AR_NUMMER</v>
      </c>
      <c r="J96" s="31"/>
      <c r="K96" s="31"/>
      <c r="L96" s="1" t="str">
        <f>_xlfn.IFNA(INDEX(Grunddaten!$A$1:$R$158,MATCH('MARA_KSSK - Klassenzuordnung'!A96,Grunddaten!$A:$A,0),MATCH('MARA_KSSK - Klassenzuordnung'!I96,Grunddaten!$8:$8,0))&amp;"","")</f>
        <v/>
      </c>
    </row>
    <row r="97" spans="1:12" x14ac:dyDescent="0.4">
      <c r="A97" s="27">
        <f>IFERROR(IF(AND(A90=A91,A91=A92,A92=A93,A93=A94,A94=A95,A95=A96),IF(A96+1&gt;MATCH(0,Input_Lieferant!$B$9:$B$158,-1),"",A96+1),A96),"")</f>
        <v>14</v>
      </c>
      <c r="B97" s="25" t="str">
        <f t="shared" si="2"/>
        <v>001</v>
      </c>
      <c r="C97" s="31"/>
      <c r="D97" s="31"/>
      <c r="F97" s="31"/>
      <c r="G97" s="31"/>
      <c r="H97" s="31"/>
      <c r="I97" s="26" t="str">
        <f t="shared" si="3"/>
        <v>V_VERTEILUNG</v>
      </c>
      <c r="J97" s="31"/>
      <c r="K97" s="31"/>
      <c r="L97" s="1" t="str">
        <f>_xlfn.IFNA(INDEX(Grunddaten!$A$1:$R$158,MATCH('MARA_KSSK - Klassenzuordnung'!A97,Grunddaten!$A:$A,0),MATCH('MARA_KSSK - Klassenzuordnung'!I97,Grunddaten!$8:$8,0))&amp;"","")</f>
        <v/>
      </c>
    </row>
    <row r="98" spans="1:12" x14ac:dyDescent="0.4">
      <c r="A98" s="27">
        <f>IFERROR(IF(AND(A91=A92,A92=A93,A93=A94,A94=A95,A95=A96,A96=A97),IF(A97+1&gt;MATCH(0,Input_Lieferant!$B$9:$B$158,-1),"",A97+1),A97),"")</f>
        <v>14</v>
      </c>
      <c r="B98" s="25" t="str">
        <f t="shared" si="2"/>
        <v>001</v>
      </c>
      <c r="C98" s="31"/>
      <c r="D98" s="31"/>
      <c r="F98" s="31"/>
      <c r="G98" s="31"/>
      <c r="H98" s="31"/>
      <c r="I98" s="26" t="str">
        <f t="shared" si="3"/>
        <v>V_BM_SBM</v>
      </c>
      <c r="J98" s="31"/>
      <c r="K98" s="31"/>
      <c r="L98" s="1" t="str">
        <f>_xlfn.IFNA(INDEX(Grunddaten!$A$1:$R$158,MATCH('MARA_KSSK - Klassenzuordnung'!A98,Grunddaten!$A:$A,0),MATCH('MARA_KSSK - Klassenzuordnung'!I98,Grunddaten!$8:$8,0))&amp;"","")</f>
        <v/>
      </c>
    </row>
    <row r="99" spans="1:12" x14ac:dyDescent="0.4">
      <c r="A99" s="27">
        <f>IFERROR(IF(AND(A92=A93,A93=A94,A94=A95,A95=A96,A96=A97,A97=A98),IF(A98+1&gt;MATCH(0,Input_Lieferant!$B$9:$B$158,-1),"",A98+1),A98),"")</f>
        <v>14</v>
      </c>
      <c r="B99" s="25" t="str">
        <f t="shared" si="2"/>
        <v>001</v>
      </c>
      <c r="C99" s="31"/>
      <c r="D99" s="31"/>
      <c r="F99" s="31"/>
      <c r="G99" s="31"/>
      <c r="H99" s="31"/>
      <c r="I99" s="26" t="str">
        <f t="shared" si="3"/>
        <v>V_EXPORTKONTROLLE</v>
      </c>
      <c r="J99" s="31"/>
      <c r="K99" s="31"/>
      <c r="L99" s="1" t="str">
        <f>IF("X"=_xlfn.IFNA(INDEX(Input_Lieferant!$A$9:$AS$158,MATCH('MARA_KSSK - Klassenzuordnung'!A99,Input_Lieferant!$B$9:$B$158,0),MATCH('MARA_KSSK - Klassenzuordnung'!I99,Input_Lieferant!$8:$8,0))&amp;"",""), "X", "")</f>
        <v/>
      </c>
    </row>
    <row r="100" spans="1:12" x14ac:dyDescent="0.4">
      <c r="A100" s="27">
        <f>IFERROR(IF(AND(A93=A94,A94=A95,A95=A96,A96=A97,A97=A98,A98=A99),IF(A99+1&gt;MATCH(0,Input_Lieferant!$B$9:$B$158,-1),"",A99+1),A99),"")</f>
        <v>15</v>
      </c>
      <c r="B100" s="25" t="str">
        <f t="shared" si="2"/>
        <v>001</v>
      </c>
      <c r="C100" s="31"/>
      <c r="D100" s="31"/>
      <c r="F100" s="31"/>
      <c r="G100" s="31"/>
      <c r="H100" s="31"/>
      <c r="I100" s="26" t="str">
        <f t="shared" si="3"/>
        <v>V_VERTEILUNG_PSD</v>
      </c>
      <c r="J100" s="31"/>
      <c r="K100" s="31"/>
      <c r="L100" s="1" t="str">
        <f>IF("X"=_xlfn.IFNA(INDEX(Grunddaten!$A$1:$R$158,MATCH('MARA_KSSK - Klassenzuordnung'!A100,Grunddaten!$A:$A,0),MATCH('MARA_KSSK - Klassenzuordnung'!I100,Grunddaten!$8:$8,0))&amp;"",""), "X", "")</f>
        <v/>
      </c>
    </row>
    <row r="101" spans="1:12" x14ac:dyDescent="0.4">
      <c r="A101" s="27">
        <f>IFERROR(IF(AND(A94=A95,A95=A96,A96=A97,A97=A98,A98=A99,A99=A100),IF(A100+1&gt;MATCH(0,Input_Lieferant!$B$9:$B$158,-1),"",A100+1),A100),"")</f>
        <v>15</v>
      </c>
      <c r="B101" s="25" t="str">
        <f t="shared" si="2"/>
        <v>001</v>
      </c>
      <c r="C101" s="31"/>
      <c r="D101" s="31"/>
      <c r="F101" s="31"/>
      <c r="G101" s="31"/>
      <c r="H101" s="31"/>
      <c r="I101" s="26" t="str">
        <f t="shared" si="3"/>
        <v>V_VERTEILUNG_RUAG</v>
      </c>
      <c r="J101" s="31"/>
      <c r="K101" s="31"/>
      <c r="L101" s="1" t="str">
        <f>_xlfn.IFNA(INDEX(Grunddaten!$A$1:$R$158,MATCH('MARA_KSSK - Klassenzuordnung'!A101,Grunddaten!$A:$A,0),MATCH('MARA_KSSK - Klassenzuordnung'!I101,Grunddaten!$8:$8,0))&amp;"","")</f>
        <v>X</v>
      </c>
    </row>
    <row r="102" spans="1:12" x14ac:dyDescent="0.4">
      <c r="A102" s="27">
        <f>IFERROR(IF(AND(A95=A96,A96=A97,A97=A98,A98=A99,A99=A100,A100=A101),IF(A101+1&gt;MATCH(0,Input_Lieferant!$B$9:$B$158,-1),"",A101+1),A101),"")</f>
        <v>15</v>
      </c>
      <c r="B102" s="25" t="str">
        <f t="shared" si="2"/>
        <v>001</v>
      </c>
      <c r="C102" s="31"/>
      <c r="D102" s="31"/>
      <c r="F102" s="31"/>
      <c r="G102" s="31"/>
      <c r="H102" s="31"/>
      <c r="I102" s="26" t="str">
        <f t="shared" si="3"/>
        <v>V_ZUSATZDATEN</v>
      </c>
      <c r="J102" s="31"/>
      <c r="K102" s="31"/>
      <c r="L102" s="1" t="str">
        <f>_xlfn.IFNA(INDEX(Grunddaten!$A$1:$R$158,MATCH('MARA_KSSK - Klassenzuordnung'!A102,Grunddaten!$A:$A,0),MATCH('MARA_KSSK - Klassenzuordnung'!I102,Grunddaten!$8:$8,0))&amp;"","")</f>
        <v/>
      </c>
    </row>
    <row r="103" spans="1:12" x14ac:dyDescent="0.4">
      <c r="A103" s="27">
        <f>IFERROR(IF(AND(A96=A97,A97=A98,A98=A99,A99=A100,A100=A101,A101=A102),IF(A102+1&gt;MATCH(0,Input_Lieferant!$B$9:$B$158,-1),"",A102+1),A102),"")</f>
        <v>15</v>
      </c>
      <c r="B103" s="25" t="str">
        <f t="shared" si="2"/>
        <v>001</v>
      </c>
      <c r="C103" s="31"/>
      <c r="D103" s="31"/>
      <c r="F103" s="31"/>
      <c r="G103" s="31"/>
      <c r="H103" s="31"/>
      <c r="I103" s="26" t="str">
        <f t="shared" si="3"/>
        <v>V_AR_NUMMER</v>
      </c>
      <c r="J103" s="31"/>
      <c r="K103" s="31"/>
      <c r="L103" s="1" t="str">
        <f>_xlfn.IFNA(INDEX(Grunddaten!$A$1:$R$158,MATCH('MARA_KSSK - Klassenzuordnung'!A103,Grunddaten!$A:$A,0),MATCH('MARA_KSSK - Klassenzuordnung'!I103,Grunddaten!$8:$8,0))&amp;"","")</f>
        <v/>
      </c>
    </row>
    <row r="104" spans="1:12" x14ac:dyDescent="0.4">
      <c r="A104" s="27">
        <f>IFERROR(IF(AND(A97=A98,A98=A99,A99=A100,A100=A101,A101=A102,A102=A103),IF(A103+1&gt;MATCH(0,Input_Lieferant!$B$9:$B$158,-1),"",A103+1),A103),"")</f>
        <v>15</v>
      </c>
      <c r="B104" s="25" t="str">
        <f t="shared" si="2"/>
        <v>001</v>
      </c>
      <c r="C104" s="31"/>
      <c r="D104" s="31"/>
      <c r="F104" s="31"/>
      <c r="G104" s="31"/>
      <c r="H104" s="31"/>
      <c r="I104" s="26" t="str">
        <f t="shared" si="3"/>
        <v>V_VERTEILUNG</v>
      </c>
      <c r="J104" s="31"/>
      <c r="K104" s="31"/>
      <c r="L104" s="1" t="str">
        <f>_xlfn.IFNA(INDEX(Grunddaten!$A$1:$R$158,MATCH('MARA_KSSK - Klassenzuordnung'!A104,Grunddaten!$A:$A,0),MATCH('MARA_KSSK - Klassenzuordnung'!I104,Grunddaten!$8:$8,0))&amp;"","")</f>
        <v/>
      </c>
    </row>
    <row r="105" spans="1:12" x14ac:dyDescent="0.4">
      <c r="A105" s="27">
        <f>IFERROR(IF(AND(A98=A99,A99=A100,A100=A101,A101=A102,A102=A103,A103=A104),IF(A104+1&gt;MATCH(0,Input_Lieferant!$B$9:$B$158,-1),"",A104+1),A104),"")</f>
        <v>15</v>
      </c>
      <c r="B105" s="25" t="str">
        <f t="shared" si="2"/>
        <v>001</v>
      </c>
      <c r="C105" s="31"/>
      <c r="D105" s="31"/>
      <c r="F105" s="31"/>
      <c r="G105" s="31"/>
      <c r="H105" s="31"/>
      <c r="I105" s="26" t="str">
        <f t="shared" si="3"/>
        <v>V_BM_SBM</v>
      </c>
      <c r="J105" s="31"/>
      <c r="K105" s="31"/>
      <c r="L105" s="1" t="str">
        <f>_xlfn.IFNA(INDEX(Grunddaten!$A$1:$R$158,MATCH('MARA_KSSK - Klassenzuordnung'!A105,Grunddaten!$A:$A,0),MATCH('MARA_KSSK - Klassenzuordnung'!I105,Grunddaten!$8:$8,0))&amp;"","")</f>
        <v/>
      </c>
    </row>
    <row r="106" spans="1:12" x14ac:dyDescent="0.4">
      <c r="A106" s="27">
        <f>IFERROR(IF(AND(A99=A100,A100=A101,A101=A102,A102=A103,A103=A104,A104=A105),IF(A105+1&gt;MATCH(0,Input_Lieferant!$B$9:$B$158,-1),"",A105+1),A105),"")</f>
        <v>15</v>
      </c>
      <c r="B106" s="25" t="str">
        <f t="shared" si="2"/>
        <v>001</v>
      </c>
      <c r="C106" s="31"/>
      <c r="D106" s="31"/>
      <c r="F106" s="31"/>
      <c r="G106" s="31"/>
      <c r="H106" s="31"/>
      <c r="I106" s="26" t="str">
        <f t="shared" si="3"/>
        <v>V_EXPORTKONTROLLE</v>
      </c>
      <c r="J106" s="31"/>
      <c r="K106" s="31"/>
      <c r="L106" s="1" t="str">
        <f>IF("X"=_xlfn.IFNA(INDEX(Input_Lieferant!$A$9:$AS$158,MATCH('MARA_KSSK - Klassenzuordnung'!A106,Input_Lieferant!$B$9:$B$158,0),MATCH('MARA_KSSK - Klassenzuordnung'!I106,Input_Lieferant!$8:$8,0))&amp;"",""), "X", "")</f>
        <v/>
      </c>
    </row>
    <row r="107" spans="1:12" x14ac:dyDescent="0.4">
      <c r="A107" s="27">
        <f>IFERROR(IF(AND(A100=A101,A101=A102,A102=A103,A103=A104,A104=A105,A105=A106),IF(A106+1&gt;MATCH(0,Input_Lieferant!$B$9:$B$158,-1),"",A106+1),A106),"")</f>
        <v>16</v>
      </c>
      <c r="B107" s="25" t="str">
        <f t="shared" si="2"/>
        <v>001</v>
      </c>
      <c r="C107" s="31"/>
      <c r="D107" s="31"/>
      <c r="F107" s="31"/>
      <c r="G107" s="31"/>
      <c r="H107" s="31"/>
      <c r="I107" s="26" t="str">
        <f t="shared" si="3"/>
        <v>V_VERTEILUNG_PSD</v>
      </c>
      <c r="J107" s="31"/>
      <c r="K107" s="31"/>
      <c r="L107" s="1" t="str">
        <f>IF("X"=_xlfn.IFNA(INDEX(Grunddaten!$A$1:$R$158,MATCH('MARA_KSSK - Klassenzuordnung'!A107,Grunddaten!$A:$A,0),MATCH('MARA_KSSK - Klassenzuordnung'!I107,Grunddaten!$8:$8,0))&amp;"",""), "X", "")</f>
        <v/>
      </c>
    </row>
    <row r="108" spans="1:12" x14ac:dyDescent="0.4">
      <c r="A108" s="27">
        <f>IFERROR(IF(AND(A101=A102,A102=A103,A103=A104,A104=A105,A105=A106,A106=A107),IF(A107+1&gt;MATCH(0,Input_Lieferant!$B$9:$B$158,-1),"",A107+1),A107),"")</f>
        <v>16</v>
      </c>
      <c r="B108" s="25" t="str">
        <f t="shared" si="2"/>
        <v>001</v>
      </c>
      <c r="C108" s="31"/>
      <c r="D108" s="31"/>
      <c r="F108" s="31"/>
      <c r="G108" s="31"/>
      <c r="H108" s="31"/>
      <c r="I108" s="26" t="str">
        <f t="shared" si="3"/>
        <v>V_VERTEILUNG_RUAG</v>
      </c>
      <c r="J108" s="31"/>
      <c r="K108" s="31"/>
      <c r="L108" s="1" t="str">
        <f>_xlfn.IFNA(INDEX(Grunddaten!$A$1:$R$158,MATCH('MARA_KSSK - Klassenzuordnung'!A108,Grunddaten!$A:$A,0),MATCH('MARA_KSSK - Klassenzuordnung'!I108,Grunddaten!$8:$8,0))&amp;"","")</f>
        <v/>
      </c>
    </row>
    <row r="109" spans="1:12" x14ac:dyDescent="0.4">
      <c r="A109" s="27">
        <f>IFERROR(IF(AND(A102=A103,A103=A104,A104=A105,A105=A106,A106=A107,A107=A108),IF(A108+1&gt;MATCH(0,Input_Lieferant!$B$9:$B$158,-1),"",A108+1),A108),"")</f>
        <v>16</v>
      </c>
      <c r="B109" s="25" t="str">
        <f t="shared" si="2"/>
        <v>001</v>
      </c>
      <c r="C109" s="31"/>
      <c r="D109" s="31"/>
      <c r="F109" s="31"/>
      <c r="G109" s="31"/>
      <c r="H109" s="31"/>
      <c r="I109" s="26" t="str">
        <f t="shared" si="3"/>
        <v>V_ZUSATZDATEN</v>
      </c>
      <c r="J109" s="31"/>
      <c r="K109" s="31"/>
      <c r="L109" s="1" t="str">
        <f>_xlfn.IFNA(INDEX(Grunddaten!$A$1:$R$158,MATCH('MARA_KSSK - Klassenzuordnung'!A109,Grunddaten!$A:$A,0),MATCH('MARA_KSSK - Klassenzuordnung'!I109,Grunddaten!$8:$8,0))&amp;"","")</f>
        <v/>
      </c>
    </row>
    <row r="110" spans="1:12" x14ac:dyDescent="0.4">
      <c r="A110" s="27">
        <f>IFERROR(IF(AND(A103=A104,A104=A105,A105=A106,A106=A107,A107=A108,A108=A109),IF(A109+1&gt;MATCH(0,Input_Lieferant!$B$9:$B$158,-1),"",A109+1),A109),"")</f>
        <v>16</v>
      </c>
      <c r="B110" s="25" t="str">
        <f t="shared" si="2"/>
        <v>001</v>
      </c>
      <c r="C110" s="31"/>
      <c r="D110" s="31"/>
      <c r="F110" s="31"/>
      <c r="G110" s="31"/>
      <c r="H110" s="31"/>
      <c r="I110" s="26" t="str">
        <f t="shared" si="3"/>
        <v>V_AR_NUMMER</v>
      </c>
      <c r="J110" s="31"/>
      <c r="K110" s="31"/>
      <c r="L110" s="1" t="str">
        <f>_xlfn.IFNA(INDEX(Grunddaten!$A$1:$R$158,MATCH('MARA_KSSK - Klassenzuordnung'!A110,Grunddaten!$A:$A,0),MATCH('MARA_KSSK - Klassenzuordnung'!I110,Grunddaten!$8:$8,0))&amp;"","")</f>
        <v/>
      </c>
    </row>
    <row r="111" spans="1:12" x14ac:dyDescent="0.4">
      <c r="A111" s="27">
        <f>IFERROR(IF(AND(A104=A105,A105=A106,A106=A107,A107=A108,A108=A109,A109=A110),IF(A110+1&gt;MATCH(0,Input_Lieferant!$B$9:$B$158,-1),"",A110+1),A110),"")</f>
        <v>16</v>
      </c>
      <c r="B111" s="25" t="str">
        <f t="shared" si="2"/>
        <v>001</v>
      </c>
      <c r="C111" s="31"/>
      <c r="D111" s="31"/>
      <c r="F111" s="31"/>
      <c r="G111" s="31"/>
      <c r="H111" s="31"/>
      <c r="I111" s="26" t="str">
        <f t="shared" si="3"/>
        <v>V_VERTEILUNG</v>
      </c>
      <c r="J111" s="31"/>
      <c r="K111" s="31"/>
      <c r="L111" s="1" t="str">
        <f>_xlfn.IFNA(INDEX(Grunddaten!$A$1:$R$158,MATCH('MARA_KSSK - Klassenzuordnung'!A111,Grunddaten!$A:$A,0),MATCH('MARA_KSSK - Klassenzuordnung'!I111,Grunddaten!$8:$8,0))&amp;"","")</f>
        <v/>
      </c>
    </row>
    <row r="112" spans="1:12" x14ac:dyDescent="0.4">
      <c r="A112" s="27">
        <f>IFERROR(IF(AND(A105=A106,A106=A107,A107=A108,A108=A109,A109=A110,A110=A111),IF(A111+1&gt;MATCH(0,Input_Lieferant!$B$9:$B$158,-1),"",A111+1),A111),"")</f>
        <v>16</v>
      </c>
      <c r="B112" s="25" t="str">
        <f t="shared" si="2"/>
        <v>001</v>
      </c>
      <c r="C112" s="31"/>
      <c r="D112" s="31"/>
      <c r="F112" s="31"/>
      <c r="G112" s="31"/>
      <c r="H112" s="31"/>
      <c r="I112" s="26" t="str">
        <f t="shared" si="3"/>
        <v>V_BM_SBM</v>
      </c>
      <c r="J112" s="31"/>
      <c r="K112" s="31"/>
      <c r="L112" s="1" t="str">
        <f>_xlfn.IFNA(INDEX(Grunddaten!$A$1:$R$158,MATCH('MARA_KSSK - Klassenzuordnung'!A112,Grunddaten!$A:$A,0),MATCH('MARA_KSSK - Klassenzuordnung'!I112,Grunddaten!$8:$8,0))&amp;"","")</f>
        <v/>
      </c>
    </row>
    <row r="113" spans="1:12" x14ac:dyDescent="0.4">
      <c r="A113" s="27">
        <f>IFERROR(IF(AND(A106=A107,A107=A108,A108=A109,A109=A110,A110=A111,A111=A112),IF(A112+1&gt;MATCH(0,Input_Lieferant!$B$9:$B$158,-1),"",A112+1),A112),"")</f>
        <v>16</v>
      </c>
      <c r="B113" s="25" t="str">
        <f t="shared" si="2"/>
        <v>001</v>
      </c>
      <c r="C113" s="31"/>
      <c r="D113" s="31"/>
      <c r="F113" s="31"/>
      <c r="G113" s="31"/>
      <c r="H113" s="31"/>
      <c r="I113" s="26" t="str">
        <f t="shared" si="3"/>
        <v>V_EXPORTKONTROLLE</v>
      </c>
      <c r="J113" s="31"/>
      <c r="K113" s="31"/>
      <c r="L113" s="1" t="str">
        <f>IF("X"=_xlfn.IFNA(INDEX(Input_Lieferant!$A$9:$AS$158,MATCH('MARA_KSSK - Klassenzuordnung'!A113,Input_Lieferant!$B$9:$B$158,0),MATCH('MARA_KSSK - Klassenzuordnung'!I113,Input_Lieferant!$8:$8,0))&amp;"",""), "X", "")</f>
        <v/>
      </c>
    </row>
    <row r="114" spans="1:12" x14ac:dyDescent="0.4">
      <c r="A114" s="27">
        <f>IFERROR(IF(AND(A107=A108,A108=A109,A109=A110,A110=A111,A111=A112,A112=A113),IF(A113+1&gt;MATCH(0,Input_Lieferant!$B$9:$B$158,-1),"",A113+1),A113),"")</f>
        <v>17</v>
      </c>
      <c r="B114" s="25" t="str">
        <f t="shared" si="2"/>
        <v>001</v>
      </c>
      <c r="C114" s="31"/>
      <c r="D114" s="31"/>
      <c r="F114" s="31"/>
      <c r="G114" s="31"/>
      <c r="H114" s="31"/>
      <c r="I114" s="26" t="str">
        <f t="shared" si="3"/>
        <v>V_VERTEILUNG_PSD</v>
      </c>
      <c r="J114" s="31"/>
      <c r="K114" s="31"/>
      <c r="L114" s="1" t="str">
        <f>IF("X"=_xlfn.IFNA(INDEX(Grunddaten!$A$1:$R$158,MATCH('MARA_KSSK - Klassenzuordnung'!A114,Grunddaten!$A:$A,0),MATCH('MARA_KSSK - Klassenzuordnung'!I114,Grunddaten!$8:$8,0))&amp;"",""), "X", "")</f>
        <v>X</v>
      </c>
    </row>
    <row r="115" spans="1:12" x14ac:dyDescent="0.4">
      <c r="A115" s="27">
        <f>IFERROR(IF(AND(A108=A109,A109=A110,A110=A111,A111=A112,A112=A113,A113=A114),IF(A114+1&gt;MATCH(0,Input_Lieferant!$B$9:$B$158,-1),"",A114+1),A114),"")</f>
        <v>17</v>
      </c>
      <c r="B115" s="25" t="str">
        <f t="shared" si="2"/>
        <v>001</v>
      </c>
      <c r="C115" s="31"/>
      <c r="D115" s="31"/>
      <c r="F115" s="31"/>
      <c r="G115" s="31"/>
      <c r="H115" s="31"/>
      <c r="I115" s="26" t="str">
        <f t="shared" si="3"/>
        <v>V_VERTEILUNG_RUAG</v>
      </c>
      <c r="J115" s="31"/>
      <c r="K115" s="31"/>
      <c r="L115" s="1" t="str">
        <f>_xlfn.IFNA(INDEX(Grunddaten!$A$1:$R$158,MATCH('MARA_KSSK - Klassenzuordnung'!A115,Grunddaten!$A:$A,0),MATCH('MARA_KSSK - Klassenzuordnung'!I115,Grunddaten!$8:$8,0))&amp;"","")</f>
        <v/>
      </c>
    </row>
    <row r="116" spans="1:12" x14ac:dyDescent="0.4">
      <c r="A116" s="27">
        <f>IFERROR(IF(AND(A109=A110,A110=A111,A111=A112,A112=A113,A113=A114,A114=A115),IF(A115+1&gt;MATCH(0,Input_Lieferant!$B$9:$B$158,-1),"",A115+1),A115),"")</f>
        <v>17</v>
      </c>
      <c r="B116" s="25" t="str">
        <f t="shared" si="2"/>
        <v>001</v>
      </c>
      <c r="C116" s="31"/>
      <c r="D116" s="31"/>
      <c r="F116" s="31"/>
      <c r="G116" s="31"/>
      <c r="H116" s="31"/>
      <c r="I116" s="26" t="str">
        <f t="shared" si="3"/>
        <v>V_ZUSATZDATEN</v>
      </c>
      <c r="J116" s="31"/>
      <c r="K116" s="31"/>
      <c r="L116" s="1" t="str">
        <f>_xlfn.IFNA(INDEX(Grunddaten!$A$1:$R$158,MATCH('MARA_KSSK - Klassenzuordnung'!A116,Grunddaten!$A:$A,0),MATCH('MARA_KSSK - Klassenzuordnung'!I116,Grunddaten!$8:$8,0))&amp;"","")</f>
        <v/>
      </c>
    </row>
    <row r="117" spans="1:12" x14ac:dyDescent="0.4">
      <c r="A117" s="27">
        <f>IFERROR(IF(AND(A110=A111,A111=A112,A112=A113,A113=A114,A114=A115,A115=A116),IF(A116+1&gt;MATCH(0,Input_Lieferant!$B$9:$B$158,-1),"",A116+1),A116),"")</f>
        <v>17</v>
      </c>
      <c r="B117" s="25" t="str">
        <f t="shared" si="2"/>
        <v>001</v>
      </c>
      <c r="C117" s="31"/>
      <c r="D117" s="31"/>
      <c r="F117" s="31"/>
      <c r="G117" s="31"/>
      <c r="H117" s="31"/>
      <c r="I117" s="26" t="str">
        <f t="shared" si="3"/>
        <v>V_AR_NUMMER</v>
      </c>
      <c r="J117" s="31"/>
      <c r="K117" s="31"/>
      <c r="L117" s="1" t="str">
        <f>_xlfn.IFNA(INDEX(Grunddaten!$A$1:$R$158,MATCH('MARA_KSSK - Klassenzuordnung'!A117,Grunddaten!$A:$A,0),MATCH('MARA_KSSK - Klassenzuordnung'!I117,Grunddaten!$8:$8,0))&amp;"","")</f>
        <v/>
      </c>
    </row>
    <row r="118" spans="1:12" x14ac:dyDescent="0.4">
      <c r="A118" s="27">
        <f>IFERROR(IF(AND(A111=A112,A112=A113,A113=A114,A114=A115,A115=A116,A116=A117),IF(A117+1&gt;MATCH(0,Input_Lieferant!$B$9:$B$158,-1),"",A117+1),A117),"")</f>
        <v>17</v>
      </c>
      <c r="B118" s="25" t="str">
        <f t="shared" si="2"/>
        <v>001</v>
      </c>
      <c r="C118" s="31"/>
      <c r="D118" s="31"/>
      <c r="F118" s="31"/>
      <c r="G118" s="31"/>
      <c r="H118" s="31"/>
      <c r="I118" s="26" t="str">
        <f t="shared" si="3"/>
        <v>V_VERTEILUNG</v>
      </c>
      <c r="J118" s="31"/>
      <c r="K118" s="31"/>
      <c r="L118" s="1" t="str">
        <f>_xlfn.IFNA(INDEX(Grunddaten!$A$1:$R$158,MATCH('MARA_KSSK - Klassenzuordnung'!A118,Grunddaten!$A:$A,0),MATCH('MARA_KSSK - Klassenzuordnung'!I118,Grunddaten!$8:$8,0))&amp;"","")</f>
        <v/>
      </c>
    </row>
    <row r="119" spans="1:12" x14ac:dyDescent="0.4">
      <c r="A119" s="27">
        <f>IFERROR(IF(AND(A112=A113,A113=A114,A114=A115,A115=A116,A116=A117,A117=A118),IF(A118+1&gt;MATCH(0,Input_Lieferant!$B$9:$B$158,-1),"",A118+1),A118),"")</f>
        <v>17</v>
      </c>
      <c r="B119" s="25" t="str">
        <f t="shared" si="2"/>
        <v>001</v>
      </c>
      <c r="C119" s="31"/>
      <c r="D119" s="31"/>
      <c r="F119" s="31"/>
      <c r="G119" s="31"/>
      <c r="H119" s="31"/>
      <c r="I119" s="26" t="str">
        <f t="shared" si="3"/>
        <v>V_BM_SBM</v>
      </c>
      <c r="J119" s="31"/>
      <c r="K119" s="31"/>
      <c r="L119" s="1" t="str">
        <f>_xlfn.IFNA(INDEX(Grunddaten!$A$1:$R$158,MATCH('MARA_KSSK - Klassenzuordnung'!A119,Grunddaten!$A:$A,0),MATCH('MARA_KSSK - Klassenzuordnung'!I119,Grunddaten!$8:$8,0))&amp;"","")</f>
        <v/>
      </c>
    </row>
    <row r="120" spans="1:12" x14ac:dyDescent="0.4">
      <c r="A120" s="27">
        <f>IFERROR(IF(AND(A113=A114,A114=A115,A115=A116,A116=A117,A117=A118,A118=A119),IF(A119+1&gt;MATCH(0,Input_Lieferant!$B$9:$B$158,-1),"",A119+1),A119),"")</f>
        <v>17</v>
      </c>
      <c r="B120" s="25" t="str">
        <f t="shared" si="2"/>
        <v>001</v>
      </c>
      <c r="C120" s="31"/>
      <c r="D120" s="31"/>
      <c r="F120" s="31"/>
      <c r="G120" s="31"/>
      <c r="H120" s="31"/>
      <c r="I120" s="26" t="str">
        <f t="shared" si="3"/>
        <v>V_EXPORTKONTROLLE</v>
      </c>
      <c r="J120" s="31"/>
      <c r="K120" s="31"/>
      <c r="L120" s="1" t="str">
        <f>IF("X"=_xlfn.IFNA(INDEX(Input_Lieferant!$A$9:$AS$158,MATCH('MARA_KSSK - Klassenzuordnung'!A120,Input_Lieferant!$B$9:$B$158,0),MATCH('MARA_KSSK - Klassenzuordnung'!I120,Input_Lieferant!$8:$8,0))&amp;"",""), "X", "")</f>
        <v/>
      </c>
    </row>
    <row r="121" spans="1:12" x14ac:dyDescent="0.4">
      <c r="A121" s="27">
        <f>IFERROR(IF(AND(A114=A115,A115=A116,A116=A117,A117=A118,A118=A119,A119=A120),IF(A120+1&gt;MATCH(0,Input_Lieferant!$B$9:$B$158,-1),"",A120+1),A120),"")</f>
        <v>18</v>
      </c>
      <c r="B121" s="25" t="str">
        <f t="shared" si="2"/>
        <v>001</v>
      </c>
      <c r="C121" s="31"/>
      <c r="D121" s="31"/>
      <c r="F121" s="31"/>
      <c r="G121" s="31"/>
      <c r="H121" s="31"/>
      <c r="I121" s="26" t="str">
        <f t="shared" si="3"/>
        <v>V_VERTEILUNG_PSD</v>
      </c>
      <c r="J121" s="31"/>
      <c r="K121" s="31"/>
      <c r="L121" s="1" t="str">
        <f>IF("X"=_xlfn.IFNA(INDEX(Grunddaten!$A$1:$R$158,MATCH('MARA_KSSK - Klassenzuordnung'!A121,Grunddaten!$A:$A,0),MATCH('MARA_KSSK - Klassenzuordnung'!I121,Grunddaten!$8:$8,0))&amp;"",""), "X", "")</f>
        <v>X</v>
      </c>
    </row>
    <row r="122" spans="1:12" x14ac:dyDescent="0.4">
      <c r="A122" s="27">
        <f>IFERROR(IF(AND(A115=A116,A116=A117,A117=A118,A118=A119,A119=A120,A120=A121),IF(A121+1&gt;MATCH(0,Input_Lieferant!$B$9:$B$158,-1),"",A121+1),A121),"")</f>
        <v>18</v>
      </c>
      <c r="B122" s="25" t="str">
        <f t="shared" si="2"/>
        <v>001</v>
      </c>
      <c r="C122" s="31"/>
      <c r="D122" s="31"/>
      <c r="F122" s="31"/>
      <c r="G122" s="31"/>
      <c r="H122" s="31"/>
      <c r="I122" s="26" t="str">
        <f t="shared" si="3"/>
        <v>V_VERTEILUNG_RUAG</v>
      </c>
      <c r="J122" s="31"/>
      <c r="K122" s="31"/>
      <c r="L122" s="1" t="str">
        <f>_xlfn.IFNA(INDEX(Grunddaten!$A$1:$R$158,MATCH('MARA_KSSK - Klassenzuordnung'!A122,Grunddaten!$A:$A,0),MATCH('MARA_KSSK - Klassenzuordnung'!I122,Grunddaten!$8:$8,0))&amp;"","")</f>
        <v>X</v>
      </c>
    </row>
    <row r="123" spans="1:12" x14ac:dyDescent="0.4">
      <c r="A123" s="27">
        <f>IFERROR(IF(AND(A116=A117,A117=A118,A118=A119,A119=A120,A120=A121,A121=A122),IF(A122+1&gt;MATCH(0,Input_Lieferant!$B$9:$B$158,-1),"",A122+1),A122),"")</f>
        <v>18</v>
      </c>
      <c r="B123" s="25" t="str">
        <f t="shared" si="2"/>
        <v>001</v>
      </c>
      <c r="C123" s="31"/>
      <c r="D123" s="31"/>
      <c r="F123" s="31"/>
      <c r="G123" s="31"/>
      <c r="H123" s="31"/>
      <c r="I123" s="26" t="str">
        <f t="shared" si="3"/>
        <v>V_ZUSATZDATEN</v>
      </c>
      <c r="J123" s="31"/>
      <c r="K123" s="31"/>
      <c r="L123" s="1" t="str">
        <f>_xlfn.IFNA(INDEX(Grunddaten!$A$1:$R$158,MATCH('MARA_KSSK - Klassenzuordnung'!A123,Grunddaten!$A:$A,0),MATCH('MARA_KSSK - Klassenzuordnung'!I123,Grunddaten!$8:$8,0))&amp;"","")</f>
        <v/>
      </c>
    </row>
    <row r="124" spans="1:12" x14ac:dyDescent="0.4">
      <c r="A124" s="27">
        <f>IFERROR(IF(AND(A117=A118,A118=A119,A119=A120,A120=A121,A121=A122,A122=A123),IF(A123+1&gt;MATCH(0,Input_Lieferant!$B$9:$B$158,-1),"",A123+1),A123),"")</f>
        <v>18</v>
      </c>
      <c r="B124" s="25" t="str">
        <f t="shared" si="2"/>
        <v>001</v>
      </c>
      <c r="C124" s="31"/>
      <c r="D124" s="31"/>
      <c r="F124" s="31"/>
      <c r="G124" s="31"/>
      <c r="H124" s="31"/>
      <c r="I124" s="26" t="str">
        <f t="shared" si="3"/>
        <v>V_AR_NUMMER</v>
      </c>
      <c r="J124" s="31"/>
      <c r="K124" s="31"/>
      <c r="L124" s="1" t="str">
        <f>_xlfn.IFNA(INDEX(Grunddaten!$A$1:$R$158,MATCH('MARA_KSSK - Klassenzuordnung'!A124,Grunddaten!$A:$A,0),MATCH('MARA_KSSK - Klassenzuordnung'!I124,Grunddaten!$8:$8,0))&amp;"","")</f>
        <v/>
      </c>
    </row>
    <row r="125" spans="1:12" x14ac:dyDescent="0.4">
      <c r="A125" s="27">
        <f>IFERROR(IF(AND(A118=A119,A119=A120,A120=A121,A121=A122,A122=A123,A123=A124),IF(A124+1&gt;MATCH(0,Input_Lieferant!$B$9:$B$158,-1),"",A124+1),A124),"")</f>
        <v>18</v>
      </c>
      <c r="B125" s="25" t="str">
        <f t="shared" si="2"/>
        <v>001</v>
      </c>
      <c r="C125" s="31"/>
      <c r="D125" s="31"/>
      <c r="F125" s="31"/>
      <c r="G125" s="31"/>
      <c r="H125" s="31"/>
      <c r="I125" s="26" t="str">
        <f t="shared" si="3"/>
        <v>V_VERTEILUNG</v>
      </c>
      <c r="J125" s="31"/>
      <c r="K125" s="31"/>
      <c r="L125" s="1" t="str">
        <f>_xlfn.IFNA(INDEX(Grunddaten!$A$1:$R$158,MATCH('MARA_KSSK - Klassenzuordnung'!A125,Grunddaten!$A:$A,0),MATCH('MARA_KSSK - Klassenzuordnung'!I125,Grunddaten!$8:$8,0))&amp;"","")</f>
        <v/>
      </c>
    </row>
    <row r="126" spans="1:12" x14ac:dyDescent="0.4">
      <c r="A126" s="27">
        <f>IFERROR(IF(AND(A119=A120,A120=A121,A121=A122,A122=A123,A123=A124,A124=A125),IF(A125+1&gt;MATCH(0,Input_Lieferant!$B$9:$B$158,-1),"",A125+1),A125),"")</f>
        <v>18</v>
      </c>
      <c r="B126" s="25" t="str">
        <f t="shared" si="2"/>
        <v>001</v>
      </c>
      <c r="C126" s="31"/>
      <c r="D126" s="31"/>
      <c r="F126" s="31"/>
      <c r="G126" s="31"/>
      <c r="H126" s="31"/>
      <c r="I126" s="26" t="str">
        <f t="shared" si="3"/>
        <v>V_BM_SBM</v>
      </c>
      <c r="J126" s="31"/>
      <c r="K126" s="31"/>
      <c r="L126" s="1" t="str">
        <f>_xlfn.IFNA(INDEX(Grunddaten!$A$1:$R$158,MATCH('MARA_KSSK - Klassenzuordnung'!A126,Grunddaten!$A:$A,0),MATCH('MARA_KSSK - Klassenzuordnung'!I126,Grunddaten!$8:$8,0))&amp;"","")</f>
        <v/>
      </c>
    </row>
    <row r="127" spans="1:12" x14ac:dyDescent="0.4">
      <c r="A127" s="27">
        <f>IFERROR(IF(AND(A120=A121,A121=A122,A122=A123,A123=A124,A124=A125,A125=A126),IF(A126+1&gt;MATCH(0,Input_Lieferant!$B$9:$B$158,-1),"",A126+1),A126),"")</f>
        <v>18</v>
      </c>
      <c r="B127" s="25" t="str">
        <f t="shared" si="2"/>
        <v>001</v>
      </c>
      <c r="C127" s="31"/>
      <c r="D127" s="31"/>
      <c r="F127" s="31"/>
      <c r="G127" s="31"/>
      <c r="H127" s="31"/>
      <c r="I127" s="26" t="str">
        <f t="shared" si="3"/>
        <v>V_EXPORTKONTROLLE</v>
      </c>
      <c r="J127" s="31"/>
      <c r="K127" s="31"/>
      <c r="L127" s="1" t="str">
        <f>IF("X"=_xlfn.IFNA(INDEX(Input_Lieferant!$A$9:$AS$158,MATCH('MARA_KSSK - Klassenzuordnung'!A127,Input_Lieferant!$B$9:$B$158,0),MATCH('MARA_KSSK - Klassenzuordnung'!I127,Input_Lieferant!$8:$8,0))&amp;"",""), "X", "")</f>
        <v/>
      </c>
    </row>
    <row r="128" spans="1:12" x14ac:dyDescent="0.4">
      <c r="A128" s="27">
        <f>IFERROR(IF(AND(A121=A122,A122=A123,A123=A124,A124=A125,A125=A126,A126=A127),IF(A127+1&gt;MATCH(0,Input_Lieferant!$B$9:$B$158,-1),"",A127+1),A127),"")</f>
        <v>19</v>
      </c>
      <c r="B128" s="25" t="str">
        <f t="shared" si="2"/>
        <v>001</v>
      </c>
      <c r="C128" s="31"/>
      <c r="D128" s="31"/>
      <c r="F128" s="31"/>
      <c r="G128" s="31"/>
      <c r="H128" s="31"/>
      <c r="I128" s="26" t="str">
        <f t="shared" si="3"/>
        <v>V_VERTEILUNG_PSD</v>
      </c>
      <c r="J128" s="31"/>
      <c r="K128" s="31"/>
      <c r="L128" s="1" t="str">
        <f>IF("X"=_xlfn.IFNA(INDEX(Grunddaten!$A$1:$R$158,MATCH('MARA_KSSK - Klassenzuordnung'!A128,Grunddaten!$A:$A,0),MATCH('MARA_KSSK - Klassenzuordnung'!I128,Grunddaten!$8:$8,0))&amp;"",""), "X", "")</f>
        <v/>
      </c>
    </row>
    <row r="129" spans="1:12" x14ac:dyDescent="0.4">
      <c r="A129" s="27">
        <f>IFERROR(IF(AND(A122=A123,A123=A124,A124=A125,A125=A126,A126=A127,A127=A128),IF(A128+1&gt;MATCH(0,Input_Lieferant!$B$9:$B$158,-1),"",A128+1),A128),"")</f>
        <v>19</v>
      </c>
      <c r="B129" s="25" t="str">
        <f t="shared" si="2"/>
        <v>001</v>
      </c>
      <c r="C129" s="31"/>
      <c r="D129" s="31"/>
      <c r="F129" s="31"/>
      <c r="G129" s="31"/>
      <c r="H129" s="31"/>
      <c r="I129" s="26" t="str">
        <f t="shared" si="3"/>
        <v>V_VERTEILUNG_RUAG</v>
      </c>
      <c r="J129" s="31"/>
      <c r="K129" s="31"/>
      <c r="L129" s="1" t="str">
        <f>_xlfn.IFNA(INDEX(Grunddaten!$A$1:$R$158,MATCH('MARA_KSSK - Klassenzuordnung'!A129,Grunddaten!$A:$A,0),MATCH('MARA_KSSK - Klassenzuordnung'!I129,Grunddaten!$8:$8,0))&amp;"","")</f>
        <v/>
      </c>
    </row>
    <row r="130" spans="1:12" x14ac:dyDescent="0.4">
      <c r="A130" s="27">
        <f>IFERROR(IF(AND(A123=A124,A124=A125,A125=A126,A126=A127,A127=A128,A128=A129),IF(A129+1&gt;MATCH(0,Input_Lieferant!$B$9:$B$158,-1),"",A129+1),A129),"")</f>
        <v>19</v>
      </c>
      <c r="B130" s="25" t="str">
        <f t="shared" ref="B130:B193" si="4">IF(A130="","","001")</f>
        <v>001</v>
      </c>
      <c r="C130" s="31"/>
      <c r="D130" s="31"/>
      <c r="F130" s="31"/>
      <c r="G130" s="31"/>
      <c r="H130" s="31"/>
      <c r="I130" s="26" t="str">
        <f t="shared" si="3"/>
        <v>V_ZUSATZDATEN</v>
      </c>
      <c r="J130" s="31"/>
      <c r="K130" s="31"/>
      <c r="L130" s="1" t="str">
        <f>_xlfn.IFNA(INDEX(Grunddaten!$A$1:$R$158,MATCH('MARA_KSSK - Klassenzuordnung'!A130,Grunddaten!$A:$A,0),MATCH('MARA_KSSK - Klassenzuordnung'!I130,Grunddaten!$8:$8,0))&amp;"","")</f>
        <v/>
      </c>
    </row>
    <row r="131" spans="1:12" x14ac:dyDescent="0.4">
      <c r="A131" s="27">
        <f>IFERROR(IF(AND(A124=A125,A125=A126,A126=A127,A127=A128,A128=A129,A129=A130),IF(A130+1&gt;MATCH(0,Input_Lieferant!$B$9:$B$158,-1),"",A130+1),A130),"")</f>
        <v>19</v>
      </c>
      <c r="B131" s="25" t="str">
        <f t="shared" si="4"/>
        <v>001</v>
      </c>
      <c r="C131" s="31"/>
      <c r="D131" s="31"/>
      <c r="F131" s="31"/>
      <c r="G131" s="31"/>
      <c r="H131" s="31"/>
      <c r="I131" s="26" t="str">
        <f t="shared" si="3"/>
        <v>V_AR_NUMMER</v>
      </c>
      <c r="J131" s="31"/>
      <c r="K131" s="31"/>
      <c r="L131" s="1" t="str">
        <f>_xlfn.IFNA(INDEX(Grunddaten!$A$1:$R$158,MATCH('MARA_KSSK - Klassenzuordnung'!A131,Grunddaten!$A:$A,0),MATCH('MARA_KSSK - Klassenzuordnung'!I131,Grunddaten!$8:$8,0))&amp;"","")</f>
        <v/>
      </c>
    </row>
    <row r="132" spans="1:12" x14ac:dyDescent="0.4">
      <c r="A132" s="27">
        <f>IFERROR(IF(AND(A125=A126,A126=A127,A127=A128,A128=A129,A129=A130,A130=A131),IF(A131+1&gt;MATCH(0,Input_Lieferant!$B$9:$B$158,-1),"",A131+1),A131),"")</f>
        <v>19</v>
      </c>
      <c r="B132" s="25" t="str">
        <f t="shared" si="4"/>
        <v>001</v>
      </c>
      <c r="C132" s="31"/>
      <c r="D132" s="31"/>
      <c r="F132" s="31"/>
      <c r="G132" s="31"/>
      <c r="H132" s="31"/>
      <c r="I132" s="26" t="str">
        <f t="shared" si="3"/>
        <v>V_VERTEILUNG</v>
      </c>
      <c r="J132" s="31"/>
      <c r="K132" s="31"/>
      <c r="L132" s="1" t="str">
        <f>_xlfn.IFNA(INDEX(Grunddaten!$A$1:$R$158,MATCH('MARA_KSSK - Klassenzuordnung'!A132,Grunddaten!$A:$A,0),MATCH('MARA_KSSK - Klassenzuordnung'!I132,Grunddaten!$8:$8,0))&amp;"","")</f>
        <v/>
      </c>
    </row>
    <row r="133" spans="1:12" x14ac:dyDescent="0.4">
      <c r="A133" s="27">
        <f>IFERROR(IF(AND(A126=A127,A127=A128,A128=A129,A129=A130,A130=A131,A131=A132),IF(A132+1&gt;MATCH(0,Input_Lieferant!$B$9:$B$158,-1),"",A132+1),A132),"")</f>
        <v>19</v>
      </c>
      <c r="B133" s="25" t="str">
        <f t="shared" si="4"/>
        <v>001</v>
      </c>
      <c r="C133" s="31"/>
      <c r="D133" s="31"/>
      <c r="F133" s="31"/>
      <c r="G133" s="31"/>
      <c r="H133" s="31"/>
      <c r="I133" s="26" t="str">
        <f t="shared" si="3"/>
        <v>V_BM_SBM</v>
      </c>
      <c r="J133" s="31"/>
      <c r="K133" s="31"/>
      <c r="L133" s="1" t="str">
        <f>_xlfn.IFNA(INDEX(Grunddaten!$A$1:$R$158,MATCH('MARA_KSSK - Klassenzuordnung'!A133,Grunddaten!$A:$A,0),MATCH('MARA_KSSK - Klassenzuordnung'!I133,Grunddaten!$8:$8,0))&amp;"","")</f>
        <v/>
      </c>
    </row>
    <row r="134" spans="1:12" x14ac:dyDescent="0.4">
      <c r="A134" s="27">
        <f>IFERROR(IF(AND(A127=A128,A128=A129,A129=A130,A130=A131,A131=A132,A132=A133),IF(A133+1&gt;MATCH(0,Input_Lieferant!$B$9:$B$158,-1),"",A133+1),A133),"")</f>
        <v>19</v>
      </c>
      <c r="B134" s="25" t="str">
        <f t="shared" si="4"/>
        <v>001</v>
      </c>
      <c r="C134" s="31"/>
      <c r="D134" s="31"/>
      <c r="F134" s="31"/>
      <c r="G134" s="31"/>
      <c r="H134" s="31"/>
      <c r="I134" s="26" t="str">
        <f t="shared" si="3"/>
        <v>V_EXPORTKONTROLLE</v>
      </c>
      <c r="J134" s="31"/>
      <c r="K134" s="31"/>
      <c r="L134" s="1" t="str">
        <f>IF("X"=_xlfn.IFNA(INDEX(Input_Lieferant!$A$9:$AS$158,MATCH('MARA_KSSK - Klassenzuordnung'!A134,Input_Lieferant!$B$9:$B$158,0),MATCH('MARA_KSSK - Klassenzuordnung'!I134,Input_Lieferant!$8:$8,0))&amp;"",""), "X", "")</f>
        <v/>
      </c>
    </row>
    <row r="135" spans="1:12" x14ac:dyDescent="0.4">
      <c r="A135" s="27">
        <f>IFERROR(IF(AND(A128=A129,A129=A130,A130=A131,A131=A132,A132=A133,A133=A134),IF(A134+1&gt;MATCH(0,Input_Lieferant!$B$9:$B$158,-1),"",A134+1),A134),"")</f>
        <v>20</v>
      </c>
      <c r="B135" s="25" t="str">
        <f t="shared" si="4"/>
        <v>001</v>
      </c>
      <c r="C135" s="31"/>
      <c r="D135" s="31"/>
      <c r="F135" s="31"/>
      <c r="G135" s="31"/>
      <c r="H135" s="31"/>
      <c r="I135" s="26" t="str">
        <f t="shared" si="3"/>
        <v>V_VERTEILUNG_PSD</v>
      </c>
      <c r="J135" s="31"/>
      <c r="K135" s="31"/>
      <c r="L135" s="1" t="str">
        <f>IF("X"=_xlfn.IFNA(INDEX(Grunddaten!$A$1:$R$158,MATCH('MARA_KSSK - Klassenzuordnung'!A135,Grunddaten!$A:$A,0),MATCH('MARA_KSSK - Klassenzuordnung'!I135,Grunddaten!$8:$8,0))&amp;"",""), "X", "")</f>
        <v>X</v>
      </c>
    </row>
    <row r="136" spans="1:12" x14ac:dyDescent="0.4">
      <c r="A136" s="27">
        <f>IFERROR(IF(AND(A129=A130,A130=A131,A131=A132,A132=A133,A133=A134,A134=A135),IF(A135+1&gt;MATCH(0,Input_Lieferant!$B$9:$B$158,-1),"",A135+1),A135),"")</f>
        <v>20</v>
      </c>
      <c r="B136" s="25" t="str">
        <f t="shared" si="4"/>
        <v>001</v>
      </c>
      <c r="C136" s="31"/>
      <c r="D136" s="31"/>
      <c r="F136" s="31"/>
      <c r="G136" s="31"/>
      <c r="H136" s="31"/>
      <c r="I136" s="26" t="str">
        <f t="shared" si="3"/>
        <v>V_VERTEILUNG_RUAG</v>
      </c>
      <c r="J136" s="31"/>
      <c r="K136" s="31"/>
      <c r="L136" s="1" t="str">
        <f>_xlfn.IFNA(INDEX(Grunddaten!$A$1:$R$158,MATCH('MARA_KSSK - Klassenzuordnung'!A136,Grunddaten!$A:$A,0),MATCH('MARA_KSSK - Klassenzuordnung'!I136,Grunddaten!$8:$8,0))&amp;"","")</f>
        <v/>
      </c>
    </row>
    <row r="137" spans="1:12" x14ac:dyDescent="0.4">
      <c r="A137" s="27">
        <f>IFERROR(IF(AND(A130=A131,A131=A132,A132=A133,A133=A134,A134=A135,A135=A136),IF(A136+1&gt;MATCH(0,Input_Lieferant!$B$9:$B$158,-1),"",A136+1),A136),"")</f>
        <v>20</v>
      </c>
      <c r="B137" s="25" t="str">
        <f t="shared" si="4"/>
        <v>001</v>
      </c>
      <c r="C137" s="31"/>
      <c r="D137" s="31"/>
      <c r="F137" s="31"/>
      <c r="G137" s="31"/>
      <c r="H137" s="31"/>
      <c r="I137" s="26" t="str">
        <f t="shared" ref="I137:I200" si="5">IF(A137="","",I130)</f>
        <v>V_ZUSATZDATEN</v>
      </c>
      <c r="J137" s="31"/>
      <c r="K137" s="31"/>
      <c r="L137" s="1" t="str">
        <f>_xlfn.IFNA(INDEX(Grunddaten!$A$1:$R$158,MATCH('MARA_KSSK - Klassenzuordnung'!A137,Grunddaten!$A:$A,0),MATCH('MARA_KSSK - Klassenzuordnung'!I137,Grunddaten!$8:$8,0))&amp;"","")</f>
        <v/>
      </c>
    </row>
    <row r="138" spans="1:12" x14ac:dyDescent="0.4">
      <c r="A138" s="27">
        <f>IFERROR(IF(AND(A131=A132,A132=A133,A133=A134,A134=A135,A135=A136,A136=A137),IF(A137+1&gt;MATCH(0,Input_Lieferant!$B$9:$B$158,-1),"",A137+1),A137),"")</f>
        <v>20</v>
      </c>
      <c r="B138" s="25" t="str">
        <f t="shared" si="4"/>
        <v>001</v>
      </c>
      <c r="C138" s="31"/>
      <c r="D138" s="31"/>
      <c r="F138" s="31"/>
      <c r="G138" s="31"/>
      <c r="H138" s="31"/>
      <c r="I138" s="26" t="str">
        <f t="shared" si="5"/>
        <v>V_AR_NUMMER</v>
      </c>
      <c r="J138" s="31"/>
      <c r="K138" s="31"/>
      <c r="L138" s="1" t="str">
        <f>_xlfn.IFNA(INDEX(Grunddaten!$A$1:$R$158,MATCH('MARA_KSSK - Klassenzuordnung'!A138,Grunddaten!$A:$A,0),MATCH('MARA_KSSK - Klassenzuordnung'!I138,Grunddaten!$8:$8,0))&amp;"","")</f>
        <v/>
      </c>
    </row>
    <row r="139" spans="1:12" x14ac:dyDescent="0.4">
      <c r="A139" s="27">
        <f>IFERROR(IF(AND(A132=A133,A133=A134,A134=A135,A135=A136,A136=A137,A137=A138),IF(A138+1&gt;MATCH(0,Input_Lieferant!$B$9:$B$158,-1),"",A138+1),A138),"")</f>
        <v>20</v>
      </c>
      <c r="B139" s="25" t="str">
        <f t="shared" si="4"/>
        <v>001</v>
      </c>
      <c r="C139" s="31"/>
      <c r="D139" s="31"/>
      <c r="F139" s="31"/>
      <c r="G139" s="31"/>
      <c r="H139" s="31"/>
      <c r="I139" s="26" t="str">
        <f t="shared" si="5"/>
        <v>V_VERTEILUNG</v>
      </c>
      <c r="J139" s="31"/>
      <c r="K139" s="31"/>
      <c r="L139" s="1" t="str">
        <f>_xlfn.IFNA(INDEX(Grunddaten!$A$1:$R$158,MATCH('MARA_KSSK - Klassenzuordnung'!A139,Grunddaten!$A:$A,0),MATCH('MARA_KSSK - Klassenzuordnung'!I139,Grunddaten!$8:$8,0))&amp;"","")</f>
        <v/>
      </c>
    </row>
    <row r="140" spans="1:12" x14ac:dyDescent="0.4">
      <c r="A140" s="27">
        <f>IFERROR(IF(AND(A133=A134,A134=A135,A135=A136,A136=A137,A137=A138,A138=A139),IF(A139+1&gt;MATCH(0,Input_Lieferant!$B$9:$B$158,-1),"",A139+1),A139),"")</f>
        <v>20</v>
      </c>
      <c r="B140" s="25" t="str">
        <f t="shared" si="4"/>
        <v>001</v>
      </c>
      <c r="C140" s="31"/>
      <c r="D140" s="31"/>
      <c r="F140" s="31"/>
      <c r="G140" s="31"/>
      <c r="H140" s="31"/>
      <c r="I140" s="26" t="str">
        <f t="shared" si="5"/>
        <v>V_BM_SBM</v>
      </c>
      <c r="J140" s="31"/>
      <c r="K140" s="31"/>
      <c r="L140" s="1" t="str">
        <f>_xlfn.IFNA(INDEX(Grunddaten!$A$1:$R$158,MATCH('MARA_KSSK - Klassenzuordnung'!A140,Grunddaten!$A:$A,0),MATCH('MARA_KSSK - Klassenzuordnung'!I140,Grunddaten!$8:$8,0))&amp;"","")</f>
        <v/>
      </c>
    </row>
    <row r="141" spans="1:12" x14ac:dyDescent="0.4">
      <c r="A141" s="27">
        <f>IFERROR(IF(AND(A134=A135,A135=A136,A136=A137,A137=A138,A138=A139,A139=A140),IF(A140+1&gt;MATCH(0,Input_Lieferant!$B$9:$B$158,-1),"",A140+1),A140),"")</f>
        <v>20</v>
      </c>
      <c r="B141" s="25" t="str">
        <f t="shared" si="4"/>
        <v>001</v>
      </c>
      <c r="C141" s="31"/>
      <c r="D141" s="31"/>
      <c r="F141" s="31"/>
      <c r="G141" s="31"/>
      <c r="H141" s="31"/>
      <c r="I141" s="26" t="str">
        <f t="shared" si="5"/>
        <v>V_EXPORTKONTROLLE</v>
      </c>
      <c r="J141" s="31"/>
      <c r="K141" s="31"/>
      <c r="L141" s="1" t="str">
        <f>IF("X"=_xlfn.IFNA(INDEX(Input_Lieferant!$A$9:$AS$158,MATCH('MARA_KSSK - Klassenzuordnung'!A141,Input_Lieferant!$B$9:$B$158,0),MATCH('MARA_KSSK - Klassenzuordnung'!I141,Input_Lieferant!$8:$8,0))&amp;"",""), "X", "")</f>
        <v/>
      </c>
    </row>
    <row r="142" spans="1:12" x14ac:dyDescent="0.4">
      <c r="A142" s="27">
        <f>IFERROR(IF(AND(A135=A136,A136=A137,A137=A138,A138=A139,A139=A140,A140=A141),IF(A141+1&gt;MATCH(0,Input_Lieferant!$B$9:$B$158,-1),"",A141+1),A141),"")</f>
        <v>21</v>
      </c>
      <c r="B142" s="25" t="str">
        <f t="shared" si="4"/>
        <v>001</v>
      </c>
      <c r="C142" s="31"/>
      <c r="D142" s="31"/>
      <c r="F142" s="31"/>
      <c r="G142" s="31"/>
      <c r="H142" s="31"/>
      <c r="I142" s="26" t="str">
        <f t="shared" si="5"/>
        <v>V_VERTEILUNG_PSD</v>
      </c>
      <c r="J142" s="31"/>
      <c r="K142" s="31"/>
      <c r="L142" s="1" t="str">
        <f>IF("X"=_xlfn.IFNA(INDEX(Grunddaten!$A$1:$R$158,MATCH('MARA_KSSK - Klassenzuordnung'!A142,Grunddaten!$A:$A,0),MATCH('MARA_KSSK - Klassenzuordnung'!I142,Grunddaten!$8:$8,0))&amp;"",""), "X", "")</f>
        <v>X</v>
      </c>
    </row>
    <row r="143" spans="1:12" x14ac:dyDescent="0.4">
      <c r="A143" s="27">
        <f>IFERROR(IF(AND(A136=A137,A137=A138,A138=A139,A139=A140,A140=A141,A141=A142),IF(A142+1&gt;MATCH(0,Input_Lieferant!$B$9:$B$158,-1),"",A142+1),A142),"")</f>
        <v>21</v>
      </c>
      <c r="B143" s="25" t="str">
        <f t="shared" si="4"/>
        <v>001</v>
      </c>
      <c r="C143" s="31"/>
      <c r="D143" s="31"/>
      <c r="F143" s="31"/>
      <c r="G143" s="31"/>
      <c r="H143" s="31"/>
      <c r="I143" s="26" t="str">
        <f t="shared" si="5"/>
        <v>V_VERTEILUNG_RUAG</v>
      </c>
      <c r="J143" s="31"/>
      <c r="K143" s="31"/>
      <c r="L143" s="1" t="str">
        <f>_xlfn.IFNA(INDEX(Grunddaten!$A$1:$R$158,MATCH('MARA_KSSK - Klassenzuordnung'!A143,Grunddaten!$A:$A,0),MATCH('MARA_KSSK - Klassenzuordnung'!I143,Grunddaten!$8:$8,0))&amp;"","")</f>
        <v>X</v>
      </c>
    </row>
    <row r="144" spans="1:12" x14ac:dyDescent="0.4">
      <c r="A144" s="27">
        <f>IFERROR(IF(AND(A137=A138,A138=A139,A139=A140,A140=A141,A141=A142,A142=A143),IF(A143+1&gt;MATCH(0,Input_Lieferant!$B$9:$B$158,-1),"",A143+1),A143),"")</f>
        <v>21</v>
      </c>
      <c r="B144" s="25" t="str">
        <f t="shared" si="4"/>
        <v>001</v>
      </c>
      <c r="C144" s="31"/>
      <c r="D144" s="31"/>
      <c r="F144" s="31"/>
      <c r="G144" s="31"/>
      <c r="H144" s="31"/>
      <c r="I144" s="26" t="str">
        <f t="shared" si="5"/>
        <v>V_ZUSATZDATEN</v>
      </c>
      <c r="J144" s="31"/>
      <c r="K144" s="31"/>
      <c r="L144" s="1" t="str">
        <f>_xlfn.IFNA(INDEX(Grunddaten!$A$1:$R$158,MATCH('MARA_KSSK - Klassenzuordnung'!A144,Grunddaten!$A:$A,0),MATCH('MARA_KSSK - Klassenzuordnung'!I144,Grunddaten!$8:$8,0))&amp;"","")</f>
        <v/>
      </c>
    </row>
    <row r="145" spans="1:12" x14ac:dyDescent="0.4">
      <c r="A145" s="27">
        <f>IFERROR(IF(AND(A138=A139,A139=A140,A140=A141,A141=A142,A142=A143,A143=A144),IF(A144+1&gt;MATCH(0,Input_Lieferant!$B$9:$B$158,-1),"",A144+1),A144),"")</f>
        <v>21</v>
      </c>
      <c r="B145" s="25" t="str">
        <f t="shared" si="4"/>
        <v>001</v>
      </c>
      <c r="C145" s="31"/>
      <c r="D145" s="31"/>
      <c r="F145" s="31"/>
      <c r="G145" s="31"/>
      <c r="H145" s="31"/>
      <c r="I145" s="26" t="str">
        <f t="shared" si="5"/>
        <v>V_AR_NUMMER</v>
      </c>
      <c r="J145" s="31"/>
      <c r="K145" s="31"/>
      <c r="L145" s="1" t="str">
        <f>_xlfn.IFNA(INDEX(Grunddaten!$A$1:$R$158,MATCH('MARA_KSSK - Klassenzuordnung'!A145,Grunddaten!$A:$A,0),MATCH('MARA_KSSK - Klassenzuordnung'!I145,Grunddaten!$8:$8,0))&amp;"","")</f>
        <v/>
      </c>
    </row>
    <row r="146" spans="1:12" x14ac:dyDescent="0.4">
      <c r="A146" s="27">
        <f>IFERROR(IF(AND(A139=A140,A140=A141,A141=A142,A142=A143,A143=A144,A144=A145),IF(A145+1&gt;MATCH(0,Input_Lieferant!$B$9:$B$158,-1),"",A145+1),A145),"")</f>
        <v>21</v>
      </c>
      <c r="B146" s="25" t="str">
        <f t="shared" si="4"/>
        <v>001</v>
      </c>
      <c r="C146" s="31"/>
      <c r="D146" s="31"/>
      <c r="F146" s="31"/>
      <c r="G146" s="31"/>
      <c r="H146" s="31"/>
      <c r="I146" s="26" t="str">
        <f t="shared" si="5"/>
        <v>V_VERTEILUNG</v>
      </c>
      <c r="J146" s="31"/>
      <c r="K146" s="31"/>
      <c r="L146" s="1" t="str">
        <f>_xlfn.IFNA(INDEX(Grunddaten!$A$1:$R$158,MATCH('MARA_KSSK - Klassenzuordnung'!A146,Grunddaten!$A:$A,0),MATCH('MARA_KSSK - Klassenzuordnung'!I146,Grunddaten!$8:$8,0))&amp;"","")</f>
        <v/>
      </c>
    </row>
    <row r="147" spans="1:12" x14ac:dyDescent="0.4">
      <c r="A147" s="27">
        <f>IFERROR(IF(AND(A140=A141,A141=A142,A142=A143,A143=A144,A144=A145,A145=A146),IF(A146+1&gt;MATCH(0,Input_Lieferant!$B$9:$B$158,-1),"",A146+1),A146),"")</f>
        <v>21</v>
      </c>
      <c r="B147" s="25" t="str">
        <f t="shared" si="4"/>
        <v>001</v>
      </c>
      <c r="C147" s="31"/>
      <c r="D147" s="31"/>
      <c r="F147" s="31"/>
      <c r="G147" s="31"/>
      <c r="H147" s="31"/>
      <c r="I147" s="26" t="str">
        <f t="shared" si="5"/>
        <v>V_BM_SBM</v>
      </c>
      <c r="J147" s="31"/>
      <c r="K147" s="31"/>
      <c r="L147" s="1" t="str">
        <f>_xlfn.IFNA(INDEX(Grunddaten!$A$1:$R$158,MATCH('MARA_KSSK - Klassenzuordnung'!A147,Grunddaten!$A:$A,0),MATCH('MARA_KSSK - Klassenzuordnung'!I147,Grunddaten!$8:$8,0))&amp;"","")</f>
        <v/>
      </c>
    </row>
    <row r="148" spans="1:12" x14ac:dyDescent="0.4">
      <c r="A148" s="27">
        <f>IFERROR(IF(AND(A141=A142,A142=A143,A143=A144,A144=A145,A145=A146,A146=A147),IF(A147+1&gt;MATCH(0,Input_Lieferant!$B$9:$B$158,-1),"",A147+1),A147),"")</f>
        <v>21</v>
      </c>
      <c r="B148" s="25" t="str">
        <f t="shared" si="4"/>
        <v>001</v>
      </c>
      <c r="C148" s="31"/>
      <c r="D148" s="31"/>
      <c r="F148" s="31"/>
      <c r="G148" s="31"/>
      <c r="H148" s="31"/>
      <c r="I148" s="26" t="str">
        <f t="shared" si="5"/>
        <v>V_EXPORTKONTROLLE</v>
      </c>
      <c r="J148" s="31"/>
      <c r="K148" s="31"/>
      <c r="L148" s="1" t="str">
        <f>IF("X"=_xlfn.IFNA(INDEX(Input_Lieferant!$A$9:$AS$158,MATCH('MARA_KSSK - Klassenzuordnung'!A148,Input_Lieferant!$B$9:$B$158,0),MATCH('MARA_KSSK - Klassenzuordnung'!I148,Input_Lieferant!$8:$8,0))&amp;"",""), "X", "")</f>
        <v/>
      </c>
    </row>
    <row r="149" spans="1:12" x14ac:dyDescent="0.4">
      <c r="A149" s="27">
        <f>IFERROR(IF(AND(A142=A143,A143=A144,A144=A145,A145=A146,A146=A147,A147=A148),IF(A148+1&gt;MATCH(0,Input_Lieferant!$B$9:$B$158,-1),"",A148+1),A148),"")</f>
        <v>22</v>
      </c>
      <c r="B149" s="25" t="str">
        <f t="shared" si="4"/>
        <v>001</v>
      </c>
      <c r="C149" s="31"/>
      <c r="D149" s="31"/>
      <c r="F149" s="31"/>
      <c r="G149" s="31"/>
      <c r="H149" s="31"/>
      <c r="I149" s="26" t="str">
        <f t="shared" si="5"/>
        <v>V_VERTEILUNG_PSD</v>
      </c>
      <c r="J149" s="31"/>
      <c r="K149" s="31"/>
      <c r="L149" s="1" t="str">
        <f>IF("X"=_xlfn.IFNA(INDEX(Grunddaten!$A$1:$R$158,MATCH('MARA_KSSK - Klassenzuordnung'!A149,Grunddaten!$A:$A,0),MATCH('MARA_KSSK - Klassenzuordnung'!I149,Grunddaten!$8:$8,0))&amp;"",""), "X", "")</f>
        <v>X</v>
      </c>
    </row>
    <row r="150" spans="1:12" x14ac:dyDescent="0.4">
      <c r="A150" s="27">
        <f>IFERROR(IF(AND(A143=A144,A144=A145,A145=A146,A146=A147,A147=A148,A148=A149),IF(A149+1&gt;MATCH(0,Input_Lieferant!$B$9:$B$158,-1),"",A149+1),A149),"")</f>
        <v>22</v>
      </c>
      <c r="B150" s="25" t="str">
        <f t="shared" si="4"/>
        <v>001</v>
      </c>
      <c r="C150" s="31"/>
      <c r="D150" s="31"/>
      <c r="F150" s="31"/>
      <c r="G150" s="31"/>
      <c r="H150" s="31"/>
      <c r="I150" s="26" t="str">
        <f t="shared" si="5"/>
        <v>V_VERTEILUNG_RUAG</v>
      </c>
      <c r="J150" s="31"/>
      <c r="K150" s="31"/>
      <c r="L150" s="1" t="str">
        <f>_xlfn.IFNA(INDEX(Grunddaten!$A$1:$R$158,MATCH('MARA_KSSK - Klassenzuordnung'!A150,Grunddaten!$A:$A,0),MATCH('MARA_KSSK - Klassenzuordnung'!I150,Grunddaten!$8:$8,0))&amp;"","")</f>
        <v/>
      </c>
    </row>
    <row r="151" spans="1:12" x14ac:dyDescent="0.4">
      <c r="A151" s="27">
        <f>IFERROR(IF(AND(A144=A145,A145=A146,A146=A147,A147=A148,A148=A149,A149=A150),IF(A150+1&gt;MATCH(0,Input_Lieferant!$B$9:$B$158,-1),"",A150+1),A150),"")</f>
        <v>22</v>
      </c>
      <c r="B151" s="25" t="str">
        <f t="shared" si="4"/>
        <v>001</v>
      </c>
      <c r="C151" s="31"/>
      <c r="D151" s="31"/>
      <c r="F151" s="31"/>
      <c r="G151" s="31"/>
      <c r="H151" s="31"/>
      <c r="I151" s="26" t="str">
        <f t="shared" si="5"/>
        <v>V_ZUSATZDATEN</v>
      </c>
      <c r="J151" s="31"/>
      <c r="K151" s="31"/>
      <c r="L151" s="1" t="str">
        <f>_xlfn.IFNA(INDEX(Grunddaten!$A$1:$R$158,MATCH('MARA_KSSK - Klassenzuordnung'!A151,Grunddaten!$A:$A,0),MATCH('MARA_KSSK - Klassenzuordnung'!I151,Grunddaten!$8:$8,0))&amp;"","")</f>
        <v/>
      </c>
    </row>
    <row r="152" spans="1:12" x14ac:dyDescent="0.4">
      <c r="A152" s="27">
        <f>IFERROR(IF(AND(A145=A146,A146=A147,A147=A148,A148=A149,A149=A150,A150=A151),IF(A151+1&gt;MATCH(0,Input_Lieferant!$B$9:$B$158,-1),"",A151+1),A151),"")</f>
        <v>22</v>
      </c>
      <c r="B152" s="25" t="str">
        <f t="shared" si="4"/>
        <v>001</v>
      </c>
      <c r="C152" s="31"/>
      <c r="D152" s="31"/>
      <c r="F152" s="31"/>
      <c r="G152" s="31"/>
      <c r="H152" s="31"/>
      <c r="I152" s="26" t="str">
        <f t="shared" si="5"/>
        <v>V_AR_NUMMER</v>
      </c>
      <c r="J152" s="31"/>
      <c r="K152" s="31"/>
      <c r="L152" s="1" t="str">
        <f>_xlfn.IFNA(INDEX(Grunddaten!$A$1:$R$158,MATCH('MARA_KSSK - Klassenzuordnung'!A152,Grunddaten!$A:$A,0),MATCH('MARA_KSSK - Klassenzuordnung'!I152,Grunddaten!$8:$8,0))&amp;"","")</f>
        <v/>
      </c>
    </row>
    <row r="153" spans="1:12" x14ac:dyDescent="0.4">
      <c r="A153" s="27">
        <f>IFERROR(IF(AND(A146=A147,A147=A148,A148=A149,A149=A150,A150=A151,A151=A152),IF(A152+1&gt;MATCH(0,Input_Lieferant!$B$9:$B$158,-1),"",A152+1),A152),"")</f>
        <v>22</v>
      </c>
      <c r="B153" s="25" t="str">
        <f t="shared" si="4"/>
        <v>001</v>
      </c>
      <c r="C153" s="31"/>
      <c r="D153" s="31"/>
      <c r="F153" s="31"/>
      <c r="G153" s="31"/>
      <c r="H153" s="31"/>
      <c r="I153" s="26" t="str">
        <f t="shared" si="5"/>
        <v>V_VERTEILUNG</v>
      </c>
      <c r="J153" s="31"/>
      <c r="K153" s="31"/>
      <c r="L153" s="1" t="str">
        <f>_xlfn.IFNA(INDEX(Grunddaten!$A$1:$R$158,MATCH('MARA_KSSK - Klassenzuordnung'!A153,Grunddaten!$A:$A,0),MATCH('MARA_KSSK - Klassenzuordnung'!I153,Grunddaten!$8:$8,0))&amp;"","")</f>
        <v/>
      </c>
    </row>
    <row r="154" spans="1:12" x14ac:dyDescent="0.4">
      <c r="A154" s="27">
        <f>IFERROR(IF(AND(A147=A148,A148=A149,A149=A150,A150=A151,A151=A152,A152=A153),IF(A153+1&gt;MATCH(0,Input_Lieferant!$B$9:$B$158,-1),"",A153+1),A153),"")</f>
        <v>22</v>
      </c>
      <c r="B154" s="25" t="str">
        <f t="shared" si="4"/>
        <v>001</v>
      </c>
      <c r="C154" s="31"/>
      <c r="D154" s="31"/>
      <c r="F154" s="31"/>
      <c r="G154" s="31"/>
      <c r="H154" s="31"/>
      <c r="I154" s="26" t="str">
        <f t="shared" si="5"/>
        <v>V_BM_SBM</v>
      </c>
      <c r="J154" s="31"/>
      <c r="K154" s="31"/>
      <c r="L154" s="1" t="str">
        <f>_xlfn.IFNA(INDEX(Grunddaten!$A$1:$R$158,MATCH('MARA_KSSK - Klassenzuordnung'!A154,Grunddaten!$A:$A,0),MATCH('MARA_KSSK - Klassenzuordnung'!I154,Grunddaten!$8:$8,0))&amp;"","")</f>
        <v/>
      </c>
    </row>
    <row r="155" spans="1:12" x14ac:dyDescent="0.4">
      <c r="A155" s="27">
        <f>IFERROR(IF(AND(A148=A149,A149=A150,A150=A151,A151=A152,A152=A153,A153=A154),IF(A154+1&gt;MATCH(0,Input_Lieferant!$B$9:$B$158,-1),"",A154+1),A154),"")</f>
        <v>22</v>
      </c>
      <c r="B155" s="25" t="str">
        <f t="shared" si="4"/>
        <v>001</v>
      </c>
      <c r="C155" s="31"/>
      <c r="D155" s="31"/>
      <c r="F155" s="31"/>
      <c r="G155" s="31"/>
      <c r="H155" s="31"/>
      <c r="I155" s="26" t="str">
        <f t="shared" si="5"/>
        <v>V_EXPORTKONTROLLE</v>
      </c>
      <c r="J155" s="31"/>
      <c r="K155" s="31"/>
      <c r="L155" s="1" t="str">
        <f>IF("X"=_xlfn.IFNA(INDEX(Input_Lieferant!$A$9:$AS$158,MATCH('MARA_KSSK - Klassenzuordnung'!A155,Input_Lieferant!$B$9:$B$158,0),MATCH('MARA_KSSK - Klassenzuordnung'!I155,Input_Lieferant!$8:$8,0))&amp;"",""), "X", "")</f>
        <v/>
      </c>
    </row>
    <row r="156" spans="1:12" x14ac:dyDescent="0.4">
      <c r="A156" s="27">
        <f>IFERROR(IF(AND(A149=A150,A150=A151,A151=A152,A152=A153,A153=A154,A154=A155),IF(A155+1&gt;MATCH(0,Input_Lieferant!$B$9:$B$158,-1),"",A155+1),A155),"")</f>
        <v>23</v>
      </c>
      <c r="B156" s="25" t="str">
        <f t="shared" si="4"/>
        <v>001</v>
      </c>
      <c r="C156" s="31"/>
      <c r="D156" s="31"/>
      <c r="F156" s="31"/>
      <c r="G156" s="31"/>
      <c r="H156" s="31"/>
      <c r="I156" s="26" t="str">
        <f t="shared" si="5"/>
        <v>V_VERTEILUNG_PSD</v>
      </c>
      <c r="J156" s="31"/>
      <c r="K156" s="31"/>
      <c r="L156" s="1" t="str">
        <f>IF("X"=_xlfn.IFNA(INDEX(Grunddaten!$A$1:$R$158,MATCH('MARA_KSSK - Klassenzuordnung'!A156,Grunddaten!$A:$A,0),MATCH('MARA_KSSK - Klassenzuordnung'!I156,Grunddaten!$8:$8,0))&amp;"",""), "X", "")</f>
        <v/>
      </c>
    </row>
    <row r="157" spans="1:12" x14ac:dyDescent="0.4">
      <c r="A157" s="27">
        <f>IFERROR(IF(AND(A150=A151,A151=A152,A152=A153,A153=A154,A154=A155,A155=A156),IF(A156+1&gt;MATCH(0,Input_Lieferant!$B$9:$B$158,-1),"",A156+1),A156),"")</f>
        <v>23</v>
      </c>
      <c r="B157" s="25" t="str">
        <f t="shared" si="4"/>
        <v>001</v>
      </c>
      <c r="C157" s="31"/>
      <c r="D157" s="31"/>
      <c r="F157" s="31"/>
      <c r="G157" s="31"/>
      <c r="H157" s="31"/>
      <c r="I157" s="26" t="str">
        <f t="shared" si="5"/>
        <v>V_VERTEILUNG_RUAG</v>
      </c>
      <c r="J157" s="31"/>
      <c r="K157" s="31"/>
      <c r="L157" s="1" t="str">
        <f>_xlfn.IFNA(INDEX(Grunddaten!$A$1:$R$158,MATCH('MARA_KSSK - Klassenzuordnung'!A157,Grunddaten!$A:$A,0),MATCH('MARA_KSSK - Klassenzuordnung'!I157,Grunddaten!$8:$8,0))&amp;"","")</f>
        <v>X</v>
      </c>
    </row>
    <row r="158" spans="1:12" x14ac:dyDescent="0.4">
      <c r="A158" s="27">
        <f>IFERROR(IF(AND(A151=A152,A152=A153,A153=A154,A154=A155,A155=A156,A156=A157),IF(A157+1&gt;MATCH(0,Input_Lieferant!$B$9:$B$158,-1),"",A157+1),A157),"")</f>
        <v>23</v>
      </c>
      <c r="B158" s="25" t="str">
        <f t="shared" si="4"/>
        <v>001</v>
      </c>
      <c r="C158" s="31"/>
      <c r="D158" s="31"/>
      <c r="F158" s="31"/>
      <c r="G158" s="31"/>
      <c r="H158" s="31"/>
      <c r="I158" s="26" t="str">
        <f t="shared" si="5"/>
        <v>V_ZUSATZDATEN</v>
      </c>
      <c r="J158" s="31"/>
      <c r="K158" s="31"/>
      <c r="L158" s="1" t="str">
        <f>_xlfn.IFNA(INDEX(Grunddaten!$A$1:$R$158,MATCH('MARA_KSSK - Klassenzuordnung'!A158,Grunddaten!$A:$A,0),MATCH('MARA_KSSK - Klassenzuordnung'!I158,Grunddaten!$8:$8,0))&amp;"","")</f>
        <v/>
      </c>
    </row>
    <row r="159" spans="1:12" x14ac:dyDescent="0.4">
      <c r="A159" s="27">
        <f>IFERROR(IF(AND(A152=A153,A153=A154,A154=A155,A155=A156,A156=A157,A157=A158),IF(A158+1&gt;MATCH(0,Input_Lieferant!$B$9:$B$158,-1),"",A158+1),A158),"")</f>
        <v>23</v>
      </c>
      <c r="B159" s="25" t="str">
        <f t="shared" si="4"/>
        <v>001</v>
      </c>
      <c r="C159" s="31"/>
      <c r="D159" s="31"/>
      <c r="F159" s="31"/>
      <c r="G159" s="31"/>
      <c r="H159" s="31"/>
      <c r="I159" s="26" t="str">
        <f t="shared" si="5"/>
        <v>V_AR_NUMMER</v>
      </c>
      <c r="J159" s="31"/>
      <c r="K159" s="31"/>
      <c r="L159" s="1" t="str">
        <f>_xlfn.IFNA(INDEX(Grunddaten!$A$1:$R$158,MATCH('MARA_KSSK - Klassenzuordnung'!A159,Grunddaten!$A:$A,0),MATCH('MARA_KSSK - Klassenzuordnung'!I159,Grunddaten!$8:$8,0))&amp;"","")</f>
        <v/>
      </c>
    </row>
    <row r="160" spans="1:12" x14ac:dyDescent="0.4">
      <c r="A160" s="27">
        <f>IFERROR(IF(AND(A153=A154,A154=A155,A155=A156,A156=A157,A157=A158,A158=A159),IF(A159+1&gt;MATCH(0,Input_Lieferant!$B$9:$B$158,-1),"",A159+1),A159),"")</f>
        <v>23</v>
      </c>
      <c r="B160" s="25" t="str">
        <f t="shared" si="4"/>
        <v>001</v>
      </c>
      <c r="C160" s="31"/>
      <c r="D160" s="31"/>
      <c r="F160" s="31"/>
      <c r="G160" s="31"/>
      <c r="H160" s="31"/>
      <c r="I160" s="26" t="str">
        <f t="shared" si="5"/>
        <v>V_VERTEILUNG</v>
      </c>
      <c r="J160" s="31"/>
      <c r="K160" s="31"/>
      <c r="L160" s="1" t="str">
        <f>_xlfn.IFNA(INDEX(Grunddaten!$A$1:$R$158,MATCH('MARA_KSSK - Klassenzuordnung'!A160,Grunddaten!$A:$A,0),MATCH('MARA_KSSK - Klassenzuordnung'!I160,Grunddaten!$8:$8,0))&amp;"","")</f>
        <v/>
      </c>
    </row>
    <row r="161" spans="1:12" x14ac:dyDescent="0.4">
      <c r="A161" s="27">
        <f>IFERROR(IF(AND(A154=A155,A155=A156,A156=A157,A157=A158,A158=A159,A159=A160),IF(A160+1&gt;MATCH(0,Input_Lieferant!$B$9:$B$158,-1),"",A160+1),A160),"")</f>
        <v>23</v>
      </c>
      <c r="B161" s="25" t="str">
        <f t="shared" si="4"/>
        <v>001</v>
      </c>
      <c r="C161" s="31"/>
      <c r="D161" s="31"/>
      <c r="F161" s="31"/>
      <c r="G161" s="31"/>
      <c r="H161" s="31"/>
      <c r="I161" s="26" t="str">
        <f t="shared" si="5"/>
        <v>V_BM_SBM</v>
      </c>
      <c r="J161" s="31"/>
      <c r="K161" s="31"/>
      <c r="L161" s="1" t="str">
        <f>_xlfn.IFNA(INDEX(Grunddaten!$A$1:$R$158,MATCH('MARA_KSSK - Klassenzuordnung'!A161,Grunddaten!$A:$A,0),MATCH('MARA_KSSK - Klassenzuordnung'!I161,Grunddaten!$8:$8,0))&amp;"","")</f>
        <v/>
      </c>
    </row>
    <row r="162" spans="1:12" x14ac:dyDescent="0.4">
      <c r="A162" s="27">
        <f>IFERROR(IF(AND(A155=A156,A156=A157,A157=A158,A158=A159,A159=A160,A160=A161),IF(A161+1&gt;MATCH(0,Input_Lieferant!$B$9:$B$158,-1),"",A161+1),A161),"")</f>
        <v>23</v>
      </c>
      <c r="B162" s="25" t="str">
        <f t="shared" si="4"/>
        <v>001</v>
      </c>
      <c r="C162" s="31"/>
      <c r="D162" s="31"/>
      <c r="F162" s="31"/>
      <c r="G162" s="31"/>
      <c r="H162" s="31"/>
      <c r="I162" s="26" t="str">
        <f t="shared" si="5"/>
        <v>V_EXPORTKONTROLLE</v>
      </c>
      <c r="J162" s="31"/>
      <c r="K162" s="31"/>
      <c r="L162" s="1" t="str">
        <f>IF("X"=_xlfn.IFNA(INDEX(Input_Lieferant!$A$9:$AS$158,MATCH('MARA_KSSK - Klassenzuordnung'!A162,Input_Lieferant!$B$9:$B$158,0),MATCH('MARA_KSSK - Klassenzuordnung'!I162,Input_Lieferant!$8:$8,0))&amp;"",""), "X", "")</f>
        <v/>
      </c>
    </row>
    <row r="163" spans="1:12" x14ac:dyDescent="0.4">
      <c r="A163" s="27">
        <f>IFERROR(IF(AND(A156=A157,A157=A158,A158=A159,A159=A160,A160=A161,A161=A162),IF(A162+1&gt;MATCH(0,Input_Lieferant!$B$9:$B$158,-1),"",A162+1),A162),"")</f>
        <v>24</v>
      </c>
      <c r="B163" s="25" t="str">
        <f t="shared" si="4"/>
        <v>001</v>
      </c>
      <c r="C163" s="31"/>
      <c r="D163" s="31"/>
      <c r="F163" s="31"/>
      <c r="G163" s="31"/>
      <c r="H163" s="31"/>
      <c r="I163" s="26" t="str">
        <f t="shared" si="5"/>
        <v>V_VERTEILUNG_PSD</v>
      </c>
      <c r="J163" s="31"/>
      <c r="K163" s="31"/>
      <c r="L163" s="1" t="str">
        <f>IF("X"=_xlfn.IFNA(INDEX(Grunddaten!$A$1:$R$158,MATCH('MARA_KSSK - Klassenzuordnung'!A163,Grunddaten!$A:$A,0),MATCH('MARA_KSSK - Klassenzuordnung'!I163,Grunddaten!$8:$8,0))&amp;"",""), "X", "")</f>
        <v/>
      </c>
    </row>
    <row r="164" spans="1:12" x14ac:dyDescent="0.4">
      <c r="A164" s="27">
        <f>IFERROR(IF(AND(A157=A158,A158=A159,A159=A160,A160=A161,A161=A162,A162=A163),IF(A163+1&gt;MATCH(0,Input_Lieferant!$B$9:$B$158,-1),"",A163+1),A163),"")</f>
        <v>24</v>
      </c>
      <c r="B164" s="25" t="str">
        <f t="shared" si="4"/>
        <v>001</v>
      </c>
      <c r="C164" s="31"/>
      <c r="D164" s="31"/>
      <c r="F164" s="31"/>
      <c r="G164" s="31"/>
      <c r="H164" s="31"/>
      <c r="I164" s="26" t="str">
        <f t="shared" si="5"/>
        <v>V_VERTEILUNG_RUAG</v>
      </c>
      <c r="J164" s="31"/>
      <c r="K164" s="31"/>
      <c r="L164" s="1" t="str">
        <f>_xlfn.IFNA(INDEX(Grunddaten!$A$1:$R$158,MATCH('MARA_KSSK - Klassenzuordnung'!A164,Grunddaten!$A:$A,0),MATCH('MARA_KSSK - Klassenzuordnung'!I164,Grunddaten!$8:$8,0))&amp;"","")</f>
        <v/>
      </c>
    </row>
    <row r="165" spans="1:12" x14ac:dyDescent="0.4">
      <c r="A165" s="27">
        <f>IFERROR(IF(AND(A158=A159,A159=A160,A160=A161,A161=A162,A162=A163,A163=A164),IF(A164+1&gt;MATCH(0,Input_Lieferant!$B$9:$B$158,-1),"",A164+1),A164),"")</f>
        <v>24</v>
      </c>
      <c r="B165" s="25" t="str">
        <f t="shared" si="4"/>
        <v>001</v>
      </c>
      <c r="C165" s="31"/>
      <c r="D165" s="31"/>
      <c r="F165" s="31"/>
      <c r="G165" s="31"/>
      <c r="H165" s="31"/>
      <c r="I165" s="26" t="str">
        <f t="shared" si="5"/>
        <v>V_ZUSATZDATEN</v>
      </c>
      <c r="J165" s="31"/>
      <c r="K165" s="31"/>
      <c r="L165" s="1" t="str">
        <f>_xlfn.IFNA(INDEX(Grunddaten!$A$1:$R$158,MATCH('MARA_KSSK - Klassenzuordnung'!A165,Grunddaten!$A:$A,0),MATCH('MARA_KSSK - Klassenzuordnung'!I165,Grunddaten!$8:$8,0))&amp;"","")</f>
        <v/>
      </c>
    </row>
    <row r="166" spans="1:12" x14ac:dyDescent="0.4">
      <c r="A166" s="27">
        <f>IFERROR(IF(AND(A159=A160,A160=A161,A161=A162,A162=A163,A163=A164,A164=A165),IF(A165+1&gt;MATCH(0,Input_Lieferant!$B$9:$B$158,-1),"",A165+1),A165),"")</f>
        <v>24</v>
      </c>
      <c r="B166" s="25" t="str">
        <f t="shared" si="4"/>
        <v>001</v>
      </c>
      <c r="C166" s="31"/>
      <c r="D166" s="31"/>
      <c r="F166" s="31"/>
      <c r="G166" s="31"/>
      <c r="H166" s="31"/>
      <c r="I166" s="26" t="str">
        <f t="shared" si="5"/>
        <v>V_AR_NUMMER</v>
      </c>
      <c r="J166" s="31"/>
      <c r="K166" s="31"/>
      <c r="L166" s="1" t="str">
        <f>_xlfn.IFNA(INDEX(Grunddaten!$A$1:$R$158,MATCH('MARA_KSSK - Klassenzuordnung'!A166,Grunddaten!$A:$A,0),MATCH('MARA_KSSK - Klassenzuordnung'!I166,Grunddaten!$8:$8,0))&amp;"","")</f>
        <v/>
      </c>
    </row>
    <row r="167" spans="1:12" x14ac:dyDescent="0.4">
      <c r="A167" s="27">
        <f>IFERROR(IF(AND(A160=A161,A161=A162,A162=A163,A163=A164,A164=A165,A165=A166),IF(A166+1&gt;MATCH(0,Input_Lieferant!$B$9:$B$158,-1),"",A166+1),A166),"")</f>
        <v>24</v>
      </c>
      <c r="B167" s="25" t="str">
        <f t="shared" si="4"/>
        <v>001</v>
      </c>
      <c r="C167" s="31"/>
      <c r="D167" s="31"/>
      <c r="F167" s="31"/>
      <c r="G167" s="31"/>
      <c r="H167" s="31"/>
      <c r="I167" s="26" t="str">
        <f t="shared" si="5"/>
        <v>V_VERTEILUNG</v>
      </c>
      <c r="J167" s="31"/>
      <c r="K167" s="31"/>
      <c r="L167" s="1" t="str">
        <f>_xlfn.IFNA(INDEX(Grunddaten!$A$1:$R$158,MATCH('MARA_KSSK - Klassenzuordnung'!A167,Grunddaten!$A:$A,0),MATCH('MARA_KSSK - Klassenzuordnung'!I167,Grunddaten!$8:$8,0))&amp;"","")</f>
        <v/>
      </c>
    </row>
    <row r="168" spans="1:12" x14ac:dyDescent="0.4">
      <c r="A168" s="27">
        <f>IFERROR(IF(AND(A161=A162,A162=A163,A163=A164,A164=A165,A165=A166,A166=A167),IF(A167+1&gt;MATCH(0,Input_Lieferant!$B$9:$B$158,-1),"",A167+1),A167),"")</f>
        <v>24</v>
      </c>
      <c r="B168" s="25" t="str">
        <f t="shared" si="4"/>
        <v>001</v>
      </c>
      <c r="C168" s="31"/>
      <c r="D168" s="31"/>
      <c r="F168" s="31"/>
      <c r="G168" s="31"/>
      <c r="H168" s="31"/>
      <c r="I168" s="26" t="str">
        <f t="shared" si="5"/>
        <v>V_BM_SBM</v>
      </c>
      <c r="J168" s="31"/>
      <c r="K168" s="31"/>
      <c r="L168" s="1" t="str">
        <f>_xlfn.IFNA(INDEX(Grunddaten!$A$1:$R$158,MATCH('MARA_KSSK - Klassenzuordnung'!A168,Grunddaten!$A:$A,0),MATCH('MARA_KSSK - Klassenzuordnung'!I168,Grunddaten!$8:$8,0))&amp;"","")</f>
        <v/>
      </c>
    </row>
    <row r="169" spans="1:12" x14ac:dyDescent="0.4">
      <c r="A169" s="27">
        <f>IFERROR(IF(AND(A162=A163,A163=A164,A164=A165,A165=A166,A166=A167,A167=A168),IF(A168+1&gt;MATCH(0,Input_Lieferant!$B$9:$B$158,-1),"",A168+1),A168),"")</f>
        <v>24</v>
      </c>
      <c r="B169" s="25" t="str">
        <f t="shared" si="4"/>
        <v>001</v>
      </c>
      <c r="C169" s="31"/>
      <c r="D169" s="31"/>
      <c r="F169" s="31"/>
      <c r="G169" s="31"/>
      <c r="H169" s="31"/>
      <c r="I169" s="26" t="str">
        <f t="shared" si="5"/>
        <v>V_EXPORTKONTROLLE</v>
      </c>
      <c r="J169" s="31"/>
      <c r="K169" s="31"/>
      <c r="L169" s="1" t="str">
        <f>IF("X"=_xlfn.IFNA(INDEX(Input_Lieferant!$A$9:$AS$158,MATCH('MARA_KSSK - Klassenzuordnung'!A169,Input_Lieferant!$B$9:$B$158,0),MATCH('MARA_KSSK - Klassenzuordnung'!I169,Input_Lieferant!$8:$8,0))&amp;"",""), "X", "")</f>
        <v/>
      </c>
    </row>
    <row r="170" spans="1:12" x14ac:dyDescent="0.4">
      <c r="A170" s="27">
        <f>IFERROR(IF(AND(A163=A164,A164=A165,A165=A166,A166=A167,A167=A168,A168=A169),IF(A169+1&gt;MATCH(0,Input_Lieferant!$B$9:$B$158,-1),"",A169+1),A169),"")</f>
        <v>25</v>
      </c>
      <c r="B170" s="25" t="str">
        <f t="shared" si="4"/>
        <v>001</v>
      </c>
      <c r="C170" s="31"/>
      <c r="D170" s="31"/>
      <c r="F170" s="31"/>
      <c r="G170" s="31"/>
      <c r="H170" s="31"/>
      <c r="I170" s="26" t="str">
        <f t="shared" si="5"/>
        <v>V_VERTEILUNG_PSD</v>
      </c>
      <c r="J170" s="31"/>
      <c r="K170" s="31"/>
      <c r="L170" s="1" t="str">
        <f>IF("X"=_xlfn.IFNA(INDEX(Grunddaten!$A$1:$R$158,MATCH('MARA_KSSK - Klassenzuordnung'!A170,Grunddaten!$A:$A,0),MATCH('MARA_KSSK - Klassenzuordnung'!I170,Grunddaten!$8:$8,0))&amp;"",""), "X", "")</f>
        <v/>
      </c>
    </row>
    <row r="171" spans="1:12" x14ac:dyDescent="0.4">
      <c r="A171" s="27">
        <f>IFERROR(IF(AND(A164=A165,A165=A166,A166=A167,A167=A168,A168=A169,A169=A170),IF(A170+1&gt;MATCH(0,Input_Lieferant!$B$9:$B$158,-1),"",A170+1),A170),"")</f>
        <v>25</v>
      </c>
      <c r="B171" s="25" t="str">
        <f t="shared" si="4"/>
        <v>001</v>
      </c>
      <c r="C171" s="31"/>
      <c r="D171" s="31"/>
      <c r="F171" s="31"/>
      <c r="G171" s="31"/>
      <c r="H171" s="31"/>
      <c r="I171" s="26" t="str">
        <f t="shared" si="5"/>
        <v>V_VERTEILUNG_RUAG</v>
      </c>
      <c r="J171" s="31"/>
      <c r="K171" s="31"/>
      <c r="L171" s="1" t="str">
        <f>_xlfn.IFNA(INDEX(Grunddaten!$A$1:$R$158,MATCH('MARA_KSSK - Klassenzuordnung'!A171,Grunddaten!$A:$A,0),MATCH('MARA_KSSK - Klassenzuordnung'!I171,Grunddaten!$8:$8,0))&amp;"","")</f>
        <v/>
      </c>
    </row>
    <row r="172" spans="1:12" x14ac:dyDescent="0.4">
      <c r="A172" s="27">
        <f>IFERROR(IF(AND(A165=A166,A166=A167,A167=A168,A168=A169,A169=A170,A170=A171),IF(A171+1&gt;MATCH(0,Input_Lieferant!$B$9:$B$158,-1),"",A171+1),A171),"")</f>
        <v>25</v>
      </c>
      <c r="B172" s="25" t="str">
        <f t="shared" si="4"/>
        <v>001</v>
      </c>
      <c r="C172" s="31"/>
      <c r="D172" s="31"/>
      <c r="F172" s="31"/>
      <c r="G172" s="31"/>
      <c r="H172" s="31"/>
      <c r="I172" s="26" t="str">
        <f t="shared" si="5"/>
        <v>V_ZUSATZDATEN</v>
      </c>
      <c r="J172" s="31"/>
      <c r="K172" s="31"/>
      <c r="L172" s="1" t="str">
        <f>_xlfn.IFNA(INDEX(Grunddaten!$A$1:$R$158,MATCH('MARA_KSSK - Klassenzuordnung'!A172,Grunddaten!$A:$A,0),MATCH('MARA_KSSK - Klassenzuordnung'!I172,Grunddaten!$8:$8,0))&amp;"","")</f>
        <v/>
      </c>
    </row>
    <row r="173" spans="1:12" x14ac:dyDescent="0.4">
      <c r="A173" s="27">
        <f>IFERROR(IF(AND(A166=A167,A167=A168,A168=A169,A169=A170,A170=A171,A171=A172),IF(A172+1&gt;MATCH(0,Input_Lieferant!$B$9:$B$158,-1),"",A172+1),A172),"")</f>
        <v>25</v>
      </c>
      <c r="B173" s="25" t="str">
        <f t="shared" si="4"/>
        <v>001</v>
      </c>
      <c r="C173" s="31"/>
      <c r="D173" s="31"/>
      <c r="F173" s="31"/>
      <c r="G173" s="31"/>
      <c r="H173" s="31"/>
      <c r="I173" s="26" t="str">
        <f t="shared" si="5"/>
        <v>V_AR_NUMMER</v>
      </c>
      <c r="J173" s="31"/>
      <c r="K173" s="31"/>
      <c r="L173" s="1" t="str">
        <f>_xlfn.IFNA(INDEX(Grunddaten!$A$1:$R$158,MATCH('MARA_KSSK - Klassenzuordnung'!A173,Grunddaten!$A:$A,0),MATCH('MARA_KSSK - Klassenzuordnung'!I173,Grunddaten!$8:$8,0))&amp;"","")</f>
        <v/>
      </c>
    </row>
    <row r="174" spans="1:12" x14ac:dyDescent="0.4">
      <c r="A174" s="27">
        <f>IFERROR(IF(AND(A167=A168,A168=A169,A169=A170,A170=A171,A171=A172,A172=A173),IF(A173+1&gt;MATCH(0,Input_Lieferant!$B$9:$B$158,-1),"",A173+1),A173),"")</f>
        <v>25</v>
      </c>
      <c r="B174" s="25" t="str">
        <f t="shared" si="4"/>
        <v>001</v>
      </c>
      <c r="C174" s="31"/>
      <c r="D174" s="31"/>
      <c r="F174" s="31"/>
      <c r="G174" s="31"/>
      <c r="H174" s="31"/>
      <c r="I174" s="26" t="str">
        <f t="shared" si="5"/>
        <v>V_VERTEILUNG</v>
      </c>
      <c r="J174" s="31"/>
      <c r="K174" s="31"/>
      <c r="L174" s="1" t="str">
        <f>_xlfn.IFNA(INDEX(Grunddaten!$A$1:$R$158,MATCH('MARA_KSSK - Klassenzuordnung'!A174,Grunddaten!$A:$A,0),MATCH('MARA_KSSK - Klassenzuordnung'!I174,Grunddaten!$8:$8,0))&amp;"","")</f>
        <v/>
      </c>
    </row>
    <row r="175" spans="1:12" x14ac:dyDescent="0.4">
      <c r="A175" s="27">
        <f>IFERROR(IF(AND(A168=A169,A169=A170,A170=A171,A171=A172,A172=A173,A173=A174),IF(A174+1&gt;MATCH(0,Input_Lieferant!$B$9:$B$158,-1),"",A174+1),A174),"")</f>
        <v>25</v>
      </c>
      <c r="B175" s="25" t="str">
        <f t="shared" si="4"/>
        <v>001</v>
      </c>
      <c r="C175" s="31"/>
      <c r="D175" s="31"/>
      <c r="F175" s="31"/>
      <c r="G175" s="31"/>
      <c r="H175" s="31"/>
      <c r="I175" s="26" t="str">
        <f t="shared" si="5"/>
        <v>V_BM_SBM</v>
      </c>
      <c r="J175" s="31"/>
      <c r="K175" s="31"/>
      <c r="L175" s="1" t="str">
        <f>_xlfn.IFNA(INDEX(Grunddaten!$A$1:$R$158,MATCH('MARA_KSSK - Klassenzuordnung'!A175,Grunddaten!$A:$A,0),MATCH('MARA_KSSK - Klassenzuordnung'!I175,Grunddaten!$8:$8,0))&amp;"","")</f>
        <v/>
      </c>
    </row>
    <row r="176" spans="1:12" x14ac:dyDescent="0.4">
      <c r="A176" s="27">
        <f>IFERROR(IF(AND(A169=A170,A170=A171,A171=A172,A172=A173,A173=A174,A174=A175),IF(A175+1&gt;MATCH(0,Input_Lieferant!$B$9:$B$158,-1),"",A175+1),A175),"")</f>
        <v>25</v>
      </c>
      <c r="B176" s="25" t="str">
        <f t="shared" si="4"/>
        <v>001</v>
      </c>
      <c r="C176" s="31"/>
      <c r="D176" s="31"/>
      <c r="F176" s="31"/>
      <c r="G176" s="31"/>
      <c r="H176" s="31"/>
      <c r="I176" s="26" t="str">
        <f t="shared" si="5"/>
        <v>V_EXPORTKONTROLLE</v>
      </c>
      <c r="J176" s="31"/>
      <c r="K176" s="31"/>
      <c r="L176" s="1" t="str">
        <f>IF("X"=_xlfn.IFNA(INDEX(Input_Lieferant!$A$9:$AS$158,MATCH('MARA_KSSK - Klassenzuordnung'!A176,Input_Lieferant!$B$9:$B$158,0),MATCH('MARA_KSSK - Klassenzuordnung'!I176,Input_Lieferant!$8:$8,0))&amp;"",""), "X", "")</f>
        <v/>
      </c>
    </row>
    <row r="177" spans="1:12" x14ac:dyDescent="0.4">
      <c r="A177" s="27">
        <f>IFERROR(IF(AND(A170=A171,A171=A172,A172=A173,A173=A174,A174=A175,A175=A176),IF(A176+1&gt;MATCH(0,Input_Lieferant!$B$9:$B$158,-1),"",A176+1),A176),"")</f>
        <v>26</v>
      </c>
      <c r="B177" s="25" t="str">
        <f t="shared" si="4"/>
        <v>001</v>
      </c>
      <c r="C177" s="31"/>
      <c r="D177" s="31"/>
      <c r="F177" s="31"/>
      <c r="G177" s="31"/>
      <c r="H177" s="31"/>
      <c r="I177" s="26" t="str">
        <f t="shared" si="5"/>
        <v>V_VERTEILUNG_PSD</v>
      </c>
      <c r="J177" s="31"/>
      <c r="K177" s="31"/>
      <c r="L177" s="1" t="str">
        <f>IF("X"=_xlfn.IFNA(INDEX(Grunddaten!$A$1:$R$158,MATCH('MARA_KSSK - Klassenzuordnung'!A177,Grunddaten!$A:$A,0),MATCH('MARA_KSSK - Klassenzuordnung'!I177,Grunddaten!$8:$8,0))&amp;"",""), "X", "")</f>
        <v>X</v>
      </c>
    </row>
    <row r="178" spans="1:12" x14ac:dyDescent="0.4">
      <c r="A178" s="27">
        <f>IFERROR(IF(AND(A171=A172,A172=A173,A173=A174,A174=A175,A175=A176,A176=A177),IF(A177+1&gt;MATCH(0,Input_Lieferant!$B$9:$B$158,-1),"",A177+1),A177),"")</f>
        <v>26</v>
      </c>
      <c r="B178" s="25" t="str">
        <f t="shared" si="4"/>
        <v>001</v>
      </c>
      <c r="C178" s="31"/>
      <c r="D178" s="31"/>
      <c r="F178" s="31"/>
      <c r="G178" s="31"/>
      <c r="H178" s="31"/>
      <c r="I178" s="26" t="str">
        <f t="shared" si="5"/>
        <v>V_VERTEILUNG_RUAG</v>
      </c>
      <c r="J178" s="31"/>
      <c r="K178" s="31"/>
      <c r="L178" s="1" t="str">
        <f>_xlfn.IFNA(INDEX(Grunddaten!$A$1:$R$158,MATCH('MARA_KSSK - Klassenzuordnung'!A178,Grunddaten!$A:$A,0),MATCH('MARA_KSSK - Klassenzuordnung'!I178,Grunddaten!$8:$8,0))&amp;"","")</f>
        <v>X</v>
      </c>
    </row>
    <row r="179" spans="1:12" x14ac:dyDescent="0.4">
      <c r="A179" s="27">
        <f>IFERROR(IF(AND(A172=A173,A173=A174,A174=A175,A175=A176,A176=A177,A177=A178),IF(A178+1&gt;MATCH(0,Input_Lieferant!$B$9:$B$158,-1),"",A178+1),A178),"")</f>
        <v>26</v>
      </c>
      <c r="B179" s="25" t="str">
        <f t="shared" si="4"/>
        <v>001</v>
      </c>
      <c r="C179" s="31"/>
      <c r="D179" s="31"/>
      <c r="F179" s="31"/>
      <c r="G179" s="31"/>
      <c r="H179" s="31"/>
      <c r="I179" s="26" t="str">
        <f t="shared" si="5"/>
        <v>V_ZUSATZDATEN</v>
      </c>
      <c r="J179" s="31"/>
      <c r="K179" s="31"/>
      <c r="L179" s="1" t="str">
        <f>_xlfn.IFNA(INDEX(Grunddaten!$A$1:$R$158,MATCH('MARA_KSSK - Klassenzuordnung'!A179,Grunddaten!$A:$A,0),MATCH('MARA_KSSK - Klassenzuordnung'!I179,Grunddaten!$8:$8,0))&amp;"","")</f>
        <v/>
      </c>
    </row>
    <row r="180" spans="1:12" x14ac:dyDescent="0.4">
      <c r="A180" s="27">
        <f>IFERROR(IF(AND(A173=A174,A174=A175,A175=A176,A176=A177,A177=A178,A178=A179),IF(A179+1&gt;MATCH(0,Input_Lieferant!$B$9:$B$158,-1),"",A179+1),A179),"")</f>
        <v>26</v>
      </c>
      <c r="B180" s="25" t="str">
        <f t="shared" si="4"/>
        <v>001</v>
      </c>
      <c r="C180" s="31"/>
      <c r="D180" s="31"/>
      <c r="F180" s="31"/>
      <c r="G180" s="31"/>
      <c r="H180" s="31"/>
      <c r="I180" s="26" t="str">
        <f t="shared" si="5"/>
        <v>V_AR_NUMMER</v>
      </c>
      <c r="J180" s="31"/>
      <c r="K180" s="31"/>
      <c r="L180" s="1" t="str">
        <f>_xlfn.IFNA(INDEX(Grunddaten!$A$1:$R$158,MATCH('MARA_KSSK - Klassenzuordnung'!A180,Grunddaten!$A:$A,0),MATCH('MARA_KSSK - Klassenzuordnung'!I180,Grunddaten!$8:$8,0))&amp;"","")</f>
        <v/>
      </c>
    </row>
    <row r="181" spans="1:12" x14ac:dyDescent="0.4">
      <c r="A181" s="27">
        <f>IFERROR(IF(AND(A174=A175,A175=A176,A176=A177,A177=A178,A178=A179,A179=A180),IF(A180+1&gt;MATCH(0,Input_Lieferant!$B$9:$B$158,-1),"",A180+1),A180),"")</f>
        <v>26</v>
      </c>
      <c r="B181" s="25" t="str">
        <f t="shared" si="4"/>
        <v>001</v>
      </c>
      <c r="C181" s="31"/>
      <c r="D181" s="31"/>
      <c r="F181" s="31"/>
      <c r="G181" s="31"/>
      <c r="H181" s="31"/>
      <c r="I181" s="26" t="str">
        <f t="shared" si="5"/>
        <v>V_VERTEILUNG</v>
      </c>
      <c r="J181" s="31"/>
      <c r="K181" s="31"/>
      <c r="L181" s="1" t="str">
        <f>_xlfn.IFNA(INDEX(Grunddaten!$A$1:$R$158,MATCH('MARA_KSSK - Klassenzuordnung'!A181,Grunddaten!$A:$A,0),MATCH('MARA_KSSK - Klassenzuordnung'!I181,Grunddaten!$8:$8,0))&amp;"","")</f>
        <v/>
      </c>
    </row>
    <row r="182" spans="1:12" x14ac:dyDescent="0.4">
      <c r="A182" s="27">
        <f>IFERROR(IF(AND(A175=A176,A176=A177,A177=A178,A178=A179,A179=A180,A180=A181),IF(A181+1&gt;MATCH(0,Input_Lieferant!$B$9:$B$158,-1),"",A181+1),A181),"")</f>
        <v>26</v>
      </c>
      <c r="B182" s="25" t="str">
        <f t="shared" si="4"/>
        <v>001</v>
      </c>
      <c r="C182" s="31"/>
      <c r="D182" s="31"/>
      <c r="F182" s="31"/>
      <c r="G182" s="31"/>
      <c r="H182" s="31"/>
      <c r="I182" s="26" t="str">
        <f t="shared" si="5"/>
        <v>V_BM_SBM</v>
      </c>
      <c r="J182" s="31"/>
      <c r="K182" s="31"/>
      <c r="L182" s="1" t="str">
        <f>_xlfn.IFNA(INDEX(Grunddaten!$A$1:$R$158,MATCH('MARA_KSSK - Klassenzuordnung'!A182,Grunddaten!$A:$A,0),MATCH('MARA_KSSK - Klassenzuordnung'!I182,Grunddaten!$8:$8,0))&amp;"","")</f>
        <v/>
      </c>
    </row>
    <row r="183" spans="1:12" x14ac:dyDescent="0.4">
      <c r="A183" s="27">
        <f>IFERROR(IF(AND(A176=A177,A177=A178,A178=A179,A179=A180,A180=A181,A181=A182),IF(A182+1&gt;MATCH(0,Input_Lieferant!$B$9:$B$158,-1),"",A182+1),A182),"")</f>
        <v>26</v>
      </c>
      <c r="B183" s="25" t="str">
        <f t="shared" si="4"/>
        <v>001</v>
      </c>
      <c r="C183" s="31"/>
      <c r="D183" s="31"/>
      <c r="F183" s="31"/>
      <c r="G183" s="31"/>
      <c r="H183" s="31"/>
      <c r="I183" s="26" t="str">
        <f t="shared" si="5"/>
        <v>V_EXPORTKONTROLLE</v>
      </c>
      <c r="J183" s="31"/>
      <c r="K183" s="31"/>
      <c r="L183" s="1" t="str">
        <f>IF("X"=_xlfn.IFNA(INDEX(Input_Lieferant!$A$9:$AS$158,MATCH('MARA_KSSK - Klassenzuordnung'!A183,Input_Lieferant!$B$9:$B$158,0),MATCH('MARA_KSSK - Klassenzuordnung'!I183,Input_Lieferant!$8:$8,0))&amp;"",""), "X", "")</f>
        <v/>
      </c>
    </row>
    <row r="184" spans="1:12" x14ac:dyDescent="0.4">
      <c r="A184" s="27">
        <f>IFERROR(IF(AND(A177=A178,A178=A179,A179=A180,A180=A181,A181=A182,A182=A183),IF(A183+1&gt;MATCH(0,Input_Lieferant!$B$9:$B$158,-1),"",A183+1),A183),"")</f>
        <v>27</v>
      </c>
      <c r="B184" s="25" t="str">
        <f t="shared" si="4"/>
        <v>001</v>
      </c>
      <c r="C184" s="31"/>
      <c r="D184" s="31"/>
      <c r="F184" s="31"/>
      <c r="G184" s="31"/>
      <c r="H184" s="31"/>
      <c r="I184" s="26" t="str">
        <f t="shared" si="5"/>
        <v>V_VERTEILUNG_PSD</v>
      </c>
      <c r="J184" s="31"/>
      <c r="K184" s="31"/>
      <c r="L184" s="1" t="str">
        <f>IF("X"=_xlfn.IFNA(INDEX(Grunddaten!$A$1:$R$158,MATCH('MARA_KSSK - Klassenzuordnung'!A184,Grunddaten!$A:$A,0),MATCH('MARA_KSSK - Klassenzuordnung'!I184,Grunddaten!$8:$8,0))&amp;"",""), "X", "")</f>
        <v/>
      </c>
    </row>
    <row r="185" spans="1:12" x14ac:dyDescent="0.4">
      <c r="A185" s="27">
        <f>IFERROR(IF(AND(A178=A179,A179=A180,A180=A181,A181=A182,A182=A183,A183=A184),IF(A184+1&gt;MATCH(0,Input_Lieferant!$B$9:$B$158,-1),"",A184+1),A184),"")</f>
        <v>27</v>
      </c>
      <c r="B185" s="25" t="str">
        <f t="shared" si="4"/>
        <v>001</v>
      </c>
      <c r="C185" s="31"/>
      <c r="D185" s="31"/>
      <c r="F185" s="31"/>
      <c r="G185" s="31"/>
      <c r="H185" s="31"/>
      <c r="I185" s="26" t="str">
        <f t="shared" si="5"/>
        <v>V_VERTEILUNG_RUAG</v>
      </c>
      <c r="J185" s="31"/>
      <c r="K185" s="31"/>
      <c r="L185" s="1" t="str">
        <f>_xlfn.IFNA(INDEX(Grunddaten!$A$1:$R$158,MATCH('MARA_KSSK - Klassenzuordnung'!A185,Grunddaten!$A:$A,0),MATCH('MARA_KSSK - Klassenzuordnung'!I185,Grunddaten!$8:$8,0))&amp;"","")</f>
        <v/>
      </c>
    </row>
    <row r="186" spans="1:12" x14ac:dyDescent="0.4">
      <c r="A186" s="27">
        <f>IFERROR(IF(AND(A179=A180,A180=A181,A181=A182,A182=A183,A183=A184,A184=A185),IF(A185+1&gt;MATCH(0,Input_Lieferant!$B$9:$B$158,-1),"",A185+1),A185),"")</f>
        <v>27</v>
      </c>
      <c r="B186" s="25" t="str">
        <f t="shared" si="4"/>
        <v>001</v>
      </c>
      <c r="C186" s="31"/>
      <c r="D186" s="31"/>
      <c r="F186" s="31"/>
      <c r="G186" s="31"/>
      <c r="H186" s="31"/>
      <c r="I186" s="26" t="str">
        <f t="shared" si="5"/>
        <v>V_ZUSATZDATEN</v>
      </c>
      <c r="J186" s="31"/>
      <c r="K186" s="31"/>
      <c r="L186" s="1" t="str">
        <f>_xlfn.IFNA(INDEX(Grunddaten!$A$1:$R$158,MATCH('MARA_KSSK - Klassenzuordnung'!A186,Grunddaten!$A:$A,0),MATCH('MARA_KSSK - Klassenzuordnung'!I186,Grunddaten!$8:$8,0))&amp;"","")</f>
        <v/>
      </c>
    </row>
    <row r="187" spans="1:12" x14ac:dyDescent="0.4">
      <c r="A187" s="27">
        <f>IFERROR(IF(AND(A180=A181,A181=A182,A182=A183,A183=A184,A184=A185,A185=A186),IF(A186+1&gt;MATCH(0,Input_Lieferant!$B$9:$B$158,-1),"",A186+1),A186),"")</f>
        <v>27</v>
      </c>
      <c r="B187" s="25" t="str">
        <f t="shared" si="4"/>
        <v>001</v>
      </c>
      <c r="C187" s="31"/>
      <c r="D187" s="31"/>
      <c r="F187" s="31"/>
      <c r="G187" s="31"/>
      <c r="H187" s="31"/>
      <c r="I187" s="26" t="str">
        <f t="shared" si="5"/>
        <v>V_AR_NUMMER</v>
      </c>
      <c r="J187" s="31"/>
      <c r="K187" s="31"/>
      <c r="L187" s="1" t="str">
        <f>_xlfn.IFNA(INDEX(Grunddaten!$A$1:$R$158,MATCH('MARA_KSSK - Klassenzuordnung'!A187,Grunddaten!$A:$A,0),MATCH('MARA_KSSK - Klassenzuordnung'!I187,Grunddaten!$8:$8,0))&amp;"","")</f>
        <v/>
      </c>
    </row>
    <row r="188" spans="1:12" x14ac:dyDescent="0.4">
      <c r="A188" s="27">
        <f>IFERROR(IF(AND(A181=A182,A182=A183,A183=A184,A184=A185,A185=A186,A186=A187),IF(A187+1&gt;MATCH(0,Input_Lieferant!$B$9:$B$158,-1),"",A187+1),A187),"")</f>
        <v>27</v>
      </c>
      <c r="B188" s="25" t="str">
        <f t="shared" si="4"/>
        <v>001</v>
      </c>
      <c r="C188" s="31"/>
      <c r="D188" s="31"/>
      <c r="F188" s="31"/>
      <c r="G188" s="31"/>
      <c r="H188" s="31"/>
      <c r="I188" s="26" t="str">
        <f t="shared" si="5"/>
        <v>V_VERTEILUNG</v>
      </c>
      <c r="J188" s="31"/>
      <c r="K188" s="31"/>
      <c r="L188" s="1" t="str">
        <f>_xlfn.IFNA(INDEX(Grunddaten!$A$1:$R$158,MATCH('MARA_KSSK - Klassenzuordnung'!A188,Grunddaten!$A:$A,0),MATCH('MARA_KSSK - Klassenzuordnung'!I188,Grunddaten!$8:$8,0))&amp;"","")</f>
        <v/>
      </c>
    </row>
    <row r="189" spans="1:12" x14ac:dyDescent="0.4">
      <c r="A189" s="27">
        <f>IFERROR(IF(AND(A182=A183,A183=A184,A184=A185,A185=A186,A186=A187,A187=A188),IF(A188+1&gt;MATCH(0,Input_Lieferant!$B$9:$B$158,-1),"",A188+1),A188),"")</f>
        <v>27</v>
      </c>
      <c r="B189" s="25" t="str">
        <f t="shared" si="4"/>
        <v>001</v>
      </c>
      <c r="C189" s="31"/>
      <c r="D189" s="31"/>
      <c r="F189" s="31"/>
      <c r="G189" s="31"/>
      <c r="H189" s="31"/>
      <c r="I189" s="26" t="str">
        <f t="shared" si="5"/>
        <v>V_BM_SBM</v>
      </c>
      <c r="J189" s="31"/>
      <c r="K189" s="31"/>
      <c r="L189" s="1" t="str">
        <f>_xlfn.IFNA(INDEX(Grunddaten!$A$1:$R$158,MATCH('MARA_KSSK - Klassenzuordnung'!A189,Grunddaten!$A:$A,0),MATCH('MARA_KSSK - Klassenzuordnung'!I189,Grunddaten!$8:$8,0))&amp;"","")</f>
        <v/>
      </c>
    </row>
    <row r="190" spans="1:12" x14ac:dyDescent="0.4">
      <c r="A190" s="27">
        <f>IFERROR(IF(AND(A183=A184,A184=A185,A185=A186,A186=A187,A187=A188,A188=A189),IF(A189+1&gt;MATCH(0,Input_Lieferant!$B$9:$B$158,-1),"",A189+1),A189),"")</f>
        <v>27</v>
      </c>
      <c r="B190" s="25" t="str">
        <f t="shared" si="4"/>
        <v>001</v>
      </c>
      <c r="C190" s="31"/>
      <c r="D190" s="31"/>
      <c r="F190" s="31"/>
      <c r="G190" s="31"/>
      <c r="H190" s="31"/>
      <c r="I190" s="26" t="str">
        <f t="shared" si="5"/>
        <v>V_EXPORTKONTROLLE</v>
      </c>
      <c r="J190" s="31"/>
      <c r="K190" s="31"/>
      <c r="L190" s="1" t="str">
        <f>IF("X"=_xlfn.IFNA(INDEX(Input_Lieferant!$A$9:$AS$158,MATCH('MARA_KSSK - Klassenzuordnung'!A190,Input_Lieferant!$B$9:$B$158,0),MATCH('MARA_KSSK - Klassenzuordnung'!I190,Input_Lieferant!$8:$8,0))&amp;"",""), "X", "")</f>
        <v/>
      </c>
    </row>
    <row r="191" spans="1:12" x14ac:dyDescent="0.4">
      <c r="A191" s="27">
        <f>IFERROR(IF(AND(A184=A185,A185=A186,A186=A187,A187=A188,A188=A189,A189=A190),IF(A190+1&gt;MATCH(0,Input_Lieferant!$B$9:$B$158,-1),"",A190+1),A190),"")</f>
        <v>28</v>
      </c>
      <c r="B191" s="25" t="str">
        <f t="shared" si="4"/>
        <v>001</v>
      </c>
      <c r="C191" s="31"/>
      <c r="D191" s="31"/>
      <c r="F191" s="31"/>
      <c r="G191" s="31"/>
      <c r="H191" s="31"/>
      <c r="I191" s="26" t="str">
        <f t="shared" si="5"/>
        <v>V_VERTEILUNG_PSD</v>
      </c>
      <c r="J191" s="31"/>
      <c r="K191" s="31"/>
      <c r="L191" s="1" t="str">
        <f>IF("X"=_xlfn.IFNA(INDEX(Grunddaten!$A$1:$R$158,MATCH('MARA_KSSK - Klassenzuordnung'!A191,Grunddaten!$A:$A,0),MATCH('MARA_KSSK - Klassenzuordnung'!I191,Grunddaten!$8:$8,0))&amp;"",""), "X", "")</f>
        <v>X</v>
      </c>
    </row>
    <row r="192" spans="1:12" x14ac:dyDescent="0.4">
      <c r="A192" s="27">
        <f>IFERROR(IF(AND(A185=A186,A186=A187,A187=A188,A188=A189,A189=A190,A190=A191),IF(A191+1&gt;MATCH(0,Input_Lieferant!$B$9:$B$158,-1),"",A191+1),A191),"")</f>
        <v>28</v>
      </c>
      <c r="B192" s="25" t="str">
        <f t="shared" si="4"/>
        <v>001</v>
      </c>
      <c r="C192" s="31"/>
      <c r="D192" s="31"/>
      <c r="F192" s="31"/>
      <c r="G192" s="31"/>
      <c r="H192" s="31"/>
      <c r="I192" s="26" t="str">
        <f t="shared" si="5"/>
        <v>V_VERTEILUNG_RUAG</v>
      </c>
      <c r="J192" s="31"/>
      <c r="K192" s="31"/>
      <c r="L192" s="1" t="str">
        <f>_xlfn.IFNA(INDEX(Grunddaten!$A$1:$R$158,MATCH('MARA_KSSK - Klassenzuordnung'!A192,Grunddaten!$A:$A,0),MATCH('MARA_KSSK - Klassenzuordnung'!I192,Grunddaten!$8:$8,0))&amp;"","")</f>
        <v/>
      </c>
    </row>
    <row r="193" spans="1:12" x14ac:dyDescent="0.4">
      <c r="A193" s="27">
        <f>IFERROR(IF(AND(A186=A187,A187=A188,A188=A189,A189=A190,A190=A191,A191=A192),IF(A192+1&gt;MATCH(0,Input_Lieferant!$B$9:$B$158,-1),"",A192+1),A192),"")</f>
        <v>28</v>
      </c>
      <c r="B193" s="25" t="str">
        <f t="shared" si="4"/>
        <v>001</v>
      </c>
      <c r="C193" s="31"/>
      <c r="D193" s="31"/>
      <c r="F193" s="31"/>
      <c r="G193" s="31"/>
      <c r="H193" s="31"/>
      <c r="I193" s="26" t="str">
        <f t="shared" si="5"/>
        <v>V_ZUSATZDATEN</v>
      </c>
      <c r="J193" s="31"/>
      <c r="K193" s="31"/>
      <c r="L193" s="1" t="str">
        <f>_xlfn.IFNA(INDEX(Grunddaten!$A$1:$R$158,MATCH('MARA_KSSK - Klassenzuordnung'!A193,Grunddaten!$A:$A,0),MATCH('MARA_KSSK - Klassenzuordnung'!I193,Grunddaten!$8:$8,0))&amp;"","")</f>
        <v/>
      </c>
    </row>
    <row r="194" spans="1:12" x14ac:dyDescent="0.4">
      <c r="A194" s="27">
        <f>IFERROR(IF(AND(A187=A188,A188=A189,A189=A190,A190=A191,A191=A192,A192=A193),IF(A193+1&gt;MATCH(0,Input_Lieferant!$B$9:$B$158,-1),"",A193+1),A193),"")</f>
        <v>28</v>
      </c>
      <c r="B194" s="25" t="str">
        <f t="shared" ref="B194:B257" si="6">IF(A194="","","001")</f>
        <v>001</v>
      </c>
      <c r="C194" s="31"/>
      <c r="D194" s="31"/>
      <c r="F194" s="31"/>
      <c r="G194" s="31"/>
      <c r="H194" s="31"/>
      <c r="I194" s="26" t="str">
        <f t="shared" si="5"/>
        <v>V_AR_NUMMER</v>
      </c>
      <c r="J194" s="31"/>
      <c r="K194" s="31"/>
      <c r="L194" s="1" t="str">
        <f>_xlfn.IFNA(INDEX(Grunddaten!$A$1:$R$158,MATCH('MARA_KSSK - Klassenzuordnung'!A194,Grunddaten!$A:$A,0),MATCH('MARA_KSSK - Klassenzuordnung'!I194,Grunddaten!$8:$8,0))&amp;"","")</f>
        <v/>
      </c>
    </row>
    <row r="195" spans="1:12" x14ac:dyDescent="0.4">
      <c r="A195" s="27">
        <f>IFERROR(IF(AND(A188=A189,A189=A190,A190=A191,A191=A192,A192=A193,A193=A194),IF(A194+1&gt;MATCH(0,Input_Lieferant!$B$9:$B$158,-1),"",A194+1),A194),"")</f>
        <v>28</v>
      </c>
      <c r="B195" s="25" t="str">
        <f t="shared" si="6"/>
        <v>001</v>
      </c>
      <c r="C195" s="31"/>
      <c r="D195" s="31"/>
      <c r="F195" s="31"/>
      <c r="G195" s="31"/>
      <c r="H195" s="31"/>
      <c r="I195" s="26" t="str">
        <f t="shared" si="5"/>
        <v>V_VERTEILUNG</v>
      </c>
      <c r="J195" s="31"/>
      <c r="K195" s="31"/>
      <c r="L195" s="1" t="str">
        <f>_xlfn.IFNA(INDEX(Grunddaten!$A$1:$R$158,MATCH('MARA_KSSK - Klassenzuordnung'!A195,Grunddaten!$A:$A,0),MATCH('MARA_KSSK - Klassenzuordnung'!I195,Grunddaten!$8:$8,0))&amp;"","")</f>
        <v/>
      </c>
    </row>
    <row r="196" spans="1:12" x14ac:dyDescent="0.4">
      <c r="A196" s="27">
        <f>IFERROR(IF(AND(A189=A190,A190=A191,A191=A192,A192=A193,A193=A194,A194=A195),IF(A195+1&gt;MATCH(0,Input_Lieferant!$B$9:$B$158,-1),"",A195+1),A195),"")</f>
        <v>28</v>
      </c>
      <c r="B196" s="25" t="str">
        <f t="shared" si="6"/>
        <v>001</v>
      </c>
      <c r="C196" s="31"/>
      <c r="D196" s="31"/>
      <c r="F196" s="31"/>
      <c r="G196" s="31"/>
      <c r="H196" s="31"/>
      <c r="I196" s="26" t="str">
        <f t="shared" si="5"/>
        <v>V_BM_SBM</v>
      </c>
      <c r="J196" s="31"/>
      <c r="K196" s="31"/>
      <c r="L196" s="1" t="str">
        <f>_xlfn.IFNA(INDEX(Grunddaten!$A$1:$R$158,MATCH('MARA_KSSK - Klassenzuordnung'!A196,Grunddaten!$A:$A,0),MATCH('MARA_KSSK - Klassenzuordnung'!I196,Grunddaten!$8:$8,0))&amp;"","")</f>
        <v/>
      </c>
    </row>
    <row r="197" spans="1:12" x14ac:dyDescent="0.4">
      <c r="A197" s="27">
        <f>IFERROR(IF(AND(A190=A191,A191=A192,A192=A193,A193=A194,A194=A195,A195=A196),IF(A196+1&gt;MATCH(0,Input_Lieferant!$B$9:$B$158,-1),"",A196+1),A196),"")</f>
        <v>28</v>
      </c>
      <c r="B197" s="25" t="str">
        <f t="shared" si="6"/>
        <v>001</v>
      </c>
      <c r="C197" s="31"/>
      <c r="D197" s="31"/>
      <c r="F197" s="31"/>
      <c r="G197" s="31"/>
      <c r="H197" s="31"/>
      <c r="I197" s="26" t="str">
        <f t="shared" si="5"/>
        <v>V_EXPORTKONTROLLE</v>
      </c>
      <c r="J197" s="31"/>
      <c r="K197" s="31"/>
      <c r="L197" s="1" t="str">
        <f>IF("X"=_xlfn.IFNA(INDEX(Input_Lieferant!$A$9:$AS$158,MATCH('MARA_KSSK - Klassenzuordnung'!A197,Input_Lieferant!$B$9:$B$158,0),MATCH('MARA_KSSK - Klassenzuordnung'!I197,Input_Lieferant!$8:$8,0))&amp;"",""), "X", "")</f>
        <v/>
      </c>
    </row>
    <row r="198" spans="1:12" x14ac:dyDescent="0.4">
      <c r="A198" s="27">
        <f>IFERROR(IF(AND(A191=A192,A192=A193,A193=A194,A194=A195,A195=A196,A196=A197),IF(A197+1&gt;MATCH(0,Input_Lieferant!$B$9:$B$158,-1),"",A197+1),A197),"")</f>
        <v>29</v>
      </c>
      <c r="B198" s="25" t="str">
        <f t="shared" si="6"/>
        <v>001</v>
      </c>
      <c r="C198" s="31"/>
      <c r="D198" s="31"/>
      <c r="F198" s="31"/>
      <c r="G198" s="31"/>
      <c r="H198" s="31"/>
      <c r="I198" s="26" t="str">
        <f t="shared" si="5"/>
        <v>V_VERTEILUNG_PSD</v>
      </c>
      <c r="J198" s="31"/>
      <c r="K198" s="31"/>
      <c r="L198" s="1" t="str">
        <f>IF("X"=_xlfn.IFNA(INDEX(Grunddaten!$A$1:$R$158,MATCH('MARA_KSSK - Klassenzuordnung'!A198,Grunddaten!$A:$A,0),MATCH('MARA_KSSK - Klassenzuordnung'!I198,Grunddaten!$8:$8,0))&amp;"",""), "X", "")</f>
        <v>X</v>
      </c>
    </row>
    <row r="199" spans="1:12" x14ac:dyDescent="0.4">
      <c r="A199" s="27">
        <f>IFERROR(IF(AND(A192=A193,A193=A194,A194=A195,A195=A196,A196=A197,A197=A198),IF(A198+1&gt;MATCH(0,Input_Lieferant!$B$9:$B$158,-1),"",A198+1),A198),"")</f>
        <v>29</v>
      </c>
      <c r="B199" s="25" t="str">
        <f t="shared" si="6"/>
        <v>001</v>
      </c>
      <c r="C199" s="31"/>
      <c r="D199" s="31"/>
      <c r="F199" s="31"/>
      <c r="G199" s="31"/>
      <c r="H199" s="31"/>
      <c r="I199" s="26" t="str">
        <f t="shared" si="5"/>
        <v>V_VERTEILUNG_RUAG</v>
      </c>
      <c r="J199" s="31"/>
      <c r="K199" s="31"/>
      <c r="L199" s="1" t="str">
        <f>_xlfn.IFNA(INDEX(Grunddaten!$A$1:$R$158,MATCH('MARA_KSSK - Klassenzuordnung'!A199,Grunddaten!$A:$A,0),MATCH('MARA_KSSK - Klassenzuordnung'!I199,Grunddaten!$8:$8,0))&amp;"","")</f>
        <v/>
      </c>
    </row>
    <row r="200" spans="1:12" x14ac:dyDescent="0.4">
      <c r="A200" s="27">
        <f>IFERROR(IF(AND(A193=A194,A194=A195,A195=A196,A196=A197,A197=A198,A198=A199),IF(A199+1&gt;MATCH(0,Input_Lieferant!$B$9:$B$158,-1),"",A199+1),A199),"")</f>
        <v>29</v>
      </c>
      <c r="B200" s="25" t="str">
        <f t="shared" si="6"/>
        <v>001</v>
      </c>
      <c r="C200" s="31"/>
      <c r="D200" s="31"/>
      <c r="F200" s="31"/>
      <c r="G200" s="31"/>
      <c r="H200" s="31"/>
      <c r="I200" s="26" t="str">
        <f t="shared" si="5"/>
        <v>V_ZUSATZDATEN</v>
      </c>
      <c r="J200" s="31"/>
      <c r="K200" s="31"/>
      <c r="L200" s="1" t="str">
        <f>_xlfn.IFNA(INDEX(Grunddaten!$A$1:$R$158,MATCH('MARA_KSSK - Klassenzuordnung'!A200,Grunddaten!$A:$A,0),MATCH('MARA_KSSK - Klassenzuordnung'!I200,Grunddaten!$8:$8,0))&amp;"","")</f>
        <v/>
      </c>
    </row>
    <row r="201" spans="1:12" x14ac:dyDescent="0.4">
      <c r="A201" s="27">
        <f>IFERROR(IF(AND(A194=A195,A195=A196,A196=A197,A197=A198,A198=A199,A199=A200),IF(A200+1&gt;MATCH(0,Input_Lieferant!$B$9:$B$158,-1),"",A200+1),A200),"")</f>
        <v>29</v>
      </c>
      <c r="B201" s="25" t="str">
        <f t="shared" si="6"/>
        <v>001</v>
      </c>
      <c r="C201" s="31"/>
      <c r="D201" s="31"/>
      <c r="F201" s="31"/>
      <c r="G201" s="31"/>
      <c r="H201" s="31"/>
      <c r="I201" s="26" t="str">
        <f t="shared" ref="I201:I264" si="7">IF(A201="","",I194)</f>
        <v>V_AR_NUMMER</v>
      </c>
      <c r="J201" s="31"/>
      <c r="K201" s="31"/>
      <c r="L201" s="1" t="str">
        <f>_xlfn.IFNA(INDEX(Grunddaten!$A$1:$R$158,MATCH('MARA_KSSK - Klassenzuordnung'!A201,Grunddaten!$A:$A,0),MATCH('MARA_KSSK - Klassenzuordnung'!I201,Grunddaten!$8:$8,0))&amp;"","")</f>
        <v/>
      </c>
    </row>
    <row r="202" spans="1:12" x14ac:dyDescent="0.4">
      <c r="A202" s="27">
        <f>IFERROR(IF(AND(A195=A196,A196=A197,A197=A198,A198=A199,A199=A200,A200=A201),IF(A201+1&gt;MATCH(0,Input_Lieferant!$B$9:$B$158,-1),"",A201+1),A201),"")</f>
        <v>29</v>
      </c>
      <c r="B202" s="25" t="str">
        <f t="shared" si="6"/>
        <v>001</v>
      </c>
      <c r="C202" s="31"/>
      <c r="D202" s="31"/>
      <c r="F202" s="31"/>
      <c r="G202" s="31"/>
      <c r="H202" s="31"/>
      <c r="I202" s="26" t="str">
        <f t="shared" si="7"/>
        <v>V_VERTEILUNG</v>
      </c>
      <c r="J202" s="31"/>
      <c r="K202" s="31"/>
      <c r="L202" s="1" t="str">
        <f>_xlfn.IFNA(INDEX(Grunddaten!$A$1:$R$158,MATCH('MARA_KSSK - Klassenzuordnung'!A202,Grunddaten!$A:$A,0),MATCH('MARA_KSSK - Klassenzuordnung'!I202,Grunddaten!$8:$8,0))&amp;"","")</f>
        <v/>
      </c>
    </row>
    <row r="203" spans="1:12" x14ac:dyDescent="0.4">
      <c r="A203" s="27">
        <f>IFERROR(IF(AND(A196=A197,A197=A198,A198=A199,A199=A200,A200=A201,A201=A202),IF(A202+1&gt;MATCH(0,Input_Lieferant!$B$9:$B$158,-1),"",A202+1),A202),"")</f>
        <v>29</v>
      </c>
      <c r="B203" s="25" t="str">
        <f t="shared" si="6"/>
        <v>001</v>
      </c>
      <c r="C203" s="31"/>
      <c r="D203" s="31"/>
      <c r="F203" s="31"/>
      <c r="G203" s="31"/>
      <c r="H203" s="31"/>
      <c r="I203" s="26" t="str">
        <f t="shared" si="7"/>
        <v>V_BM_SBM</v>
      </c>
      <c r="J203" s="31"/>
      <c r="K203" s="31"/>
      <c r="L203" s="1" t="str">
        <f>_xlfn.IFNA(INDEX(Grunddaten!$A$1:$R$158,MATCH('MARA_KSSK - Klassenzuordnung'!A203,Grunddaten!$A:$A,0),MATCH('MARA_KSSK - Klassenzuordnung'!I203,Grunddaten!$8:$8,0))&amp;"","")</f>
        <v/>
      </c>
    </row>
    <row r="204" spans="1:12" x14ac:dyDescent="0.4">
      <c r="A204" s="27">
        <f>IFERROR(IF(AND(A197=A198,A198=A199,A199=A200,A200=A201,A201=A202,A202=A203),IF(A203+1&gt;MATCH(0,Input_Lieferant!$B$9:$B$158,-1),"",A203+1),A203),"")</f>
        <v>29</v>
      </c>
      <c r="B204" s="25" t="str">
        <f t="shared" si="6"/>
        <v>001</v>
      </c>
      <c r="C204" s="31"/>
      <c r="D204" s="31"/>
      <c r="F204" s="31"/>
      <c r="G204" s="31"/>
      <c r="H204" s="31"/>
      <c r="I204" s="26" t="str">
        <f t="shared" si="7"/>
        <v>V_EXPORTKONTROLLE</v>
      </c>
      <c r="J204" s="31"/>
      <c r="K204" s="31"/>
      <c r="L204" s="1" t="str">
        <f>IF("X"=_xlfn.IFNA(INDEX(Input_Lieferant!$A$9:$AS$158,MATCH('MARA_KSSK - Klassenzuordnung'!A204,Input_Lieferant!$B$9:$B$158,0),MATCH('MARA_KSSK - Klassenzuordnung'!I204,Input_Lieferant!$8:$8,0))&amp;"",""), "X", "")</f>
        <v/>
      </c>
    </row>
    <row r="205" spans="1:12" x14ac:dyDescent="0.4">
      <c r="A205" s="27">
        <f>IFERROR(IF(AND(A198=A199,A199=A200,A200=A201,A201=A202,A202=A203,A203=A204),IF(A204+1&gt;MATCH(0,Input_Lieferant!$B$9:$B$158,-1),"",A204+1),A204),"")</f>
        <v>30</v>
      </c>
      <c r="B205" s="25" t="str">
        <f t="shared" si="6"/>
        <v>001</v>
      </c>
      <c r="C205" s="31"/>
      <c r="D205" s="31"/>
      <c r="F205" s="31"/>
      <c r="G205" s="31"/>
      <c r="H205" s="31"/>
      <c r="I205" s="26" t="str">
        <f t="shared" si="7"/>
        <v>V_VERTEILUNG_PSD</v>
      </c>
      <c r="J205" s="31"/>
      <c r="K205" s="31"/>
      <c r="L205" s="1" t="str">
        <f>IF("X"=_xlfn.IFNA(INDEX(Grunddaten!$A$1:$R$158,MATCH('MARA_KSSK - Klassenzuordnung'!A205,Grunddaten!$A:$A,0),MATCH('MARA_KSSK - Klassenzuordnung'!I205,Grunddaten!$8:$8,0))&amp;"",""), "X", "")</f>
        <v>X</v>
      </c>
    </row>
    <row r="206" spans="1:12" x14ac:dyDescent="0.4">
      <c r="A206" s="27">
        <f>IFERROR(IF(AND(A199=A200,A200=A201,A201=A202,A202=A203,A203=A204,A204=A205),IF(A205+1&gt;MATCH(0,Input_Lieferant!$B$9:$B$158,-1),"",A205+1),A205),"")</f>
        <v>30</v>
      </c>
      <c r="B206" s="25" t="str">
        <f t="shared" si="6"/>
        <v>001</v>
      </c>
      <c r="C206" s="31"/>
      <c r="D206" s="31"/>
      <c r="F206" s="31"/>
      <c r="G206" s="31"/>
      <c r="H206" s="31"/>
      <c r="I206" s="26" t="str">
        <f t="shared" si="7"/>
        <v>V_VERTEILUNG_RUAG</v>
      </c>
      <c r="J206" s="31"/>
      <c r="K206" s="31"/>
      <c r="L206" s="1" t="str">
        <f>_xlfn.IFNA(INDEX(Grunddaten!$A$1:$R$158,MATCH('MARA_KSSK - Klassenzuordnung'!A206,Grunddaten!$A:$A,0),MATCH('MARA_KSSK - Klassenzuordnung'!I206,Grunddaten!$8:$8,0))&amp;"","")</f>
        <v/>
      </c>
    </row>
    <row r="207" spans="1:12" x14ac:dyDescent="0.4">
      <c r="A207" s="27">
        <f>IFERROR(IF(AND(A200=A201,A201=A202,A202=A203,A203=A204,A204=A205,A205=A206),IF(A206+1&gt;MATCH(0,Input_Lieferant!$B$9:$B$158,-1),"",A206+1),A206),"")</f>
        <v>30</v>
      </c>
      <c r="B207" s="25" t="str">
        <f t="shared" si="6"/>
        <v>001</v>
      </c>
      <c r="C207" s="31"/>
      <c r="D207" s="31"/>
      <c r="F207" s="31"/>
      <c r="G207" s="31"/>
      <c r="H207" s="31"/>
      <c r="I207" s="26" t="str">
        <f t="shared" si="7"/>
        <v>V_ZUSATZDATEN</v>
      </c>
      <c r="J207" s="31"/>
      <c r="K207" s="31"/>
      <c r="L207" s="1" t="str">
        <f>_xlfn.IFNA(INDEX(Grunddaten!$A$1:$R$158,MATCH('MARA_KSSK - Klassenzuordnung'!A207,Grunddaten!$A:$A,0),MATCH('MARA_KSSK - Klassenzuordnung'!I207,Grunddaten!$8:$8,0))&amp;"","")</f>
        <v/>
      </c>
    </row>
    <row r="208" spans="1:12" x14ac:dyDescent="0.4">
      <c r="A208" s="27">
        <f>IFERROR(IF(AND(A201=A202,A202=A203,A203=A204,A204=A205,A205=A206,A206=A207),IF(A207+1&gt;MATCH(0,Input_Lieferant!$B$9:$B$158,-1),"",A207+1),A207),"")</f>
        <v>30</v>
      </c>
      <c r="B208" s="25" t="str">
        <f t="shared" si="6"/>
        <v>001</v>
      </c>
      <c r="C208" s="31"/>
      <c r="D208" s="31"/>
      <c r="F208" s="31"/>
      <c r="G208" s="31"/>
      <c r="H208" s="31"/>
      <c r="I208" s="26" t="str">
        <f t="shared" si="7"/>
        <v>V_AR_NUMMER</v>
      </c>
      <c r="J208" s="31"/>
      <c r="K208" s="31"/>
      <c r="L208" s="1" t="str">
        <f>_xlfn.IFNA(INDEX(Grunddaten!$A$1:$R$158,MATCH('MARA_KSSK - Klassenzuordnung'!A208,Grunddaten!$A:$A,0),MATCH('MARA_KSSK - Klassenzuordnung'!I208,Grunddaten!$8:$8,0))&amp;"","")</f>
        <v/>
      </c>
    </row>
    <row r="209" spans="1:12" x14ac:dyDescent="0.4">
      <c r="A209" s="27">
        <f>IFERROR(IF(AND(A202=A203,A203=A204,A204=A205,A205=A206,A206=A207,A207=A208),IF(A208+1&gt;MATCH(0,Input_Lieferant!$B$9:$B$158,-1),"",A208+1),A208),"")</f>
        <v>30</v>
      </c>
      <c r="B209" s="25" t="str">
        <f t="shared" si="6"/>
        <v>001</v>
      </c>
      <c r="C209" s="31"/>
      <c r="D209" s="31"/>
      <c r="F209" s="31"/>
      <c r="G209" s="31"/>
      <c r="H209" s="31"/>
      <c r="I209" s="26" t="str">
        <f t="shared" si="7"/>
        <v>V_VERTEILUNG</v>
      </c>
      <c r="J209" s="31"/>
      <c r="K209" s="31"/>
      <c r="L209" s="1" t="str">
        <f>_xlfn.IFNA(INDEX(Grunddaten!$A$1:$R$158,MATCH('MARA_KSSK - Klassenzuordnung'!A209,Grunddaten!$A:$A,0),MATCH('MARA_KSSK - Klassenzuordnung'!I209,Grunddaten!$8:$8,0))&amp;"","")</f>
        <v/>
      </c>
    </row>
    <row r="210" spans="1:12" x14ac:dyDescent="0.4">
      <c r="A210" s="27">
        <f>IFERROR(IF(AND(A203=A204,A204=A205,A205=A206,A206=A207,A207=A208,A208=A209),IF(A209+1&gt;MATCH(0,Input_Lieferant!$B$9:$B$158,-1),"",A209+1),A209),"")</f>
        <v>30</v>
      </c>
      <c r="B210" s="25" t="str">
        <f t="shared" si="6"/>
        <v>001</v>
      </c>
      <c r="C210" s="31"/>
      <c r="D210" s="31"/>
      <c r="F210" s="31"/>
      <c r="G210" s="31"/>
      <c r="H210" s="31"/>
      <c r="I210" s="26" t="str">
        <f t="shared" si="7"/>
        <v>V_BM_SBM</v>
      </c>
      <c r="J210" s="31"/>
      <c r="K210" s="31"/>
      <c r="L210" s="1" t="str">
        <f>_xlfn.IFNA(INDEX(Grunddaten!$A$1:$R$158,MATCH('MARA_KSSK - Klassenzuordnung'!A210,Grunddaten!$A:$A,0),MATCH('MARA_KSSK - Klassenzuordnung'!I210,Grunddaten!$8:$8,0))&amp;"","")</f>
        <v/>
      </c>
    </row>
    <row r="211" spans="1:12" x14ac:dyDescent="0.4">
      <c r="A211" s="27">
        <f>IFERROR(IF(AND(A204=A205,A205=A206,A206=A207,A207=A208,A208=A209,A209=A210),IF(A210+1&gt;MATCH(0,Input_Lieferant!$B$9:$B$158,-1),"",A210+1),A210),"")</f>
        <v>30</v>
      </c>
      <c r="B211" s="25" t="str">
        <f t="shared" si="6"/>
        <v>001</v>
      </c>
      <c r="C211" s="31"/>
      <c r="D211" s="31"/>
      <c r="F211" s="31"/>
      <c r="G211" s="31"/>
      <c r="H211" s="31"/>
      <c r="I211" s="26" t="str">
        <f t="shared" si="7"/>
        <v>V_EXPORTKONTROLLE</v>
      </c>
      <c r="J211" s="31"/>
      <c r="K211" s="31"/>
      <c r="L211" s="1" t="str">
        <f>IF("X"=_xlfn.IFNA(INDEX(Input_Lieferant!$A$9:$AS$158,MATCH('MARA_KSSK - Klassenzuordnung'!A211,Input_Lieferant!$B$9:$B$158,0),MATCH('MARA_KSSK - Klassenzuordnung'!I211,Input_Lieferant!$8:$8,0))&amp;"",""), "X", "")</f>
        <v/>
      </c>
    </row>
    <row r="212" spans="1:12" x14ac:dyDescent="0.4">
      <c r="A212" s="27">
        <f>IFERROR(IF(AND(A205=A206,A206=A207,A207=A208,A208=A209,A209=A210,A210=A211),IF(A211+1&gt;MATCH(0,Input_Lieferant!$B$9:$B$158,-1),"",A211+1),A211),"")</f>
        <v>31</v>
      </c>
      <c r="B212" s="25" t="str">
        <f t="shared" si="6"/>
        <v>001</v>
      </c>
      <c r="C212" s="31"/>
      <c r="D212" s="31"/>
      <c r="F212" s="31"/>
      <c r="G212" s="31"/>
      <c r="H212" s="31"/>
      <c r="I212" s="26" t="str">
        <f t="shared" si="7"/>
        <v>V_VERTEILUNG_PSD</v>
      </c>
      <c r="J212" s="31"/>
      <c r="K212" s="31"/>
      <c r="L212" s="1" t="str">
        <f>IF("X"=_xlfn.IFNA(INDEX(Grunddaten!$A$1:$R$158,MATCH('MARA_KSSK - Klassenzuordnung'!A212,Grunddaten!$A:$A,0),MATCH('MARA_KSSK - Klassenzuordnung'!I212,Grunddaten!$8:$8,0))&amp;"",""), "X", "")</f>
        <v/>
      </c>
    </row>
    <row r="213" spans="1:12" x14ac:dyDescent="0.4">
      <c r="A213" s="27">
        <f>IFERROR(IF(AND(A206=A207,A207=A208,A208=A209,A209=A210,A210=A211,A211=A212),IF(A212+1&gt;MATCH(0,Input_Lieferant!$B$9:$B$158,-1),"",A212+1),A212),"")</f>
        <v>31</v>
      </c>
      <c r="B213" s="25" t="str">
        <f t="shared" si="6"/>
        <v>001</v>
      </c>
      <c r="C213" s="31"/>
      <c r="D213" s="31"/>
      <c r="F213" s="31"/>
      <c r="G213" s="31"/>
      <c r="H213" s="31"/>
      <c r="I213" s="26" t="str">
        <f t="shared" si="7"/>
        <v>V_VERTEILUNG_RUAG</v>
      </c>
      <c r="J213" s="31"/>
      <c r="K213" s="31"/>
      <c r="L213" s="1" t="str">
        <f>_xlfn.IFNA(INDEX(Grunddaten!$A$1:$R$158,MATCH('MARA_KSSK - Klassenzuordnung'!A213,Grunddaten!$A:$A,0),MATCH('MARA_KSSK - Klassenzuordnung'!I213,Grunddaten!$8:$8,0))&amp;"","")</f>
        <v/>
      </c>
    </row>
    <row r="214" spans="1:12" x14ac:dyDescent="0.4">
      <c r="A214" s="27">
        <f>IFERROR(IF(AND(A207=A208,A208=A209,A209=A210,A210=A211,A211=A212,A212=A213),IF(A213+1&gt;MATCH(0,Input_Lieferant!$B$9:$B$158,-1),"",A213+1),A213),"")</f>
        <v>31</v>
      </c>
      <c r="B214" s="25" t="str">
        <f t="shared" si="6"/>
        <v>001</v>
      </c>
      <c r="C214" s="31"/>
      <c r="D214" s="31"/>
      <c r="F214" s="31"/>
      <c r="G214" s="31"/>
      <c r="H214" s="31"/>
      <c r="I214" s="26" t="str">
        <f t="shared" si="7"/>
        <v>V_ZUSATZDATEN</v>
      </c>
      <c r="J214" s="31"/>
      <c r="K214" s="31"/>
      <c r="L214" s="1" t="str">
        <f>_xlfn.IFNA(INDEX(Grunddaten!$A$1:$R$158,MATCH('MARA_KSSK - Klassenzuordnung'!A214,Grunddaten!$A:$A,0),MATCH('MARA_KSSK - Klassenzuordnung'!I214,Grunddaten!$8:$8,0))&amp;"","")</f>
        <v/>
      </c>
    </row>
    <row r="215" spans="1:12" x14ac:dyDescent="0.4">
      <c r="A215" s="27">
        <f>IFERROR(IF(AND(A208=A209,A209=A210,A210=A211,A211=A212,A212=A213,A213=A214),IF(A214+1&gt;MATCH(0,Input_Lieferant!$B$9:$B$158,-1),"",A214+1),A214),"")</f>
        <v>31</v>
      </c>
      <c r="B215" s="25" t="str">
        <f t="shared" si="6"/>
        <v>001</v>
      </c>
      <c r="C215" s="31"/>
      <c r="D215" s="31"/>
      <c r="F215" s="31"/>
      <c r="G215" s="31"/>
      <c r="H215" s="31"/>
      <c r="I215" s="26" t="str">
        <f t="shared" si="7"/>
        <v>V_AR_NUMMER</v>
      </c>
      <c r="J215" s="31"/>
      <c r="K215" s="31"/>
      <c r="L215" s="1" t="str">
        <f>_xlfn.IFNA(INDEX(Grunddaten!$A$1:$R$158,MATCH('MARA_KSSK - Klassenzuordnung'!A215,Grunddaten!$A:$A,0),MATCH('MARA_KSSK - Klassenzuordnung'!I215,Grunddaten!$8:$8,0))&amp;"","")</f>
        <v/>
      </c>
    </row>
    <row r="216" spans="1:12" x14ac:dyDescent="0.4">
      <c r="A216" s="27">
        <f>IFERROR(IF(AND(A209=A210,A210=A211,A211=A212,A212=A213,A213=A214,A214=A215),IF(A215+1&gt;MATCH(0,Input_Lieferant!$B$9:$B$158,-1),"",A215+1),A215),"")</f>
        <v>31</v>
      </c>
      <c r="B216" s="25" t="str">
        <f t="shared" si="6"/>
        <v>001</v>
      </c>
      <c r="C216" s="31"/>
      <c r="D216" s="31"/>
      <c r="F216" s="31"/>
      <c r="G216" s="31"/>
      <c r="H216" s="31"/>
      <c r="I216" s="26" t="str">
        <f t="shared" si="7"/>
        <v>V_VERTEILUNG</v>
      </c>
      <c r="J216" s="31"/>
      <c r="K216" s="31"/>
      <c r="L216" s="1" t="str">
        <f>_xlfn.IFNA(INDEX(Grunddaten!$A$1:$R$158,MATCH('MARA_KSSK - Klassenzuordnung'!A216,Grunddaten!$A:$A,0),MATCH('MARA_KSSK - Klassenzuordnung'!I216,Grunddaten!$8:$8,0))&amp;"","")</f>
        <v/>
      </c>
    </row>
    <row r="217" spans="1:12" x14ac:dyDescent="0.4">
      <c r="A217" s="27">
        <f>IFERROR(IF(AND(A210=A211,A211=A212,A212=A213,A213=A214,A214=A215,A215=A216),IF(A216+1&gt;MATCH(0,Input_Lieferant!$B$9:$B$158,-1),"",A216+1),A216),"")</f>
        <v>31</v>
      </c>
      <c r="B217" s="25" t="str">
        <f t="shared" si="6"/>
        <v>001</v>
      </c>
      <c r="C217" s="31"/>
      <c r="D217" s="31"/>
      <c r="F217" s="31"/>
      <c r="G217" s="31"/>
      <c r="H217" s="31"/>
      <c r="I217" s="26" t="str">
        <f t="shared" si="7"/>
        <v>V_BM_SBM</v>
      </c>
      <c r="J217" s="31"/>
      <c r="K217" s="31"/>
      <c r="L217" s="1" t="str">
        <f>_xlfn.IFNA(INDEX(Grunddaten!$A$1:$R$158,MATCH('MARA_KSSK - Klassenzuordnung'!A217,Grunddaten!$A:$A,0),MATCH('MARA_KSSK - Klassenzuordnung'!I217,Grunddaten!$8:$8,0))&amp;"","")</f>
        <v/>
      </c>
    </row>
    <row r="218" spans="1:12" x14ac:dyDescent="0.4">
      <c r="A218" s="27">
        <f>IFERROR(IF(AND(A211=A212,A212=A213,A213=A214,A214=A215,A215=A216,A216=A217),IF(A217+1&gt;MATCH(0,Input_Lieferant!$B$9:$B$158,-1),"",A217+1),A217),"")</f>
        <v>31</v>
      </c>
      <c r="B218" s="25" t="str">
        <f t="shared" si="6"/>
        <v>001</v>
      </c>
      <c r="C218" s="31"/>
      <c r="D218" s="31"/>
      <c r="F218" s="31"/>
      <c r="G218" s="31"/>
      <c r="H218" s="31"/>
      <c r="I218" s="26" t="str">
        <f t="shared" si="7"/>
        <v>V_EXPORTKONTROLLE</v>
      </c>
      <c r="J218" s="31"/>
      <c r="K218" s="31"/>
      <c r="L218" s="1" t="str">
        <f>IF("X"=_xlfn.IFNA(INDEX(Input_Lieferant!$A$9:$AS$158,MATCH('MARA_KSSK - Klassenzuordnung'!A218,Input_Lieferant!$B$9:$B$158,0),MATCH('MARA_KSSK - Klassenzuordnung'!I218,Input_Lieferant!$8:$8,0))&amp;"",""), "X", "")</f>
        <v/>
      </c>
    </row>
    <row r="219" spans="1:12" x14ac:dyDescent="0.4">
      <c r="A219" s="27">
        <f>IFERROR(IF(AND(A212=A213,A213=A214,A214=A215,A215=A216,A216=A217,A217=A218),IF(A218+1&gt;MATCH(0,Input_Lieferant!$B$9:$B$158,-1),"",A218+1),A218),"")</f>
        <v>32</v>
      </c>
      <c r="B219" s="25" t="str">
        <f t="shared" si="6"/>
        <v>001</v>
      </c>
      <c r="C219" s="31"/>
      <c r="D219" s="31"/>
      <c r="F219" s="31"/>
      <c r="G219" s="31"/>
      <c r="H219" s="31"/>
      <c r="I219" s="26" t="str">
        <f t="shared" si="7"/>
        <v>V_VERTEILUNG_PSD</v>
      </c>
      <c r="J219" s="31"/>
      <c r="K219" s="31"/>
      <c r="L219" s="1" t="str">
        <f>IF("X"=_xlfn.IFNA(INDEX(Grunddaten!$A$1:$R$158,MATCH('MARA_KSSK - Klassenzuordnung'!A219,Grunddaten!$A:$A,0),MATCH('MARA_KSSK - Klassenzuordnung'!I219,Grunddaten!$8:$8,0))&amp;"",""), "X", "")</f>
        <v>X</v>
      </c>
    </row>
    <row r="220" spans="1:12" x14ac:dyDescent="0.4">
      <c r="A220" s="27">
        <f>IFERROR(IF(AND(A213=A214,A214=A215,A215=A216,A216=A217,A217=A218,A218=A219),IF(A219+1&gt;MATCH(0,Input_Lieferant!$B$9:$B$158,-1),"",A219+1),A219),"")</f>
        <v>32</v>
      </c>
      <c r="B220" s="25" t="str">
        <f t="shared" si="6"/>
        <v>001</v>
      </c>
      <c r="C220" s="31"/>
      <c r="D220" s="31"/>
      <c r="F220" s="31"/>
      <c r="G220" s="31"/>
      <c r="H220" s="31"/>
      <c r="I220" s="26" t="str">
        <f t="shared" si="7"/>
        <v>V_VERTEILUNG_RUAG</v>
      </c>
      <c r="J220" s="31"/>
      <c r="K220" s="31"/>
      <c r="L220" s="1" t="str">
        <f>_xlfn.IFNA(INDEX(Grunddaten!$A$1:$R$158,MATCH('MARA_KSSK - Klassenzuordnung'!A220,Grunddaten!$A:$A,0),MATCH('MARA_KSSK - Klassenzuordnung'!I220,Grunddaten!$8:$8,0))&amp;"","")</f>
        <v/>
      </c>
    </row>
    <row r="221" spans="1:12" x14ac:dyDescent="0.4">
      <c r="A221" s="27">
        <f>IFERROR(IF(AND(A214=A215,A215=A216,A216=A217,A217=A218,A218=A219,A219=A220),IF(A220+1&gt;MATCH(0,Input_Lieferant!$B$9:$B$158,-1),"",A220+1),A220),"")</f>
        <v>32</v>
      </c>
      <c r="B221" s="25" t="str">
        <f t="shared" si="6"/>
        <v>001</v>
      </c>
      <c r="C221" s="31"/>
      <c r="D221" s="31"/>
      <c r="F221" s="31"/>
      <c r="G221" s="31"/>
      <c r="H221" s="31"/>
      <c r="I221" s="26" t="str">
        <f t="shared" si="7"/>
        <v>V_ZUSATZDATEN</v>
      </c>
      <c r="J221" s="31"/>
      <c r="K221" s="31"/>
      <c r="L221" s="1" t="str">
        <f>_xlfn.IFNA(INDEX(Grunddaten!$A$1:$R$158,MATCH('MARA_KSSK - Klassenzuordnung'!A221,Grunddaten!$A:$A,0),MATCH('MARA_KSSK - Klassenzuordnung'!I221,Grunddaten!$8:$8,0))&amp;"","")</f>
        <v/>
      </c>
    </row>
    <row r="222" spans="1:12" x14ac:dyDescent="0.4">
      <c r="A222" s="27">
        <f>IFERROR(IF(AND(A215=A216,A216=A217,A217=A218,A218=A219,A219=A220,A220=A221),IF(A221+1&gt;MATCH(0,Input_Lieferant!$B$9:$B$158,-1),"",A221+1),A221),"")</f>
        <v>32</v>
      </c>
      <c r="B222" s="25" t="str">
        <f t="shared" si="6"/>
        <v>001</v>
      </c>
      <c r="C222" s="31"/>
      <c r="D222" s="31"/>
      <c r="F222" s="31"/>
      <c r="G222" s="31"/>
      <c r="H222" s="31"/>
      <c r="I222" s="26" t="str">
        <f t="shared" si="7"/>
        <v>V_AR_NUMMER</v>
      </c>
      <c r="J222" s="31"/>
      <c r="K222" s="31"/>
      <c r="L222" s="1" t="str">
        <f>_xlfn.IFNA(INDEX(Grunddaten!$A$1:$R$158,MATCH('MARA_KSSK - Klassenzuordnung'!A222,Grunddaten!$A:$A,0),MATCH('MARA_KSSK - Klassenzuordnung'!I222,Grunddaten!$8:$8,0))&amp;"","")</f>
        <v/>
      </c>
    </row>
    <row r="223" spans="1:12" x14ac:dyDescent="0.4">
      <c r="A223" s="27">
        <f>IFERROR(IF(AND(A216=A217,A217=A218,A218=A219,A219=A220,A220=A221,A221=A222),IF(A222+1&gt;MATCH(0,Input_Lieferant!$B$9:$B$158,-1),"",A222+1),A222),"")</f>
        <v>32</v>
      </c>
      <c r="B223" s="25" t="str">
        <f t="shared" si="6"/>
        <v>001</v>
      </c>
      <c r="C223" s="31"/>
      <c r="D223" s="31"/>
      <c r="F223" s="31"/>
      <c r="G223" s="31"/>
      <c r="H223" s="31"/>
      <c r="I223" s="26" t="str">
        <f t="shared" si="7"/>
        <v>V_VERTEILUNG</v>
      </c>
      <c r="J223" s="31"/>
      <c r="K223" s="31"/>
      <c r="L223" s="1" t="str">
        <f>_xlfn.IFNA(INDEX(Grunddaten!$A$1:$R$158,MATCH('MARA_KSSK - Klassenzuordnung'!A223,Grunddaten!$A:$A,0),MATCH('MARA_KSSK - Klassenzuordnung'!I223,Grunddaten!$8:$8,0))&amp;"","")</f>
        <v/>
      </c>
    </row>
    <row r="224" spans="1:12" x14ac:dyDescent="0.4">
      <c r="A224" s="27">
        <f>IFERROR(IF(AND(A217=A218,A218=A219,A219=A220,A220=A221,A221=A222,A222=A223),IF(A223+1&gt;MATCH(0,Input_Lieferant!$B$9:$B$158,-1),"",A223+1),A223),"")</f>
        <v>32</v>
      </c>
      <c r="B224" s="25" t="str">
        <f t="shared" si="6"/>
        <v>001</v>
      </c>
      <c r="C224" s="31"/>
      <c r="D224" s="31"/>
      <c r="F224" s="31"/>
      <c r="G224" s="31"/>
      <c r="H224" s="31"/>
      <c r="I224" s="26" t="str">
        <f t="shared" si="7"/>
        <v>V_BM_SBM</v>
      </c>
      <c r="J224" s="31"/>
      <c r="K224" s="31"/>
      <c r="L224" s="1" t="str">
        <f>_xlfn.IFNA(INDEX(Grunddaten!$A$1:$R$158,MATCH('MARA_KSSK - Klassenzuordnung'!A224,Grunddaten!$A:$A,0),MATCH('MARA_KSSK - Klassenzuordnung'!I224,Grunddaten!$8:$8,0))&amp;"","")</f>
        <v/>
      </c>
    </row>
    <row r="225" spans="1:12" x14ac:dyDescent="0.4">
      <c r="A225" s="27">
        <f>IFERROR(IF(AND(A218=A219,A219=A220,A220=A221,A221=A222,A222=A223,A223=A224),IF(A224+1&gt;MATCH(0,Input_Lieferant!$B$9:$B$158,-1),"",A224+1),A224),"")</f>
        <v>32</v>
      </c>
      <c r="B225" s="25" t="str">
        <f t="shared" si="6"/>
        <v>001</v>
      </c>
      <c r="C225" s="31"/>
      <c r="D225" s="31"/>
      <c r="F225" s="31"/>
      <c r="G225" s="31"/>
      <c r="H225" s="31"/>
      <c r="I225" s="26" t="str">
        <f t="shared" si="7"/>
        <v>V_EXPORTKONTROLLE</v>
      </c>
      <c r="J225" s="31"/>
      <c r="K225" s="31"/>
      <c r="L225" s="1" t="str">
        <f>IF("X"=_xlfn.IFNA(INDEX(Input_Lieferant!$A$9:$AS$158,MATCH('MARA_KSSK - Klassenzuordnung'!A225,Input_Lieferant!$B$9:$B$158,0),MATCH('MARA_KSSK - Klassenzuordnung'!I225,Input_Lieferant!$8:$8,0))&amp;"",""), "X", "")</f>
        <v/>
      </c>
    </row>
    <row r="226" spans="1:12" x14ac:dyDescent="0.4">
      <c r="A226" s="27">
        <f>IFERROR(IF(AND(A219=A220,A220=A221,A221=A222,A222=A223,A223=A224,A224=A225),IF(A225+1&gt;MATCH(0,Input_Lieferant!$B$9:$B$158,-1),"",A225+1),A225),"")</f>
        <v>33</v>
      </c>
      <c r="B226" s="25" t="str">
        <f t="shared" si="6"/>
        <v>001</v>
      </c>
      <c r="C226" s="31"/>
      <c r="D226" s="31"/>
      <c r="F226" s="31"/>
      <c r="G226" s="31"/>
      <c r="H226" s="31"/>
      <c r="I226" s="26" t="str">
        <f t="shared" si="7"/>
        <v>V_VERTEILUNG_PSD</v>
      </c>
      <c r="J226" s="31"/>
      <c r="K226" s="31"/>
      <c r="L226" s="1" t="str">
        <f>IF("X"=_xlfn.IFNA(INDEX(Grunddaten!$A$1:$R$158,MATCH('MARA_KSSK - Klassenzuordnung'!A226,Grunddaten!$A:$A,0),MATCH('MARA_KSSK - Klassenzuordnung'!I226,Grunddaten!$8:$8,0))&amp;"",""), "X", "")</f>
        <v>X</v>
      </c>
    </row>
    <row r="227" spans="1:12" x14ac:dyDescent="0.4">
      <c r="A227" s="27">
        <f>IFERROR(IF(AND(A220=A221,A221=A222,A222=A223,A223=A224,A224=A225,A225=A226),IF(A226+1&gt;MATCH(0,Input_Lieferant!$B$9:$B$158,-1),"",A226+1),A226),"")</f>
        <v>33</v>
      </c>
      <c r="B227" s="25" t="str">
        <f t="shared" si="6"/>
        <v>001</v>
      </c>
      <c r="C227" s="31"/>
      <c r="D227" s="31"/>
      <c r="F227" s="31"/>
      <c r="G227" s="31"/>
      <c r="H227" s="31"/>
      <c r="I227" s="26" t="str">
        <f t="shared" si="7"/>
        <v>V_VERTEILUNG_RUAG</v>
      </c>
      <c r="J227" s="31"/>
      <c r="K227" s="31"/>
      <c r="L227" s="1" t="str">
        <f>_xlfn.IFNA(INDEX(Grunddaten!$A$1:$R$158,MATCH('MARA_KSSK - Klassenzuordnung'!A227,Grunddaten!$A:$A,0),MATCH('MARA_KSSK - Klassenzuordnung'!I227,Grunddaten!$8:$8,0))&amp;"","")</f>
        <v/>
      </c>
    </row>
    <row r="228" spans="1:12" x14ac:dyDescent="0.4">
      <c r="A228" s="27">
        <f>IFERROR(IF(AND(A221=A222,A222=A223,A223=A224,A224=A225,A225=A226,A226=A227),IF(A227+1&gt;MATCH(0,Input_Lieferant!$B$9:$B$158,-1),"",A227+1),A227),"")</f>
        <v>33</v>
      </c>
      <c r="B228" s="25" t="str">
        <f t="shared" si="6"/>
        <v>001</v>
      </c>
      <c r="C228" s="31"/>
      <c r="D228" s="31"/>
      <c r="F228" s="31"/>
      <c r="G228" s="31"/>
      <c r="H228" s="31"/>
      <c r="I228" s="26" t="str">
        <f t="shared" si="7"/>
        <v>V_ZUSATZDATEN</v>
      </c>
      <c r="J228" s="31"/>
      <c r="K228" s="31"/>
      <c r="L228" s="1" t="str">
        <f>_xlfn.IFNA(INDEX(Grunddaten!$A$1:$R$158,MATCH('MARA_KSSK - Klassenzuordnung'!A228,Grunddaten!$A:$A,0),MATCH('MARA_KSSK - Klassenzuordnung'!I228,Grunddaten!$8:$8,0))&amp;"","")</f>
        <v/>
      </c>
    </row>
    <row r="229" spans="1:12" x14ac:dyDescent="0.4">
      <c r="A229" s="27">
        <f>IFERROR(IF(AND(A222=A223,A223=A224,A224=A225,A225=A226,A226=A227,A227=A228),IF(A228+1&gt;MATCH(0,Input_Lieferant!$B$9:$B$158,-1),"",A228+1),A228),"")</f>
        <v>33</v>
      </c>
      <c r="B229" s="25" t="str">
        <f t="shared" si="6"/>
        <v>001</v>
      </c>
      <c r="C229" s="31"/>
      <c r="D229" s="31"/>
      <c r="F229" s="31"/>
      <c r="G229" s="31"/>
      <c r="H229" s="31"/>
      <c r="I229" s="26" t="str">
        <f t="shared" si="7"/>
        <v>V_AR_NUMMER</v>
      </c>
      <c r="J229" s="31"/>
      <c r="K229" s="31"/>
      <c r="L229" s="1" t="str">
        <f>_xlfn.IFNA(INDEX(Grunddaten!$A$1:$R$158,MATCH('MARA_KSSK - Klassenzuordnung'!A229,Grunddaten!$A:$A,0),MATCH('MARA_KSSK - Klassenzuordnung'!I229,Grunddaten!$8:$8,0))&amp;"","")</f>
        <v/>
      </c>
    </row>
    <row r="230" spans="1:12" x14ac:dyDescent="0.4">
      <c r="A230" s="27">
        <f>IFERROR(IF(AND(A223=A224,A224=A225,A225=A226,A226=A227,A227=A228,A228=A229),IF(A229+1&gt;MATCH(0,Input_Lieferant!$B$9:$B$158,-1),"",A229+1),A229),"")</f>
        <v>33</v>
      </c>
      <c r="B230" s="25" t="str">
        <f t="shared" si="6"/>
        <v>001</v>
      </c>
      <c r="C230" s="31"/>
      <c r="D230" s="31"/>
      <c r="F230" s="31"/>
      <c r="G230" s="31"/>
      <c r="H230" s="31"/>
      <c r="I230" s="26" t="str">
        <f t="shared" si="7"/>
        <v>V_VERTEILUNG</v>
      </c>
      <c r="J230" s="31"/>
      <c r="K230" s="31"/>
      <c r="L230" s="1" t="str">
        <f>_xlfn.IFNA(INDEX(Grunddaten!$A$1:$R$158,MATCH('MARA_KSSK - Klassenzuordnung'!A230,Grunddaten!$A:$A,0),MATCH('MARA_KSSK - Klassenzuordnung'!I230,Grunddaten!$8:$8,0))&amp;"","")</f>
        <v/>
      </c>
    </row>
    <row r="231" spans="1:12" x14ac:dyDescent="0.4">
      <c r="A231" s="27">
        <f>IFERROR(IF(AND(A224=A225,A225=A226,A226=A227,A227=A228,A228=A229,A229=A230),IF(A230+1&gt;MATCH(0,Input_Lieferant!$B$9:$B$158,-1),"",A230+1),A230),"")</f>
        <v>33</v>
      </c>
      <c r="B231" s="25" t="str">
        <f t="shared" si="6"/>
        <v>001</v>
      </c>
      <c r="C231" s="31"/>
      <c r="D231" s="31"/>
      <c r="F231" s="31"/>
      <c r="G231" s="31"/>
      <c r="H231" s="31"/>
      <c r="I231" s="26" t="str">
        <f t="shared" si="7"/>
        <v>V_BM_SBM</v>
      </c>
      <c r="J231" s="31"/>
      <c r="K231" s="31"/>
      <c r="L231" s="1" t="str">
        <f>_xlfn.IFNA(INDEX(Grunddaten!$A$1:$R$158,MATCH('MARA_KSSK - Klassenzuordnung'!A231,Grunddaten!$A:$A,0),MATCH('MARA_KSSK - Klassenzuordnung'!I231,Grunddaten!$8:$8,0))&amp;"","")</f>
        <v/>
      </c>
    </row>
    <row r="232" spans="1:12" x14ac:dyDescent="0.4">
      <c r="A232" s="27">
        <f>IFERROR(IF(AND(A225=A226,A226=A227,A227=A228,A228=A229,A229=A230,A230=A231),IF(A231+1&gt;MATCH(0,Input_Lieferant!$B$9:$B$158,-1),"",A231+1),A231),"")</f>
        <v>33</v>
      </c>
      <c r="B232" s="25" t="str">
        <f t="shared" si="6"/>
        <v>001</v>
      </c>
      <c r="C232" s="31"/>
      <c r="D232" s="31"/>
      <c r="F232" s="31"/>
      <c r="G232" s="31"/>
      <c r="H232" s="31"/>
      <c r="I232" s="26" t="str">
        <f t="shared" si="7"/>
        <v>V_EXPORTKONTROLLE</v>
      </c>
      <c r="J232" s="31"/>
      <c r="K232" s="31"/>
      <c r="L232" s="1" t="str">
        <f>IF("X"=_xlfn.IFNA(INDEX(Input_Lieferant!$A$9:$AS$158,MATCH('MARA_KSSK - Klassenzuordnung'!A232,Input_Lieferant!$B$9:$B$158,0),MATCH('MARA_KSSK - Klassenzuordnung'!I232,Input_Lieferant!$8:$8,0))&amp;"",""), "X", "")</f>
        <v/>
      </c>
    </row>
    <row r="233" spans="1:12" x14ac:dyDescent="0.4">
      <c r="A233" s="27">
        <f>IFERROR(IF(AND(A226=A227,A227=A228,A228=A229,A229=A230,A230=A231,A231=A232),IF(A232+1&gt;MATCH(0,Input_Lieferant!$B$9:$B$158,-1),"",A232+1),A232),"")</f>
        <v>34</v>
      </c>
      <c r="B233" s="25" t="str">
        <f t="shared" si="6"/>
        <v>001</v>
      </c>
      <c r="C233" s="31"/>
      <c r="D233" s="31"/>
      <c r="F233" s="31"/>
      <c r="G233" s="31"/>
      <c r="H233" s="31"/>
      <c r="I233" s="26" t="str">
        <f t="shared" si="7"/>
        <v>V_VERTEILUNG_PSD</v>
      </c>
      <c r="J233" s="31"/>
      <c r="K233" s="31"/>
      <c r="L233" s="1" t="str">
        <f>IF("X"=_xlfn.IFNA(INDEX(Grunddaten!$A$1:$R$158,MATCH('MARA_KSSK - Klassenzuordnung'!A233,Grunddaten!$A:$A,0),MATCH('MARA_KSSK - Klassenzuordnung'!I233,Grunddaten!$8:$8,0))&amp;"",""), "X", "")</f>
        <v/>
      </c>
    </row>
    <row r="234" spans="1:12" x14ac:dyDescent="0.4">
      <c r="A234" s="27">
        <f>IFERROR(IF(AND(A227=A228,A228=A229,A229=A230,A230=A231,A231=A232,A232=A233),IF(A233+1&gt;MATCH(0,Input_Lieferant!$B$9:$B$158,-1),"",A233+1),A233),"")</f>
        <v>34</v>
      </c>
      <c r="B234" s="25" t="str">
        <f t="shared" si="6"/>
        <v>001</v>
      </c>
      <c r="C234" s="31"/>
      <c r="D234" s="31"/>
      <c r="F234" s="31"/>
      <c r="G234" s="31"/>
      <c r="H234" s="31"/>
      <c r="I234" s="26" t="str">
        <f t="shared" si="7"/>
        <v>V_VERTEILUNG_RUAG</v>
      </c>
      <c r="J234" s="31"/>
      <c r="K234" s="31"/>
      <c r="L234" s="1" t="str">
        <f>_xlfn.IFNA(INDEX(Grunddaten!$A$1:$R$158,MATCH('MARA_KSSK - Klassenzuordnung'!A234,Grunddaten!$A:$A,0),MATCH('MARA_KSSK - Klassenzuordnung'!I234,Grunddaten!$8:$8,0))&amp;"","")</f>
        <v>X</v>
      </c>
    </row>
    <row r="235" spans="1:12" x14ac:dyDescent="0.4">
      <c r="A235" s="27">
        <f>IFERROR(IF(AND(A228=A229,A229=A230,A230=A231,A231=A232,A232=A233,A233=A234),IF(A234+1&gt;MATCH(0,Input_Lieferant!$B$9:$B$158,-1),"",A234+1),A234),"")</f>
        <v>34</v>
      </c>
      <c r="B235" s="25" t="str">
        <f t="shared" si="6"/>
        <v>001</v>
      </c>
      <c r="C235" s="31"/>
      <c r="D235" s="31"/>
      <c r="F235" s="31"/>
      <c r="G235" s="31"/>
      <c r="H235" s="31"/>
      <c r="I235" s="26" t="str">
        <f t="shared" si="7"/>
        <v>V_ZUSATZDATEN</v>
      </c>
      <c r="J235" s="31"/>
      <c r="K235" s="31"/>
      <c r="L235" s="1" t="str">
        <f>_xlfn.IFNA(INDEX(Grunddaten!$A$1:$R$158,MATCH('MARA_KSSK - Klassenzuordnung'!A235,Grunddaten!$A:$A,0),MATCH('MARA_KSSK - Klassenzuordnung'!I235,Grunddaten!$8:$8,0))&amp;"","")</f>
        <v/>
      </c>
    </row>
    <row r="236" spans="1:12" x14ac:dyDescent="0.4">
      <c r="A236" s="27">
        <f>IFERROR(IF(AND(A229=A230,A230=A231,A231=A232,A232=A233,A233=A234,A234=A235),IF(A235+1&gt;MATCH(0,Input_Lieferant!$B$9:$B$158,-1),"",A235+1),A235),"")</f>
        <v>34</v>
      </c>
      <c r="B236" s="25" t="str">
        <f t="shared" si="6"/>
        <v>001</v>
      </c>
      <c r="C236" s="31"/>
      <c r="D236" s="31"/>
      <c r="F236" s="31"/>
      <c r="G236" s="31"/>
      <c r="H236" s="31"/>
      <c r="I236" s="26" t="str">
        <f t="shared" si="7"/>
        <v>V_AR_NUMMER</v>
      </c>
      <c r="J236" s="31"/>
      <c r="K236" s="31"/>
      <c r="L236" s="1" t="str">
        <f>_xlfn.IFNA(INDEX(Grunddaten!$A$1:$R$158,MATCH('MARA_KSSK - Klassenzuordnung'!A236,Grunddaten!$A:$A,0),MATCH('MARA_KSSK - Klassenzuordnung'!I236,Grunddaten!$8:$8,0))&amp;"","")</f>
        <v/>
      </c>
    </row>
    <row r="237" spans="1:12" x14ac:dyDescent="0.4">
      <c r="A237" s="27">
        <f>IFERROR(IF(AND(A230=A231,A231=A232,A232=A233,A233=A234,A234=A235,A235=A236),IF(A236+1&gt;MATCH(0,Input_Lieferant!$B$9:$B$158,-1),"",A236+1),A236),"")</f>
        <v>34</v>
      </c>
      <c r="B237" s="25" t="str">
        <f t="shared" si="6"/>
        <v>001</v>
      </c>
      <c r="C237" s="31"/>
      <c r="D237" s="31"/>
      <c r="F237" s="31"/>
      <c r="G237" s="31"/>
      <c r="H237" s="31"/>
      <c r="I237" s="26" t="str">
        <f t="shared" si="7"/>
        <v>V_VERTEILUNG</v>
      </c>
      <c r="J237" s="31"/>
      <c r="K237" s="31"/>
      <c r="L237" s="1" t="str">
        <f>_xlfn.IFNA(INDEX(Grunddaten!$A$1:$R$158,MATCH('MARA_KSSK - Klassenzuordnung'!A237,Grunddaten!$A:$A,0),MATCH('MARA_KSSK - Klassenzuordnung'!I237,Grunddaten!$8:$8,0))&amp;"","")</f>
        <v/>
      </c>
    </row>
    <row r="238" spans="1:12" x14ac:dyDescent="0.4">
      <c r="A238" s="27">
        <f>IFERROR(IF(AND(A231=A232,A232=A233,A233=A234,A234=A235,A235=A236,A236=A237),IF(A237+1&gt;MATCH(0,Input_Lieferant!$B$9:$B$158,-1),"",A237+1),A237),"")</f>
        <v>34</v>
      </c>
      <c r="B238" s="25" t="str">
        <f t="shared" si="6"/>
        <v>001</v>
      </c>
      <c r="C238" s="31"/>
      <c r="D238" s="31"/>
      <c r="F238" s="31"/>
      <c r="G238" s="31"/>
      <c r="H238" s="31"/>
      <c r="I238" s="26" t="str">
        <f t="shared" si="7"/>
        <v>V_BM_SBM</v>
      </c>
      <c r="J238" s="31"/>
      <c r="K238" s="31"/>
      <c r="L238" s="1" t="str">
        <f>_xlfn.IFNA(INDEX(Grunddaten!$A$1:$R$158,MATCH('MARA_KSSK - Klassenzuordnung'!A238,Grunddaten!$A:$A,0),MATCH('MARA_KSSK - Klassenzuordnung'!I238,Grunddaten!$8:$8,0))&amp;"","")</f>
        <v/>
      </c>
    </row>
    <row r="239" spans="1:12" x14ac:dyDescent="0.4">
      <c r="A239" s="27">
        <f>IFERROR(IF(AND(A232=A233,A233=A234,A234=A235,A235=A236,A236=A237,A237=A238),IF(A238+1&gt;MATCH(0,Input_Lieferant!$B$9:$B$158,-1),"",A238+1),A238),"")</f>
        <v>34</v>
      </c>
      <c r="B239" s="25" t="str">
        <f t="shared" si="6"/>
        <v>001</v>
      </c>
      <c r="C239" s="31"/>
      <c r="D239" s="31"/>
      <c r="F239" s="31"/>
      <c r="G239" s="31"/>
      <c r="H239" s="31"/>
      <c r="I239" s="26" t="str">
        <f t="shared" si="7"/>
        <v>V_EXPORTKONTROLLE</v>
      </c>
      <c r="J239" s="31"/>
      <c r="K239" s="31"/>
      <c r="L239" s="1" t="str">
        <f>IF("X"=_xlfn.IFNA(INDEX(Input_Lieferant!$A$9:$AS$158,MATCH('MARA_KSSK - Klassenzuordnung'!A239,Input_Lieferant!$B$9:$B$158,0),MATCH('MARA_KSSK - Klassenzuordnung'!I239,Input_Lieferant!$8:$8,0))&amp;"",""), "X", "")</f>
        <v/>
      </c>
    </row>
    <row r="240" spans="1:12" x14ac:dyDescent="0.4">
      <c r="A240" s="27">
        <f>IFERROR(IF(AND(A233=A234,A234=A235,A235=A236,A236=A237,A237=A238,A238=A239),IF(A239+1&gt;MATCH(0,Input_Lieferant!$B$9:$B$158,-1),"",A239+1),A239),"")</f>
        <v>35</v>
      </c>
      <c r="B240" s="25" t="str">
        <f t="shared" si="6"/>
        <v>001</v>
      </c>
      <c r="C240" s="31"/>
      <c r="D240" s="31"/>
      <c r="F240" s="31"/>
      <c r="G240" s="31"/>
      <c r="H240" s="31"/>
      <c r="I240" s="26" t="str">
        <f t="shared" si="7"/>
        <v>V_VERTEILUNG_PSD</v>
      </c>
      <c r="J240" s="31"/>
      <c r="K240" s="31"/>
      <c r="L240" s="1" t="str">
        <f>IF("X"=_xlfn.IFNA(INDEX(Grunddaten!$A$1:$R$158,MATCH('MARA_KSSK - Klassenzuordnung'!A240,Grunddaten!$A:$A,0),MATCH('MARA_KSSK - Klassenzuordnung'!I240,Grunddaten!$8:$8,0))&amp;"",""), "X", "")</f>
        <v/>
      </c>
    </row>
    <row r="241" spans="1:12" x14ac:dyDescent="0.4">
      <c r="A241" s="27">
        <f>IFERROR(IF(AND(A234=A235,A235=A236,A236=A237,A237=A238,A238=A239,A239=A240),IF(A240+1&gt;MATCH(0,Input_Lieferant!$B$9:$B$158,-1),"",A240+1),A240),"")</f>
        <v>35</v>
      </c>
      <c r="B241" s="25" t="str">
        <f t="shared" si="6"/>
        <v>001</v>
      </c>
      <c r="C241" s="31"/>
      <c r="D241" s="31"/>
      <c r="F241" s="31"/>
      <c r="G241" s="31"/>
      <c r="H241" s="31"/>
      <c r="I241" s="26" t="str">
        <f t="shared" si="7"/>
        <v>V_VERTEILUNG_RUAG</v>
      </c>
      <c r="J241" s="31"/>
      <c r="K241" s="31"/>
      <c r="L241" s="1" t="str">
        <f>_xlfn.IFNA(INDEX(Grunddaten!$A$1:$R$158,MATCH('MARA_KSSK - Klassenzuordnung'!A241,Grunddaten!$A:$A,0),MATCH('MARA_KSSK - Klassenzuordnung'!I241,Grunddaten!$8:$8,0))&amp;"","")</f>
        <v>X</v>
      </c>
    </row>
    <row r="242" spans="1:12" x14ac:dyDescent="0.4">
      <c r="A242" s="27">
        <f>IFERROR(IF(AND(A235=A236,A236=A237,A237=A238,A238=A239,A239=A240,A240=A241),IF(A241+1&gt;MATCH(0,Input_Lieferant!$B$9:$B$158,-1),"",A241+1),A241),"")</f>
        <v>35</v>
      </c>
      <c r="B242" s="25" t="str">
        <f t="shared" si="6"/>
        <v>001</v>
      </c>
      <c r="C242" s="31"/>
      <c r="D242" s="31"/>
      <c r="F242" s="31"/>
      <c r="G242" s="31"/>
      <c r="H242" s="31"/>
      <c r="I242" s="26" t="str">
        <f t="shared" si="7"/>
        <v>V_ZUSATZDATEN</v>
      </c>
      <c r="J242" s="31"/>
      <c r="K242" s="31"/>
      <c r="L242" s="1" t="str">
        <f>_xlfn.IFNA(INDEX(Grunddaten!$A$1:$R$158,MATCH('MARA_KSSK - Klassenzuordnung'!A242,Grunddaten!$A:$A,0),MATCH('MARA_KSSK - Klassenzuordnung'!I242,Grunddaten!$8:$8,0))&amp;"","")</f>
        <v/>
      </c>
    </row>
    <row r="243" spans="1:12" x14ac:dyDescent="0.4">
      <c r="A243" s="27">
        <f>IFERROR(IF(AND(A236=A237,A237=A238,A238=A239,A239=A240,A240=A241,A241=A242),IF(A242+1&gt;MATCH(0,Input_Lieferant!$B$9:$B$158,-1),"",A242+1),A242),"")</f>
        <v>35</v>
      </c>
      <c r="B243" s="25" t="str">
        <f t="shared" si="6"/>
        <v>001</v>
      </c>
      <c r="C243" s="31"/>
      <c r="D243" s="31"/>
      <c r="F243" s="31"/>
      <c r="G243" s="31"/>
      <c r="H243" s="31"/>
      <c r="I243" s="26" t="str">
        <f t="shared" si="7"/>
        <v>V_AR_NUMMER</v>
      </c>
      <c r="J243" s="31"/>
      <c r="K243" s="31"/>
      <c r="L243" s="1" t="str">
        <f>_xlfn.IFNA(INDEX(Grunddaten!$A$1:$R$158,MATCH('MARA_KSSK - Klassenzuordnung'!A243,Grunddaten!$A:$A,0),MATCH('MARA_KSSK - Klassenzuordnung'!I243,Grunddaten!$8:$8,0))&amp;"","")</f>
        <v/>
      </c>
    </row>
    <row r="244" spans="1:12" x14ac:dyDescent="0.4">
      <c r="A244" s="27">
        <f>IFERROR(IF(AND(A237=A238,A238=A239,A239=A240,A240=A241,A241=A242,A242=A243),IF(A243+1&gt;MATCH(0,Input_Lieferant!$B$9:$B$158,-1),"",A243+1),A243),"")</f>
        <v>35</v>
      </c>
      <c r="B244" s="25" t="str">
        <f t="shared" si="6"/>
        <v>001</v>
      </c>
      <c r="C244" s="31"/>
      <c r="D244" s="31"/>
      <c r="F244" s="31"/>
      <c r="G244" s="31"/>
      <c r="H244" s="31"/>
      <c r="I244" s="26" t="str">
        <f t="shared" si="7"/>
        <v>V_VERTEILUNG</v>
      </c>
      <c r="J244" s="31"/>
      <c r="K244" s="31"/>
      <c r="L244" s="1" t="str">
        <f>_xlfn.IFNA(INDEX(Grunddaten!$A$1:$R$158,MATCH('MARA_KSSK - Klassenzuordnung'!A244,Grunddaten!$A:$A,0),MATCH('MARA_KSSK - Klassenzuordnung'!I244,Grunddaten!$8:$8,0))&amp;"","")</f>
        <v/>
      </c>
    </row>
    <row r="245" spans="1:12" x14ac:dyDescent="0.4">
      <c r="A245" s="27">
        <f>IFERROR(IF(AND(A238=A239,A239=A240,A240=A241,A241=A242,A242=A243,A243=A244),IF(A244+1&gt;MATCH(0,Input_Lieferant!$B$9:$B$158,-1),"",A244+1),A244),"")</f>
        <v>35</v>
      </c>
      <c r="B245" s="25" t="str">
        <f t="shared" si="6"/>
        <v>001</v>
      </c>
      <c r="C245" s="31"/>
      <c r="D245" s="31"/>
      <c r="F245" s="31"/>
      <c r="G245" s="31"/>
      <c r="H245" s="31"/>
      <c r="I245" s="26" t="str">
        <f t="shared" si="7"/>
        <v>V_BM_SBM</v>
      </c>
      <c r="J245" s="31"/>
      <c r="K245" s="31"/>
      <c r="L245" s="1" t="str">
        <f>_xlfn.IFNA(INDEX(Grunddaten!$A$1:$R$158,MATCH('MARA_KSSK - Klassenzuordnung'!A245,Grunddaten!$A:$A,0),MATCH('MARA_KSSK - Klassenzuordnung'!I245,Grunddaten!$8:$8,0))&amp;"","")</f>
        <v/>
      </c>
    </row>
    <row r="246" spans="1:12" x14ac:dyDescent="0.4">
      <c r="A246" s="27">
        <f>IFERROR(IF(AND(A239=A240,A240=A241,A241=A242,A242=A243,A243=A244,A244=A245),IF(A245+1&gt;MATCH(0,Input_Lieferant!$B$9:$B$158,-1),"",A245+1),A245),"")</f>
        <v>35</v>
      </c>
      <c r="B246" s="25" t="str">
        <f t="shared" si="6"/>
        <v>001</v>
      </c>
      <c r="C246" s="31"/>
      <c r="D246" s="31"/>
      <c r="F246" s="31"/>
      <c r="G246" s="31"/>
      <c r="H246" s="31"/>
      <c r="I246" s="26" t="str">
        <f t="shared" si="7"/>
        <v>V_EXPORTKONTROLLE</v>
      </c>
      <c r="J246" s="31"/>
      <c r="K246" s="31"/>
      <c r="L246" s="1" t="str">
        <f>IF("X"=_xlfn.IFNA(INDEX(Input_Lieferant!$A$9:$AS$158,MATCH('MARA_KSSK - Klassenzuordnung'!A246,Input_Lieferant!$B$9:$B$158,0),MATCH('MARA_KSSK - Klassenzuordnung'!I246,Input_Lieferant!$8:$8,0))&amp;"",""), "X", "")</f>
        <v/>
      </c>
    </row>
    <row r="247" spans="1:12" x14ac:dyDescent="0.4">
      <c r="A247" s="27">
        <f>IFERROR(IF(AND(A240=A241,A241=A242,A242=A243,A243=A244,A244=A245,A245=A246),IF(A246+1&gt;MATCH(0,Input_Lieferant!$B$9:$B$158,-1),"",A246+1),A246),"")</f>
        <v>36</v>
      </c>
      <c r="B247" s="25" t="str">
        <f t="shared" si="6"/>
        <v>001</v>
      </c>
      <c r="C247" s="31"/>
      <c r="D247" s="31"/>
      <c r="F247" s="31"/>
      <c r="G247" s="31"/>
      <c r="H247" s="31"/>
      <c r="I247" s="26" t="str">
        <f t="shared" si="7"/>
        <v>V_VERTEILUNG_PSD</v>
      </c>
      <c r="J247" s="31"/>
      <c r="K247" s="31"/>
      <c r="L247" s="1" t="str">
        <f>IF("X"=_xlfn.IFNA(INDEX(Grunddaten!$A$1:$R$158,MATCH('MARA_KSSK - Klassenzuordnung'!A247,Grunddaten!$A:$A,0),MATCH('MARA_KSSK - Klassenzuordnung'!I247,Grunddaten!$8:$8,0))&amp;"",""), "X", "")</f>
        <v/>
      </c>
    </row>
    <row r="248" spans="1:12" x14ac:dyDescent="0.4">
      <c r="A248" s="27">
        <f>IFERROR(IF(AND(A241=A242,A242=A243,A243=A244,A244=A245,A245=A246,A246=A247),IF(A247+1&gt;MATCH(0,Input_Lieferant!$B$9:$B$158,-1),"",A247+1),A247),"")</f>
        <v>36</v>
      </c>
      <c r="B248" s="25" t="str">
        <f t="shared" si="6"/>
        <v>001</v>
      </c>
      <c r="C248" s="31"/>
      <c r="D248" s="31"/>
      <c r="F248" s="31"/>
      <c r="G248" s="31"/>
      <c r="H248" s="31"/>
      <c r="I248" s="26" t="str">
        <f t="shared" si="7"/>
        <v>V_VERTEILUNG_RUAG</v>
      </c>
      <c r="J248" s="31"/>
      <c r="K248" s="31"/>
      <c r="L248" s="1" t="str">
        <f>_xlfn.IFNA(INDEX(Grunddaten!$A$1:$R$158,MATCH('MARA_KSSK - Klassenzuordnung'!A248,Grunddaten!$A:$A,0),MATCH('MARA_KSSK - Klassenzuordnung'!I248,Grunddaten!$8:$8,0))&amp;"","")</f>
        <v/>
      </c>
    </row>
    <row r="249" spans="1:12" x14ac:dyDescent="0.4">
      <c r="A249" s="27">
        <f>IFERROR(IF(AND(A242=A243,A243=A244,A244=A245,A245=A246,A246=A247,A247=A248),IF(A248+1&gt;MATCH(0,Input_Lieferant!$B$9:$B$158,-1),"",A248+1),A248),"")</f>
        <v>36</v>
      </c>
      <c r="B249" s="25" t="str">
        <f t="shared" si="6"/>
        <v>001</v>
      </c>
      <c r="C249" s="31"/>
      <c r="D249" s="31"/>
      <c r="F249" s="31"/>
      <c r="G249" s="31"/>
      <c r="H249" s="31"/>
      <c r="I249" s="26" t="str">
        <f t="shared" si="7"/>
        <v>V_ZUSATZDATEN</v>
      </c>
      <c r="J249" s="31"/>
      <c r="K249" s="31"/>
      <c r="L249" s="1" t="str">
        <f>_xlfn.IFNA(INDEX(Grunddaten!$A$1:$R$158,MATCH('MARA_KSSK - Klassenzuordnung'!A249,Grunddaten!$A:$A,0),MATCH('MARA_KSSK - Klassenzuordnung'!I249,Grunddaten!$8:$8,0))&amp;"","")</f>
        <v/>
      </c>
    </row>
    <row r="250" spans="1:12" x14ac:dyDescent="0.4">
      <c r="A250" s="27">
        <f>IFERROR(IF(AND(A243=A244,A244=A245,A245=A246,A246=A247,A247=A248,A248=A249),IF(A249+1&gt;MATCH(0,Input_Lieferant!$B$9:$B$158,-1),"",A249+1),A249),"")</f>
        <v>36</v>
      </c>
      <c r="B250" s="25" t="str">
        <f t="shared" si="6"/>
        <v>001</v>
      </c>
      <c r="C250" s="31"/>
      <c r="D250" s="31"/>
      <c r="F250" s="31"/>
      <c r="G250" s="31"/>
      <c r="H250" s="31"/>
      <c r="I250" s="26" t="str">
        <f t="shared" si="7"/>
        <v>V_AR_NUMMER</v>
      </c>
      <c r="J250" s="31"/>
      <c r="K250" s="31"/>
      <c r="L250" s="1" t="str">
        <f>_xlfn.IFNA(INDEX(Grunddaten!$A$1:$R$158,MATCH('MARA_KSSK - Klassenzuordnung'!A250,Grunddaten!$A:$A,0),MATCH('MARA_KSSK - Klassenzuordnung'!I250,Grunddaten!$8:$8,0))&amp;"","")</f>
        <v/>
      </c>
    </row>
    <row r="251" spans="1:12" x14ac:dyDescent="0.4">
      <c r="A251" s="27">
        <f>IFERROR(IF(AND(A244=A245,A245=A246,A246=A247,A247=A248,A248=A249,A249=A250),IF(A250+1&gt;MATCH(0,Input_Lieferant!$B$9:$B$158,-1),"",A250+1),A250),"")</f>
        <v>36</v>
      </c>
      <c r="B251" s="25" t="str">
        <f t="shared" si="6"/>
        <v>001</v>
      </c>
      <c r="C251" s="31"/>
      <c r="D251" s="31"/>
      <c r="F251" s="31"/>
      <c r="G251" s="31"/>
      <c r="H251" s="31"/>
      <c r="I251" s="26" t="str">
        <f t="shared" si="7"/>
        <v>V_VERTEILUNG</v>
      </c>
      <c r="J251" s="31"/>
      <c r="K251" s="31"/>
      <c r="L251" s="1" t="str">
        <f>_xlfn.IFNA(INDEX(Grunddaten!$A$1:$R$158,MATCH('MARA_KSSK - Klassenzuordnung'!A251,Grunddaten!$A:$A,0),MATCH('MARA_KSSK - Klassenzuordnung'!I251,Grunddaten!$8:$8,0))&amp;"","")</f>
        <v/>
      </c>
    </row>
    <row r="252" spans="1:12" x14ac:dyDescent="0.4">
      <c r="A252" s="27">
        <f>IFERROR(IF(AND(A245=A246,A246=A247,A247=A248,A248=A249,A249=A250,A250=A251),IF(A251+1&gt;MATCH(0,Input_Lieferant!$B$9:$B$158,-1),"",A251+1),A251),"")</f>
        <v>36</v>
      </c>
      <c r="B252" s="25" t="str">
        <f t="shared" si="6"/>
        <v>001</v>
      </c>
      <c r="C252" s="31"/>
      <c r="D252" s="31"/>
      <c r="F252" s="31"/>
      <c r="G252" s="31"/>
      <c r="H252" s="31"/>
      <c r="I252" s="26" t="str">
        <f t="shared" si="7"/>
        <v>V_BM_SBM</v>
      </c>
      <c r="J252" s="31"/>
      <c r="K252" s="31"/>
      <c r="L252" s="1" t="str">
        <f>_xlfn.IFNA(INDEX(Grunddaten!$A$1:$R$158,MATCH('MARA_KSSK - Klassenzuordnung'!A252,Grunddaten!$A:$A,0),MATCH('MARA_KSSK - Klassenzuordnung'!I252,Grunddaten!$8:$8,0))&amp;"","")</f>
        <v/>
      </c>
    </row>
    <row r="253" spans="1:12" x14ac:dyDescent="0.4">
      <c r="A253" s="27">
        <f>IFERROR(IF(AND(A246=A247,A247=A248,A248=A249,A249=A250,A250=A251,A251=A252),IF(A252+1&gt;MATCH(0,Input_Lieferant!$B$9:$B$158,-1),"",A252+1),A252),"")</f>
        <v>36</v>
      </c>
      <c r="B253" s="25" t="str">
        <f t="shared" si="6"/>
        <v>001</v>
      </c>
      <c r="C253" s="31"/>
      <c r="D253" s="31"/>
      <c r="F253" s="31"/>
      <c r="G253" s="31"/>
      <c r="H253" s="31"/>
      <c r="I253" s="26" t="str">
        <f t="shared" si="7"/>
        <v>V_EXPORTKONTROLLE</v>
      </c>
      <c r="J253" s="31"/>
      <c r="K253" s="31"/>
      <c r="L253" s="1" t="str">
        <f>IF("X"=_xlfn.IFNA(INDEX(Input_Lieferant!$A$9:$AS$158,MATCH('MARA_KSSK - Klassenzuordnung'!A253,Input_Lieferant!$B$9:$B$158,0),MATCH('MARA_KSSK - Klassenzuordnung'!I253,Input_Lieferant!$8:$8,0))&amp;"",""), "X", "")</f>
        <v/>
      </c>
    </row>
    <row r="254" spans="1:12" x14ac:dyDescent="0.4">
      <c r="A254" s="27">
        <f>IFERROR(IF(AND(A247=A248,A248=A249,A249=A250,A250=A251,A251=A252,A252=A253),IF(A253+1&gt;MATCH(0,Input_Lieferant!$B$9:$B$158,-1),"",A253+1),A253),"")</f>
        <v>37</v>
      </c>
      <c r="B254" s="25" t="str">
        <f t="shared" si="6"/>
        <v>001</v>
      </c>
      <c r="C254" s="31"/>
      <c r="D254" s="31"/>
      <c r="F254" s="31"/>
      <c r="G254" s="31"/>
      <c r="H254" s="31"/>
      <c r="I254" s="26" t="str">
        <f t="shared" si="7"/>
        <v>V_VERTEILUNG_PSD</v>
      </c>
      <c r="J254" s="31"/>
      <c r="K254" s="31"/>
      <c r="L254" s="1" t="str">
        <f>IF("X"=_xlfn.IFNA(INDEX(Grunddaten!$A$1:$R$158,MATCH('MARA_KSSK - Klassenzuordnung'!A254,Grunddaten!$A:$A,0),MATCH('MARA_KSSK - Klassenzuordnung'!I254,Grunddaten!$8:$8,0))&amp;"",""), "X", "")</f>
        <v>X</v>
      </c>
    </row>
    <row r="255" spans="1:12" x14ac:dyDescent="0.4">
      <c r="A255" s="27">
        <f>IFERROR(IF(AND(A248=A249,A249=A250,A250=A251,A251=A252,A252=A253,A253=A254),IF(A254+1&gt;MATCH(0,Input_Lieferant!$B$9:$B$158,-1),"",A254+1),A254),"")</f>
        <v>37</v>
      </c>
      <c r="B255" s="25" t="str">
        <f t="shared" si="6"/>
        <v>001</v>
      </c>
      <c r="C255" s="31"/>
      <c r="D255" s="31"/>
      <c r="F255" s="31"/>
      <c r="G255" s="31"/>
      <c r="H255" s="31"/>
      <c r="I255" s="26" t="str">
        <f t="shared" si="7"/>
        <v>V_VERTEILUNG_RUAG</v>
      </c>
      <c r="J255" s="31"/>
      <c r="K255" s="31"/>
      <c r="L255" s="1" t="str">
        <f>_xlfn.IFNA(INDEX(Grunddaten!$A$1:$R$158,MATCH('MARA_KSSK - Klassenzuordnung'!A255,Grunddaten!$A:$A,0),MATCH('MARA_KSSK - Klassenzuordnung'!I255,Grunddaten!$8:$8,0))&amp;"","")</f>
        <v>X</v>
      </c>
    </row>
    <row r="256" spans="1:12" x14ac:dyDescent="0.4">
      <c r="A256" s="27">
        <f>IFERROR(IF(AND(A249=A250,A250=A251,A251=A252,A252=A253,A253=A254,A254=A255),IF(A255+1&gt;MATCH(0,Input_Lieferant!$B$9:$B$158,-1),"",A255+1),A255),"")</f>
        <v>37</v>
      </c>
      <c r="B256" s="25" t="str">
        <f t="shared" si="6"/>
        <v>001</v>
      </c>
      <c r="C256" s="31"/>
      <c r="D256" s="31"/>
      <c r="F256" s="31"/>
      <c r="G256" s="31"/>
      <c r="H256" s="31"/>
      <c r="I256" s="26" t="str">
        <f t="shared" si="7"/>
        <v>V_ZUSATZDATEN</v>
      </c>
      <c r="J256" s="31"/>
      <c r="K256" s="31"/>
      <c r="L256" s="1" t="str">
        <f>_xlfn.IFNA(INDEX(Grunddaten!$A$1:$R$158,MATCH('MARA_KSSK - Klassenzuordnung'!A256,Grunddaten!$A:$A,0),MATCH('MARA_KSSK - Klassenzuordnung'!I256,Grunddaten!$8:$8,0))&amp;"","")</f>
        <v/>
      </c>
    </row>
    <row r="257" spans="1:12" x14ac:dyDescent="0.4">
      <c r="A257" s="27">
        <f>IFERROR(IF(AND(A250=A251,A251=A252,A252=A253,A253=A254,A254=A255,A255=A256),IF(A256+1&gt;MATCH(0,Input_Lieferant!$B$9:$B$158,-1),"",A256+1),A256),"")</f>
        <v>37</v>
      </c>
      <c r="B257" s="25" t="str">
        <f t="shared" si="6"/>
        <v>001</v>
      </c>
      <c r="C257" s="31"/>
      <c r="D257" s="31"/>
      <c r="F257" s="31"/>
      <c r="G257" s="31"/>
      <c r="H257" s="31"/>
      <c r="I257" s="26" t="str">
        <f t="shared" si="7"/>
        <v>V_AR_NUMMER</v>
      </c>
      <c r="J257" s="31"/>
      <c r="K257" s="31"/>
      <c r="L257" s="1" t="str">
        <f>_xlfn.IFNA(INDEX(Grunddaten!$A$1:$R$158,MATCH('MARA_KSSK - Klassenzuordnung'!A257,Grunddaten!$A:$A,0),MATCH('MARA_KSSK - Klassenzuordnung'!I257,Grunddaten!$8:$8,0))&amp;"","")</f>
        <v/>
      </c>
    </row>
    <row r="258" spans="1:12" x14ac:dyDescent="0.4">
      <c r="A258" s="27">
        <f>IFERROR(IF(AND(A251=A252,A252=A253,A253=A254,A254=A255,A255=A256,A256=A257),IF(A257+1&gt;MATCH(0,Input_Lieferant!$B$9:$B$158,-1),"",A257+1),A257),"")</f>
        <v>37</v>
      </c>
      <c r="B258" s="25" t="str">
        <f t="shared" ref="B258:B321" si="8">IF(A258="","","001")</f>
        <v>001</v>
      </c>
      <c r="C258" s="31"/>
      <c r="D258" s="31"/>
      <c r="F258" s="31"/>
      <c r="G258" s="31"/>
      <c r="H258" s="31"/>
      <c r="I258" s="26" t="str">
        <f t="shared" si="7"/>
        <v>V_VERTEILUNG</v>
      </c>
      <c r="J258" s="31"/>
      <c r="K258" s="31"/>
      <c r="L258" s="1" t="str">
        <f>_xlfn.IFNA(INDEX(Grunddaten!$A$1:$R$158,MATCH('MARA_KSSK - Klassenzuordnung'!A258,Grunddaten!$A:$A,0),MATCH('MARA_KSSK - Klassenzuordnung'!I258,Grunddaten!$8:$8,0))&amp;"","")</f>
        <v/>
      </c>
    </row>
    <row r="259" spans="1:12" x14ac:dyDescent="0.4">
      <c r="A259" s="27">
        <f>IFERROR(IF(AND(A252=A253,A253=A254,A254=A255,A255=A256,A256=A257,A257=A258),IF(A258+1&gt;MATCH(0,Input_Lieferant!$B$9:$B$158,-1),"",A258+1),A258),"")</f>
        <v>37</v>
      </c>
      <c r="B259" s="25" t="str">
        <f t="shared" si="8"/>
        <v>001</v>
      </c>
      <c r="C259" s="31"/>
      <c r="D259" s="31"/>
      <c r="F259" s="31"/>
      <c r="G259" s="31"/>
      <c r="H259" s="31"/>
      <c r="I259" s="26" t="str">
        <f t="shared" si="7"/>
        <v>V_BM_SBM</v>
      </c>
      <c r="J259" s="31"/>
      <c r="K259" s="31"/>
      <c r="L259" s="1" t="str">
        <f>_xlfn.IFNA(INDEX(Grunddaten!$A$1:$R$158,MATCH('MARA_KSSK - Klassenzuordnung'!A259,Grunddaten!$A:$A,0),MATCH('MARA_KSSK - Klassenzuordnung'!I259,Grunddaten!$8:$8,0))&amp;"","")</f>
        <v/>
      </c>
    </row>
    <row r="260" spans="1:12" x14ac:dyDescent="0.4">
      <c r="A260" s="27">
        <f>IFERROR(IF(AND(A253=A254,A254=A255,A255=A256,A256=A257,A257=A258,A258=A259),IF(A259+1&gt;MATCH(0,Input_Lieferant!$B$9:$B$158,-1),"",A259+1),A259),"")</f>
        <v>37</v>
      </c>
      <c r="B260" s="25" t="str">
        <f t="shared" si="8"/>
        <v>001</v>
      </c>
      <c r="C260" s="31"/>
      <c r="D260" s="31"/>
      <c r="F260" s="31"/>
      <c r="G260" s="31"/>
      <c r="H260" s="31"/>
      <c r="I260" s="26" t="str">
        <f t="shared" si="7"/>
        <v>V_EXPORTKONTROLLE</v>
      </c>
      <c r="J260" s="31"/>
      <c r="K260" s="31"/>
      <c r="L260" s="1" t="str">
        <f>IF("X"=_xlfn.IFNA(INDEX(Input_Lieferant!$A$9:$AS$158,MATCH('MARA_KSSK - Klassenzuordnung'!A260,Input_Lieferant!$B$9:$B$158,0),MATCH('MARA_KSSK - Klassenzuordnung'!I260,Input_Lieferant!$8:$8,0))&amp;"",""), "X", "")</f>
        <v/>
      </c>
    </row>
    <row r="261" spans="1:12" x14ac:dyDescent="0.4">
      <c r="A261" s="27">
        <f>IFERROR(IF(AND(A254=A255,A255=A256,A256=A257,A257=A258,A258=A259,A259=A260),IF(A260+1&gt;MATCH(0,Input_Lieferant!$B$9:$B$158,-1),"",A260+1),A260),"")</f>
        <v>38</v>
      </c>
      <c r="B261" s="25" t="str">
        <f t="shared" si="8"/>
        <v>001</v>
      </c>
      <c r="C261" s="31"/>
      <c r="D261" s="31"/>
      <c r="F261" s="31"/>
      <c r="G261" s="31"/>
      <c r="H261" s="31"/>
      <c r="I261" s="26" t="str">
        <f t="shared" si="7"/>
        <v>V_VERTEILUNG_PSD</v>
      </c>
      <c r="J261" s="31"/>
      <c r="K261" s="31"/>
      <c r="L261" s="1" t="str">
        <f>IF("X"=_xlfn.IFNA(INDEX(Grunddaten!$A$1:$R$158,MATCH('MARA_KSSK - Klassenzuordnung'!A261,Grunddaten!$A:$A,0),MATCH('MARA_KSSK - Klassenzuordnung'!I261,Grunddaten!$8:$8,0))&amp;"",""), "X", "")</f>
        <v>X</v>
      </c>
    </row>
    <row r="262" spans="1:12" x14ac:dyDescent="0.4">
      <c r="A262" s="27">
        <f>IFERROR(IF(AND(A255=A256,A256=A257,A257=A258,A258=A259,A259=A260,A260=A261),IF(A261+1&gt;MATCH(0,Input_Lieferant!$B$9:$B$158,-1),"",A261+1),A261),"")</f>
        <v>38</v>
      </c>
      <c r="B262" s="25" t="str">
        <f t="shared" si="8"/>
        <v>001</v>
      </c>
      <c r="C262" s="31"/>
      <c r="D262" s="31"/>
      <c r="F262" s="31"/>
      <c r="G262" s="31"/>
      <c r="H262" s="31"/>
      <c r="I262" s="26" t="str">
        <f t="shared" si="7"/>
        <v>V_VERTEILUNG_RUAG</v>
      </c>
      <c r="J262" s="31"/>
      <c r="K262" s="31"/>
      <c r="L262" s="1" t="str">
        <f>_xlfn.IFNA(INDEX(Grunddaten!$A$1:$R$158,MATCH('MARA_KSSK - Klassenzuordnung'!A262,Grunddaten!$A:$A,0),MATCH('MARA_KSSK - Klassenzuordnung'!I262,Grunddaten!$8:$8,0))&amp;"","")</f>
        <v>X</v>
      </c>
    </row>
    <row r="263" spans="1:12" x14ac:dyDescent="0.4">
      <c r="A263" s="27">
        <f>IFERROR(IF(AND(A256=A257,A257=A258,A258=A259,A259=A260,A260=A261,A261=A262),IF(A262+1&gt;MATCH(0,Input_Lieferant!$B$9:$B$158,-1),"",A262+1),A262),"")</f>
        <v>38</v>
      </c>
      <c r="B263" s="25" t="str">
        <f t="shared" si="8"/>
        <v>001</v>
      </c>
      <c r="C263" s="31"/>
      <c r="D263" s="31"/>
      <c r="F263" s="31"/>
      <c r="G263" s="31"/>
      <c r="H263" s="31"/>
      <c r="I263" s="26" t="str">
        <f t="shared" si="7"/>
        <v>V_ZUSATZDATEN</v>
      </c>
      <c r="J263" s="31"/>
      <c r="K263" s="31"/>
      <c r="L263" s="1" t="str">
        <f>_xlfn.IFNA(INDEX(Grunddaten!$A$1:$R$158,MATCH('MARA_KSSK - Klassenzuordnung'!A263,Grunddaten!$A:$A,0),MATCH('MARA_KSSK - Klassenzuordnung'!I263,Grunddaten!$8:$8,0))&amp;"","")</f>
        <v/>
      </c>
    </row>
    <row r="264" spans="1:12" x14ac:dyDescent="0.4">
      <c r="A264" s="27">
        <f>IFERROR(IF(AND(A257=A258,A258=A259,A259=A260,A260=A261,A261=A262,A262=A263),IF(A263+1&gt;MATCH(0,Input_Lieferant!$B$9:$B$158,-1),"",A263+1),A263),"")</f>
        <v>38</v>
      </c>
      <c r="B264" s="25" t="str">
        <f t="shared" si="8"/>
        <v>001</v>
      </c>
      <c r="C264" s="31"/>
      <c r="D264" s="31"/>
      <c r="F264" s="31"/>
      <c r="G264" s="31"/>
      <c r="H264" s="31"/>
      <c r="I264" s="26" t="str">
        <f t="shared" si="7"/>
        <v>V_AR_NUMMER</v>
      </c>
      <c r="J264" s="31"/>
      <c r="K264" s="31"/>
      <c r="L264" s="1" t="str">
        <f>_xlfn.IFNA(INDEX(Grunddaten!$A$1:$R$158,MATCH('MARA_KSSK - Klassenzuordnung'!A264,Grunddaten!$A:$A,0),MATCH('MARA_KSSK - Klassenzuordnung'!I264,Grunddaten!$8:$8,0))&amp;"","")</f>
        <v/>
      </c>
    </row>
    <row r="265" spans="1:12" x14ac:dyDescent="0.4">
      <c r="A265" s="27">
        <f>IFERROR(IF(AND(A258=A259,A259=A260,A260=A261,A261=A262,A262=A263,A263=A264),IF(A264+1&gt;MATCH(0,Input_Lieferant!$B$9:$B$158,-1),"",A264+1),A264),"")</f>
        <v>38</v>
      </c>
      <c r="B265" s="25" t="str">
        <f t="shared" si="8"/>
        <v>001</v>
      </c>
      <c r="C265" s="31"/>
      <c r="D265" s="31"/>
      <c r="F265" s="31"/>
      <c r="G265" s="31"/>
      <c r="H265" s="31"/>
      <c r="I265" s="26" t="str">
        <f t="shared" ref="I265:I328" si="9">IF(A265="","",I258)</f>
        <v>V_VERTEILUNG</v>
      </c>
      <c r="J265" s="31"/>
      <c r="K265" s="31"/>
      <c r="L265" s="1" t="str">
        <f>_xlfn.IFNA(INDEX(Grunddaten!$A$1:$R$158,MATCH('MARA_KSSK - Klassenzuordnung'!A265,Grunddaten!$A:$A,0),MATCH('MARA_KSSK - Klassenzuordnung'!I265,Grunddaten!$8:$8,0))&amp;"","")</f>
        <v/>
      </c>
    </row>
    <row r="266" spans="1:12" x14ac:dyDescent="0.4">
      <c r="A266" s="27">
        <f>IFERROR(IF(AND(A259=A260,A260=A261,A261=A262,A262=A263,A263=A264,A264=A265),IF(A265+1&gt;MATCH(0,Input_Lieferant!$B$9:$B$158,-1),"",A265+1),A265),"")</f>
        <v>38</v>
      </c>
      <c r="B266" s="25" t="str">
        <f t="shared" si="8"/>
        <v>001</v>
      </c>
      <c r="C266" s="31"/>
      <c r="D266" s="31"/>
      <c r="F266" s="31"/>
      <c r="G266" s="31"/>
      <c r="H266" s="31"/>
      <c r="I266" s="26" t="str">
        <f t="shared" si="9"/>
        <v>V_BM_SBM</v>
      </c>
      <c r="J266" s="31"/>
      <c r="K266" s="31"/>
      <c r="L266" s="1" t="str">
        <f>_xlfn.IFNA(INDEX(Grunddaten!$A$1:$R$158,MATCH('MARA_KSSK - Klassenzuordnung'!A266,Grunddaten!$A:$A,0),MATCH('MARA_KSSK - Klassenzuordnung'!I266,Grunddaten!$8:$8,0))&amp;"","")</f>
        <v/>
      </c>
    </row>
    <row r="267" spans="1:12" x14ac:dyDescent="0.4">
      <c r="A267" s="27">
        <f>IFERROR(IF(AND(A260=A261,A261=A262,A262=A263,A263=A264,A264=A265,A265=A266),IF(A266+1&gt;MATCH(0,Input_Lieferant!$B$9:$B$158,-1),"",A266+1),A266),"")</f>
        <v>38</v>
      </c>
      <c r="B267" s="25" t="str">
        <f t="shared" si="8"/>
        <v>001</v>
      </c>
      <c r="C267" s="31"/>
      <c r="D267" s="31"/>
      <c r="F267" s="31"/>
      <c r="G267" s="31"/>
      <c r="H267" s="31"/>
      <c r="I267" s="26" t="str">
        <f t="shared" si="9"/>
        <v>V_EXPORTKONTROLLE</v>
      </c>
      <c r="J267" s="31"/>
      <c r="K267" s="31"/>
      <c r="L267" s="1" t="str">
        <f>IF("X"=_xlfn.IFNA(INDEX(Input_Lieferant!$A$9:$AS$158,MATCH('MARA_KSSK - Klassenzuordnung'!A267,Input_Lieferant!$B$9:$B$158,0),MATCH('MARA_KSSK - Klassenzuordnung'!I267,Input_Lieferant!$8:$8,0))&amp;"",""), "X", "")</f>
        <v/>
      </c>
    </row>
    <row r="268" spans="1:12" x14ac:dyDescent="0.4">
      <c r="A268" s="27">
        <f>IFERROR(IF(AND(A261=A262,A262=A263,A263=A264,A264=A265,A265=A266,A266=A267),IF(A267+1&gt;MATCH(0,Input_Lieferant!$B$9:$B$158,-1),"",A267+1),A267),"")</f>
        <v>39</v>
      </c>
      <c r="B268" s="25" t="str">
        <f t="shared" si="8"/>
        <v>001</v>
      </c>
      <c r="C268" s="31"/>
      <c r="D268" s="31"/>
      <c r="F268" s="31"/>
      <c r="G268" s="31"/>
      <c r="H268" s="31"/>
      <c r="I268" s="26" t="str">
        <f t="shared" si="9"/>
        <v>V_VERTEILUNG_PSD</v>
      </c>
      <c r="J268" s="31"/>
      <c r="K268" s="31"/>
      <c r="L268" s="1" t="str">
        <f>IF("X"=_xlfn.IFNA(INDEX(Grunddaten!$A$1:$R$158,MATCH('MARA_KSSK - Klassenzuordnung'!A268,Grunddaten!$A:$A,0),MATCH('MARA_KSSK - Klassenzuordnung'!I268,Grunddaten!$8:$8,0))&amp;"",""), "X", "")</f>
        <v>X</v>
      </c>
    </row>
    <row r="269" spans="1:12" x14ac:dyDescent="0.4">
      <c r="A269" s="27">
        <f>IFERROR(IF(AND(A262=A263,A263=A264,A264=A265,A265=A266,A266=A267,A267=A268),IF(A268+1&gt;MATCH(0,Input_Lieferant!$B$9:$B$158,-1),"",A268+1),A268),"")</f>
        <v>39</v>
      </c>
      <c r="B269" s="25" t="str">
        <f t="shared" si="8"/>
        <v>001</v>
      </c>
      <c r="C269" s="31"/>
      <c r="D269" s="31"/>
      <c r="F269" s="31"/>
      <c r="G269" s="31"/>
      <c r="H269" s="31"/>
      <c r="I269" s="26" t="str">
        <f t="shared" si="9"/>
        <v>V_VERTEILUNG_RUAG</v>
      </c>
      <c r="J269" s="31"/>
      <c r="K269" s="31"/>
      <c r="L269" s="1" t="str">
        <f>_xlfn.IFNA(INDEX(Grunddaten!$A$1:$R$158,MATCH('MARA_KSSK - Klassenzuordnung'!A269,Grunddaten!$A:$A,0),MATCH('MARA_KSSK - Klassenzuordnung'!I269,Grunddaten!$8:$8,0))&amp;"","")</f>
        <v/>
      </c>
    </row>
    <row r="270" spans="1:12" x14ac:dyDescent="0.4">
      <c r="A270" s="27">
        <f>IFERROR(IF(AND(A263=A264,A264=A265,A265=A266,A266=A267,A267=A268,A268=A269),IF(A269+1&gt;MATCH(0,Input_Lieferant!$B$9:$B$158,-1),"",A269+1),A269),"")</f>
        <v>39</v>
      </c>
      <c r="B270" s="25" t="str">
        <f t="shared" si="8"/>
        <v>001</v>
      </c>
      <c r="C270" s="31"/>
      <c r="D270" s="31"/>
      <c r="F270" s="31"/>
      <c r="G270" s="31"/>
      <c r="H270" s="31"/>
      <c r="I270" s="26" t="str">
        <f t="shared" si="9"/>
        <v>V_ZUSATZDATEN</v>
      </c>
      <c r="J270" s="31"/>
      <c r="K270" s="31"/>
      <c r="L270" s="1" t="str">
        <f>_xlfn.IFNA(INDEX(Grunddaten!$A$1:$R$158,MATCH('MARA_KSSK - Klassenzuordnung'!A270,Grunddaten!$A:$A,0),MATCH('MARA_KSSK - Klassenzuordnung'!I270,Grunddaten!$8:$8,0))&amp;"","")</f>
        <v/>
      </c>
    </row>
    <row r="271" spans="1:12" x14ac:dyDescent="0.4">
      <c r="A271" s="27">
        <f>IFERROR(IF(AND(A264=A265,A265=A266,A266=A267,A267=A268,A268=A269,A269=A270),IF(A270+1&gt;MATCH(0,Input_Lieferant!$B$9:$B$158,-1),"",A270+1),A270),"")</f>
        <v>39</v>
      </c>
      <c r="B271" s="25" t="str">
        <f t="shared" si="8"/>
        <v>001</v>
      </c>
      <c r="C271" s="31"/>
      <c r="D271" s="31"/>
      <c r="F271" s="31"/>
      <c r="G271" s="31"/>
      <c r="H271" s="31"/>
      <c r="I271" s="26" t="str">
        <f t="shared" si="9"/>
        <v>V_AR_NUMMER</v>
      </c>
      <c r="J271" s="31"/>
      <c r="K271" s="31"/>
      <c r="L271" s="1" t="str">
        <f>_xlfn.IFNA(INDEX(Grunddaten!$A$1:$R$158,MATCH('MARA_KSSK - Klassenzuordnung'!A271,Grunddaten!$A:$A,0),MATCH('MARA_KSSK - Klassenzuordnung'!I271,Grunddaten!$8:$8,0))&amp;"","")</f>
        <v/>
      </c>
    </row>
    <row r="272" spans="1:12" x14ac:dyDescent="0.4">
      <c r="A272" s="27">
        <f>IFERROR(IF(AND(A265=A266,A266=A267,A267=A268,A268=A269,A269=A270,A270=A271),IF(A271+1&gt;MATCH(0,Input_Lieferant!$B$9:$B$158,-1),"",A271+1),A271),"")</f>
        <v>39</v>
      </c>
      <c r="B272" s="25" t="str">
        <f t="shared" si="8"/>
        <v>001</v>
      </c>
      <c r="C272" s="31"/>
      <c r="D272" s="31"/>
      <c r="F272" s="31"/>
      <c r="G272" s="31"/>
      <c r="H272" s="31"/>
      <c r="I272" s="26" t="str">
        <f t="shared" si="9"/>
        <v>V_VERTEILUNG</v>
      </c>
      <c r="J272" s="31"/>
      <c r="K272" s="31"/>
      <c r="L272" s="1" t="str">
        <f>_xlfn.IFNA(INDEX(Grunddaten!$A$1:$R$158,MATCH('MARA_KSSK - Klassenzuordnung'!A272,Grunddaten!$A:$A,0),MATCH('MARA_KSSK - Klassenzuordnung'!I272,Grunddaten!$8:$8,0))&amp;"","")</f>
        <v/>
      </c>
    </row>
    <row r="273" spans="1:12" x14ac:dyDescent="0.4">
      <c r="A273" s="27">
        <f>IFERROR(IF(AND(A266=A267,A267=A268,A268=A269,A269=A270,A270=A271,A271=A272),IF(A272+1&gt;MATCH(0,Input_Lieferant!$B$9:$B$158,-1),"",A272+1),A272),"")</f>
        <v>39</v>
      </c>
      <c r="B273" s="25" t="str">
        <f t="shared" si="8"/>
        <v>001</v>
      </c>
      <c r="C273" s="31"/>
      <c r="D273" s="31"/>
      <c r="F273" s="31"/>
      <c r="G273" s="31"/>
      <c r="H273" s="31"/>
      <c r="I273" s="26" t="str">
        <f t="shared" si="9"/>
        <v>V_BM_SBM</v>
      </c>
      <c r="J273" s="31"/>
      <c r="K273" s="31"/>
      <c r="L273" s="1" t="str">
        <f>_xlfn.IFNA(INDEX(Grunddaten!$A$1:$R$158,MATCH('MARA_KSSK - Klassenzuordnung'!A273,Grunddaten!$A:$A,0),MATCH('MARA_KSSK - Klassenzuordnung'!I273,Grunddaten!$8:$8,0))&amp;"","")</f>
        <v/>
      </c>
    </row>
    <row r="274" spans="1:12" x14ac:dyDescent="0.4">
      <c r="A274" s="27">
        <f>IFERROR(IF(AND(A267=A268,A268=A269,A269=A270,A270=A271,A271=A272,A272=A273),IF(A273+1&gt;MATCH(0,Input_Lieferant!$B$9:$B$158,-1),"",A273+1),A273),"")</f>
        <v>39</v>
      </c>
      <c r="B274" s="25" t="str">
        <f t="shared" si="8"/>
        <v>001</v>
      </c>
      <c r="C274" s="31"/>
      <c r="D274" s="31"/>
      <c r="F274" s="31"/>
      <c r="G274" s="31"/>
      <c r="H274" s="31"/>
      <c r="I274" s="26" t="str">
        <f t="shared" si="9"/>
        <v>V_EXPORTKONTROLLE</v>
      </c>
      <c r="J274" s="31"/>
      <c r="K274" s="31"/>
      <c r="L274" s="1" t="str">
        <f>IF("X"=_xlfn.IFNA(INDEX(Input_Lieferant!$A$9:$AS$158,MATCH('MARA_KSSK - Klassenzuordnung'!A274,Input_Lieferant!$B$9:$B$158,0),MATCH('MARA_KSSK - Klassenzuordnung'!I274,Input_Lieferant!$8:$8,0))&amp;"",""), "X", "")</f>
        <v/>
      </c>
    </row>
    <row r="275" spans="1:12" x14ac:dyDescent="0.4">
      <c r="A275" s="27">
        <f>IFERROR(IF(AND(A268=A269,A269=A270,A270=A271,A271=A272,A272=A273,A273=A274),IF(A274+1&gt;MATCH(0,Input_Lieferant!$B$9:$B$158,-1),"",A274+1),A274),"")</f>
        <v>40</v>
      </c>
      <c r="B275" s="25" t="str">
        <f t="shared" si="8"/>
        <v>001</v>
      </c>
      <c r="C275" s="31"/>
      <c r="D275" s="31"/>
      <c r="F275" s="31"/>
      <c r="G275" s="31"/>
      <c r="H275" s="31"/>
      <c r="I275" s="26" t="str">
        <f t="shared" si="9"/>
        <v>V_VERTEILUNG_PSD</v>
      </c>
      <c r="J275" s="31"/>
      <c r="K275" s="31"/>
      <c r="L275" s="1" t="str">
        <f>IF("X"=_xlfn.IFNA(INDEX(Grunddaten!$A$1:$R$158,MATCH('MARA_KSSK - Klassenzuordnung'!A275,Grunddaten!$A:$A,0),MATCH('MARA_KSSK - Klassenzuordnung'!I275,Grunddaten!$8:$8,0))&amp;"",""), "X", "")</f>
        <v/>
      </c>
    </row>
    <row r="276" spans="1:12" x14ac:dyDescent="0.4">
      <c r="A276" s="27">
        <f>IFERROR(IF(AND(A269=A270,A270=A271,A271=A272,A272=A273,A273=A274,A274=A275),IF(A275+1&gt;MATCH(0,Input_Lieferant!$B$9:$B$158,-1),"",A275+1),A275),"")</f>
        <v>40</v>
      </c>
      <c r="B276" s="25" t="str">
        <f t="shared" si="8"/>
        <v>001</v>
      </c>
      <c r="C276" s="31"/>
      <c r="D276" s="31"/>
      <c r="F276" s="31"/>
      <c r="G276" s="31"/>
      <c r="H276" s="31"/>
      <c r="I276" s="26" t="str">
        <f t="shared" si="9"/>
        <v>V_VERTEILUNG_RUAG</v>
      </c>
      <c r="J276" s="31"/>
      <c r="K276" s="31"/>
      <c r="L276" s="1" t="str">
        <f>_xlfn.IFNA(INDEX(Grunddaten!$A$1:$R$158,MATCH('MARA_KSSK - Klassenzuordnung'!A276,Grunddaten!$A:$A,0),MATCH('MARA_KSSK - Klassenzuordnung'!I276,Grunddaten!$8:$8,0))&amp;"","")</f>
        <v>X</v>
      </c>
    </row>
    <row r="277" spans="1:12" x14ac:dyDescent="0.4">
      <c r="A277" s="27">
        <f>IFERROR(IF(AND(A270=A271,A271=A272,A272=A273,A273=A274,A274=A275,A275=A276),IF(A276+1&gt;MATCH(0,Input_Lieferant!$B$9:$B$158,-1),"",A276+1),A276),"")</f>
        <v>40</v>
      </c>
      <c r="B277" s="25" t="str">
        <f t="shared" si="8"/>
        <v>001</v>
      </c>
      <c r="C277" s="31"/>
      <c r="D277" s="31"/>
      <c r="F277" s="31"/>
      <c r="G277" s="31"/>
      <c r="H277" s="31"/>
      <c r="I277" s="26" t="str">
        <f t="shared" si="9"/>
        <v>V_ZUSATZDATEN</v>
      </c>
      <c r="J277" s="31"/>
      <c r="K277" s="31"/>
      <c r="L277" s="1" t="str">
        <f>_xlfn.IFNA(INDEX(Grunddaten!$A$1:$R$158,MATCH('MARA_KSSK - Klassenzuordnung'!A277,Grunddaten!$A:$A,0),MATCH('MARA_KSSK - Klassenzuordnung'!I277,Grunddaten!$8:$8,0))&amp;"","")</f>
        <v/>
      </c>
    </row>
    <row r="278" spans="1:12" x14ac:dyDescent="0.4">
      <c r="A278" s="27">
        <f>IFERROR(IF(AND(A271=A272,A272=A273,A273=A274,A274=A275,A275=A276,A276=A277),IF(A277+1&gt;MATCH(0,Input_Lieferant!$B$9:$B$158,-1),"",A277+1),A277),"")</f>
        <v>40</v>
      </c>
      <c r="B278" s="25" t="str">
        <f t="shared" si="8"/>
        <v>001</v>
      </c>
      <c r="C278" s="31"/>
      <c r="D278" s="31"/>
      <c r="F278" s="31"/>
      <c r="G278" s="31"/>
      <c r="H278" s="31"/>
      <c r="I278" s="26" t="str">
        <f t="shared" si="9"/>
        <v>V_AR_NUMMER</v>
      </c>
      <c r="J278" s="31"/>
      <c r="K278" s="31"/>
      <c r="L278" s="1" t="str">
        <f>_xlfn.IFNA(INDEX(Grunddaten!$A$1:$R$158,MATCH('MARA_KSSK - Klassenzuordnung'!A278,Grunddaten!$A:$A,0),MATCH('MARA_KSSK - Klassenzuordnung'!I278,Grunddaten!$8:$8,0))&amp;"","")</f>
        <v/>
      </c>
    </row>
    <row r="279" spans="1:12" x14ac:dyDescent="0.4">
      <c r="A279" s="27">
        <f>IFERROR(IF(AND(A272=A273,A273=A274,A274=A275,A275=A276,A276=A277,A277=A278),IF(A278+1&gt;MATCH(0,Input_Lieferant!$B$9:$B$158,-1),"",A278+1),A278),"")</f>
        <v>40</v>
      </c>
      <c r="B279" s="25" t="str">
        <f t="shared" si="8"/>
        <v>001</v>
      </c>
      <c r="C279" s="31"/>
      <c r="D279" s="31"/>
      <c r="F279" s="31"/>
      <c r="G279" s="31"/>
      <c r="H279" s="31"/>
      <c r="I279" s="26" t="str">
        <f t="shared" si="9"/>
        <v>V_VERTEILUNG</v>
      </c>
      <c r="J279" s="31"/>
      <c r="K279" s="31"/>
      <c r="L279" s="1" t="str">
        <f>_xlfn.IFNA(INDEX(Grunddaten!$A$1:$R$158,MATCH('MARA_KSSK - Klassenzuordnung'!A279,Grunddaten!$A:$A,0),MATCH('MARA_KSSK - Klassenzuordnung'!I279,Grunddaten!$8:$8,0))&amp;"","")</f>
        <v/>
      </c>
    </row>
    <row r="280" spans="1:12" x14ac:dyDescent="0.4">
      <c r="A280" s="27">
        <f>IFERROR(IF(AND(A273=A274,A274=A275,A275=A276,A276=A277,A277=A278,A278=A279),IF(A279+1&gt;MATCH(0,Input_Lieferant!$B$9:$B$158,-1),"",A279+1),A279),"")</f>
        <v>40</v>
      </c>
      <c r="B280" s="25" t="str">
        <f t="shared" si="8"/>
        <v>001</v>
      </c>
      <c r="C280" s="31"/>
      <c r="D280" s="31"/>
      <c r="F280" s="31"/>
      <c r="G280" s="31"/>
      <c r="H280" s="31"/>
      <c r="I280" s="26" t="str">
        <f t="shared" si="9"/>
        <v>V_BM_SBM</v>
      </c>
      <c r="J280" s="31"/>
      <c r="K280" s="31"/>
      <c r="L280" s="1" t="str">
        <f>_xlfn.IFNA(INDEX(Grunddaten!$A$1:$R$158,MATCH('MARA_KSSK - Klassenzuordnung'!A280,Grunddaten!$A:$A,0),MATCH('MARA_KSSK - Klassenzuordnung'!I280,Grunddaten!$8:$8,0))&amp;"","")</f>
        <v/>
      </c>
    </row>
    <row r="281" spans="1:12" x14ac:dyDescent="0.4">
      <c r="A281" s="27">
        <f>IFERROR(IF(AND(A274=A275,A275=A276,A276=A277,A277=A278,A278=A279,A279=A280),IF(A280+1&gt;MATCH(0,Input_Lieferant!$B$9:$B$158,-1),"",A280+1),A280),"")</f>
        <v>40</v>
      </c>
      <c r="B281" s="25" t="str">
        <f t="shared" si="8"/>
        <v>001</v>
      </c>
      <c r="C281" s="31"/>
      <c r="D281" s="31"/>
      <c r="F281" s="31"/>
      <c r="G281" s="31"/>
      <c r="H281" s="31"/>
      <c r="I281" s="26" t="str">
        <f t="shared" si="9"/>
        <v>V_EXPORTKONTROLLE</v>
      </c>
      <c r="J281" s="31"/>
      <c r="K281" s="31"/>
      <c r="L281" s="1" t="str">
        <f>IF("X"=_xlfn.IFNA(INDEX(Input_Lieferant!$A$9:$AS$158,MATCH('MARA_KSSK - Klassenzuordnung'!A281,Input_Lieferant!$B$9:$B$158,0),MATCH('MARA_KSSK - Klassenzuordnung'!I281,Input_Lieferant!$8:$8,0))&amp;"",""), "X", "")</f>
        <v/>
      </c>
    </row>
    <row r="282" spans="1:12" x14ac:dyDescent="0.4">
      <c r="A282" s="27">
        <f>IFERROR(IF(AND(A275=A276,A276=A277,A277=A278,A278=A279,A279=A280,A280=A281),IF(A281+1&gt;MATCH(0,Input_Lieferant!$B$9:$B$158,-1),"",A281+1),A281),"")</f>
        <v>41</v>
      </c>
      <c r="B282" s="25" t="str">
        <f t="shared" si="8"/>
        <v>001</v>
      </c>
      <c r="C282" s="31"/>
      <c r="D282" s="31"/>
      <c r="F282" s="31"/>
      <c r="G282" s="31"/>
      <c r="H282" s="31"/>
      <c r="I282" s="26" t="str">
        <f t="shared" si="9"/>
        <v>V_VERTEILUNG_PSD</v>
      </c>
      <c r="J282" s="31"/>
      <c r="K282" s="31"/>
      <c r="L282" s="1" t="str">
        <f>IF("X"=_xlfn.IFNA(INDEX(Grunddaten!$A$1:$R$158,MATCH('MARA_KSSK - Klassenzuordnung'!A282,Grunddaten!$A:$A,0),MATCH('MARA_KSSK - Klassenzuordnung'!I282,Grunddaten!$8:$8,0))&amp;"",""), "X", "")</f>
        <v>X</v>
      </c>
    </row>
    <row r="283" spans="1:12" x14ac:dyDescent="0.4">
      <c r="A283" s="27">
        <f>IFERROR(IF(AND(A276=A277,A277=A278,A278=A279,A279=A280,A280=A281,A281=A282),IF(A282+1&gt;MATCH(0,Input_Lieferant!$B$9:$B$158,-1),"",A282+1),A282),"")</f>
        <v>41</v>
      </c>
      <c r="B283" s="25" t="str">
        <f t="shared" si="8"/>
        <v>001</v>
      </c>
      <c r="C283" s="31"/>
      <c r="D283" s="31"/>
      <c r="F283" s="31"/>
      <c r="G283" s="31"/>
      <c r="H283" s="31"/>
      <c r="I283" s="26" t="str">
        <f t="shared" si="9"/>
        <v>V_VERTEILUNG_RUAG</v>
      </c>
      <c r="J283" s="31"/>
      <c r="K283" s="31"/>
      <c r="L283" s="1" t="str">
        <f>_xlfn.IFNA(INDEX(Grunddaten!$A$1:$R$158,MATCH('MARA_KSSK - Klassenzuordnung'!A283,Grunddaten!$A:$A,0),MATCH('MARA_KSSK - Klassenzuordnung'!I283,Grunddaten!$8:$8,0))&amp;"","")</f>
        <v/>
      </c>
    </row>
    <row r="284" spans="1:12" x14ac:dyDescent="0.4">
      <c r="A284" s="27">
        <f>IFERROR(IF(AND(A277=A278,A278=A279,A279=A280,A280=A281,A281=A282,A282=A283),IF(A283+1&gt;MATCH(0,Input_Lieferant!$B$9:$B$158,-1),"",A283+1),A283),"")</f>
        <v>41</v>
      </c>
      <c r="B284" s="25" t="str">
        <f t="shared" si="8"/>
        <v>001</v>
      </c>
      <c r="C284" s="31"/>
      <c r="D284" s="31"/>
      <c r="F284" s="31"/>
      <c r="G284" s="31"/>
      <c r="H284" s="31"/>
      <c r="I284" s="26" t="str">
        <f t="shared" si="9"/>
        <v>V_ZUSATZDATEN</v>
      </c>
      <c r="J284" s="31"/>
      <c r="K284" s="31"/>
      <c r="L284" s="1" t="str">
        <f>_xlfn.IFNA(INDEX(Grunddaten!$A$1:$R$158,MATCH('MARA_KSSK - Klassenzuordnung'!A284,Grunddaten!$A:$A,0),MATCH('MARA_KSSK - Klassenzuordnung'!I284,Grunddaten!$8:$8,0))&amp;"","")</f>
        <v/>
      </c>
    </row>
    <row r="285" spans="1:12" x14ac:dyDescent="0.4">
      <c r="A285" s="27">
        <f>IFERROR(IF(AND(A278=A279,A279=A280,A280=A281,A281=A282,A282=A283,A283=A284),IF(A284+1&gt;MATCH(0,Input_Lieferant!$B$9:$B$158,-1),"",A284+1),A284),"")</f>
        <v>41</v>
      </c>
      <c r="B285" s="25" t="str">
        <f t="shared" si="8"/>
        <v>001</v>
      </c>
      <c r="C285" s="31"/>
      <c r="D285" s="31"/>
      <c r="F285" s="31"/>
      <c r="G285" s="31"/>
      <c r="H285" s="31"/>
      <c r="I285" s="26" t="str">
        <f t="shared" si="9"/>
        <v>V_AR_NUMMER</v>
      </c>
      <c r="J285" s="31"/>
      <c r="K285" s="31"/>
      <c r="L285" s="1" t="str">
        <f>_xlfn.IFNA(INDEX(Grunddaten!$A$1:$R$158,MATCH('MARA_KSSK - Klassenzuordnung'!A285,Grunddaten!$A:$A,0),MATCH('MARA_KSSK - Klassenzuordnung'!I285,Grunddaten!$8:$8,0))&amp;"","")</f>
        <v/>
      </c>
    </row>
    <row r="286" spans="1:12" x14ac:dyDescent="0.4">
      <c r="A286" s="27">
        <f>IFERROR(IF(AND(A279=A280,A280=A281,A281=A282,A282=A283,A283=A284,A284=A285),IF(A285+1&gt;MATCH(0,Input_Lieferant!$B$9:$B$158,-1),"",A285+1),A285),"")</f>
        <v>41</v>
      </c>
      <c r="B286" s="25" t="str">
        <f t="shared" si="8"/>
        <v>001</v>
      </c>
      <c r="C286" s="31"/>
      <c r="D286" s="31"/>
      <c r="F286" s="31"/>
      <c r="G286" s="31"/>
      <c r="H286" s="31"/>
      <c r="I286" s="26" t="str">
        <f t="shared" si="9"/>
        <v>V_VERTEILUNG</v>
      </c>
      <c r="J286" s="31"/>
      <c r="K286" s="31"/>
      <c r="L286" s="1" t="str">
        <f>_xlfn.IFNA(INDEX(Grunddaten!$A$1:$R$158,MATCH('MARA_KSSK - Klassenzuordnung'!A286,Grunddaten!$A:$A,0),MATCH('MARA_KSSK - Klassenzuordnung'!I286,Grunddaten!$8:$8,0))&amp;"","")</f>
        <v/>
      </c>
    </row>
    <row r="287" spans="1:12" x14ac:dyDescent="0.4">
      <c r="A287" s="27">
        <f>IFERROR(IF(AND(A280=A281,A281=A282,A282=A283,A283=A284,A284=A285,A285=A286),IF(A286+1&gt;MATCH(0,Input_Lieferant!$B$9:$B$158,-1),"",A286+1),A286),"")</f>
        <v>41</v>
      </c>
      <c r="B287" s="25" t="str">
        <f t="shared" si="8"/>
        <v>001</v>
      </c>
      <c r="C287" s="31"/>
      <c r="D287" s="31"/>
      <c r="F287" s="31"/>
      <c r="G287" s="31"/>
      <c r="H287" s="31"/>
      <c r="I287" s="26" t="str">
        <f t="shared" si="9"/>
        <v>V_BM_SBM</v>
      </c>
      <c r="J287" s="31"/>
      <c r="K287" s="31"/>
      <c r="L287" s="1" t="str">
        <f>_xlfn.IFNA(INDEX(Grunddaten!$A$1:$R$158,MATCH('MARA_KSSK - Klassenzuordnung'!A287,Grunddaten!$A:$A,0),MATCH('MARA_KSSK - Klassenzuordnung'!I287,Grunddaten!$8:$8,0))&amp;"","")</f>
        <v/>
      </c>
    </row>
    <row r="288" spans="1:12" x14ac:dyDescent="0.4">
      <c r="A288" s="27">
        <f>IFERROR(IF(AND(A281=A282,A282=A283,A283=A284,A284=A285,A285=A286,A286=A287),IF(A287+1&gt;MATCH(0,Input_Lieferant!$B$9:$B$158,-1),"",A287+1),A287),"")</f>
        <v>41</v>
      </c>
      <c r="B288" s="25" t="str">
        <f t="shared" si="8"/>
        <v>001</v>
      </c>
      <c r="C288" s="31"/>
      <c r="D288" s="31"/>
      <c r="F288" s="31"/>
      <c r="G288" s="31"/>
      <c r="H288" s="31"/>
      <c r="I288" s="26" t="str">
        <f t="shared" si="9"/>
        <v>V_EXPORTKONTROLLE</v>
      </c>
      <c r="J288" s="31"/>
      <c r="K288" s="31"/>
      <c r="L288" s="1" t="str">
        <f>IF("X"=_xlfn.IFNA(INDEX(Input_Lieferant!$A$9:$AS$158,MATCH('MARA_KSSK - Klassenzuordnung'!A288,Input_Lieferant!$B$9:$B$158,0),MATCH('MARA_KSSK - Klassenzuordnung'!I288,Input_Lieferant!$8:$8,0))&amp;"",""), "X", "")</f>
        <v/>
      </c>
    </row>
    <row r="289" spans="1:12" x14ac:dyDescent="0.4">
      <c r="A289" s="27">
        <f>IFERROR(IF(AND(A282=A283,A283=A284,A284=A285,A285=A286,A286=A287,A287=A288),IF(A288+1&gt;MATCH(0,Input_Lieferant!$B$9:$B$158,-1),"",A288+1),A288),"")</f>
        <v>42</v>
      </c>
      <c r="B289" s="25" t="str">
        <f t="shared" si="8"/>
        <v>001</v>
      </c>
      <c r="C289" s="31"/>
      <c r="D289" s="31"/>
      <c r="F289" s="31"/>
      <c r="G289" s="31"/>
      <c r="H289" s="31"/>
      <c r="I289" s="26" t="str">
        <f t="shared" si="9"/>
        <v>V_VERTEILUNG_PSD</v>
      </c>
      <c r="J289" s="31"/>
      <c r="K289" s="31"/>
      <c r="L289" s="1" t="str">
        <f>IF("X"=_xlfn.IFNA(INDEX(Grunddaten!$A$1:$R$158,MATCH('MARA_KSSK - Klassenzuordnung'!A289,Grunddaten!$A:$A,0),MATCH('MARA_KSSK - Klassenzuordnung'!I289,Grunddaten!$8:$8,0))&amp;"",""), "X", "")</f>
        <v>X</v>
      </c>
    </row>
    <row r="290" spans="1:12" x14ac:dyDescent="0.4">
      <c r="A290" s="27">
        <f>IFERROR(IF(AND(A283=A284,A284=A285,A285=A286,A286=A287,A287=A288,A288=A289),IF(A289+1&gt;MATCH(0,Input_Lieferant!$B$9:$B$158,-1),"",A289+1),A289),"")</f>
        <v>42</v>
      </c>
      <c r="B290" s="25" t="str">
        <f t="shared" si="8"/>
        <v>001</v>
      </c>
      <c r="C290" s="31"/>
      <c r="D290" s="31"/>
      <c r="F290" s="31"/>
      <c r="G290" s="31"/>
      <c r="H290" s="31"/>
      <c r="I290" s="26" t="str">
        <f t="shared" si="9"/>
        <v>V_VERTEILUNG_RUAG</v>
      </c>
      <c r="J290" s="31"/>
      <c r="K290" s="31"/>
      <c r="L290" s="1" t="str">
        <f>_xlfn.IFNA(INDEX(Grunddaten!$A$1:$R$158,MATCH('MARA_KSSK - Klassenzuordnung'!A290,Grunddaten!$A:$A,0),MATCH('MARA_KSSK - Klassenzuordnung'!I290,Grunddaten!$8:$8,0))&amp;"","")</f>
        <v/>
      </c>
    </row>
    <row r="291" spans="1:12" x14ac:dyDescent="0.4">
      <c r="A291" s="27">
        <f>IFERROR(IF(AND(A284=A285,A285=A286,A286=A287,A287=A288,A288=A289,A289=A290),IF(A290+1&gt;MATCH(0,Input_Lieferant!$B$9:$B$158,-1),"",A290+1),A290),"")</f>
        <v>42</v>
      </c>
      <c r="B291" s="25" t="str">
        <f t="shared" si="8"/>
        <v>001</v>
      </c>
      <c r="C291" s="31"/>
      <c r="D291" s="31"/>
      <c r="F291" s="31"/>
      <c r="G291" s="31"/>
      <c r="H291" s="31"/>
      <c r="I291" s="26" t="str">
        <f t="shared" si="9"/>
        <v>V_ZUSATZDATEN</v>
      </c>
      <c r="J291" s="31"/>
      <c r="K291" s="31"/>
      <c r="L291" s="1" t="str">
        <f>_xlfn.IFNA(INDEX(Grunddaten!$A$1:$R$158,MATCH('MARA_KSSK - Klassenzuordnung'!A291,Grunddaten!$A:$A,0),MATCH('MARA_KSSK - Klassenzuordnung'!I291,Grunddaten!$8:$8,0))&amp;"","")</f>
        <v/>
      </c>
    </row>
    <row r="292" spans="1:12" x14ac:dyDescent="0.4">
      <c r="A292" s="27">
        <f>IFERROR(IF(AND(A285=A286,A286=A287,A287=A288,A288=A289,A289=A290,A290=A291),IF(A291+1&gt;MATCH(0,Input_Lieferant!$B$9:$B$158,-1),"",A291+1),A291),"")</f>
        <v>42</v>
      </c>
      <c r="B292" s="25" t="str">
        <f t="shared" si="8"/>
        <v>001</v>
      </c>
      <c r="C292" s="31"/>
      <c r="D292" s="31"/>
      <c r="F292" s="31"/>
      <c r="G292" s="31"/>
      <c r="H292" s="31"/>
      <c r="I292" s="26" t="str">
        <f t="shared" si="9"/>
        <v>V_AR_NUMMER</v>
      </c>
      <c r="J292" s="31"/>
      <c r="K292" s="31"/>
      <c r="L292" s="1" t="str">
        <f>_xlfn.IFNA(INDEX(Grunddaten!$A$1:$R$158,MATCH('MARA_KSSK - Klassenzuordnung'!A292,Grunddaten!$A:$A,0),MATCH('MARA_KSSK - Klassenzuordnung'!I292,Grunddaten!$8:$8,0))&amp;"","")</f>
        <v/>
      </c>
    </row>
    <row r="293" spans="1:12" x14ac:dyDescent="0.4">
      <c r="A293" s="27">
        <f>IFERROR(IF(AND(A286=A287,A287=A288,A288=A289,A289=A290,A290=A291,A291=A292),IF(A292+1&gt;MATCH(0,Input_Lieferant!$B$9:$B$158,-1),"",A292+1),A292),"")</f>
        <v>42</v>
      </c>
      <c r="B293" s="25" t="str">
        <f t="shared" si="8"/>
        <v>001</v>
      </c>
      <c r="C293" s="31"/>
      <c r="D293" s="31"/>
      <c r="F293" s="31"/>
      <c r="G293" s="31"/>
      <c r="H293" s="31"/>
      <c r="I293" s="26" t="str">
        <f t="shared" si="9"/>
        <v>V_VERTEILUNG</v>
      </c>
      <c r="J293" s="31"/>
      <c r="K293" s="31"/>
      <c r="L293" s="1" t="str">
        <f>_xlfn.IFNA(INDEX(Grunddaten!$A$1:$R$158,MATCH('MARA_KSSK - Klassenzuordnung'!A293,Grunddaten!$A:$A,0),MATCH('MARA_KSSK - Klassenzuordnung'!I293,Grunddaten!$8:$8,0))&amp;"","")</f>
        <v/>
      </c>
    </row>
    <row r="294" spans="1:12" x14ac:dyDescent="0.4">
      <c r="A294" s="27">
        <f>IFERROR(IF(AND(A287=A288,A288=A289,A289=A290,A290=A291,A291=A292,A292=A293),IF(A293+1&gt;MATCH(0,Input_Lieferant!$B$9:$B$158,-1),"",A293+1),A293),"")</f>
        <v>42</v>
      </c>
      <c r="B294" s="25" t="str">
        <f t="shared" si="8"/>
        <v>001</v>
      </c>
      <c r="C294" s="31"/>
      <c r="D294" s="31"/>
      <c r="F294" s="31"/>
      <c r="G294" s="31"/>
      <c r="H294" s="31"/>
      <c r="I294" s="26" t="str">
        <f t="shared" si="9"/>
        <v>V_BM_SBM</v>
      </c>
      <c r="J294" s="31"/>
      <c r="K294" s="31"/>
      <c r="L294" s="1" t="str">
        <f>_xlfn.IFNA(INDEX(Grunddaten!$A$1:$R$158,MATCH('MARA_KSSK - Klassenzuordnung'!A294,Grunddaten!$A:$A,0),MATCH('MARA_KSSK - Klassenzuordnung'!I294,Grunddaten!$8:$8,0))&amp;"","")</f>
        <v/>
      </c>
    </row>
    <row r="295" spans="1:12" x14ac:dyDescent="0.4">
      <c r="A295" s="27">
        <f>IFERROR(IF(AND(A288=A289,A289=A290,A290=A291,A291=A292,A292=A293,A293=A294),IF(A294+1&gt;MATCH(0,Input_Lieferant!$B$9:$B$158,-1),"",A294+1),A294),"")</f>
        <v>42</v>
      </c>
      <c r="B295" s="25" t="str">
        <f t="shared" si="8"/>
        <v>001</v>
      </c>
      <c r="C295" s="31"/>
      <c r="D295" s="31"/>
      <c r="F295" s="31"/>
      <c r="G295" s="31"/>
      <c r="H295" s="31"/>
      <c r="I295" s="26" t="str">
        <f t="shared" si="9"/>
        <v>V_EXPORTKONTROLLE</v>
      </c>
      <c r="J295" s="31"/>
      <c r="K295" s="31"/>
      <c r="L295" s="1" t="str">
        <f>IF("X"=_xlfn.IFNA(INDEX(Input_Lieferant!$A$9:$AS$158,MATCH('MARA_KSSK - Klassenzuordnung'!A295,Input_Lieferant!$B$9:$B$158,0),MATCH('MARA_KSSK - Klassenzuordnung'!I295,Input_Lieferant!$8:$8,0))&amp;"",""), "X", "")</f>
        <v/>
      </c>
    </row>
    <row r="296" spans="1:12" x14ac:dyDescent="0.4">
      <c r="A296" s="27">
        <f>IFERROR(IF(AND(A289=A290,A290=A291,A291=A292,A292=A293,A293=A294,A294=A295),IF(A295+1&gt;MATCH(0,Input_Lieferant!$B$9:$B$158,-1),"",A295+1),A295),"")</f>
        <v>43</v>
      </c>
      <c r="B296" s="25" t="str">
        <f t="shared" si="8"/>
        <v>001</v>
      </c>
      <c r="C296" s="31"/>
      <c r="D296" s="31"/>
      <c r="F296" s="31"/>
      <c r="G296" s="31"/>
      <c r="H296" s="31"/>
      <c r="I296" s="26" t="str">
        <f t="shared" si="9"/>
        <v>V_VERTEILUNG_PSD</v>
      </c>
      <c r="J296" s="31"/>
      <c r="K296" s="31"/>
      <c r="L296" s="1" t="str">
        <f>IF("X"=_xlfn.IFNA(INDEX(Grunddaten!$A$1:$R$158,MATCH('MARA_KSSK - Klassenzuordnung'!A296,Grunddaten!$A:$A,0),MATCH('MARA_KSSK - Klassenzuordnung'!I296,Grunddaten!$8:$8,0))&amp;"",""), "X", "")</f>
        <v>X</v>
      </c>
    </row>
    <row r="297" spans="1:12" x14ac:dyDescent="0.4">
      <c r="A297" s="27">
        <f>IFERROR(IF(AND(A290=A291,A291=A292,A292=A293,A293=A294,A294=A295,A295=A296),IF(A296+1&gt;MATCH(0,Input_Lieferant!$B$9:$B$158,-1),"",A296+1),A296),"")</f>
        <v>43</v>
      </c>
      <c r="B297" s="25" t="str">
        <f t="shared" si="8"/>
        <v>001</v>
      </c>
      <c r="C297" s="31"/>
      <c r="D297" s="31"/>
      <c r="F297" s="31"/>
      <c r="G297" s="31"/>
      <c r="H297" s="31"/>
      <c r="I297" s="26" t="str">
        <f t="shared" si="9"/>
        <v>V_VERTEILUNG_RUAG</v>
      </c>
      <c r="J297" s="31"/>
      <c r="K297" s="31"/>
      <c r="L297" s="1" t="str">
        <f>_xlfn.IFNA(INDEX(Grunddaten!$A$1:$R$158,MATCH('MARA_KSSK - Klassenzuordnung'!A297,Grunddaten!$A:$A,0),MATCH('MARA_KSSK - Klassenzuordnung'!I297,Grunddaten!$8:$8,0))&amp;"","")</f>
        <v>X</v>
      </c>
    </row>
    <row r="298" spans="1:12" x14ac:dyDescent="0.4">
      <c r="A298" s="27">
        <f>IFERROR(IF(AND(A291=A292,A292=A293,A293=A294,A294=A295,A295=A296,A296=A297),IF(A297+1&gt;MATCH(0,Input_Lieferant!$B$9:$B$158,-1),"",A297+1),A297),"")</f>
        <v>43</v>
      </c>
      <c r="B298" s="25" t="str">
        <f t="shared" si="8"/>
        <v>001</v>
      </c>
      <c r="C298" s="31"/>
      <c r="D298" s="31"/>
      <c r="F298" s="31"/>
      <c r="G298" s="31"/>
      <c r="H298" s="31"/>
      <c r="I298" s="26" t="str">
        <f t="shared" si="9"/>
        <v>V_ZUSATZDATEN</v>
      </c>
      <c r="J298" s="31"/>
      <c r="K298" s="31"/>
      <c r="L298" s="1" t="str">
        <f>_xlfn.IFNA(INDEX(Grunddaten!$A$1:$R$158,MATCH('MARA_KSSK - Klassenzuordnung'!A298,Grunddaten!$A:$A,0),MATCH('MARA_KSSK - Klassenzuordnung'!I298,Grunddaten!$8:$8,0))&amp;"","")</f>
        <v/>
      </c>
    </row>
    <row r="299" spans="1:12" x14ac:dyDescent="0.4">
      <c r="A299" s="27">
        <f>IFERROR(IF(AND(A292=A293,A293=A294,A294=A295,A295=A296,A296=A297,A297=A298),IF(A298+1&gt;MATCH(0,Input_Lieferant!$B$9:$B$158,-1),"",A298+1),A298),"")</f>
        <v>43</v>
      </c>
      <c r="B299" s="25" t="str">
        <f t="shared" si="8"/>
        <v>001</v>
      </c>
      <c r="C299" s="31"/>
      <c r="D299" s="31"/>
      <c r="F299" s="31"/>
      <c r="G299" s="31"/>
      <c r="H299" s="31"/>
      <c r="I299" s="26" t="str">
        <f t="shared" si="9"/>
        <v>V_AR_NUMMER</v>
      </c>
      <c r="J299" s="31"/>
      <c r="K299" s="31"/>
      <c r="L299" s="1" t="str">
        <f>_xlfn.IFNA(INDEX(Grunddaten!$A$1:$R$158,MATCH('MARA_KSSK - Klassenzuordnung'!A299,Grunddaten!$A:$A,0),MATCH('MARA_KSSK - Klassenzuordnung'!I299,Grunddaten!$8:$8,0))&amp;"","")</f>
        <v/>
      </c>
    </row>
    <row r="300" spans="1:12" x14ac:dyDescent="0.4">
      <c r="A300" s="27">
        <f>IFERROR(IF(AND(A293=A294,A294=A295,A295=A296,A296=A297,A297=A298,A298=A299),IF(A299+1&gt;MATCH(0,Input_Lieferant!$B$9:$B$158,-1),"",A299+1),A299),"")</f>
        <v>43</v>
      </c>
      <c r="B300" s="25" t="str">
        <f t="shared" si="8"/>
        <v>001</v>
      </c>
      <c r="C300" s="31"/>
      <c r="D300" s="31"/>
      <c r="F300" s="31"/>
      <c r="G300" s="31"/>
      <c r="H300" s="31"/>
      <c r="I300" s="26" t="str">
        <f t="shared" si="9"/>
        <v>V_VERTEILUNG</v>
      </c>
      <c r="J300" s="31"/>
      <c r="K300" s="31"/>
      <c r="L300" s="1" t="str">
        <f>_xlfn.IFNA(INDEX(Grunddaten!$A$1:$R$158,MATCH('MARA_KSSK - Klassenzuordnung'!A300,Grunddaten!$A:$A,0),MATCH('MARA_KSSK - Klassenzuordnung'!I300,Grunddaten!$8:$8,0))&amp;"","")</f>
        <v/>
      </c>
    </row>
    <row r="301" spans="1:12" x14ac:dyDescent="0.4">
      <c r="A301" s="27">
        <f>IFERROR(IF(AND(A294=A295,A295=A296,A296=A297,A297=A298,A298=A299,A299=A300),IF(A300+1&gt;MATCH(0,Input_Lieferant!$B$9:$B$158,-1),"",A300+1),A300),"")</f>
        <v>43</v>
      </c>
      <c r="B301" s="25" t="str">
        <f t="shared" si="8"/>
        <v>001</v>
      </c>
      <c r="C301" s="31"/>
      <c r="D301" s="31"/>
      <c r="F301" s="31"/>
      <c r="G301" s="31"/>
      <c r="H301" s="31"/>
      <c r="I301" s="26" t="str">
        <f t="shared" si="9"/>
        <v>V_BM_SBM</v>
      </c>
      <c r="J301" s="31"/>
      <c r="K301" s="31"/>
      <c r="L301" s="1" t="str">
        <f>_xlfn.IFNA(INDEX(Grunddaten!$A$1:$R$158,MATCH('MARA_KSSK - Klassenzuordnung'!A301,Grunddaten!$A:$A,0),MATCH('MARA_KSSK - Klassenzuordnung'!I301,Grunddaten!$8:$8,0))&amp;"","")</f>
        <v/>
      </c>
    </row>
    <row r="302" spans="1:12" x14ac:dyDescent="0.4">
      <c r="A302" s="27">
        <f>IFERROR(IF(AND(A295=A296,A296=A297,A297=A298,A298=A299,A299=A300,A300=A301),IF(A301+1&gt;MATCH(0,Input_Lieferant!$B$9:$B$158,-1),"",A301+1),A301),"")</f>
        <v>43</v>
      </c>
      <c r="B302" s="25" t="str">
        <f t="shared" si="8"/>
        <v>001</v>
      </c>
      <c r="C302" s="31"/>
      <c r="D302" s="31"/>
      <c r="F302" s="31"/>
      <c r="G302" s="31"/>
      <c r="H302" s="31"/>
      <c r="I302" s="26" t="str">
        <f t="shared" si="9"/>
        <v>V_EXPORTKONTROLLE</v>
      </c>
      <c r="J302" s="31"/>
      <c r="K302" s="31"/>
      <c r="L302" s="1" t="str">
        <f>IF("X"=_xlfn.IFNA(INDEX(Input_Lieferant!$A$9:$AS$158,MATCH('MARA_KSSK - Klassenzuordnung'!A302,Input_Lieferant!$B$9:$B$158,0),MATCH('MARA_KSSK - Klassenzuordnung'!I302,Input_Lieferant!$8:$8,0))&amp;"",""), "X", "")</f>
        <v/>
      </c>
    </row>
    <row r="303" spans="1:12" x14ac:dyDescent="0.4">
      <c r="A303" s="27">
        <f>IFERROR(IF(AND(A296=A297,A297=A298,A298=A299,A299=A300,A300=A301,A301=A302),IF(A302+1&gt;MATCH(0,Input_Lieferant!$B$9:$B$158,-1),"",A302+1),A302),"")</f>
        <v>44</v>
      </c>
      <c r="B303" s="25" t="str">
        <f t="shared" si="8"/>
        <v>001</v>
      </c>
      <c r="C303" s="31"/>
      <c r="D303" s="31"/>
      <c r="F303" s="31"/>
      <c r="G303" s="31"/>
      <c r="H303" s="31"/>
      <c r="I303" s="26" t="str">
        <f t="shared" si="9"/>
        <v>V_VERTEILUNG_PSD</v>
      </c>
      <c r="J303" s="31"/>
      <c r="K303" s="31"/>
      <c r="L303" s="1" t="str">
        <f>IF("X"=_xlfn.IFNA(INDEX(Grunddaten!$A$1:$R$158,MATCH('MARA_KSSK - Klassenzuordnung'!A303,Grunddaten!$A:$A,0),MATCH('MARA_KSSK - Klassenzuordnung'!I303,Grunddaten!$8:$8,0))&amp;"",""), "X", "")</f>
        <v/>
      </c>
    </row>
    <row r="304" spans="1:12" x14ac:dyDescent="0.4">
      <c r="A304" s="27">
        <f>IFERROR(IF(AND(A297=A298,A298=A299,A299=A300,A300=A301,A301=A302,A302=A303),IF(A303+1&gt;MATCH(0,Input_Lieferant!$B$9:$B$158,-1),"",A303+1),A303),"")</f>
        <v>44</v>
      </c>
      <c r="B304" s="25" t="str">
        <f t="shared" si="8"/>
        <v>001</v>
      </c>
      <c r="C304" s="31"/>
      <c r="D304" s="31"/>
      <c r="F304" s="31"/>
      <c r="G304" s="31"/>
      <c r="H304" s="31"/>
      <c r="I304" s="26" t="str">
        <f t="shared" si="9"/>
        <v>V_VERTEILUNG_RUAG</v>
      </c>
      <c r="J304" s="31"/>
      <c r="K304" s="31"/>
      <c r="L304" s="1" t="str">
        <f>_xlfn.IFNA(INDEX(Grunddaten!$A$1:$R$158,MATCH('MARA_KSSK - Klassenzuordnung'!A304,Grunddaten!$A:$A,0),MATCH('MARA_KSSK - Klassenzuordnung'!I304,Grunddaten!$8:$8,0))&amp;"","")</f>
        <v>X</v>
      </c>
    </row>
    <row r="305" spans="1:12" x14ac:dyDescent="0.4">
      <c r="A305" s="27">
        <f>IFERROR(IF(AND(A298=A299,A299=A300,A300=A301,A301=A302,A302=A303,A303=A304),IF(A304+1&gt;MATCH(0,Input_Lieferant!$B$9:$B$158,-1),"",A304+1),A304),"")</f>
        <v>44</v>
      </c>
      <c r="B305" s="25" t="str">
        <f t="shared" si="8"/>
        <v>001</v>
      </c>
      <c r="C305" s="31"/>
      <c r="D305" s="31"/>
      <c r="F305" s="31"/>
      <c r="G305" s="31"/>
      <c r="H305" s="31"/>
      <c r="I305" s="26" t="str">
        <f t="shared" si="9"/>
        <v>V_ZUSATZDATEN</v>
      </c>
      <c r="J305" s="31"/>
      <c r="K305" s="31"/>
      <c r="L305" s="1" t="str">
        <f>_xlfn.IFNA(INDEX(Grunddaten!$A$1:$R$158,MATCH('MARA_KSSK - Klassenzuordnung'!A305,Grunddaten!$A:$A,0),MATCH('MARA_KSSK - Klassenzuordnung'!I305,Grunddaten!$8:$8,0))&amp;"","")</f>
        <v/>
      </c>
    </row>
    <row r="306" spans="1:12" x14ac:dyDescent="0.4">
      <c r="A306" s="27">
        <f>IFERROR(IF(AND(A299=A300,A300=A301,A301=A302,A302=A303,A303=A304,A304=A305),IF(A305+1&gt;MATCH(0,Input_Lieferant!$B$9:$B$158,-1),"",A305+1),A305),"")</f>
        <v>44</v>
      </c>
      <c r="B306" s="25" t="str">
        <f t="shared" si="8"/>
        <v>001</v>
      </c>
      <c r="C306" s="31"/>
      <c r="D306" s="31"/>
      <c r="F306" s="31"/>
      <c r="G306" s="31"/>
      <c r="H306" s="31"/>
      <c r="I306" s="26" t="str">
        <f t="shared" si="9"/>
        <v>V_AR_NUMMER</v>
      </c>
      <c r="J306" s="31"/>
      <c r="K306" s="31"/>
      <c r="L306" s="1" t="str">
        <f>_xlfn.IFNA(INDEX(Grunddaten!$A$1:$R$158,MATCH('MARA_KSSK - Klassenzuordnung'!A306,Grunddaten!$A:$A,0),MATCH('MARA_KSSK - Klassenzuordnung'!I306,Grunddaten!$8:$8,0))&amp;"","")</f>
        <v/>
      </c>
    </row>
    <row r="307" spans="1:12" x14ac:dyDescent="0.4">
      <c r="A307" s="27">
        <f>IFERROR(IF(AND(A300=A301,A301=A302,A302=A303,A303=A304,A304=A305,A305=A306),IF(A306+1&gt;MATCH(0,Input_Lieferant!$B$9:$B$158,-1),"",A306+1),A306),"")</f>
        <v>44</v>
      </c>
      <c r="B307" s="25" t="str">
        <f t="shared" si="8"/>
        <v>001</v>
      </c>
      <c r="C307" s="31"/>
      <c r="D307" s="31"/>
      <c r="F307" s="31"/>
      <c r="G307" s="31"/>
      <c r="H307" s="31"/>
      <c r="I307" s="26" t="str">
        <f t="shared" si="9"/>
        <v>V_VERTEILUNG</v>
      </c>
      <c r="J307" s="31"/>
      <c r="K307" s="31"/>
      <c r="L307" s="1" t="str">
        <f>_xlfn.IFNA(INDEX(Grunddaten!$A$1:$R$158,MATCH('MARA_KSSK - Klassenzuordnung'!A307,Grunddaten!$A:$A,0),MATCH('MARA_KSSK - Klassenzuordnung'!I307,Grunddaten!$8:$8,0))&amp;"","")</f>
        <v/>
      </c>
    </row>
    <row r="308" spans="1:12" x14ac:dyDescent="0.4">
      <c r="A308" s="27">
        <f>IFERROR(IF(AND(A301=A302,A302=A303,A303=A304,A304=A305,A305=A306,A306=A307),IF(A307+1&gt;MATCH(0,Input_Lieferant!$B$9:$B$158,-1),"",A307+1),A307),"")</f>
        <v>44</v>
      </c>
      <c r="B308" s="25" t="str">
        <f t="shared" si="8"/>
        <v>001</v>
      </c>
      <c r="C308" s="31"/>
      <c r="D308" s="31"/>
      <c r="F308" s="31"/>
      <c r="G308" s="31"/>
      <c r="H308" s="31"/>
      <c r="I308" s="26" t="str">
        <f t="shared" si="9"/>
        <v>V_BM_SBM</v>
      </c>
      <c r="J308" s="31"/>
      <c r="K308" s="31"/>
      <c r="L308" s="1" t="str">
        <f>_xlfn.IFNA(INDEX(Grunddaten!$A$1:$R$158,MATCH('MARA_KSSK - Klassenzuordnung'!A308,Grunddaten!$A:$A,0),MATCH('MARA_KSSK - Klassenzuordnung'!I308,Grunddaten!$8:$8,0))&amp;"","")</f>
        <v/>
      </c>
    </row>
    <row r="309" spans="1:12" x14ac:dyDescent="0.4">
      <c r="A309" s="27">
        <f>IFERROR(IF(AND(A302=A303,A303=A304,A304=A305,A305=A306,A306=A307,A307=A308),IF(A308+1&gt;MATCH(0,Input_Lieferant!$B$9:$B$158,-1),"",A308+1),A308),"")</f>
        <v>44</v>
      </c>
      <c r="B309" s="25" t="str">
        <f t="shared" si="8"/>
        <v>001</v>
      </c>
      <c r="C309" s="31"/>
      <c r="D309" s="31"/>
      <c r="F309" s="31"/>
      <c r="G309" s="31"/>
      <c r="H309" s="31"/>
      <c r="I309" s="26" t="str">
        <f t="shared" si="9"/>
        <v>V_EXPORTKONTROLLE</v>
      </c>
      <c r="J309" s="31"/>
      <c r="K309" s="31"/>
      <c r="L309" s="1" t="str">
        <f>IF("X"=_xlfn.IFNA(INDEX(Input_Lieferant!$A$9:$AS$158,MATCH('MARA_KSSK - Klassenzuordnung'!A309,Input_Lieferant!$B$9:$B$158,0),MATCH('MARA_KSSK - Klassenzuordnung'!I309,Input_Lieferant!$8:$8,0))&amp;"",""), "X", "")</f>
        <v/>
      </c>
    </row>
    <row r="310" spans="1:12" x14ac:dyDescent="0.4">
      <c r="A310" s="27">
        <f>IFERROR(IF(AND(A303=A304,A304=A305,A305=A306,A306=A307,A307=A308,A308=A309),IF(A309+1&gt;MATCH(0,Input_Lieferant!$B$9:$B$158,-1),"",A309+1),A309),"")</f>
        <v>45</v>
      </c>
      <c r="B310" s="25" t="str">
        <f t="shared" si="8"/>
        <v>001</v>
      </c>
      <c r="C310" s="31"/>
      <c r="D310" s="31"/>
      <c r="F310" s="31"/>
      <c r="G310" s="31"/>
      <c r="H310" s="31"/>
      <c r="I310" s="26" t="str">
        <f t="shared" si="9"/>
        <v>V_VERTEILUNG_PSD</v>
      </c>
      <c r="J310" s="31"/>
      <c r="K310" s="31"/>
      <c r="L310" s="1" t="str">
        <f>IF("X"=_xlfn.IFNA(INDEX(Grunddaten!$A$1:$R$158,MATCH('MARA_KSSK - Klassenzuordnung'!A310,Grunddaten!$A:$A,0),MATCH('MARA_KSSK - Klassenzuordnung'!I310,Grunddaten!$8:$8,0))&amp;"",""), "X", "")</f>
        <v/>
      </c>
    </row>
    <row r="311" spans="1:12" x14ac:dyDescent="0.4">
      <c r="A311" s="27">
        <f>IFERROR(IF(AND(A304=A305,A305=A306,A306=A307,A307=A308,A308=A309,A309=A310),IF(A310+1&gt;MATCH(0,Input_Lieferant!$B$9:$B$158,-1),"",A310+1),A310),"")</f>
        <v>45</v>
      </c>
      <c r="B311" s="25" t="str">
        <f t="shared" si="8"/>
        <v>001</v>
      </c>
      <c r="C311" s="31"/>
      <c r="D311" s="31"/>
      <c r="F311" s="31"/>
      <c r="G311" s="31"/>
      <c r="H311" s="31"/>
      <c r="I311" s="26" t="str">
        <f t="shared" si="9"/>
        <v>V_VERTEILUNG_RUAG</v>
      </c>
      <c r="J311" s="31"/>
      <c r="K311" s="31"/>
      <c r="L311" s="1" t="str">
        <f>_xlfn.IFNA(INDEX(Grunddaten!$A$1:$R$158,MATCH('MARA_KSSK - Klassenzuordnung'!A311,Grunddaten!$A:$A,0),MATCH('MARA_KSSK - Klassenzuordnung'!I311,Grunddaten!$8:$8,0))&amp;"","")</f>
        <v/>
      </c>
    </row>
    <row r="312" spans="1:12" x14ac:dyDescent="0.4">
      <c r="A312" s="27">
        <f>IFERROR(IF(AND(A305=A306,A306=A307,A307=A308,A308=A309,A309=A310,A310=A311),IF(A311+1&gt;MATCH(0,Input_Lieferant!$B$9:$B$158,-1),"",A311+1),A311),"")</f>
        <v>45</v>
      </c>
      <c r="B312" s="25" t="str">
        <f t="shared" si="8"/>
        <v>001</v>
      </c>
      <c r="C312" s="31"/>
      <c r="D312" s="31"/>
      <c r="F312" s="31"/>
      <c r="G312" s="31"/>
      <c r="H312" s="31"/>
      <c r="I312" s="26" t="str">
        <f t="shared" si="9"/>
        <v>V_ZUSATZDATEN</v>
      </c>
      <c r="J312" s="31"/>
      <c r="K312" s="31"/>
      <c r="L312" s="1" t="str">
        <f>_xlfn.IFNA(INDEX(Grunddaten!$A$1:$R$158,MATCH('MARA_KSSK - Klassenzuordnung'!A312,Grunddaten!$A:$A,0),MATCH('MARA_KSSK - Klassenzuordnung'!I312,Grunddaten!$8:$8,0))&amp;"","")</f>
        <v/>
      </c>
    </row>
    <row r="313" spans="1:12" x14ac:dyDescent="0.4">
      <c r="A313" s="27">
        <f>IFERROR(IF(AND(A306=A307,A307=A308,A308=A309,A309=A310,A310=A311,A311=A312),IF(A312+1&gt;MATCH(0,Input_Lieferant!$B$9:$B$158,-1),"",A312+1),A312),"")</f>
        <v>45</v>
      </c>
      <c r="B313" s="25" t="str">
        <f t="shared" si="8"/>
        <v>001</v>
      </c>
      <c r="C313" s="31"/>
      <c r="D313" s="31"/>
      <c r="F313" s="31"/>
      <c r="G313" s="31"/>
      <c r="H313" s="31"/>
      <c r="I313" s="26" t="str">
        <f t="shared" si="9"/>
        <v>V_AR_NUMMER</v>
      </c>
      <c r="J313" s="31"/>
      <c r="K313" s="31"/>
      <c r="L313" s="1" t="str">
        <f>_xlfn.IFNA(INDEX(Grunddaten!$A$1:$R$158,MATCH('MARA_KSSK - Klassenzuordnung'!A313,Grunddaten!$A:$A,0),MATCH('MARA_KSSK - Klassenzuordnung'!I313,Grunddaten!$8:$8,0))&amp;"","")</f>
        <v/>
      </c>
    </row>
    <row r="314" spans="1:12" x14ac:dyDescent="0.4">
      <c r="A314" s="27">
        <f>IFERROR(IF(AND(A307=A308,A308=A309,A309=A310,A310=A311,A311=A312,A312=A313),IF(A313+1&gt;MATCH(0,Input_Lieferant!$B$9:$B$158,-1),"",A313+1),A313),"")</f>
        <v>45</v>
      </c>
      <c r="B314" s="25" t="str">
        <f t="shared" si="8"/>
        <v>001</v>
      </c>
      <c r="C314" s="31"/>
      <c r="D314" s="31"/>
      <c r="F314" s="31"/>
      <c r="G314" s="31"/>
      <c r="H314" s="31"/>
      <c r="I314" s="26" t="str">
        <f t="shared" si="9"/>
        <v>V_VERTEILUNG</v>
      </c>
      <c r="J314" s="31"/>
      <c r="K314" s="31"/>
      <c r="L314" s="1" t="str">
        <f>_xlfn.IFNA(INDEX(Grunddaten!$A$1:$R$158,MATCH('MARA_KSSK - Klassenzuordnung'!A314,Grunddaten!$A:$A,0),MATCH('MARA_KSSK - Klassenzuordnung'!I314,Grunddaten!$8:$8,0))&amp;"","")</f>
        <v/>
      </c>
    </row>
    <row r="315" spans="1:12" x14ac:dyDescent="0.4">
      <c r="A315" s="27">
        <f>IFERROR(IF(AND(A308=A309,A309=A310,A310=A311,A311=A312,A312=A313,A313=A314),IF(A314+1&gt;MATCH(0,Input_Lieferant!$B$9:$B$158,-1),"",A314+1),A314),"")</f>
        <v>45</v>
      </c>
      <c r="B315" s="25" t="str">
        <f t="shared" si="8"/>
        <v>001</v>
      </c>
      <c r="C315" s="31"/>
      <c r="D315" s="31"/>
      <c r="F315" s="31"/>
      <c r="G315" s="31"/>
      <c r="H315" s="31"/>
      <c r="I315" s="26" t="str">
        <f t="shared" si="9"/>
        <v>V_BM_SBM</v>
      </c>
      <c r="J315" s="31"/>
      <c r="K315" s="31"/>
      <c r="L315" s="1" t="str">
        <f>_xlfn.IFNA(INDEX(Grunddaten!$A$1:$R$158,MATCH('MARA_KSSK - Klassenzuordnung'!A315,Grunddaten!$A:$A,0),MATCH('MARA_KSSK - Klassenzuordnung'!I315,Grunddaten!$8:$8,0))&amp;"","")</f>
        <v/>
      </c>
    </row>
    <row r="316" spans="1:12" x14ac:dyDescent="0.4">
      <c r="A316" s="27">
        <f>IFERROR(IF(AND(A309=A310,A310=A311,A311=A312,A312=A313,A313=A314,A314=A315),IF(A315+1&gt;MATCH(0,Input_Lieferant!$B$9:$B$158,-1),"",A315+1),A315),"")</f>
        <v>45</v>
      </c>
      <c r="B316" s="25" t="str">
        <f t="shared" si="8"/>
        <v>001</v>
      </c>
      <c r="C316" s="31"/>
      <c r="D316" s="31"/>
      <c r="F316" s="31"/>
      <c r="G316" s="31"/>
      <c r="H316" s="31"/>
      <c r="I316" s="26" t="str">
        <f t="shared" si="9"/>
        <v>V_EXPORTKONTROLLE</v>
      </c>
      <c r="J316" s="31"/>
      <c r="K316" s="31"/>
      <c r="L316" s="1" t="str">
        <f>IF("X"=_xlfn.IFNA(INDEX(Input_Lieferant!$A$9:$AS$158,MATCH('MARA_KSSK - Klassenzuordnung'!A316,Input_Lieferant!$B$9:$B$158,0),MATCH('MARA_KSSK - Klassenzuordnung'!I316,Input_Lieferant!$8:$8,0))&amp;"",""), "X", "")</f>
        <v/>
      </c>
    </row>
    <row r="317" spans="1:12" x14ac:dyDescent="0.4">
      <c r="A317" s="27">
        <f>IFERROR(IF(AND(A310=A311,A311=A312,A312=A313,A313=A314,A314=A315,A315=A316),IF(A316+1&gt;MATCH(0,Input_Lieferant!$B$9:$B$158,-1),"",A316+1),A316),"")</f>
        <v>46</v>
      </c>
      <c r="B317" s="25" t="str">
        <f t="shared" si="8"/>
        <v>001</v>
      </c>
      <c r="C317" s="31"/>
      <c r="D317" s="31"/>
      <c r="F317" s="31"/>
      <c r="G317" s="31"/>
      <c r="H317" s="31"/>
      <c r="I317" s="26" t="str">
        <f t="shared" si="9"/>
        <v>V_VERTEILUNG_PSD</v>
      </c>
      <c r="J317" s="31"/>
      <c r="K317" s="31"/>
      <c r="L317" s="1" t="str">
        <f>IF("X"=_xlfn.IFNA(INDEX(Grunddaten!$A$1:$R$158,MATCH('MARA_KSSK - Klassenzuordnung'!A317,Grunddaten!$A:$A,0),MATCH('MARA_KSSK - Klassenzuordnung'!I317,Grunddaten!$8:$8,0))&amp;"",""), "X", "")</f>
        <v/>
      </c>
    </row>
    <row r="318" spans="1:12" x14ac:dyDescent="0.4">
      <c r="A318" s="27">
        <f>IFERROR(IF(AND(A311=A312,A312=A313,A313=A314,A314=A315,A315=A316,A316=A317),IF(A317+1&gt;MATCH(0,Input_Lieferant!$B$9:$B$158,-1),"",A317+1),A317),"")</f>
        <v>46</v>
      </c>
      <c r="B318" s="25" t="str">
        <f t="shared" si="8"/>
        <v>001</v>
      </c>
      <c r="C318" s="31"/>
      <c r="D318" s="31"/>
      <c r="F318" s="31"/>
      <c r="G318" s="31"/>
      <c r="H318" s="31"/>
      <c r="I318" s="26" t="str">
        <f t="shared" si="9"/>
        <v>V_VERTEILUNG_RUAG</v>
      </c>
      <c r="J318" s="31"/>
      <c r="K318" s="31"/>
      <c r="L318" s="1" t="str">
        <f>_xlfn.IFNA(INDEX(Grunddaten!$A$1:$R$158,MATCH('MARA_KSSK - Klassenzuordnung'!A318,Grunddaten!$A:$A,0),MATCH('MARA_KSSK - Klassenzuordnung'!I318,Grunddaten!$8:$8,0))&amp;"","")</f>
        <v/>
      </c>
    </row>
    <row r="319" spans="1:12" x14ac:dyDescent="0.4">
      <c r="A319" s="27">
        <f>IFERROR(IF(AND(A312=A313,A313=A314,A314=A315,A315=A316,A316=A317,A317=A318),IF(A318+1&gt;MATCH(0,Input_Lieferant!$B$9:$B$158,-1),"",A318+1),A318),"")</f>
        <v>46</v>
      </c>
      <c r="B319" s="25" t="str">
        <f t="shared" si="8"/>
        <v>001</v>
      </c>
      <c r="C319" s="31"/>
      <c r="D319" s="31"/>
      <c r="F319" s="31"/>
      <c r="G319" s="31"/>
      <c r="H319" s="31"/>
      <c r="I319" s="26" t="str">
        <f t="shared" si="9"/>
        <v>V_ZUSATZDATEN</v>
      </c>
      <c r="J319" s="31"/>
      <c r="K319" s="31"/>
      <c r="L319" s="1" t="str">
        <f>_xlfn.IFNA(INDEX(Grunddaten!$A$1:$R$158,MATCH('MARA_KSSK - Klassenzuordnung'!A319,Grunddaten!$A:$A,0),MATCH('MARA_KSSK - Klassenzuordnung'!I319,Grunddaten!$8:$8,0))&amp;"","")</f>
        <v/>
      </c>
    </row>
    <row r="320" spans="1:12" x14ac:dyDescent="0.4">
      <c r="A320" s="27">
        <f>IFERROR(IF(AND(A313=A314,A314=A315,A315=A316,A316=A317,A317=A318,A318=A319),IF(A319+1&gt;MATCH(0,Input_Lieferant!$B$9:$B$158,-1),"",A319+1),A319),"")</f>
        <v>46</v>
      </c>
      <c r="B320" s="25" t="str">
        <f t="shared" si="8"/>
        <v>001</v>
      </c>
      <c r="C320" s="31"/>
      <c r="D320" s="31"/>
      <c r="F320" s="31"/>
      <c r="G320" s="31"/>
      <c r="H320" s="31"/>
      <c r="I320" s="26" t="str">
        <f t="shared" si="9"/>
        <v>V_AR_NUMMER</v>
      </c>
      <c r="J320" s="31"/>
      <c r="K320" s="31"/>
      <c r="L320" s="1" t="str">
        <f>_xlfn.IFNA(INDEX(Grunddaten!$A$1:$R$158,MATCH('MARA_KSSK - Klassenzuordnung'!A320,Grunddaten!$A:$A,0),MATCH('MARA_KSSK - Klassenzuordnung'!I320,Grunddaten!$8:$8,0))&amp;"","")</f>
        <v/>
      </c>
    </row>
    <row r="321" spans="1:12" x14ac:dyDescent="0.4">
      <c r="A321" s="27">
        <f>IFERROR(IF(AND(A314=A315,A315=A316,A316=A317,A317=A318,A318=A319,A319=A320),IF(A320+1&gt;MATCH(0,Input_Lieferant!$B$9:$B$158,-1),"",A320+1),A320),"")</f>
        <v>46</v>
      </c>
      <c r="B321" s="25" t="str">
        <f t="shared" si="8"/>
        <v>001</v>
      </c>
      <c r="C321" s="31"/>
      <c r="D321" s="31"/>
      <c r="F321" s="31"/>
      <c r="G321" s="31"/>
      <c r="H321" s="31"/>
      <c r="I321" s="26" t="str">
        <f t="shared" si="9"/>
        <v>V_VERTEILUNG</v>
      </c>
      <c r="J321" s="31"/>
      <c r="K321" s="31"/>
      <c r="L321" s="1" t="str">
        <f>_xlfn.IFNA(INDEX(Grunddaten!$A$1:$R$158,MATCH('MARA_KSSK - Klassenzuordnung'!A321,Grunddaten!$A:$A,0),MATCH('MARA_KSSK - Klassenzuordnung'!I321,Grunddaten!$8:$8,0))&amp;"","")</f>
        <v/>
      </c>
    </row>
    <row r="322" spans="1:12" x14ac:dyDescent="0.4">
      <c r="A322" s="27">
        <f>IFERROR(IF(AND(A315=A316,A316=A317,A317=A318,A318=A319,A319=A320,A320=A321),IF(A321+1&gt;MATCH(0,Input_Lieferant!$B$9:$B$158,-1),"",A321+1),A321),"")</f>
        <v>46</v>
      </c>
      <c r="B322" s="25" t="str">
        <f t="shared" ref="B322:B385" si="10">IF(A322="","","001")</f>
        <v>001</v>
      </c>
      <c r="C322" s="31"/>
      <c r="D322" s="31"/>
      <c r="F322" s="31"/>
      <c r="G322" s="31"/>
      <c r="H322" s="31"/>
      <c r="I322" s="26" t="str">
        <f t="shared" si="9"/>
        <v>V_BM_SBM</v>
      </c>
      <c r="J322" s="31"/>
      <c r="K322" s="31"/>
      <c r="L322" s="1" t="str">
        <f>_xlfn.IFNA(INDEX(Grunddaten!$A$1:$R$158,MATCH('MARA_KSSK - Klassenzuordnung'!A322,Grunddaten!$A:$A,0),MATCH('MARA_KSSK - Klassenzuordnung'!I322,Grunddaten!$8:$8,0))&amp;"","")</f>
        <v/>
      </c>
    </row>
    <row r="323" spans="1:12" x14ac:dyDescent="0.4">
      <c r="A323" s="27">
        <f>IFERROR(IF(AND(A316=A317,A317=A318,A318=A319,A319=A320,A320=A321,A321=A322),IF(A322+1&gt;MATCH(0,Input_Lieferant!$B$9:$B$158,-1),"",A322+1),A322),"")</f>
        <v>46</v>
      </c>
      <c r="B323" s="25" t="str">
        <f t="shared" si="10"/>
        <v>001</v>
      </c>
      <c r="C323" s="31"/>
      <c r="D323" s="31"/>
      <c r="F323" s="31"/>
      <c r="G323" s="31"/>
      <c r="H323" s="31"/>
      <c r="I323" s="26" t="str">
        <f t="shared" si="9"/>
        <v>V_EXPORTKONTROLLE</v>
      </c>
      <c r="J323" s="31"/>
      <c r="K323" s="31"/>
      <c r="L323" s="1" t="str">
        <f>IF("X"=_xlfn.IFNA(INDEX(Input_Lieferant!$A$9:$AS$158,MATCH('MARA_KSSK - Klassenzuordnung'!A323,Input_Lieferant!$B$9:$B$158,0),MATCH('MARA_KSSK - Klassenzuordnung'!I323,Input_Lieferant!$8:$8,0))&amp;"",""), "X", "")</f>
        <v/>
      </c>
    </row>
    <row r="324" spans="1:12" x14ac:dyDescent="0.4">
      <c r="A324" s="27">
        <f>IFERROR(IF(AND(A317=A318,A318=A319,A319=A320,A320=A321,A321=A322,A322=A323),IF(A323+1&gt;MATCH(0,Input_Lieferant!$B$9:$B$158,-1),"",A323+1),A323),"")</f>
        <v>47</v>
      </c>
      <c r="B324" s="25" t="str">
        <f t="shared" si="10"/>
        <v>001</v>
      </c>
      <c r="C324" s="31"/>
      <c r="D324" s="31"/>
      <c r="F324" s="31"/>
      <c r="G324" s="31"/>
      <c r="H324" s="31"/>
      <c r="I324" s="26" t="str">
        <f t="shared" si="9"/>
        <v>V_VERTEILUNG_PSD</v>
      </c>
      <c r="J324" s="31"/>
      <c r="K324" s="31"/>
      <c r="L324" s="1" t="str">
        <f>IF("X"=_xlfn.IFNA(INDEX(Grunddaten!$A$1:$R$158,MATCH('MARA_KSSK - Klassenzuordnung'!A324,Grunddaten!$A:$A,0),MATCH('MARA_KSSK - Klassenzuordnung'!I324,Grunddaten!$8:$8,0))&amp;"",""), "X", "")</f>
        <v/>
      </c>
    </row>
    <row r="325" spans="1:12" x14ac:dyDescent="0.4">
      <c r="A325" s="27">
        <f>IFERROR(IF(AND(A318=A319,A319=A320,A320=A321,A321=A322,A322=A323,A323=A324),IF(A324+1&gt;MATCH(0,Input_Lieferant!$B$9:$B$158,-1),"",A324+1),A324),"")</f>
        <v>47</v>
      </c>
      <c r="B325" s="25" t="str">
        <f t="shared" si="10"/>
        <v>001</v>
      </c>
      <c r="C325" s="31"/>
      <c r="D325" s="31"/>
      <c r="F325" s="31"/>
      <c r="G325" s="31"/>
      <c r="H325" s="31"/>
      <c r="I325" s="26" t="str">
        <f t="shared" si="9"/>
        <v>V_VERTEILUNG_RUAG</v>
      </c>
      <c r="J325" s="31"/>
      <c r="K325" s="31"/>
      <c r="L325" s="1" t="str">
        <f>_xlfn.IFNA(INDEX(Grunddaten!$A$1:$R$158,MATCH('MARA_KSSK - Klassenzuordnung'!A325,Grunddaten!$A:$A,0),MATCH('MARA_KSSK - Klassenzuordnung'!I325,Grunddaten!$8:$8,0))&amp;"","")</f>
        <v/>
      </c>
    </row>
    <row r="326" spans="1:12" x14ac:dyDescent="0.4">
      <c r="A326" s="27">
        <f>IFERROR(IF(AND(A319=A320,A320=A321,A321=A322,A322=A323,A323=A324,A324=A325),IF(A325+1&gt;MATCH(0,Input_Lieferant!$B$9:$B$158,-1),"",A325+1),A325),"")</f>
        <v>47</v>
      </c>
      <c r="B326" s="25" t="str">
        <f t="shared" si="10"/>
        <v>001</v>
      </c>
      <c r="C326" s="31"/>
      <c r="D326" s="31"/>
      <c r="F326" s="31"/>
      <c r="G326" s="31"/>
      <c r="H326" s="31"/>
      <c r="I326" s="26" t="str">
        <f t="shared" si="9"/>
        <v>V_ZUSATZDATEN</v>
      </c>
      <c r="J326" s="31"/>
      <c r="K326" s="31"/>
      <c r="L326" s="1" t="str">
        <f>_xlfn.IFNA(INDEX(Grunddaten!$A$1:$R$158,MATCH('MARA_KSSK - Klassenzuordnung'!A326,Grunddaten!$A:$A,0),MATCH('MARA_KSSK - Klassenzuordnung'!I326,Grunddaten!$8:$8,0))&amp;"","")</f>
        <v/>
      </c>
    </row>
    <row r="327" spans="1:12" x14ac:dyDescent="0.4">
      <c r="A327" s="27">
        <f>IFERROR(IF(AND(A320=A321,A321=A322,A322=A323,A323=A324,A324=A325,A325=A326),IF(A326+1&gt;MATCH(0,Input_Lieferant!$B$9:$B$158,-1),"",A326+1),A326),"")</f>
        <v>47</v>
      </c>
      <c r="B327" s="25" t="str">
        <f t="shared" si="10"/>
        <v>001</v>
      </c>
      <c r="C327" s="31"/>
      <c r="D327" s="31"/>
      <c r="F327" s="31"/>
      <c r="G327" s="31"/>
      <c r="H327" s="31"/>
      <c r="I327" s="26" t="str">
        <f t="shared" si="9"/>
        <v>V_AR_NUMMER</v>
      </c>
      <c r="J327" s="31"/>
      <c r="K327" s="31"/>
      <c r="L327" s="1" t="str">
        <f>_xlfn.IFNA(INDEX(Grunddaten!$A$1:$R$158,MATCH('MARA_KSSK - Klassenzuordnung'!A327,Grunddaten!$A:$A,0),MATCH('MARA_KSSK - Klassenzuordnung'!I327,Grunddaten!$8:$8,0))&amp;"","")</f>
        <v/>
      </c>
    </row>
    <row r="328" spans="1:12" x14ac:dyDescent="0.4">
      <c r="A328" s="27">
        <f>IFERROR(IF(AND(A321=A322,A322=A323,A323=A324,A324=A325,A325=A326,A326=A327),IF(A327+1&gt;MATCH(0,Input_Lieferant!$B$9:$B$158,-1),"",A327+1),A327),"")</f>
        <v>47</v>
      </c>
      <c r="B328" s="25" t="str">
        <f t="shared" si="10"/>
        <v>001</v>
      </c>
      <c r="C328" s="31"/>
      <c r="D328" s="31"/>
      <c r="F328" s="31"/>
      <c r="G328" s="31"/>
      <c r="H328" s="31"/>
      <c r="I328" s="26" t="str">
        <f t="shared" si="9"/>
        <v>V_VERTEILUNG</v>
      </c>
      <c r="J328" s="31"/>
      <c r="K328" s="31"/>
      <c r="L328" s="1" t="str">
        <f>_xlfn.IFNA(INDEX(Grunddaten!$A$1:$R$158,MATCH('MARA_KSSK - Klassenzuordnung'!A328,Grunddaten!$A:$A,0),MATCH('MARA_KSSK - Klassenzuordnung'!I328,Grunddaten!$8:$8,0))&amp;"","")</f>
        <v/>
      </c>
    </row>
    <row r="329" spans="1:12" x14ac:dyDescent="0.4">
      <c r="A329" s="27">
        <f>IFERROR(IF(AND(A322=A323,A323=A324,A324=A325,A325=A326,A326=A327,A327=A328),IF(A328+1&gt;MATCH(0,Input_Lieferant!$B$9:$B$158,-1),"",A328+1),A328),"")</f>
        <v>47</v>
      </c>
      <c r="B329" s="25" t="str">
        <f t="shared" si="10"/>
        <v>001</v>
      </c>
      <c r="C329" s="31"/>
      <c r="D329" s="31"/>
      <c r="F329" s="31"/>
      <c r="G329" s="31"/>
      <c r="H329" s="31"/>
      <c r="I329" s="26" t="str">
        <f t="shared" ref="I329:I392" si="11">IF(A329="","",I322)</f>
        <v>V_BM_SBM</v>
      </c>
      <c r="J329" s="31"/>
      <c r="K329" s="31"/>
      <c r="L329" s="1" t="str">
        <f>_xlfn.IFNA(INDEX(Grunddaten!$A$1:$R$158,MATCH('MARA_KSSK - Klassenzuordnung'!A329,Grunddaten!$A:$A,0),MATCH('MARA_KSSK - Klassenzuordnung'!I329,Grunddaten!$8:$8,0))&amp;"","")</f>
        <v/>
      </c>
    </row>
    <row r="330" spans="1:12" x14ac:dyDescent="0.4">
      <c r="A330" s="27">
        <f>IFERROR(IF(AND(A323=A324,A324=A325,A325=A326,A326=A327,A327=A328,A328=A329),IF(A329+1&gt;MATCH(0,Input_Lieferant!$B$9:$B$158,-1),"",A329+1),A329),"")</f>
        <v>47</v>
      </c>
      <c r="B330" s="25" t="str">
        <f t="shared" si="10"/>
        <v>001</v>
      </c>
      <c r="C330" s="31"/>
      <c r="D330" s="31"/>
      <c r="F330" s="31"/>
      <c r="G330" s="31"/>
      <c r="H330" s="31"/>
      <c r="I330" s="26" t="str">
        <f t="shared" si="11"/>
        <v>V_EXPORTKONTROLLE</v>
      </c>
      <c r="J330" s="31"/>
      <c r="K330" s="31"/>
      <c r="L330" s="1" t="str">
        <f>IF("X"=_xlfn.IFNA(INDEX(Input_Lieferant!$A$9:$AS$158,MATCH('MARA_KSSK - Klassenzuordnung'!A330,Input_Lieferant!$B$9:$B$158,0),MATCH('MARA_KSSK - Klassenzuordnung'!I330,Input_Lieferant!$8:$8,0))&amp;"",""), "X", "")</f>
        <v/>
      </c>
    </row>
    <row r="331" spans="1:12" x14ac:dyDescent="0.4">
      <c r="A331" s="27">
        <f>IFERROR(IF(AND(A324=A325,A325=A326,A326=A327,A327=A328,A328=A329,A329=A330),IF(A330+1&gt;MATCH(0,Input_Lieferant!$B$9:$B$158,-1),"",A330+1),A330),"")</f>
        <v>48</v>
      </c>
      <c r="B331" s="25" t="str">
        <f t="shared" si="10"/>
        <v>001</v>
      </c>
      <c r="C331" s="31"/>
      <c r="D331" s="31"/>
      <c r="F331" s="31"/>
      <c r="G331" s="31"/>
      <c r="H331" s="31"/>
      <c r="I331" s="26" t="str">
        <f t="shared" si="11"/>
        <v>V_VERTEILUNG_PSD</v>
      </c>
      <c r="J331" s="31"/>
      <c r="K331" s="31"/>
      <c r="L331" s="1" t="str">
        <f>IF("X"=_xlfn.IFNA(INDEX(Grunddaten!$A$1:$R$158,MATCH('MARA_KSSK - Klassenzuordnung'!A331,Grunddaten!$A:$A,0),MATCH('MARA_KSSK - Klassenzuordnung'!I331,Grunddaten!$8:$8,0))&amp;"",""), "X", "")</f>
        <v>X</v>
      </c>
    </row>
    <row r="332" spans="1:12" x14ac:dyDescent="0.4">
      <c r="A332" s="27">
        <f>IFERROR(IF(AND(A325=A326,A326=A327,A327=A328,A328=A329,A329=A330,A330=A331),IF(A331+1&gt;MATCH(0,Input_Lieferant!$B$9:$B$158,-1),"",A331+1),A331),"")</f>
        <v>48</v>
      </c>
      <c r="B332" s="25" t="str">
        <f t="shared" si="10"/>
        <v>001</v>
      </c>
      <c r="C332" s="31"/>
      <c r="D332" s="31"/>
      <c r="F332" s="31"/>
      <c r="G332" s="31"/>
      <c r="H332" s="31"/>
      <c r="I332" s="26" t="str">
        <f t="shared" si="11"/>
        <v>V_VERTEILUNG_RUAG</v>
      </c>
      <c r="J332" s="31"/>
      <c r="K332" s="31"/>
      <c r="L332" s="1" t="str">
        <f>_xlfn.IFNA(INDEX(Grunddaten!$A$1:$R$158,MATCH('MARA_KSSK - Klassenzuordnung'!A332,Grunddaten!$A:$A,0),MATCH('MARA_KSSK - Klassenzuordnung'!I332,Grunddaten!$8:$8,0))&amp;"","")</f>
        <v/>
      </c>
    </row>
    <row r="333" spans="1:12" x14ac:dyDescent="0.4">
      <c r="A333" s="27">
        <f>IFERROR(IF(AND(A326=A327,A327=A328,A328=A329,A329=A330,A330=A331,A331=A332),IF(A332+1&gt;MATCH(0,Input_Lieferant!$B$9:$B$158,-1),"",A332+1),A332),"")</f>
        <v>48</v>
      </c>
      <c r="B333" s="25" t="str">
        <f t="shared" si="10"/>
        <v>001</v>
      </c>
      <c r="C333" s="31"/>
      <c r="D333" s="31"/>
      <c r="F333" s="31"/>
      <c r="G333" s="31"/>
      <c r="H333" s="31"/>
      <c r="I333" s="26" t="str">
        <f t="shared" si="11"/>
        <v>V_ZUSATZDATEN</v>
      </c>
      <c r="J333" s="31"/>
      <c r="K333" s="31"/>
      <c r="L333" s="1" t="str">
        <f>_xlfn.IFNA(INDEX(Grunddaten!$A$1:$R$158,MATCH('MARA_KSSK - Klassenzuordnung'!A333,Grunddaten!$A:$A,0),MATCH('MARA_KSSK - Klassenzuordnung'!I333,Grunddaten!$8:$8,0))&amp;"","")</f>
        <v/>
      </c>
    </row>
    <row r="334" spans="1:12" x14ac:dyDescent="0.4">
      <c r="A334" s="27">
        <f>IFERROR(IF(AND(A327=A328,A328=A329,A329=A330,A330=A331,A331=A332,A332=A333),IF(A333+1&gt;MATCH(0,Input_Lieferant!$B$9:$B$158,-1),"",A333+1),A333),"")</f>
        <v>48</v>
      </c>
      <c r="B334" s="25" t="str">
        <f t="shared" si="10"/>
        <v>001</v>
      </c>
      <c r="C334" s="31"/>
      <c r="D334" s="31"/>
      <c r="F334" s="31"/>
      <c r="G334" s="31"/>
      <c r="H334" s="31"/>
      <c r="I334" s="26" t="str">
        <f t="shared" si="11"/>
        <v>V_AR_NUMMER</v>
      </c>
      <c r="J334" s="31"/>
      <c r="K334" s="31"/>
      <c r="L334" s="1" t="str">
        <f>_xlfn.IFNA(INDEX(Grunddaten!$A$1:$R$158,MATCH('MARA_KSSK - Klassenzuordnung'!A334,Grunddaten!$A:$A,0),MATCH('MARA_KSSK - Klassenzuordnung'!I334,Grunddaten!$8:$8,0))&amp;"","")</f>
        <v/>
      </c>
    </row>
    <row r="335" spans="1:12" x14ac:dyDescent="0.4">
      <c r="A335" s="27">
        <f>IFERROR(IF(AND(A328=A329,A329=A330,A330=A331,A331=A332,A332=A333,A333=A334),IF(A334+1&gt;MATCH(0,Input_Lieferant!$B$9:$B$158,-1),"",A334+1),A334),"")</f>
        <v>48</v>
      </c>
      <c r="B335" s="25" t="str">
        <f t="shared" si="10"/>
        <v>001</v>
      </c>
      <c r="C335" s="31"/>
      <c r="D335" s="31"/>
      <c r="F335" s="31"/>
      <c r="G335" s="31"/>
      <c r="H335" s="31"/>
      <c r="I335" s="26" t="str">
        <f t="shared" si="11"/>
        <v>V_VERTEILUNG</v>
      </c>
      <c r="J335" s="31"/>
      <c r="K335" s="31"/>
      <c r="L335" s="1" t="str">
        <f>_xlfn.IFNA(INDEX(Grunddaten!$A$1:$R$158,MATCH('MARA_KSSK - Klassenzuordnung'!A335,Grunddaten!$A:$A,0),MATCH('MARA_KSSK - Klassenzuordnung'!I335,Grunddaten!$8:$8,0))&amp;"","")</f>
        <v/>
      </c>
    </row>
    <row r="336" spans="1:12" x14ac:dyDescent="0.4">
      <c r="A336" s="27">
        <f>IFERROR(IF(AND(A329=A330,A330=A331,A331=A332,A332=A333,A333=A334,A334=A335),IF(A335+1&gt;MATCH(0,Input_Lieferant!$B$9:$B$158,-1),"",A335+1),A335),"")</f>
        <v>48</v>
      </c>
      <c r="B336" s="25" t="str">
        <f t="shared" si="10"/>
        <v>001</v>
      </c>
      <c r="C336" s="31"/>
      <c r="D336" s="31"/>
      <c r="F336" s="31"/>
      <c r="G336" s="31"/>
      <c r="H336" s="31"/>
      <c r="I336" s="26" t="str">
        <f t="shared" si="11"/>
        <v>V_BM_SBM</v>
      </c>
      <c r="J336" s="31"/>
      <c r="K336" s="31"/>
      <c r="L336" s="1" t="str">
        <f>_xlfn.IFNA(INDEX(Grunddaten!$A$1:$R$158,MATCH('MARA_KSSK - Klassenzuordnung'!A336,Grunddaten!$A:$A,0),MATCH('MARA_KSSK - Klassenzuordnung'!I336,Grunddaten!$8:$8,0))&amp;"","")</f>
        <v/>
      </c>
    </row>
    <row r="337" spans="1:12" x14ac:dyDescent="0.4">
      <c r="A337" s="27">
        <f>IFERROR(IF(AND(A330=A331,A331=A332,A332=A333,A333=A334,A334=A335,A335=A336),IF(A336+1&gt;MATCH(0,Input_Lieferant!$B$9:$B$158,-1),"",A336+1),A336),"")</f>
        <v>48</v>
      </c>
      <c r="B337" s="25" t="str">
        <f t="shared" si="10"/>
        <v>001</v>
      </c>
      <c r="C337" s="31"/>
      <c r="D337" s="31"/>
      <c r="F337" s="31"/>
      <c r="G337" s="31"/>
      <c r="H337" s="31"/>
      <c r="I337" s="26" t="str">
        <f t="shared" si="11"/>
        <v>V_EXPORTKONTROLLE</v>
      </c>
      <c r="J337" s="31"/>
      <c r="K337" s="31"/>
      <c r="L337" s="1" t="str">
        <f>IF("X"=_xlfn.IFNA(INDEX(Input_Lieferant!$A$9:$AS$158,MATCH('MARA_KSSK - Klassenzuordnung'!A337,Input_Lieferant!$B$9:$B$158,0),MATCH('MARA_KSSK - Klassenzuordnung'!I337,Input_Lieferant!$8:$8,0))&amp;"",""), "X", "")</f>
        <v/>
      </c>
    </row>
    <row r="338" spans="1:12" x14ac:dyDescent="0.4">
      <c r="A338" s="27">
        <f>IFERROR(IF(AND(A331=A332,A332=A333,A333=A334,A334=A335,A335=A336,A336=A337),IF(A337+1&gt;MATCH(0,Input_Lieferant!$B$9:$B$158,-1),"",A337+1),A337),"")</f>
        <v>49</v>
      </c>
      <c r="B338" s="25" t="str">
        <f t="shared" si="10"/>
        <v>001</v>
      </c>
      <c r="C338" s="31"/>
      <c r="D338" s="31"/>
      <c r="F338" s="31"/>
      <c r="G338" s="31"/>
      <c r="H338" s="31"/>
      <c r="I338" s="26" t="str">
        <f t="shared" si="11"/>
        <v>V_VERTEILUNG_PSD</v>
      </c>
      <c r="J338" s="31"/>
      <c r="K338" s="31"/>
      <c r="L338" s="1" t="str">
        <f>IF("X"=_xlfn.IFNA(INDEX(Grunddaten!$A$1:$R$158,MATCH('MARA_KSSK - Klassenzuordnung'!A338,Grunddaten!$A:$A,0),MATCH('MARA_KSSK - Klassenzuordnung'!I338,Grunddaten!$8:$8,0))&amp;"",""), "X", "")</f>
        <v/>
      </c>
    </row>
    <row r="339" spans="1:12" x14ac:dyDescent="0.4">
      <c r="A339" s="27">
        <f>IFERROR(IF(AND(A332=A333,A333=A334,A334=A335,A335=A336,A336=A337,A337=A338),IF(A338+1&gt;MATCH(0,Input_Lieferant!$B$9:$B$158,-1),"",A338+1),A338),"")</f>
        <v>49</v>
      </c>
      <c r="B339" s="25" t="str">
        <f t="shared" si="10"/>
        <v>001</v>
      </c>
      <c r="C339" s="31"/>
      <c r="D339" s="31"/>
      <c r="F339" s="31"/>
      <c r="G339" s="31"/>
      <c r="H339" s="31"/>
      <c r="I339" s="26" t="str">
        <f t="shared" si="11"/>
        <v>V_VERTEILUNG_RUAG</v>
      </c>
      <c r="J339" s="31"/>
      <c r="K339" s="31"/>
      <c r="L339" s="1" t="str">
        <f>_xlfn.IFNA(INDEX(Grunddaten!$A$1:$R$158,MATCH('MARA_KSSK - Klassenzuordnung'!A339,Grunddaten!$A:$A,0),MATCH('MARA_KSSK - Klassenzuordnung'!I339,Grunddaten!$8:$8,0))&amp;"","")</f>
        <v>X</v>
      </c>
    </row>
    <row r="340" spans="1:12" x14ac:dyDescent="0.4">
      <c r="A340" s="27">
        <f>IFERROR(IF(AND(A333=A334,A334=A335,A335=A336,A336=A337,A337=A338,A338=A339),IF(A339+1&gt;MATCH(0,Input_Lieferant!$B$9:$B$158,-1),"",A339+1),A339),"")</f>
        <v>49</v>
      </c>
      <c r="B340" s="25" t="str">
        <f t="shared" si="10"/>
        <v>001</v>
      </c>
      <c r="C340" s="31"/>
      <c r="D340" s="31"/>
      <c r="F340" s="31"/>
      <c r="G340" s="31"/>
      <c r="H340" s="31"/>
      <c r="I340" s="26" t="str">
        <f t="shared" si="11"/>
        <v>V_ZUSATZDATEN</v>
      </c>
      <c r="J340" s="31"/>
      <c r="K340" s="31"/>
      <c r="L340" s="1" t="str">
        <f>_xlfn.IFNA(INDEX(Grunddaten!$A$1:$R$158,MATCH('MARA_KSSK - Klassenzuordnung'!A340,Grunddaten!$A:$A,0),MATCH('MARA_KSSK - Klassenzuordnung'!I340,Grunddaten!$8:$8,0))&amp;"","")</f>
        <v/>
      </c>
    </row>
    <row r="341" spans="1:12" x14ac:dyDescent="0.4">
      <c r="A341" s="27">
        <f>IFERROR(IF(AND(A334=A335,A335=A336,A336=A337,A337=A338,A338=A339,A339=A340),IF(A340+1&gt;MATCH(0,Input_Lieferant!$B$9:$B$158,-1),"",A340+1),A340),"")</f>
        <v>49</v>
      </c>
      <c r="B341" s="25" t="str">
        <f t="shared" si="10"/>
        <v>001</v>
      </c>
      <c r="C341" s="31"/>
      <c r="D341" s="31"/>
      <c r="F341" s="31"/>
      <c r="G341" s="31"/>
      <c r="H341" s="31"/>
      <c r="I341" s="26" t="str">
        <f t="shared" si="11"/>
        <v>V_AR_NUMMER</v>
      </c>
      <c r="J341" s="31"/>
      <c r="K341" s="31"/>
      <c r="L341" s="1" t="str">
        <f>_xlfn.IFNA(INDEX(Grunddaten!$A$1:$R$158,MATCH('MARA_KSSK - Klassenzuordnung'!A341,Grunddaten!$A:$A,0),MATCH('MARA_KSSK - Klassenzuordnung'!I341,Grunddaten!$8:$8,0))&amp;"","")</f>
        <v/>
      </c>
    </row>
    <row r="342" spans="1:12" x14ac:dyDescent="0.4">
      <c r="A342" s="27">
        <f>IFERROR(IF(AND(A335=A336,A336=A337,A337=A338,A338=A339,A339=A340,A340=A341),IF(A341+1&gt;MATCH(0,Input_Lieferant!$B$9:$B$158,-1),"",A341+1),A341),"")</f>
        <v>49</v>
      </c>
      <c r="B342" s="25" t="str">
        <f t="shared" si="10"/>
        <v>001</v>
      </c>
      <c r="C342" s="31"/>
      <c r="D342" s="31"/>
      <c r="F342" s="31"/>
      <c r="G342" s="31"/>
      <c r="H342" s="31"/>
      <c r="I342" s="26" t="str">
        <f t="shared" si="11"/>
        <v>V_VERTEILUNG</v>
      </c>
      <c r="J342" s="31"/>
      <c r="K342" s="31"/>
      <c r="L342" s="1" t="str">
        <f>_xlfn.IFNA(INDEX(Grunddaten!$A$1:$R$158,MATCH('MARA_KSSK - Klassenzuordnung'!A342,Grunddaten!$A:$A,0),MATCH('MARA_KSSK - Klassenzuordnung'!I342,Grunddaten!$8:$8,0))&amp;"","")</f>
        <v/>
      </c>
    </row>
    <row r="343" spans="1:12" x14ac:dyDescent="0.4">
      <c r="A343" s="27">
        <f>IFERROR(IF(AND(A336=A337,A337=A338,A338=A339,A339=A340,A340=A341,A341=A342),IF(A342+1&gt;MATCH(0,Input_Lieferant!$B$9:$B$158,-1),"",A342+1),A342),"")</f>
        <v>49</v>
      </c>
      <c r="B343" s="25" t="str">
        <f t="shared" si="10"/>
        <v>001</v>
      </c>
      <c r="C343" s="31"/>
      <c r="D343" s="31"/>
      <c r="F343" s="31"/>
      <c r="G343" s="31"/>
      <c r="H343" s="31"/>
      <c r="I343" s="26" t="str">
        <f t="shared" si="11"/>
        <v>V_BM_SBM</v>
      </c>
      <c r="J343" s="31"/>
      <c r="K343" s="31"/>
      <c r="L343" s="1" t="str">
        <f>_xlfn.IFNA(INDEX(Grunddaten!$A$1:$R$158,MATCH('MARA_KSSK - Klassenzuordnung'!A343,Grunddaten!$A:$A,0),MATCH('MARA_KSSK - Klassenzuordnung'!I343,Grunddaten!$8:$8,0))&amp;"","")</f>
        <v/>
      </c>
    </row>
    <row r="344" spans="1:12" x14ac:dyDescent="0.4">
      <c r="A344" s="27">
        <f>IFERROR(IF(AND(A337=A338,A338=A339,A339=A340,A340=A341,A341=A342,A342=A343),IF(A343+1&gt;MATCH(0,Input_Lieferant!$B$9:$B$158,-1),"",A343+1),A343),"")</f>
        <v>49</v>
      </c>
      <c r="B344" s="25" t="str">
        <f t="shared" si="10"/>
        <v>001</v>
      </c>
      <c r="C344" s="31"/>
      <c r="D344" s="31"/>
      <c r="F344" s="31"/>
      <c r="G344" s="31"/>
      <c r="H344" s="31"/>
      <c r="I344" s="26" t="str">
        <f t="shared" si="11"/>
        <v>V_EXPORTKONTROLLE</v>
      </c>
      <c r="J344" s="31"/>
      <c r="K344" s="31"/>
      <c r="L344" s="1" t="str">
        <f>IF("X"=_xlfn.IFNA(INDEX(Input_Lieferant!$A$9:$AS$158,MATCH('MARA_KSSK - Klassenzuordnung'!A344,Input_Lieferant!$B$9:$B$158,0),MATCH('MARA_KSSK - Klassenzuordnung'!I344,Input_Lieferant!$8:$8,0))&amp;"",""), "X", "")</f>
        <v/>
      </c>
    </row>
    <row r="345" spans="1:12" x14ac:dyDescent="0.4">
      <c r="A345" s="27">
        <f>IFERROR(IF(AND(A338=A339,A339=A340,A340=A341,A341=A342,A342=A343,A343=A344),IF(A344+1&gt;MATCH(0,Input_Lieferant!$B$9:$B$158,-1),"",A344+1),A344),"")</f>
        <v>50</v>
      </c>
      <c r="B345" s="25" t="str">
        <f t="shared" si="10"/>
        <v>001</v>
      </c>
      <c r="C345" s="31"/>
      <c r="D345" s="31"/>
      <c r="F345" s="31"/>
      <c r="G345" s="31"/>
      <c r="H345" s="31"/>
      <c r="I345" s="26" t="str">
        <f t="shared" si="11"/>
        <v>V_VERTEILUNG_PSD</v>
      </c>
      <c r="J345" s="31"/>
      <c r="K345" s="31"/>
      <c r="L345" s="1" t="str">
        <f>IF("X"=_xlfn.IFNA(INDEX(Grunddaten!$A$1:$R$158,MATCH('MARA_KSSK - Klassenzuordnung'!A345,Grunddaten!$A:$A,0),MATCH('MARA_KSSK - Klassenzuordnung'!I345,Grunddaten!$8:$8,0))&amp;"",""), "X", "")</f>
        <v>X</v>
      </c>
    </row>
    <row r="346" spans="1:12" x14ac:dyDescent="0.4">
      <c r="A346" s="27">
        <f>IFERROR(IF(AND(A339=A340,A340=A341,A341=A342,A342=A343,A343=A344,A344=A345),IF(A345+1&gt;MATCH(0,Input_Lieferant!$B$9:$B$158,-1),"",A345+1),A345),"")</f>
        <v>50</v>
      </c>
      <c r="B346" s="25" t="str">
        <f t="shared" si="10"/>
        <v>001</v>
      </c>
      <c r="C346" s="31"/>
      <c r="D346" s="31"/>
      <c r="F346" s="31"/>
      <c r="G346" s="31"/>
      <c r="H346" s="31"/>
      <c r="I346" s="26" t="str">
        <f t="shared" si="11"/>
        <v>V_VERTEILUNG_RUAG</v>
      </c>
      <c r="J346" s="31"/>
      <c r="K346" s="31"/>
      <c r="L346" s="1" t="str">
        <f>_xlfn.IFNA(INDEX(Grunddaten!$A$1:$R$158,MATCH('MARA_KSSK - Klassenzuordnung'!A346,Grunddaten!$A:$A,0),MATCH('MARA_KSSK - Klassenzuordnung'!I346,Grunddaten!$8:$8,0))&amp;"","")</f>
        <v>X</v>
      </c>
    </row>
    <row r="347" spans="1:12" x14ac:dyDescent="0.4">
      <c r="A347" s="27">
        <f>IFERROR(IF(AND(A340=A341,A341=A342,A342=A343,A343=A344,A344=A345,A345=A346),IF(A346+1&gt;MATCH(0,Input_Lieferant!$B$9:$B$158,-1),"",A346+1),A346),"")</f>
        <v>50</v>
      </c>
      <c r="B347" s="25" t="str">
        <f t="shared" si="10"/>
        <v>001</v>
      </c>
      <c r="C347" s="31"/>
      <c r="D347" s="31"/>
      <c r="F347" s="31"/>
      <c r="G347" s="31"/>
      <c r="H347" s="31"/>
      <c r="I347" s="26" t="str">
        <f t="shared" si="11"/>
        <v>V_ZUSATZDATEN</v>
      </c>
      <c r="J347" s="31"/>
      <c r="K347" s="31"/>
      <c r="L347" s="1" t="str">
        <f>_xlfn.IFNA(INDEX(Grunddaten!$A$1:$R$158,MATCH('MARA_KSSK - Klassenzuordnung'!A347,Grunddaten!$A:$A,0),MATCH('MARA_KSSK - Klassenzuordnung'!I347,Grunddaten!$8:$8,0))&amp;"","")</f>
        <v/>
      </c>
    </row>
    <row r="348" spans="1:12" x14ac:dyDescent="0.4">
      <c r="A348" s="27">
        <f>IFERROR(IF(AND(A341=A342,A342=A343,A343=A344,A344=A345,A345=A346,A346=A347),IF(A347+1&gt;MATCH(0,Input_Lieferant!$B$9:$B$158,-1),"",A347+1),A347),"")</f>
        <v>50</v>
      </c>
      <c r="B348" s="25" t="str">
        <f t="shared" si="10"/>
        <v>001</v>
      </c>
      <c r="C348" s="31"/>
      <c r="D348" s="31"/>
      <c r="F348" s="31"/>
      <c r="G348" s="31"/>
      <c r="H348" s="31"/>
      <c r="I348" s="26" t="str">
        <f t="shared" si="11"/>
        <v>V_AR_NUMMER</v>
      </c>
      <c r="J348" s="31"/>
      <c r="K348" s="31"/>
      <c r="L348" s="1" t="str">
        <f>_xlfn.IFNA(INDEX(Grunddaten!$A$1:$R$158,MATCH('MARA_KSSK - Klassenzuordnung'!A348,Grunddaten!$A:$A,0),MATCH('MARA_KSSK - Klassenzuordnung'!I348,Grunddaten!$8:$8,0))&amp;"","")</f>
        <v/>
      </c>
    </row>
    <row r="349" spans="1:12" x14ac:dyDescent="0.4">
      <c r="A349" s="27">
        <f>IFERROR(IF(AND(A342=A343,A343=A344,A344=A345,A345=A346,A346=A347,A347=A348),IF(A348+1&gt;MATCH(0,Input_Lieferant!$B$9:$B$158,-1),"",A348+1),A348),"")</f>
        <v>50</v>
      </c>
      <c r="B349" s="25" t="str">
        <f t="shared" si="10"/>
        <v>001</v>
      </c>
      <c r="C349" s="31"/>
      <c r="D349" s="31"/>
      <c r="F349" s="31"/>
      <c r="G349" s="31"/>
      <c r="H349" s="31"/>
      <c r="I349" s="26" t="str">
        <f t="shared" si="11"/>
        <v>V_VERTEILUNG</v>
      </c>
      <c r="J349" s="31"/>
      <c r="K349" s="31"/>
      <c r="L349" s="1" t="str">
        <f>_xlfn.IFNA(INDEX(Grunddaten!$A$1:$R$158,MATCH('MARA_KSSK - Klassenzuordnung'!A349,Grunddaten!$A:$A,0),MATCH('MARA_KSSK - Klassenzuordnung'!I349,Grunddaten!$8:$8,0))&amp;"","")</f>
        <v/>
      </c>
    </row>
    <row r="350" spans="1:12" x14ac:dyDescent="0.4">
      <c r="A350" s="27">
        <f>IFERROR(IF(AND(A343=A344,A344=A345,A345=A346,A346=A347,A347=A348,A348=A349),IF(A349+1&gt;MATCH(0,Input_Lieferant!$B$9:$B$158,-1),"",A349+1),A349),"")</f>
        <v>50</v>
      </c>
      <c r="B350" s="25" t="str">
        <f t="shared" si="10"/>
        <v>001</v>
      </c>
      <c r="C350" s="31"/>
      <c r="D350" s="31"/>
      <c r="F350" s="31"/>
      <c r="G350" s="31"/>
      <c r="H350" s="31"/>
      <c r="I350" s="26" t="str">
        <f t="shared" si="11"/>
        <v>V_BM_SBM</v>
      </c>
      <c r="J350" s="31"/>
      <c r="K350" s="31"/>
      <c r="L350" s="1" t="str">
        <f>_xlfn.IFNA(INDEX(Grunddaten!$A$1:$R$158,MATCH('MARA_KSSK - Klassenzuordnung'!A350,Grunddaten!$A:$A,0),MATCH('MARA_KSSK - Klassenzuordnung'!I350,Grunddaten!$8:$8,0))&amp;"","")</f>
        <v/>
      </c>
    </row>
    <row r="351" spans="1:12" x14ac:dyDescent="0.4">
      <c r="A351" s="27">
        <f>IFERROR(IF(AND(A344=A345,A345=A346,A346=A347,A347=A348,A348=A349,A349=A350),IF(A350+1&gt;MATCH(0,Input_Lieferant!$B$9:$B$158,-1),"",A350+1),A350),"")</f>
        <v>50</v>
      </c>
      <c r="B351" s="25" t="str">
        <f t="shared" si="10"/>
        <v>001</v>
      </c>
      <c r="C351" s="31"/>
      <c r="D351" s="31"/>
      <c r="F351" s="31"/>
      <c r="G351" s="31"/>
      <c r="H351" s="31"/>
      <c r="I351" s="26" t="str">
        <f t="shared" si="11"/>
        <v>V_EXPORTKONTROLLE</v>
      </c>
      <c r="J351" s="31"/>
      <c r="K351" s="31"/>
      <c r="L351" s="1" t="str">
        <f>IF("X"=_xlfn.IFNA(INDEX(Input_Lieferant!$A$9:$AS$158,MATCH('MARA_KSSK - Klassenzuordnung'!A351,Input_Lieferant!$B$9:$B$158,0),MATCH('MARA_KSSK - Klassenzuordnung'!I351,Input_Lieferant!$8:$8,0))&amp;"",""), "X", "")</f>
        <v/>
      </c>
    </row>
    <row r="352" spans="1:12" x14ac:dyDescent="0.4">
      <c r="A352" s="27">
        <f>IFERROR(IF(AND(A345=A346,A346=A347,A347=A348,A348=A349,A349=A350,A350=A351),IF(A351+1&gt;MATCH(0,Input_Lieferant!$B$9:$B$158,-1),"",A351+1),A351),"")</f>
        <v>51</v>
      </c>
      <c r="B352" s="25" t="str">
        <f t="shared" si="10"/>
        <v>001</v>
      </c>
      <c r="C352" s="31"/>
      <c r="D352" s="31"/>
      <c r="F352" s="31"/>
      <c r="G352" s="31"/>
      <c r="H352" s="31"/>
      <c r="I352" s="26" t="str">
        <f t="shared" si="11"/>
        <v>V_VERTEILUNG_PSD</v>
      </c>
      <c r="J352" s="31"/>
      <c r="K352" s="31"/>
      <c r="L352" s="1" t="str">
        <f>IF("X"=_xlfn.IFNA(INDEX(Grunddaten!$A$1:$R$158,MATCH('MARA_KSSK - Klassenzuordnung'!A352,Grunddaten!$A:$A,0),MATCH('MARA_KSSK - Klassenzuordnung'!I352,Grunddaten!$8:$8,0))&amp;"",""), "X", "")</f>
        <v>X</v>
      </c>
    </row>
    <row r="353" spans="1:12" x14ac:dyDescent="0.4">
      <c r="A353" s="27">
        <f>IFERROR(IF(AND(A346=A347,A347=A348,A348=A349,A349=A350,A350=A351,A351=A352),IF(A352+1&gt;MATCH(0,Input_Lieferant!$B$9:$B$158,-1),"",A352+1),A352),"")</f>
        <v>51</v>
      </c>
      <c r="B353" s="25" t="str">
        <f t="shared" si="10"/>
        <v>001</v>
      </c>
      <c r="C353" s="31"/>
      <c r="D353" s="31"/>
      <c r="F353" s="31"/>
      <c r="G353" s="31"/>
      <c r="H353" s="31"/>
      <c r="I353" s="26" t="str">
        <f t="shared" si="11"/>
        <v>V_VERTEILUNG_RUAG</v>
      </c>
      <c r="J353" s="31"/>
      <c r="K353" s="31"/>
      <c r="L353" s="1" t="str">
        <f>_xlfn.IFNA(INDEX(Grunddaten!$A$1:$R$158,MATCH('MARA_KSSK - Klassenzuordnung'!A353,Grunddaten!$A:$A,0),MATCH('MARA_KSSK - Klassenzuordnung'!I353,Grunddaten!$8:$8,0))&amp;"","")</f>
        <v>X</v>
      </c>
    </row>
    <row r="354" spans="1:12" x14ac:dyDescent="0.4">
      <c r="A354" s="27">
        <f>IFERROR(IF(AND(A347=A348,A348=A349,A349=A350,A350=A351,A351=A352,A352=A353),IF(A353+1&gt;MATCH(0,Input_Lieferant!$B$9:$B$158,-1),"",A353+1),A353),"")</f>
        <v>51</v>
      </c>
      <c r="B354" s="25" t="str">
        <f t="shared" si="10"/>
        <v>001</v>
      </c>
      <c r="C354" s="31"/>
      <c r="D354" s="31"/>
      <c r="F354" s="31"/>
      <c r="G354" s="31"/>
      <c r="H354" s="31"/>
      <c r="I354" s="26" t="str">
        <f t="shared" si="11"/>
        <v>V_ZUSATZDATEN</v>
      </c>
      <c r="J354" s="31"/>
      <c r="K354" s="31"/>
      <c r="L354" s="1" t="str">
        <f>_xlfn.IFNA(INDEX(Grunddaten!$A$1:$R$158,MATCH('MARA_KSSK - Klassenzuordnung'!A354,Grunddaten!$A:$A,0),MATCH('MARA_KSSK - Klassenzuordnung'!I354,Grunddaten!$8:$8,0))&amp;"","")</f>
        <v/>
      </c>
    </row>
    <row r="355" spans="1:12" x14ac:dyDescent="0.4">
      <c r="A355" s="27">
        <f>IFERROR(IF(AND(A348=A349,A349=A350,A350=A351,A351=A352,A352=A353,A353=A354),IF(A354+1&gt;MATCH(0,Input_Lieferant!$B$9:$B$158,-1),"",A354+1),A354),"")</f>
        <v>51</v>
      </c>
      <c r="B355" s="25" t="str">
        <f t="shared" si="10"/>
        <v>001</v>
      </c>
      <c r="C355" s="31"/>
      <c r="D355" s="31"/>
      <c r="F355" s="31"/>
      <c r="G355" s="31"/>
      <c r="H355" s="31"/>
      <c r="I355" s="26" t="str">
        <f t="shared" si="11"/>
        <v>V_AR_NUMMER</v>
      </c>
      <c r="J355" s="31"/>
      <c r="K355" s="31"/>
      <c r="L355" s="1" t="str">
        <f>_xlfn.IFNA(INDEX(Grunddaten!$A$1:$R$158,MATCH('MARA_KSSK - Klassenzuordnung'!A355,Grunddaten!$A:$A,0),MATCH('MARA_KSSK - Klassenzuordnung'!I355,Grunddaten!$8:$8,0))&amp;"","")</f>
        <v/>
      </c>
    </row>
    <row r="356" spans="1:12" x14ac:dyDescent="0.4">
      <c r="A356" s="27">
        <f>IFERROR(IF(AND(A349=A350,A350=A351,A351=A352,A352=A353,A353=A354,A354=A355),IF(A355+1&gt;MATCH(0,Input_Lieferant!$B$9:$B$158,-1),"",A355+1),A355),"")</f>
        <v>51</v>
      </c>
      <c r="B356" s="25" t="str">
        <f t="shared" si="10"/>
        <v>001</v>
      </c>
      <c r="C356" s="31"/>
      <c r="D356" s="31"/>
      <c r="F356" s="31"/>
      <c r="G356" s="31"/>
      <c r="H356" s="31"/>
      <c r="I356" s="26" t="str">
        <f t="shared" si="11"/>
        <v>V_VERTEILUNG</v>
      </c>
      <c r="J356" s="31"/>
      <c r="K356" s="31"/>
      <c r="L356" s="1" t="str">
        <f>_xlfn.IFNA(INDEX(Grunddaten!$A$1:$R$158,MATCH('MARA_KSSK - Klassenzuordnung'!A356,Grunddaten!$A:$A,0),MATCH('MARA_KSSK - Klassenzuordnung'!I356,Grunddaten!$8:$8,0))&amp;"","")</f>
        <v/>
      </c>
    </row>
    <row r="357" spans="1:12" x14ac:dyDescent="0.4">
      <c r="A357" s="27">
        <f>IFERROR(IF(AND(A350=A351,A351=A352,A352=A353,A353=A354,A354=A355,A355=A356),IF(A356+1&gt;MATCH(0,Input_Lieferant!$B$9:$B$158,-1),"",A356+1),A356),"")</f>
        <v>51</v>
      </c>
      <c r="B357" s="25" t="str">
        <f t="shared" si="10"/>
        <v>001</v>
      </c>
      <c r="C357" s="31"/>
      <c r="D357" s="31"/>
      <c r="F357" s="31"/>
      <c r="G357" s="31"/>
      <c r="H357" s="31"/>
      <c r="I357" s="26" t="str">
        <f t="shared" si="11"/>
        <v>V_BM_SBM</v>
      </c>
      <c r="J357" s="31"/>
      <c r="K357" s="31"/>
      <c r="L357" s="1" t="str">
        <f>_xlfn.IFNA(INDEX(Grunddaten!$A$1:$R$158,MATCH('MARA_KSSK - Klassenzuordnung'!A357,Grunddaten!$A:$A,0),MATCH('MARA_KSSK - Klassenzuordnung'!I357,Grunddaten!$8:$8,0))&amp;"","")</f>
        <v/>
      </c>
    </row>
    <row r="358" spans="1:12" x14ac:dyDescent="0.4">
      <c r="A358" s="27">
        <f>IFERROR(IF(AND(A351=A352,A352=A353,A353=A354,A354=A355,A355=A356,A356=A357),IF(A357+1&gt;MATCH(0,Input_Lieferant!$B$9:$B$158,-1),"",A357+1),A357),"")</f>
        <v>51</v>
      </c>
      <c r="B358" s="25" t="str">
        <f t="shared" si="10"/>
        <v>001</v>
      </c>
      <c r="C358" s="31"/>
      <c r="D358" s="31"/>
      <c r="F358" s="31"/>
      <c r="G358" s="31"/>
      <c r="H358" s="31"/>
      <c r="I358" s="26" t="str">
        <f t="shared" si="11"/>
        <v>V_EXPORTKONTROLLE</v>
      </c>
      <c r="J358" s="31"/>
      <c r="K358" s="31"/>
      <c r="L358" s="1" t="str">
        <f>IF("X"=_xlfn.IFNA(INDEX(Input_Lieferant!$A$9:$AS$158,MATCH('MARA_KSSK - Klassenzuordnung'!A358,Input_Lieferant!$B$9:$B$158,0),MATCH('MARA_KSSK - Klassenzuordnung'!I358,Input_Lieferant!$8:$8,0))&amp;"",""), "X", "")</f>
        <v/>
      </c>
    </row>
    <row r="359" spans="1:12" x14ac:dyDescent="0.4">
      <c r="A359" s="27">
        <f>IFERROR(IF(AND(A352=A353,A353=A354,A354=A355,A355=A356,A356=A357,A357=A358),IF(A358+1&gt;MATCH(0,Input_Lieferant!$B$9:$B$158,-1),"",A358+1),A358),"")</f>
        <v>52</v>
      </c>
      <c r="B359" s="25" t="str">
        <f t="shared" si="10"/>
        <v>001</v>
      </c>
      <c r="C359" s="31"/>
      <c r="D359" s="31"/>
      <c r="F359" s="31"/>
      <c r="G359" s="31"/>
      <c r="H359" s="31"/>
      <c r="I359" s="26" t="str">
        <f t="shared" si="11"/>
        <v>V_VERTEILUNG_PSD</v>
      </c>
      <c r="J359" s="31"/>
      <c r="K359" s="31"/>
      <c r="L359" s="1" t="str">
        <f>IF("X"=_xlfn.IFNA(INDEX(Grunddaten!$A$1:$R$158,MATCH('MARA_KSSK - Klassenzuordnung'!A359,Grunddaten!$A:$A,0),MATCH('MARA_KSSK - Klassenzuordnung'!I359,Grunddaten!$8:$8,0))&amp;"",""), "X", "")</f>
        <v/>
      </c>
    </row>
    <row r="360" spans="1:12" x14ac:dyDescent="0.4">
      <c r="A360" s="27">
        <f>IFERROR(IF(AND(A353=A354,A354=A355,A355=A356,A356=A357,A357=A358,A358=A359),IF(A359+1&gt;MATCH(0,Input_Lieferant!$B$9:$B$158,-1),"",A359+1),A359),"")</f>
        <v>52</v>
      </c>
      <c r="B360" s="25" t="str">
        <f t="shared" si="10"/>
        <v>001</v>
      </c>
      <c r="C360" s="31"/>
      <c r="D360" s="31"/>
      <c r="F360" s="31"/>
      <c r="G360" s="31"/>
      <c r="H360" s="31"/>
      <c r="I360" s="26" t="str">
        <f t="shared" si="11"/>
        <v>V_VERTEILUNG_RUAG</v>
      </c>
      <c r="J360" s="31"/>
      <c r="K360" s="31"/>
      <c r="L360" s="1" t="str">
        <f>_xlfn.IFNA(INDEX(Grunddaten!$A$1:$R$158,MATCH('MARA_KSSK - Klassenzuordnung'!A360,Grunddaten!$A:$A,0),MATCH('MARA_KSSK - Klassenzuordnung'!I360,Grunddaten!$8:$8,0))&amp;"","")</f>
        <v>X</v>
      </c>
    </row>
    <row r="361" spans="1:12" x14ac:dyDescent="0.4">
      <c r="A361" s="27">
        <f>IFERROR(IF(AND(A354=A355,A355=A356,A356=A357,A357=A358,A358=A359,A359=A360),IF(A360+1&gt;MATCH(0,Input_Lieferant!$B$9:$B$158,-1),"",A360+1),A360),"")</f>
        <v>52</v>
      </c>
      <c r="B361" s="25" t="str">
        <f t="shared" si="10"/>
        <v>001</v>
      </c>
      <c r="C361" s="31"/>
      <c r="D361" s="31"/>
      <c r="F361" s="31"/>
      <c r="G361" s="31"/>
      <c r="H361" s="31"/>
      <c r="I361" s="26" t="str">
        <f t="shared" si="11"/>
        <v>V_ZUSATZDATEN</v>
      </c>
      <c r="J361" s="31"/>
      <c r="K361" s="31"/>
      <c r="L361" s="1" t="str">
        <f>_xlfn.IFNA(INDEX(Grunddaten!$A$1:$R$158,MATCH('MARA_KSSK - Klassenzuordnung'!A361,Grunddaten!$A:$A,0),MATCH('MARA_KSSK - Klassenzuordnung'!I361,Grunddaten!$8:$8,0))&amp;"","")</f>
        <v/>
      </c>
    </row>
    <row r="362" spans="1:12" x14ac:dyDescent="0.4">
      <c r="A362" s="27">
        <f>IFERROR(IF(AND(A355=A356,A356=A357,A357=A358,A358=A359,A359=A360,A360=A361),IF(A361+1&gt;MATCH(0,Input_Lieferant!$B$9:$B$158,-1),"",A361+1),A361),"")</f>
        <v>52</v>
      </c>
      <c r="B362" s="25" t="str">
        <f t="shared" si="10"/>
        <v>001</v>
      </c>
      <c r="C362" s="31"/>
      <c r="D362" s="31"/>
      <c r="F362" s="31"/>
      <c r="G362" s="31"/>
      <c r="H362" s="31"/>
      <c r="I362" s="26" t="str">
        <f t="shared" si="11"/>
        <v>V_AR_NUMMER</v>
      </c>
      <c r="J362" s="31"/>
      <c r="K362" s="31"/>
      <c r="L362" s="1" t="str">
        <f>_xlfn.IFNA(INDEX(Grunddaten!$A$1:$R$158,MATCH('MARA_KSSK - Klassenzuordnung'!A362,Grunddaten!$A:$A,0),MATCH('MARA_KSSK - Klassenzuordnung'!I362,Grunddaten!$8:$8,0))&amp;"","")</f>
        <v/>
      </c>
    </row>
    <row r="363" spans="1:12" x14ac:dyDescent="0.4">
      <c r="A363" s="27">
        <f>IFERROR(IF(AND(A356=A357,A357=A358,A358=A359,A359=A360,A360=A361,A361=A362),IF(A362+1&gt;MATCH(0,Input_Lieferant!$B$9:$B$158,-1),"",A362+1),A362),"")</f>
        <v>52</v>
      </c>
      <c r="B363" s="25" t="str">
        <f t="shared" si="10"/>
        <v>001</v>
      </c>
      <c r="C363" s="31"/>
      <c r="D363" s="31"/>
      <c r="F363" s="31"/>
      <c r="G363" s="31"/>
      <c r="H363" s="31"/>
      <c r="I363" s="26" t="str">
        <f t="shared" si="11"/>
        <v>V_VERTEILUNG</v>
      </c>
      <c r="J363" s="31"/>
      <c r="K363" s="31"/>
      <c r="L363" s="1" t="str">
        <f>_xlfn.IFNA(INDEX(Grunddaten!$A$1:$R$158,MATCH('MARA_KSSK - Klassenzuordnung'!A363,Grunddaten!$A:$A,0),MATCH('MARA_KSSK - Klassenzuordnung'!I363,Grunddaten!$8:$8,0))&amp;"","")</f>
        <v/>
      </c>
    </row>
    <row r="364" spans="1:12" x14ac:dyDescent="0.4">
      <c r="A364" s="27">
        <f>IFERROR(IF(AND(A357=A358,A358=A359,A359=A360,A360=A361,A361=A362,A362=A363),IF(A363+1&gt;MATCH(0,Input_Lieferant!$B$9:$B$158,-1),"",A363+1),A363),"")</f>
        <v>52</v>
      </c>
      <c r="B364" s="25" t="str">
        <f t="shared" si="10"/>
        <v>001</v>
      </c>
      <c r="C364" s="31"/>
      <c r="D364" s="31"/>
      <c r="F364" s="31"/>
      <c r="G364" s="31"/>
      <c r="H364" s="31"/>
      <c r="I364" s="26" t="str">
        <f t="shared" si="11"/>
        <v>V_BM_SBM</v>
      </c>
      <c r="J364" s="31"/>
      <c r="K364" s="31"/>
      <c r="L364" s="1" t="str">
        <f>_xlfn.IFNA(INDEX(Grunddaten!$A$1:$R$158,MATCH('MARA_KSSK - Klassenzuordnung'!A364,Grunddaten!$A:$A,0),MATCH('MARA_KSSK - Klassenzuordnung'!I364,Grunddaten!$8:$8,0))&amp;"","")</f>
        <v/>
      </c>
    </row>
    <row r="365" spans="1:12" x14ac:dyDescent="0.4">
      <c r="A365" s="27">
        <f>IFERROR(IF(AND(A358=A359,A359=A360,A360=A361,A361=A362,A362=A363,A363=A364),IF(A364+1&gt;MATCH(0,Input_Lieferant!$B$9:$B$158,-1),"",A364+1),A364),"")</f>
        <v>52</v>
      </c>
      <c r="B365" s="25" t="str">
        <f t="shared" si="10"/>
        <v>001</v>
      </c>
      <c r="C365" s="31"/>
      <c r="D365" s="31"/>
      <c r="F365" s="31"/>
      <c r="G365" s="31"/>
      <c r="H365" s="31"/>
      <c r="I365" s="26" t="str">
        <f t="shared" si="11"/>
        <v>V_EXPORTKONTROLLE</v>
      </c>
      <c r="J365" s="31"/>
      <c r="K365" s="31"/>
      <c r="L365" s="1" t="str">
        <f>IF("X"=_xlfn.IFNA(INDEX(Input_Lieferant!$A$9:$AS$158,MATCH('MARA_KSSK - Klassenzuordnung'!A365,Input_Lieferant!$B$9:$B$158,0),MATCH('MARA_KSSK - Klassenzuordnung'!I365,Input_Lieferant!$8:$8,0))&amp;"",""), "X", "")</f>
        <v/>
      </c>
    </row>
    <row r="366" spans="1:12" x14ac:dyDescent="0.4">
      <c r="A366" s="27">
        <f>IFERROR(IF(AND(A359=A360,A360=A361,A361=A362,A362=A363,A363=A364,A364=A365),IF(A365+1&gt;MATCH(0,Input_Lieferant!$B$9:$B$158,-1),"",A365+1),A365),"")</f>
        <v>53</v>
      </c>
      <c r="B366" s="25" t="str">
        <f t="shared" si="10"/>
        <v>001</v>
      </c>
      <c r="C366" s="31"/>
      <c r="D366" s="31"/>
      <c r="F366" s="31"/>
      <c r="G366" s="31"/>
      <c r="H366" s="31"/>
      <c r="I366" s="26" t="str">
        <f t="shared" si="11"/>
        <v>V_VERTEILUNG_PSD</v>
      </c>
      <c r="J366" s="31"/>
      <c r="K366" s="31"/>
      <c r="L366" s="1" t="str">
        <f>IF("X"=_xlfn.IFNA(INDEX(Grunddaten!$A$1:$R$158,MATCH('MARA_KSSK - Klassenzuordnung'!A366,Grunddaten!$A:$A,0),MATCH('MARA_KSSK - Klassenzuordnung'!I366,Grunddaten!$8:$8,0))&amp;"",""), "X", "")</f>
        <v/>
      </c>
    </row>
    <row r="367" spans="1:12" x14ac:dyDescent="0.4">
      <c r="A367" s="27">
        <f>IFERROR(IF(AND(A360=A361,A361=A362,A362=A363,A363=A364,A364=A365,A365=A366),IF(A366+1&gt;MATCH(0,Input_Lieferant!$B$9:$B$158,-1),"",A366+1),A366),"")</f>
        <v>53</v>
      </c>
      <c r="B367" s="25" t="str">
        <f t="shared" si="10"/>
        <v>001</v>
      </c>
      <c r="C367" s="31"/>
      <c r="D367" s="31"/>
      <c r="F367" s="31"/>
      <c r="G367" s="31"/>
      <c r="H367" s="31"/>
      <c r="I367" s="26" t="str">
        <f t="shared" si="11"/>
        <v>V_VERTEILUNG_RUAG</v>
      </c>
      <c r="J367" s="31"/>
      <c r="K367" s="31"/>
      <c r="L367" s="1" t="str">
        <f>_xlfn.IFNA(INDEX(Grunddaten!$A$1:$R$158,MATCH('MARA_KSSK - Klassenzuordnung'!A367,Grunddaten!$A:$A,0),MATCH('MARA_KSSK - Klassenzuordnung'!I367,Grunddaten!$8:$8,0))&amp;"","")</f>
        <v>X</v>
      </c>
    </row>
    <row r="368" spans="1:12" x14ac:dyDescent="0.4">
      <c r="A368" s="27">
        <f>IFERROR(IF(AND(A361=A362,A362=A363,A363=A364,A364=A365,A365=A366,A366=A367),IF(A367+1&gt;MATCH(0,Input_Lieferant!$B$9:$B$158,-1),"",A367+1),A367),"")</f>
        <v>53</v>
      </c>
      <c r="B368" s="25" t="str">
        <f t="shared" si="10"/>
        <v>001</v>
      </c>
      <c r="C368" s="31"/>
      <c r="D368" s="31"/>
      <c r="F368" s="31"/>
      <c r="G368" s="31"/>
      <c r="H368" s="31"/>
      <c r="I368" s="26" t="str">
        <f t="shared" si="11"/>
        <v>V_ZUSATZDATEN</v>
      </c>
      <c r="J368" s="31"/>
      <c r="K368" s="31"/>
      <c r="L368" s="1" t="str">
        <f>_xlfn.IFNA(INDEX(Grunddaten!$A$1:$R$158,MATCH('MARA_KSSK - Klassenzuordnung'!A368,Grunddaten!$A:$A,0),MATCH('MARA_KSSK - Klassenzuordnung'!I368,Grunddaten!$8:$8,0))&amp;"","")</f>
        <v/>
      </c>
    </row>
    <row r="369" spans="1:12" x14ac:dyDescent="0.4">
      <c r="A369" s="27">
        <f>IFERROR(IF(AND(A362=A363,A363=A364,A364=A365,A365=A366,A366=A367,A367=A368),IF(A368+1&gt;MATCH(0,Input_Lieferant!$B$9:$B$158,-1),"",A368+1),A368),"")</f>
        <v>53</v>
      </c>
      <c r="B369" s="25" t="str">
        <f t="shared" si="10"/>
        <v>001</v>
      </c>
      <c r="C369" s="31"/>
      <c r="D369" s="31"/>
      <c r="F369" s="31"/>
      <c r="G369" s="31"/>
      <c r="H369" s="31"/>
      <c r="I369" s="26" t="str">
        <f t="shared" si="11"/>
        <v>V_AR_NUMMER</v>
      </c>
      <c r="J369" s="31"/>
      <c r="K369" s="31"/>
      <c r="L369" s="1" t="str">
        <f>_xlfn.IFNA(INDEX(Grunddaten!$A$1:$R$158,MATCH('MARA_KSSK - Klassenzuordnung'!A369,Grunddaten!$A:$A,0),MATCH('MARA_KSSK - Klassenzuordnung'!I369,Grunddaten!$8:$8,0))&amp;"","")</f>
        <v/>
      </c>
    </row>
    <row r="370" spans="1:12" x14ac:dyDescent="0.4">
      <c r="A370" s="27">
        <f>IFERROR(IF(AND(A363=A364,A364=A365,A365=A366,A366=A367,A367=A368,A368=A369),IF(A369+1&gt;MATCH(0,Input_Lieferant!$B$9:$B$158,-1),"",A369+1),A369),"")</f>
        <v>53</v>
      </c>
      <c r="B370" s="25" t="str">
        <f t="shared" si="10"/>
        <v>001</v>
      </c>
      <c r="C370" s="31"/>
      <c r="D370" s="31"/>
      <c r="F370" s="31"/>
      <c r="G370" s="31"/>
      <c r="H370" s="31"/>
      <c r="I370" s="26" t="str">
        <f t="shared" si="11"/>
        <v>V_VERTEILUNG</v>
      </c>
      <c r="J370" s="31"/>
      <c r="K370" s="31"/>
      <c r="L370" s="1" t="str">
        <f>_xlfn.IFNA(INDEX(Grunddaten!$A$1:$R$158,MATCH('MARA_KSSK - Klassenzuordnung'!A370,Grunddaten!$A:$A,0),MATCH('MARA_KSSK - Klassenzuordnung'!I370,Grunddaten!$8:$8,0))&amp;"","")</f>
        <v/>
      </c>
    </row>
    <row r="371" spans="1:12" x14ac:dyDescent="0.4">
      <c r="A371" s="27">
        <f>IFERROR(IF(AND(A364=A365,A365=A366,A366=A367,A367=A368,A368=A369,A369=A370),IF(A370+1&gt;MATCH(0,Input_Lieferant!$B$9:$B$158,-1),"",A370+1),A370),"")</f>
        <v>53</v>
      </c>
      <c r="B371" s="25" t="str">
        <f t="shared" si="10"/>
        <v>001</v>
      </c>
      <c r="C371" s="31"/>
      <c r="D371" s="31"/>
      <c r="F371" s="31"/>
      <c r="G371" s="31"/>
      <c r="H371" s="31"/>
      <c r="I371" s="26" t="str">
        <f t="shared" si="11"/>
        <v>V_BM_SBM</v>
      </c>
      <c r="J371" s="31"/>
      <c r="K371" s="31"/>
      <c r="L371" s="1" t="str">
        <f>_xlfn.IFNA(INDEX(Grunddaten!$A$1:$R$158,MATCH('MARA_KSSK - Klassenzuordnung'!A371,Grunddaten!$A:$A,0),MATCH('MARA_KSSK - Klassenzuordnung'!I371,Grunddaten!$8:$8,0))&amp;"","")</f>
        <v/>
      </c>
    </row>
    <row r="372" spans="1:12" x14ac:dyDescent="0.4">
      <c r="A372" s="27">
        <f>IFERROR(IF(AND(A365=A366,A366=A367,A367=A368,A368=A369,A369=A370,A370=A371),IF(A371+1&gt;MATCH(0,Input_Lieferant!$B$9:$B$158,-1),"",A371+1),A371),"")</f>
        <v>53</v>
      </c>
      <c r="B372" s="25" t="str">
        <f t="shared" si="10"/>
        <v>001</v>
      </c>
      <c r="C372" s="31"/>
      <c r="D372" s="31"/>
      <c r="F372" s="31"/>
      <c r="G372" s="31"/>
      <c r="H372" s="31"/>
      <c r="I372" s="26" t="str">
        <f t="shared" si="11"/>
        <v>V_EXPORTKONTROLLE</v>
      </c>
      <c r="J372" s="31"/>
      <c r="K372" s="31"/>
      <c r="L372" s="1" t="str">
        <f>IF("X"=_xlfn.IFNA(INDEX(Input_Lieferant!$A$9:$AS$158,MATCH('MARA_KSSK - Klassenzuordnung'!A372,Input_Lieferant!$B$9:$B$158,0),MATCH('MARA_KSSK - Klassenzuordnung'!I372,Input_Lieferant!$8:$8,0))&amp;"",""), "X", "")</f>
        <v/>
      </c>
    </row>
    <row r="373" spans="1:12" x14ac:dyDescent="0.4">
      <c r="A373" s="27">
        <f>IFERROR(IF(AND(A366=A367,A367=A368,A368=A369,A369=A370,A370=A371,A371=A372),IF(A372+1&gt;MATCH(0,Input_Lieferant!$B$9:$B$158,-1),"",A372+1),A372),"")</f>
        <v>54</v>
      </c>
      <c r="B373" s="25" t="str">
        <f t="shared" si="10"/>
        <v>001</v>
      </c>
      <c r="C373" s="31"/>
      <c r="D373" s="31"/>
      <c r="F373" s="31"/>
      <c r="G373" s="31"/>
      <c r="H373" s="31"/>
      <c r="I373" s="26" t="str">
        <f t="shared" si="11"/>
        <v>V_VERTEILUNG_PSD</v>
      </c>
      <c r="J373" s="31"/>
      <c r="K373" s="31"/>
      <c r="L373" s="1" t="str">
        <f>IF("X"=_xlfn.IFNA(INDEX(Grunddaten!$A$1:$R$158,MATCH('MARA_KSSK - Klassenzuordnung'!A373,Grunddaten!$A:$A,0),MATCH('MARA_KSSK - Klassenzuordnung'!I373,Grunddaten!$8:$8,0))&amp;"",""), "X", "")</f>
        <v/>
      </c>
    </row>
    <row r="374" spans="1:12" x14ac:dyDescent="0.4">
      <c r="A374" s="27">
        <f>IFERROR(IF(AND(A367=A368,A368=A369,A369=A370,A370=A371,A371=A372,A372=A373),IF(A373+1&gt;MATCH(0,Input_Lieferant!$B$9:$B$158,-1),"",A373+1),A373),"")</f>
        <v>54</v>
      </c>
      <c r="B374" s="25" t="str">
        <f t="shared" si="10"/>
        <v>001</v>
      </c>
      <c r="C374" s="31"/>
      <c r="D374" s="31"/>
      <c r="F374" s="31"/>
      <c r="G374" s="31"/>
      <c r="H374" s="31"/>
      <c r="I374" s="26" t="str">
        <f t="shared" si="11"/>
        <v>V_VERTEILUNG_RUAG</v>
      </c>
      <c r="J374" s="31"/>
      <c r="K374" s="31"/>
      <c r="L374" s="1" t="str">
        <f>_xlfn.IFNA(INDEX(Grunddaten!$A$1:$R$158,MATCH('MARA_KSSK - Klassenzuordnung'!A374,Grunddaten!$A:$A,0),MATCH('MARA_KSSK - Klassenzuordnung'!I374,Grunddaten!$8:$8,0))&amp;"","")</f>
        <v>X</v>
      </c>
    </row>
    <row r="375" spans="1:12" x14ac:dyDescent="0.4">
      <c r="A375" s="27">
        <f>IFERROR(IF(AND(A368=A369,A369=A370,A370=A371,A371=A372,A372=A373,A373=A374),IF(A374+1&gt;MATCH(0,Input_Lieferant!$B$9:$B$158,-1),"",A374+1),A374),"")</f>
        <v>54</v>
      </c>
      <c r="B375" s="25" t="str">
        <f t="shared" si="10"/>
        <v>001</v>
      </c>
      <c r="C375" s="31"/>
      <c r="D375" s="31"/>
      <c r="F375" s="31"/>
      <c r="G375" s="31"/>
      <c r="H375" s="31"/>
      <c r="I375" s="26" t="str">
        <f t="shared" si="11"/>
        <v>V_ZUSATZDATEN</v>
      </c>
      <c r="J375" s="31"/>
      <c r="K375" s="31"/>
      <c r="L375" s="1" t="str">
        <f>_xlfn.IFNA(INDEX(Grunddaten!$A$1:$R$158,MATCH('MARA_KSSK - Klassenzuordnung'!A375,Grunddaten!$A:$A,0),MATCH('MARA_KSSK - Klassenzuordnung'!I375,Grunddaten!$8:$8,0))&amp;"","")</f>
        <v/>
      </c>
    </row>
    <row r="376" spans="1:12" x14ac:dyDescent="0.4">
      <c r="A376" s="27">
        <f>IFERROR(IF(AND(A369=A370,A370=A371,A371=A372,A372=A373,A373=A374,A374=A375),IF(A375+1&gt;MATCH(0,Input_Lieferant!$B$9:$B$158,-1),"",A375+1),A375),"")</f>
        <v>54</v>
      </c>
      <c r="B376" s="25" t="str">
        <f t="shared" si="10"/>
        <v>001</v>
      </c>
      <c r="C376" s="31"/>
      <c r="D376" s="31"/>
      <c r="F376" s="31"/>
      <c r="G376" s="31"/>
      <c r="H376" s="31"/>
      <c r="I376" s="26" t="str">
        <f t="shared" si="11"/>
        <v>V_AR_NUMMER</v>
      </c>
      <c r="J376" s="31"/>
      <c r="K376" s="31"/>
      <c r="L376" s="1" t="str">
        <f>_xlfn.IFNA(INDEX(Grunddaten!$A$1:$R$158,MATCH('MARA_KSSK - Klassenzuordnung'!A376,Grunddaten!$A:$A,0),MATCH('MARA_KSSK - Klassenzuordnung'!I376,Grunddaten!$8:$8,0))&amp;"","")</f>
        <v/>
      </c>
    </row>
    <row r="377" spans="1:12" x14ac:dyDescent="0.4">
      <c r="A377" s="27">
        <f>IFERROR(IF(AND(A370=A371,A371=A372,A372=A373,A373=A374,A374=A375,A375=A376),IF(A376+1&gt;MATCH(0,Input_Lieferant!$B$9:$B$158,-1),"",A376+1),A376),"")</f>
        <v>54</v>
      </c>
      <c r="B377" s="25" t="str">
        <f t="shared" si="10"/>
        <v>001</v>
      </c>
      <c r="C377" s="31"/>
      <c r="D377" s="31"/>
      <c r="F377" s="31"/>
      <c r="G377" s="31"/>
      <c r="H377" s="31"/>
      <c r="I377" s="26" t="str">
        <f t="shared" si="11"/>
        <v>V_VERTEILUNG</v>
      </c>
      <c r="J377" s="31"/>
      <c r="K377" s="31"/>
      <c r="L377" s="1" t="str">
        <f>_xlfn.IFNA(INDEX(Grunddaten!$A$1:$R$158,MATCH('MARA_KSSK - Klassenzuordnung'!A377,Grunddaten!$A:$A,0),MATCH('MARA_KSSK - Klassenzuordnung'!I377,Grunddaten!$8:$8,0))&amp;"","")</f>
        <v/>
      </c>
    </row>
    <row r="378" spans="1:12" x14ac:dyDescent="0.4">
      <c r="A378" s="27">
        <f>IFERROR(IF(AND(A371=A372,A372=A373,A373=A374,A374=A375,A375=A376,A376=A377),IF(A377+1&gt;MATCH(0,Input_Lieferant!$B$9:$B$158,-1),"",A377+1),A377),"")</f>
        <v>54</v>
      </c>
      <c r="B378" s="25" t="str">
        <f t="shared" si="10"/>
        <v>001</v>
      </c>
      <c r="C378" s="31"/>
      <c r="D378" s="31"/>
      <c r="F378" s="31"/>
      <c r="G378" s="31"/>
      <c r="H378" s="31"/>
      <c r="I378" s="26" t="str">
        <f t="shared" si="11"/>
        <v>V_BM_SBM</v>
      </c>
      <c r="J378" s="31"/>
      <c r="K378" s="31"/>
      <c r="L378" s="1" t="str">
        <f>_xlfn.IFNA(INDEX(Grunddaten!$A$1:$R$158,MATCH('MARA_KSSK - Klassenzuordnung'!A378,Grunddaten!$A:$A,0),MATCH('MARA_KSSK - Klassenzuordnung'!I378,Grunddaten!$8:$8,0))&amp;"","")</f>
        <v/>
      </c>
    </row>
    <row r="379" spans="1:12" x14ac:dyDescent="0.4">
      <c r="A379" s="27">
        <f>IFERROR(IF(AND(A372=A373,A373=A374,A374=A375,A375=A376,A376=A377,A377=A378),IF(A378+1&gt;MATCH(0,Input_Lieferant!$B$9:$B$158,-1),"",A378+1),A378),"")</f>
        <v>54</v>
      </c>
      <c r="B379" s="25" t="str">
        <f t="shared" si="10"/>
        <v>001</v>
      </c>
      <c r="C379" s="31"/>
      <c r="D379" s="31"/>
      <c r="F379" s="31"/>
      <c r="G379" s="31"/>
      <c r="H379" s="31"/>
      <c r="I379" s="26" t="str">
        <f t="shared" si="11"/>
        <v>V_EXPORTKONTROLLE</v>
      </c>
      <c r="J379" s="31"/>
      <c r="K379" s="31"/>
      <c r="L379" s="1" t="str">
        <f>IF("X"=_xlfn.IFNA(INDEX(Input_Lieferant!$A$9:$AS$158,MATCH('MARA_KSSK - Klassenzuordnung'!A379,Input_Lieferant!$B$9:$B$158,0),MATCH('MARA_KSSK - Klassenzuordnung'!I379,Input_Lieferant!$8:$8,0))&amp;"",""), "X", "")</f>
        <v/>
      </c>
    </row>
    <row r="380" spans="1:12" x14ac:dyDescent="0.4">
      <c r="A380" s="27">
        <f>IFERROR(IF(AND(A373=A374,A374=A375,A375=A376,A376=A377,A377=A378,A378=A379),IF(A379+1&gt;MATCH(0,Input_Lieferant!$B$9:$B$158,-1),"",A379+1),A379),"")</f>
        <v>55</v>
      </c>
      <c r="B380" s="25" t="str">
        <f t="shared" si="10"/>
        <v>001</v>
      </c>
      <c r="C380" s="31"/>
      <c r="D380" s="31"/>
      <c r="F380" s="31"/>
      <c r="G380" s="31"/>
      <c r="H380" s="31"/>
      <c r="I380" s="26" t="str">
        <f t="shared" si="11"/>
        <v>V_VERTEILUNG_PSD</v>
      </c>
      <c r="J380" s="31"/>
      <c r="K380" s="31"/>
      <c r="L380" s="1" t="str">
        <f>IF("X"=_xlfn.IFNA(INDEX(Grunddaten!$A$1:$R$158,MATCH('MARA_KSSK - Klassenzuordnung'!A380,Grunddaten!$A:$A,0),MATCH('MARA_KSSK - Klassenzuordnung'!I380,Grunddaten!$8:$8,0))&amp;"",""), "X", "")</f>
        <v/>
      </c>
    </row>
    <row r="381" spans="1:12" x14ac:dyDescent="0.4">
      <c r="A381" s="27">
        <f>IFERROR(IF(AND(A374=A375,A375=A376,A376=A377,A377=A378,A378=A379,A379=A380),IF(A380+1&gt;MATCH(0,Input_Lieferant!$B$9:$B$158,-1),"",A380+1),A380),"")</f>
        <v>55</v>
      </c>
      <c r="B381" s="25" t="str">
        <f t="shared" si="10"/>
        <v>001</v>
      </c>
      <c r="C381" s="31"/>
      <c r="D381" s="31"/>
      <c r="F381" s="31"/>
      <c r="G381" s="31"/>
      <c r="H381" s="31"/>
      <c r="I381" s="26" t="str">
        <f t="shared" si="11"/>
        <v>V_VERTEILUNG_RUAG</v>
      </c>
      <c r="J381" s="31"/>
      <c r="K381" s="31"/>
      <c r="L381" s="1" t="str">
        <f>_xlfn.IFNA(INDEX(Grunddaten!$A$1:$R$158,MATCH('MARA_KSSK - Klassenzuordnung'!A381,Grunddaten!$A:$A,0),MATCH('MARA_KSSK - Klassenzuordnung'!I381,Grunddaten!$8:$8,0))&amp;"","")</f>
        <v>X</v>
      </c>
    </row>
    <row r="382" spans="1:12" x14ac:dyDescent="0.4">
      <c r="A382" s="27">
        <f>IFERROR(IF(AND(A375=A376,A376=A377,A377=A378,A378=A379,A379=A380,A380=A381),IF(A381+1&gt;MATCH(0,Input_Lieferant!$B$9:$B$158,-1),"",A381+1),A381),"")</f>
        <v>55</v>
      </c>
      <c r="B382" s="25" t="str">
        <f t="shared" si="10"/>
        <v>001</v>
      </c>
      <c r="C382" s="31"/>
      <c r="D382" s="31"/>
      <c r="F382" s="31"/>
      <c r="G382" s="31"/>
      <c r="H382" s="31"/>
      <c r="I382" s="26" t="str">
        <f t="shared" si="11"/>
        <v>V_ZUSATZDATEN</v>
      </c>
      <c r="J382" s="31"/>
      <c r="K382" s="31"/>
      <c r="L382" s="1" t="str">
        <f>_xlfn.IFNA(INDEX(Grunddaten!$A$1:$R$158,MATCH('MARA_KSSK - Klassenzuordnung'!A382,Grunddaten!$A:$A,0),MATCH('MARA_KSSK - Klassenzuordnung'!I382,Grunddaten!$8:$8,0))&amp;"","")</f>
        <v/>
      </c>
    </row>
    <row r="383" spans="1:12" x14ac:dyDescent="0.4">
      <c r="A383" s="27">
        <f>IFERROR(IF(AND(A376=A377,A377=A378,A378=A379,A379=A380,A380=A381,A381=A382),IF(A382+1&gt;MATCH(0,Input_Lieferant!$B$9:$B$158,-1),"",A382+1),A382),"")</f>
        <v>55</v>
      </c>
      <c r="B383" s="25" t="str">
        <f t="shared" si="10"/>
        <v>001</v>
      </c>
      <c r="C383" s="31"/>
      <c r="D383" s="31"/>
      <c r="F383" s="31"/>
      <c r="G383" s="31"/>
      <c r="H383" s="31"/>
      <c r="I383" s="26" t="str">
        <f t="shared" si="11"/>
        <v>V_AR_NUMMER</v>
      </c>
      <c r="J383" s="31"/>
      <c r="K383" s="31"/>
      <c r="L383" s="1" t="str">
        <f>_xlfn.IFNA(INDEX(Grunddaten!$A$1:$R$158,MATCH('MARA_KSSK - Klassenzuordnung'!A383,Grunddaten!$A:$A,0),MATCH('MARA_KSSK - Klassenzuordnung'!I383,Grunddaten!$8:$8,0))&amp;"","")</f>
        <v/>
      </c>
    </row>
    <row r="384" spans="1:12" x14ac:dyDescent="0.4">
      <c r="A384" s="27">
        <f>IFERROR(IF(AND(A377=A378,A378=A379,A379=A380,A380=A381,A381=A382,A382=A383),IF(A383+1&gt;MATCH(0,Input_Lieferant!$B$9:$B$158,-1),"",A383+1),A383),"")</f>
        <v>55</v>
      </c>
      <c r="B384" s="25" t="str">
        <f t="shared" si="10"/>
        <v>001</v>
      </c>
      <c r="C384" s="31"/>
      <c r="D384" s="31"/>
      <c r="F384" s="31"/>
      <c r="G384" s="31"/>
      <c r="H384" s="31"/>
      <c r="I384" s="26" t="str">
        <f t="shared" si="11"/>
        <v>V_VERTEILUNG</v>
      </c>
      <c r="J384" s="31"/>
      <c r="K384" s="31"/>
      <c r="L384" s="1" t="str">
        <f>_xlfn.IFNA(INDEX(Grunddaten!$A$1:$R$158,MATCH('MARA_KSSK - Klassenzuordnung'!A384,Grunddaten!$A:$A,0),MATCH('MARA_KSSK - Klassenzuordnung'!I384,Grunddaten!$8:$8,0))&amp;"","")</f>
        <v/>
      </c>
    </row>
    <row r="385" spans="1:12" x14ac:dyDescent="0.4">
      <c r="A385" s="27">
        <f>IFERROR(IF(AND(A378=A379,A379=A380,A380=A381,A381=A382,A382=A383,A383=A384),IF(A384+1&gt;MATCH(0,Input_Lieferant!$B$9:$B$158,-1),"",A384+1),A384),"")</f>
        <v>55</v>
      </c>
      <c r="B385" s="25" t="str">
        <f t="shared" si="10"/>
        <v>001</v>
      </c>
      <c r="C385" s="31"/>
      <c r="D385" s="31"/>
      <c r="F385" s="31"/>
      <c r="G385" s="31"/>
      <c r="H385" s="31"/>
      <c r="I385" s="26" t="str">
        <f t="shared" si="11"/>
        <v>V_BM_SBM</v>
      </c>
      <c r="J385" s="31"/>
      <c r="K385" s="31"/>
      <c r="L385" s="1" t="str">
        <f>_xlfn.IFNA(INDEX(Grunddaten!$A$1:$R$158,MATCH('MARA_KSSK - Klassenzuordnung'!A385,Grunddaten!$A:$A,0),MATCH('MARA_KSSK - Klassenzuordnung'!I385,Grunddaten!$8:$8,0))&amp;"","")</f>
        <v/>
      </c>
    </row>
    <row r="386" spans="1:12" x14ac:dyDescent="0.4">
      <c r="A386" s="27">
        <f>IFERROR(IF(AND(A379=A380,A380=A381,A381=A382,A382=A383,A383=A384,A384=A385),IF(A385+1&gt;MATCH(0,Input_Lieferant!$B$9:$B$158,-1),"",A385+1),A385),"")</f>
        <v>55</v>
      </c>
      <c r="B386" s="25" t="str">
        <f t="shared" ref="B386:B449" si="12">IF(A386="","","001")</f>
        <v>001</v>
      </c>
      <c r="C386" s="31"/>
      <c r="D386" s="31"/>
      <c r="F386" s="31"/>
      <c r="G386" s="31"/>
      <c r="H386" s="31"/>
      <c r="I386" s="26" t="str">
        <f t="shared" si="11"/>
        <v>V_EXPORTKONTROLLE</v>
      </c>
      <c r="J386" s="31"/>
      <c r="K386" s="31"/>
      <c r="L386" s="1" t="str">
        <f>IF("X"=_xlfn.IFNA(INDEX(Input_Lieferant!$A$9:$AS$158,MATCH('MARA_KSSK - Klassenzuordnung'!A386,Input_Lieferant!$B$9:$B$158,0),MATCH('MARA_KSSK - Klassenzuordnung'!I386,Input_Lieferant!$8:$8,0))&amp;"",""), "X", "")</f>
        <v/>
      </c>
    </row>
    <row r="387" spans="1:12" x14ac:dyDescent="0.4">
      <c r="A387" s="27">
        <f>IFERROR(IF(AND(A380=A381,A381=A382,A382=A383,A383=A384,A384=A385,A385=A386),IF(A386+1&gt;MATCH(0,Input_Lieferant!$B$9:$B$158,-1),"",A386+1),A386),"")</f>
        <v>56</v>
      </c>
      <c r="B387" s="25" t="str">
        <f t="shared" si="12"/>
        <v>001</v>
      </c>
      <c r="C387" s="31"/>
      <c r="D387" s="31"/>
      <c r="F387" s="31"/>
      <c r="G387" s="31"/>
      <c r="H387" s="31"/>
      <c r="I387" s="26" t="str">
        <f t="shared" si="11"/>
        <v>V_VERTEILUNG_PSD</v>
      </c>
      <c r="J387" s="31"/>
      <c r="K387" s="31"/>
      <c r="L387" s="1" t="str">
        <f>IF("X"=_xlfn.IFNA(INDEX(Grunddaten!$A$1:$R$158,MATCH('MARA_KSSK - Klassenzuordnung'!A387,Grunddaten!$A:$A,0),MATCH('MARA_KSSK - Klassenzuordnung'!I387,Grunddaten!$8:$8,0))&amp;"",""), "X", "")</f>
        <v/>
      </c>
    </row>
    <row r="388" spans="1:12" x14ac:dyDescent="0.4">
      <c r="A388" s="27">
        <f>IFERROR(IF(AND(A381=A382,A382=A383,A383=A384,A384=A385,A385=A386,A386=A387),IF(A387+1&gt;MATCH(0,Input_Lieferant!$B$9:$B$158,-1),"",A387+1),A387),"")</f>
        <v>56</v>
      </c>
      <c r="B388" s="25" t="str">
        <f t="shared" si="12"/>
        <v>001</v>
      </c>
      <c r="C388" s="31"/>
      <c r="D388" s="31"/>
      <c r="F388" s="31"/>
      <c r="G388" s="31"/>
      <c r="H388" s="31"/>
      <c r="I388" s="26" t="str">
        <f t="shared" si="11"/>
        <v>V_VERTEILUNG_RUAG</v>
      </c>
      <c r="J388" s="31"/>
      <c r="K388" s="31"/>
      <c r="L388" s="1" t="str">
        <f>_xlfn.IFNA(INDEX(Grunddaten!$A$1:$R$158,MATCH('MARA_KSSK - Klassenzuordnung'!A388,Grunddaten!$A:$A,0),MATCH('MARA_KSSK - Klassenzuordnung'!I388,Grunddaten!$8:$8,0))&amp;"","")</f>
        <v>X</v>
      </c>
    </row>
    <row r="389" spans="1:12" x14ac:dyDescent="0.4">
      <c r="A389" s="27">
        <f>IFERROR(IF(AND(A382=A383,A383=A384,A384=A385,A385=A386,A386=A387,A387=A388),IF(A388+1&gt;MATCH(0,Input_Lieferant!$B$9:$B$158,-1),"",A388+1),A388),"")</f>
        <v>56</v>
      </c>
      <c r="B389" s="25" t="str">
        <f t="shared" si="12"/>
        <v>001</v>
      </c>
      <c r="C389" s="31"/>
      <c r="D389" s="31"/>
      <c r="F389" s="31"/>
      <c r="G389" s="31"/>
      <c r="H389" s="31"/>
      <c r="I389" s="26" t="str">
        <f t="shared" si="11"/>
        <v>V_ZUSATZDATEN</v>
      </c>
      <c r="J389" s="31"/>
      <c r="K389" s="31"/>
      <c r="L389" s="1" t="str">
        <f>_xlfn.IFNA(INDEX(Grunddaten!$A$1:$R$158,MATCH('MARA_KSSK - Klassenzuordnung'!A389,Grunddaten!$A:$A,0),MATCH('MARA_KSSK - Klassenzuordnung'!I389,Grunddaten!$8:$8,0))&amp;"","")</f>
        <v/>
      </c>
    </row>
    <row r="390" spans="1:12" x14ac:dyDescent="0.4">
      <c r="A390" s="27">
        <f>IFERROR(IF(AND(A383=A384,A384=A385,A385=A386,A386=A387,A387=A388,A388=A389),IF(A389+1&gt;MATCH(0,Input_Lieferant!$B$9:$B$158,-1),"",A389+1),A389),"")</f>
        <v>56</v>
      </c>
      <c r="B390" s="25" t="str">
        <f t="shared" si="12"/>
        <v>001</v>
      </c>
      <c r="C390" s="31"/>
      <c r="D390" s="31"/>
      <c r="F390" s="31"/>
      <c r="G390" s="31"/>
      <c r="H390" s="31"/>
      <c r="I390" s="26" t="str">
        <f t="shared" si="11"/>
        <v>V_AR_NUMMER</v>
      </c>
      <c r="J390" s="31"/>
      <c r="K390" s="31"/>
      <c r="L390" s="1" t="str">
        <f>_xlfn.IFNA(INDEX(Grunddaten!$A$1:$R$158,MATCH('MARA_KSSK - Klassenzuordnung'!A390,Grunddaten!$A:$A,0),MATCH('MARA_KSSK - Klassenzuordnung'!I390,Grunddaten!$8:$8,0))&amp;"","")</f>
        <v/>
      </c>
    </row>
    <row r="391" spans="1:12" x14ac:dyDescent="0.4">
      <c r="A391" s="27">
        <f>IFERROR(IF(AND(A384=A385,A385=A386,A386=A387,A387=A388,A388=A389,A389=A390),IF(A390+1&gt;MATCH(0,Input_Lieferant!$B$9:$B$158,-1),"",A390+1),A390),"")</f>
        <v>56</v>
      </c>
      <c r="B391" s="25" t="str">
        <f t="shared" si="12"/>
        <v>001</v>
      </c>
      <c r="C391" s="31"/>
      <c r="D391" s="31"/>
      <c r="F391" s="31"/>
      <c r="G391" s="31"/>
      <c r="H391" s="31"/>
      <c r="I391" s="26" t="str">
        <f t="shared" si="11"/>
        <v>V_VERTEILUNG</v>
      </c>
      <c r="J391" s="31"/>
      <c r="K391" s="31"/>
      <c r="L391" s="1" t="str">
        <f>_xlfn.IFNA(INDEX(Grunddaten!$A$1:$R$158,MATCH('MARA_KSSK - Klassenzuordnung'!A391,Grunddaten!$A:$A,0),MATCH('MARA_KSSK - Klassenzuordnung'!I391,Grunddaten!$8:$8,0))&amp;"","")</f>
        <v/>
      </c>
    </row>
    <row r="392" spans="1:12" x14ac:dyDescent="0.4">
      <c r="A392" s="27">
        <f>IFERROR(IF(AND(A385=A386,A386=A387,A387=A388,A388=A389,A389=A390,A390=A391),IF(A391+1&gt;MATCH(0,Input_Lieferant!$B$9:$B$158,-1),"",A391+1),A391),"")</f>
        <v>56</v>
      </c>
      <c r="B392" s="25" t="str">
        <f t="shared" si="12"/>
        <v>001</v>
      </c>
      <c r="C392" s="31"/>
      <c r="D392" s="31"/>
      <c r="F392" s="31"/>
      <c r="G392" s="31"/>
      <c r="H392" s="31"/>
      <c r="I392" s="26" t="str">
        <f t="shared" si="11"/>
        <v>V_BM_SBM</v>
      </c>
      <c r="J392" s="31"/>
      <c r="K392" s="31"/>
      <c r="L392" s="1" t="str">
        <f>_xlfn.IFNA(INDEX(Grunddaten!$A$1:$R$158,MATCH('MARA_KSSK - Klassenzuordnung'!A392,Grunddaten!$A:$A,0),MATCH('MARA_KSSK - Klassenzuordnung'!I392,Grunddaten!$8:$8,0))&amp;"","")</f>
        <v/>
      </c>
    </row>
    <row r="393" spans="1:12" x14ac:dyDescent="0.4">
      <c r="A393" s="27">
        <f>IFERROR(IF(AND(A386=A387,A387=A388,A388=A389,A389=A390,A390=A391,A391=A392),IF(A392+1&gt;MATCH(0,Input_Lieferant!$B$9:$B$158,-1),"",A392+1),A392),"")</f>
        <v>56</v>
      </c>
      <c r="B393" s="25" t="str">
        <f t="shared" si="12"/>
        <v>001</v>
      </c>
      <c r="C393" s="31"/>
      <c r="D393" s="31"/>
      <c r="F393" s="31"/>
      <c r="G393" s="31"/>
      <c r="H393" s="31"/>
      <c r="I393" s="26" t="str">
        <f t="shared" ref="I393:I456" si="13">IF(A393="","",I386)</f>
        <v>V_EXPORTKONTROLLE</v>
      </c>
      <c r="J393" s="31"/>
      <c r="K393" s="31"/>
      <c r="L393" s="1" t="str">
        <f>IF("X"=_xlfn.IFNA(INDEX(Input_Lieferant!$A$9:$AS$158,MATCH('MARA_KSSK - Klassenzuordnung'!A393,Input_Lieferant!$B$9:$B$158,0),MATCH('MARA_KSSK - Klassenzuordnung'!I393,Input_Lieferant!$8:$8,0))&amp;"",""), "X", "")</f>
        <v/>
      </c>
    </row>
    <row r="394" spans="1:12" x14ac:dyDescent="0.4">
      <c r="A394" s="27">
        <f>IFERROR(IF(AND(A387=A388,A388=A389,A389=A390,A390=A391,A391=A392,A392=A393),IF(A393+1&gt;MATCH(0,Input_Lieferant!$B$9:$B$158,-1),"",A393+1),A393),"")</f>
        <v>57</v>
      </c>
      <c r="B394" s="25" t="str">
        <f t="shared" si="12"/>
        <v>001</v>
      </c>
      <c r="C394" s="31"/>
      <c r="D394" s="31"/>
      <c r="F394" s="31"/>
      <c r="G394" s="31"/>
      <c r="H394" s="31"/>
      <c r="I394" s="26" t="str">
        <f t="shared" si="13"/>
        <v>V_VERTEILUNG_PSD</v>
      </c>
      <c r="J394" s="31"/>
      <c r="K394" s="31"/>
      <c r="L394" s="1" t="str">
        <f>IF("X"=_xlfn.IFNA(INDEX(Grunddaten!$A$1:$R$158,MATCH('MARA_KSSK - Klassenzuordnung'!A394,Grunddaten!$A:$A,0),MATCH('MARA_KSSK - Klassenzuordnung'!I394,Grunddaten!$8:$8,0))&amp;"",""), "X", "")</f>
        <v/>
      </c>
    </row>
    <row r="395" spans="1:12" x14ac:dyDescent="0.4">
      <c r="A395" s="27">
        <f>IFERROR(IF(AND(A388=A389,A389=A390,A390=A391,A391=A392,A392=A393,A393=A394),IF(A394+1&gt;MATCH(0,Input_Lieferant!$B$9:$B$158,-1),"",A394+1),A394),"")</f>
        <v>57</v>
      </c>
      <c r="B395" s="25" t="str">
        <f t="shared" si="12"/>
        <v>001</v>
      </c>
      <c r="C395" s="31"/>
      <c r="D395" s="31"/>
      <c r="F395" s="31"/>
      <c r="G395" s="31"/>
      <c r="H395" s="31"/>
      <c r="I395" s="26" t="str">
        <f t="shared" si="13"/>
        <v>V_VERTEILUNG_RUAG</v>
      </c>
      <c r="J395" s="31"/>
      <c r="K395" s="31"/>
      <c r="L395" s="1" t="str">
        <f>_xlfn.IFNA(INDEX(Grunddaten!$A$1:$R$158,MATCH('MARA_KSSK - Klassenzuordnung'!A395,Grunddaten!$A:$A,0),MATCH('MARA_KSSK - Klassenzuordnung'!I395,Grunddaten!$8:$8,0))&amp;"","")</f>
        <v>X</v>
      </c>
    </row>
    <row r="396" spans="1:12" x14ac:dyDescent="0.4">
      <c r="A396" s="27">
        <f>IFERROR(IF(AND(A389=A390,A390=A391,A391=A392,A392=A393,A393=A394,A394=A395),IF(A395+1&gt;MATCH(0,Input_Lieferant!$B$9:$B$158,-1),"",A395+1),A395),"")</f>
        <v>57</v>
      </c>
      <c r="B396" s="25" t="str">
        <f t="shared" si="12"/>
        <v>001</v>
      </c>
      <c r="C396" s="31"/>
      <c r="D396" s="31"/>
      <c r="F396" s="31"/>
      <c r="G396" s="31"/>
      <c r="H396" s="31"/>
      <c r="I396" s="26" t="str">
        <f t="shared" si="13"/>
        <v>V_ZUSATZDATEN</v>
      </c>
      <c r="J396" s="31"/>
      <c r="K396" s="31"/>
      <c r="L396" s="1" t="str">
        <f>_xlfn.IFNA(INDEX(Grunddaten!$A$1:$R$158,MATCH('MARA_KSSK - Klassenzuordnung'!A396,Grunddaten!$A:$A,0),MATCH('MARA_KSSK - Klassenzuordnung'!I396,Grunddaten!$8:$8,0))&amp;"","")</f>
        <v/>
      </c>
    </row>
    <row r="397" spans="1:12" x14ac:dyDescent="0.4">
      <c r="A397" s="27">
        <f>IFERROR(IF(AND(A390=A391,A391=A392,A392=A393,A393=A394,A394=A395,A395=A396),IF(A396+1&gt;MATCH(0,Input_Lieferant!$B$9:$B$158,-1),"",A396+1),A396),"")</f>
        <v>57</v>
      </c>
      <c r="B397" s="25" t="str">
        <f t="shared" si="12"/>
        <v>001</v>
      </c>
      <c r="C397" s="31"/>
      <c r="D397" s="31"/>
      <c r="F397" s="31"/>
      <c r="G397" s="31"/>
      <c r="H397" s="31"/>
      <c r="I397" s="26" t="str">
        <f t="shared" si="13"/>
        <v>V_AR_NUMMER</v>
      </c>
      <c r="J397" s="31"/>
      <c r="K397" s="31"/>
      <c r="L397" s="1" t="str">
        <f>_xlfn.IFNA(INDEX(Grunddaten!$A$1:$R$158,MATCH('MARA_KSSK - Klassenzuordnung'!A397,Grunddaten!$A:$A,0),MATCH('MARA_KSSK - Klassenzuordnung'!I397,Grunddaten!$8:$8,0))&amp;"","")</f>
        <v/>
      </c>
    </row>
    <row r="398" spans="1:12" x14ac:dyDescent="0.4">
      <c r="A398" s="27">
        <f>IFERROR(IF(AND(A391=A392,A392=A393,A393=A394,A394=A395,A395=A396,A396=A397),IF(A397+1&gt;MATCH(0,Input_Lieferant!$B$9:$B$158,-1),"",A397+1),A397),"")</f>
        <v>57</v>
      </c>
      <c r="B398" s="25" t="str">
        <f t="shared" si="12"/>
        <v>001</v>
      </c>
      <c r="C398" s="31"/>
      <c r="D398" s="31"/>
      <c r="F398" s="31"/>
      <c r="G398" s="31"/>
      <c r="H398" s="31"/>
      <c r="I398" s="26" t="str">
        <f t="shared" si="13"/>
        <v>V_VERTEILUNG</v>
      </c>
      <c r="J398" s="31"/>
      <c r="K398" s="31"/>
      <c r="L398" s="1" t="str">
        <f>_xlfn.IFNA(INDEX(Grunddaten!$A$1:$R$158,MATCH('MARA_KSSK - Klassenzuordnung'!A398,Grunddaten!$A:$A,0),MATCH('MARA_KSSK - Klassenzuordnung'!I398,Grunddaten!$8:$8,0))&amp;"","")</f>
        <v/>
      </c>
    </row>
    <row r="399" spans="1:12" x14ac:dyDescent="0.4">
      <c r="A399" s="27">
        <f>IFERROR(IF(AND(A392=A393,A393=A394,A394=A395,A395=A396,A396=A397,A397=A398),IF(A398+1&gt;MATCH(0,Input_Lieferant!$B$9:$B$158,-1),"",A398+1),A398),"")</f>
        <v>57</v>
      </c>
      <c r="B399" s="25" t="str">
        <f t="shared" si="12"/>
        <v>001</v>
      </c>
      <c r="C399" s="31"/>
      <c r="D399" s="31"/>
      <c r="F399" s="31"/>
      <c r="G399" s="31"/>
      <c r="H399" s="31"/>
      <c r="I399" s="26" t="str">
        <f t="shared" si="13"/>
        <v>V_BM_SBM</v>
      </c>
      <c r="J399" s="31"/>
      <c r="K399" s="31"/>
      <c r="L399" s="1" t="str">
        <f>_xlfn.IFNA(INDEX(Grunddaten!$A$1:$R$158,MATCH('MARA_KSSK - Klassenzuordnung'!A399,Grunddaten!$A:$A,0),MATCH('MARA_KSSK - Klassenzuordnung'!I399,Grunddaten!$8:$8,0))&amp;"","")</f>
        <v/>
      </c>
    </row>
    <row r="400" spans="1:12" x14ac:dyDescent="0.4">
      <c r="A400" s="27">
        <f>IFERROR(IF(AND(A393=A394,A394=A395,A395=A396,A396=A397,A397=A398,A398=A399),IF(A399+1&gt;MATCH(0,Input_Lieferant!$B$9:$B$158,-1),"",A399+1),A399),"")</f>
        <v>57</v>
      </c>
      <c r="B400" s="25" t="str">
        <f t="shared" si="12"/>
        <v>001</v>
      </c>
      <c r="C400" s="31"/>
      <c r="D400" s="31"/>
      <c r="F400" s="31"/>
      <c r="G400" s="31"/>
      <c r="H400" s="31"/>
      <c r="I400" s="26" t="str">
        <f t="shared" si="13"/>
        <v>V_EXPORTKONTROLLE</v>
      </c>
      <c r="J400" s="31"/>
      <c r="K400" s="31"/>
      <c r="L400" s="1" t="str">
        <f>IF("X"=_xlfn.IFNA(INDEX(Input_Lieferant!$A$9:$AS$158,MATCH('MARA_KSSK - Klassenzuordnung'!A400,Input_Lieferant!$B$9:$B$158,0),MATCH('MARA_KSSK - Klassenzuordnung'!I400,Input_Lieferant!$8:$8,0))&amp;"",""), "X", "")</f>
        <v/>
      </c>
    </row>
    <row r="401" spans="1:12" x14ac:dyDescent="0.4">
      <c r="A401" s="27">
        <f>IFERROR(IF(AND(A394=A395,A395=A396,A396=A397,A397=A398,A398=A399,A399=A400),IF(A400+1&gt;MATCH(0,Input_Lieferant!$B$9:$B$158,-1),"",A400+1),A400),"")</f>
        <v>58</v>
      </c>
      <c r="B401" s="25" t="str">
        <f t="shared" si="12"/>
        <v>001</v>
      </c>
      <c r="C401" s="31"/>
      <c r="D401" s="31"/>
      <c r="F401" s="31"/>
      <c r="G401" s="31"/>
      <c r="H401" s="31"/>
      <c r="I401" s="26" t="str">
        <f t="shared" si="13"/>
        <v>V_VERTEILUNG_PSD</v>
      </c>
      <c r="J401" s="31"/>
      <c r="K401" s="31"/>
      <c r="L401" s="1" t="str">
        <f>IF("X"=_xlfn.IFNA(INDEX(Grunddaten!$A$1:$R$158,MATCH('MARA_KSSK - Klassenzuordnung'!A401,Grunddaten!$A:$A,0),MATCH('MARA_KSSK - Klassenzuordnung'!I401,Grunddaten!$8:$8,0))&amp;"",""), "X", "")</f>
        <v/>
      </c>
    </row>
    <row r="402" spans="1:12" x14ac:dyDescent="0.4">
      <c r="A402" s="27">
        <f>IFERROR(IF(AND(A395=A396,A396=A397,A397=A398,A398=A399,A399=A400,A400=A401),IF(A401+1&gt;MATCH(0,Input_Lieferant!$B$9:$B$158,-1),"",A401+1),A401),"")</f>
        <v>58</v>
      </c>
      <c r="B402" s="25" t="str">
        <f t="shared" si="12"/>
        <v>001</v>
      </c>
      <c r="C402" s="31"/>
      <c r="D402" s="31"/>
      <c r="F402" s="31"/>
      <c r="G402" s="31"/>
      <c r="H402" s="31"/>
      <c r="I402" s="26" t="str">
        <f t="shared" si="13"/>
        <v>V_VERTEILUNG_RUAG</v>
      </c>
      <c r="J402" s="31"/>
      <c r="K402" s="31"/>
      <c r="L402" s="1" t="str">
        <f>_xlfn.IFNA(INDEX(Grunddaten!$A$1:$R$158,MATCH('MARA_KSSK - Klassenzuordnung'!A402,Grunddaten!$A:$A,0),MATCH('MARA_KSSK - Klassenzuordnung'!I402,Grunddaten!$8:$8,0))&amp;"","")</f>
        <v>X</v>
      </c>
    </row>
    <row r="403" spans="1:12" x14ac:dyDescent="0.4">
      <c r="A403" s="27">
        <f>IFERROR(IF(AND(A396=A397,A397=A398,A398=A399,A399=A400,A400=A401,A401=A402),IF(A402+1&gt;MATCH(0,Input_Lieferant!$B$9:$B$158,-1),"",A402+1),A402),"")</f>
        <v>58</v>
      </c>
      <c r="B403" s="25" t="str">
        <f t="shared" si="12"/>
        <v>001</v>
      </c>
      <c r="C403" s="31"/>
      <c r="D403" s="31"/>
      <c r="F403" s="31"/>
      <c r="G403" s="31"/>
      <c r="H403" s="31"/>
      <c r="I403" s="26" t="str">
        <f t="shared" si="13"/>
        <v>V_ZUSATZDATEN</v>
      </c>
      <c r="J403" s="31"/>
      <c r="K403" s="31"/>
      <c r="L403" s="1" t="str">
        <f>_xlfn.IFNA(INDEX(Grunddaten!$A$1:$R$158,MATCH('MARA_KSSK - Klassenzuordnung'!A403,Grunddaten!$A:$A,0),MATCH('MARA_KSSK - Klassenzuordnung'!I403,Grunddaten!$8:$8,0))&amp;"","")</f>
        <v/>
      </c>
    </row>
    <row r="404" spans="1:12" x14ac:dyDescent="0.4">
      <c r="A404" s="27">
        <f>IFERROR(IF(AND(A397=A398,A398=A399,A399=A400,A400=A401,A401=A402,A402=A403),IF(A403+1&gt;MATCH(0,Input_Lieferant!$B$9:$B$158,-1),"",A403+1),A403),"")</f>
        <v>58</v>
      </c>
      <c r="B404" s="25" t="str">
        <f t="shared" si="12"/>
        <v>001</v>
      </c>
      <c r="C404" s="31"/>
      <c r="D404" s="31"/>
      <c r="F404" s="31"/>
      <c r="G404" s="31"/>
      <c r="H404" s="31"/>
      <c r="I404" s="26" t="str">
        <f t="shared" si="13"/>
        <v>V_AR_NUMMER</v>
      </c>
      <c r="J404" s="31"/>
      <c r="K404" s="31"/>
      <c r="L404" s="1" t="str">
        <f>_xlfn.IFNA(INDEX(Grunddaten!$A$1:$R$158,MATCH('MARA_KSSK - Klassenzuordnung'!A404,Grunddaten!$A:$A,0),MATCH('MARA_KSSK - Klassenzuordnung'!I404,Grunddaten!$8:$8,0))&amp;"","")</f>
        <v/>
      </c>
    </row>
    <row r="405" spans="1:12" x14ac:dyDescent="0.4">
      <c r="A405" s="27">
        <f>IFERROR(IF(AND(A398=A399,A399=A400,A400=A401,A401=A402,A402=A403,A403=A404),IF(A404+1&gt;MATCH(0,Input_Lieferant!$B$9:$B$158,-1),"",A404+1),A404),"")</f>
        <v>58</v>
      </c>
      <c r="B405" s="25" t="str">
        <f t="shared" si="12"/>
        <v>001</v>
      </c>
      <c r="C405" s="31"/>
      <c r="D405" s="31"/>
      <c r="F405" s="31"/>
      <c r="G405" s="31"/>
      <c r="H405" s="31"/>
      <c r="I405" s="26" t="str">
        <f t="shared" si="13"/>
        <v>V_VERTEILUNG</v>
      </c>
      <c r="J405" s="31"/>
      <c r="K405" s="31"/>
      <c r="L405" s="1" t="str">
        <f>_xlfn.IFNA(INDEX(Grunddaten!$A$1:$R$158,MATCH('MARA_KSSK - Klassenzuordnung'!A405,Grunddaten!$A:$A,0),MATCH('MARA_KSSK - Klassenzuordnung'!I405,Grunddaten!$8:$8,0))&amp;"","")</f>
        <v/>
      </c>
    </row>
    <row r="406" spans="1:12" x14ac:dyDescent="0.4">
      <c r="A406" s="27">
        <f>IFERROR(IF(AND(A399=A400,A400=A401,A401=A402,A402=A403,A403=A404,A404=A405),IF(A405+1&gt;MATCH(0,Input_Lieferant!$B$9:$B$158,-1),"",A405+1),A405),"")</f>
        <v>58</v>
      </c>
      <c r="B406" s="25" t="str">
        <f t="shared" si="12"/>
        <v>001</v>
      </c>
      <c r="C406" s="31"/>
      <c r="D406" s="31"/>
      <c r="F406" s="31"/>
      <c r="G406" s="31"/>
      <c r="H406" s="31"/>
      <c r="I406" s="26" t="str">
        <f t="shared" si="13"/>
        <v>V_BM_SBM</v>
      </c>
      <c r="J406" s="31"/>
      <c r="K406" s="31"/>
      <c r="L406" s="1" t="str">
        <f>_xlfn.IFNA(INDEX(Grunddaten!$A$1:$R$158,MATCH('MARA_KSSK - Klassenzuordnung'!A406,Grunddaten!$A:$A,0),MATCH('MARA_KSSK - Klassenzuordnung'!I406,Grunddaten!$8:$8,0))&amp;"","")</f>
        <v/>
      </c>
    </row>
    <row r="407" spans="1:12" x14ac:dyDescent="0.4">
      <c r="A407" s="27">
        <f>IFERROR(IF(AND(A400=A401,A401=A402,A402=A403,A403=A404,A404=A405,A405=A406),IF(A406+1&gt;MATCH(0,Input_Lieferant!$B$9:$B$158,-1),"",A406+1),A406),"")</f>
        <v>58</v>
      </c>
      <c r="B407" s="25" t="str">
        <f t="shared" si="12"/>
        <v>001</v>
      </c>
      <c r="C407" s="31"/>
      <c r="D407" s="31"/>
      <c r="F407" s="31"/>
      <c r="G407" s="31"/>
      <c r="H407" s="31"/>
      <c r="I407" s="26" t="str">
        <f t="shared" si="13"/>
        <v>V_EXPORTKONTROLLE</v>
      </c>
      <c r="J407" s="31"/>
      <c r="K407" s="31"/>
      <c r="L407" s="1" t="str">
        <f>IF("X"=_xlfn.IFNA(INDEX(Input_Lieferant!$A$9:$AS$158,MATCH('MARA_KSSK - Klassenzuordnung'!A407,Input_Lieferant!$B$9:$B$158,0),MATCH('MARA_KSSK - Klassenzuordnung'!I407,Input_Lieferant!$8:$8,0))&amp;"",""), "X", "")</f>
        <v/>
      </c>
    </row>
    <row r="408" spans="1:12" x14ac:dyDescent="0.4">
      <c r="A408" s="27">
        <f>IFERROR(IF(AND(A401=A402,A402=A403,A403=A404,A404=A405,A405=A406,A406=A407),IF(A407+1&gt;MATCH(0,Input_Lieferant!$B$9:$B$158,-1),"",A407+1),A407),"")</f>
        <v>59</v>
      </c>
      <c r="B408" s="25" t="str">
        <f t="shared" si="12"/>
        <v>001</v>
      </c>
      <c r="C408" s="31"/>
      <c r="D408" s="31"/>
      <c r="F408" s="31"/>
      <c r="G408" s="31"/>
      <c r="H408" s="31"/>
      <c r="I408" s="26" t="str">
        <f t="shared" si="13"/>
        <v>V_VERTEILUNG_PSD</v>
      </c>
      <c r="J408" s="31"/>
      <c r="K408" s="31"/>
      <c r="L408" s="1" t="str">
        <f>IF("X"=_xlfn.IFNA(INDEX(Grunddaten!$A$1:$R$158,MATCH('MARA_KSSK - Klassenzuordnung'!A408,Grunddaten!$A:$A,0),MATCH('MARA_KSSK - Klassenzuordnung'!I408,Grunddaten!$8:$8,0))&amp;"",""), "X", "")</f>
        <v>X</v>
      </c>
    </row>
    <row r="409" spans="1:12" x14ac:dyDescent="0.4">
      <c r="A409" s="27">
        <f>IFERROR(IF(AND(A402=A403,A403=A404,A404=A405,A405=A406,A406=A407,A407=A408),IF(A408+1&gt;MATCH(0,Input_Lieferant!$B$9:$B$158,-1),"",A408+1),A408),"")</f>
        <v>59</v>
      </c>
      <c r="B409" s="25" t="str">
        <f t="shared" si="12"/>
        <v>001</v>
      </c>
      <c r="C409" s="31"/>
      <c r="D409" s="31"/>
      <c r="F409" s="31"/>
      <c r="G409" s="31"/>
      <c r="H409" s="31"/>
      <c r="I409" s="26" t="str">
        <f t="shared" si="13"/>
        <v>V_VERTEILUNG_RUAG</v>
      </c>
      <c r="J409" s="31"/>
      <c r="K409" s="31"/>
      <c r="L409" s="1" t="str">
        <f>_xlfn.IFNA(INDEX(Grunddaten!$A$1:$R$158,MATCH('MARA_KSSK - Klassenzuordnung'!A409,Grunddaten!$A:$A,0),MATCH('MARA_KSSK - Klassenzuordnung'!I409,Grunddaten!$8:$8,0))&amp;"","")</f>
        <v/>
      </c>
    </row>
    <row r="410" spans="1:12" x14ac:dyDescent="0.4">
      <c r="A410" s="27">
        <f>IFERROR(IF(AND(A403=A404,A404=A405,A405=A406,A406=A407,A407=A408,A408=A409),IF(A409+1&gt;MATCH(0,Input_Lieferant!$B$9:$B$158,-1),"",A409+1),A409),"")</f>
        <v>59</v>
      </c>
      <c r="B410" s="25" t="str">
        <f t="shared" si="12"/>
        <v>001</v>
      </c>
      <c r="C410" s="31"/>
      <c r="D410" s="31"/>
      <c r="F410" s="31"/>
      <c r="G410" s="31"/>
      <c r="H410" s="31"/>
      <c r="I410" s="26" t="str">
        <f t="shared" si="13"/>
        <v>V_ZUSATZDATEN</v>
      </c>
      <c r="J410" s="31"/>
      <c r="K410" s="31"/>
      <c r="L410" s="1" t="str">
        <f>_xlfn.IFNA(INDEX(Grunddaten!$A$1:$R$158,MATCH('MARA_KSSK - Klassenzuordnung'!A410,Grunddaten!$A:$A,0),MATCH('MARA_KSSK - Klassenzuordnung'!I410,Grunddaten!$8:$8,0))&amp;"","")</f>
        <v/>
      </c>
    </row>
    <row r="411" spans="1:12" x14ac:dyDescent="0.4">
      <c r="A411" s="27">
        <f>IFERROR(IF(AND(A404=A405,A405=A406,A406=A407,A407=A408,A408=A409,A409=A410),IF(A410+1&gt;MATCH(0,Input_Lieferant!$B$9:$B$158,-1),"",A410+1),A410),"")</f>
        <v>59</v>
      </c>
      <c r="B411" s="25" t="str">
        <f t="shared" si="12"/>
        <v>001</v>
      </c>
      <c r="C411" s="31"/>
      <c r="D411" s="31"/>
      <c r="F411" s="31"/>
      <c r="G411" s="31"/>
      <c r="H411" s="31"/>
      <c r="I411" s="26" t="str">
        <f t="shared" si="13"/>
        <v>V_AR_NUMMER</v>
      </c>
      <c r="J411" s="31"/>
      <c r="K411" s="31"/>
      <c r="L411" s="1" t="str">
        <f>_xlfn.IFNA(INDEX(Grunddaten!$A$1:$R$158,MATCH('MARA_KSSK - Klassenzuordnung'!A411,Grunddaten!$A:$A,0),MATCH('MARA_KSSK - Klassenzuordnung'!I411,Grunddaten!$8:$8,0))&amp;"","")</f>
        <v/>
      </c>
    </row>
    <row r="412" spans="1:12" x14ac:dyDescent="0.4">
      <c r="A412" s="27">
        <f>IFERROR(IF(AND(A405=A406,A406=A407,A407=A408,A408=A409,A409=A410,A410=A411),IF(A411+1&gt;MATCH(0,Input_Lieferant!$B$9:$B$158,-1),"",A411+1),A411),"")</f>
        <v>59</v>
      </c>
      <c r="B412" s="25" t="str">
        <f t="shared" si="12"/>
        <v>001</v>
      </c>
      <c r="C412" s="31"/>
      <c r="D412" s="31"/>
      <c r="F412" s="31"/>
      <c r="G412" s="31"/>
      <c r="H412" s="31"/>
      <c r="I412" s="26" t="str">
        <f t="shared" si="13"/>
        <v>V_VERTEILUNG</v>
      </c>
      <c r="J412" s="31"/>
      <c r="K412" s="31"/>
      <c r="L412" s="1" t="str">
        <f>_xlfn.IFNA(INDEX(Grunddaten!$A$1:$R$158,MATCH('MARA_KSSK - Klassenzuordnung'!A412,Grunddaten!$A:$A,0),MATCH('MARA_KSSK - Klassenzuordnung'!I412,Grunddaten!$8:$8,0))&amp;"","")</f>
        <v/>
      </c>
    </row>
    <row r="413" spans="1:12" x14ac:dyDescent="0.4">
      <c r="A413" s="27">
        <f>IFERROR(IF(AND(A406=A407,A407=A408,A408=A409,A409=A410,A410=A411,A411=A412),IF(A412+1&gt;MATCH(0,Input_Lieferant!$B$9:$B$158,-1),"",A412+1),A412),"")</f>
        <v>59</v>
      </c>
      <c r="B413" s="25" t="str">
        <f t="shared" si="12"/>
        <v>001</v>
      </c>
      <c r="C413" s="31"/>
      <c r="D413" s="31"/>
      <c r="F413" s="31"/>
      <c r="G413" s="31"/>
      <c r="H413" s="31"/>
      <c r="I413" s="26" t="str">
        <f t="shared" si="13"/>
        <v>V_BM_SBM</v>
      </c>
      <c r="J413" s="31"/>
      <c r="K413" s="31"/>
      <c r="L413" s="1" t="str">
        <f>_xlfn.IFNA(INDEX(Grunddaten!$A$1:$R$158,MATCH('MARA_KSSK - Klassenzuordnung'!A413,Grunddaten!$A:$A,0),MATCH('MARA_KSSK - Klassenzuordnung'!I413,Grunddaten!$8:$8,0))&amp;"","")</f>
        <v/>
      </c>
    </row>
    <row r="414" spans="1:12" x14ac:dyDescent="0.4">
      <c r="A414" s="27">
        <f>IFERROR(IF(AND(A407=A408,A408=A409,A409=A410,A410=A411,A411=A412,A412=A413),IF(A413+1&gt;MATCH(0,Input_Lieferant!$B$9:$B$158,-1),"",A413+1),A413),"")</f>
        <v>59</v>
      </c>
      <c r="B414" s="25" t="str">
        <f t="shared" si="12"/>
        <v>001</v>
      </c>
      <c r="C414" s="31"/>
      <c r="D414" s="31"/>
      <c r="F414" s="31"/>
      <c r="G414" s="31"/>
      <c r="H414" s="31"/>
      <c r="I414" s="26" t="str">
        <f t="shared" si="13"/>
        <v>V_EXPORTKONTROLLE</v>
      </c>
      <c r="J414" s="31"/>
      <c r="K414" s="31"/>
      <c r="L414" s="1" t="str">
        <f>IF("X"=_xlfn.IFNA(INDEX(Input_Lieferant!$A$9:$AS$158,MATCH('MARA_KSSK - Klassenzuordnung'!A414,Input_Lieferant!$B$9:$B$158,0),MATCH('MARA_KSSK - Klassenzuordnung'!I414,Input_Lieferant!$8:$8,0))&amp;"",""), "X", "")</f>
        <v/>
      </c>
    </row>
    <row r="415" spans="1:12" x14ac:dyDescent="0.4">
      <c r="A415" s="27">
        <f>IFERROR(IF(AND(A408=A409,A409=A410,A410=A411,A411=A412,A412=A413,A413=A414),IF(A414+1&gt;MATCH(0,Input_Lieferant!$B$9:$B$158,-1),"",A414+1),A414),"")</f>
        <v>60</v>
      </c>
      <c r="B415" s="25" t="str">
        <f t="shared" si="12"/>
        <v>001</v>
      </c>
      <c r="C415" s="31"/>
      <c r="D415" s="31"/>
      <c r="F415" s="31"/>
      <c r="G415" s="31"/>
      <c r="H415" s="31"/>
      <c r="I415" s="26" t="str">
        <f t="shared" si="13"/>
        <v>V_VERTEILUNG_PSD</v>
      </c>
      <c r="J415" s="31"/>
      <c r="K415" s="31"/>
      <c r="L415" s="1" t="str">
        <f>IF("X"=_xlfn.IFNA(INDEX(Grunddaten!$A$1:$R$158,MATCH('MARA_KSSK - Klassenzuordnung'!A415,Grunddaten!$A:$A,0),MATCH('MARA_KSSK - Klassenzuordnung'!I415,Grunddaten!$8:$8,0))&amp;"",""), "X", "")</f>
        <v/>
      </c>
    </row>
    <row r="416" spans="1:12" x14ac:dyDescent="0.4">
      <c r="A416" s="27">
        <f>IFERROR(IF(AND(A409=A410,A410=A411,A411=A412,A412=A413,A413=A414,A414=A415),IF(A415+1&gt;MATCH(0,Input_Lieferant!$B$9:$B$158,-1),"",A415+1),A415),"")</f>
        <v>60</v>
      </c>
      <c r="B416" s="25" t="str">
        <f t="shared" si="12"/>
        <v>001</v>
      </c>
      <c r="C416" s="31"/>
      <c r="D416" s="31"/>
      <c r="F416" s="31"/>
      <c r="G416" s="31"/>
      <c r="H416" s="31"/>
      <c r="I416" s="26" t="str">
        <f t="shared" si="13"/>
        <v>V_VERTEILUNG_RUAG</v>
      </c>
      <c r="J416" s="31"/>
      <c r="K416" s="31"/>
      <c r="L416" s="1" t="str">
        <f>_xlfn.IFNA(INDEX(Grunddaten!$A$1:$R$158,MATCH('MARA_KSSK - Klassenzuordnung'!A416,Grunddaten!$A:$A,0),MATCH('MARA_KSSK - Klassenzuordnung'!I416,Grunddaten!$8:$8,0))&amp;"","")</f>
        <v/>
      </c>
    </row>
    <row r="417" spans="1:12" x14ac:dyDescent="0.4">
      <c r="A417" s="27">
        <f>IFERROR(IF(AND(A410=A411,A411=A412,A412=A413,A413=A414,A414=A415,A415=A416),IF(A416+1&gt;MATCH(0,Input_Lieferant!$B$9:$B$158,-1),"",A416+1),A416),"")</f>
        <v>60</v>
      </c>
      <c r="B417" s="25" t="str">
        <f t="shared" si="12"/>
        <v>001</v>
      </c>
      <c r="C417" s="31"/>
      <c r="D417" s="31"/>
      <c r="F417" s="31"/>
      <c r="G417" s="31"/>
      <c r="H417" s="31"/>
      <c r="I417" s="26" t="str">
        <f t="shared" si="13"/>
        <v>V_ZUSATZDATEN</v>
      </c>
      <c r="J417" s="31"/>
      <c r="K417" s="31"/>
      <c r="L417" s="1" t="str">
        <f>_xlfn.IFNA(INDEX(Grunddaten!$A$1:$R$158,MATCH('MARA_KSSK - Klassenzuordnung'!A417,Grunddaten!$A:$A,0),MATCH('MARA_KSSK - Klassenzuordnung'!I417,Grunddaten!$8:$8,0))&amp;"","")</f>
        <v/>
      </c>
    </row>
    <row r="418" spans="1:12" x14ac:dyDescent="0.4">
      <c r="A418" s="27">
        <f>IFERROR(IF(AND(A411=A412,A412=A413,A413=A414,A414=A415,A415=A416,A416=A417),IF(A417+1&gt;MATCH(0,Input_Lieferant!$B$9:$B$158,-1),"",A417+1),A417),"")</f>
        <v>60</v>
      </c>
      <c r="B418" s="25" t="str">
        <f t="shared" si="12"/>
        <v>001</v>
      </c>
      <c r="C418" s="31"/>
      <c r="D418" s="31"/>
      <c r="F418" s="31"/>
      <c r="G418" s="31"/>
      <c r="H418" s="31"/>
      <c r="I418" s="26" t="str">
        <f t="shared" si="13"/>
        <v>V_AR_NUMMER</v>
      </c>
      <c r="J418" s="31"/>
      <c r="K418" s="31"/>
      <c r="L418" s="1" t="str">
        <f>_xlfn.IFNA(INDEX(Grunddaten!$A$1:$R$158,MATCH('MARA_KSSK - Klassenzuordnung'!A418,Grunddaten!$A:$A,0),MATCH('MARA_KSSK - Klassenzuordnung'!I418,Grunddaten!$8:$8,0))&amp;"","")</f>
        <v/>
      </c>
    </row>
    <row r="419" spans="1:12" x14ac:dyDescent="0.4">
      <c r="A419" s="27">
        <f>IFERROR(IF(AND(A412=A413,A413=A414,A414=A415,A415=A416,A416=A417,A417=A418),IF(A418+1&gt;MATCH(0,Input_Lieferant!$B$9:$B$158,-1),"",A418+1),A418),"")</f>
        <v>60</v>
      </c>
      <c r="B419" s="25" t="str">
        <f t="shared" si="12"/>
        <v>001</v>
      </c>
      <c r="C419" s="31"/>
      <c r="D419" s="31"/>
      <c r="F419" s="31"/>
      <c r="G419" s="31"/>
      <c r="H419" s="31"/>
      <c r="I419" s="26" t="str">
        <f t="shared" si="13"/>
        <v>V_VERTEILUNG</v>
      </c>
      <c r="J419" s="31"/>
      <c r="K419" s="31"/>
      <c r="L419" s="1" t="str">
        <f>_xlfn.IFNA(INDEX(Grunddaten!$A$1:$R$158,MATCH('MARA_KSSK - Klassenzuordnung'!A419,Grunddaten!$A:$A,0),MATCH('MARA_KSSK - Klassenzuordnung'!I419,Grunddaten!$8:$8,0))&amp;"","")</f>
        <v/>
      </c>
    </row>
    <row r="420" spans="1:12" x14ac:dyDescent="0.4">
      <c r="A420" s="27">
        <f>IFERROR(IF(AND(A413=A414,A414=A415,A415=A416,A416=A417,A417=A418,A418=A419),IF(A419+1&gt;MATCH(0,Input_Lieferant!$B$9:$B$158,-1),"",A419+1),A419),"")</f>
        <v>60</v>
      </c>
      <c r="B420" s="25" t="str">
        <f t="shared" si="12"/>
        <v>001</v>
      </c>
      <c r="C420" s="31"/>
      <c r="D420" s="31"/>
      <c r="F420" s="31"/>
      <c r="G420" s="31"/>
      <c r="H420" s="31"/>
      <c r="I420" s="26" t="str">
        <f t="shared" si="13"/>
        <v>V_BM_SBM</v>
      </c>
      <c r="J420" s="31"/>
      <c r="K420" s="31"/>
      <c r="L420" s="1" t="str">
        <f>_xlfn.IFNA(INDEX(Grunddaten!$A$1:$R$158,MATCH('MARA_KSSK - Klassenzuordnung'!A420,Grunddaten!$A:$A,0),MATCH('MARA_KSSK - Klassenzuordnung'!I420,Grunddaten!$8:$8,0))&amp;"","")</f>
        <v/>
      </c>
    </row>
    <row r="421" spans="1:12" x14ac:dyDescent="0.4">
      <c r="A421" s="27">
        <f>IFERROR(IF(AND(A414=A415,A415=A416,A416=A417,A417=A418,A418=A419,A419=A420),IF(A420+1&gt;MATCH(0,Input_Lieferant!$B$9:$B$158,-1),"",A420+1),A420),"")</f>
        <v>60</v>
      </c>
      <c r="B421" s="25" t="str">
        <f t="shared" si="12"/>
        <v>001</v>
      </c>
      <c r="C421" s="31"/>
      <c r="D421" s="31"/>
      <c r="F421" s="31"/>
      <c r="G421" s="31"/>
      <c r="H421" s="31"/>
      <c r="I421" s="26" t="str">
        <f t="shared" si="13"/>
        <v>V_EXPORTKONTROLLE</v>
      </c>
      <c r="J421" s="31"/>
      <c r="K421" s="31"/>
      <c r="L421" s="1" t="str">
        <f>IF("X"=_xlfn.IFNA(INDEX(Input_Lieferant!$A$9:$AS$158,MATCH('MARA_KSSK - Klassenzuordnung'!A421,Input_Lieferant!$B$9:$B$158,0),MATCH('MARA_KSSK - Klassenzuordnung'!I421,Input_Lieferant!$8:$8,0))&amp;"",""), "X", "")</f>
        <v/>
      </c>
    </row>
    <row r="422" spans="1:12" x14ac:dyDescent="0.4">
      <c r="A422" s="27">
        <f>IFERROR(IF(AND(A415=A416,A416=A417,A417=A418,A418=A419,A419=A420,A420=A421),IF(A421+1&gt;MATCH(0,Input_Lieferant!$B$9:$B$158,-1),"",A421+1),A421),"")</f>
        <v>61</v>
      </c>
      <c r="B422" s="25" t="str">
        <f t="shared" si="12"/>
        <v>001</v>
      </c>
      <c r="C422" s="31"/>
      <c r="D422" s="31"/>
      <c r="F422" s="31"/>
      <c r="G422" s="31"/>
      <c r="H422" s="31"/>
      <c r="I422" s="26" t="str">
        <f t="shared" si="13"/>
        <v>V_VERTEILUNG_PSD</v>
      </c>
      <c r="J422" s="31"/>
      <c r="K422" s="31"/>
      <c r="L422" s="1" t="str">
        <f>IF("X"=_xlfn.IFNA(INDEX(Grunddaten!$A$1:$R$158,MATCH('MARA_KSSK - Klassenzuordnung'!A422,Grunddaten!$A:$A,0),MATCH('MARA_KSSK - Klassenzuordnung'!I422,Grunddaten!$8:$8,0))&amp;"",""), "X", "")</f>
        <v/>
      </c>
    </row>
    <row r="423" spans="1:12" x14ac:dyDescent="0.4">
      <c r="A423" s="27">
        <f>IFERROR(IF(AND(A416=A417,A417=A418,A418=A419,A419=A420,A420=A421,A421=A422),IF(A422+1&gt;MATCH(0,Input_Lieferant!$B$9:$B$158,-1),"",A422+1),A422),"")</f>
        <v>61</v>
      </c>
      <c r="B423" s="25" t="str">
        <f t="shared" si="12"/>
        <v>001</v>
      </c>
      <c r="C423" s="31"/>
      <c r="D423" s="31"/>
      <c r="F423" s="31"/>
      <c r="G423" s="31"/>
      <c r="H423" s="31"/>
      <c r="I423" s="26" t="str">
        <f t="shared" si="13"/>
        <v>V_VERTEILUNG_RUAG</v>
      </c>
      <c r="J423" s="31"/>
      <c r="K423" s="31"/>
      <c r="L423" s="1" t="str">
        <f>_xlfn.IFNA(INDEX(Grunddaten!$A$1:$R$158,MATCH('MARA_KSSK - Klassenzuordnung'!A423,Grunddaten!$A:$A,0),MATCH('MARA_KSSK - Klassenzuordnung'!I423,Grunddaten!$8:$8,0))&amp;"","")</f>
        <v>X</v>
      </c>
    </row>
    <row r="424" spans="1:12" x14ac:dyDescent="0.4">
      <c r="A424" s="27">
        <f>IFERROR(IF(AND(A417=A418,A418=A419,A419=A420,A420=A421,A421=A422,A422=A423),IF(A423+1&gt;MATCH(0,Input_Lieferant!$B$9:$B$158,-1),"",A423+1),A423),"")</f>
        <v>61</v>
      </c>
      <c r="B424" s="25" t="str">
        <f t="shared" si="12"/>
        <v>001</v>
      </c>
      <c r="C424" s="31"/>
      <c r="D424" s="31"/>
      <c r="F424" s="31"/>
      <c r="G424" s="31"/>
      <c r="H424" s="31"/>
      <c r="I424" s="26" t="str">
        <f t="shared" si="13"/>
        <v>V_ZUSATZDATEN</v>
      </c>
      <c r="J424" s="31"/>
      <c r="K424" s="31"/>
      <c r="L424" s="1" t="str">
        <f>_xlfn.IFNA(INDEX(Grunddaten!$A$1:$R$158,MATCH('MARA_KSSK - Klassenzuordnung'!A424,Grunddaten!$A:$A,0),MATCH('MARA_KSSK - Klassenzuordnung'!I424,Grunddaten!$8:$8,0))&amp;"","")</f>
        <v/>
      </c>
    </row>
    <row r="425" spans="1:12" x14ac:dyDescent="0.4">
      <c r="A425" s="27">
        <f>IFERROR(IF(AND(A418=A419,A419=A420,A420=A421,A421=A422,A422=A423,A423=A424),IF(A424+1&gt;MATCH(0,Input_Lieferant!$B$9:$B$158,-1),"",A424+1),A424),"")</f>
        <v>61</v>
      </c>
      <c r="B425" s="25" t="str">
        <f t="shared" si="12"/>
        <v>001</v>
      </c>
      <c r="C425" s="31"/>
      <c r="D425" s="31"/>
      <c r="F425" s="31"/>
      <c r="G425" s="31"/>
      <c r="H425" s="31"/>
      <c r="I425" s="26" t="str">
        <f t="shared" si="13"/>
        <v>V_AR_NUMMER</v>
      </c>
      <c r="J425" s="31"/>
      <c r="K425" s="31"/>
      <c r="L425" s="1" t="str">
        <f>_xlfn.IFNA(INDEX(Grunddaten!$A$1:$R$158,MATCH('MARA_KSSK - Klassenzuordnung'!A425,Grunddaten!$A:$A,0),MATCH('MARA_KSSK - Klassenzuordnung'!I425,Grunddaten!$8:$8,0))&amp;"","")</f>
        <v/>
      </c>
    </row>
    <row r="426" spans="1:12" x14ac:dyDescent="0.4">
      <c r="A426" s="27">
        <f>IFERROR(IF(AND(A419=A420,A420=A421,A421=A422,A422=A423,A423=A424,A424=A425),IF(A425+1&gt;MATCH(0,Input_Lieferant!$B$9:$B$158,-1),"",A425+1),A425),"")</f>
        <v>61</v>
      </c>
      <c r="B426" s="25" t="str">
        <f t="shared" si="12"/>
        <v>001</v>
      </c>
      <c r="C426" s="31"/>
      <c r="D426" s="31"/>
      <c r="F426" s="31"/>
      <c r="G426" s="31"/>
      <c r="H426" s="31"/>
      <c r="I426" s="26" t="str">
        <f t="shared" si="13"/>
        <v>V_VERTEILUNG</v>
      </c>
      <c r="J426" s="31"/>
      <c r="K426" s="31"/>
      <c r="L426" s="1" t="str">
        <f>_xlfn.IFNA(INDEX(Grunddaten!$A$1:$R$158,MATCH('MARA_KSSK - Klassenzuordnung'!A426,Grunddaten!$A:$A,0),MATCH('MARA_KSSK - Klassenzuordnung'!I426,Grunddaten!$8:$8,0))&amp;"","")</f>
        <v/>
      </c>
    </row>
    <row r="427" spans="1:12" x14ac:dyDescent="0.4">
      <c r="A427" s="27">
        <f>IFERROR(IF(AND(A420=A421,A421=A422,A422=A423,A423=A424,A424=A425,A425=A426),IF(A426+1&gt;MATCH(0,Input_Lieferant!$B$9:$B$158,-1),"",A426+1),A426),"")</f>
        <v>61</v>
      </c>
      <c r="B427" s="25" t="str">
        <f t="shared" si="12"/>
        <v>001</v>
      </c>
      <c r="C427" s="31"/>
      <c r="D427" s="31"/>
      <c r="F427" s="31"/>
      <c r="G427" s="31"/>
      <c r="H427" s="31"/>
      <c r="I427" s="26" t="str">
        <f t="shared" si="13"/>
        <v>V_BM_SBM</v>
      </c>
      <c r="J427" s="31"/>
      <c r="K427" s="31"/>
      <c r="L427" s="1" t="str">
        <f>_xlfn.IFNA(INDEX(Grunddaten!$A$1:$R$158,MATCH('MARA_KSSK - Klassenzuordnung'!A427,Grunddaten!$A:$A,0),MATCH('MARA_KSSK - Klassenzuordnung'!I427,Grunddaten!$8:$8,0))&amp;"","")</f>
        <v/>
      </c>
    </row>
    <row r="428" spans="1:12" x14ac:dyDescent="0.4">
      <c r="A428" s="27">
        <f>IFERROR(IF(AND(A421=A422,A422=A423,A423=A424,A424=A425,A425=A426,A426=A427),IF(A427+1&gt;MATCH(0,Input_Lieferant!$B$9:$B$158,-1),"",A427+1),A427),"")</f>
        <v>61</v>
      </c>
      <c r="B428" s="25" t="str">
        <f t="shared" si="12"/>
        <v>001</v>
      </c>
      <c r="C428" s="31"/>
      <c r="D428" s="31"/>
      <c r="F428" s="31"/>
      <c r="G428" s="31"/>
      <c r="H428" s="31"/>
      <c r="I428" s="26" t="str">
        <f t="shared" si="13"/>
        <v>V_EXPORTKONTROLLE</v>
      </c>
      <c r="J428" s="31"/>
      <c r="K428" s="31"/>
      <c r="L428" s="1" t="str">
        <f>IF("X"=_xlfn.IFNA(INDEX(Input_Lieferant!$A$9:$AS$158,MATCH('MARA_KSSK - Klassenzuordnung'!A428,Input_Lieferant!$B$9:$B$158,0),MATCH('MARA_KSSK - Klassenzuordnung'!I428,Input_Lieferant!$8:$8,0))&amp;"",""), "X", "")</f>
        <v/>
      </c>
    </row>
    <row r="429" spans="1:12" x14ac:dyDescent="0.4">
      <c r="A429" s="27">
        <f>IFERROR(IF(AND(A422=A423,A423=A424,A424=A425,A425=A426,A426=A427,A427=A428),IF(A428+1&gt;MATCH(0,Input_Lieferant!$B$9:$B$158,-1),"",A428+1),A428),"")</f>
        <v>62</v>
      </c>
      <c r="B429" s="25" t="str">
        <f t="shared" si="12"/>
        <v>001</v>
      </c>
      <c r="C429" s="31"/>
      <c r="D429" s="31"/>
      <c r="F429" s="31"/>
      <c r="G429" s="31"/>
      <c r="H429" s="31"/>
      <c r="I429" s="26" t="str">
        <f t="shared" si="13"/>
        <v>V_VERTEILUNG_PSD</v>
      </c>
      <c r="J429" s="31"/>
      <c r="K429" s="31"/>
      <c r="L429" s="1" t="str">
        <f>IF("X"=_xlfn.IFNA(INDEX(Grunddaten!$A$1:$R$158,MATCH('MARA_KSSK - Klassenzuordnung'!A429,Grunddaten!$A:$A,0),MATCH('MARA_KSSK - Klassenzuordnung'!I429,Grunddaten!$8:$8,0))&amp;"",""), "X", "")</f>
        <v>X</v>
      </c>
    </row>
    <row r="430" spans="1:12" x14ac:dyDescent="0.4">
      <c r="A430" s="27">
        <f>IFERROR(IF(AND(A423=A424,A424=A425,A425=A426,A426=A427,A427=A428,A428=A429),IF(A429+1&gt;MATCH(0,Input_Lieferant!$B$9:$B$158,-1),"",A429+1),A429),"")</f>
        <v>62</v>
      </c>
      <c r="B430" s="25" t="str">
        <f t="shared" si="12"/>
        <v>001</v>
      </c>
      <c r="C430" s="31"/>
      <c r="D430" s="31"/>
      <c r="F430" s="31"/>
      <c r="G430" s="31"/>
      <c r="H430" s="31"/>
      <c r="I430" s="26" t="str">
        <f t="shared" si="13"/>
        <v>V_VERTEILUNG_RUAG</v>
      </c>
      <c r="J430" s="31"/>
      <c r="K430" s="31"/>
      <c r="L430" s="1" t="str">
        <f>_xlfn.IFNA(INDEX(Grunddaten!$A$1:$R$158,MATCH('MARA_KSSK - Klassenzuordnung'!A430,Grunddaten!$A:$A,0),MATCH('MARA_KSSK - Klassenzuordnung'!I430,Grunddaten!$8:$8,0))&amp;"","")</f>
        <v/>
      </c>
    </row>
    <row r="431" spans="1:12" x14ac:dyDescent="0.4">
      <c r="A431" s="27">
        <f>IFERROR(IF(AND(A424=A425,A425=A426,A426=A427,A427=A428,A428=A429,A429=A430),IF(A430+1&gt;MATCH(0,Input_Lieferant!$B$9:$B$158,-1),"",A430+1),A430),"")</f>
        <v>62</v>
      </c>
      <c r="B431" s="25" t="str">
        <f t="shared" si="12"/>
        <v>001</v>
      </c>
      <c r="C431" s="31"/>
      <c r="D431" s="31"/>
      <c r="F431" s="31"/>
      <c r="G431" s="31"/>
      <c r="H431" s="31"/>
      <c r="I431" s="26" t="str">
        <f t="shared" si="13"/>
        <v>V_ZUSATZDATEN</v>
      </c>
      <c r="J431" s="31"/>
      <c r="K431" s="31"/>
      <c r="L431" s="1" t="str">
        <f>_xlfn.IFNA(INDEX(Grunddaten!$A$1:$R$158,MATCH('MARA_KSSK - Klassenzuordnung'!A431,Grunddaten!$A:$A,0),MATCH('MARA_KSSK - Klassenzuordnung'!I431,Grunddaten!$8:$8,0))&amp;"","")</f>
        <v/>
      </c>
    </row>
    <row r="432" spans="1:12" x14ac:dyDescent="0.4">
      <c r="A432" s="27">
        <f>IFERROR(IF(AND(A425=A426,A426=A427,A427=A428,A428=A429,A429=A430,A430=A431),IF(A431+1&gt;MATCH(0,Input_Lieferant!$B$9:$B$158,-1),"",A431+1),A431),"")</f>
        <v>62</v>
      </c>
      <c r="B432" s="25" t="str">
        <f t="shared" si="12"/>
        <v>001</v>
      </c>
      <c r="C432" s="31"/>
      <c r="D432" s="31"/>
      <c r="F432" s="31"/>
      <c r="G432" s="31"/>
      <c r="H432" s="31"/>
      <c r="I432" s="26" t="str">
        <f t="shared" si="13"/>
        <v>V_AR_NUMMER</v>
      </c>
      <c r="J432" s="31"/>
      <c r="K432" s="31"/>
      <c r="L432" s="1" t="str">
        <f>_xlfn.IFNA(INDEX(Grunddaten!$A$1:$R$158,MATCH('MARA_KSSK - Klassenzuordnung'!A432,Grunddaten!$A:$A,0),MATCH('MARA_KSSK - Klassenzuordnung'!I432,Grunddaten!$8:$8,0))&amp;"","")</f>
        <v/>
      </c>
    </row>
    <row r="433" spans="1:12" x14ac:dyDescent="0.4">
      <c r="A433" s="27">
        <f>IFERROR(IF(AND(A426=A427,A427=A428,A428=A429,A429=A430,A430=A431,A431=A432),IF(A432+1&gt;MATCH(0,Input_Lieferant!$B$9:$B$158,-1),"",A432+1),A432),"")</f>
        <v>62</v>
      </c>
      <c r="B433" s="25" t="str">
        <f t="shared" si="12"/>
        <v>001</v>
      </c>
      <c r="C433" s="31"/>
      <c r="D433" s="31"/>
      <c r="F433" s="31"/>
      <c r="G433" s="31"/>
      <c r="H433" s="31"/>
      <c r="I433" s="26" t="str">
        <f t="shared" si="13"/>
        <v>V_VERTEILUNG</v>
      </c>
      <c r="J433" s="31"/>
      <c r="K433" s="31"/>
      <c r="L433" s="1" t="str">
        <f>_xlfn.IFNA(INDEX(Grunddaten!$A$1:$R$158,MATCH('MARA_KSSK - Klassenzuordnung'!A433,Grunddaten!$A:$A,0),MATCH('MARA_KSSK - Klassenzuordnung'!I433,Grunddaten!$8:$8,0))&amp;"","")</f>
        <v/>
      </c>
    </row>
    <row r="434" spans="1:12" x14ac:dyDescent="0.4">
      <c r="A434" s="27">
        <f>IFERROR(IF(AND(A427=A428,A428=A429,A429=A430,A430=A431,A431=A432,A432=A433),IF(A433+1&gt;MATCH(0,Input_Lieferant!$B$9:$B$158,-1),"",A433+1),A433),"")</f>
        <v>62</v>
      </c>
      <c r="B434" s="25" t="str">
        <f t="shared" si="12"/>
        <v>001</v>
      </c>
      <c r="C434" s="31"/>
      <c r="D434" s="31"/>
      <c r="F434" s="31"/>
      <c r="G434" s="31"/>
      <c r="H434" s="31"/>
      <c r="I434" s="26" t="str">
        <f t="shared" si="13"/>
        <v>V_BM_SBM</v>
      </c>
      <c r="J434" s="31"/>
      <c r="K434" s="31"/>
      <c r="L434" s="1" t="str">
        <f>_xlfn.IFNA(INDEX(Grunddaten!$A$1:$R$158,MATCH('MARA_KSSK - Klassenzuordnung'!A434,Grunddaten!$A:$A,0),MATCH('MARA_KSSK - Klassenzuordnung'!I434,Grunddaten!$8:$8,0))&amp;"","")</f>
        <v/>
      </c>
    </row>
    <row r="435" spans="1:12" x14ac:dyDescent="0.4">
      <c r="A435" s="27">
        <f>IFERROR(IF(AND(A428=A429,A429=A430,A430=A431,A431=A432,A432=A433,A433=A434),IF(A434+1&gt;MATCH(0,Input_Lieferant!$B$9:$B$158,-1),"",A434+1),A434),"")</f>
        <v>62</v>
      </c>
      <c r="B435" s="25" t="str">
        <f t="shared" si="12"/>
        <v>001</v>
      </c>
      <c r="C435" s="31"/>
      <c r="D435" s="31"/>
      <c r="F435" s="31"/>
      <c r="G435" s="31"/>
      <c r="H435" s="31"/>
      <c r="I435" s="26" t="str">
        <f t="shared" si="13"/>
        <v>V_EXPORTKONTROLLE</v>
      </c>
      <c r="J435" s="31"/>
      <c r="K435" s="31"/>
      <c r="L435" s="1" t="str">
        <f>IF("X"=_xlfn.IFNA(INDEX(Input_Lieferant!$A$9:$AS$158,MATCH('MARA_KSSK - Klassenzuordnung'!A435,Input_Lieferant!$B$9:$B$158,0),MATCH('MARA_KSSK - Klassenzuordnung'!I435,Input_Lieferant!$8:$8,0))&amp;"",""), "X", "")</f>
        <v/>
      </c>
    </row>
    <row r="436" spans="1:12" x14ac:dyDescent="0.4">
      <c r="A436" s="27">
        <f>IFERROR(IF(AND(A429=A430,A430=A431,A431=A432,A432=A433,A433=A434,A434=A435),IF(A435+1&gt;MATCH(0,Input_Lieferant!$B$9:$B$158,-1),"",A435+1),A435),"")</f>
        <v>63</v>
      </c>
      <c r="B436" s="25" t="str">
        <f t="shared" si="12"/>
        <v>001</v>
      </c>
      <c r="C436" s="31"/>
      <c r="D436" s="31"/>
      <c r="F436" s="31"/>
      <c r="G436" s="31"/>
      <c r="H436" s="31"/>
      <c r="I436" s="26" t="str">
        <f t="shared" si="13"/>
        <v>V_VERTEILUNG_PSD</v>
      </c>
      <c r="J436" s="31"/>
      <c r="K436" s="31"/>
      <c r="L436" s="1" t="str">
        <f>IF("X"=_xlfn.IFNA(INDEX(Grunddaten!$A$1:$R$158,MATCH('MARA_KSSK - Klassenzuordnung'!A436,Grunddaten!$A:$A,0),MATCH('MARA_KSSK - Klassenzuordnung'!I436,Grunddaten!$8:$8,0))&amp;"",""), "X", "")</f>
        <v>X</v>
      </c>
    </row>
    <row r="437" spans="1:12" x14ac:dyDescent="0.4">
      <c r="A437" s="27">
        <f>IFERROR(IF(AND(A430=A431,A431=A432,A432=A433,A433=A434,A434=A435,A435=A436),IF(A436+1&gt;MATCH(0,Input_Lieferant!$B$9:$B$158,-1),"",A436+1),A436),"")</f>
        <v>63</v>
      </c>
      <c r="B437" s="25" t="str">
        <f t="shared" si="12"/>
        <v>001</v>
      </c>
      <c r="C437" s="31"/>
      <c r="D437" s="31"/>
      <c r="F437" s="31"/>
      <c r="G437" s="31"/>
      <c r="H437" s="31"/>
      <c r="I437" s="26" t="str">
        <f t="shared" si="13"/>
        <v>V_VERTEILUNG_RUAG</v>
      </c>
      <c r="J437" s="31"/>
      <c r="K437" s="31"/>
      <c r="L437" s="1" t="str">
        <f>_xlfn.IFNA(INDEX(Grunddaten!$A$1:$R$158,MATCH('MARA_KSSK - Klassenzuordnung'!A437,Grunddaten!$A:$A,0),MATCH('MARA_KSSK - Klassenzuordnung'!I437,Grunddaten!$8:$8,0))&amp;"","")</f>
        <v>X</v>
      </c>
    </row>
    <row r="438" spans="1:12" x14ac:dyDescent="0.4">
      <c r="A438" s="27">
        <f>IFERROR(IF(AND(A431=A432,A432=A433,A433=A434,A434=A435,A435=A436,A436=A437),IF(A437+1&gt;MATCH(0,Input_Lieferant!$B$9:$B$158,-1),"",A437+1),A437),"")</f>
        <v>63</v>
      </c>
      <c r="B438" s="25" t="str">
        <f t="shared" si="12"/>
        <v>001</v>
      </c>
      <c r="C438" s="31"/>
      <c r="D438" s="31"/>
      <c r="F438" s="31"/>
      <c r="G438" s="31"/>
      <c r="H438" s="31"/>
      <c r="I438" s="26" t="str">
        <f t="shared" si="13"/>
        <v>V_ZUSATZDATEN</v>
      </c>
      <c r="J438" s="31"/>
      <c r="K438" s="31"/>
      <c r="L438" s="1" t="str">
        <f>_xlfn.IFNA(INDEX(Grunddaten!$A$1:$R$158,MATCH('MARA_KSSK - Klassenzuordnung'!A438,Grunddaten!$A:$A,0),MATCH('MARA_KSSK - Klassenzuordnung'!I438,Grunddaten!$8:$8,0))&amp;"","")</f>
        <v/>
      </c>
    </row>
    <row r="439" spans="1:12" x14ac:dyDescent="0.4">
      <c r="A439" s="27">
        <f>IFERROR(IF(AND(A432=A433,A433=A434,A434=A435,A435=A436,A436=A437,A437=A438),IF(A438+1&gt;MATCH(0,Input_Lieferant!$B$9:$B$158,-1),"",A438+1),A438),"")</f>
        <v>63</v>
      </c>
      <c r="B439" s="25" t="str">
        <f t="shared" si="12"/>
        <v>001</v>
      </c>
      <c r="C439" s="31"/>
      <c r="D439" s="31"/>
      <c r="F439" s="31"/>
      <c r="G439" s="31"/>
      <c r="H439" s="31"/>
      <c r="I439" s="26" t="str">
        <f t="shared" si="13"/>
        <v>V_AR_NUMMER</v>
      </c>
      <c r="J439" s="31"/>
      <c r="K439" s="31"/>
      <c r="L439" s="1" t="str">
        <f>_xlfn.IFNA(INDEX(Grunddaten!$A$1:$R$158,MATCH('MARA_KSSK - Klassenzuordnung'!A439,Grunddaten!$A:$A,0),MATCH('MARA_KSSK - Klassenzuordnung'!I439,Grunddaten!$8:$8,0))&amp;"","")</f>
        <v/>
      </c>
    </row>
    <row r="440" spans="1:12" x14ac:dyDescent="0.4">
      <c r="A440" s="27">
        <f>IFERROR(IF(AND(A433=A434,A434=A435,A435=A436,A436=A437,A437=A438,A438=A439),IF(A439+1&gt;MATCH(0,Input_Lieferant!$B$9:$B$158,-1),"",A439+1),A439),"")</f>
        <v>63</v>
      </c>
      <c r="B440" s="25" t="str">
        <f t="shared" si="12"/>
        <v>001</v>
      </c>
      <c r="C440" s="31"/>
      <c r="D440" s="31"/>
      <c r="F440" s="31"/>
      <c r="G440" s="31"/>
      <c r="H440" s="31"/>
      <c r="I440" s="26" t="str">
        <f t="shared" si="13"/>
        <v>V_VERTEILUNG</v>
      </c>
      <c r="J440" s="31"/>
      <c r="K440" s="31"/>
      <c r="L440" s="1" t="str">
        <f>_xlfn.IFNA(INDEX(Grunddaten!$A$1:$R$158,MATCH('MARA_KSSK - Klassenzuordnung'!A440,Grunddaten!$A:$A,0),MATCH('MARA_KSSK - Klassenzuordnung'!I440,Grunddaten!$8:$8,0))&amp;"","")</f>
        <v/>
      </c>
    </row>
    <row r="441" spans="1:12" x14ac:dyDescent="0.4">
      <c r="A441" s="27">
        <f>IFERROR(IF(AND(A434=A435,A435=A436,A436=A437,A437=A438,A438=A439,A439=A440),IF(A440+1&gt;MATCH(0,Input_Lieferant!$B$9:$B$158,-1),"",A440+1),A440),"")</f>
        <v>63</v>
      </c>
      <c r="B441" s="25" t="str">
        <f t="shared" si="12"/>
        <v>001</v>
      </c>
      <c r="C441" s="31"/>
      <c r="D441" s="31"/>
      <c r="F441" s="31"/>
      <c r="G441" s="31"/>
      <c r="H441" s="31"/>
      <c r="I441" s="26" t="str">
        <f t="shared" si="13"/>
        <v>V_BM_SBM</v>
      </c>
      <c r="J441" s="31"/>
      <c r="K441" s="31"/>
      <c r="L441" s="1" t="str">
        <f>_xlfn.IFNA(INDEX(Grunddaten!$A$1:$R$158,MATCH('MARA_KSSK - Klassenzuordnung'!A441,Grunddaten!$A:$A,0),MATCH('MARA_KSSK - Klassenzuordnung'!I441,Grunddaten!$8:$8,0))&amp;"","")</f>
        <v/>
      </c>
    </row>
    <row r="442" spans="1:12" x14ac:dyDescent="0.4">
      <c r="A442" s="27">
        <f>IFERROR(IF(AND(A435=A436,A436=A437,A437=A438,A438=A439,A439=A440,A440=A441),IF(A441+1&gt;MATCH(0,Input_Lieferant!$B$9:$B$158,-1),"",A441+1),A441),"")</f>
        <v>63</v>
      </c>
      <c r="B442" s="25" t="str">
        <f t="shared" si="12"/>
        <v>001</v>
      </c>
      <c r="C442" s="31"/>
      <c r="D442" s="31"/>
      <c r="F442" s="31"/>
      <c r="G442" s="31"/>
      <c r="H442" s="31"/>
      <c r="I442" s="26" t="str">
        <f t="shared" si="13"/>
        <v>V_EXPORTKONTROLLE</v>
      </c>
      <c r="J442" s="31"/>
      <c r="K442" s="31"/>
      <c r="L442" s="1" t="str">
        <f>IF("X"=_xlfn.IFNA(INDEX(Input_Lieferant!$A$9:$AS$158,MATCH('MARA_KSSK - Klassenzuordnung'!A442,Input_Lieferant!$B$9:$B$158,0),MATCH('MARA_KSSK - Klassenzuordnung'!I442,Input_Lieferant!$8:$8,0))&amp;"",""), "X", "")</f>
        <v/>
      </c>
    </row>
    <row r="443" spans="1:12" x14ac:dyDescent="0.4">
      <c r="A443" s="27">
        <f>IFERROR(IF(AND(A436=A437,A437=A438,A438=A439,A439=A440,A440=A441,A441=A442),IF(A442+1&gt;MATCH(0,Input_Lieferant!$B$9:$B$158,-1),"",A442+1),A442),"")</f>
        <v>64</v>
      </c>
      <c r="B443" s="25" t="str">
        <f t="shared" si="12"/>
        <v>001</v>
      </c>
      <c r="C443" s="31"/>
      <c r="D443" s="31"/>
      <c r="F443" s="31"/>
      <c r="G443" s="31"/>
      <c r="H443" s="31"/>
      <c r="I443" s="26" t="str">
        <f t="shared" si="13"/>
        <v>V_VERTEILUNG_PSD</v>
      </c>
      <c r="J443" s="31"/>
      <c r="K443" s="31"/>
      <c r="L443" s="1" t="str">
        <f>IF("X"=_xlfn.IFNA(INDEX(Grunddaten!$A$1:$R$158,MATCH('MARA_KSSK - Klassenzuordnung'!A443,Grunddaten!$A:$A,0),MATCH('MARA_KSSK - Klassenzuordnung'!I443,Grunddaten!$8:$8,0))&amp;"",""), "X", "")</f>
        <v>X</v>
      </c>
    </row>
    <row r="444" spans="1:12" x14ac:dyDescent="0.4">
      <c r="A444" s="27">
        <f>IFERROR(IF(AND(A437=A438,A438=A439,A439=A440,A440=A441,A441=A442,A442=A443),IF(A443+1&gt;MATCH(0,Input_Lieferant!$B$9:$B$158,-1),"",A443+1),A443),"")</f>
        <v>64</v>
      </c>
      <c r="B444" s="25" t="str">
        <f t="shared" si="12"/>
        <v>001</v>
      </c>
      <c r="C444" s="31"/>
      <c r="D444" s="31"/>
      <c r="F444" s="31"/>
      <c r="G444" s="31"/>
      <c r="H444" s="31"/>
      <c r="I444" s="26" t="str">
        <f t="shared" si="13"/>
        <v>V_VERTEILUNG_RUAG</v>
      </c>
      <c r="J444" s="31"/>
      <c r="K444" s="31"/>
      <c r="L444" s="1" t="str">
        <f>_xlfn.IFNA(INDEX(Grunddaten!$A$1:$R$158,MATCH('MARA_KSSK - Klassenzuordnung'!A444,Grunddaten!$A:$A,0),MATCH('MARA_KSSK - Klassenzuordnung'!I444,Grunddaten!$8:$8,0))&amp;"","")</f>
        <v>X</v>
      </c>
    </row>
    <row r="445" spans="1:12" x14ac:dyDescent="0.4">
      <c r="A445" s="27">
        <f>IFERROR(IF(AND(A438=A439,A439=A440,A440=A441,A441=A442,A442=A443,A443=A444),IF(A444+1&gt;MATCH(0,Input_Lieferant!$B$9:$B$158,-1),"",A444+1),A444),"")</f>
        <v>64</v>
      </c>
      <c r="B445" s="25" t="str">
        <f t="shared" si="12"/>
        <v>001</v>
      </c>
      <c r="C445" s="31"/>
      <c r="D445" s="31"/>
      <c r="F445" s="31"/>
      <c r="G445" s="31"/>
      <c r="H445" s="31"/>
      <c r="I445" s="26" t="str">
        <f t="shared" si="13"/>
        <v>V_ZUSATZDATEN</v>
      </c>
      <c r="J445" s="31"/>
      <c r="K445" s="31"/>
      <c r="L445" s="1" t="str">
        <f>_xlfn.IFNA(INDEX(Grunddaten!$A$1:$R$158,MATCH('MARA_KSSK - Klassenzuordnung'!A445,Grunddaten!$A:$A,0),MATCH('MARA_KSSK - Klassenzuordnung'!I445,Grunddaten!$8:$8,0))&amp;"","")</f>
        <v/>
      </c>
    </row>
    <row r="446" spans="1:12" x14ac:dyDescent="0.4">
      <c r="A446" s="27">
        <f>IFERROR(IF(AND(A439=A440,A440=A441,A441=A442,A442=A443,A443=A444,A444=A445),IF(A445+1&gt;MATCH(0,Input_Lieferant!$B$9:$B$158,-1),"",A445+1),A445),"")</f>
        <v>64</v>
      </c>
      <c r="B446" s="25" t="str">
        <f t="shared" si="12"/>
        <v>001</v>
      </c>
      <c r="C446" s="31"/>
      <c r="D446" s="31"/>
      <c r="F446" s="31"/>
      <c r="G446" s="31"/>
      <c r="H446" s="31"/>
      <c r="I446" s="26" t="str">
        <f t="shared" si="13"/>
        <v>V_AR_NUMMER</v>
      </c>
      <c r="J446" s="31"/>
      <c r="K446" s="31"/>
      <c r="L446" s="1" t="str">
        <f>_xlfn.IFNA(INDEX(Grunddaten!$A$1:$R$158,MATCH('MARA_KSSK - Klassenzuordnung'!A446,Grunddaten!$A:$A,0),MATCH('MARA_KSSK - Klassenzuordnung'!I446,Grunddaten!$8:$8,0))&amp;"","")</f>
        <v/>
      </c>
    </row>
    <row r="447" spans="1:12" x14ac:dyDescent="0.4">
      <c r="A447" s="27">
        <f>IFERROR(IF(AND(A440=A441,A441=A442,A442=A443,A443=A444,A444=A445,A445=A446),IF(A446+1&gt;MATCH(0,Input_Lieferant!$B$9:$B$158,-1),"",A446+1),A446),"")</f>
        <v>64</v>
      </c>
      <c r="B447" s="25" t="str">
        <f t="shared" si="12"/>
        <v>001</v>
      </c>
      <c r="C447" s="31"/>
      <c r="D447" s="31"/>
      <c r="F447" s="31"/>
      <c r="G447" s="31"/>
      <c r="H447" s="31"/>
      <c r="I447" s="26" t="str">
        <f t="shared" si="13"/>
        <v>V_VERTEILUNG</v>
      </c>
      <c r="J447" s="31"/>
      <c r="K447" s="31"/>
      <c r="L447" s="1" t="str">
        <f>_xlfn.IFNA(INDEX(Grunddaten!$A$1:$R$158,MATCH('MARA_KSSK - Klassenzuordnung'!A447,Grunddaten!$A:$A,0),MATCH('MARA_KSSK - Klassenzuordnung'!I447,Grunddaten!$8:$8,0))&amp;"","")</f>
        <v/>
      </c>
    </row>
    <row r="448" spans="1:12" x14ac:dyDescent="0.4">
      <c r="A448" s="27">
        <f>IFERROR(IF(AND(A441=A442,A442=A443,A443=A444,A444=A445,A445=A446,A446=A447),IF(A447+1&gt;MATCH(0,Input_Lieferant!$B$9:$B$158,-1),"",A447+1),A447),"")</f>
        <v>64</v>
      </c>
      <c r="B448" s="25" t="str">
        <f t="shared" si="12"/>
        <v>001</v>
      </c>
      <c r="C448" s="31"/>
      <c r="D448" s="31"/>
      <c r="F448" s="31"/>
      <c r="G448" s="31"/>
      <c r="H448" s="31"/>
      <c r="I448" s="26" t="str">
        <f t="shared" si="13"/>
        <v>V_BM_SBM</v>
      </c>
      <c r="J448" s="31"/>
      <c r="K448" s="31"/>
      <c r="L448" s="1" t="str">
        <f>_xlfn.IFNA(INDEX(Grunddaten!$A$1:$R$158,MATCH('MARA_KSSK - Klassenzuordnung'!A448,Grunddaten!$A:$A,0),MATCH('MARA_KSSK - Klassenzuordnung'!I448,Grunddaten!$8:$8,0))&amp;"","")</f>
        <v/>
      </c>
    </row>
    <row r="449" spans="1:12" x14ac:dyDescent="0.4">
      <c r="A449" s="27">
        <f>IFERROR(IF(AND(A442=A443,A443=A444,A444=A445,A445=A446,A446=A447,A447=A448),IF(A448+1&gt;MATCH(0,Input_Lieferant!$B$9:$B$158,-1),"",A448+1),A448),"")</f>
        <v>64</v>
      </c>
      <c r="B449" s="25" t="str">
        <f t="shared" si="12"/>
        <v>001</v>
      </c>
      <c r="C449" s="31"/>
      <c r="D449" s="31"/>
      <c r="F449" s="31"/>
      <c r="G449" s="31"/>
      <c r="H449" s="31"/>
      <c r="I449" s="26" t="str">
        <f t="shared" si="13"/>
        <v>V_EXPORTKONTROLLE</v>
      </c>
      <c r="J449" s="31"/>
      <c r="K449" s="31"/>
      <c r="L449" s="1" t="str">
        <f>IF("X"=_xlfn.IFNA(INDEX(Input_Lieferant!$A$9:$AS$158,MATCH('MARA_KSSK - Klassenzuordnung'!A449,Input_Lieferant!$B$9:$B$158,0),MATCH('MARA_KSSK - Klassenzuordnung'!I449,Input_Lieferant!$8:$8,0))&amp;"",""), "X", "")</f>
        <v/>
      </c>
    </row>
    <row r="450" spans="1:12" x14ac:dyDescent="0.4">
      <c r="A450" s="27">
        <f>IFERROR(IF(AND(A443=A444,A444=A445,A445=A446,A446=A447,A447=A448,A448=A449),IF(A449+1&gt;MATCH(0,Input_Lieferant!$B$9:$B$158,-1),"",A449+1),A449),"")</f>
        <v>65</v>
      </c>
      <c r="B450" s="25" t="str">
        <f t="shared" ref="B450:B513" si="14">IF(A450="","","001")</f>
        <v>001</v>
      </c>
      <c r="C450" s="31"/>
      <c r="D450" s="31"/>
      <c r="F450" s="31"/>
      <c r="G450" s="31"/>
      <c r="H450" s="31"/>
      <c r="I450" s="26" t="str">
        <f t="shared" si="13"/>
        <v>V_VERTEILUNG_PSD</v>
      </c>
      <c r="J450" s="31"/>
      <c r="K450" s="31"/>
      <c r="L450" s="1" t="str">
        <f>IF("X"=_xlfn.IFNA(INDEX(Grunddaten!$A$1:$R$158,MATCH('MARA_KSSK - Klassenzuordnung'!A450,Grunddaten!$A:$A,0),MATCH('MARA_KSSK - Klassenzuordnung'!I450,Grunddaten!$8:$8,0))&amp;"",""), "X", "")</f>
        <v/>
      </c>
    </row>
    <row r="451" spans="1:12" x14ac:dyDescent="0.4">
      <c r="A451" s="27">
        <f>IFERROR(IF(AND(A444=A445,A445=A446,A446=A447,A447=A448,A448=A449,A449=A450),IF(A450+1&gt;MATCH(0,Input_Lieferant!$B$9:$B$158,-1),"",A450+1),A450),"")</f>
        <v>65</v>
      </c>
      <c r="B451" s="25" t="str">
        <f t="shared" si="14"/>
        <v>001</v>
      </c>
      <c r="C451" s="31"/>
      <c r="D451" s="31"/>
      <c r="F451" s="31"/>
      <c r="G451" s="31"/>
      <c r="H451" s="31"/>
      <c r="I451" s="26" t="str">
        <f t="shared" si="13"/>
        <v>V_VERTEILUNG_RUAG</v>
      </c>
      <c r="J451" s="31"/>
      <c r="K451" s="31"/>
      <c r="L451" s="1" t="str">
        <f>_xlfn.IFNA(INDEX(Grunddaten!$A$1:$R$158,MATCH('MARA_KSSK - Klassenzuordnung'!A451,Grunddaten!$A:$A,0),MATCH('MARA_KSSK - Klassenzuordnung'!I451,Grunddaten!$8:$8,0))&amp;"","")</f>
        <v/>
      </c>
    </row>
    <row r="452" spans="1:12" x14ac:dyDescent="0.4">
      <c r="A452" s="27">
        <f>IFERROR(IF(AND(A445=A446,A446=A447,A447=A448,A448=A449,A449=A450,A450=A451),IF(A451+1&gt;MATCH(0,Input_Lieferant!$B$9:$B$158,-1),"",A451+1),A451),"")</f>
        <v>65</v>
      </c>
      <c r="B452" s="25" t="str">
        <f t="shared" si="14"/>
        <v>001</v>
      </c>
      <c r="C452" s="31"/>
      <c r="D452" s="31"/>
      <c r="F452" s="31"/>
      <c r="G452" s="31"/>
      <c r="H452" s="31"/>
      <c r="I452" s="26" t="str">
        <f t="shared" si="13"/>
        <v>V_ZUSATZDATEN</v>
      </c>
      <c r="J452" s="31"/>
      <c r="K452" s="31"/>
      <c r="L452" s="1" t="str">
        <f>_xlfn.IFNA(INDEX(Grunddaten!$A$1:$R$158,MATCH('MARA_KSSK - Klassenzuordnung'!A452,Grunddaten!$A:$A,0),MATCH('MARA_KSSK - Klassenzuordnung'!I452,Grunddaten!$8:$8,0))&amp;"","")</f>
        <v/>
      </c>
    </row>
    <row r="453" spans="1:12" x14ac:dyDescent="0.4">
      <c r="A453" s="27">
        <f>IFERROR(IF(AND(A446=A447,A447=A448,A448=A449,A449=A450,A450=A451,A451=A452),IF(A452+1&gt;MATCH(0,Input_Lieferant!$B$9:$B$158,-1),"",A452+1),A452),"")</f>
        <v>65</v>
      </c>
      <c r="B453" s="25" t="str">
        <f t="shared" si="14"/>
        <v>001</v>
      </c>
      <c r="C453" s="31"/>
      <c r="D453" s="31"/>
      <c r="F453" s="31"/>
      <c r="G453" s="31"/>
      <c r="H453" s="31"/>
      <c r="I453" s="26" t="str">
        <f t="shared" si="13"/>
        <v>V_AR_NUMMER</v>
      </c>
      <c r="J453" s="31"/>
      <c r="K453" s="31"/>
      <c r="L453" s="1" t="str">
        <f>_xlfn.IFNA(INDEX(Grunddaten!$A$1:$R$158,MATCH('MARA_KSSK - Klassenzuordnung'!A453,Grunddaten!$A:$A,0),MATCH('MARA_KSSK - Klassenzuordnung'!I453,Grunddaten!$8:$8,0))&amp;"","")</f>
        <v/>
      </c>
    </row>
    <row r="454" spans="1:12" x14ac:dyDescent="0.4">
      <c r="A454" s="27">
        <f>IFERROR(IF(AND(A447=A448,A448=A449,A449=A450,A450=A451,A451=A452,A452=A453),IF(A453+1&gt;MATCH(0,Input_Lieferant!$B$9:$B$158,-1),"",A453+1),A453),"")</f>
        <v>65</v>
      </c>
      <c r="B454" s="25" t="str">
        <f t="shared" si="14"/>
        <v>001</v>
      </c>
      <c r="C454" s="31"/>
      <c r="D454" s="31"/>
      <c r="F454" s="31"/>
      <c r="G454" s="31"/>
      <c r="H454" s="31"/>
      <c r="I454" s="26" t="str">
        <f t="shared" si="13"/>
        <v>V_VERTEILUNG</v>
      </c>
      <c r="J454" s="31"/>
      <c r="K454" s="31"/>
      <c r="L454" s="1" t="str">
        <f>_xlfn.IFNA(INDEX(Grunddaten!$A$1:$R$158,MATCH('MARA_KSSK - Klassenzuordnung'!A454,Grunddaten!$A:$A,0),MATCH('MARA_KSSK - Klassenzuordnung'!I454,Grunddaten!$8:$8,0))&amp;"","")</f>
        <v/>
      </c>
    </row>
    <row r="455" spans="1:12" x14ac:dyDescent="0.4">
      <c r="A455" s="27">
        <f>IFERROR(IF(AND(A448=A449,A449=A450,A450=A451,A451=A452,A452=A453,A453=A454),IF(A454+1&gt;MATCH(0,Input_Lieferant!$B$9:$B$158,-1),"",A454+1),A454),"")</f>
        <v>65</v>
      </c>
      <c r="B455" s="25" t="str">
        <f t="shared" si="14"/>
        <v>001</v>
      </c>
      <c r="C455" s="31"/>
      <c r="D455" s="31"/>
      <c r="F455" s="31"/>
      <c r="G455" s="31"/>
      <c r="H455" s="31"/>
      <c r="I455" s="26" t="str">
        <f t="shared" si="13"/>
        <v>V_BM_SBM</v>
      </c>
      <c r="J455" s="31"/>
      <c r="K455" s="31"/>
      <c r="L455" s="1" t="str">
        <f>_xlfn.IFNA(INDEX(Grunddaten!$A$1:$R$158,MATCH('MARA_KSSK - Klassenzuordnung'!A455,Grunddaten!$A:$A,0),MATCH('MARA_KSSK - Klassenzuordnung'!I455,Grunddaten!$8:$8,0))&amp;"","")</f>
        <v/>
      </c>
    </row>
    <row r="456" spans="1:12" x14ac:dyDescent="0.4">
      <c r="A456" s="27">
        <f>IFERROR(IF(AND(A449=A450,A450=A451,A451=A452,A452=A453,A453=A454,A454=A455),IF(A455+1&gt;MATCH(0,Input_Lieferant!$B$9:$B$158,-1),"",A455+1),A455),"")</f>
        <v>65</v>
      </c>
      <c r="B456" s="25" t="str">
        <f t="shared" si="14"/>
        <v>001</v>
      </c>
      <c r="C456" s="31"/>
      <c r="D456" s="31"/>
      <c r="F456" s="31"/>
      <c r="G456" s="31"/>
      <c r="H456" s="31"/>
      <c r="I456" s="26" t="str">
        <f t="shared" si="13"/>
        <v>V_EXPORTKONTROLLE</v>
      </c>
      <c r="J456" s="31"/>
      <c r="K456" s="31"/>
      <c r="L456" s="1" t="str">
        <f>IF("X"=_xlfn.IFNA(INDEX(Input_Lieferant!$A$9:$AS$158,MATCH('MARA_KSSK - Klassenzuordnung'!A456,Input_Lieferant!$B$9:$B$158,0),MATCH('MARA_KSSK - Klassenzuordnung'!I456,Input_Lieferant!$8:$8,0))&amp;"",""), "X", "")</f>
        <v/>
      </c>
    </row>
    <row r="457" spans="1:12" x14ac:dyDescent="0.4">
      <c r="A457" s="27">
        <f>IFERROR(IF(AND(A450=A451,A451=A452,A452=A453,A453=A454,A454=A455,A455=A456),IF(A456+1&gt;MATCH(0,Input_Lieferant!$B$9:$B$158,-1),"",A456+1),A456),"")</f>
        <v>66</v>
      </c>
      <c r="B457" s="25" t="str">
        <f t="shared" si="14"/>
        <v>001</v>
      </c>
      <c r="C457" s="31"/>
      <c r="D457" s="31"/>
      <c r="F457" s="31"/>
      <c r="G457" s="31"/>
      <c r="H457" s="31"/>
      <c r="I457" s="26" t="str">
        <f t="shared" ref="I457:I520" si="15">IF(A457="","",I450)</f>
        <v>V_VERTEILUNG_PSD</v>
      </c>
      <c r="J457" s="31"/>
      <c r="K457" s="31"/>
      <c r="L457" s="1" t="str">
        <f>IF("X"=_xlfn.IFNA(INDEX(Grunddaten!$A$1:$R$158,MATCH('MARA_KSSK - Klassenzuordnung'!A457,Grunddaten!$A:$A,0),MATCH('MARA_KSSK - Klassenzuordnung'!I457,Grunddaten!$8:$8,0))&amp;"",""), "X", "")</f>
        <v/>
      </c>
    </row>
    <row r="458" spans="1:12" x14ac:dyDescent="0.4">
      <c r="A458" s="27">
        <f>IFERROR(IF(AND(A451=A452,A452=A453,A453=A454,A454=A455,A455=A456,A456=A457),IF(A457+1&gt;MATCH(0,Input_Lieferant!$B$9:$B$158,-1),"",A457+1),A457),"")</f>
        <v>66</v>
      </c>
      <c r="B458" s="25" t="str">
        <f t="shared" si="14"/>
        <v>001</v>
      </c>
      <c r="C458" s="31"/>
      <c r="D458" s="31"/>
      <c r="F458" s="31"/>
      <c r="G458" s="31"/>
      <c r="H458" s="31"/>
      <c r="I458" s="26" t="str">
        <f t="shared" si="15"/>
        <v>V_VERTEILUNG_RUAG</v>
      </c>
      <c r="J458" s="31"/>
      <c r="K458" s="31"/>
      <c r="L458" s="1" t="str">
        <f>_xlfn.IFNA(INDEX(Grunddaten!$A$1:$R$158,MATCH('MARA_KSSK - Klassenzuordnung'!A458,Grunddaten!$A:$A,0),MATCH('MARA_KSSK - Klassenzuordnung'!I458,Grunddaten!$8:$8,0))&amp;"","")</f>
        <v/>
      </c>
    </row>
    <row r="459" spans="1:12" x14ac:dyDescent="0.4">
      <c r="A459" s="27">
        <f>IFERROR(IF(AND(A452=A453,A453=A454,A454=A455,A455=A456,A456=A457,A457=A458),IF(A458+1&gt;MATCH(0,Input_Lieferant!$B$9:$B$158,-1),"",A458+1),A458),"")</f>
        <v>66</v>
      </c>
      <c r="B459" s="25" t="str">
        <f t="shared" si="14"/>
        <v>001</v>
      </c>
      <c r="C459" s="31"/>
      <c r="D459" s="31"/>
      <c r="F459" s="31"/>
      <c r="G459" s="31"/>
      <c r="H459" s="31"/>
      <c r="I459" s="26" t="str">
        <f t="shared" si="15"/>
        <v>V_ZUSATZDATEN</v>
      </c>
      <c r="J459" s="31"/>
      <c r="K459" s="31"/>
      <c r="L459" s="1" t="str">
        <f>_xlfn.IFNA(INDEX(Grunddaten!$A$1:$R$158,MATCH('MARA_KSSK - Klassenzuordnung'!A459,Grunddaten!$A:$A,0),MATCH('MARA_KSSK - Klassenzuordnung'!I459,Grunddaten!$8:$8,0))&amp;"","")</f>
        <v/>
      </c>
    </row>
    <row r="460" spans="1:12" x14ac:dyDescent="0.4">
      <c r="A460" s="27">
        <f>IFERROR(IF(AND(A453=A454,A454=A455,A455=A456,A456=A457,A457=A458,A458=A459),IF(A459+1&gt;MATCH(0,Input_Lieferant!$B$9:$B$158,-1),"",A459+1),A459),"")</f>
        <v>66</v>
      </c>
      <c r="B460" s="25" t="str">
        <f t="shared" si="14"/>
        <v>001</v>
      </c>
      <c r="C460" s="31"/>
      <c r="D460" s="31"/>
      <c r="F460" s="31"/>
      <c r="G460" s="31"/>
      <c r="H460" s="31"/>
      <c r="I460" s="26" t="str">
        <f t="shared" si="15"/>
        <v>V_AR_NUMMER</v>
      </c>
      <c r="J460" s="31"/>
      <c r="K460" s="31"/>
      <c r="L460" s="1" t="str">
        <f>_xlfn.IFNA(INDEX(Grunddaten!$A$1:$R$158,MATCH('MARA_KSSK - Klassenzuordnung'!A460,Grunddaten!$A:$A,0),MATCH('MARA_KSSK - Klassenzuordnung'!I460,Grunddaten!$8:$8,0))&amp;"","")</f>
        <v/>
      </c>
    </row>
    <row r="461" spans="1:12" x14ac:dyDescent="0.4">
      <c r="A461" s="27">
        <f>IFERROR(IF(AND(A454=A455,A455=A456,A456=A457,A457=A458,A458=A459,A459=A460),IF(A460+1&gt;MATCH(0,Input_Lieferant!$B$9:$B$158,-1),"",A460+1),A460),"")</f>
        <v>66</v>
      </c>
      <c r="B461" s="25" t="str">
        <f t="shared" si="14"/>
        <v>001</v>
      </c>
      <c r="C461" s="31"/>
      <c r="D461" s="31"/>
      <c r="F461" s="31"/>
      <c r="G461" s="31"/>
      <c r="H461" s="31"/>
      <c r="I461" s="26" t="str">
        <f t="shared" si="15"/>
        <v>V_VERTEILUNG</v>
      </c>
      <c r="J461" s="31"/>
      <c r="K461" s="31"/>
      <c r="L461" s="1" t="str">
        <f>_xlfn.IFNA(INDEX(Grunddaten!$A$1:$R$158,MATCH('MARA_KSSK - Klassenzuordnung'!A461,Grunddaten!$A:$A,0),MATCH('MARA_KSSK - Klassenzuordnung'!I461,Grunddaten!$8:$8,0))&amp;"","")</f>
        <v/>
      </c>
    </row>
    <row r="462" spans="1:12" x14ac:dyDescent="0.4">
      <c r="A462" s="27">
        <f>IFERROR(IF(AND(A455=A456,A456=A457,A457=A458,A458=A459,A459=A460,A460=A461),IF(A461+1&gt;MATCH(0,Input_Lieferant!$B$9:$B$158,-1),"",A461+1),A461),"")</f>
        <v>66</v>
      </c>
      <c r="B462" s="25" t="str">
        <f t="shared" si="14"/>
        <v>001</v>
      </c>
      <c r="C462" s="31"/>
      <c r="D462" s="31"/>
      <c r="F462" s="31"/>
      <c r="G462" s="31"/>
      <c r="H462" s="31"/>
      <c r="I462" s="26" t="str">
        <f t="shared" si="15"/>
        <v>V_BM_SBM</v>
      </c>
      <c r="J462" s="31"/>
      <c r="K462" s="31"/>
      <c r="L462" s="1" t="str">
        <f>_xlfn.IFNA(INDEX(Grunddaten!$A$1:$R$158,MATCH('MARA_KSSK - Klassenzuordnung'!A462,Grunddaten!$A:$A,0),MATCH('MARA_KSSK - Klassenzuordnung'!I462,Grunddaten!$8:$8,0))&amp;"","")</f>
        <v/>
      </c>
    </row>
    <row r="463" spans="1:12" x14ac:dyDescent="0.4">
      <c r="A463" s="27">
        <f>IFERROR(IF(AND(A456=A457,A457=A458,A458=A459,A459=A460,A460=A461,A461=A462),IF(A462+1&gt;MATCH(0,Input_Lieferant!$B$9:$B$158,-1),"",A462+1),A462),"")</f>
        <v>66</v>
      </c>
      <c r="B463" s="25" t="str">
        <f t="shared" si="14"/>
        <v>001</v>
      </c>
      <c r="C463" s="31"/>
      <c r="D463" s="31"/>
      <c r="F463" s="31"/>
      <c r="G463" s="31"/>
      <c r="H463" s="31"/>
      <c r="I463" s="26" t="str">
        <f t="shared" si="15"/>
        <v>V_EXPORTKONTROLLE</v>
      </c>
      <c r="J463" s="31"/>
      <c r="K463" s="31"/>
      <c r="L463" s="1" t="str">
        <f>IF("X"=_xlfn.IFNA(INDEX(Input_Lieferant!$A$9:$AS$158,MATCH('MARA_KSSK - Klassenzuordnung'!A463,Input_Lieferant!$B$9:$B$158,0),MATCH('MARA_KSSK - Klassenzuordnung'!I463,Input_Lieferant!$8:$8,0))&amp;"",""), "X", "")</f>
        <v/>
      </c>
    </row>
    <row r="464" spans="1:12" x14ac:dyDescent="0.4">
      <c r="A464" s="27">
        <f>IFERROR(IF(AND(A457=A458,A458=A459,A459=A460,A460=A461,A461=A462,A462=A463),IF(A463+1&gt;MATCH(0,Input_Lieferant!$B$9:$B$158,-1),"",A463+1),A463),"")</f>
        <v>67</v>
      </c>
      <c r="B464" s="25" t="str">
        <f t="shared" si="14"/>
        <v>001</v>
      </c>
      <c r="C464" s="31"/>
      <c r="D464" s="31"/>
      <c r="F464" s="31"/>
      <c r="G464" s="31"/>
      <c r="H464" s="31"/>
      <c r="I464" s="26" t="str">
        <f t="shared" si="15"/>
        <v>V_VERTEILUNG_PSD</v>
      </c>
      <c r="J464" s="31"/>
      <c r="K464" s="31"/>
      <c r="L464" s="1" t="str">
        <f>IF("X"=_xlfn.IFNA(INDEX(Grunddaten!$A$1:$R$158,MATCH('MARA_KSSK - Klassenzuordnung'!A464,Grunddaten!$A:$A,0),MATCH('MARA_KSSK - Klassenzuordnung'!I464,Grunddaten!$8:$8,0))&amp;"",""), "X", "")</f>
        <v>X</v>
      </c>
    </row>
    <row r="465" spans="1:12" x14ac:dyDescent="0.4">
      <c r="A465" s="27">
        <f>IFERROR(IF(AND(A458=A459,A459=A460,A460=A461,A461=A462,A462=A463,A463=A464),IF(A464+1&gt;MATCH(0,Input_Lieferant!$B$9:$B$158,-1),"",A464+1),A464),"")</f>
        <v>67</v>
      </c>
      <c r="B465" s="25" t="str">
        <f t="shared" si="14"/>
        <v>001</v>
      </c>
      <c r="C465" s="31"/>
      <c r="D465" s="31"/>
      <c r="F465" s="31"/>
      <c r="G465" s="31"/>
      <c r="H465" s="31"/>
      <c r="I465" s="26" t="str">
        <f t="shared" si="15"/>
        <v>V_VERTEILUNG_RUAG</v>
      </c>
      <c r="J465" s="31"/>
      <c r="K465" s="31"/>
      <c r="L465" s="1" t="str">
        <f>_xlfn.IFNA(INDEX(Grunddaten!$A$1:$R$158,MATCH('MARA_KSSK - Klassenzuordnung'!A465,Grunddaten!$A:$A,0),MATCH('MARA_KSSK - Klassenzuordnung'!I465,Grunddaten!$8:$8,0))&amp;"","")</f>
        <v/>
      </c>
    </row>
    <row r="466" spans="1:12" x14ac:dyDescent="0.4">
      <c r="A466" s="27">
        <f>IFERROR(IF(AND(A459=A460,A460=A461,A461=A462,A462=A463,A463=A464,A464=A465),IF(A465+1&gt;MATCH(0,Input_Lieferant!$B$9:$B$158,-1),"",A465+1),A465),"")</f>
        <v>67</v>
      </c>
      <c r="B466" s="25" t="str">
        <f t="shared" si="14"/>
        <v>001</v>
      </c>
      <c r="C466" s="31"/>
      <c r="D466" s="31"/>
      <c r="F466" s="31"/>
      <c r="G466" s="31"/>
      <c r="H466" s="31"/>
      <c r="I466" s="26" t="str">
        <f t="shared" si="15"/>
        <v>V_ZUSATZDATEN</v>
      </c>
      <c r="J466" s="31"/>
      <c r="K466" s="31"/>
      <c r="L466" s="1" t="str">
        <f>_xlfn.IFNA(INDEX(Grunddaten!$A$1:$R$158,MATCH('MARA_KSSK - Klassenzuordnung'!A466,Grunddaten!$A:$A,0),MATCH('MARA_KSSK - Klassenzuordnung'!I466,Grunddaten!$8:$8,0))&amp;"","")</f>
        <v/>
      </c>
    </row>
    <row r="467" spans="1:12" x14ac:dyDescent="0.4">
      <c r="A467" s="27">
        <f>IFERROR(IF(AND(A460=A461,A461=A462,A462=A463,A463=A464,A464=A465,A465=A466),IF(A466+1&gt;MATCH(0,Input_Lieferant!$B$9:$B$158,-1),"",A466+1),A466),"")</f>
        <v>67</v>
      </c>
      <c r="B467" s="25" t="str">
        <f t="shared" si="14"/>
        <v>001</v>
      </c>
      <c r="C467" s="31"/>
      <c r="D467" s="31"/>
      <c r="F467" s="31"/>
      <c r="G467" s="31"/>
      <c r="H467" s="31"/>
      <c r="I467" s="26" t="str">
        <f t="shared" si="15"/>
        <v>V_AR_NUMMER</v>
      </c>
      <c r="J467" s="31"/>
      <c r="K467" s="31"/>
      <c r="L467" s="1" t="str">
        <f>_xlfn.IFNA(INDEX(Grunddaten!$A$1:$R$158,MATCH('MARA_KSSK - Klassenzuordnung'!A467,Grunddaten!$A:$A,0),MATCH('MARA_KSSK - Klassenzuordnung'!I467,Grunddaten!$8:$8,0))&amp;"","")</f>
        <v/>
      </c>
    </row>
    <row r="468" spans="1:12" x14ac:dyDescent="0.4">
      <c r="A468" s="27">
        <f>IFERROR(IF(AND(A461=A462,A462=A463,A463=A464,A464=A465,A465=A466,A466=A467),IF(A467+1&gt;MATCH(0,Input_Lieferant!$B$9:$B$158,-1),"",A467+1),A467),"")</f>
        <v>67</v>
      </c>
      <c r="B468" s="25" t="str">
        <f t="shared" si="14"/>
        <v>001</v>
      </c>
      <c r="C468" s="31"/>
      <c r="D468" s="31"/>
      <c r="F468" s="31"/>
      <c r="G468" s="31"/>
      <c r="H468" s="31"/>
      <c r="I468" s="26" t="str">
        <f t="shared" si="15"/>
        <v>V_VERTEILUNG</v>
      </c>
      <c r="J468" s="31"/>
      <c r="K468" s="31"/>
      <c r="L468" s="1" t="str">
        <f>_xlfn.IFNA(INDEX(Grunddaten!$A$1:$R$158,MATCH('MARA_KSSK - Klassenzuordnung'!A468,Grunddaten!$A:$A,0),MATCH('MARA_KSSK - Klassenzuordnung'!I468,Grunddaten!$8:$8,0))&amp;"","")</f>
        <v/>
      </c>
    </row>
    <row r="469" spans="1:12" x14ac:dyDescent="0.4">
      <c r="A469" s="27">
        <f>IFERROR(IF(AND(A462=A463,A463=A464,A464=A465,A465=A466,A466=A467,A467=A468),IF(A468+1&gt;MATCH(0,Input_Lieferant!$B$9:$B$158,-1),"",A468+1),A468),"")</f>
        <v>67</v>
      </c>
      <c r="B469" s="25" t="str">
        <f t="shared" si="14"/>
        <v>001</v>
      </c>
      <c r="C469" s="31"/>
      <c r="D469" s="31"/>
      <c r="F469" s="31"/>
      <c r="G469" s="31"/>
      <c r="H469" s="31"/>
      <c r="I469" s="26" t="str">
        <f t="shared" si="15"/>
        <v>V_BM_SBM</v>
      </c>
      <c r="J469" s="31"/>
      <c r="K469" s="31"/>
      <c r="L469" s="1" t="str">
        <f>_xlfn.IFNA(INDEX(Grunddaten!$A$1:$R$158,MATCH('MARA_KSSK - Klassenzuordnung'!A469,Grunddaten!$A:$A,0),MATCH('MARA_KSSK - Klassenzuordnung'!I469,Grunddaten!$8:$8,0))&amp;"","")</f>
        <v/>
      </c>
    </row>
    <row r="470" spans="1:12" x14ac:dyDescent="0.4">
      <c r="A470" s="27">
        <f>IFERROR(IF(AND(A463=A464,A464=A465,A465=A466,A466=A467,A467=A468,A468=A469),IF(A469+1&gt;MATCH(0,Input_Lieferant!$B$9:$B$158,-1),"",A469+1),A469),"")</f>
        <v>67</v>
      </c>
      <c r="B470" s="25" t="str">
        <f t="shared" si="14"/>
        <v>001</v>
      </c>
      <c r="C470" s="31"/>
      <c r="D470" s="31"/>
      <c r="F470" s="31"/>
      <c r="G470" s="31"/>
      <c r="H470" s="31"/>
      <c r="I470" s="26" t="str">
        <f t="shared" si="15"/>
        <v>V_EXPORTKONTROLLE</v>
      </c>
      <c r="J470" s="31"/>
      <c r="K470" s="31"/>
      <c r="L470" s="1" t="str">
        <f>IF("X"=_xlfn.IFNA(INDEX(Input_Lieferant!$A$9:$AS$158,MATCH('MARA_KSSK - Klassenzuordnung'!A470,Input_Lieferant!$B$9:$B$158,0),MATCH('MARA_KSSK - Klassenzuordnung'!I470,Input_Lieferant!$8:$8,0))&amp;"",""), "X", "")</f>
        <v/>
      </c>
    </row>
    <row r="471" spans="1:12" x14ac:dyDescent="0.4">
      <c r="A471" s="27">
        <f>IFERROR(IF(AND(A464=A465,A465=A466,A466=A467,A467=A468,A468=A469,A469=A470),IF(A470+1&gt;MATCH(0,Input_Lieferant!$B$9:$B$158,-1),"",A470+1),A470),"")</f>
        <v>68</v>
      </c>
      <c r="B471" s="25" t="str">
        <f t="shared" si="14"/>
        <v>001</v>
      </c>
      <c r="C471" s="31"/>
      <c r="D471" s="31"/>
      <c r="F471" s="31"/>
      <c r="G471" s="31"/>
      <c r="H471" s="31"/>
      <c r="I471" s="26" t="str">
        <f t="shared" si="15"/>
        <v>V_VERTEILUNG_PSD</v>
      </c>
      <c r="J471" s="31"/>
      <c r="K471" s="31"/>
      <c r="L471" s="1" t="str">
        <f>IF("X"=_xlfn.IFNA(INDEX(Grunddaten!$A$1:$R$158,MATCH('MARA_KSSK - Klassenzuordnung'!A471,Grunddaten!$A:$A,0),MATCH('MARA_KSSK - Klassenzuordnung'!I471,Grunddaten!$8:$8,0))&amp;"",""), "X", "")</f>
        <v>X</v>
      </c>
    </row>
    <row r="472" spans="1:12" x14ac:dyDescent="0.4">
      <c r="A472" s="27">
        <f>IFERROR(IF(AND(A465=A466,A466=A467,A467=A468,A468=A469,A469=A470,A470=A471),IF(A471+1&gt;MATCH(0,Input_Lieferant!$B$9:$B$158,-1),"",A471+1),A471),"")</f>
        <v>68</v>
      </c>
      <c r="B472" s="25" t="str">
        <f t="shared" si="14"/>
        <v>001</v>
      </c>
      <c r="C472" s="31"/>
      <c r="D472" s="31"/>
      <c r="F472" s="31"/>
      <c r="G472" s="31"/>
      <c r="H472" s="31"/>
      <c r="I472" s="26" t="str">
        <f t="shared" si="15"/>
        <v>V_VERTEILUNG_RUAG</v>
      </c>
      <c r="J472" s="31"/>
      <c r="K472" s="31"/>
      <c r="L472" s="1" t="str">
        <f>_xlfn.IFNA(INDEX(Grunddaten!$A$1:$R$158,MATCH('MARA_KSSK - Klassenzuordnung'!A472,Grunddaten!$A:$A,0),MATCH('MARA_KSSK - Klassenzuordnung'!I472,Grunddaten!$8:$8,0))&amp;"","")</f>
        <v/>
      </c>
    </row>
    <row r="473" spans="1:12" x14ac:dyDescent="0.4">
      <c r="A473" s="27">
        <f>IFERROR(IF(AND(A466=A467,A467=A468,A468=A469,A469=A470,A470=A471,A471=A472),IF(A472+1&gt;MATCH(0,Input_Lieferant!$B$9:$B$158,-1),"",A472+1),A472),"")</f>
        <v>68</v>
      </c>
      <c r="B473" s="25" t="str">
        <f t="shared" si="14"/>
        <v>001</v>
      </c>
      <c r="C473" s="31"/>
      <c r="D473" s="31"/>
      <c r="F473" s="31"/>
      <c r="G473" s="31"/>
      <c r="H473" s="31"/>
      <c r="I473" s="26" t="str">
        <f t="shared" si="15"/>
        <v>V_ZUSATZDATEN</v>
      </c>
      <c r="J473" s="31"/>
      <c r="K473" s="31"/>
      <c r="L473" s="1" t="str">
        <f>_xlfn.IFNA(INDEX(Grunddaten!$A$1:$R$158,MATCH('MARA_KSSK - Klassenzuordnung'!A473,Grunddaten!$A:$A,0),MATCH('MARA_KSSK - Klassenzuordnung'!I473,Grunddaten!$8:$8,0))&amp;"","")</f>
        <v/>
      </c>
    </row>
    <row r="474" spans="1:12" x14ac:dyDescent="0.4">
      <c r="A474" s="27">
        <f>IFERROR(IF(AND(A467=A468,A468=A469,A469=A470,A470=A471,A471=A472,A472=A473),IF(A473+1&gt;MATCH(0,Input_Lieferant!$B$9:$B$158,-1),"",A473+1),A473),"")</f>
        <v>68</v>
      </c>
      <c r="B474" s="25" t="str">
        <f t="shared" si="14"/>
        <v>001</v>
      </c>
      <c r="C474" s="31"/>
      <c r="D474" s="31"/>
      <c r="F474" s="31"/>
      <c r="G474" s="31"/>
      <c r="H474" s="31"/>
      <c r="I474" s="26" t="str">
        <f t="shared" si="15"/>
        <v>V_AR_NUMMER</v>
      </c>
      <c r="J474" s="31"/>
      <c r="K474" s="31"/>
      <c r="L474" s="1" t="str">
        <f>_xlfn.IFNA(INDEX(Grunddaten!$A$1:$R$158,MATCH('MARA_KSSK - Klassenzuordnung'!A474,Grunddaten!$A:$A,0),MATCH('MARA_KSSK - Klassenzuordnung'!I474,Grunddaten!$8:$8,0))&amp;"","")</f>
        <v/>
      </c>
    </row>
    <row r="475" spans="1:12" x14ac:dyDescent="0.4">
      <c r="A475" s="27">
        <f>IFERROR(IF(AND(A468=A469,A469=A470,A470=A471,A471=A472,A472=A473,A473=A474),IF(A474+1&gt;MATCH(0,Input_Lieferant!$B$9:$B$158,-1),"",A474+1),A474),"")</f>
        <v>68</v>
      </c>
      <c r="B475" s="25" t="str">
        <f t="shared" si="14"/>
        <v>001</v>
      </c>
      <c r="C475" s="31"/>
      <c r="D475" s="31"/>
      <c r="F475" s="31"/>
      <c r="G475" s="31"/>
      <c r="H475" s="31"/>
      <c r="I475" s="26" t="str">
        <f t="shared" si="15"/>
        <v>V_VERTEILUNG</v>
      </c>
      <c r="J475" s="31"/>
      <c r="K475" s="31"/>
      <c r="L475" s="1" t="str">
        <f>_xlfn.IFNA(INDEX(Grunddaten!$A$1:$R$158,MATCH('MARA_KSSK - Klassenzuordnung'!A475,Grunddaten!$A:$A,0),MATCH('MARA_KSSK - Klassenzuordnung'!I475,Grunddaten!$8:$8,0))&amp;"","")</f>
        <v/>
      </c>
    </row>
    <row r="476" spans="1:12" x14ac:dyDescent="0.4">
      <c r="A476" s="27">
        <f>IFERROR(IF(AND(A469=A470,A470=A471,A471=A472,A472=A473,A473=A474,A474=A475),IF(A475+1&gt;MATCH(0,Input_Lieferant!$B$9:$B$158,-1),"",A475+1),A475),"")</f>
        <v>68</v>
      </c>
      <c r="B476" s="25" t="str">
        <f t="shared" si="14"/>
        <v>001</v>
      </c>
      <c r="C476" s="31"/>
      <c r="D476" s="31"/>
      <c r="F476" s="31"/>
      <c r="G476" s="31"/>
      <c r="H476" s="31"/>
      <c r="I476" s="26" t="str">
        <f t="shared" si="15"/>
        <v>V_BM_SBM</v>
      </c>
      <c r="J476" s="31"/>
      <c r="K476" s="31"/>
      <c r="L476" s="1" t="str">
        <f>_xlfn.IFNA(INDEX(Grunddaten!$A$1:$R$158,MATCH('MARA_KSSK - Klassenzuordnung'!A476,Grunddaten!$A:$A,0),MATCH('MARA_KSSK - Klassenzuordnung'!I476,Grunddaten!$8:$8,0))&amp;"","")</f>
        <v/>
      </c>
    </row>
    <row r="477" spans="1:12" x14ac:dyDescent="0.4">
      <c r="A477" s="27">
        <f>IFERROR(IF(AND(A470=A471,A471=A472,A472=A473,A473=A474,A474=A475,A475=A476),IF(A476+1&gt;MATCH(0,Input_Lieferant!$B$9:$B$158,-1),"",A476+1),A476),"")</f>
        <v>68</v>
      </c>
      <c r="B477" s="25" t="str">
        <f t="shared" si="14"/>
        <v>001</v>
      </c>
      <c r="C477" s="31"/>
      <c r="D477" s="31"/>
      <c r="F477" s="31"/>
      <c r="G477" s="31"/>
      <c r="H477" s="31"/>
      <c r="I477" s="26" t="str">
        <f t="shared" si="15"/>
        <v>V_EXPORTKONTROLLE</v>
      </c>
      <c r="J477" s="31"/>
      <c r="K477" s="31"/>
      <c r="L477" s="1" t="str">
        <f>IF("X"=_xlfn.IFNA(INDEX(Input_Lieferant!$A$9:$AS$158,MATCH('MARA_KSSK - Klassenzuordnung'!A477,Input_Lieferant!$B$9:$B$158,0),MATCH('MARA_KSSK - Klassenzuordnung'!I477,Input_Lieferant!$8:$8,0))&amp;"",""), "X", "")</f>
        <v/>
      </c>
    </row>
    <row r="478" spans="1:12" x14ac:dyDescent="0.4">
      <c r="A478" s="27">
        <f>IFERROR(IF(AND(A471=A472,A472=A473,A473=A474,A474=A475,A475=A476,A476=A477),IF(A477+1&gt;MATCH(0,Input_Lieferant!$B$9:$B$158,-1),"",A477+1),A477),"")</f>
        <v>69</v>
      </c>
      <c r="B478" s="25" t="str">
        <f t="shared" si="14"/>
        <v>001</v>
      </c>
      <c r="C478" s="31"/>
      <c r="D478" s="31"/>
      <c r="F478" s="31"/>
      <c r="G478" s="31"/>
      <c r="H478" s="31"/>
      <c r="I478" s="26" t="str">
        <f t="shared" si="15"/>
        <v>V_VERTEILUNG_PSD</v>
      </c>
      <c r="J478" s="31"/>
      <c r="K478" s="31"/>
      <c r="L478" s="1" t="str">
        <f>IF("X"=_xlfn.IFNA(INDEX(Grunddaten!$A$1:$R$158,MATCH('MARA_KSSK - Klassenzuordnung'!A478,Grunddaten!$A:$A,0),MATCH('MARA_KSSK - Klassenzuordnung'!I478,Grunddaten!$8:$8,0))&amp;"",""), "X", "")</f>
        <v/>
      </c>
    </row>
    <row r="479" spans="1:12" x14ac:dyDescent="0.4">
      <c r="A479" s="27">
        <f>IFERROR(IF(AND(A472=A473,A473=A474,A474=A475,A475=A476,A476=A477,A477=A478),IF(A478+1&gt;MATCH(0,Input_Lieferant!$B$9:$B$158,-1),"",A478+1),A478),"")</f>
        <v>69</v>
      </c>
      <c r="B479" s="25" t="str">
        <f t="shared" si="14"/>
        <v>001</v>
      </c>
      <c r="C479" s="31"/>
      <c r="D479" s="31"/>
      <c r="F479" s="31"/>
      <c r="G479" s="31"/>
      <c r="H479" s="31"/>
      <c r="I479" s="26" t="str">
        <f t="shared" si="15"/>
        <v>V_VERTEILUNG_RUAG</v>
      </c>
      <c r="J479" s="31"/>
      <c r="K479" s="31"/>
      <c r="L479" s="1" t="str">
        <f>_xlfn.IFNA(INDEX(Grunddaten!$A$1:$R$158,MATCH('MARA_KSSK - Klassenzuordnung'!A479,Grunddaten!$A:$A,0),MATCH('MARA_KSSK - Klassenzuordnung'!I479,Grunddaten!$8:$8,0))&amp;"","")</f>
        <v>X</v>
      </c>
    </row>
    <row r="480" spans="1:12" x14ac:dyDescent="0.4">
      <c r="A480" s="27">
        <f>IFERROR(IF(AND(A473=A474,A474=A475,A475=A476,A476=A477,A477=A478,A478=A479),IF(A479+1&gt;MATCH(0,Input_Lieferant!$B$9:$B$158,-1),"",A479+1),A479),"")</f>
        <v>69</v>
      </c>
      <c r="B480" s="25" t="str">
        <f t="shared" si="14"/>
        <v>001</v>
      </c>
      <c r="C480" s="31"/>
      <c r="D480" s="31"/>
      <c r="F480" s="31"/>
      <c r="G480" s="31"/>
      <c r="H480" s="31"/>
      <c r="I480" s="26" t="str">
        <f t="shared" si="15"/>
        <v>V_ZUSATZDATEN</v>
      </c>
      <c r="J480" s="31"/>
      <c r="K480" s="31"/>
      <c r="L480" s="1" t="str">
        <f>_xlfn.IFNA(INDEX(Grunddaten!$A$1:$R$158,MATCH('MARA_KSSK - Klassenzuordnung'!A480,Grunddaten!$A:$A,0),MATCH('MARA_KSSK - Klassenzuordnung'!I480,Grunddaten!$8:$8,0))&amp;"","")</f>
        <v/>
      </c>
    </row>
    <row r="481" spans="1:12" x14ac:dyDescent="0.4">
      <c r="A481" s="27">
        <f>IFERROR(IF(AND(A474=A475,A475=A476,A476=A477,A477=A478,A478=A479,A479=A480),IF(A480+1&gt;MATCH(0,Input_Lieferant!$B$9:$B$158,-1),"",A480+1),A480),"")</f>
        <v>69</v>
      </c>
      <c r="B481" s="25" t="str">
        <f t="shared" si="14"/>
        <v>001</v>
      </c>
      <c r="C481" s="31"/>
      <c r="D481" s="31"/>
      <c r="F481" s="31"/>
      <c r="G481" s="31"/>
      <c r="H481" s="31"/>
      <c r="I481" s="26" t="str">
        <f t="shared" si="15"/>
        <v>V_AR_NUMMER</v>
      </c>
      <c r="J481" s="31"/>
      <c r="K481" s="31"/>
      <c r="L481" s="1" t="str">
        <f>_xlfn.IFNA(INDEX(Grunddaten!$A$1:$R$158,MATCH('MARA_KSSK - Klassenzuordnung'!A481,Grunddaten!$A:$A,0),MATCH('MARA_KSSK - Klassenzuordnung'!I481,Grunddaten!$8:$8,0))&amp;"","")</f>
        <v/>
      </c>
    </row>
    <row r="482" spans="1:12" x14ac:dyDescent="0.4">
      <c r="A482" s="27">
        <f>IFERROR(IF(AND(A475=A476,A476=A477,A477=A478,A478=A479,A479=A480,A480=A481),IF(A481+1&gt;MATCH(0,Input_Lieferant!$B$9:$B$158,-1),"",A481+1),A481),"")</f>
        <v>69</v>
      </c>
      <c r="B482" s="25" t="str">
        <f t="shared" si="14"/>
        <v>001</v>
      </c>
      <c r="C482" s="31"/>
      <c r="D482" s="31"/>
      <c r="F482" s="31"/>
      <c r="G482" s="31"/>
      <c r="H482" s="31"/>
      <c r="I482" s="26" t="str">
        <f t="shared" si="15"/>
        <v>V_VERTEILUNG</v>
      </c>
      <c r="J482" s="31"/>
      <c r="K482" s="31"/>
      <c r="L482" s="1" t="str">
        <f>_xlfn.IFNA(INDEX(Grunddaten!$A$1:$R$158,MATCH('MARA_KSSK - Klassenzuordnung'!A482,Grunddaten!$A:$A,0),MATCH('MARA_KSSK - Klassenzuordnung'!I482,Grunddaten!$8:$8,0))&amp;"","")</f>
        <v/>
      </c>
    </row>
    <row r="483" spans="1:12" x14ac:dyDescent="0.4">
      <c r="A483" s="27">
        <f>IFERROR(IF(AND(A476=A477,A477=A478,A478=A479,A479=A480,A480=A481,A481=A482),IF(A482+1&gt;MATCH(0,Input_Lieferant!$B$9:$B$158,-1),"",A482+1),A482),"")</f>
        <v>69</v>
      </c>
      <c r="B483" s="25" t="str">
        <f t="shared" si="14"/>
        <v>001</v>
      </c>
      <c r="C483" s="31"/>
      <c r="D483" s="31"/>
      <c r="F483" s="31"/>
      <c r="G483" s="31"/>
      <c r="H483" s="31"/>
      <c r="I483" s="26" t="str">
        <f t="shared" si="15"/>
        <v>V_BM_SBM</v>
      </c>
      <c r="J483" s="31"/>
      <c r="K483" s="31"/>
      <c r="L483" s="1" t="str">
        <f>_xlfn.IFNA(INDEX(Grunddaten!$A$1:$R$158,MATCH('MARA_KSSK - Klassenzuordnung'!A483,Grunddaten!$A:$A,0),MATCH('MARA_KSSK - Klassenzuordnung'!I483,Grunddaten!$8:$8,0))&amp;"","")</f>
        <v/>
      </c>
    </row>
    <row r="484" spans="1:12" x14ac:dyDescent="0.4">
      <c r="A484" s="27">
        <f>IFERROR(IF(AND(A477=A478,A478=A479,A479=A480,A480=A481,A481=A482,A482=A483),IF(A483+1&gt;MATCH(0,Input_Lieferant!$B$9:$B$158,-1),"",A483+1),A483),"")</f>
        <v>69</v>
      </c>
      <c r="B484" s="25" t="str">
        <f t="shared" si="14"/>
        <v>001</v>
      </c>
      <c r="C484" s="31"/>
      <c r="D484" s="31"/>
      <c r="F484" s="31"/>
      <c r="G484" s="31"/>
      <c r="H484" s="31"/>
      <c r="I484" s="26" t="str">
        <f t="shared" si="15"/>
        <v>V_EXPORTKONTROLLE</v>
      </c>
      <c r="J484" s="31"/>
      <c r="K484" s="31"/>
      <c r="L484" s="1" t="str">
        <f>IF("X"=_xlfn.IFNA(INDEX(Input_Lieferant!$A$9:$AS$158,MATCH('MARA_KSSK - Klassenzuordnung'!A484,Input_Lieferant!$B$9:$B$158,0),MATCH('MARA_KSSK - Klassenzuordnung'!I484,Input_Lieferant!$8:$8,0))&amp;"",""), "X", "")</f>
        <v/>
      </c>
    </row>
    <row r="485" spans="1:12" x14ac:dyDescent="0.4">
      <c r="A485" s="27">
        <f>IFERROR(IF(AND(A478=A479,A479=A480,A480=A481,A481=A482,A482=A483,A483=A484),IF(A484+1&gt;MATCH(0,Input_Lieferant!$B$9:$B$158,-1),"",A484+1),A484),"")</f>
        <v>70</v>
      </c>
      <c r="B485" s="25" t="str">
        <f t="shared" si="14"/>
        <v>001</v>
      </c>
      <c r="C485" s="31"/>
      <c r="D485" s="31"/>
      <c r="F485" s="31"/>
      <c r="G485" s="31"/>
      <c r="H485" s="31"/>
      <c r="I485" s="26" t="str">
        <f t="shared" si="15"/>
        <v>V_VERTEILUNG_PSD</v>
      </c>
      <c r="J485" s="31"/>
      <c r="K485" s="31"/>
      <c r="L485" s="1" t="str">
        <f>IF("X"=_xlfn.IFNA(INDEX(Grunddaten!$A$1:$R$158,MATCH('MARA_KSSK - Klassenzuordnung'!A485,Grunddaten!$A:$A,0),MATCH('MARA_KSSK - Klassenzuordnung'!I485,Grunddaten!$8:$8,0))&amp;"",""), "X", "")</f>
        <v/>
      </c>
    </row>
    <row r="486" spans="1:12" x14ac:dyDescent="0.4">
      <c r="A486" s="27">
        <f>IFERROR(IF(AND(A479=A480,A480=A481,A481=A482,A482=A483,A483=A484,A484=A485),IF(A485+1&gt;MATCH(0,Input_Lieferant!$B$9:$B$158,-1),"",A485+1),A485),"")</f>
        <v>70</v>
      </c>
      <c r="B486" s="25" t="str">
        <f t="shared" si="14"/>
        <v>001</v>
      </c>
      <c r="C486" s="31"/>
      <c r="D486" s="31"/>
      <c r="F486" s="31"/>
      <c r="G486" s="31"/>
      <c r="H486" s="31"/>
      <c r="I486" s="26" t="str">
        <f t="shared" si="15"/>
        <v>V_VERTEILUNG_RUAG</v>
      </c>
      <c r="J486" s="31"/>
      <c r="K486" s="31"/>
      <c r="L486" s="1" t="str">
        <f>_xlfn.IFNA(INDEX(Grunddaten!$A$1:$R$158,MATCH('MARA_KSSK - Klassenzuordnung'!A486,Grunddaten!$A:$A,0),MATCH('MARA_KSSK - Klassenzuordnung'!I486,Grunddaten!$8:$8,0))&amp;"","")</f>
        <v>X</v>
      </c>
    </row>
    <row r="487" spans="1:12" x14ac:dyDescent="0.4">
      <c r="A487" s="27">
        <f>IFERROR(IF(AND(A480=A481,A481=A482,A482=A483,A483=A484,A484=A485,A485=A486),IF(A486+1&gt;MATCH(0,Input_Lieferant!$B$9:$B$158,-1),"",A486+1),A486),"")</f>
        <v>70</v>
      </c>
      <c r="B487" s="25" t="str">
        <f t="shared" si="14"/>
        <v>001</v>
      </c>
      <c r="C487" s="31"/>
      <c r="D487" s="31"/>
      <c r="F487" s="31"/>
      <c r="G487" s="31"/>
      <c r="H487" s="31"/>
      <c r="I487" s="26" t="str">
        <f t="shared" si="15"/>
        <v>V_ZUSATZDATEN</v>
      </c>
      <c r="J487" s="31"/>
      <c r="K487" s="31"/>
      <c r="L487" s="1" t="str">
        <f>_xlfn.IFNA(INDEX(Grunddaten!$A$1:$R$158,MATCH('MARA_KSSK - Klassenzuordnung'!A487,Grunddaten!$A:$A,0),MATCH('MARA_KSSK - Klassenzuordnung'!I487,Grunddaten!$8:$8,0))&amp;"","")</f>
        <v/>
      </c>
    </row>
    <row r="488" spans="1:12" x14ac:dyDescent="0.4">
      <c r="A488" s="27">
        <f>IFERROR(IF(AND(A481=A482,A482=A483,A483=A484,A484=A485,A485=A486,A486=A487),IF(A487+1&gt;MATCH(0,Input_Lieferant!$B$9:$B$158,-1),"",A487+1),A487),"")</f>
        <v>70</v>
      </c>
      <c r="B488" s="25" t="str">
        <f t="shared" si="14"/>
        <v>001</v>
      </c>
      <c r="C488" s="31"/>
      <c r="D488" s="31"/>
      <c r="F488" s="31"/>
      <c r="G488" s="31"/>
      <c r="H488" s="31"/>
      <c r="I488" s="26" t="str">
        <f t="shared" si="15"/>
        <v>V_AR_NUMMER</v>
      </c>
      <c r="J488" s="31"/>
      <c r="K488" s="31"/>
      <c r="L488" s="1" t="str">
        <f>_xlfn.IFNA(INDEX(Grunddaten!$A$1:$R$158,MATCH('MARA_KSSK - Klassenzuordnung'!A488,Grunddaten!$A:$A,0),MATCH('MARA_KSSK - Klassenzuordnung'!I488,Grunddaten!$8:$8,0))&amp;"","")</f>
        <v/>
      </c>
    </row>
    <row r="489" spans="1:12" x14ac:dyDescent="0.4">
      <c r="A489" s="27">
        <f>IFERROR(IF(AND(A482=A483,A483=A484,A484=A485,A485=A486,A486=A487,A487=A488),IF(A488+1&gt;MATCH(0,Input_Lieferant!$B$9:$B$158,-1),"",A488+1),A488),"")</f>
        <v>70</v>
      </c>
      <c r="B489" s="25" t="str">
        <f t="shared" si="14"/>
        <v>001</v>
      </c>
      <c r="C489" s="31"/>
      <c r="D489" s="31"/>
      <c r="F489" s="31"/>
      <c r="G489" s="31"/>
      <c r="H489" s="31"/>
      <c r="I489" s="26" t="str">
        <f t="shared" si="15"/>
        <v>V_VERTEILUNG</v>
      </c>
      <c r="J489" s="31"/>
      <c r="K489" s="31"/>
      <c r="L489" s="1" t="str">
        <f>_xlfn.IFNA(INDEX(Grunddaten!$A$1:$R$158,MATCH('MARA_KSSK - Klassenzuordnung'!A489,Grunddaten!$A:$A,0),MATCH('MARA_KSSK - Klassenzuordnung'!I489,Grunddaten!$8:$8,0))&amp;"","")</f>
        <v/>
      </c>
    </row>
    <row r="490" spans="1:12" x14ac:dyDescent="0.4">
      <c r="A490" s="27">
        <f>IFERROR(IF(AND(A483=A484,A484=A485,A485=A486,A486=A487,A487=A488,A488=A489),IF(A489+1&gt;MATCH(0,Input_Lieferant!$B$9:$B$158,-1),"",A489+1),A489),"")</f>
        <v>70</v>
      </c>
      <c r="B490" s="25" t="str">
        <f t="shared" si="14"/>
        <v>001</v>
      </c>
      <c r="C490" s="31"/>
      <c r="D490" s="31"/>
      <c r="F490" s="31"/>
      <c r="G490" s="31"/>
      <c r="H490" s="31"/>
      <c r="I490" s="26" t="str">
        <f t="shared" si="15"/>
        <v>V_BM_SBM</v>
      </c>
      <c r="J490" s="31"/>
      <c r="K490" s="31"/>
      <c r="L490" s="1" t="str">
        <f>_xlfn.IFNA(INDEX(Grunddaten!$A$1:$R$158,MATCH('MARA_KSSK - Klassenzuordnung'!A490,Grunddaten!$A:$A,0),MATCH('MARA_KSSK - Klassenzuordnung'!I490,Grunddaten!$8:$8,0))&amp;"","")</f>
        <v/>
      </c>
    </row>
    <row r="491" spans="1:12" x14ac:dyDescent="0.4">
      <c r="A491" s="27">
        <f>IFERROR(IF(AND(A484=A485,A485=A486,A486=A487,A487=A488,A488=A489,A489=A490),IF(A490+1&gt;MATCH(0,Input_Lieferant!$B$9:$B$158,-1),"",A490+1),A490),"")</f>
        <v>70</v>
      </c>
      <c r="B491" s="25" t="str">
        <f t="shared" si="14"/>
        <v>001</v>
      </c>
      <c r="C491" s="31"/>
      <c r="D491" s="31"/>
      <c r="F491" s="31"/>
      <c r="G491" s="31"/>
      <c r="H491" s="31"/>
      <c r="I491" s="26" t="str">
        <f t="shared" si="15"/>
        <v>V_EXPORTKONTROLLE</v>
      </c>
      <c r="J491" s="31"/>
      <c r="K491" s="31"/>
      <c r="L491" s="1" t="str">
        <f>IF("X"=_xlfn.IFNA(INDEX(Input_Lieferant!$A$9:$AS$158,MATCH('MARA_KSSK - Klassenzuordnung'!A491,Input_Lieferant!$B$9:$B$158,0),MATCH('MARA_KSSK - Klassenzuordnung'!I491,Input_Lieferant!$8:$8,0))&amp;"",""), "X", "")</f>
        <v/>
      </c>
    </row>
    <row r="492" spans="1:12" x14ac:dyDescent="0.4">
      <c r="A492" s="27">
        <f>IFERROR(IF(AND(A485=A486,A486=A487,A487=A488,A488=A489,A489=A490,A490=A491),IF(A491+1&gt;MATCH(0,Input_Lieferant!$B$9:$B$158,-1),"",A491+1),A491),"")</f>
        <v>71</v>
      </c>
      <c r="B492" s="25" t="str">
        <f t="shared" si="14"/>
        <v>001</v>
      </c>
      <c r="C492" s="31"/>
      <c r="D492" s="31"/>
      <c r="F492" s="31"/>
      <c r="G492" s="31"/>
      <c r="H492" s="31"/>
      <c r="I492" s="26" t="str">
        <f t="shared" si="15"/>
        <v>V_VERTEILUNG_PSD</v>
      </c>
      <c r="J492" s="31"/>
      <c r="K492" s="31"/>
      <c r="L492" s="1" t="str">
        <f>IF("X"=_xlfn.IFNA(INDEX(Grunddaten!$A$1:$R$158,MATCH('MARA_KSSK - Klassenzuordnung'!A492,Grunddaten!$A:$A,0),MATCH('MARA_KSSK - Klassenzuordnung'!I492,Grunddaten!$8:$8,0))&amp;"",""), "X", "")</f>
        <v>X</v>
      </c>
    </row>
    <row r="493" spans="1:12" x14ac:dyDescent="0.4">
      <c r="A493" s="27">
        <f>IFERROR(IF(AND(A486=A487,A487=A488,A488=A489,A489=A490,A490=A491,A491=A492),IF(A492+1&gt;MATCH(0,Input_Lieferant!$B$9:$B$158,-1),"",A492+1),A492),"")</f>
        <v>71</v>
      </c>
      <c r="B493" s="25" t="str">
        <f t="shared" si="14"/>
        <v>001</v>
      </c>
      <c r="C493" s="31"/>
      <c r="D493" s="31"/>
      <c r="F493" s="31"/>
      <c r="G493" s="31"/>
      <c r="H493" s="31"/>
      <c r="I493" s="26" t="str">
        <f t="shared" si="15"/>
        <v>V_VERTEILUNG_RUAG</v>
      </c>
      <c r="J493" s="31"/>
      <c r="K493" s="31"/>
      <c r="L493" s="1" t="str">
        <f>_xlfn.IFNA(INDEX(Grunddaten!$A$1:$R$158,MATCH('MARA_KSSK - Klassenzuordnung'!A493,Grunddaten!$A:$A,0),MATCH('MARA_KSSK - Klassenzuordnung'!I493,Grunddaten!$8:$8,0))&amp;"","")</f>
        <v>X</v>
      </c>
    </row>
    <row r="494" spans="1:12" x14ac:dyDescent="0.4">
      <c r="A494" s="27">
        <f>IFERROR(IF(AND(A487=A488,A488=A489,A489=A490,A490=A491,A491=A492,A492=A493),IF(A493+1&gt;MATCH(0,Input_Lieferant!$B$9:$B$158,-1),"",A493+1),A493),"")</f>
        <v>71</v>
      </c>
      <c r="B494" s="25" t="str">
        <f t="shared" si="14"/>
        <v>001</v>
      </c>
      <c r="C494" s="31"/>
      <c r="D494" s="31"/>
      <c r="F494" s="31"/>
      <c r="G494" s="31"/>
      <c r="H494" s="31"/>
      <c r="I494" s="26" t="str">
        <f t="shared" si="15"/>
        <v>V_ZUSATZDATEN</v>
      </c>
      <c r="J494" s="31"/>
      <c r="K494" s="31"/>
      <c r="L494" s="1" t="str">
        <f>_xlfn.IFNA(INDEX(Grunddaten!$A$1:$R$158,MATCH('MARA_KSSK - Klassenzuordnung'!A494,Grunddaten!$A:$A,0),MATCH('MARA_KSSK - Klassenzuordnung'!I494,Grunddaten!$8:$8,0))&amp;"","")</f>
        <v/>
      </c>
    </row>
    <row r="495" spans="1:12" x14ac:dyDescent="0.4">
      <c r="A495" s="27">
        <f>IFERROR(IF(AND(A488=A489,A489=A490,A490=A491,A491=A492,A492=A493,A493=A494),IF(A494+1&gt;MATCH(0,Input_Lieferant!$B$9:$B$158,-1),"",A494+1),A494),"")</f>
        <v>71</v>
      </c>
      <c r="B495" s="25" t="str">
        <f t="shared" si="14"/>
        <v>001</v>
      </c>
      <c r="C495" s="31"/>
      <c r="D495" s="31"/>
      <c r="F495" s="31"/>
      <c r="G495" s="31"/>
      <c r="H495" s="31"/>
      <c r="I495" s="26" t="str">
        <f t="shared" si="15"/>
        <v>V_AR_NUMMER</v>
      </c>
      <c r="J495" s="31"/>
      <c r="K495" s="31"/>
      <c r="L495" s="1" t="str">
        <f>_xlfn.IFNA(INDEX(Grunddaten!$A$1:$R$158,MATCH('MARA_KSSK - Klassenzuordnung'!A495,Grunddaten!$A:$A,0),MATCH('MARA_KSSK - Klassenzuordnung'!I495,Grunddaten!$8:$8,0))&amp;"","")</f>
        <v/>
      </c>
    </row>
    <row r="496" spans="1:12" x14ac:dyDescent="0.4">
      <c r="A496" s="27">
        <f>IFERROR(IF(AND(A489=A490,A490=A491,A491=A492,A492=A493,A493=A494,A494=A495),IF(A495+1&gt;MATCH(0,Input_Lieferant!$B$9:$B$158,-1),"",A495+1),A495),"")</f>
        <v>71</v>
      </c>
      <c r="B496" s="25" t="str">
        <f t="shared" si="14"/>
        <v>001</v>
      </c>
      <c r="C496" s="31"/>
      <c r="D496" s="31"/>
      <c r="F496" s="31"/>
      <c r="G496" s="31"/>
      <c r="H496" s="31"/>
      <c r="I496" s="26" t="str">
        <f t="shared" si="15"/>
        <v>V_VERTEILUNG</v>
      </c>
      <c r="J496" s="31"/>
      <c r="K496" s="31"/>
      <c r="L496" s="1" t="str">
        <f>_xlfn.IFNA(INDEX(Grunddaten!$A$1:$R$158,MATCH('MARA_KSSK - Klassenzuordnung'!A496,Grunddaten!$A:$A,0),MATCH('MARA_KSSK - Klassenzuordnung'!I496,Grunddaten!$8:$8,0))&amp;"","")</f>
        <v/>
      </c>
    </row>
    <row r="497" spans="1:12" x14ac:dyDescent="0.4">
      <c r="A497" s="27">
        <f>IFERROR(IF(AND(A490=A491,A491=A492,A492=A493,A493=A494,A494=A495,A495=A496),IF(A496+1&gt;MATCH(0,Input_Lieferant!$B$9:$B$158,-1),"",A496+1),A496),"")</f>
        <v>71</v>
      </c>
      <c r="B497" s="25" t="str">
        <f t="shared" si="14"/>
        <v>001</v>
      </c>
      <c r="C497" s="31"/>
      <c r="D497" s="31"/>
      <c r="F497" s="31"/>
      <c r="G497" s="31"/>
      <c r="H497" s="31"/>
      <c r="I497" s="26" t="str">
        <f t="shared" si="15"/>
        <v>V_BM_SBM</v>
      </c>
      <c r="J497" s="31"/>
      <c r="K497" s="31"/>
      <c r="L497" s="1" t="str">
        <f>_xlfn.IFNA(INDEX(Grunddaten!$A$1:$R$158,MATCH('MARA_KSSK - Klassenzuordnung'!A497,Grunddaten!$A:$A,0),MATCH('MARA_KSSK - Klassenzuordnung'!I497,Grunddaten!$8:$8,0))&amp;"","")</f>
        <v/>
      </c>
    </row>
    <row r="498" spans="1:12" x14ac:dyDescent="0.4">
      <c r="A498" s="27">
        <f>IFERROR(IF(AND(A491=A492,A492=A493,A493=A494,A494=A495,A495=A496,A496=A497),IF(A497+1&gt;MATCH(0,Input_Lieferant!$B$9:$B$158,-1),"",A497+1),A497),"")</f>
        <v>71</v>
      </c>
      <c r="B498" s="25" t="str">
        <f t="shared" si="14"/>
        <v>001</v>
      </c>
      <c r="C498" s="31"/>
      <c r="D498" s="31"/>
      <c r="F498" s="31"/>
      <c r="G498" s="31"/>
      <c r="H498" s="31"/>
      <c r="I498" s="26" t="str">
        <f t="shared" si="15"/>
        <v>V_EXPORTKONTROLLE</v>
      </c>
      <c r="J498" s="31"/>
      <c r="K498" s="31"/>
      <c r="L498" s="1" t="str">
        <f>IF("X"=_xlfn.IFNA(INDEX(Input_Lieferant!$A$9:$AS$158,MATCH('MARA_KSSK - Klassenzuordnung'!A498,Input_Lieferant!$B$9:$B$158,0),MATCH('MARA_KSSK - Klassenzuordnung'!I498,Input_Lieferant!$8:$8,0))&amp;"",""), "X", "")</f>
        <v/>
      </c>
    </row>
    <row r="499" spans="1:12" x14ac:dyDescent="0.4">
      <c r="A499" s="27">
        <f>IFERROR(IF(AND(A492=A493,A493=A494,A494=A495,A495=A496,A496=A497,A497=A498),IF(A498+1&gt;MATCH(0,Input_Lieferant!$B$9:$B$158,-1),"",A498+1),A498),"")</f>
        <v>72</v>
      </c>
      <c r="B499" s="25" t="str">
        <f t="shared" si="14"/>
        <v>001</v>
      </c>
      <c r="C499" s="31"/>
      <c r="D499" s="31"/>
      <c r="F499" s="31"/>
      <c r="G499" s="31"/>
      <c r="H499" s="31"/>
      <c r="I499" s="26" t="str">
        <f t="shared" si="15"/>
        <v>V_VERTEILUNG_PSD</v>
      </c>
      <c r="J499" s="31"/>
      <c r="K499" s="31"/>
      <c r="L499" s="1" t="str">
        <f>IF("X"=_xlfn.IFNA(INDEX(Grunddaten!$A$1:$R$158,MATCH('MARA_KSSK - Klassenzuordnung'!A499,Grunddaten!$A:$A,0),MATCH('MARA_KSSK - Klassenzuordnung'!I499,Grunddaten!$8:$8,0))&amp;"",""), "X", "")</f>
        <v>X</v>
      </c>
    </row>
    <row r="500" spans="1:12" x14ac:dyDescent="0.4">
      <c r="A500" s="27">
        <f>IFERROR(IF(AND(A493=A494,A494=A495,A495=A496,A496=A497,A497=A498,A498=A499),IF(A499+1&gt;MATCH(0,Input_Lieferant!$B$9:$B$158,-1),"",A499+1),A499),"")</f>
        <v>72</v>
      </c>
      <c r="B500" s="25" t="str">
        <f t="shared" si="14"/>
        <v>001</v>
      </c>
      <c r="C500" s="31"/>
      <c r="D500" s="31"/>
      <c r="F500" s="31"/>
      <c r="G500" s="31"/>
      <c r="H500" s="31"/>
      <c r="I500" s="26" t="str">
        <f t="shared" si="15"/>
        <v>V_VERTEILUNG_RUAG</v>
      </c>
      <c r="J500" s="31"/>
      <c r="K500" s="31"/>
      <c r="L500" s="1" t="str">
        <f>_xlfn.IFNA(INDEX(Grunddaten!$A$1:$R$158,MATCH('MARA_KSSK - Klassenzuordnung'!A500,Grunddaten!$A:$A,0),MATCH('MARA_KSSK - Klassenzuordnung'!I500,Grunddaten!$8:$8,0))&amp;"","")</f>
        <v>X</v>
      </c>
    </row>
    <row r="501" spans="1:12" x14ac:dyDescent="0.4">
      <c r="A501" s="27">
        <f>IFERROR(IF(AND(A494=A495,A495=A496,A496=A497,A497=A498,A498=A499,A499=A500),IF(A500+1&gt;MATCH(0,Input_Lieferant!$B$9:$B$158,-1),"",A500+1),A500),"")</f>
        <v>72</v>
      </c>
      <c r="B501" s="25" t="str">
        <f t="shared" si="14"/>
        <v>001</v>
      </c>
      <c r="C501" s="31"/>
      <c r="D501" s="31"/>
      <c r="F501" s="31"/>
      <c r="G501" s="31"/>
      <c r="H501" s="31"/>
      <c r="I501" s="26" t="str">
        <f t="shared" si="15"/>
        <v>V_ZUSATZDATEN</v>
      </c>
      <c r="J501" s="31"/>
      <c r="K501" s="31"/>
      <c r="L501" s="1" t="str">
        <f>_xlfn.IFNA(INDEX(Grunddaten!$A$1:$R$158,MATCH('MARA_KSSK - Klassenzuordnung'!A501,Grunddaten!$A:$A,0),MATCH('MARA_KSSK - Klassenzuordnung'!I501,Grunddaten!$8:$8,0))&amp;"","")</f>
        <v/>
      </c>
    </row>
    <row r="502" spans="1:12" x14ac:dyDescent="0.4">
      <c r="A502" s="27">
        <f>IFERROR(IF(AND(A495=A496,A496=A497,A497=A498,A498=A499,A499=A500,A500=A501),IF(A501+1&gt;MATCH(0,Input_Lieferant!$B$9:$B$158,-1),"",A501+1),A501),"")</f>
        <v>72</v>
      </c>
      <c r="B502" s="25" t="str">
        <f t="shared" si="14"/>
        <v>001</v>
      </c>
      <c r="C502" s="31"/>
      <c r="D502" s="31"/>
      <c r="F502" s="31"/>
      <c r="G502" s="31"/>
      <c r="H502" s="31"/>
      <c r="I502" s="26" t="str">
        <f t="shared" si="15"/>
        <v>V_AR_NUMMER</v>
      </c>
      <c r="J502" s="31"/>
      <c r="K502" s="31"/>
      <c r="L502" s="1" t="str">
        <f>_xlfn.IFNA(INDEX(Grunddaten!$A$1:$R$158,MATCH('MARA_KSSK - Klassenzuordnung'!A502,Grunddaten!$A:$A,0),MATCH('MARA_KSSK - Klassenzuordnung'!I502,Grunddaten!$8:$8,0))&amp;"","")</f>
        <v/>
      </c>
    </row>
    <row r="503" spans="1:12" x14ac:dyDescent="0.4">
      <c r="A503" s="27">
        <f>IFERROR(IF(AND(A496=A497,A497=A498,A498=A499,A499=A500,A500=A501,A501=A502),IF(A502+1&gt;MATCH(0,Input_Lieferant!$B$9:$B$158,-1),"",A502+1),A502),"")</f>
        <v>72</v>
      </c>
      <c r="B503" s="25" t="str">
        <f t="shared" si="14"/>
        <v>001</v>
      </c>
      <c r="C503" s="31"/>
      <c r="D503" s="31"/>
      <c r="F503" s="31"/>
      <c r="G503" s="31"/>
      <c r="H503" s="31"/>
      <c r="I503" s="26" t="str">
        <f t="shared" si="15"/>
        <v>V_VERTEILUNG</v>
      </c>
      <c r="J503" s="31"/>
      <c r="K503" s="31"/>
      <c r="L503" s="1" t="str">
        <f>_xlfn.IFNA(INDEX(Grunddaten!$A$1:$R$158,MATCH('MARA_KSSK - Klassenzuordnung'!A503,Grunddaten!$A:$A,0),MATCH('MARA_KSSK - Klassenzuordnung'!I503,Grunddaten!$8:$8,0))&amp;"","")</f>
        <v/>
      </c>
    </row>
    <row r="504" spans="1:12" x14ac:dyDescent="0.4">
      <c r="A504" s="27">
        <f>IFERROR(IF(AND(A497=A498,A498=A499,A499=A500,A500=A501,A501=A502,A502=A503),IF(A503+1&gt;MATCH(0,Input_Lieferant!$B$9:$B$158,-1),"",A503+1),A503),"")</f>
        <v>72</v>
      </c>
      <c r="B504" s="25" t="str">
        <f t="shared" si="14"/>
        <v>001</v>
      </c>
      <c r="C504" s="31"/>
      <c r="D504" s="31"/>
      <c r="F504" s="31"/>
      <c r="G504" s="31"/>
      <c r="H504" s="31"/>
      <c r="I504" s="26" t="str">
        <f t="shared" si="15"/>
        <v>V_BM_SBM</v>
      </c>
      <c r="J504" s="31"/>
      <c r="K504" s="31"/>
      <c r="L504" s="1" t="str">
        <f>_xlfn.IFNA(INDEX(Grunddaten!$A$1:$R$158,MATCH('MARA_KSSK - Klassenzuordnung'!A504,Grunddaten!$A:$A,0),MATCH('MARA_KSSK - Klassenzuordnung'!I504,Grunddaten!$8:$8,0))&amp;"","")</f>
        <v/>
      </c>
    </row>
    <row r="505" spans="1:12" x14ac:dyDescent="0.4">
      <c r="A505" s="27">
        <f>IFERROR(IF(AND(A498=A499,A499=A500,A500=A501,A501=A502,A502=A503,A503=A504),IF(A504+1&gt;MATCH(0,Input_Lieferant!$B$9:$B$158,-1),"",A504+1),A504),"")</f>
        <v>72</v>
      </c>
      <c r="B505" s="25" t="str">
        <f t="shared" si="14"/>
        <v>001</v>
      </c>
      <c r="C505" s="31"/>
      <c r="D505" s="31"/>
      <c r="F505" s="31"/>
      <c r="G505" s="31"/>
      <c r="H505" s="31"/>
      <c r="I505" s="26" t="str">
        <f t="shared" si="15"/>
        <v>V_EXPORTKONTROLLE</v>
      </c>
      <c r="J505" s="31"/>
      <c r="K505" s="31"/>
      <c r="L505" s="1" t="str">
        <f>IF("X"=_xlfn.IFNA(INDEX(Input_Lieferant!$A$9:$AS$158,MATCH('MARA_KSSK - Klassenzuordnung'!A505,Input_Lieferant!$B$9:$B$158,0),MATCH('MARA_KSSK - Klassenzuordnung'!I505,Input_Lieferant!$8:$8,0))&amp;"",""), "X", "")</f>
        <v/>
      </c>
    </row>
    <row r="506" spans="1:12" x14ac:dyDescent="0.4">
      <c r="A506" s="27">
        <f>IFERROR(IF(AND(A499=A500,A500=A501,A501=A502,A502=A503,A503=A504,A504=A505),IF(A505+1&gt;MATCH(0,Input_Lieferant!$B$9:$B$158,-1),"",A505+1),A505),"")</f>
        <v>73</v>
      </c>
      <c r="B506" s="25" t="str">
        <f t="shared" si="14"/>
        <v>001</v>
      </c>
      <c r="C506" s="31"/>
      <c r="D506" s="31"/>
      <c r="F506" s="31"/>
      <c r="G506" s="31"/>
      <c r="H506" s="31"/>
      <c r="I506" s="26" t="str">
        <f t="shared" si="15"/>
        <v>V_VERTEILUNG_PSD</v>
      </c>
      <c r="J506" s="31"/>
      <c r="K506" s="31"/>
      <c r="L506" s="1" t="str">
        <f>IF("X"=_xlfn.IFNA(INDEX(Grunddaten!$A$1:$R$158,MATCH('MARA_KSSK - Klassenzuordnung'!A506,Grunddaten!$A:$A,0),MATCH('MARA_KSSK - Klassenzuordnung'!I506,Grunddaten!$8:$8,0))&amp;"",""), "X", "")</f>
        <v/>
      </c>
    </row>
    <row r="507" spans="1:12" x14ac:dyDescent="0.4">
      <c r="A507" s="27">
        <f>IFERROR(IF(AND(A500=A501,A501=A502,A502=A503,A503=A504,A504=A505,A505=A506),IF(A506+1&gt;MATCH(0,Input_Lieferant!$B$9:$B$158,-1),"",A506+1),A506),"")</f>
        <v>73</v>
      </c>
      <c r="B507" s="25" t="str">
        <f t="shared" si="14"/>
        <v>001</v>
      </c>
      <c r="C507" s="31"/>
      <c r="D507" s="31"/>
      <c r="F507" s="31"/>
      <c r="G507" s="31"/>
      <c r="H507" s="31"/>
      <c r="I507" s="26" t="str">
        <f t="shared" si="15"/>
        <v>V_VERTEILUNG_RUAG</v>
      </c>
      <c r="J507" s="31"/>
      <c r="K507" s="31"/>
      <c r="L507" s="1" t="str">
        <f>_xlfn.IFNA(INDEX(Grunddaten!$A$1:$R$158,MATCH('MARA_KSSK - Klassenzuordnung'!A507,Grunddaten!$A:$A,0),MATCH('MARA_KSSK - Klassenzuordnung'!I507,Grunddaten!$8:$8,0))&amp;"","")</f>
        <v/>
      </c>
    </row>
    <row r="508" spans="1:12" x14ac:dyDescent="0.4">
      <c r="A508" s="27">
        <f>IFERROR(IF(AND(A501=A502,A502=A503,A503=A504,A504=A505,A505=A506,A506=A507),IF(A507+1&gt;MATCH(0,Input_Lieferant!$B$9:$B$158,-1),"",A507+1),A507),"")</f>
        <v>73</v>
      </c>
      <c r="B508" s="25" t="str">
        <f t="shared" si="14"/>
        <v>001</v>
      </c>
      <c r="C508" s="31"/>
      <c r="D508" s="31"/>
      <c r="F508" s="31"/>
      <c r="G508" s="31"/>
      <c r="H508" s="31"/>
      <c r="I508" s="26" t="str">
        <f t="shared" si="15"/>
        <v>V_ZUSATZDATEN</v>
      </c>
      <c r="J508" s="31"/>
      <c r="K508" s="31"/>
      <c r="L508" s="1" t="str">
        <f>_xlfn.IFNA(INDEX(Grunddaten!$A$1:$R$158,MATCH('MARA_KSSK - Klassenzuordnung'!A508,Grunddaten!$A:$A,0),MATCH('MARA_KSSK - Klassenzuordnung'!I508,Grunddaten!$8:$8,0))&amp;"","")</f>
        <v/>
      </c>
    </row>
    <row r="509" spans="1:12" x14ac:dyDescent="0.4">
      <c r="A509" s="27">
        <f>IFERROR(IF(AND(A502=A503,A503=A504,A504=A505,A505=A506,A506=A507,A507=A508),IF(A508+1&gt;MATCH(0,Input_Lieferant!$B$9:$B$158,-1),"",A508+1),A508),"")</f>
        <v>73</v>
      </c>
      <c r="B509" s="25" t="str">
        <f t="shared" si="14"/>
        <v>001</v>
      </c>
      <c r="C509" s="31"/>
      <c r="D509" s="31"/>
      <c r="F509" s="31"/>
      <c r="G509" s="31"/>
      <c r="H509" s="31"/>
      <c r="I509" s="26" t="str">
        <f t="shared" si="15"/>
        <v>V_AR_NUMMER</v>
      </c>
      <c r="J509" s="31"/>
      <c r="K509" s="31"/>
      <c r="L509" s="1" t="str">
        <f>_xlfn.IFNA(INDEX(Grunddaten!$A$1:$R$158,MATCH('MARA_KSSK - Klassenzuordnung'!A509,Grunddaten!$A:$A,0),MATCH('MARA_KSSK - Klassenzuordnung'!I509,Grunddaten!$8:$8,0))&amp;"","")</f>
        <v/>
      </c>
    </row>
    <row r="510" spans="1:12" x14ac:dyDescent="0.4">
      <c r="A510" s="27">
        <f>IFERROR(IF(AND(A503=A504,A504=A505,A505=A506,A506=A507,A507=A508,A508=A509),IF(A509+1&gt;MATCH(0,Input_Lieferant!$B$9:$B$158,-1),"",A509+1),A509),"")</f>
        <v>73</v>
      </c>
      <c r="B510" s="25" t="str">
        <f t="shared" si="14"/>
        <v>001</v>
      </c>
      <c r="C510" s="31"/>
      <c r="D510" s="31"/>
      <c r="F510" s="31"/>
      <c r="G510" s="31"/>
      <c r="H510" s="31"/>
      <c r="I510" s="26" t="str">
        <f t="shared" si="15"/>
        <v>V_VERTEILUNG</v>
      </c>
      <c r="J510" s="31"/>
      <c r="K510" s="31"/>
      <c r="L510" s="1" t="str">
        <f>_xlfn.IFNA(INDEX(Grunddaten!$A$1:$R$158,MATCH('MARA_KSSK - Klassenzuordnung'!A510,Grunddaten!$A:$A,0),MATCH('MARA_KSSK - Klassenzuordnung'!I510,Grunddaten!$8:$8,0))&amp;"","")</f>
        <v/>
      </c>
    </row>
    <row r="511" spans="1:12" x14ac:dyDescent="0.4">
      <c r="A511" s="27">
        <f>IFERROR(IF(AND(A504=A505,A505=A506,A506=A507,A507=A508,A508=A509,A509=A510),IF(A510+1&gt;MATCH(0,Input_Lieferant!$B$9:$B$158,-1),"",A510+1),A510),"")</f>
        <v>73</v>
      </c>
      <c r="B511" s="25" t="str">
        <f t="shared" si="14"/>
        <v>001</v>
      </c>
      <c r="C511" s="31"/>
      <c r="D511" s="31"/>
      <c r="F511" s="31"/>
      <c r="G511" s="31"/>
      <c r="H511" s="31"/>
      <c r="I511" s="26" t="str">
        <f t="shared" si="15"/>
        <v>V_BM_SBM</v>
      </c>
      <c r="J511" s="31"/>
      <c r="K511" s="31"/>
      <c r="L511" s="1" t="str">
        <f>_xlfn.IFNA(INDEX(Grunddaten!$A$1:$R$158,MATCH('MARA_KSSK - Klassenzuordnung'!A511,Grunddaten!$A:$A,0),MATCH('MARA_KSSK - Klassenzuordnung'!I511,Grunddaten!$8:$8,0))&amp;"","")</f>
        <v/>
      </c>
    </row>
    <row r="512" spans="1:12" x14ac:dyDescent="0.4">
      <c r="A512" s="27">
        <f>IFERROR(IF(AND(A505=A506,A506=A507,A507=A508,A508=A509,A509=A510,A510=A511),IF(A511+1&gt;MATCH(0,Input_Lieferant!$B$9:$B$158,-1),"",A511+1),A511),"")</f>
        <v>73</v>
      </c>
      <c r="B512" s="25" t="str">
        <f t="shared" si="14"/>
        <v>001</v>
      </c>
      <c r="C512" s="31"/>
      <c r="D512" s="31"/>
      <c r="F512" s="31"/>
      <c r="G512" s="31"/>
      <c r="H512" s="31"/>
      <c r="I512" s="26" t="str">
        <f t="shared" si="15"/>
        <v>V_EXPORTKONTROLLE</v>
      </c>
      <c r="J512" s="31"/>
      <c r="K512" s="31"/>
      <c r="L512" s="1" t="str">
        <f>IF("X"=_xlfn.IFNA(INDEX(Input_Lieferant!$A$9:$AS$158,MATCH('MARA_KSSK - Klassenzuordnung'!A512,Input_Lieferant!$B$9:$B$158,0),MATCH('MARA_KSSK - Klassenzuordnung'!I512,Input_Lieferant!$8:$8,0))&amp;"",""), "X", "")</f>
        <v/>
      </c>
    </row>
    <row r="513" spans="1:12" x14ac:dyDescent="0.4">
      <c r="A513" s="27">
        <f>IFERROR(IF(AND(A506=A507,A507=A508,A508=A509,A509=A510,A510=A511,A511=A512),IF(A512+1&gt;MATCH(0,Input_Lieferant!$B$9:$B$158,-1),"",A512+1),A512),"")</f>
        <v>74</v>
      </c>
      <c r="B513" s="25" t="str">
        <f t="shared" si="14"/>
        <v>001</v>
      </c>
      <c r="C513" s="31"/>
      <c r="D513" s="31"/>
      <c r="F513" s="31"/>
      <c r="G513" s="31"/>
      <c r="H513" s="31"/>
      <c r="I513" s="26" t="str">
        <f t="shared" si="15"/>
        <v>V_VERTEILUNG_PSD</v>
      </c>
      <c r="J513" s="31"/>
      <c r="K513" s="31"/>
      <c r="L513" s="1" t="str">
        <f>IF("X"=_xlfn.IFNA(INDEX(Grunddaten!$A$1:$R$158,MATCH('MARA_KSSK - Klassenzuordnung'!A513,Grunddaten!$A:$A,0),MATCH('MARA_KSSK - Klassenzuordnung'!I513,Grunddaten!$8:$8,0))&amp;"",""), "X", "")</f>
        <v/>
      </c>
    </row>
    <row r="514" spans="1:12" x14ac:dyDescent="0.4">
      <c r="A514" s="27">
        <f>IFERROR(IF(AND(A507=A508,A508=A509,A509=A510,A510=A511,A511=A512,A512=A513),IF(A513+1&gt;MATCH(0,Input_Lieferant!$B$9:$B$158,-1),"",A513+1),A513),"")</f>
        <v>74</v>
      </c>
      <c r="B514" s="25" t="str">
        <f t="shared" ref="B514:B577" si="16">IF(A514="","","001")</f>
        <v>001</v>
      </c>
      <c r="C514" s="31"/>
      <c r="D514" s="31"/>
      <c r="F514" s="31"/>
      <c r="G514" s="31"/>
      <c r="H514" s="31"/>
      <c r="I514" s="26" t="str">
        <f t="shared" si="15"/>
        <v>V_VERTEILUNG_RUAG</v>
      </c>
      <c r="J514" s="31"/>
      <c r="K514" s="31"/>
      <c r="L514" s="1" t="str">
        <f>_xlfn.IFNA(INDEX(Grunddaten!$A$1:$R$158,MATCH('MARA_KSSK - Klassenzuordnung'!A514,Grunddaten!$A:$A,0),MATCH('MARA_KSSK - Klassenzuordnung'!I514,Grunddaten!$8:$8,0))&amp;"","")</f>
        <v/>
      </c>
    </row>
    <row r="515" spans="1:12" x14ac:dyDescent="0.4">
      <c r="A515" s="27">
        <f>IFERROR(IF(AND(A508=A509,A509=A510,A510=A511,A511=A512,A512=A513,A513=A514),IF(A514+1&gt;MATCH(0,Input_Lieferant!$B$9:$B$158,-1),"",A514+1),A514),"")</f>
        <v>74</v>
      </c>
      <c r="B515" s="25" t="str">
        <f t="shared" si="16"/>
        <v>001</v>
      </c>
      <c r="C515" s="31"/>
      <c r="D515" s="31"/>
      <c r="F515" s="31"/>
      <c r="G515" s="31"/>
      <c r="H515" s="31"/>
      <c r="I515" s="26" t="str">
        <f t="shared" si="15"/>
        <v>V_ZUSATZDATEN</v>
      </c>
      <c r="J515" s="31"/>
      <c r="K515" s="31"/>
      <c r="L515" s="1" t="str">
        <f>_xlfn.IFNA(INDEX(Grunddaten!$A$1:$R$158,MATCH('MARA_KSSK - Klassenzuordnung'!A515,Grunddaten!$A:$A,0),MATCH('MARA_KSSK - Klassenzuordnung'!I515,Grunddaten!$8:$8,0))&amp;"","")</f>
        <v/>
      </c>
    </row>
    <row r="516" spans="1:12" x14ac:dyDescent="0.4">
      <c r="A516" s="27">
        <f>IFERROR(IF(AND(A509=A510,A510=A511,A511=A512,A512=A513,A513=A514,A514=A515),IF(A515+1&gt;MATCH(0,Input_Lieferant!$B$9:$B$158,-1),"",A515+1),A515),"")</f>
        <v>74</v>
      </c>
      <c r="B516" s="25" t="str">
        <f t="shared" si="16"/>
        <v>001</v>
      </c>
      <c r="C516" s="31"/>
      <c r="D516" s="31"/>
      <c r="F516" s="31"/>
      <c r="G516" s="31"/>
      <c r="H516" s="31"/>
      <c r="I516" s="26" t="str">
        <f t="shared" si="15"/>
        <v>V_AR_NUMMER</v>
      </c>
      <c r="J516" s="31"/>
      <c r="K516" s="31"/>
      <c r="L516" s="1" t="str">
        <f>_xlfn.IFNA(INDEX(Grunddaten!$A$1:$R$158,MATCH('MARA_KSSK - Klassenzuordnung'!A516,Grunddaten!$A:$A,0),MATCH('MARA_KSSK - Klassenzuordnung'!I516,Grunddaten!$8:$8,0))&amp;"","")</f>
        <v/>
      </c>
    </row>
    <row r="517" spans="1:12" x14ac:dyDescent="0.4">
      <c r="A517" s="27">
        <f>IFERROR(IF(AND(A510=A511,A511=A512,A512=A513,A513=A514,A514=A515,A515=A516),IF(A516+1&gt;MATCH(0,Input_Lieferant!$B$9:$B$158,-1),"",A516+1),A516),"")</f>
        <v>74</v>
      </c>
      <c r="B517" s="25" t="str">
        <f t="shared" si="16"/>
        <v>001</v>
      </c>
      <c r="C517" s="31"/>
      <c r="D517" s="31"/>
      <c r="F517" s="31"/>
      <c r="G517" s="31"/>
      <c r="H517" s="31"/>
      <c r="I517" s="26" t="str">
        <f t="shared" si="15"/>
        <v>V_VERTEILUNG</v>
      </c>
      <c r="J517" s="31"/>
      <c r="K517" s="31"/>
      <c r="L517" s="1" t="str">
        <f>_xlfn.IFNA(INDEX(Grunddaten!$A$1:$R$158,MATCH('MARA_KSSK - Klassenzuordnung'!A517,Grunddaten!$A:$A,0),MATCH('MARA_KSSK - Klassenzuordnung'!I517,Grunddaten!$8:$8,0))&amp;"","")</f>
        <v/>
      </c>
    </row>
    <row r="518" spans="1:12" x14ac:dyDescent="0.4">
      <c r="A518" s="27">
        <f>IFERROR(IF(AND(A511=A512,A512=A513,A513=A514,A514=A515,A515=A516,A516=A517),IF(A517+1&gt;MATCH(0,Input_Lieferant!$B$9:$B$158,-1),"",A517+1),A517),"")</f>
        <v>74</v>
      </c>
      <c r="B518" s="25" t="str">
        <f t="shared" si="16"/>
        <v>001</v>
      </c>
      <c r="C518" s="31"/>
      <c r="D518" s="31"/>
      <c r="F518" s="31"/>
      <c r="G518" s="31"/>
      <c r="H518" s="31"/>
      <c r="I518" s="26" t="str">
        <f t="shared" si="15"/>
        <v>V_BM_SBM</v>
      </c>
      <c r="J518" s="31"/>
      <c r="K518" s="31"/>
      <c r="L518" s="1" t="str">
        <f>_xlfn.IFNA(INDEX(Grunddaten!$A$1:$R$158,MATCH('MARA_KSSK - Klassenzuordnung'!A518,Grunddaten!$A:$A,0),MATCH('MARA_KSSK - Klassenzuordnung'!I518,Grunddaten!$8:$8,0))&amp;"","")</f>
        <v/>
      </c>
    </row>
    <row r="519" spans="1:12" x14ac:dyDescent="0.4">
      <c r="A519" s="27">
        <f>IFERROR(IF(AND(A512=A513,A513=A514,A514=A515,A515=A516,A516=A517,A517=A518),IF(A518+1&gt;MATCH(0,Input_Lieferant!$B$9:$B$158,-1),"",A518+1),A518),"")</f>
        <v>74</v>
      </c>
      <c r="B519" s="25" t="str">
        <f t="shared" si="16"/>
        <v>001</v>
      </c>
      <c r="C519" s="31"/>
      <c r="D519" s="31"/>
      <c r="F519" s="31"/>
      <c r="G519" s="31"/>
      <c r="H519" s="31"/>
      <c r="I519" s="26" t="str">
        <f t="shared" si="15"/>
        <v>V_EXPORTKONTROLLE</v>
      </c>
      <c r="J519" s="31"/>
      <c r="K519" s="31"/>
      <c r="L519" s="1" t="str">
        <f>IF("X"=_xlfn.IFNA(INDEX(Input_Lieferant!$A$9:$AS$158,MATCH('MARA_KSSK - Klassenzuordnung'!A519,Input_Lieferant!$B$9:$B$158,0),MATCH('MARA_KSSK - Klassenzuordnung'!I519,Input_Lieferant!$8:$8,0))&amp;"",""), "X", "")</f>
        <v/>
      </c>
    </row>
    <row r="520" spans="1:12" x14ac:dyDescent="0.4">
      <c r="A520" s="27">
        <f>IFERROR(IF(AND(A513=A514,A514=A515,A515=A516,A516=A517,A517=A518,A518=A519),IF(A519+1&gt;MATCH(0,Input_Lieferant!$B$9:$B$158,-1),"",A519+1),A519),"")</f>
        <v>75</v>
      </c>
      <c r="B520" s="25" t="str">
        <f t="shared" si="16"/>
        <v>001</v>
      </c>
      <c r="C520" s="31"/>
      <c r="D520" s="31"/>
      <c r="F520" s="31"/>
      <c r="G520" s="31"/>
      <c r="H520" s="31"/>
      <c r="I520" s="26" t="str">
        <f t="shared" si="15"/>
        <v>V_VERTEILUNG_PSD</v>
      </c>
      <c r="J520" s="31"/>
      <c r="K520" s="31"/>
      <c r="L520" s="1" t="str">
        <f>IF("X"=_xlfn.IFNA(INDEX(Grunddaten!$A$1:$R$158,MATCH('MARA_KSSK - Klassenzuordnung'!A520,Grunddaten!$A:$A,0),MATCH('MARA_KSSK - Klassenzuordnung'!I520,Grunddaten!$8:$8,0))&amp;"",""), "X", "")</f>
        <v>X</v>
      </c>
    </row>
    <row r="521" spans="1:12" x14ac:dyDescent="0.4">
      <c r="A521" s="27">
        <f>IFERROR(IF(AND(A514=A515,A515=A516,A516=A517,A517=A518,A518=A519,A519=A520),IF(A520+1&gt;MATCH(0,Input_Lieferant!$B$9:$B$158,-1),"",A520+1),A520),"")</f>
        <v>75</v>
      </c>
      <c r="B521" s="25" t="str">
        <f t="shared" si="16"/>
        <v>001</v>
      </c>
      <c r="C521" s="31"/>
      <c r="D521" s="31"/>
      <c r="F521" s="31"/>
      <c r="G521" s="31"/>
      <c r="H521" s="31"/>
      <c r="I521" s="26" t="str">
        <f t="shared" ref="I521:I584" si="17">IF(A521="","",I514)</f>
        <v>V_VERTEILUNG_RUAG</v>
      </c>
      <c r="J521" s="31"/>
      <c r="K521" s="31"/>
      <c r="L521" s="1" t="str">
        <f>_xlfn.IFNA(INDEX(Grunddaten!$A$1:$R$158,MATCH('MARA_KSSK - Klassenzuordnung'!A521,Grunddaten!$A:$A,0),MATCH('MARA_KSSK - Klassenzuordnung'!I521,Grunddaten!$8:$8,0))&amp;"","")</f>
        <v>X</v>
      </c>
    </row>
    <row r="522" spans="1:12" x14ac:dyDescent="0.4">
      <c r="A522" s="27">
        <f>IFERROR(IF(AND(A515=A516,A516=A517,A517=A518,A518=A519,A519=A520,A520=A521),IF(A521+1&gt;MATCH(0,Input_Lieferant!$B$9:$B$158,-1),"",A521+1),A521),"")</f>
        <v>75</v>
      </c>
      <c r="B522" s="25" t="str">
        <f t="shared" si="16"/>
        <v>001</v>
      </c>
      <c r="C522" s="31"/>
      <c r="D522" s="31"/>
      <c r="F522" s="31"/>
      <c r="G522" s="31"/>
      <c r="H522" s="31"/>
      <c r="I522" s="26" t="str">
        <f t="shared" si="17"/>
        <v>V_ZUSATZDATEN</v>
      </c>
      <c r="J522" s="31"/>
      <c r="K522" s="31"/>
      <c r="L522" s="1" t="str">
        <f>_xlfn.IFNA(INDEX(Grunddaten!$A$1:$R$158,MATCH('MARA_KSSK - Klassenzuordnung'!A522,Grunddaten!$A:$A,0),MATCH('MARA_KSSK - Klassenzuordnung'!I522,Grunddaten!$8:$8,0))&amp;"","")</f>
        <v/>
      </c>
    </row>
    <row r="523" spans="1:12" x14ac:dyDescent="0.4">
      <c r="A523" s="27">
        <f>IFERROR(IF(AND(A516=A517,A517=A518,A518=A519,A519=A520,A520=A521,A521=A522),IF(A522+1&gt;MATCH(0,Input_Lieferant!$B$9:$B$158,-1),"",A522+1),A522),"")</f>
        <v>75</v>
      </c>
      <c r="B523" s="25" t="str">
        <f t="shared" si="16"/>
        <v>001</v>
      </c>
      <c r="C523" s="31"/>
      <c r="D523" s="31"/>
      <c r="F523" s="31"/>
      <c r="G523" s="31"/>
      <c r="H523" s="31"/>
      <c r="I523" s="26" t="str">
        <f t="shared" si="17"/>
        <v>V_AR_NUMMER</v>
      </c>
      <c r="J523" s="31"/>
      <c r="K523" s="31"/>
      <c r="L523" s="1" t="str">
        <f>_xlfn.IFNA(INDEX(Grunddaten!$A$1:$R$158,MATCH('MARA_KSSK - Klassenzuordnung'!A523,Grunddaten!$A:$A,0),MATCH('MARA_KSSK - Klassenzuordnung'!I523,Grunddaten!$8:$8,0))&amp;"","")</f>
        <v/>
      </c>
    </row>
    <row r="524" spans="1:12" x14ac:dyDescent="0.4">
      <c r="A524" s="27">
        <f>IFERROR(IF(AND(A517=A518,A518=A519,A519=A520,A520=A521,A521=A522,A522=A523),IF(A523+1&gt;MATCH(0,Input_Lieferant!$B$9:$B$158,-1),"",A523+1),A523),"")</f>
        <v>75</v>
      </c>
      <c r="B524" s="25" t="str">
        <f t="shared" si="16"/>
        <v>001</v>
      </c>
      <c r="C524" s="31"/>
      <c r="D524" s="31"/>
      <c r="F524" s="31"/>
      <c r="G524" s="31"/>
      <c r="H524" s="31"/>
      <c r="I524" s="26" t="str">
        <f t="shared" si="17"/>
        <v>V_VERTEILUNG</v>
      </c>
      <c r="J524" s="31"/>
      <c r="K524" s="31"/>
      <c r="L524" s="1" t="str">
        <f>_xlfn.IFNA(INDEX(Grunddaten!$A$1:$R$158,MATCH('MARA_KSSK - Klassenzuordnung'!A524,Grunddaten!$A:$A,0),MATCH('MARA_KSSK - Klassenzuordnung'!I524,Grunddaten!$8:$8,0))&amp;"","")</f>
        <v/>
      </c>
    </row>
    <row r="525" spans="1:12" x14ac:dyDescent="0.4">
      <c r="A525" s="27">
        <f>IFERROR(IF(AND(A518=A519,A519=A520,A520=A521,A521=A522,A522=A523,A523=A524),IF(A524+1&gt;MATCH(0,Input_Lieferant!$B$9:$B$158,-1),"",A524+1),A524),"")</f>
        <v>75</v>
      </c>
      <c r="B525" s="25" t="str">
        <f t="shared" si="16"/>
        <v>001</v>
      </c>
      <c r="C525" s="31"/>
      <c r="D525" s="31"/>
      <c r="F525" s="31"/>
      <c r="G525" s="31"/>
      <c r="H525" s="31"/>
      <c r="I525" s="26" t="str">
        <f t="shared" si="17"/>
        <v>V_BM_SBM</v>
      </c>
      <c r="J525" s="31"/>
      <c r="K525" s="31"/>
      <c r="L525" s="1" t="str">
        <f>_xlfn.IFNA(INDEX(Grunddaten!$A$1:$R$158,MATCH('MARA_KSSK - Klassenzuordnung'!A525,Grunddaten!$A:$A,0),MATCH('MARA_KSSK - Klassenzuordnung'!I525,Grunddaten!$8:$8,0))&amp;"","")</f>
        <v/>
      </c>
    </row>
    <row r="526" spans="1:12" x14ac:dyDescent="0.4">
      <c r="A526" s="27">
        <f>IFERROR(IF(AND(A519=A520,A520=A521,A521=A522,A522=A523,A523=A524,A524=A525),IF(A525+1&gt;MATCH(0,Input_Lieferant!$B$9:$B$158,-1),"",A525+1),A525),"")</f>
        <v>75</v>
      </c>
      <c r="B526" s="25" t="str">
        <f t="shared" si="16"/>
        <v>001</v>
      </c>
      <c r="C526" s="31"/>
      <c r="D526" s="31"/>
      <c r="F526" s="31"/>
      <c r="G526" s="31"/>
      <c r="H526" s="31"/>
      <c r="I526" s="26" t="str">
        <f t="shared" si="17"/>
        <v>V_EXPORTKONTROLLE</v>
      </c>
      <c r="J526" s="31"/>
      <c r="K526" s="31"/>
      <c r="L526" s="1" t="str">
        <f>IF("X"=_xlfn.IFNA(INDEX(Input_Lieferant!$A$9:$AS$158,MATCH('MARA_KSSK - Klassenzuordnung'!A526,Input_Lieferant!$B$9:$B$158,0),MATCH('MARA_KSSK - Klassenzuordnung'!I526,Input_Lieferant!$8:$8,0))&amp;"",""), "X", "")</f>
        <v/>
      </c>
    </row>
    <row r="527" spans="1:12" x14ac:dyDescent="0.4">
      <c r="A527" s="27">
        <f>IFERROR(IF(AND(A520=A521,A521=A522,A522=A523,A523=A524,A524=A525,A525=A526),IF(A526+1&gt;MATCH(0,Input_Lieferant!$B$9:$B$158,-1),"",A526+1),A526),"")</f>
        <v>76</v>
      </c>
      <c r="B527" s="25" t="str">
        <f t="shared" si="16"/>
        <v>001</v>
      </c>
      <c r="C527" s="31"/>
      <c r="D527" s="31"/>
      <c r="F527" s="31"/>
      <c r="G527" s="31"/>
      <c r="H527" s="31"/>
      <c r="I527" s="26" t="str">
        <f t="shared" si="17"/>
        <v>V_VERTEILUNG_PSD</v>
      </c>
      <c r="J527" s="31"/>
      <c r="K527" s="31"/>
      <c r="L527" s="1" t="str">
        <f>IF("X"=_xlfn.IFNA(INDEX(Grunddaten!$A$1:$R$158,MATCH('MARA_KSSK - Klassenzuordnung'!A527,Grunddaten!$A:$A,0),MATCH('MARA_KSSK - Klassenzuordnung'!I527,Grunddaten!$8:$8,0))&amp;"",""), "X", "")</f>
        <v>X</v>
      </c>
    </row>
    <row r="528" spans="1:12" x14ac:dyDescent="0.4">
      <c r="A528" s="27">
        <f>IFERROR(IF(AND(A521=A522,A522=A523,A523=A524,A524=A525,A525=A526,A526=A527),IF(A527+1&gt;MATCH(0,Input_Lieferant!$B$9:$B$158,-1),"",A527+1),A527),"")</f>
        <v>76</v>
      </c>
      <c r="B528" s="25" t="str">
        <f t="shared" si="16"/>
        <v>001</v>
      </c>
      <c r="C528" s="31"/>
      <c r="D528" s="31"/>
      <c r="F528" s="31"/>
      <c r="G528" s="31"/>
      <c r="H528" s="31"/>
      <c r="I528" s="26" t="str">
        <f t="shared" si="17"/>
        <v>V_VERTEILUNG_RUAG</v>
      </c>
      <c r="J528" s="31"/>
      <c r="K528" s="31"/>
      <c r="L528" s="1" t="str">
        <f>_xlfn.IFNA(INDEX(Grunddaten!$A$1:$R$158,MATCH('MARA_KSSK - Klassenzuordnung'!A528,Grunddaten!$A:$A,0),MATCH('MARA_KSSK - Klassenzuordnung'!I528,Grunddaten!$8:$8,0))&amp;"","")</f>
        <v/>
      </c>
    </row>
    <row r="529" spans="1:12" x14ac:dyDescent="0.4">
      <c r="A529" s="27">
        <f>IFERROR(IF(AND(A522=A523,A523=A524,A524=A525,A525=A526,A526=A527,A527=A528),IF(A528+1&gt;MATCH(0,Input_Lieferant!$B$9:$B$158,-1),"",A528+1),A528),"")</f>
        <v>76</v>
      </c>
      <c r="B529" s="25" t="str">
        <f t="shared" si="16"/>
        <v>001</v>
      </c>
      <c r="C529" s="31"/>
      <c r="D529" s="31"/>
      <c r="F529" s="31"/>
      <c r="G529" s="31"/>
      <c r="H529" s="31"/>
      <c r="I529" s="26" t="str">
        <f t="shared" si="17"/>
        <v>V_ZUSATZDATEN</v>
      </c>
      <c r="J529" s="31"/>
      <c r="K529" s="31"/>
      <c r="L529" s="1" t="str">
        <f>_xlfn.IFNA(INDEX(Grunddaten!$A$1:$R$158,MATCH('MARA_KSSK - Klassenzuordnung'!A529,Grunddaten!$A:$A,0),MATCH('MARA_KSSK - Klassenzuordnung'!I529,Grunddaten!$8:$8,0))&amp;"","")</f>
        <v/>
      </c>
    </row>
    <row r="530" spans="1:12" x14ac:dyDescent="0.4">
      <c r="A530" s="27">
        <f>IFERROR(IF(AND(A523=A524,A524=A525,A525=A526,A526=A527,A527=A528,A528=A529),IF(A529+1&gt;MATCH(0,Input_Lieferant!$B$9:$B$158,-1),"",A529+1),A529),"")</f>
        <v>76</v>
      </c>
      <c r="B530" s="25" t="str">
        <f t="shared" si="16"/>
        <v>001</v>
      </c>
      <c r="C530" s="31"/>
      <c r="D530" s="31"/>
      <c r="F530" s="31"/>
      <c r="G530" s="31"/>
      <c r="H530" s="31"/>
      <c r="I530" s="26" t="str">
        <f t="shared" si="17"/>
        <v>V_AR_NUMMER</v>
      </c>
      <c r="J530" s="31"/>
      <c r="K530" s="31"/>
      <c r="L530" s="1" t="str">
        <f>_xlfn.IFNA(INDEX(Grunddaten!$A$1:$R$158,MATCH('MARA_KSSK - Klassenzuordnung'!A530,Grunddaten!$A:$A,0),MATCH('MARA_KSSK - Klassenzuordnung'!I530,Grunddaten!$8:$8,0))&amp;"","")</f>
        <v/>
      </c>
    </row>
    <row r="531" spans="1:12" x14ac:dyDescent="0.4">
      <c r="A531" s="27">
        <f>IFERROR(IF(AND(A524=A525,A525=A526,A526=A527,A527=A528,A528=A529,A529=A530),IF(A530+1&gt;MATCH(0,Input_Lieferant!$B$9:$B$158,-1),"",A530+1),A530),"")</f>
        <v>76</v>
      </c>
      <c r="B531" s="25" t="str">
        <f t="shared" si="16"/>
        <v>001</v>
      </c>
      <c r="C531" s="31"/>
      <c r="D531" s="31"/>
      <c r="F531" s="31"/>
      <c r="G531" s="31"/>
      <c r="H531" s="31"/>
      <c r="I531" s="26" t="str">
        <f t="shared" si="17"/>
        <v>V_VERTEILUNG</v>
      </c>
      <c r="J531" s="31"/>
      <c r="K531" s="31"/>
      <c r="L531" s="1" t="str">
        <f>_xlfn.IFNA(INDEX(Grunddaten!$A$1:$R$158,MATCH('MARA_KSSK - Klassenzuordnung'!A531,Grunddaten!$A:$A,0),MATCH('MARA_KSSK - Klassenzuordnung'!I531,Grunddaten!$8:$8,0))&amp;"","")</f>
        <v/>
      </c>
    </row>
    <row r="532" spans="1:12" x14ac:dyDescent="0.4">
      <c r="A532" s="27">
        <f>IFERROR(IF(AND(A525=A526,A526=A527,A527=A528,A528=A529,A529=A530,A530=A531),IF(A531+1&gt;MATCH(0,Input_Lieferant!$B$9:$B$158,-1),"",A531+1),A531),"")</f>
        <v>76</v>
      </c>
      <c r="B532" s="25" t="str">
        <f t="shared" si="16"/>
        <v>001</v>
      </c>
      <c r="C532" s="31"/>
      <c r="D532" s="31"/>
      <c r="F532" s="31"/>
      <c r="G532" s="31"/>
      <c r="H532" s="31"/>
      <c r="I532" s="26" t="str">
        <f t="shared" si="17"/>
        <v>V_BM_SBM</v>
      </c>
      <c r="J532" s="31"/>
      <c r="K532" s="31"/>
      <c r="L532" s="1" t="str">
        <f>_xlfn.IFNA(INDEX(Grunddaten!$A$1:$R$158,MATCH('MARA_KSSK - Klassenzuordnung'!A532,Grunddaten!$A:$A,0),MATCH('MARA_KSSK - Klassenzuordnung'!I532,Grunddaten!$8:$8,0))&amp;"","")</f>
        <v/>
      </c>
    </row>
    <row r="533" spans="1:12" x14ac:dyDescent="0.4">
      <c r="A533" s="27">
        <f>IFERROR(IF(AND(A526=A527,A527=A528,A528=A529,A529=A530,A530=A531,A531=A532),IF(A532+1&gt;MATCH(0,Input_Lieferant!$B$9:$B$158,-1),"",A532+1),A532),"")</f>
        <v>76</v>
      </c>
      <c r="B533" s="25" t="str">
        <f t="shared" si="16"/>
        <v>001</v>
      </c>
      <c r="C533" s="31"/>
      <c r="D533" s="31"/>
      <c r="F533" s="31"/>
      <c r="G533" s="31"/>
      <c r="H533" s="31"/>
      <c r="I533" s="26" t="str">
        <f t="shared" si="17"/>
        <v>V_EXPORTKONTROLLE</v>
      </c>
      <c r="J533" s="31"/>
      <c r="K533" s="31"/>
      <c r="L533" s="1" t="str">
        <f>IF("X"=_xlfn.IFNA(INDEX(Input_Lieferant!$A$9:$AS$158,MATCH('MARA_KSSK - Klassenzuordnung'!A533,Input_Lieferant!$B$9:$B$158,0),MATCH('MARA_KSSK - Klassenzuordnung'!I533,Input_Lieferant!$8:$8,0))&amp;"",""), "X", "")</f>
        <v/>
      </c>
    </row>
    <row r="534" spans="1:12" x14ac:dyDescent="0.4">
      <c r="A534" s="27">
        <f>IFERROR(IF(AND(A527=A528,A528=A529,A529=A530,A530=A531,A531=A532,A532=A533),IF(A533+1&gt;MATCH(0,Input_Lieferant!$B$9:$B$158,-1),"",A533+1),A533),"")</f>
        <v>77</v>
      </c>
      <c r="B534" s="25" t="str">
        <f t="shared" si="16"/>
        <v>001</v>
      </c>
      <c r="C534" s="31"/>
      <c r="D534" s="31"/>
      <c r="F534" s="31"/>
      <c r="G534" s="31"/>
      <c r="H534" s="31"/>
      <c r="I534" s="26" t="str">
        <f t="shared" si="17"/>
        <v>V_VERTEILUNG_PSD</v>
      </c>
      <c r="J534" s="31"/>
      <c r="K534" s="31"/>
      <c r="L534" s="1" t="str">
        <f>IF("X"=_xlfn.IFNA(INDEX(Grunddaten!$A$1:$R$158,MATCH('MARA_KSSK - Klassenzuordnung'!A534,Grunddaten!$A:$A,0),MATCH('MARA_KSSK - Klassenzuordnung'!I534,Grunddaten!$8:$8,0))&amp;"",""), "X", "")</f>
        <v/>
      </c>
    </row>
    <row r="535" spans="1:12" x14ac:dyDescent="0.4">
      <c r="A535" s="27">
        <f>IFERROR(IF(AND(A528=A529,A529=A530,A530=A531,A531=A532,A532=A533,A533=A534),IF(A534+1&gt;MATCH(0,Input_Lieferant!$B$9:$B$158,-1),"",A534+1),A534),"")</f>
        <v>77</v>
      </c>
      <c r="B535" s="25" t="str">
        <f t="shared" si="16"/>
        <v>001</v>
      </c>
      <c r="C535" s="31"/>
      <c r="D535" s="31"/>
      <c r="F535" s="31"/>
      <c r="G535" s="31"/>
      <c r="H535" s="31"/>
      <c r="I535" s="26" t="str">
        <f t="shared" si="17"/>
        <v>V_VERTEILUNG_RUAG</v>
      </c>
      <c r="J535" s="31"/>
      <c r="K535" s="31"/>
      <c r="L535" s="1" t="str">
        <f>_xlfn.IFNA(INDEX(Grunddaten!$A$1:$R$158,MATCH('MARA_KSSK - Klassenzuordnung'!A535,Grunddaten!$A:$A,0),MATCH('MARA_KSSK - Klassenzuordnung'!I535,Grunddaten!$8:$8,0))&amp;"","")</f>
        <v/>
      </c>
    </row>
    <row r="536" spans="1:12" x14ac:dyDescent="0.4">
      <c r="A536" s="27">
        <f>IFERROR(IF(AND(A529=A530,A530=A531,A531=A532,A532=A533,A533=A534,A534=A535),IF(A535+1&gt;MATCH(0,Input_Lieferant!$B$9:$B$158,-1),"",A535+1),A535),"")</f>
        <v>77</v>
      </c>
      <c r="B536" s="25" t="str">
        <f t="shared" si="16"/>
        <v>001</v>
      </c>
      <c r="C536" s="31"/>
      <c r="D536" s="31"/>
      <c r="F536" s="31"/>
      <c r="G536" s="31"/>
      <c r="H536" s="31"/>
      <c r="I536" s="26" t="str">
        <f t="shared" si="17"/>
        <v>V_ZUSATZDATEN</v>
      </c>
      <c r="J536" s="31"/>
      <c r="K536" s="31"/>
      <c r="L536" s="1" t="str">
        <f>_xlfn.IFNA(INDEX(Grunddaten!$A$1:$R$158,MATCH('MARA_KSSK - Klassenzuordnung'!A536,Grunddaten!$A:$A,0),MATCH('MARA_KSSK - Klassenzuordnung'!I536,Grunddaten!$8:$8,0))&amp;"","")</f>
        <v/>
      </c>
    </row>
    <row r="537" spans="1:12" x14ac:dyDescent="0.4">
      <c r="A537" s="27">
        <f>IFERROR(IF(AND(A530=A531,A531=A532,A532=A533,A533=A534,A534=A535,A535=A536),IF(A536+1&gt;MATCH(0,Input_Lieferant!$B$9:$B$158,-1),"",A536+1),A536),"")</f>
        <v>77</v>
      </c>
      <c r="B537" s="25" t="str">
        <f t="shared" si="16"/>
        <v>001</v>
      </c>
      <c r="C537" s="31"/>
      <c r="D537" s="31"/>
      <c r="F537" s="31"/>
      <c r="G537" s="31"/>
      <c r="H537" s="31"/>
      <c r="I537" s="26" t="str">
        <f t="shared" si="17"/>
        <v>V_AR_NUMMER</v>
      </c>
      <c r="J537" s="31"/>
      <c r="K537" s="31"/>
      <c r="L537" s="1" t="str">
        <f>_xlfn.IFNA(INDEX(Grunddaten!$A$1:$R$158,MATCH('MARA_KSSK - Klassenzuordnung'!A537,Grunddaten!$A:$A,0),MATCH('MARA_KSSK - Klassenzuordnung'!I537,Grunddaten!$8:$8,0))&amp;"","")</f>
        <v/>
      </c>
    </row>
    <row r="538" spans="1:12" x14ac:dyDescent="0.4">
      <c r="A538" s="27">
        <f>IFERROR(IF(AND(A531=A532,A532=A533,A533=A534,A534=A535,A535=A536,A536=A537),IF(A537+1&gt;MATCH(0,Input_Lieferant!$B$9:$B$158,-1),"",A537+1),A537),"")</f>
        <v>77</v>
      </c>
      <c r="B538" s="25" t="str">
        <f t="shared" si="16"/>
        <v>001</v>
      </c>
      <c r="C538" s="31"/>
      <c r="D538" s="31"/>
      <c r="F538" s="31"/>
      <c r="G538" s="31"/>
      <c r="H538" s="31"/>
      <c r="I538" s="26" t="str">
        <f t="shared" si="17"/>
        <v>V_VERTEILUNG</v>
      </c>
      <c r="J538" s="31"/>
      <c r="K538" s="31"/>
      <c r="L538" s="1" t="str">
        <f>_xlfn.IFNA(INDEX(Grunddaten!$A$1:$R$158,MATCH('MARA_KSSK - Klassenzuordnung'!A538,Grunddaten!$A:$A,0),MATCH('MARA_KSSK - Klassenzuordnung'!I538,Grunddaten!$8:$8,0))&amp;"","")</f>
        <v/>
      </c>
    </row>
    <row r="539" spans="1:12" x14ac:dyDescent="0.4">
      <c r="A539" s="27">
        <f>IFERROR(IF(AND(A532=A533,A533=A534,A534=A535,A535=A536,A536=A537,A537=A538),IF(A538+1&gt;MATCH(0,Input_Lieferant!$B$9:$B$158,-1),"",A538+1),A538),"")</f>
        <v>77</v>
      </c>
      <c r="B539" s="25" t="str">
        <f t="shared" si="16"/>
        <v>001</v>
      </c>
      <c r="C539" s="31"/>
      <c r="D539" s="31"/>
      <c r="F539" s="31"/>
      <c r="G539" s="31"/>
      <c r="H539" s="31"/>
      <c r="I539" s="26" t="str">
        <f t="shared" si="17"/>
        <v>V_BM_SBM</v>
      </c>
      <c r="J539" s="31"/>
      <c r="K539" s="31"/>
      <c r="L539" s="1" t="str">
        <f>_xlfn.IFNA(INDEX(Grunddaten!$A$1:$R$158,MATCH('MARA_KSSK - Klassenzuordnung'!A539,Grunddaten!$A:$A,0),MATCH('MARA_KSSK - Klassenzuordnung'!I539,Grunddaten!$8:$8,0))&amp;"","")</f>
        <v/>
      </c>
    </row>
    <row r="540" spans="1:12" x14ac:dyDescent="0.4">
      <c r="A540" s="27">
        <f>IFERROR(IF(AND(A533=A534,A534=A535,A535=A536,A536=A537,A537=A538,A538=A539),IF(A539+1&gt;MATCH(0,Input_Lieferant!$B$9:$B$158,-1),"",A539+1),A539),"")</f>
        <v>77</v>
      </c>
      <c r="B540" s="25" t="str">
        <f t="shared" si="16"/>
        <v>001</v>
      </c>
      <c r="C540" s="31"/>
      <c r="D540" s="31"/>
      <c r="F540" s="31"/>
      <c r="G540" s="31"/>
      <c r="H540" s="31"/>
      <c r="I540" s="26" t="str">
        <f t="shared" si="17"/>
        <v>V_EXPORTKONTROLLE</v>
      </c>
      <c r="J540" s="31"/>
      <c r="K540" s="31"/>
      <c r="L540" s="1" t="str">
        <f>IF("X"=_xlfn.IFNA(INDEX(Input_Lieferant!$A$9:$AS$158,MATCH('MARA_KSSK - Klassenzuordnung'!A540,Input_Lieferant!$B$9:$B$158,0),MATCH('MARA_KSSK - Klassenzuordnung'!I540,Input_Lieferant!$8:$8,0))&amp;"",""), "X", "")</f>
        <v/>
      </c>
    </row>
    <row r="541" spans="1:12" x14ac:dyDescent="0.4">
      <c r="A541" s="27">
        <f>IFERROR(IF(AND(A534=A535,A535=A536,A536=A537,A537=A538,A538=A539,A539=A540),IF(A540+1&gt;MATCH(0,Input_Lieferant!$B$9:$B$158,-1),"",A540+1),A540),"")</f>
        <v>78</v>
      </c>
      <c r="B541" s="25" t="str">
        <f t="shared" si="16"/>
        <v>001</v>
      </c>
      <c r="C541" s="31"/>
      <c r="D541" s="31"/>
      <c r="F541" s="31"/>
      <c r="G541" s="31"/>
      <c r="H541" s="31"/>
      <c r="I541" s="26" t="str">
        <f t="shared" si="17"/>
        <v>V_VERTEILUNG_PSD</v>
      </c>
      <c r="J541" s="31"/>
      <c r="K541" s="31"/>
      <c r="L541" s="1" t="str">
        <f>IF("X"=_xlfn.IFNA(INDEX(Grunddaten!$A$1:$R$158,MATCH('MARA_KSSK - Klassenzuordnung'!A541,Grunddaten!$A:$A,0),MATCH('MARA_KSSK - Klassenzuordnung'!I541,Grunddaten!$8:$8,0))&amp;"",""), "X", "")</f>
        <v/>
      </c>
    </row>
    <row r="542" spans="1:12" x14ac:dyDescent="0.4">
      <c r="A542" s="27">
        <f>IFERROR(IF(AND(A535=A536,A536=A537,A537=A538,A538=A539,A539=A540,A540=A541),IF(A541+1&gt;MATCH(0,Input_Lieferant!$B$9:$B$158,-1),"",A541+1),A541),"")</f>
        <v>78</v>
      </c>
      <c r="B542" s="25" t="str">
        <f t="shared" si="16"/>
        <v>001</v>
      </c>
      <c r="C542" s="31"/>
      <c r="D542" s="31"/>
      <c r="F542" s="31"/>
      <c r="G542" s="31"/>
      <c r="H542" s="31"/>
      <c r="I542" s="26" t="str">
        <f t="shared" si="17"/>
        <v>V_VERTEILUNG_RUAG</v>
      </c>
      <c r="J542" s="31"/>
      <c r="K542" s="31"/>
      <c r="L542" s="1" t="str">
        <f>_xlfn.IFNA(INDEX(Grunddaten!$A$1:$R$158,MATCH('MARA_KSSK - Klassenzuordnung'!A542,Grunddaten!$A:$A,0),MATCH('MARA_KSSK - Klassenzuordnung'!I542,Grunddaten!$8:$8,0))&amp;"","")</f>
        <v/>
      </c>
    </row>
    <row r="543" spans="1:12" x14ac:dyDescent="0.4">
      <c r="A543" s="27">
        <f>IFERROR(IF(AND(A536=A537,A537=A538,A538=A539,A539=A540,A540=A541,A541=A542),IF(A542+1&gt;MATCH(0,Input_Lieferant!$B$9:$B$158,-1),"",A542+1),A542),"")</f>
        <v>78</v>
      </c>
      <c r="B543" s="25" t="str">
        <f t="shared" si="16"/>
        <v>001</v>
      </c>
      <c r="C543" s="31"/>
      <c r="D543" s="31"/>
      <c r="F543" s="31"/>
      <c r="G543" s="31"/>
      <c r="H543" s="31"/>
      <c r="I543" s="26" t="str">
        <f t="shared" si="17"/>
        <v>V_ZUSATZDATEN</v>
      </c>
      <c r="J543" s="31"/>
      <c r="K543" s="31"/>
      <c r="L543" s="1" t="str">
        <f>_xlfn.IFNA(INDEX(Grunddaten!$A$1:$R$158,MATCH('MARA_KSSK - Klassenzuordnung'!A543,Grunddaten!$A:$A,0),MATCH('MARA_KSSK - Klassenzuordnung'!I543,Grunddaten!$8:$8,0))&amp;"","")</f>
        <v/>
      </c>
    </row>
    <row r="544" spans="1:12" x14ac:dyDescent="0.4">
      <c r="A544" s="27">
        <f>IFERROR(IF(AND(A537=A538,A538=A539,A539=A540,A540=A541,A541=A542,A542=A543),IF(A543+1&gt;MATCH(0,Input_Lieferant!$B$9:$B$158,-1),"",A543+1),A543),"")</f>
        <v>78</v>
      </c>
      <c r="B544" s="25" t="str">
        <f t="shared" si="16"/>
        <v>001</v>
      </c>
      <c r="C544" s="31"/>
      <c r="D544" s="31"/>
      <c r="F544" s="31"/>
      <c r="G544" s="31"/>
      <c r="H544" s="31"/>
      <c r="I544" s="26" t="str">
        <f t="shared" si="17"/>
        <v>V_AR_NUMMER</v>
      </c>
      <c r="J544" s="31"/>
      <c r="K544" s="31"/>
      <c r="L544" s="1" t="str">
        <f>_xlfn.IFNA(INDEX(Grunddaten!$A$1:$R$158,MATCH('MARA_KSSK - Klassenzuordnung'!A544,Grunddaten!$A:$A,0),MATCH('MARA_KSSK - Klassenzuordnung'!I544,Grunddaten!$8:$8,0))&amp;"","")</f>
        <v/>
      </c>
    </row>
    <row r="545" spans="1:12" x14ac:dyDescent="0.4">
      <c r="A545" s="27">
        <f>IFERROR(IF(AND(A538=A539,A539=A540,A540=A541,A541=A542,A542=A543,A543=A544),IF(A544+1&gt;MATCH(0,Input_Lieferant!$B$9:$B$158,-1),"",A544+1),A544),"")</f>
        <v>78</v>
      </c>
      <c r="B545" s="25" t="str">
        <f t="shared" si="16"/>
        <v>001</v>
      </c>
      <c r="C545" s="31"/>
      <c r="D545" s="31"/>
      <c r="F545" s="31"/>
      <c r="G545" s="31"/>
      <c r="H545" s="31"/>
      <c r="I545" s="26" t="str">
        <f t="shared" si="17"/>
        <v>V_VERTEILUNG</v>
      </c>
      <c r="J545" s="31"/>
      <c r="K545" s="31"/>
      <c r="L545" s="1" t="str">
        <f>_xlfn.IFNA(INDEX(Grunddaten!$A$1:$R$158,MATCH('MARA_KSSK - Klassenzuordnung'!A545,Grunddaten!$A:$A,0),MATCH('MARA_KSSK - Klassenzuordnung'!I545,Grunddaten!$8:$8,0))&amp;"","")</f>
        <v/>
      </c>
    </row>
    <row r="546" spans="1:12" x14ac:dyDescent="0.4">
      <c r="A546" s="27">
        <f>IFERROR(IF(AND(A539=A540,A540=A541,A541=A542,A542=A543,A543=A544,A544=A545),IF(A545+1&gt;MATCH(0,Input_Lieferant!$B$9:$B$158,-1),"",A545+1),A545),"")</f>
        <v>78</v>
      </c>
      <c r="B546" s="25" t="str">
        <f t="shared" si="16"/>
        <v>001</v>
      </c>
      <c r="C546" s="31"/>
      <c r="D546" s="31"/>
      <c r="F546" s="31"/>
      <c r="G546" s="31"/>
      <c r="H546" s="31"/>
      <c r="I546" s="26" t="str">
        <f t="shared" si="17"/>
        <v>V_BM_SBM</v>
      </c>
      <c r="J546" s="31"/>
      <c r="K546" s="31"/>
      <c r="L546" s="1" t="str">
        <f>_xlfn.IFNA(INDEX(Grunddaten!$A$1:$R$158,MATCH('MARA_KSSK - Klassenzuordnung'!A546,Grunddaten!$A:$A,0),MATCH('MARA_KSSK - Klassenzuordnung'!I546,Grunddaten!$8:$8,0))&amp;"","")</f>
        <v/>
      </c>
    </row>
    <row r="547" spans="1:12" x14ac:dyDescent="0.4">
      <c r="A547" s="27">
        <f>IFERROR(IF(AND(A540=A541,A541=A542,A542=A543,A543=A544,A544=A545,A545=A546),IF(A546+1&gt;MATCH(0,Input_Lieferant!$B$9:$B$158,-1),"",A546+1),A546),"")</f>
        <v>78</v>
      </c>
      <c r="B547" s="25" t="str">
        <f t="shared" si="16"/>
        <v>001</v>
      </c>
      <c r="C547" s="31"/>
      <c r="D547" s="31"/>
      <c r="F547" s="31"/>
      <c r="G547" s="31"/>
      <c r="H547" s="31"/>
      <c r="I547" s="26" t="str">
        <f t="shared" si="17"/>
        <v>V_EXPORTKONTROLLE</v>
      </c>
      <c r="J547" s="31"/>
      <c r="K547" s="31"/>
      <c r="L547" s="1" t="str">
        <f>IF("X"=_xlfn.IFNA(INDEX(Input_Lieferant!$A$9:$AS$158,MATCH('MARA_KSSK - Klassenzuordnung'!A547,Input_Lieferant!$B$9:$B$158,0),MATCH('MARA_KSSK - Klassenzuordnung'!I547,Input_Lieferant!$8:$8,0))&amp;"",""), "X", "")</f>
        <v/>
      </c>
    </row>
    <row r="548" spans="1:12" x14ac:dyDescent="0.4">
      <c r="A548" s="27">
        <f>IFERROR(IF(AND(A541=A542,A542=A543,A543=A544,A544=A545,A545=A546,A546=A547),IF(A547+1&gt;MATCH(0,Input_Lieferant!$B$9:$B$158,-1),"",A547+1),A547),"")</f>
        <v>79</v>
      </c>
      <c r="B548" s="25" t="str">
        <f t="shared" si="16"/>
        <v>001</v>
      </c>
      <c r="C548" s="31"/>
      <c r="D548" s="31"/>
      <c r="F548" s="31"/>
      <c r="G548" s="31"/>
      <c r="H548" s="31"/>
      <c r="I548" s="26" t="str">
        <f t="shared" si="17"/>
        <v>V_VERTEILUNG_PSD</v>
      </c>
      <c r="J548" s="31"/>
      <c r="K548" s="31"/>
      <c r="L548" s="1" t="str">
        <f>IF("X"=_xlfn.IFNA(INDEX(Grunddaten!$A$1:$R$158,MATCH('MARA_KSSK - Klassenzuordnung'!A548,Grunddaten!$A:$A,0),MATCH('MARA_KSSK - Klassenzuordnung'!I548,Grunddaten!$8:$8,0))&amp;"",""), "X", "")</f>
        <v>X</v>
      </c>
    </row>
    <row r="549" spans="1:12" x14ac:dyDescent="0.4">
      <c r="A549" s="27">
        <f>IFERROR(IF(AND(A542=A543,A543=A544,A544=A545,A545=A546,A546=A547,A547=A548),IF(A548+1&gt;MATCH(0,Input_Lieferant!$B$9:$B$158,-1),"",A548+1),A548),"")</f>
        <v>79</v>
      </c>
      <c r="B549" s="25" t="str">
        <f t="shared" si="16"/>
        <v>001</v>
      </c>
      <c r="C549" s="31"/>
      <c r="D549" s="31"/>
      <c r="F549" s="31"/>
      <c r="G549" s="31"/>
      <c r="H549" s="31"/>
      <c r="I549" s="26" t="str">
        <f t="shared" si="17"/>
        <v>V_VERTEILUNG_RUAG</v>
      </c>
      <c r="J549" s="31"/>
      <c r="K549" s="31"/>
      <c r="L549" s="1" t="str">
        <f>_xlfn.IFNA(INDEX(Grunddaten!$A$1:$R$158,MATCH('MARA_KSSK - Klassenzuordnung'!A549,Grunddaten!$A:$A,0),MATCH('MARA_KSSK - Klassenzuordnung'!I549,Grunddaten!$8:$8,0))&amp;"","")</f>
        <v/>
      </c>
    </row>
    <row r="550" spans="1:12" x14ac:dyDescent="0.4">
      <c r="A550" s="27">
        <f>IFERROR(IF(AND(A543=A544,A544=A545,A545=A546,A546=A547,A547=A548,A548=A549),IF(A549+1&gt;MATCH(0,Input_Lieferant!$B$9:$B$158,-1),"",A549+1),A549),"")</f>
        <v>79</v>
      </c>
      <c r="B550" s="25" t="str">
        <f t="shared" si="16"/>
        <v>001</v>
      </c>
      <c r="C550" s="31"/>
      <c r="D550" s="31"/>
      <c r="F550" s="31"/>
      <c r="G550" s="31"/>
      <c r="H550" s="31"/>
      <c r="I550" s="26" t="str">
        <f t="shared" si="17"/>
        <v>V_ZUSATZDATEN</v>
      </c>
      <c r="J550" s="31"/>
      <c r="K550" s="31"/>
      <c r="L550" s="1" t="str">
        <f>_xlfn.IFNA(INDEX(Grunddaten!$A$1:$R$158,MATCH('MARA_KSSK - Klassenzuordnung'!A550,Grunddaten!$A:$A,0),MATCH('MARA_KSSK - Klassenzuordnung'!I550,Grunddaten!$8:$8,0))&amp;"","")</f>
        <v/>
      </c>
    </row>
    <row r="551" spans="1:12" x14ac:dyDescent="0.4">
      <c r="A551" s="27">
        <f>IFERROR(IF(AND(A544=A545,A545=A546,A546=A547,A547=A548,A548=A549,A549=A550),IF(A550+1&gt;MATCH(0,Input_Lieferant!$B$9:$B$158,-1),"",A550+1),A550),"")</f>
        <v>79</v>
      </c>
      <c r="B551" s="25" t="str">
        <f t="shared" si="16"/>
        <v>001</v>
      </c>
      <c r="C551" s="31"/>
      <c r="D551" s="31"/>
      <c r="F551" s="31"/>
      <c r="G551" s="31"/>
      <c r="H551" s="31"/>
      <c r="I551" s="26" t="str">
        <f t="shared" si="17"/>
        <v>V_AR_NUMMER</v>
      </c>
      <c r="J551" s="31"/>
      <c r="K551" s="31"/>
      <c r="L551" s="1" t="str">
        <f>_xlfn.IFNA(INDEX(Grunddaten!$A$1:$R$158,MATCH('MARA_KSSK - Klassenzuordnung'!A551,Grunddaten!$A:$A,0),MATCH('MARA_KSSK - Klassenzuordnung'!I551,Grunddaten!$8:$8,0))&amp;"","")</f>
        <v/>
      </c>
    </row>
    <row r="552" spans="1:12" x14ac:dyDescent="0.4">
      <c r="A552" s="27">
        <f>IFERROR(IF(AND(A545=A546,A546=A547,A547=A548,A548=A549,A549=A550,A550=A551),IF(A551+1&gt;MATCH(0,Input_Lieferant!$B$9:$B$158,-1),"",A551+1),A551),"")</f>
        <v>79</v>
      </c>
      <c r="B552" s="25" t="str">
        <f t="shared" si="16"/>
        <v>001</v>
      </c>
      <c r="C552" s="31"/>
      <c r="D552" s="31"/>
      <c r="F552" s="31"/>
      <c r="G552" s="31"/>
      <c r="H552" s="31"/>
      <c r="I552" s="26" t="str">
        <f t="shared" si="17"/>
        <v>V_VERTEILUNG</v>
      </c>
      <c r="J552" s="31"/>
      <c r="K552" s="31"/>
      <c r="L552" s="1" t="str">
        <f>_xlfn.IFNA(INDEX(Grunddaten!$A$1:$R$158,MATCH('MARA_KSSK - Klassenzuordnung'!A552,Grunddaten!$A:$A,0),MATCH('MARA_KSSK - Klassenzuordnung'!I552,Grunddaten!$8:$8,0))&amp;"","")</f>
        <v/>
      </c>
    </row>
    <row r="553" spans="1:12" x14ac:dyDescent="0.4">
      <c r="A553" s="27">
        <f>IFERROR(IF(AND(A546=A547,A547=A548,A548=A549,A549=A550,A550=A551,A551=A552),IF(A552+1&gt;MATCH(0,Input_Lieferant!$B$9:$B$158,-1),"",A552+1),A552),"")</f>
        <v>79</v>
      </c>
      <c r="B553" s="25" t="str">
        <f t="shared" si="16"/>
        <v>001</v>
      </c>
      <c r="C553" s="31"/>
      <c r="D553" s="31"/>
      <c r="F553" s="31"/>
      <c r="G553" s="31"/>
      <c r="H553" s="31"/>
      <c r="I553" s="26" t="str">
        <f t="shared" si="17"/>
        <v>V_BM_SBM</v>
      </c>
      <c r="J553" s="31"/>
      <c r="K553" s="31"/>
      <c r="L553" s="1" t="str">
        <f>_xlfn.IFNA(INDEX(Grunddaten!$A$1:$R$158,MATCH('MARA_KSSK - Klassenzuordnung'!A553,Grunddaten!$A:$A,0),MATCH('MARA_KSSK - Klassenzuordnung'!I553,Grunddaten!$8:$8,0))&amp;"","")</f>
        <v/>
      </c>
    </row>
    <row r="554" spans="1:12" x14ac:dyDescent="0.4">
      <c r="A554" s="27">
        <f>IFERROR(IF(AND(A547=A548,A548=A549,A549=A550,A550=A551,A551=A552,A552=A553),IF(A553+1&gt;MATCH(0,Input_Lieferant!$B$9:$B$158,-1),"",A553+1),A553),"")</f>
        <v>79</v>
      </c>
      <c r="B554" s="25" t="str">
        <f t="shared" si="16"/>
        <v>001</v>
      </c>
      <c r="C554" s="31"/>
      <c r="D554" s="31"/>
      <c r="F554" s="31"/>
      <c r="G554" s="31"/>
      <c r="H554" s="31"/>
      <c r="I554" s="26" t="str">
        <f t="shared" si="17"/>
        <v>V_EXPORTKONTROLLE</v>
      </c>
      <c r="J554" s="31"/>
      <c r="K554" s="31"/>
      <c r="L554" s="1" t="str">
        <f>IF("X"=_xlfn.IFNA(INDEX(Input_Lieferant!$A$9:$AS$158,MATCH('MARA_KSSK - Klassenzuordnung'!A554,Input_Lieferant!$B$9:$B$158,0),MATCH('MARA_KSSK - Klassenzuordnung'!I554,Input_Lieferant!$8:$8,0))&amp;"",""), "X", "")</f>
        <v/>
      </c>
    </row>
    <row r="555" spans="1:12" x14ac:dyDescent="0.4">
      <c r="A555" s="27">
        <f>IFERROR(IF(AND(A548=A549,A549=A550,A550=A551,A551=A552,A552=A553,A553=A554),IF(A554+1&gt;MATCH(0,Input_Lieferant!$B$9:$B$158,-1),"",A554+1),A554),"")</f>
        <v>80</v>
      </c>
      <c r="B555" s="25" t="str">
        <f t="shared" si="16"/>
        <v>001</v>
      </c>
      <c r="C555" s="31"/>
      <c r="D555" s="31"/>
      <c r="F555" s="31"/>
      <c r="G555" s="31"/>
      <c r="H555" s="31"/>
      <c r="I555" s="26" t="str">
        <f t="shared" si="17"/>
        <v>V_VERTEILUNG_PSD</v>
      </c>
      <c r="J555" s="31"/>
      <c r="K555" s="31"/>
      <c r="L555" s="1" t="str">
        <f>IF("X"=_xlfn.IFNA(INDEX(Grunddaten!$A$1:$R$158,MATCH('MARA_KSSK - Klassenzuordnung'!A555,Grunddaten!$A:$A,0),MATCH('MARA_KSSK - Klassenzuordnung'!I555,Grunddaten!$8:$8,0))&amp;"",""), "X", "")</f>
        <v>X</v>
      </c>
    </row>
    <row r="556" spans="1:12" x14ac:dyDescent="0.4">
      <c r="A556" s="27">
        <f>IFERROR(IF(AND(A549=A550,A550=A551,A551=A552,A552=A553,A553=A554,A554=A555),IF(A555+1&gt;MATCH(0,Input_Lieferant!$B$9:$B$158,-1),"",A555+1),A555),"")</f>
        <v>80</v>
      </c>
      <c r="B556" s="25" t="str">
        <f t="shared" si="16"/>
        <v>001</v>
      </c>
      <c r="C556" s="31"/>
      <c r="D556" s="31"/>
      <c r="F556" s="31"/>
      <c r="G556" s="31"/>
      <c r="H556" s="31"/>
      <c r="I556" s="26" t="str">
        <f t="shared" si="17"/>
        <v>V_VERTEILUNG_RUAG</v>
      </c>
      <c r="J556" s="31"/>
      <c r="K556" s="31"/>
      <c r="L556" s="1" t="str">
        <f>_xlfn.IFNA(INDEX(Grunddaten!$A$1:$R$158,MATCH('MARA_KSSK - Klassenzuordnung'!A556,Grunddaten!$A:$A,0),MATCH('MARA_KSSK - Klassenzuordnung'!I556,Grunddaten!$8:$8,0))&amp;"","")</f>
        <v>X</v>
      </c>
    </row>
    <row r="557" spans="1:12" x14ac:dyDescent="0.4">
      <c r="A557" s="27">
        <f>IFERROR(IF(AND(A550=A551,A551=A552,A552=A553,A553=A554,A554=A555,A555=A556),IF(A556+1&gt;MATCH(0,Input_Lieferant!$B$9:$B$158,-1),"",A556+1),A556),"")</f>
        <v>80</v>
      </c>
      <c r="B557" s="25" t="str">
        <f t="shared" si="16"/>
        <v>001</v>
      </c>
      <c r="C557" s="31"/>
      <c r="D557" s="31"/>
      <c r="F557" s="31"/>
      <c r="G557" s="31"/>
      <c r="H557" s="31"/>
      <c r="I557" s="26" t="str">
        <f t="shared" si="17"/>
        <v>V_ZUSATZDATEN</v>
      </c>
      <c r="J557" s="31"/>
      <c r="K557" s="31"/>
      <c r="L557" s="1" t="str">
        <f>_xlfn.IFNA(INDEX(Grunddaten!$A$1:$R$158,MATCH('MARA_KSSK - Klassenzuordnung'!A557,Grunddaten!$A:$A,0),MATCH('MARA_KSSK - Klassenzuordnung'!I557,Grunddaten!$8:$8,0))&amp;"","")</f>
        <v/>
      </c>
    </row>
    <row r="558" spans="1:12" x14ac:dyDescent="0.4">
      <c r="A558" s="27">
        <f>IFERROR(IF(AND(A551=A552,A552=A553,A553=A554,A554=A555,A555=A556,A556=A557),IF(A557+1&gt;MATCH(0,Input_Lieferant!$B$9:$B$158,-1),"",A557+1),A557),"")</f>
        <v>80</v>
      </c>
      <c r="B558" s="25" t="str">
        <f t="shared" si="16"/>
        <v>001</v>
      </c>
      <c r="C558" s="31"/>
      <c r="D558" s="31"/>
      <c r="F558" s="31"/>
      <c r="G558" s="31"/>
      <c r="H558" s="31"/>
      <c r="I558" s="26" t="str">
        <f t="shared" si="17"/>
        <v>V_AR_NUMMER</v>
      </c>
      <c r="J558" s="31"/>
      <c r="K558" s="31"/>
      <c r="L558" s="1" t="str">
        <f>_xlfn.IFNA(INDEX(Grunddaten!$A$1:$R$158,MATCH('MARA_KSSK - Klassenzuordnung'!A558,Grunddaten!$A:$A,0),MATCH('MARA_KSSK - Klassenzuordnung'!I558,Grunddaten!$8:$8,0))&amp;"","")</f>
        <v/>
      </c>
    </row>
    <row r="559" spans="1:12" x14ac:dyDescent="0.4">
      <c r="A559" s="27">
        <f>IFERROR(IF(AND(A552=A553,A553=A554,A554=A555,A555=A556,A556=A557,A557=A558),IF(A558+1&gt;MATCH(0,Input_Lieferant!$B$9:$B$158,-1),"",A558+1),A558),"")</f>
        <v>80</v>
      </c>
      <c r="B559" s="25" t="str">
        <f t="shared" si="16"/>
        <v>001</v>
      </c>
      <c r="C559" s="31"/>
      <c r="D559" s="31"/>
      <c r="F559" s="31"/>
      <c r="G559" s="31"/>
      <c r="H559" s="31"/>
      <c r="I559" s="26" t="str">
        <f t="shared" si="17"/>
        <v>V_VERTEILUNG</v>
      </c>
      <c r="J559" s="31"/>
      <c r="K559" s="31"/>
      <c r="L559" s="1" t="str">
        <f>_xlfn.IFNA(INDEX(Grunddaten!$A$1:$R$158,MATCH('MARA_KSSK - Klassenzuordnung'!A559,Grunddaten!$A:$A,0),MATCH('MARA_KSSK - Klassenzuordnung'!I559,Grunddaten!$8:$8,0))&amp;"","")</f>
        <v/>
      </c>
    </row>
    <row r="560" spans="1:12" x14ac:dyDescent="0.4">
      <c r="A560" s="27">
        <f>IFERROR(IF(AND(A553=A554,A554=A555,A555=A556,A556=A557,A557=A558,A558=A559),IF(A559+1&gt;MATCH(0,Input_Lieferant!$B$9:$B$158,-1),"",A559+1),A559),"")</f>
        <v>80</v>
      </c>
      <c r="B560" s="25" t="str">
        <f t="shared" si="16"/>
        <v>001</v>
      </c>
      <c r="C560" s="31"/>
      <c r="D560" s="31"/>
      <c r="F560" s="31"/>
      <c r="G560" s="31"/>
      <c r="H560" s="31"/>
      <c r="I560" s="26" t="str">
        <f t="shared" si="17"/>
        <v>V_BM_SBM</v>
      </c>
      <c r="J560" s="31"/>
      <c r="K560" s="31"/>
      <c r="L560" s="1" t="str">
        <f>_xlfn.IFNA(INDEX(Grunddaten!$A$1:$R$158,MATCH('MARA_KSSK - Klassenzuordnung'!A560,Grunddaten!$A:$A,0),MATCH('MARA_KSSK - Klassenzuordnung'!I560,Grunddaten!$8:$8,0))&amp;"","")</f>
        <v/>
      </c>
    </row>
    <row r="561" spans="1:12" x14ac:dyDescent="0.4">
      <c r="A561" s="27">
        <f>IFERROR(IF(AND(A554=A555,A555=A556,A556=A557,A557=A558,A558=A559,A559=A560),IF(A560+1&gt;MATCH(0,Input_Lieferant!$B$9:$B$158,-1),"",A560+1),A560),"")</f>
        <v>80</v>
      </c>
      <c r="B561" s="25" t="str">
        <f t="shared" si="16"/>
        <v>001</v>
      </c>
      <c r="C561" s="31"/>
      <c r="D561" s="31"/>
      <c r="F561" s="31"/>
      <c r="G561" s="31"/>
      <c r="H561" s="31"/>
      <c r="I561" s="26" t="str">
        <f t="shared" si="17"/>
        <v>V_EXPORTKONTROLLE</v>
      </c>
      <c r="J561" s="31"/>
      <c r="K561" s="31"/>
      <c r="L561" s="1" t="str">
        <f>IF("X"=_xlfn.IFNA(INDEX(Input_Lieferant!$A$9:$AS$158,MATCH('MARA_KSSK - Klassenzuordnung'!A561,Input_Lieferant!$B$9:$B$158,0),MATCH('MARA_KSSK - Klassenzuordnung'!I561,Input_Lieferant!$8:$8,0))&amp;"",""), "X", "")</f>
        <v/>
      </c>
    </row>
    <row r="562" spans="1:12" x14ac:dyDescent="0.4">
      <c r="A562" s="27">
        <f>IFERROR(IF(AND(A555=A556,A556=A557,A557=A558,A558=A559,A559=A560,A560=A561),IF(A561+1&gt;MATCH(0,Input_Lieferant!$B$9:$B$158,-1),"",A561+1),A561),"")</f>
        <v>81</v>
      </c>
      <c r="B562" s="25" t="str">
        <f t="shared" si="16"/>
        <v>001</v>
      </c>
      <c r="C562" s="31"/>
      <c r="D562" s="31"/>
      <c r="F562" s="31"/>
      <c r="G562" s="31"/>
      <c r="H562" s="31"/>
      <c r="I562" s="26" t="str">
        <f t="shared" si="17"/>
        <v>V_VERTEILUNG_PSD</v>
      </c>
      <c r="J562" s="31"/>
      <c r="K562" s="31"/>
      <c r="L562" s="1" t="str">
        <f>IF("X"=_xlfn.IFNA(INDEX(Grunddaten!$A$1:$R$158,MATCH('MARA_KSSK - Klassenzuordnung'!A562,Grunddaten!$A:$A,0),MATCH('MARA_KSSK - Klassenzuordnung'!I562,Grunddaten!$8:$8,0))&amp;"",""), "X", "")</f>
        <v/>
      </c>
    </row>
    <row r="563" spans="1:12" x14ac:dyDescent="0.4">
      <c r="A563" s="27">
        <f>IFERROR(IF(AND(A556=A557,A557=A558,A558=A559,A559=A560,A560=A561,A561=A562),IF(A562+1&gt;MATCH(0,Input_Lieferant!$B$9:$B$158,-1),"",A562+1),A562),"")</f>
        <v>81</v>
      </c>
      <c r="B563" s="25" t="str">
        <f t="shared" si="16"/>
        <v>001</v>
      </c>
      <c r="C563" s="31"/>
      <c r="D563" s="31"/>
      <c r="F563" s="31"/>
      <c r="G563" s="31"/>
      <c r="H563" s="31"/>
      <c r="I563" s="26" t="str">
        <f t="shared" si="17"/>
        <v>V_VERTEILUNG_RUAG</v>
      </c>
      <c r="J563" s="31"/>
      <c r="K563" s="31"/>
      <c r="L563" s="1" t="str">
        <f>_xlfn.IFNA(INDEX(Grunddaten!$A$1:$R$158,MATCH('MARA_KSSK - Klassenzuordnung'!A563,Grunddaten!$A:$A,0),MATCH('MARA_KSSK - Klassenzuordnung'!I563,Grunddaten!$8:$8,0))&amp;"","")</f>
        <v/>
      </c>
    </row>
    <row r="564" spans="1:12" x14ac:dyDescent="0.4">
      <c r="A564" s="27">
        <f>IFERROR(IF(AND(A557=A558,A558=A559,A559=A560,A560=A561,A561=A562,A562=A563),IF(A563+1&gt;MATCH(0,Input_Lieferant!$B$9:$B$158,-1),"",A563+1),A563),"")</f>
        <v>81</v>
      </c>
      <c r="B564" s="25" t="str">
        <f t="shared" si="16"/>
        <v>001</v>
      </c>
      <c r="C564" s="31"/>
      <c r="D564" s="31"/>
      <c r="F564" s="31"/>
      <c r="G564" s="31"/>
      <c r="H564" s="31"/>
      <c r="I564" s="26" t="str">
        <f t="shared" si="17"/>
        <v>V_ZUSATZDATEN</v>
      </c>
      <c r="J564" s="31"/>
      <c r="K564" s="31"/>
      <c r="L564" s="1" t="str">
        <f>_xlfn.IFNA(INDEX(Grunddaten!$A$1:$R$158,MATCH('MARA_KSSK - Klassenzuordnung'!A564,Grunddaten!$A:$A,0),MATCH('MARA_KSSK - Klassenzuordnung'!I564,Grunddaten!$8:$8,0))&amp;"","")</f>
        <v/>
      </c>
    </row>
    <row r="565" spans="1:12" x14ac:dyDescent="0.4">
      <c r="A565" s="27">
        <f>IFERROR(IF(AND(A558=A559,A559=A560,A560=A561,A561=A562,A562=A563,A563=A564),IF(A564+1&gt;MATCH(0,Input_Lieferant!$B$9:$B$158,-1),"",A564+1),A564),"")</f>
        <v>81</v>
      </c>
      <c r="B565" s="25" t="str">
        <f t="shared" si="16"/>
        <v>001</v>
      </c>
      <c r="C565" s="31"/>
      <c r="D565" s="31"/>
      <c r="F565" s="31"/>
      <c r="G565" s="31"/>
      <c r="H565" s="31"/>
      <c r="I565" s="26" t="str">
        <f t="shared" si="17"/>
        <v>V_AR_NUMMER</v>
      </c>
      <c r="J565" s="31"/>
      <c r="K565" s="31"/>
      <c r="L565" s="1" t="str">
        <f>_xlfn.IFNA(INDEX(Grunddaten!$A$1:$R$158,MATCH('MARA_KSSK - Klassenzuordnung'!A565,Grunddaten!$A:$A,0),MATCH('MARA_KSSK - Klassenzuordnung'!I565,Grunddaten!$8:$8,0))&amp;"","")</f>
        <v/>
      </c>
    </row>
    <row r="566" spans="1:12" x14ac:dyDescent="0.4">
      <c r="A566" s="27">
        <f>IFERROR(IF(AND(A559=A560,A560=A561,A561=A562,A562=A563,A563=A564,A564=A565),IF(A565+1&gt;MATCH(0,Input_Lieferant!$B$9:$B$158,-1),"",A565+1),A565),"")</f>
        <v>81</v>
      </c>
      <c r="B566" s="25" t="str">
        <f t="shared" si="16"/>
        <v>001</v>
      </c>
      <c r="C566" s="31"/>
      <c r="D566" s="31"/>
      <c r="F566" s="31"/>
      <c r="G566" s="31"/>
      <c r="H566" s="31"/>
      <c r="I566" s="26" t="str">
        <f t="shared" si="17"/>
        <v>V_VERTEILUNG</v>
      </c>
      <c r="J566" s="31"/>
      <c r="K566" s="31"/>
      <c r="L566" s="1" t="str">
        <f>_xlfn.IFNA(INDEX(Grunddaten!$A$1:$R$158,MATCH('MARA_KSSK - Klassenzuordnung'!A566,Grunddaten!$A:$A,0),MATCH('MARA_KSSK - Klassenzuordnung'!I566,Grunddaten!$8:$8,0))&amp;"","")</f>
        <v/>
      </c>
    </row>
    <row r="567" spans="1:12" x14ac:dyDescent="0.4">
      <c r="A567" s="27">
        <f>IFERROR(IF(AND(A560=A561,A561=A562,A562=A563,A563=A564,A564=A565,A565=A566),IF(A566+1&gt;MATCH(0,Input_Lieferant!$B$9:$B$158,-1),"",A566+1),A566),"")</f>
        <v>81</v>
      </c>
      <c r="B567" s="25" t="str">
        <f t="shared" si="16"/>
        <v>001</v>
      </c>
      <c r="C567" s="31"/>
      <c r="D567" s="31"/>
      <c r="F567" s="31"/>
      <c r="G567" s="31"/>
      <c r="H567" s="31"/>
      <c r="I567" s="26" t="str">
        <f t="shared" si="17"/>
        <v>V_BM_SBM</v>
      </c>
      <c r="J567" s="31"/>
      <c r="K567" s="31"/>
      <c r="L567" s="1" t="str">
        <f>_xlfn.IFNA(INDEX(Grunddaten!$A$1:$R$158,MATCH('MARA_KSSK - Klassenzuordnung'!A567,Grunddaten!$A:$A,0),MATCH('MARA_KSSK - Klassenzuordnung'!I567,Grunddaten!$8:$8,0))&amp;"","")</f>
        <v/>
      </c>
    </row>
    <row r="568" spans="1:12" x14ac:dyDescent="0.4">
      <c r="A568" s="27">
        <f>IFERROR(IF(AND(A561=A562,A562=A563,A563=A564,A564=A565,A565=A566,A566=A567),IF(A567+1&gt;MATCH(0,Input_Lieferant!$B$9:$B$158,-1),"",A567+1),A567),"")</f>
        <v>81</v>
      </c>
      <c r="B568" s="25" t="str">
        <f t="shared" si="16"/>
        <v>001</v>
      </c>
      <c r="C568" s="31"/>
      <c r="D568" s="31"/>
      <c r="F568" s="31"/>
      <c r="G568" s="31"/>
      <c r="H568" s="31"/>
      <c r="I568" s="26" t="str">
        <f t="shared" si="17"/>
        <v>V_EXPORTKONTROLLE</v>
      </c>
      <c r="J568" s="31"/>
      <c r="K568" s="31"/>
      <c r="L568" s="1" t="str">
        <f>IF("X"=_xlfn.IFNA(INDEX(Input_Lieferant!$A$9:$AS$158,MATCH('MARA_KSSK - Klassenzuordnung'!A568,Input_Lieferant!$B$9:$B$158,0),MATCH('MARA_KSSK - Klassenzuordnung'!I568,Input_Lieferant!$8:$8,0))&amp;"",""), "X", "")</f>
        <v/>
      </c>
    </row>
    <row r="569" spans="1:12" x14ac:dyDescent="0.4">
      <c r="A569" s="27">
        <f>IFERROR(IF(AND(A562=A563,A563=A564,A564=A565,A565=A566,A566=A567,A567=A568),IF(A568+1&gt;MATCH(0,Input_Lieferant!$B$9:$B$158,-1),"",A568+1),A568),"")</f>
        <v>82</v>
      </c>
      <c r="B569" s="25" t="str">
        <f t="shared" si="16"/>
        <v>001</v>
      </c>
      <c r="C569" s="31"/>
      <c r="D569" s="31"/>
      <c r="F569" s="31"/>
      <c r="G569" s="31"/>
      <c r="H569" s="31"/>
      <c r="I569" s="26" t="str">
        <f t="shared" si="17"/>
        <v>V_VERTEILUNG_PSD</v>
      </c>
      <c r="J569" s="31"/>
      <c r="K569" s="31"/>
      <c r="L569" s="1" t="str">
        <f>IF("X"=_xlfn.IFNA(INDEX(Grunddaten!$A$1:$R$158,MATCH('MARA_KSSK - Klassenzuordnung'!A569,Grunddaten!$A:$A,0),MATCH('MARA_KSSK - Klassenzuordnung'!I569,Grunddaten!$8:$8,0))&amp;"",""), "X", "")</f>
        <v>X</v>
      </c>
    </row>
    <row r="570" spans="1:12" x14ac:dyDescent="0.4">
      <c r="A570" s="27">
        <f>IFERROR(IF(AND(A563=A564,A564=A565,A565=A566,A566=A567,A567=A568,A568=A569),IF(A569+1&gt;MATCH(0,Input_Lieferant!$B$9:$B$158,-1),"",A569+1),A569),"")</f>
        <v>82</v>
      </c>
      <c r="B570" s="25" t="str">
        <f t="shared" si="16"/>
        <v>001</v>
      </c>
      <c r="C570" s="31"/>
      <c r="D570" s="31"/>
      <c r="F570" s="31"/>
      <c r="G570" s="31"/>
      <c r="H570" s="31"/>
      <c r="I570" s="26" t="str">
        <f t="shared" si="17"/>
        <v>V_VERTEILUNG_RUAG</v>
      </c>
      <c r="J570" s="31"/>
      <c r="K570" s="31"/>
      <c r="L570" s="1" t="str">
        <f>_xlfn.IFNA(INDEX(Grunddaten!$A$1:$R$158,MATCH('MARA_KSSK - Klassenzuordnung'!A570,Grunddaten!$A:$A,0),MATCH('MARA_KSSK - Klassenzuordnung'!I570,Grunddaten!$8:$8,0))&amp;"","")</f>
        <v>X</v>
      </c>
    </row>
    <row r="571" spans="1:12" x14ac:dyDescent="0.4">
      <c r="A571" s="27">
        <f>IFERROR(IF(AND(A564=A565,A565=A566,A566=A567,A567=A568,A568=A569,A569=A570),IF(A570+1&gt;MATCH(0,Input_Lieferant!$B$9:$B$158,-1),"",A570+1),A570),"")</f>
        <v>82</v>
      </c>
      <c r="B571" s="25" t="str">
        <f t="shared" si="16"/>
        <v>001</v>
      </c>
      <c r="C571" s="31"/>
      <c r="D571" s="31"/>
      <c r="F571" s="31"/>
      <c r="G571" s="31"/>
      <c r="H571" s="31"/>
      <c r="I571" s="26" t="str">
        <f t="shared" si="17"/>
        <v>V_ZUSATZDATEN</v>
      </c>
      <c r="J571" s="31"/>
      <c r="K571" s="31"/>
      <c r="L571" s="1" t="str">
        <f>_xlfn.IFNA(INDEX(Grunddaten!$A$1:$R$158,MATCH('MARA_KSSK - Klassenzuordnung'!A571,Grunddaten!$A:$A,0),MATCH('MARA_KSSK - Klassenzuordnung'!I571,Grunddaten!$8:$8,0))&amp;"","")</f>
        <v/>
      </c>
    </row>
    <row r="572" spans="1:12" x14ac:dyDescent="0.4">
      <c r="A572" s="27">
        <f>IFERROR(IF(AND(A565=A566,A566=A567,A567=A568,A568=A569,A569=A570,A570=A571),IF(A571+1&gt;MATCH(0,Input_Lieferant!$B$9:$B$158,-1),"",A571+1),A571),"")</f>
        <v>82</v>
      </c>
      <c r="B572" s="25" t="str">
        <f t="shared" si="16"/>
        <v>001</v>
      </c>
      <c r="C572" s="31"/>
      <c r="D572" s="31"/>
      <c r="F572" s="31"/>
      <c r="G572" s="31"/>
      <c r="H572" s="31"/>
      <c r="I572" s="26" t="str">
        <f t="shared" si="17"/>
        <v>V_AR_NUMMER</v>
      </c>
      <c r="J572" s="31"/>
      <c r="K572" s="31"/>
      <c r="L572" s="1" t="str">
        <f>_xlfn.IFNA(INDEX(Grunddaten!$A$1:$R$158,MATCH('MARA_KSSK - Klassenzuordnung'!A572,Grunddaten!$A:$A,0),MATCH('MARA_KSSK - Klassenzuordnung'!I572,Grunddaten!$8:$8,0))&amp;"","")</f>
        <v/>
      </c>
    </row>
    <row r="573" spans="1:12" x14ac:dyDescent="0.4">
      <c r="A573" s="27">
        <f>IFERROR(IF(AND(A566=A567,A567=A568,A568=A569,A569=A570,A570=A571,A571=A572),IF(A572+1&gt;MATCH(0,Input_Lieferant!$B$9:$B$158,-1),"",A572+1),A572),"")</f>
        <v>82</v>
      </c>
      <c r="B573" s="25" t="str">
        <f t="shared" si="16"/>
        <v>001</v>
      </c>
      <c r="C573" s="31"/>
      <c r="D573" s="31"/>
      <c r="F573" s="31"/>
      <c r="G573" s="31"/>
      <c r="H573" s="31"/>
      <c r="I573" s="26" t="str">
        <f t="shared" si="17"/>
        <v>V_VERTEILUNG</v>
      </c>
      <c r="J573" s="31"/>
      <c r="K573" s="31"/>
      <c r="L573" s="1" t="str">
        <f>_xlfn.IFNA(INDEX(Grunddaten!$A$1:$R$158,MATCH('MARA_KSSK - Klassenzuordnung'!A573,Grunddaten!$A:$A,0),MATCH('MARA_KSSK - Klassenzuordnung'!I573,Grunddaten!$8:$8,0))&amp;"","")</f>
        <v/>
      </c>
    </row>
    <row r="574" spans="1:12" x14ac:dyDescent="0.4">
      <c r="A574" s="27">
        <f>IFERROR(IF(AND(A567=A568,A568=A569,A569=A570,A570=A571,A571=A572,A572=A573),IF(A573+1&gt;MATCH(0,Input_Lieferant!$B$9:$B$158,-1),"",A573+1),A573),"")</f>
        <v>82</v>
      </c>
      <c r="B574" s="25" t="str">
        <f t="shared" si="16"/>
        <v>001</v>
      </c>
      <c r="C574" s="31"/>
      <c r="D574" s="31"/>
      <c r="F574" s="31"/>
      <c r="G574" s="31"/>
      <c r="H574" s="31"/>
      <c r="I574" s="26" t="str">
        <f t="shared" si="17"/>
        <v>V_BM_SBM</v>
      </c>
      <c r="J574" s="31"/>
      <c r="K574" s="31"/>
      <c r="L574" s="1" t="str">
        <f>_xlfn.IFNA(INDEX(Grunddaten!$A$1:$R$158,MATCH('MARA_KSSK - Klassenzuordnung'!A574,Grunddaten!$A:$A,0),MATCH('MARA_KSSK - Klassenzuordnung'!I574,Grunddaten!$8:$8,0))&amp;"","")</f>
        <v/>
      </c>
    </row>
    <row r="575" spans="1:12" x14ac:dyDescent="0.4">
      <c r="A575" s="27">
        <f>IFERROR(IF(AND(A568=A569,A569=A570,A570=A571,A571=A572,A572=A573,A573=A574),IF(A574+1&gt;MATCH(0,Input_Lieferant!$B$9:$B$158,-1),"",A574+1),A574),"")</f>
        <v>82</v>
      </c>
      <c r="B575" s="25" t="str">
        <f t="shared" si="16"/>
        <v>001</v>
      </c>
      <c r="C575" s="31"/>
      <c r="D575" s="31"/>
      <c r="F575" s="31"/>
      <c r="G575" s="31"/>
      <c r="H575" s="31"/>
      <c r="I575" s="26" t="str">
        <f t="shared" si="17"/>
        <v>V_EXPORTKONTROLLE</v>
      </c>
      <c r="J575" s="31"/>
      <c r="K575" s="31"/>
      <c r="L575" s="1" t="str">
        <f>IF("X"=_xlfn.IFNA(INDEX(Input_Lieferant!$A$9:$AS$158,MATCH('MARA_KSSK - Klassenzuordnung'!A575,Input_Lieferant!$B$9:$B$158,0),MATCH('MARA_KSSK - Klassenzuordnung'!I575,Input_Lieferant!$8:$8,0))&amp;"",""), "X", "")</f>
        <v/>
      </c>
    </row>
    <row r="576" spans="1:12" x14ac:dyDescent="0.4">
      <c r="A576" s="27">
        <f>IFERROR(IF(AND(A569=A570,A570=A571,A571=A572,A572=A573,A573=A574,A574=A575),IF(A575+1&gt;MATCH(0,Input_Lieferant!$B$9:$B$158,-1),"",A575+1),A575),"")</f>
        <v>83</v>
      </c>
      <c r="B576" s="25" t="str">
        <f t="shared" si="16"/>
        <v>001</v>
      </c>
      <c r="C576" s="31"/>
      <c r="D576" s="31"/>
      <c r="F576" s="31"/>
      <c r="G576" s="31"/>
      <c r="H576" s="31"/>
      <c r="I576" s="26" t="str">
        <f t="shared" si="17"/>
        <v>V_VERTEILUNG_PSD</v>
      </c>
      <c r="J576" s="31"/>
      <c r="K576" s="31"/>
      <c r="L576" s="1" t="str">
        <f>IF("X"=_xlfn.IFNA(INDEX(Grunddaten!$A$1:$R$158,MATCH('MARA_KSSK - Klassenzuordnung'!A576,Grunddaten!$A:$A,0),MATCH('MARA_KSSK - Klassenzuordnung'!I576,Grunddaten!$8:$8,0))&amp;"",""), "X", "")</f>
        <v/>
      </c>
    </row>
    <row r="577" spans="1:12" x14ac:dyDescent="0.4">
      <c r="A577" s="27">
        <f>IFERROR(IF(AND(A570=A571,A571=A572,A572=A573,A573=A574,A574=A575,A575=A576),IF(A576+1&gt;MATCH(0,Input_Lieferant!$B$9:$B$158,-1),"",A576+1),A576),"")</f>
        <v>83</v>
      </c>
      <c r="B577" s="25" t="str">
        <f t="shared" si="16"/>
        <v>001</v>
      </c>
      <c r="C577" s="31"/>
      <c r="D577" s="31"/>
      <c r="F577" s="31"/>
      <c r="G577" s="31"/>
      <c r="H577" s="31"/>
      <c r="I577" s="26" t="str">
        <f t="shared" si="17"/>
        <v>V_VERTEILUNG_RUAG</v>
      </c>
      <c r="J577" s="31"/>
      <c r="K577" s="31"/>
      <c r="L577" s="1" t="str">
        <f>_xlfn.IFNA(INDEX(Grunddaten!$A$1:$R$158,MATCH('MARA_KSSK - Klassenzuordnung'!A577,Grunddaten!$A:$A,0),MATCH('MARA_KSSK - Klassenzuordnung'!I577,Grunddaten!$8:$8,0))&amp;"","")</f>
        <v/>
      </c>
    </row>
    <row r="578" spans="1:12" x14ac:dyDescent="0.4">
      <c r="A578" s="27">
        <f>IFERROR(IF(AND(A571=A572,A572=A573,A573=A574,A574=A575,A575=A576,A576=A577),IF(A577+1&gt;MATCH(0,Input_Lieferant!$B$9:$B$158,-1),"",A577+1),A577),"")</f>
        <v>83</v>
      </c>
      <c r="B578" s="25" t="str">
        <f t="shared" ref="B578:B641" si="18">IF(A578="","","001")</f>
        <v>001</v>
      </c>
      <c r="C578" s="31"/>
      <c r="D578" s="31"/>
      <c r="F578" s="31"/>
      <c r="G578" s="31"/>
      <c r="H578" s="31"/>
      <c r="I578" s="26" t="str">
        <f t="shared" si="17"/>
        <v>V_ZUSATZDATEN</v>
      </c>
      <c r="J578" s="31"/>
      <c r="K578" s="31"/>
      <c r="L578" s="1" t="str">
        <f>_xlfn.IFNA(INDEX(Grunddaten!$A$1:$R$158,MATCH('MARA_KSSK - Klassenzuordnung'!A578,Grunddaten!$A:$A,0),MATCH('MARA_KSSK - Klassenzuordnung'!I578,Grunddaten!$8:$8,0))&amp;"","")</f>
        <v/>
      </c>
    </row>
    <row r="579" spans="1:12" x14ac:dyDescent="0.4">
      <c r="A579" s="27">
        <f>IFERROR(IF(AND(A572=A573,A573=A574,A574=A575,A575=A576,A576=A577,A577=A578),IF(A578+1&gt;MATCH(0,Input_Lieferant!$B$9:$B$158,-1),"",A578+1),A578),"")</f>
        <v>83</v>
      </c>
      <c r="B579" s="25" t="str">
        <f t="shared" si="18"/>
        <v>001</v>
      </c>
      <c r="C579" s="31"/>
      <c r="D579" s="31"/>
      <c r="F579" s="31"/>
      <c r="G579" s="31"/>
      <c r="H579" s="31"/>
      <c r="I579" s="26" t="str">
        <f t="shared" si="17"/>
        <v>V_AR_NUMMER</v>
      </c>
      <c r="J579" s="31"/>
      <c r="K579" s="31"/>
      <c r="L579" s="1" t="str">
        <f>_xlfn.IFNA(INDEX(Grunddaten!$A$1:$R$158,MATCH('MARA_KSSK - Klassenzuordnung'!A579,Grunddaten!$A:$A,0),MATCH('MARA_KSSK - Klassenzuordnung'!I579,Grunddaten!$8:$8,0))&amp;"","")</f>
        <v/>
      </c>
    </row>
    <row r="580" spans="1:12" x14ac:dyDescent="0.4">
      <c r="A580" s="27">
        <f>IFERROR(IF(AND(A573=A574,A574=A575,A575=A576,A576=A577,A577=A578,A578=A579),IF(A579+1&gt;MATCH(0,Input_Lieferant!$B$9:$B$158,-1),"",A579+1),A579),"")</f>
        <v>83</v>
      </c>
      <c r="B580" s="25" t="str">
        <f t="shared" si="18"/>
        <v>001</v>
      </c>
      <c r="C580" s="31"/>
      <c r="D580" s="31"/>
      <c r="F580" s="31"/>
      <c r="G580" s="31"/>
      <c r="H580" s="31"/>
      <c r="I580" s="26" t="str">
        <f t="shared" si="17"/>
        <v>V_VERTEILUNG</v>
      </c>
      <c r="J580" s="31"/>
      <c r="K580" s="31"/>
      <c r="L580" s="1" t="str">
        <f>_xlfn.IFNA(INDEX(Grunddaten!$A$1:$R$158,MATCH('MARA_KSSK - Klassenzuordnung'!A580,Grunddaten!$A:$A,0),MATCH('MARA_KSSK - Klassenzuordnung'!I580,Grunddaten!$8:$8,0))&amp;"","")</f>
        <v/>
      </c>
    </row>
    <row r="581" spans="1:12" x14ac:dyDescent="0.4">
      <c r="A581" s="27">
        <f>IFERROR(IF(AND(A574=A575,A575=A576,A576=A577,A577=A578,A578=A579,A579=A580),IF(A580+1&gt;MATCH(0,Input_Lieferant!$B$9:$B$158,-1),"",A580+1),A580),"")</f>
        <v>83</v>
      </c>
      <c r="B581" s="25" t="str">
        <f t="shared" si="18"/>
        <v>001</v>
      </c>
      <c r="C581" s="31"/>
      <c r="D581" s="31"/>
      <c r="F581" s="31"/>
      <c r="G581" s="31"/>
      <c r="H581" s="31"/>
      <c r="I581" s="26" t="str">
        <f t="shared" si="17"/>
        <v>V_BM_SBM</v>
      </c>
      <c r="J581" s="31"/>
      <c r="K581" s="31"/>
      <c r="L581" s="1" t="str">
        <f>_xlfn.IFNA(INDEX(Grunddaten!$A$1:$R$158,MATCH('MARA_KSSK - Klassenzuordnung'!A581,Grunddaten!$A:$A,0),MATCH('MARA_KSSK - Klassenzuordnung'!I581,Grunddaten!$8:$8,0))&amp;"","")</f>
        <v/>
      </c>
    </row>
    <row r="582" spans="1:12" x14ac:dyDescent="0.4">
      <c r="A582" s="27">
        <f>IFERROR(IF(AND(A575=A576,A576=A577,A577=A578,A578=A579,A579=A580,A580=A581),IF(A581+1&gt;MATCH(0,Input_Lieferant!$B$9:$B$158,-1),"",A581+1),A581),"")</f>
        <v>83</v>
      </c>
      <c r="B582" s="25" t="str">
        <f t="shared" si="18"/>
        <v>001</v>
      </c>
      <c r="C582" s="31"/>
      <c r="D582" s="31"/>
      <c r="F582" s="31"/>
      <c r="G582" s="31"/>
      <c r="H582" s="31"/>
      <c r="I582" s="26" t="str">
        <f t="shared" si="17"/>
        <v>V_EXPORTKONTROLLE</v>
      </c>
      <c r="J582" s="31"/>
      <c r="K582" s="31"/>
      <c r="L582" s="1" t="str">
        <f>IF("X"=_xlfn.IFNA(INDEX(Input_Lieferant!$A$9:$AS$158,MATCH('MARA_KSSK - Klassenzuordnung'!A582,Input_Lieferant!$B$9:$B$158,0),MATCH('MARA_KSSK - Klassenzuordnung'!I582,Input_Lieferant!$8:$8,0))&amp;"",""), "X", "")</f>
        <v/>
      </c>
    </row>
    <row r="583" spans="1:12" x14ac:dyDescent="0.4">
      <c r="A583" s="27">
        <f>IFERROR(IF(AND(A576=A577,A577=A578,A578=A579,A579=A580,A580=A581,A581=A582),IF(A582+1&gt;MATCH(0,Input_Lieferant!$B$9:$B$158,-1),"",A582+1),A582),"")</f>
        <v>84</v>
      </c>
      <c r="B583" s="25" t="str">
        <f t="shared" si="18"/>
        <v>001</v>
      </c>
      <c r="C583" s="31"/>
      <c r="D583" s="31"/>
      <c r="F583" s="31"/>
      <c r="G583" s="31"/>
      <c r="H583" s="31"/>
      <c r="I583" s="26" t="str">
        <f t="shared" si="17"/>
        <v>V_VERTEILUNG_PSD</v>
      </c>
      <c r="J583" s="31"/>
      <c r="K583" s="31"/>
      <c r="L583" s="1" t="str">
        <f>IF("X"=_xlfn.IFNA(INDEX(Grunddaten!$A$1:$R$158,MATCH('MARA_KSSK - Klassenzuordnung'!A583,Grunddaten!$A:$A,0),MATCH('MARA_KSSK - Klassenzuordnung'!I583,Grunddaten!$8:$8,0))&amp;"",""), "X", "")</f>
        <v/>
      </c>
    </row>
    <row r="584" spans="1:12" x14ac:dyDescent="0.4">
      <c r="A584" s="27">
        <f>IFERROR(IF(AND(A577=A578,A578=A579,A579=A580,A580=A581,A581=A582,A582=A583),IF(A583+1&gt;MATCH(0,Input_Lieferant!$B$9:$B$158,-1),"",A583+1),A583),"")</f>
        <v>84</v>
      </c>
      <c r="B584" s="25" t="str">
        <f t="shared" si="18"/>
        <v>001</v>
      </c>
      <c r="C584" s="31"/>
      <c r="D584" s="31"/>
      <c r="F584" s="31"/>
      <c r="G584" s="31"/>
      <c r="H584" s="31"/>
      <c r="I584" s="26" t="str">
        <f t="shared" si="17"/>
        <v>V_VERTEILUNG_RUAG</v>
      </c>
      <c r="J584" s="31"/>
      <c r="K584" s="31"/>
      <c r="L584" s="1" t="str">
        <f>_xlfn.IFNA(INDEX(Grunddaten!$A$1:$R$158,MATCH('MARA_KSSK - Klassenzuordnung'!A584,Grunddaten!$A:$A,0),MATCH('MARA_KSSK - Klassenzuordnung'!I584,Grunddaten!$8:$8,0))&amp;"","")</f>
        <v>X</v>
      </c>
    </row>
    <row r="585" spans="1:12" x14ac:dyDescent="0.4">
      <c r="A585" s="27">
        <f>IFERROR(IF(AND(A578=A579,A579=A580,A580=A581,A581=A582,A582=A583,A583=A584),IF(A584+1&gt;MATCH(0,Input_Lieferant!$B$9:$B$158,-1),"",A584+1),A584),"")</f>
        <v>84</v>
      </c>
      <c r="B585" s="25" t="str">
        <f t="shared" si="18"/>
        <v>001</v>
      </c>
      <c r="C585" s="31"/>
      <c r="D585" s="31"/>
      <c r="F585" s="31"/>
      <c r="G585" s="31"/>
      <c r="H585" s="31"/>
      <c r="I585" s="26" t="str">
        <f t="shared" ref="I585:I648" si="19">IF(A585="","",I578)</f>
        <v>V_ZUSATZDATEN</v>
      </c>
      <c r="J585" s="31"/>
      <c r="K585" s="31"/>
      <c r="L585" s="1" t="str">
        <f>_xlfn.IFNA(INDEX(Grunddaten!$A$1:$R$158,MATCH('MARA_KSSK - Klassenzuordnung'!A585,Grunddaten!$A:$A,0),MATCH('MARA_KSSK - Klassenzuordnung'!I585,Grunddaten!$8:$8,0))&amp;"","")</f>
        <v/>
      </c>
    </row>
    <row r="586" spans="1:12" x14ac:dyDescent="0.4">
      <c r="A586" s="27">
        <f>IFERROR(IF(AND(A579=A580,A580=A581,A581=A582,A582=A583,A583=A584,A584=A585),IF(A585+1&gt;MATCH(0,Input_Lieferant!$B$9:$B$158,-1),"",A585+1),A585),"")</f>
        <v>84</v>
      </c>
      <c r="B586" s="25" t="str">
        <f t="shared" si="18"/>
        <v>001</v>
      </c>
      <c r="C586" s="31"/>
      <c r="D586" s="31"/>
      <c r="F586" s="31"/>
      <c r="G586" s="31"/>
      <c r="H586" s="31"/>
      <c r="I586" s="26" t="str">
        <f t="shared" si="19"/>
        <v>V_AR_NUMMER</v>
      </c>
      <c r="J586" s="31"/>
      <c r="K586" s="31"/>
      <c r="L586" s="1" t="str">
        <f>_xlfn.IFNA(INDEX(Grunddaten!$A$1:$R$158,MATCH('MARA_KSSK - Klassenzuordnung'!A586,Grunddaten!$A:$A,0),MATCH('MARA_KSSK - Klassenzuordnung'!I586,Grunddaten!$8:$8,0))&amp;"","")</f>
        <v/>
      </c>
    </row>
    <row r="587" spans="1:12" x14ac:dyDescent="0.4">
      <c r="A587" s="27">
        <f>IFERROR(IF(AND(A580=A581,A581=A582,A582=A583,A583=A584,A584=A585,A585=A586),IF(A586+1&gt;MATCH(0,Input_Lieferant!$B$9:$B$158,-1),"",A586+1),A586),"")</f>
        <v>84</v>
      </c>
      <c r="B587" s="25" t="str">
        <f t="shared" si="18"/>
        <v>001</v>
      </c>
      <c r="C587" s="31"/>
      <c r="D587" s="31"/>
      <c r="F587" s="31"/>
      <c r="G587" s="31"/>
      <c r="H587" s="31"/>
      <c r="I587" s="26" t="str">
        <f t="shared" si="19"/>
        <v>V_VERTEILUNG</v>
      </c>
      <c r="J587" s="31"/>
      <c r="K587" s="31"/>
      <c r="L587" s="1" t="str">
        <f>_xlfn.IFNA(INDEX(Grunddaten!$A$1:$R$158,MATCH('MARA_KSSK - Klassenzuordnung'!A587,Grunddaten!$A:$A,0),MATCH('MARA_KSSK - Klassenzuordnung'!I587,Grunddaten!$8:$8,0))&amp;"","")</f>
        <v/>
      </c>
    </row>
    <row r="588" spans="1:12" x14ac:dyDescent="0.4">
      <c r="A588" s="27">
        <f>IFERROR(IF(AND(A581=A582,A582=A583,A583=A584,A584=A585,A585=A586,A586=A587),IF(A587+1&gt;MATCH(0,Input_Lieferant!$B$9:$B$158,-1),"",A587+1),A587),"")</f>
        <v>84</v>
      </c>
      <c r="B588" s="25" t="str">
        <f t="shared" si="18"/>
        <v>001</v>
      </c>
      <c r="C588" s="31"/>
      <c r="D588" s="31"/>
      <c r="F588" s="31"/>
      <c r="G588" s="31"/>
      <c r="H588" s="31"/>
      <c r="I588" s="26" t="str">
        <f t="shared" si="19"/>
        <v>V_BM_SBM</v>
      </c>
      <c r="J588" s="31"/>
      <c r="K588" s="31"/>
      <c r="L588" s="1" t="str">
        <f>_xlfn.IFNA(INDEX(Grunddaten!$A$1:$R$158,MATCH('MARA_KSSK - Klassenzuordnung'!A588,Grunddaten!$A:$A,0),MATCH('MARA_KSSK - Klassenzuordnung'!I588,Grunddaten!$8:$8,0))&amp;"","")</f>
        <v/>
      </c>
    </row>
    <row r="589" spans="1:12" x14ac:dyDescent="0.4">
      <c r="A589" s="27">
        <f>IFERROR(IF(AND(A582=A583,A583=A584,A584=A585,A585=A586,A586=A587,A587=A588),IF(A588+1&gt;MATCH(0,Input_Lieferant!$B$9:$B$158,-1),"",A588+1),A588),"")</f>
        <v>84</v>
      </c>
      <c r="B589" s="25" t="str">
        <f t="shared" si="18"/>
        <v>001</v>
      </c>
      <c r="C589" s="31"/>
      <c r="D589" s="31"/>
      <c r="F589" s="31"/>
      <c r="G589" s="31"/>
      <c r="H589" s="31"/>
      <c r="I589" s="26" t="str">
        <f t="shared" si="19"/>
        <v>V_EXPORTKONTROLLE</v>
      </c>
      <c r="J589" s="31"/>
      <c r="K589" s="31"/>
      <c r="L589" s="1" t="str">
        <f>IF("X"=_xlfn.IFNA(INDEX(Input_Lieferant!$A$9:$AS$158,MATCH('MARA_KSSK - Klassenzuordnung'!A589,Input_Lieferant!$B$9:$B$158,0),MATCH('MARA_KSSK - Klassenzuordnung'!I589,Input_Lieferant!$8:$8,0))&amp;"",""), "X", "")</f>
        <v/>
      </c>
    </row>
    <row r="590" spans="1:12" x14ac:dyDescent="0.4">
      <c r="A590" s="27">
        <f>IFERROR(IF(AND(A583=A584,A584=A585,A585=A586,A586=A587,A587=A588,A588=A589),IF(A589+1&gt;MATCH(0,Input_Lieferant!$B$9:$B$158,-1),"",A589+1),A589),"")</f>
        <v>85</v>
      </c>
      <c r="B590" s="25" t="str">
        <f t="shared" si="18"/>
        <v>001</v>
      </c>
      <c r="C590" s="31"/>
      <c r="D590" s="31"/>
      <c r="F590" s="31"/>
      <c r="G590" s="31"/>
      <c r="H590" s="31"/>
      <c r="I590" s="26" t="str">
        <f t="shared" si="19"/>
        <v>V_VERTEILUNG_PSD</v>
      </c>
      <c r="J590" s="31"/>
      <c r="K590" s="31"/>
      <c r="L590" s="1" t="str">
        <f>IF("X"=_xlfn.IFNA(INDEX(Grunddaten!$A$1:$R$158,MATCH('MARA_KSSK - Klassenzuordnung'!A590,Grunddaten!$A:$A,0),MATCH('MARA_KSSK - Klassenzuordnung'!I590,Grunddaten!$8:$8,0))&amp;"",""), "X", "")</f>
        <v/>
      </c>
    </row>
    <row r="591" spans="1:12" x14ac:dyDescent="0.4">
      <c r="A591" s="27">
        <f>IFERROR(IF(AND(A584=A585,A585=A586,A586=A587,A587=A588,A588=A589,A589=A590),IF(A590+1&gt;MATCH(0,Input_Lieferant!$B$9:$B$158,-1),"",A590+1),A590),"")</f>
        <v>85</v>
      </c>
      <c r="B591" s="25" t="str">
        <f t="shared" si="18"/>
        <v>001</v>
      </c>
      <c r="C591" s="31"/>
      <c r="D591" s="31"/>
      <c r="F591" s="31"/>
      <c r="G591" s="31"/>
      <c r="H591" s="31"/>
      <c r="I591" s="26" t="str">
        <f t="shared" si="19"/>
        <v>V_VERTEILUNG_RUAG</v>
      </c>
      <c r="J591" s="31"/>
      <c r="K591" s="31"/>
      <c r="L591" s="1" t="str">
        <f>_xlfn.IFNA(INDEX(Grunddaten!$A$1:$R$158,MATCH('MARA_KSSK - Klassenzuordnung'!A591,Grunddaten!$A:$A,0),MATCH('MARA_KSSK - Klassenzuordnung'!I591,Grunddaten!$8:$8,0))&amp;"","")</f>
        <v/>
      </c>
    </row>
    <row r="592" spans="1:12" x14ac:dyDescent="0.4">
      <c r="A592" s="27">
        <f>IFERROR(IF(AND(A585=A586,A586=A587,A587=A588,A588=A589,A589=A590,A590=A591),IF(A591+1&gt;MATCH(0,Input_Lieferant!$B$9:$B$158,-1),"",A591+1),A591),"")</f>
        <v>85</v>
      </c>
      <c r="B592" s="25" t="str">
        <f t="shared" si="18"/>
        <v>001</v>
      </c>
      <c r="C592" s="31"/>
      <c r="D592" s="31"/>
      <c r="F592" s="31"/>
      <c r="G592" s="31"/>
      <c r="H592" s="31"/>
      <c r="I592" s="26" t="str">
        <f t="shared" si="19"/>
        <v>V_ZUSATZDATEN</v>
      </c>
      <c r="J592" s="31"/>
      <c r="K592" s="31"/>
      <c r="L592" s="1" t="str">
        <f>_xlfn.IFNA(INDEX(Grunddaten!$A$1:$R$158,MATCH('MARA_KSSK - Klassenzuordnung'!A592,Grunddaten!$A:$A,0),MATCH('MARA_KSSK - Klassenzuordnung'!I592,Grunddaten!$8:$8,0))&amp;"","")</f>
        <v/>
      </c>
    </row>
    <row r="593" spans="1:12" x14ac:dyDescent="0.4">
      <c r="A593" s="27">
        <f>IFERROR(IF(AND(A586=A587,A587=A588,A588=A589,A589=A590,A590=A591,A591=A592),IF(A592+1&gt;MATCH(0,Input_Lieferant!$B$9:$B$158,-1),"",A592+1),A592),"")</f>
        <v>85</v>
      </c>
      <c r="B593" s="25" t="str">
        <f t="shared" si="18"/>
        <v>001</v>
      </c>
      <c r="C593" s="31"/>
      <c r="D593" s="31"/>
      <c r="F593" s="31"/>
      <c r="G593" s="31"/>
      <c r="H593" s="31"/>
      <c r="I593" s="26" t="str">
        <f t="shared" si="19"/>
        <v>V_AR_NUMMER</v>
      </c>
      <c r="J593" s="31"/>
      <c r="K593" s="31"/>
      <c r="L593" s="1" t="str">
        <f>_xlfn.IFNA(INDEX(Grunddaten!$A$1:$R$158,MATCH('MARA_KSSK - Klassenzuordnung'!A593,Grunddaten!$A:$A,0),MATCH('MARA_KSSK - Klassenzuordnung'!I593,Grunddaten!$8:$8,0))&amp;"","")</f>
        <v/>
      </c>
    </row>
    <row r="594" spans="1:12" x14ac:dyDescent="0.4">
      <c r="A594" s="27">
        <f>IFERROR(IF(AND(A587=A588,A588=A589,A589=A590,A590=A591,A591=A592,A592=A593),IF(A593+1&gt;MATCH(0,Input_Lieferant!$B$9:$B$158,-1),"",A593+1),A593),"")</f>
        <v>85</v>
      </c>
      <c r="B594" s="25" t="str">
        <f t="shared" si="18"/>
        <v>001</v>
      </c>
      <c r="C594" s="31"/>
      <c r="D594" s="31"/>
      <c r="F594" s="31"/>
      <c r="G594" s="31"/>
      <c r="H594" s="31"/>
      <c r="I594" s="26" t="str">
        <f t="shared" si="19"/>
        <v>V_VERTEILUNG</v>
      </c>
      <c r="J594" s="31"/>
      <c r="K594" s="31"/>
      <c r="L594" s="1" t="str">
        <f>_xlfn.IFNA(INDEX(Grunddaten!$A$1:$R$158,MATCH('MARA_KSSK - Klassenzuordnung'!A594,Grunddaten!$A:$A,0),MATCH('MARA_KSSK - Klassenzuordnung'!I594,Grunddaten!$8:$8,0))&amp;"","")</f>
        <v/>
      </c>
    </row>
    <row r="595" spans="1:12" x14ac:dyDescent="0.4">
      <c r="A595" s="27">
        <f>IFERROR(IF(AND(A588=A589,A589=A590,A590=A591,A591=A592,A592=A593,A593=A594),IF(A594+1&gt;MATCH(0,Input_Lieferant!$B$9:$B$158,-1),"",A594+1),A594),"")</f>
        <v>85</v>
      </c>
      <c r="B595" s="25" t="str">
        <f t="shared" si="18"/>
        <v>001</v>
      </c>
      <c r="C595" s="31"/>
      <c r="D595" s="31"/>
      <c r="F595" s="31"/>
      <c r="G595" s="31"/>
      <c r="H595" s="31"/>
      <c r="I595" s="26" t="str">
        <f t="shared" si="19"/>
        <v>V_BM_SBM</v>
      </c>
      <c r="J595" s="31"/>
      <c r="K595" s="31"/>
      <c r="L595" s="1" t="str">
        <f>_xlfn.IFNA(INDEX(Grunddaten!$A$1:$R$158,MATCH('MARA_KSSK - Klassenzuordnung'!A595,Grunddaten!$A:$A,0),MATCH('MARA_KSSK - Klassenzuordnung'!I595,Grunddaten!$8:$8,0))&amp;"","")</f>
        <v/>
      </c>
    </row>
    <row r="596" spans="1:12" x14ac:dyDescent="0.4">
      <c r="A596" s="27">
        <f>IFERROR(IF(AND(A589=A590,A590=A591,A591=A592,A592=A593,A593=A594,A594=A595),IF(A595+1&gt;MATCH(0,Input_Lieferant!$B$9:$B$158,-1),"",A595+1),A595),"")</f>
        <v>85</v>
      </c>
      <c r="B596" s="25" t="str">
        <f t="shared" si="18"/>
        <v>001</v>
      </c>
      <c r="C596" s="31"/>
      <c r="D596" s="31"/>
      <c r="F596" s="31"/>
      <c r="G596" s="31"/>
      <c r="H596" s="31"/>
      <c r="I596" s="26" t="str">
        <f t="shared" si="19"/>
        <v>V_EXPORTKONTROLLE</v>
      </c>
      <c r="J596" s="31"/>
      <c r="K596" s="31"/>
      <c r="L596" s="1" t="str">
        <f>IF("X"=_xlfn.IFNA(INDEX(Input_Lieferant!$A$9:$AS$158,MATCH('MARA_KSSK - Klassenzuordnung'!A596,Input_Lieferant!$B$9:$B$158,0),MATCH('MARA_KSSK - Klassenzuordnung'!I596,Input_Lieferant!$8:$8,0))&amp;"",""), "X", "")</f>
        <v/>
      </c>
    </row>
    <row r="597" spans="1:12" x14ac:dyDescent="0.4">
      <c r="A597" s="27">
        <f>IFERROR(IF(AND(A590=A591,A591=A592,A592=A593,A593=A594,A594=A595,A595=A596),IF(A596+1&gt;MATCH(0,Input_Lieferant!$B$9:$B$158,-1),"",A596+1),A596),"")</f>
        <v>86</v>
      </c>
      <c r="B597" s="25" t="str">
        <f t="shared" si="18"/>
        <v>001</v>
      </c>
      <c r="C597" s="31"/>
      <c r="D597" s="31"/>
      <c r="F597" s="31"/>
      <c r="G597" s="31"/>
      <c r="H597" s="31"/>
      <c r="I597" s="26" t="str">
        <f t="shared" si="19"/>
        <v>V_VERTEILUNG_PSD</v>
      </c>
      <c r="J597" s="31"/>
      <c r="K597" s="31"/>
      <c r="L597" s="1" t="str">
        <f>IF("X"=_xlfn.IFNA(INDEX(Grunddaten!$A$1:$R$158,MATCH('MARA_KSSK - Klassenzuordnung'!A597,Grunddaten!$A:$A,0),MATCH('MARA_KSSK - Klassenzuordnung'!I597,Grunddaten!$8:$8,0))&amp;"",""), "X", "")</f>
        <v/>
      </c>
    </row>
    <row r="598" spans="1:12" x14ac:dyDescent="0.4">
      <c r="A598" s="27">
        <f>IFERROR(IF(AND(A591=A592,A592=A593,A593=A594,A594=A595,A595=A596,A596=A597),IF(A597+1&gt;MATCH(0,Input_Lieferant!$B$9:$B$158,-1),"",A597+1),A597),"")</f>
        <v>86</v>
      </c>
      <c r="B598" s="25" t="str">
        <f t="shared" si="18"/>
        <v>001</v>
      </c>
      <c r="C598" s="31"/>
      <c r="D598" s="31"/>
      <c r="F598" s="31"/>
      <c r="G598" s="31"/>
      <c r="H598" s="31"/>
      <c r="I598" s="26" t="str">
        <f t="shared" si="19"/>
        <v>V_VERTEILUNG_RUAG</v>
      </c>
      <c r="J598" s="31"/>
      <c r="K598" s="31"/>
      <c r="L598" s="1" t="str">
        <f>_xlfn.IFNA(INDEX(Grunddaten!$A$1:$R$158,MATCH('MARA_KSSK - Klassenzuordnung'!A598,Grunddaten!$A:$A,0),MATCH('MARA_KSSK - Klassenzuordnung'!I598,Grunddaten!$8:$8,0))&amp;"","")</f>
        <v/>
      </c>
    </row>
    <row r="599" spans="1:12" x14ac:dyDescent="0.4">
      <c r="A599" s="27">
        <f>IFERROR(IF(AND(A592=A593,A593=A594,A594=A595,A595=A596,A596=A597,A597=A598),IF(A598+1&gt;MATCH(0,Input_Lieferant!$B$9:$B$158,-1),"",A598+1),A598),"")</f>
        <v>86</v>
      </c>
      <c r="B599" s="25" t="str">
        <f t="shared" si="18"/>
        <v>001</v>
      </c>
      <c r="C599" s="31"/>
      <c r="D599" s="31"/>
      <c r="F599" s="31"/>
      <c r="G599" s="31"/>
      <c r="H599" s="31"/>
      <c r="I599" s="26" t="str">
        <f t="shared" si="19"/>
        <v>V_ZUSATZDATEN</v>
      </c>
      <c r="J599" s="31"/>
      <c r="K599" s="31"/>
      <c r="L599" s="1" t="str">
        <f>_xlfn.IFNA(INDEX(Grunddaten!$A$1:$R$158,MATCH('MARA_KSSK - Klassenzuordnung'!A599,Grunddaten!$A:$A,0),MATCH('MARA_KSSK - Klassenzuordnung'!I599,Grunddaten!$8:$8,0))&amp;"","")</f>
        <v/>
      </c>
    </row>
    <row r="600" spans="1:12" x14ac:dyDescent="0.4">
      <c r="A600" s="27">
        <f>IFERROR(IF(AND(A593=A594,A594=A595,A595=A596,A596=A597,A597=A598,A598=A599),IF(A599+1&gt;MATCH(0,Input_Lieferant!$B$9:$B$158,-1),"",A599+1),A599),"")</f>
        <v>86</v>
      </c>
      <c r="B600" s="25" t="str">
        <f t="shared" si="18"/>
        <v>001</v>
      </c>
      <c r="C600" s="31"/>
      <c r="D600" s="31"/>
      <c r="F600" s="31"/>
      <c r="G600" s="31"/>
      <c r="H600" s="31"/>
      <c r="I600" s="26" t="str">
        <f t="shared" si="19"/>
        <v>V_AR_NUMMER</v>
      </c>
      <c r="J600" s="31"/>
      <c r="K600" s="31"/>
      <c r="L600" s="1" t="str">
        <f>_xlfn.IFNA(INDEX(Grunddaten!$A$1:$R$158,MATCH('MARA_KSSK - Klassenzuordnung'!A600,Grunddaten!$A:$A,0),MATCH('MARA_KSSK - Klassenzuordnung'!I600,Grunddaten!$8:$8,0))&amp;"","")</f>
        <v/>
      </c>
    </row>
    <row r="601" spans="1:12" x14ac:dyDescent="0.4">
      <c r="A601" s="27">
        <f>IFERROR(IF(AND(A594=A595,A595=A596,A596=A597,A597=A598,A598=A599,A599=A600),IF(A600+1&gt;MATCH(0,Input_Lieferant!$B$9:$B$158,-1),"",A600+1),A600),"")</f>
        <v>86</v>
      </c>
      <c r="B601" s="25" t="str">
        <f t="shared" si="18"/>
        <v>001</v>
      </c>
      <c r="C601" s="31"/>
      <c r="D601" s="31"/>
      <c r="F601" s="31"/>
      <c r="G601" s="31"/>
      <c r="H601" s="31"/>
      <c r="I601" s="26" t="str">
        <f t="shared" si="19"/>
        <v>V_VERTEILUNG</v>
      </c>
      <c r="J601" s="31"/>
      <c r="K601" s="31"/>
      <c r="L601" s="1" t="str">
        <f>_xlfn.IFNA(INDEX(Grunddaten!$A$1:$R$158,MATCH('MARA_KSSK - Klassenzuordnung'!A601,Grunddaten!$A:$A,0),MATCH('MARA_KSSK - Klassenzuordnung'!I601,Grunddaten!$8:$8,0))&amp;"","")</f>
        <v/>
      </c>
    </row>
    <row r="602" spans="1:12" x14ac:dyDescent="0.4">
      <c r="A602" s="27">
        <f>IFERROR(IF(AND(A595=A596,A596=A597,A597=A598,A598=A599,A599=A600,A600=A601),IF(A601+1&gt;MATCH(0,Input_Lieferant!$B$9:$B$158,-1),"",A601+1),A601),"")</f>
        <v>86</v>
      </c>
      <c r="B602" s="25" t="str">
        <f t="shared" si="18"/>
        <v>001</v>
      </c>
      <c r="C602" s="31"/>
      <c r="D602" s="31"/>
      <c r="F602" s="31"/>
      <c r="G602" s="31"/>
      <c r="H602" s="31"/>
      <c r="I602" s="26" t="str">
        <f t="shared" si="19"/>
        <v>V_BM_SBM</v>
      </c>
      <c r="J602" s="31"/>
      <c r="K602" s="31"/>
      <c r="L602" s="1" t="str">
        <f>_xlfn.IFNA(INDEX(Grunddaten!$A$1:$R$158,MATCH('MARA_KSSK - Klassenzuordnung'!A602,Grunddaten!$A:$A,0),MATCH('MARA_KSSK - Klassenzuordnung'!I602,Grunddaten!$8:$8,0))&amp;"","")</f>
        <v/>
      </c>
    </row>
    <row r="603" spans="1:12" x14ac:dyDescent="0.4">
      <c r="A603" s="27">
        <f>IFERROR(IF(AND(A596=A597,A597=A598,A598=A599,A599=A600,A600=A601,A601=A602),IF(A602+1&gt;MATCH(0,Input_Lieferant!$B$9:$B$158,-1),"",A602+1),A602),"")</f>
        <v>86</v>
      </c>
      <c r="B603" s="25" t="str">
        <f t="shared" si="18"/>
        <v>001</v>
      </c>
      <c r="C603" s="31"/>
      <c r="D603" s="31"/>
      <c r="F603" s="31"/>
      <c r="G603" s="31"/>
      <c r="H603" s="31"/>
      <c r="I603" s="26" t="str">
        <f t="shared" si="19"/>
        <v>V_EXPORTKONTROLLE</v>
      </c>
      <c r="J603" s="31"/>
      <c r="K603" s="31"/>
      <c r="L603" s="1" t="str">
        <f>IF("X"=_xlfn.IFNA(INDEX(Input_Lieferant!$A$9:$AS$158,MATCH('MARA_KSSK - Klassenzuordnung'!A603,Input_Lieferant!$B$9:$B$158,0),MATCH('MARA_KSSK - Klassenzuordnung'!I603,Input_Lieferant!$8:$8,0))&amp;"",""), "X", "")</f>
        <v/>
      </c>
    </row>
    <row r="604" spans="1:12" x14ac:dyDescent="0.4">
      <c r="A604" s="27">
        <f>IFERROR(IF(AND(A597=A598,A598=A599,A599=A600,A600=A601,A601=A602,A602=A603),IF(A603+1&gt;MATCH(0,Input_Lieferant!$B$9:$B$158,-1),"",A603+1),A603),"")</f>
        <v>87</v>
      </c>
      <c r="B604" s="25" t="str">
        <f t="shared" si="18"/>
        <v>001</v>
      </c>
      <c r="C604" s="31"/>
      <c r="D604" s="31"/>
      <c r="F604" s="31"/>
      <c r="G604" s="31"/>
      <c r="H604" s="31"/>
      <c r="I604" s="26" t="str">
        <f t="shared" si="19"/>
        <v>V_VERTEILUNG_PSD</v>
      </c>
      <c r="J604" s="31"/>
      <c r="K604" s="31"/>
      <c r="L604" s="1" t="str">
        <f>IF("X"=_xlfn.IFNA(INDEX(Grunddaten!$A$1:$R$158,MATCH('MARA_KSSK - Klassenzuordnung'!A604,Grunddaten!$A:$A,0),MATCH('MARA_KSSK - Klassenzuordnung'!I604,Grunddaten!$8:$8,0))&amp;"",""), "X", "")</f>
        <v/>
      </c>
    </row>
    <row r="605" spans="1:12" x14ac:dyDescent="0.4">
      <c r="A605" s="27">
        <f>IFERROR(IF(AND(A598=A599,A599=A600,A600=A601,A601=A602,A602=A603,A603=A604),IF(A604+1&gt;MATCH(0,Input_Lieferant!$B$9:$B$158,-1),"",A604+1),A604),"")</f>
        <v>87</v>
      </c>
      <c r="B605" s="25" t="str">
        <f t="shared" si="18"/>
        <v>001</v>
      </c>
      <c r="C605" s="31"/>
      <c r="D605" s="31"/>
      <c r="F605" s="31"/>
      <c r="G605" s="31"/>
      <c r="H605" s="31"/>
      <c r="I605" s="26" t="str">
        <f t="shared" si="19"/>
        <v>V_VERTEILUNG_RUAG</v>
      </c>
      <c r="J605" s="31"/>
      <c r="K605" s="31"/>
      <c r="L605" s="1" t="str">
        <f>_xlfn.IFNA(INDEX(Grunddaten!$A$1:$R$158,MATCH('MARA_KSSK - Klassenzuordnung'!A605,Grunddaten!$A:$A,0),MATCH('MARA_KSSK - Klassenzuordnung'!I605,Grunddaten!$8:$8,0))&amp;"","")</f>
        <v/>
      </c>
    </row>
    <row r="606" spans="1:12" x14ac:dyDescent="0.4">
      <c r="A606" s="27">
        <f>IFERROR(IF(AND(A599=A600,A600=A601,A601=A602,A602=A603,A603=A604,A604=A605),IF(A605+1&gt;MATCH(0,Input_Lieferant!$B$9:$B$158,-1),"",A605+1),A605),"")</f>
        <v>87</v>
      </c>
      <c r="B606" s="25" t="str">
        <f t="shared" si="18"/>
        <v>001</v>
      </c>
      <c r="C606" s="31"/>
      <c r="D606" s="31"/>
      <c r="F606" s="31"/>
      <c r="G606" s="31"/>
      <c r="H606" s="31"/>
      <c r="I606" s="26" t="str">
        <f t="shared" si="19"/>
        <v>V_ZUSATZDATEN</v>
      </c>
      <c r="J606" s="31"/>
      <c r="K606" s="31"/>
      <c r="L606" s="1" t="str">
        <f>_xlfn.IFNA(INDEX(Grunddaten!$A$1:$R$158,MATCH('MARA_KSSK - Klassenzuordnung'!A606,Grunddaten!$A:$A,0),MATCH('MARA_KSSK - Klassenzuordnung'!I606,Grunddaten!$8:$8,0))&amp;"","")</f>
        <v/>
      </c>
    </row>
    <row r="607" spans="1:12" x14ac:dyDescent="0.4">
      <c r="A607" s="27">
        <f>IFERROR(IF(AND(A600=A601,A601=A602,A602=A603,A603=A604,A604=A605,A605=A606),IF(A606+1&gt;MATCH(0,Input_Lieferant!$B$9:$B$158,-1),"",A606+1),A606),"")</f>
        <v>87</v>
      </c>
      <c r="B607" s="25" t="str">
        <f t="shared" si="18"/>
        <v>001</v>
      </c>
      <c r="C607" s="31"/>
      <c r="D607" s="31"/>
      <c r="F607" s="31"/>
      <c r="G607" s="31"/>
      <c r="H607" s="31"/>
      <c r="I607" s="26" t="str">
        <f t="shared" si="19"/>
        <v>V_AR_NUMMER</v>
      </c>
      <c r="J607" s="31"/>
      <c r="K607" s="31"/>
      <c r="L607" s="1" t="str">
        <f>_xlfn.IFNA(INDEX(Grunddaten!$A$1:$R$158,MATCH('MARA_KSSK - Klassenzuordnung'!A607,Grunddaten!$A:$A,0),MATCH('MARA_KSSK - Klassenzuordnung'!I607,Grunddaten!$8:$8,0))&amp;"","")</f>
        <v/>
      </c>
    </row>
    <row r="608" spans="1:12" x14ac:dyDescent="0.4">
      <c r="A608" s="27">
        <f>IFERROR(IF(AND(A601=A602,A602=A603,A603=A604,A604=A605,A605=A606,A606=A607),IF(A607+1&gt;MATCH(0,Input_Lieferant!$B$9:$B$158,-1),"",A607+1),A607),"")</f>
        <v>87</v>
      </c>
      <c r="B608" s="25" t="str">
        <f t="shared" si="18"/>
        <v>001</v>
      </c>
      <c r="C608" s="31"/>
      <c r="D608" s="31"/>
      <c r="F608" s="31"/>
      <c r="G608" s="31"/>
      <c r="H608" s="31"/>
      <c r="I608" s="26" t="str">
        <f t="shared" si="19"/>
        <v>V_VERTEILUNG</v>
      </c>
      <c r="J608" s="31"/>
      <c r="K608" s="31"/>
      <c r="L608" s="1" t="str">
        <f>_xlfn.IFNA(INDEX(Grunddaten!$A$1:$R$158,MATCH('MARA_KSSK - Klassenzuordnung'!A608,Grunddaten!$A:$A,0),MATCH('MARA_KSSK - Klassenzuordnung'!I608,Grunddaten!$8:$8,0))&amp;"","")</f>
        <v/>
      </c>
    </row>
    <row r="609" spans="1:12" x14ac:dyDescent="0.4">
      <c r="A609" s="27">
        <f>IFERROR(IF(AND(A602=A603,A603=A604,A604=A605,A605=A606,A606=A607,A607=A608),IF(A608+1&gt;MATCH(0,Input_Lieferant!$B$9:$B$158,-1),"",A608+1),A608),"")</f>
        <v>87</v>
      </c>
      <c r="B609" s="25" t="str">
        <f t="shared" si="18"/>
        <v>001</v>
      </c>
      <c r="C609" s="31"/>
      <c r="D609" s="31"/>
      <c r="F609" s="31"/>
      <c r="G609" s="31"/>
      <c r="H609" s="31"/>
      <c r="I609" s="26" t="str">
        <f t="shared" si="19"/>
        <v>V_BM_SBM</v>
      </c>
      <c r="J609" s="31"/>
      <c r="K609" s="31"/>
      <c r="L609" s="1" t="str">
        <f>_xlfn.IFNA(INDEX(Grunddaten!$A$1:$R$158,MATCH('MARA_KSSK - Klassenzuordnung'!A609,Grunddaten!$A:$A,0),MATCH('MARA_KSSK - Klassenzuordnung'!I609,Grunddaten!$8:$8,0))&amp;"","")</f>
        <v/>
      </c>
    </row>
    <row r="610" spans="1:12" x14ac:dyDescent="0.4">
      <c r="A610" s="27">
        <f>IFERROR(IF(AND(A603=A604,A604=A605,A605=A606,A606=A607,A607=A608,A608=A609),IF(A609+1&gt;MATCH(0,Input_Lieferant!$B$9:$B$158,-1),"",A609+1),A609),"")</f>
        <v>87</v>
      </c>
      <c r="B610" s="25" t="str">
        <f t="shared" si="18"/>
        <v>001</v>
      </c>
      <c r="C610" s="31"/>
      <c r="D610" s="31"/>
      <c r="F610" s="31"/>
      <c r="G610" s="31"/>
      <c r="H610" s="31"/>
      <c r="I610" s="26" t="str">
        <f t="shared" si="19"/>
        <v>V_EXPORTKONTROLLE</v>
      </c>
      <c r="J610" s="31"/>
      <c r="K610" s="31"/>
      <c r="L610" s="1" t="str">
        <f>IF("X"=_xlfn.IFNA(INDEX(Input_Lieferant!$A$9:$AS$158,MATCH('MARA_KSSK - Klassenzuordnung'!A610,Input_Lieferant!$B$9:$B$158,0),MATCH('MARA_KSSK - Klassenzuordnung'!I610,Input_Lieferant!$8:$8,0))&amp;"",""), "X", "")</f>
        <v/>
      </c>
    </row>
    <row r="611" spans="1:12" x14ac:dyDescent="0.4">
      <c r="A611" s="27">
        <f>IFERROR(IF(AND(A604=A605,A605=A606,A606=A607,A607=A608,A608=A609,A609=A610),IF(A610+1&gt;MATCH(0,Input_Lieferant!$B$9:$B$158,-1),"",A610+1),A610),"")</f>
        <v>88</v>
      </c>
      <c r="B611" s="25" t="str">
        <f t="shared" si="18"/>
        <v>001</v>
      </c>
      <c r="C611" s="31"/>
      <c r="D611" s="31"/>
      <c r="F611" s="31"/>
      <c r="G611" s="31"/>
      <c r="H611" s="31"/>
      <c r="I611" s="26" t="str">
        <f t="shared" si="19"/>
        <v>V_VERTEILUNG_PSD</v>
      </c>
      <c r="J611" s="31"/>
      <c r="K611" s="31"/>
      <c r="L611" s="1" t="str">
        <f>IF("X"=_xlfn.IFNA(INDEX(Grunddaten!$A$1:$R$158,MATCH('MARA_KSSK - Klassenzuordnung'!A611,Grunddaten!$A:$A,0),MATCH('MARA_KSSK - Klassenzuordnung'!I611,Grunddaten!$8:$8,0))&amp;"",""), "X", "")</f>
        <v>X</v>
      </c>
    </row>
    <row r="612" spans="1:12" x14ac:dyDescent="0.4">
      <c r="A612" s="27">
        <f>IFERROR(IF(AND(A605=A606,A606=A607,A607=A608,A608=A609,A609=A610,A610=A611),IF(A611+1&gt;MATCH(0,Input_Lieferant!$B$9:$B$158,-1),"",A611+1),A611),"")</f>
        <v>88</v>
      </c>
      <c r="B612" s="25" t="str">
        <f t="shared" si="18"/>
        <v>001</v>
      </c>
      <c r="C612" s="31"/>
      <c r="D612" s="31"/>
      <c r="F612" s="31"/>
      <c r="G612" s="31"/>
      <c r="H612" s="31"/>
      <c r="I612" s="26" t="str">
        <f t="shared" si="19"/>
        <v>V_VERTEILUNG_RUAG</v>
      </c>
      <c r="J612" s="31"/>
      <c r="K612" s="31"/>
      <c r="L612" s="1" t="str">
        <f>_xlfn.IFNA(INDEX(Grunddaten!$A$1:$R$158,MATCH('MARA_KSSK - Klassenzuordnung'!A612,Grunddaten!$A:$A,0),MATCH('MARA_KSSK - Klassenzuordnung'!I612,Grunddaten!$8:$8,0))&amp;"","")</f>
        <v/>
      </c>
    </row>
    <row r="613" spans="1:12" x14ac:dyDescent="0.4">
      <c r="A613" s="27">
        <f>IFERROR(IF(AND(A606=A607,A607=A608,A608=A609,A609=A610,A610=A611,A611=A612),IF(A612+1&gt;MATCH(0,Input_Lieferant!$B$9:$B$158,-1),"",A612+1),A612),"")</f>
        <v>88</v>
      </c>
      <c r="B613" s="25" t="str">
        <f t="shared" si="18"/>
        <v>001</v>
      </c>
      <c r="C613" s="31"/>
      <c r="D613" s="31"/>
      <c r="F613" s="31"/>
      <c r="G613" s="31"/>
      <c r="H613" s="31"/>
      <c r="I613" s="26" t="str">
        <f t="shared" si="19"/>
        <v>V_ZUSATZDATEN</v>
      </c>
      <c r="J613" s="31"/>
      <c r="K613" s="31"/>
      <c r="L613" s="1" t="str">
        <f>_xlfn.IFNA(INDEX(Grunddaten!$A$1:$R$158,MATCH('MARA_KSSK - Klassenzuordnung'!A613,Grunddaten!$A:$A,0),MATCH('MARA_KSSK - Klassenzuordnung'!I613,Grunddaten!$8:$8,0))&amp;"","")</f>
        <v/>
      </c>
    </row>
    <row r="614" spans="1:12" x14ac:dyDescent="0.4">
      <c r="A614" s="27">
        <f>IFERROR(IF(AND(A607=A608,A608=A609,A609=A610,A610=A611,A611=A612,A612=A613),IF(A613+1&gt;MATCH(0,Input_Lieferant!$B$9:$B$158,-1),"",A613+1),A613),"")</f>
        <v>88</v>
      </c>
      <c r="B614" s="25" t="str">
        <f t="shared" si="18"/>
        <v>001</v>
      </c>
      <c r="C614" s="31"/>
      <c r="D614" s="31"/>
      <c r="F614" s="31"/>
      <c r="G614" s="31"/>
      <c r="H614" s="31"/>
      <c r="I614" s="26" t="str">
        <f t="shared" si="19"/>
        <v>V_AR_NUMMER</v>
      </c>
      <c r="J614" s="31"/>
      <c r="K614" s="31"/>
      <c r="L614" s="1" t="str">
        <f>_xlfn.IFNA(INDEX(Grunddaten!$A$1:$R$158,MATCH('MARA_KSSK - Klassenzuordnung'!A614,Grunddaten!$A:$A,0),MATCH('MARA_KSSK - Klassenzuordnung'!I614,Grunddaten!$8:$8,0))&amp;"","")</f>
        <v/>
      </c>
    </row>
    <row r="615" spans="1:12" x14ac:dyDescent="0.4">
      <c r="A615" s="27">
        <f>IFERROR(IF(AND(A608=A609,A609=A610,A610=A611,A611=A612,A612=A613,A613=A614),IF(A614+1&gt;MATCH(0,Input_Lieferant!$B$9:$B$158,-1),"",A614+1),A614),"")</f>
        <v>88</v>
      </c>
      <c r="B615" s="25" t="str">
        <f t="shared" si="18"/>
        <v>001</v>
      </c>
      <c r="C615" s="31"/>
      <c r="D615" s="31"/>
      <c r="F615" s="31"/>
      <c r="G615" s="31"/>
      <c r="H615" s="31"/>
      <c r="I615" s="26" t="str">
        <f t="shared" si="19"/>
        <v>V_VERTEILUNG</v>
      </c>
      <c r="J615" s="31"/>
      <c r="K615" s="31"/>
      <c r="L615" s="1" t="str">
        <f>_xlfn.IFNA(INDEX(Grunddaten!$A$1:$R$158,MATCH('MARA_KSSK - Klassenzuordnung'!A615,Grunddaten!$A:$A,0),MATCH('MARA_KSSK - Klassenzuordnung'!I615,Grunddaten!$8:$8,0))&amp;"","")</f>
        <v/>
      </c>
    </row>
    <row r="616" spans="1:12" x14ac:dyDescent="0.4">
      <c r="A616" s="27">
        <f>IFERROR(IF(AND(A609=A610,A610=A611,A611=A612,A612=A613,A613=A614,A614=A615),IF(A615+1&gt;MATCH(0,Input_Lieferant!$B$9:$B$158,-1),"",A615+1),A615),"")</f>
        <v>88</v>
      </c>
      <c r="B616" s="25" t="str">
        <f t="shared" si="18"/>
        <v>001</v>
      </c>
      <c r="C616" s="31"/>
      <c r="D616" s="31"/>
      <c r="F616" s="31"/>
      <c r="G616" s="31"/>
      <c r="H616" s="31"/>
      <c r="I616" s="26" t="str">
        <f t="shared" si="19"/>
        <v>V_BM_SBM</v>
      </c>
      <c r="J616" s="31"/>
      <c r="K616" s="31"/>
      <c r="L616" s="1" t="str">
        <f>_xlfn.IFNA(INDEX(Grunddaten!$A$1:$R$158,MATCH('MARA_KSSK - Klassenzuordnung'!A616,Grunddaten!$A:$A,0),MATCH('MARA_KSSK - Klassenzuordnung'!I616,Grunddaten!$8:$8,0))&amp;"","")</f>
        <v/>
      </c>
    </row>
    <row r="617" spans="1:12" x14ac:dyDescent="0.4">
      <c r="A617" s="27">
        <f>IFERROR(IF(AND(A610=A611,A611=A612,A612=A613,A613=A614,A614=A615,A615=A616),IF(A616+1&gt;MATCH(0,Input_Lieferant!$B$9:$B$158,-1),"",A616+1),A616),"")</f>
        <v>88</v>
      </c>
      <c r="B617" s="25" t="str">
        <f t="shared" si="18"/>
        <v>001</v>
      </c>
      <c r="C617" s="31"/>
      <c r="D617" s="31"/>
      <c r="F617" s="31"/>
      <c r="G617" s="31"/>
      <c r="H617" s="31"/>
      <c r="I617" s="26" t="str">
        <f t="shared" si="19"/>
        <v>V_EXPORTKONTROLLE</v>
      </c>
      <c r="J617" s="31"/>
      <c r="K617" s="31"/>
      <c r="L617" s="1" t="str">
        <f>IF("X"=_xlfn.IFNA(INDEX(Input_Lieferant!$A$9:$AS$158,MATCH('MARA_KSSK - Klassenzuordnung'!A617,Input_Lieferant!$B$9:$B$158,0),MATCH('MARA_KSSK - Klassenzuordnung'!I617,Input_Lieferant!$8:$8,0))&amp;"",""), "X", "")</f>
        <v/>
      </c>
    </row>
    <row r="618" spans="1:12" x14ac:dyDescent="0.4">
      <c r="A618" s="27">
        <f>IFERROR(IF(AND(A611=A612,A612=A613,A613=A614,A614=A615,A615=A616,A616=A617),IF(A617+1&gt;MATCH(0,Input_Lieferant!$B$9:$B$158,-1),"",A617+1),A617),"")</f>
        <v>89</v>
      </c>
      <c r="B618" s="25" t="str">
        <f t="shared" si="18"/>
        <v>001</v>
      </c>
      <c r="C618" s="31"/>
      <c r="D618" s="31"/>
      <c r="F618" s="31"/>
      <c r="G618" s="31"/>
      <c r="H618" s="31"/>
      <c r="I618" s="26" t="str">
        <f t="shared" si="19"/>
        <v>V_VERTEILUNG_PSD</v>
      </c>
      <c r="J618" s="31"/>
      <c r="K618" s="31"/>
      <c r="L618" s="1" t="str">
        <f>IF("X"=_xlfn.IFNA(INDEX(Grunddaten!$A$1:$R$158,MATCH('MARA_KSSK - Klassenzuordnung'!A618,Grunddaten!$A:$A,0),MATCH('MARA_KSSK - Klassenzuordnung'!I618,Grunddaten!$8:$8,0))&amp;"",""), "X", "")</f>
        <v>X</v>
      </c>
    </row>
    <row r="619" spans="1:12" x14ac:dyDescent="0.4">
      <c r="A619" s="27">
        <f>IFERROR(IF(AND(A612=A613,A613=A614,A614=A615,A615=A616,A616=A617,A617=A618),IF(A618+1&gt;MATCH(0,Input_Lieferant!$B$9:$B$158,-1),"",A618+1),A618),"")</f>
        <v>89</v>
      </c>
      <c r="B619" s="25" t="str">
        <f t="shared" si="18"/>
        <v>001</v>
      </c>
      <c r="C619" s="31"/>
      <c r="D619" s="31"/>
      <c r="F619" s="31"/>
      <c r="G619" s="31"/>
      <c r="H619" s="31"/>
      <c r="I619" s="26" t="str">
        <f t="shared" si="19"/>
        <v>V_VERTEILUNG_RUAG</v>
      </c>
      <c r="J619" s="31"/>
      <c r="K619" s="31"/>
      <c r="L619" s="1" t="str">
        <f>_xlfn.IFNA(INDEX(Grunddaten!$A$1:$R$158,MATCH('MARA_KSSK - Klassenzuordnung'!A619,Grunddaten!$A:$A,0),MATCH('MARA_KSSK - Klassenzuordnung'!I619,Grunddaten!$8:$8,0))&amp;"","")</f>
        <v/>
      </c>
    </row>
    <row r="620" spans="1:12" x14ac:dyDescent="0.4">
      <c r="A620" s="27">
        <f>IFERROR(IF(AND(A613=A614,A614=A615,A615=A616,A616=A617,A617=A618,A618=A619),IF(A619+1&gt;MATCH(0,Input_Lieferant!$B$9:$B$158,-1),"",A619+1),A619),"")</f>
        <v>89</v>
      </c>
      <c r="B620" s="25" t="str">
        <f t="shared" si="18"/>
        <v>001</v>
      </c>
      <c r="C620" s="31"/>
      <c r="D620" s="31"/>
      <c r="F620" s="31"/>
      <c r="G620" s="31"/>
      <c r="H620" s="31"/>
      <c r="I620" s="26" t="str">
        <f t="shared" si="19"/>
        <v>V_ZUSATZDATEN</v>
      </c>
      <c r="J620" s="31"/>
      <c r="K620" s="31"/>
      <c r="L620" s="1" t="str">
        <f>_xlfn.IFNA(INDEX(Grunddaten!$A$1:$R$158,MATCH('MARA_KSSK - Klassenzuordnung'!A620,Grunddaten!$A:$A,0),MATCH('MARA_KSSK - Klassenzuordnung'!I620,Grunddaten!$8:$8,0))&amp;"","")</f>
        <v/>
      </c>
    </row>
    <row r="621" spans="1:12" x14ac:dyDescent="0.4">
      <c r="A621" s="27">
        <f>IFERROR(IF(AND(A614=A615,A615=A616,A616=A617,A617=A618,A618=A619,A619=A620),IF(A620+1&gt;MATCH(0,Input_Lieferant!$B$9:$B$158,-1),"",A620+1),A620),"")</f>
        <v>89</v>
      </c>
      <c r="B621" s="25" t="str">
        <f t="shared" si="18"/>
        <v>001</v>
      </c>
      <c r="C621" s="31"/>
      <c r="D621" s="31"/>
      <c r="F621" s="31"/>
      <c r="G621" s="31"/>
      <c r="H621" s="31"/>
      <c r="I621" s="26" t="str">
        <f t="shared" si="19"/>
        <v>V_AR_NUMMER</v>
      </c>
      <c r="J621" s="31"/>
      <c r="K621" s="31"/>
      <c r="L621" s="1" t="str">
        <f>_xlfn.IFNA(INDEX(Grunddaten!$A$1:$R$158,MATCH('MARA_KSSK - Klassenzuordnung'!A621,Grunddaten!$A:$A,0),MATCH('MARA_KSSK - Klassenzuordnung'!I621,Grunddaten!$8:$8,0))&amp;"","")</f>
        <v/>
      </c>
    </row>
    <row r="622" spans="1:12" x14ac:dyDescent="0.4">
      <c r="A622" s="27">
        <f>IFERROR(IF(AND(A615=A616,A616=A617,A617=A618,A618=A619,A619=A620,A620=A621),IF(A621+1&gt;MATCH(0,Input_Lieferant!$B$9:$B$158,-1),"",A621+1),A621),"")</f>
        <v>89</v>
      </c>
      <c r="B622" s="25" t="str">
        <f t="shared" si="18"/>
        <v>001</v>
      </c>
      <c r="C622" s="31"/>
      <c r="D622" s="31"/>
      <c r="F622" s="31"/>
      <c r="G622" s="31"/>
      <c r="H622" s="31"/>
      <c r="I622" s="26" t="str">
        <f t="shared" si="19"/>
        <v>V_VERTEILUNG</v>
      </c>
      <c r="J622" s="31"/>
      <c r="K622" s="31"/>
      <c r="L622" s="1" t="str">
        <f>_xlfn.IFNA(INDEX(Grunddaten!$A$1:$R$158,MATCH('MARA_KSSK - Klassenzuordnung'!A622,Grunddaten!$A:$A,0),MATCH('MARA_KSSK - Klassenzuordnung'!I622,Grunddaten!$8:$8,0))&amp;"","")</f>
        <v/>
      </c>
    </row>
    <row r="623" spans="1:12" x14ac:dyDescent="0.4">
      <c r="A623" s="27">
        <f>IFERROR(IF(AND(A616=A617,A617=A618,A618=A619,A619=A620,A620=A621,A621=A622),IF(A622+1&gt;MATCH(0,Input_Lieferant!$B$9:$B$158,-1),"",A622+1),A622),"")</f>
        <v>89</v>
      </c>
      <c r="B623" s="25" t="str">
        <f t="shared" si="18"/>
        <v>001</v>
      </c>
      <c r="C623" s="31"/>
      <c r="D623" s="31"/>
      <c r="F623" s="31"/>
      <c r="G623" s="31"/>
      <c r="H623" s="31"/>
      <c r="I623" s="26" t="str">
        <f t="shared" si="19"/>
        <v>V_BM_SBM</v>
      </c>
      <c r="J623" s="31"/>
      <c r="K623" s="31"/>
      <c r="L623" s="1" t="str">
        <f>_xlfn.IFNA(INDEX(Grunddaten!$A$1:$R$158,MATCH('MARA_KSSK - Klassenzuordnung'!A623,Grunddaten!$A:$A,0),MATCH('MARA_KSSK - Klassenzuordnung'!I623,Grunddaten!$8:$8,0))&amp;"","")</f>
        <v/>
      </c>
    </row>
    <row r="624" spans="1:12" x14ac:dyDescent="0.4">
      <c r="A624" s="27">
        <f>IFERROR(IF(AND(A617=A618,A618=A619,A619=A620,A620=A621,A621=A622,A622=A623),IF(A623+1&gt;MATCH(0,Input_Lieferant!$B$9:$B$158,-1),"",A623+1),A623),"")</f>
        <v>89</v>
      </c>
      <c r="B624" s="25" t="str">
        <f t="shared" si="18"/>
        <v>001</v>
      </c>
      <c r="C624" s="31"/>
      <c r="D624" s="31"/>
      <c r="F624" s="31"/>
      <c r="G624" s="31"/>
      <c r="H624" s="31"/>
      <c r="I624" s="26" t="str">
        <f t="shared" si="19"/>
        <v>V_EXPORTKONTROLLE</v>
      </c>
      <c r="J624" s="31"/>
      <c r="K624" s="31"/>
      <c r="L624" s="1" t="str">
        <f>IF("X"=_xlfn.IFNA(INDEX(Input_Lieferant!$A$9:$AS$158,MATCH('MARA_KSSK - Klassenzuordnung'!A624,Input_Lieferant!$B$9:$B$158,0),MATCH('MARA_KSSK - Klassenzuordnung'!I624,Input_Lieferant!$8:$8,0))&amp;"",""), "X", "")</f>
        <v/>
      </c>
    </row>
    <row r="625" spans="1:12" x14ac:dyDescent="0.4">
      <c r="A625" s="27">
        <f>IFERROR(IF(AND(A618=A619,A619=A620,A620=A621,A621=A622,A622=A623,A623=A624),IF(A624+1&gt;MATCH(0,Input_Lieferant!$B$9:$B$158,-1),"",A624+1),A624),"")</f>
        <v>90</v>
      </c>
      <c r="B625" s="25" t="str">
        <f t="shared" si="18"/>
        <v>001</v>
      </c>
      <c r="C625" s="31"/>
      <c r="D625" s="31"/>
      <c r="F625" s="31"/>
      <c r="G625" s="31"/>
      <c r="H625" s="31"/>
      <c r="I625" s="26" t="str">
        <f t="shared" si="19"/>
        <v>V_VERTEILUNG_PSD</v>
      </c>
      <c r="J625" s="31"/>
      <c r="K625" s="31"/>
      <c r="L625" s="1" t="str">
        <f>IF("X"=_xlfn.IFNA(INDEX(Grunddaten!$A$1:$R$158,MATCH('MARA_KSSK - Klassenzuordnung'!A625,Grunddaten!$A:$A,0),MATCH('MARA_KSSK - Klassenzuordnung'!I625,Grunddaten!$8:$8,0))&amp;"",""), "X", "")</f>
        <v>X</v>
      </c>
    </row>
    <row r="626" spans="1:12" x14ac:dyDescent="0.4">
      <c r="A626" s="27">
        <f>IFERROR(IF(AND(A619=A620,A620=A621,A621=A622,A622=A623,A623=A624,A624=A625),IF(A625+1&gt;MATCH(0,Input_Lieferant!$B$9:$B$158,-1),"",A625+1),A625),"")</f>
        <v>90</v>
      </c>
      <c r="B626" s="25" t="str">
        <f t="shared" si="18"/>
        <v>001</v>
      </c>
      <c r="C626" s="31"/>
      <c r="D626" s="31"/>
      <c r="F626" s="31"/>
      <c r="G626" s="31"/>
      <c r="H626" s="31"/>
      <c r="I626" s="26" t="str">
        <f t="shared" si="19"/>
        <v>V_VERTEILUNG_RUAG</v>
      </c>
      <c r="J626" s="31"/>
      <c r="K626" s="31"/>
      <c r="L626" s="1" t="str">
        <f>_xlfn.IFNA(INDEX(Grunddaten!$A$1:$R$158,MATCH('MARA_KSSK - Klassenzuordnung'!A626,Grunddaten!$A:$A,0),MATCH('MARA_KSSK - Klassenzuordnung'!I626,Grunddaten!$8:$8,0))&amp;"","")</f>
        <v/>
      </c>
    </row>
    <row r="627" spans="1:12" x14ac:dyDescent="0.4">
      <c r="A627" s="27">
        <f>IFERROR(IF(AND(A620=A621,A621=A622,A622=A623,A623=A624,A624=A625,A625=A626),IF(A626+1&gt;MATCH(0,Input_Lieferant!$B$9:$B$158,-1),"",A626+1),A626),"")</f>
        <v>90</v>
      </c>
      <c r="B627" s="25" t="str">
        <f t="shared" si="18"/>
        <v>001</v>
      </c>
      <c r="C627" s="31"/>
      <c r="D627" s="31"/>
      <c r="F627" s="31"/>
      <c r="G627" s="31"/>
      <c r="H627" s="31"/>
      <c r="I627" s="26" t="str">
        <f t="shared" si="19"/>
        <v>V_ZUSATZDATEN</v>
      </c>
      <c r="J627" s="31"/>
      <c r="K627" s="31"/>
      <c r="L627" s="1" t="str">
        <f>_xlfn.IFNA(INDEX(Grunddaten!$A$1:$R$158,MATCH('MARA_KSSK - Klassenzuordnung'!A627,Grunddaten!$A:$A,0),MATCH('MARA_KSSK - Klassenzuordnung'!I627,Grunddaten!$8:$8,0))&amp;"","")</f>
        <v/>
      </c>
    </row>
    <row r="628" spans="1:12" x14ac:dyDescent="0.4">
      <c r="A628" s="27">
        <f>IFERROR(IF(AND(A621=A622,A622=A623,A623=A624,A624=A625,A625=A626,A626=A627),IF(A627+1&gt;MATCH(0,Input_Lieferant!$B$9:$B$158,-1),"",A627+1),A627),"")</f>
        <v>90</v>
      </c>
      <c r="B628" s="25" t="str">
        <f t="shared" si="18"/>
        <v>001</v>
      </c>
      <c r="C628" s="31"/>
      <c r="D628" s="31"/>
      <c r="F628" s="31"/>
      <c r="G628" s="31"/>
      <c r="H628" s="31"/>
      <c r="I628" s="26" t="str">
        <f t="shared" si="19"/>
        <v>V_AR_NUMMER</v>
      </c>
      <c r="J628" s="31"/>
      <c r="K628" s="31"/>
      <c r="L628" s="1" t="str">
        <f>_xlfn.IFNA(INDEX(Grunddaten!$A$1:$R$158,MATCH('MARA_KSSK - Klassenzuordnung'!A628,Grunddaten!$A:$A,0),MATCH('MARA_KSSK - Klassenzuordnung'!I628,Grunddaten!$8:$8,0))&amp;"","")</f>
        <v/>
      </c>
    </row>
    <row r="629" spans="1:12" x14ac:dyDescent="0.4">
      <c r="A629" s="27">
        <f>IFERROR(IF(AND(A622=A623,A623=A624,A624=A625,A625=A626,A626=A627,A627=A628),IF(A628+1&gt;MATCH(0,Input_Lieferant!$B$9:$B$158,-1),"",A628+1),A628),"")</f>
        <v>90</v>
      </c>
      <c r="B629" s="25" t="str">
        <f t="shared" si="18"/>
        <v>001</v>
      </c>
      <c r="C629" s="31"/>
      <c r="D629" s="31"/>
      <c r="F629" s="31"/>
      <c r="G629" s="31"/>
      <c r="H629" s="31"/>
      <c r="I629" s="26" t="str">
        <f t="shared" si="19"/>
        <v>V_VERTEILUNG</v>
      </c>
      <c r="J629" s="31"/>
      <c r="K629" s="31"/>
      <c r="L629" s="1" t="str">
        <f>_xlfn.IFNA(INDEX(Grunddaten!$A$1:$R$158,MATCH('MARA_KSSK - Klassenzuordnung'!A629,Grunddaten!$A:$A,0),MATCH('MARA_KSSK - Klassenzuordnung'!I629,Grunddaten!$8:$8,0))&amp;"","")</f>
        <v/>
      </c>
    </row>
    <row r="630" spans="1:12" x14ac:dyDescent="0.4">
      <c r="A630" s="27">
        <f>IFERROR(IF(AND(A623=A624,A624=A625,A625=A626,A626=A627,A627=A628,A628=A629),IF(A629+1&gt;MATCH(0,Input_Lieferant!$B$9:$B$158,-1),"",A629+1),A629),"")</f>
        <v>90</v>
      </c>
      <c r="B630" s="25" t="str">
        <f t="shared" si="18"/>
        <v>001</v>
      </c>
      <c r="C630" s="31"/>
      <c r="D630" s="31"/>
      <c r="F630" s="31"/>
      <c r="G630" s="31"/>
      <c r="H630" s="31"/>
      <c r="I630" s="26" t="str">
        <f t="shared" si="19"/>
        <v>V_BM_SBM</v>
      </c>
      <c r="J630" s="31"/>
      <c r="K630" s="31"/>
      <c r="L630" s="1" t="str">
        <f>_xlfn.IFNA(INDEX(Grunddaten!$A$1:$R$158,MATCH('MARA_KSSK - Klassenzuordnung'!A630,Grunddaten!$A:$A,0),MATCH('MARA_KSSK - Klassenzuordnung'!I630,Grunddaten!$8:$8,0))&amp;"","")</f>
        <v/>
      </c>
    </row>
    <row r="631" spans="1:12" x14ac:dyDescent="0.4">
      <c r="A631" s="27">
        <f>IFERROR(IF(AND(A624=A625,A625=A626,A626=A627,A627=A628,A628=A629,A629=A630),IF(A630+1&gt;MATCH(0,Input_Lieferant!$B$9:$B$158,-1),"",A630+1),A630),"")</f>
        <v>90</v>
      </c>
      <c r="B631" s="25" t="str">
        <f t="shared" si="18"/>
        <v>001</v>
      </c>
      <c r="C631" s="31"/>
      <c r="D631" s="31"/>
      <c r="F631" s="31"/>
      <c r="G631" s="31"/>
      <c r="H631" s="31"/>
      <c r="I631" s="26" t="str">
        <f t="shared" si="19"/>
        <v>V_EXPORTKONTROLLE</v>
      </c>
      <c r="J631" s="31"/>
      <c r="K631" s="31"/>
      <c r="L631" s="1" t="str">
        <f>IF("X"=_xlfn.IFNA(INDEX(Input_Lieferant!$A$9:$AS$158,MATCH('MARA_KSSK - Klassenzuordnung'!A631,Input_Lieferant!$B$9:$B$158,0),MATCH('MARA_KSSK - Klassenzuordnung'!I631,Input_Lieferant!$8:$8,0))&amp;"",""), "X", "")</f>
        <v/>
      </c>
    </row>
    <row r="632" spans="1:12" x14ac:dyDescent="0.4">
      <c r="A632" s="27">
        <f>IFERROR(IF(AND(A625=A626,A626=A627,A627=A628,A628=A629,A629=A630,A630=A631),IF(A631+1&gt;MATCH(0,Input_Lieferant!$B$9:$B$158,-1),"",A631+1),A631),"")</f>
        <v>91</v>
      </c>
      <c r="B632" s="25" t="str">
        <f t="shared" si="18"/>
        <v>001</v>
      </c>
      <c r="C632" s="31"/>
      <c r="D632" s="31"/>
      <c r="F632" s="31"/>
      <c r="G632" s="31"/>
      <c r="H632" s="31"/>
      <c r="I632" s="26" t="str">
        <f t="shared" si="19"/>
        <v>V_VERTEILUNG_PSD</v>
      </c>
      <c r="J632" s="31"/>
      <c r="K632" s="31"/>
      <c r="L632" s="1" t="str">
        <f>IF("X"=_xlfn.IFNA(INDEX(Grunddaten!$A$1:$R$158,MATCH('MARA_KSSK - Klassenzuordnung'!A632,Grunddaten!$A:$A,0),MATCH('MARA_KSSK - Klassenzuordnung'!I632,Grunddaten!$8:$8,0))&amp;"",""), "X", "")</f>
        <v/>
      </c>
    </row>
    <row r="633" spans="1:12" x14ac:dyDescent="0.4">
      <c r="A633" s="27">
        <f>IFERROR(IF(AND(A626=A627,A627=A628,A628=A629,A629=A630,A630=A631,A631=A632),IF(A632+1&gt;MATCH(0,Input_Lieferant!$B$9:$B$158,-1),"",A632+1),A632),"")</f>
        <v>91</v>
      </c>
      <c r="B633" s="25" t="str">
        <f t="shared" si="18"/>
        <v>001</v>
      </c>
      <c r="C633" s="31"/>
      <c r="D633" s="31"/>
      <c r="F633" s="31"/>
      <c r="G633" s="31"/>
      <c r="H633" s="31"/>
      <c r="I633" s="26" t="str">
        <f t="shared" si="19"/>
        <v>V_VERTEILUNG_RUAG</v>
      </c>
      <c r="J633" s="31"/>
      <c r="K633" s="31"/>
      <c r="L633" s="1" t="str">
        <f>_xlfn.IFNA(INDEX(Grunddaten!$A$1:$R$158,MATCH('MARA_KSSK - Klassenzuordnung'!A633,Grunddaten!$A:$A,0),MATCH('MARA_KSSK - Klassenzuordnung'!I633,Grunddaten!$8:$8,0))&amp;"","")</f>
        <v/>
      </c>
    </row>
    <row r="634" spans="1:12" x14ac:dyDescent="0.4">
      <c r="A634" s="27">
        <f>IFERROR(IF(AND(A627=A628,A628=A629,A629=A630,A630=A631,A631=A632,A632=A633),IF(A633+1&gt;MATCH(0,Input_Lieferant!$B$9:$B$158,-1),"",A633+1),A633),"")</f>
        <v>91</v>
      </c>
      <c r="B634" s="25" t="str">
        <f t="shared" si="18"/>
        <v>001</v>
      </c>
      <c r="C634" s="31"/>
      <c r="D634" s="31"/>
      <c r="F634" s="31"/>
      <c r="G634" s="31"/>
      <c r="H634" s="31"/>
      <c r="I634" s="26" t="str">
        <f t="shared" si="19"/>
        <v>V_ZUSATZDATEN</v>
      </c>
      <c r="J634" s="31"/>
      <c r="K634" s="31"/>
      <c r="L634" s="1" t="str">
        <f>_xlfn.IFNA(INDEX(Grunddaten!$A$1:$R$158,MATCH('MARA_KSSK - Klassenzuordnung'!A634,Grunddaten!$A:$A,0),MATCH('MARA_KSSK - Klassenzuordnung'!I634,Grunddaten!$8:$8,0))&amp;"","")</f>
        <v/>
      </c>
    </row>
    <row r="635" spans="1:12" x14ac:dyDescent="0.4">
      <c r="A635" s="27">
        <f>IFERROR(IF(AND(A628=A629,A629=A630,A630=A631,A631=A632,A632=A633,A633=A634),IF(A634+1&gt;MATCH(0,Input_Lieferant!$B$9:$B$158,-1),"",A634+1),A634),"")</f>
        <v>91</v>
      </c>
      <c r="B635" s="25" t="str">
        <f t="shared" si="18"/>
        <v>001</v>
      </c>
      <c r="C635" s="31"/>
      <c r="D635" s="31"/>
      <c r="F635" s="31"/>
      <c r="G635" s="31"/>
      <c r="H635" s="31"/>
      <c r="I635" s="26" t="str">
        <f t="shared" si="19"/>
        <v>V_AR_NUMMER</v>
      </c>
      <c r="J635" s="31"/>
      <c r="K635" s="31"/>
      <c r="L635" s="1" t="str">
        <f>_xlfn.IFNA(INDEX(Grunddaten!$A$1:$R$158,MATCH('MARA_KSSK - Klassenzuordnung'!A635,Grunddaten!$A:$A,0),MATCH('MARA_KSSK - Klassenzuordnung'!I635,Grunddaten!$8:$8,0))&amp;"","")</f>
        <v/>
      </c>
    </row>
    <row r="636" spans="1:12" x14ac:dyDescent="0.4">
      <c r="A636" s="27">
        <f>IFERROR(IF(AND(A629=A630,A630=A631,A631=A632,A632=A633,A633=A634,A634=A635),IF(A635+1&gt;MATCH(0,Input_Lieferant!$B$9:$B$158,-1),"",A635+1),A635),"")</f>
        <v>91</v>
      </c>
      <c r="B636" s="25" t="str">
        <f t="shared" si="18"/>
        <v>001</v>
      </c>
      <c r="C636" s="31"/>
      <c r="D636" s="31"/>
      <c r="F636" s="31"/>
      <c r="G636" s="31"/>
      <c r="H636" s="31"/>
      <c r="I636" s="26" t="str">
        <f t="shared" si="19"/>
        <v>V_VERTEILUNG</v>
      </c>
      <c r="J636" s="31"/>
      <c r="K636" s="31"/>
      <c r="L636" s="1" t="str">
        <f>_xlfn.IFNA(INDEX(Grunddaten!$A$1:$R$158,MATCH('MARA_KSSK - Klassenzuordnung'!A636,Grunddaten!$A:$A,0),MATCH('MARA_KSSK - Klassenzuordnung'!I636,Grunddaten!$8:$8,0))&amp;"","")</f>
        <v/>
      </c>
    </row>
    <row r="637" spans="1:12" x14ac:dyDescent="0.4">
      <c r="A637" s="27">
        <f>IFERROR(IF(AND(A630=A631,A631=A632,A632=A633,A633=A634,A634=A635,A635=A636),IF(A636+1&gt;MATCH(0,Input_Lieferant!$B$9:$B$158,-1),"",A636+1),A636),"")</f>
        <v>91</v>
      </c>
      <c r="B637" s="25" t="str">
        <f t="shared" si="18"/>
        <v>001</v>
      </c>
      <c r="C637" s="31"/>
      <c r="D637" s="31"/>
      <c r="F637" s="31"/>
      <c r="G637" s="31"/>
      <c r="H637" s="31"/>
      <c r="I637" s="26" t="str">
        <f t="shared" si="19"/>
        <v>V_BM_SBM</v>
      </c>
      <c r="J637" s="31"/>
      <c r="K637" s="31"/>
      <c r="L637" s="1" t="str">
        <f>_xlfn.IFNA(INDEX(Grunddaten!$A$1:$R$158,MATCH('MARA_KSSK - Klassenzuordnung'!A637,Grunddaten!$A:$A,0),MATCH('MARA_KSSK - Klassenzuordnung'!I637,Grunddaten!$8:$8,0))&amp;"","")</f>
        <v/>
      </c>
    </row>
    <row r="638" spans="1:12" x14ac:dyDescent="0.4">
      <c r="A638" s="27">
        <f>IFERROR(IF(AND(A631=A632,A632=A633,A633=A634,A634=A635,A635=A636,A636=A637),IF(A637+1&gt;MATCH(0,Input_Lieferant!$B$9:$B$158,-1),"",A637+1),A637),"")</f>
        <v>91</v>
      </c>
      <c r="B638" s="25" t="str">
        <f t="shared" si="18"/>
        <v>001</v>
      </c>
      <c r="C638" s="31"/>
      <c r="D638" s="31"/>
      <c r="F638" s="31"/>
      <c r="G638" s="31"/>
      <c r="H638" s="31"/>
      <c r="I638" s="26" t="str">
        <f t="shared" si="19"/>
        <v>V_EXPORTKONTROLLE</v>
      </c>
      <c r="J638" s="31"/>
      <c r="K638" s="31"/>
      <c r="L638" s="1" t="str">
        <f>IF("X"=_xlfn.IFNA(INDEX(Input_Lieferant!$A$9:$AS$158,MATCH('MARA_KSSK - Klassenzuordnung'!A638,Input_Lieferant!$B$9:$B$158,0),MATCH('MARA_KSSK - Klassenzuordnung'!I638,Input_Lieferant!$8:$8,0))&amp;"",""), "X", "")</f>
        <v/>
      </c>
    </row>
    <row r="639" spans="1:12" x14ac:dyDescent="0.4">
      <c r="A639" s="27">
        <f>IFERROR(IF(AND(A632=A633,A633=A634,A634=A635,A635=A636,A636=A637,A637=A638),IF(A638+1&gt;MATCH(0,Input_Lieferant!$B$9:$B$158,-1),"",A638+1),A638),"")</f>
        <v>92</v>
      </c>
      <c r="B639" s="25" t="str">
        <f t="shared" si="18"/>
        <v>001</v>
      </c>
      <c r="C639" s="31"/>
      <c r="D639" s="31"/>
      <c r="F639" s="31"/>
      <c r="G639" s="31"/>
      <c r="H639" s="31"/>
      <c r="I639" s="26" t="str">
        <f t="shared" si="19"/>
        <v>V_VERTEILUNG_PSD</v>
      </c>
      <c r="J639" s="31"/>
      <c r="K639" s="31"/>
      <c r="L639" s="1" t="str">
        <f>IF("X"=_xlfn.IFNA(INDEX(Grunddaten!$A$1:$R$158,MATCH('MARA_KSSK - Klassenzuordnung'!A639,Grunddaten!$A:$A,0),MATCH('MARA_KSSK - Klassenzuordnung'!I639,Grunddaten!$8:$8,0))&amp;"",""), "X", "")</f>
        <v/>
      </c>
    </row>
    <row r="640" spans="1:12" x14ac:dyDescent="0.4">
      <c r="A640" s="27">
        <f>IFERROR(IF(AND(A633=A634,A634=A635,A635=A636,A636=A637,A637=A638,A638=A639),IF(A639+1&gt;MATCH(0,Input_Lieferant!$B$9:$B$158,-1),"",A639+1),A639),"")</f>
        <v>92</v>
      </c>
      <c r="B640" s="25" t="str">
        <f t="shared" si="18"/>
        <v>001</v>
      </c>
      <c r="C640" s="31"/>
      <c r="D640" s="31"/>
      <c r="F640" s="31"/>
      <c r="G640" s="31"/>
      <c r="H640" s="31"/>
      <c r="I640" s="26" t="str">
        <f t="shared" si="19"/>
        <v>V_VERTEILUNG_RUAG</v>
      </c>
      <c r="J640" s="31"/>
      <c r="K640" s="31"/>
      <c r="L640" s="1" t="str">
        <f>_xlfn.IFNA(INDEX(Grunddaten!$A$1:$R$158,MATCH('MARA_KSSK - Klassenzuordnung'!A640,Grunddaten!$A:$A,0),MATCH('MARA_KSSK - Klassenzuordnung'!I640,Grunddaten!$8:$8,0))&amp;"","")</f>
        <v/>
      </c>
    </row>
    <row r="641" spans="1:12" x14ac:dyDescent="0.4">
      <c r="A641" s="27">
        <f>IFERROR(IF(AND(A634=A635,A635=A636,A636=A637,A637=A638,A638=A639,A639=A640),IF(A640+1&gt;MATCH(0,Input_Lieferant!$B$9:$B$158,-1),"",A640+1),A640),"")</f>
        <v>92</v>
      </c>
      <c r="B641" s="25" t="str">
        <f t="shared" si="18"/>
        <v>001</v>
      </c>
      <c r="C641" s="31"/>
      <c r="D641" s="31"/>
      <c r="F641" s="31"/>
      <c r="G641" s="31"/>
      <c r="H641" s="31"/>
      <c r="I641" s="26" t="str">
        <f t="shared" si="19"/>
        <v>V_ZUSATZDATEN</v>
      </c>
      <c r="J641" s="31"/>
      <c r="K641" s="31"/>
      <c r="L641" s="1" t="str">
        <f>_xlfn.IFNA(INDEX(Grunddaten!$A$1:$R$158,MATCH('MARA_KSSK - Klassenzuordnung'!A641,Grunddaten!$A:$A,0),MATCH('MARA_KSSK - Klassenzuordnung'!I641,Grunddaten!$8:$8,0))&amp;"","")</f>
        <v/>
      </c>
    </row>
    <row r="642" spans="1:12" x14ac:dyDescent="0.4">
      <c r="A642" s="27">
        <f>IFERROR(IF(AND(A635=A636,A636=A637,A637=A638,A638=A639,A639=A640,A640=A641),IF(A641+1&gt;MATCH(0,Input_Lieferant!$B$9:$B$158,-1),"",A641+1),A641),"")</f>
        <v>92</v>
      </c>
      <c r="B642" s="25" t="str">
        <f t="shared" ref="B642:B705" si="20">IF(A642="","","001")</f>
        <v>001</v>
      </c>
      <c r="C642" s="31"/>
      <c r="D642" s="31"/>
      <c r="F642" s="31"/>
      <c r="G642" s="31"/>
      <c r="H642" s="31"/>
      <c r="I642" s="26" t="str">
        <f t="shared" si="19"/>
        <v>V_AR_NUMMER</v>
      </c>
      <c r="J642" s="31"/>
      <c r="K642" s="31"/>
      <c r="L642" s="1" t="str">
        <f>_xlfn.IFNA(INDEX(Grunddaten!$A$1:$R$158,MATCH('MARA_KSSK - Klassenzuordnung'!A642,Grunddaten!$A:$A,0),MATCH('MARA_KSSK - Klassenzuordnung'!I642,Grunddaten!$8:$8,0))&amp;"","")</f>
        <v/>
      </c>
    </row>
    <row r="643" spans="1:12" x14ac:dyDescent="0.4">
      <c r="A643" s="27">
        <f>IFERROR(IF(AND(A636=A637,A637=A638,A638=A639,A639=A640,A640=A641,A641=A642),IF(A642+1&gt;MATCH(0,Input_Lieferant!$B$9:$B$158,-1),"",A642+1),A642),"")</f>
        <v>92</v>
      </c>
      <c r="B643" s="25" t="str">
        <f t="shared" si="20"/>
        <v>001</v>
      </c>
      <c r="C643" s="31"/>
      <c r="D643" s="31"/>
      <c r="F643" s="31"/>
      <c r="G643" s="31"/>
      <c r="H643" s="31"/>
      <c r="I643" s="26" t="str">
        <f t="shared" si="19"/>
        <v>V_VERTEILUNG</v>
      </c>
      <c r="J643" s="31"/>
      <c r="K643" s="31"/>
      <c r="L643" s="1" t="str">
        <f>_xlfn.IFNA(INDEX(Grunddaten!$A$1:$R$158,MATCH('MARA_KSSK - Klassenzuordnung'!A643,Grunddaten!$A:$A,0),MATCH('MARA_KSSK - Klassenzuordnung'!I643,Grunddaten!$8:$8,0))&amp;"","")</f>
        <v/>
      </c>
    </row>
    <row r="644" spans="1:12" x14ac:dyDescent="0.4">
      <c r="A644" s="27">
        <f>IFERROR(IF(AND(A637=A638,A638=A639,A639=A640,A640=A641,A641=A642,A642=A643),IF(A643+1&gt;MATCH(0,Input_Lieferant!$B$9:$B$158,-1),"",A643+1),A643),"")</f>
        <v>92</v>
      </c>
      <c r="B644" s="25" t="str">
        <f t="shared" si="20"/>
        <v>001</v>
      </c>
      <c r="C644" s="31"/>
      <c r="D644" s="31"/>
      <c r="F644" s="31"/>
      <c r="G644" s="31"/>
      <c r="H644" s="31"/>
      <c r="I644" s="26" t="str">
        <f t="shared" si="19"/>
        <v>V_BM_SBM</v>
      </c>
      <c r="J644" s="31"/>
      <c r="K644" s="31"/>
      <c r="L644" s="1" t="str">
        <f>_xlfn.IFNA(INDEX(Grunddaten!$A$1:$R$158,MATCH('MARA_KSSK - Klassenzuordnung'!A644,Grunddaten!$A:$A,0),MATCH('MARA_KSSK - Klassenzuordnung'!I644,Grunddaten!$8:$8,0))&amp;"","")</f>
        <v/>
      </c>
    </row>
    <row r="645" spans="1:12" x14ac:dyDescent="0.4">
      <c r="A645" s="27">
        <f>IFERROR(IF(AND(A638=A639,A639=A640,A640=A641,A641=A642,A642=A643,A643=A644),IF(A644+1&gt;MATCH(0,Input_Lieferant!$B$9:$B$158,-1),"",A644+1),A644),"")</f>
        <v>92</v>
      </c>
      <c r="B645" s="25" t="str">
        <f t="shared" si="20"/>
        <v>001</v>
      </c>
      <c r="C645" s="31"/>
      <c r="D645" s="31"/>
      <c r="F645" s="31"/>
      <c r="G645" s="31"/>
      <c r="H645" s="31"/>
      <c r="I645" s="26" t="str">
        <f t="shared" si="19"/>
        <v>V_EXPORTKONTROLLE</v>
      </c>
      <c r="J645" s="31"/>
      <c r="K645" s="31"/>
      <c r="L645" s="1" t="str">
        <f>IF("X"=_xlfn.IFNA(INDEX(Input_Lieferant!$A$9:$AS$158,MATCH('MARA_KSSK - Klassenzuordnung'!A645,Input_Lieferant!$B$9:$B$158,0),MATCH('MARA_KSSK - Klassenzuordnung'!I645,Input_Lieferant!$8:$8,0))&amp;"",""), "X", "")</f>
        <v/>
      </c>
    </row>
    <row r="646" spans="1:12" x14ac:dyDescent="0.4">
      <c r="A646" s="27">
        <f>IFERROR(IF(AND(A639=A640,A640=A641,A641=A642,A642=A643,A643=A644,A644=A645),IF(A645+1&gt;MATCH(0,Input_Lieferant!$B$9:$B$158,-1),"",A645+1),A645),"")</f>
        <v>93</v>
      </c>
      <c r="B646" s="25" t="str">
        <f t="shared" si="20"/>
        <v>001</v>
      </c>
      <c r="C646" s="31"/>
      <c r="D646" s="31"/>
      <c r="F646" s="31"/>
      <c r="G646" s="31"/>
      <c r="H646" s="31"/>
      <c r="I646" s="26" t="str">
        <f t="shared" si="19"/>
        <v>V_VERTEILUNG_PSD</v>
      </c>
      <c r="J646" s="31"/>
      <c r="K646" s="31"/>
      <c r="L646" s="1" t="str">
        <f>IF("X"=_xlfn.IFNA(INDEX(Grunddaten!$A$1:$R$158,MATCH('MARA_KSSK - Klassenzuordnung'!A646,Grunddaten!$A:$A,0),MATCH('MARA_KSSK - Klassenzuordnung'!I646,Grunddaten!$8:$8,0))&amp;"",""), "X", "")</f>
        <v/>
      </c>
    </row>
    <row r="647" spans="1:12" x14ac:dyDescent="0.4">
      <c r="A647" s="27">
        <f>IFERROR(IF(AND(A640=A641,A641=A642,A642=A643,A643=A644,A644=A645,A645=A646),IF(A646+1&gt;MATCH(0,Input_Lieferant!$B$9:$B$158,-1),"",A646+1),A646),"")</f>
        <v>93</v>
      </c>
      <c r="B647" s="25" t="str">
        <f t="shared" si="20"/>
        <v>001</v>
      </c>
      <c r="C647" s="31"/>
      <c r="D647" s="31"/>
      <c r="F647" s="31"/>
      <c r="G647" s="31"/>
      <c r="H647" s="31"/>
      <c r="I647" s="26" t="str">
        <f t="shared" si="19"/>
        <v>V_VERTEILUNG_RUAG</v>
      </c>
      <c r="J647" s="31"/>
      <c r="K647" s="31"/>
      <c r="L647" s="1" t="str">
        <f>_xlfn.IFNA(INDEX(Grunddaten!$A$1:$R$158,MATCH('MARA_KSSK - Klassenzuordnung'!A647,Grunddaten!$A:$A,0),MATCH('MARA_KSSK - Klassenzuordnung'!I647,Grunddaten!$8:$8,0))&amp;"","")</f>
        <v>X</v>
      </c>
    </row>
    <row r="648" spans="1:12" x14ac:dyDescent="0.4">
      <c r="A648" s="27">
        <f>IFERROR(IF(AND(A641=A642,A642=A643,A643=A644,A644=A645,A645=A646,A646=A647),IF(A647+1&gt;MATCH(0,Input_Lieferant!$B$9:$B$158,-1),"",A647+1),A647),"")</f>
        <v>93</v>
      </c>
      <c r="B648" s="25" t="str">
        <f t="shared" si="20"/>
        <v>001</v>
      </c>
      <c r="C648" s="31"/>
      <c r="D648" s="31"/>
      <c r="F648" s="31"/>
      <c r="G648" s="31"/>
      <c r="H648" s="31"/>
      <c r="I648" s="26" t="str">
        <f t="shared" si="19"/>
        <v>V_ZUSATZDATEN</v>
      </c>
      <c r="J648" s="31"/>
      <c r="K648" s="31"/>
      <c r="L648" s="1" t="str">
        <f>_xlfn.IFNA(INDEX(Grunddaten!$A$1:$R$158,MATCH('MARA_KSSK - Klassenzuordnung'!A648,Grunddaten!$A:$A,0),MATCH('MARA_KSSK - Klassenzuordnung'!I648,Grunddaten!$8:$8,0))&amp;"","")</f>
        <v/>
      </c>
    </row>
    <row r="649" spans="1:12" x14ac:dyDescent="0.4">
      <c r="A649" s="27">
        <f>IFERROR(IF(AND(A642=A643,A643=A644,A644=A645,A645=A646,A646=A647,A647=A648),IF(A648+1&gt;MATCH(0,Input_Lieferant!$B$9:$B$158,-1),"",A648+1),A648),"")</f>
        <v>93</v>
      </c>
      <c r="B649" s="25" t="str">
        <f t="shared" si="20"/>
        <v>001</v>
      </c>
      <c r="C649" s="31"/>
      <c r="D649" s="31"/>
      <c r="F649" s="31"/>
      <c r="G649" s="31"/>
      <c r="H649" s="31"/>
      <c r="I649" s="26" t="str">
        <f t="shared" ref="I649:I712" si="21">IF(A649="","",I642)</f>
        <v>V_AR_NUMMER</v>
      </c>
      <c r="J649" s="31"/>
      <c r="K649" s="31"/>
      <c r="L649" s="1" t="str">
        <f>_xlfn.IFNA(INDEX(Grunddaten!$A$1:$R$158,MATCH('MARA_KSSK - Klassenzuordnung'!A649,Grunddaten!$A:$A,0),MATCH('MARA_KSSK - Klassenzuordnung'!I649,Grunddaten!$8:$8,0))&amp;"","")</f>
        <v/>
      </c>
    </row>
    <row r="650" spans="1:12" x14ac:dyDescent="0.4">
      <c r="A650" s="27">
        <f>IFERROR(IF(AND(A643=A644,A644=A645,A645=A646,A646=A647,A647=A648,A648=A649),IF(A649+1&gt;MATCH(0,Input_Lieferant!$B$9:$B$158,-1),"",A649+1),A649),"")</f>
        <v>93</v>
      </c>
      <c r="B650" s="25" t="str">
        <f t="shared" si="20"/>
        <v>001</v>
      </c>
      <c r="C650" s="31"/>
      <c r="D650" s="31"/>
      <c r="F650" s="31"/>
      <c r="G650" s="31"/>
      <c r="H650" s="31"/>
      <c r="I650" s="26" t="str">
        <f t="shared" si="21"/>
        <v>V_VERTEILUNG</v>
      </c>
      <c r="J650" s="31"/>
      <c r="K650" s="31"/>
      <c r="L650" s="1" t="str">
        <f>_xlfn.IFNA(INDEX(Grunddaten!$A$1:$R$158,MATCH('MARA_KSSK - Klassenzuordnung'!A650,Grunddaten!$A:$A,0),MATCH('MARA_KSSK - Klassenzuordnung'!I650,Grunddaten!$8:$8,0))&amp;"","")</f>
        <v/>
      </c>
    </row>
    <row r="651" spans="1:12" x14ac:dyDescent="0.4">
      <c r="A651" s="27">
        <f>IFERROR(IF(AND(A644=A645,A645=A646,A646=A647,A647=A648,A648=A649,A649=A650),IF(A650+1&gt;MATCH(0,Input_Lieferant!$B$9:$B$158,-1),"",A650+1),A650),"")</f>
        <v>93</v>
      </c>
      <c r="B651" s="25" t="str">
        <f t="shared" si="20"/>
        <v>001</v>
      </c>
      <c r="C651" s="31"/>
      <c r="D651" s="31"/>
      <c r="F651" s="31"/>
      <c r="G651" s="31"/>
      <c r="H651" s="31"/>
      <c r="I651" s="26" t="str">
        <f t="shared" si="21"/>
        <v>V_BM_SBM</v>
      </c>
      <c r="J651" s="31"/>
      <c r="K651" s="31"/>
      <c r="L651" s="1" t="str">
        <f>_xlfn.IFNA(INDEX(Grunddaten!$A$1:$R$158,MATCH('MARA_KSSK - Klassenzuordnung'!A651,Grunddaten!$A:$A,0),MATCH('MARA_KSSK - Klassenzuordnung'!I651,Grunddaten!$8:$8,0))&amp;"","")</f>
        <v/>
      </c>
    </row>
    <row r="652" spans="1:12" x14ac:dyDescent="0.4">
      <c r="A652" s="27">
        <f>IFERROR(IF(AND(A645=A646,A646=A647,A647=A648,A648=A649,A649=A650,A650=A651),IF(A651+1&gt;MATCH(0,Input_Lieferant!$B$9:$B$158,-1),"",A651+1),A651),"")</f>
        <v>93</v>
      </c>
      <c r="B652" s="25" t="str">
        <f t="shared" si="20"/>
        <v>001</v>
      </c>
      <c r="C652" s="31"/>
      <c r="D652" s="31"/>
      <c r="F652" s="31"/>
      <c r="G652" s="31"/>
      <c r="H652" s="31"/>
      <c r="I652" s="26" t="str">
        <f t="shared" si="21"/>
        <v>V_EXPORTKONTROLLE</v>
      </c>
      <c r="J652" s="31"/>
      <c r="K652" s="31"/>
      <c r="L652" s="1" t="str">
        <f>IF("X"=_xlfn.IFNA(INDEX(Input_Lieferant!$A$9:$AS$158,MATCH('MARA_KSSK - Klassenzuordnung'!A652,Input_Lieferant!$B$9:$B$158,0),MATCH('MARA_KSSK - Klassenzuordnung'!I652,Input_Lieferant!$8:$8,0))&amp;"",""), "X", "")</f>
        <v/>
      </c>
    </row>
    <row r="653" spans="1:12" x14ac:dyDescent="0.4">
      <c r="A653" s="27">
        <f>IFERROR(IF(AND(A646=A647,A647=A648,A648=A649,A649=A650,A650=A651,A651=A652),IF(A652+1&gt;MATCH(0,Input_Lieferant!$B$9:$B$158,-1),"",A652+1),A652),"")</f>
        <v>94</v>
      </c>
      <c r="B653" s="25" t="str">
        <f t="shared" si="20"/>
        <v>001</v>
      </c>
      <c r="C653" s="31"/>
      <c r="D653" s="31"/>
      <c r="F653" s="31"/>
      <c r="G653" s="31"/>
      <c r="H653" s="31"/>
      <c r="I653" s="26" t="str">
        <f t="shared" si="21"/>
        <v>V_VERTEILUNG_PSD</v>
      </c>
      <c r="J653" s="31"/>
      <c r="K653" s="31"/>
      <c r="L653" s="1" t="str">
        <f>IF("X"=_xlfn.IFNA(INDEX(Grunddaten!$A$1:$R$158,MATCH('MARA_KSSK - Klassenzuordnung'!A653,Grunddaten!$A:$A,0),MATCH('MARA_KSSK - Klassenzuordnung'!I653,Grunddaten!$8:$8,0))&amp;"",""), "X", "")</f>
        <v/>
      </c>
    </row>
    <row r="654" spans="1:12" x14ac:dyDescent="0.4">
      <c r="A654" s="27">
        <f>IFERROR(IF(AND(A647=A648,A648=A649,A649=A650,A650=A651,A651=A652,A652=A653),IF(A653+1&gt;MATCH(0,Input_Lieferant!$B$9:$B$158,-1),"",A653+1),A653),"")</f>
        <v>94</v>
      </c>
      <c r="B654" s="25" t="str">
        <f t="shared" si="20"/>
        <v>001</v>
      </c>
      <c r="C654" s="31"/>
      <c r="D654" s="31"/>
      <c r="F654" s="31"/>
      <c r="G654" s="31"/>
      <c r="H654" s="31"/>
      <c r="I654" s="26" t="str">
        <f t="shared" si="21"/>
        <v>V_VERTEILUNG_RUAG</v>
      </c>
      <c r="J654" s="31"/>
      <c r="K654" s="31"/>
      <c r="L654" s="1" t="str">
        <f>_xlfn.IFNA(INDEX(Grunddaten!$A$1:$R$158,MATCH('MARA_KSSK - Klassenzuordnung'!A654,Grunddaten!$A:$A,0),MATCH('MARA_KSSK - Klassenzuordnung'!I654,Grunddaten!$8:$8,0))&amp;"","")</f>
        <v/>
      </c>
    </row>
    <row r="655" spans="1:12" x14ac:dyDescent="0.4">
      <c r="A655" s="27">
        <f>IFERROR(IF(AND(A648=A649,A649=A650,A650=A651,A651=A652,A652=A653,A653=A654),IF(A654+1&gt;MATCH(0,Input_Lieferant!$B$9:$B$158,-1),"",A654+1),A654),"")</f>
        <v>94</v>
      </c>
      <c r="B655" s="25" t="str">
        <f t="shared" si="20"/>
        <v>001</v>
      </c>
      <c r="C655" s="31"/>
      <c r="D655" s="31"/>
      <c r="F655" s="31"/>
      <c r="G655" s="31"/>
      <c r="H655" s="31"/>
      <c r="I655" s="26" t="str">
        <f t="shared" si="21"/>
        <v>V_ZUSATZDATEN</v>
      </c>
      <c r="J655" s="31"/>
      <c r="K655" s="31"/>
      <c r="L655" s="1" t="str">
        <f>_xlfn.IFNA(INDEX(Grunddaten!$A$1:$R$158,MATCH('MARA_KSSK - Klassenzuordnung'!A655,Grunddaten!$A:$A,0),MATCH('MARA_KSSK - Klassenzuordnung'!I655,Grunddaten!$8:$8,0))&amp;"","")</f>
        <v/>
      </c>
    </row>
    <row r="656" spans="1:12" x14ac:dyDescent="0.4">
      <c r="A656" s="27">
        <f>IFERROR(IF(AND(A649=A650,A650=A651,A651=A652,A652=A653,A653=A654,A654=A655),IF(A655+1&gt;MATCH(0,Input_Lieferant!$B$9:$B$158,-1),"",A655+1),A655),"")</f>
        <v>94</v>
      </c>
      <c r="B656" s="25" t="str">
        <f t="shared" si="20"/>
        <v>001</v>
      </c>
      <c r="C656" s="31"/>
      <c r="D656" s="31"/>
      <c r="F656" s="31"/>
      <c r="G656" s="31"/>
      <c r="H656" s="31"/>
      <c r="I656" s="26" t="str">
        <f t="shared" si="21"/>
        <v>V_AR_NUMMER</v>
      </c>
      <c r="J656" s="31"/>
      <c r="K656" s="31"/>
      <c r="L656" s="1" t="str">
        <f>_xlfn.IFNA(INDEX(Grunddaten!$A$1:$R$158,MATCH('MARA_KSSK - Klassenzuordnung'!A656,Grunddaten!$A:$A,0),MATCH('MARA_KSSK - Klassenzuordnung'!I656,Grunddaten!$8:$8,0))&amp;"","")</f>
        <v/>
      </c>
    </row>
    <row r="657" spans="1:12" x14ac:dyDescent="0.4">
      <c r="A657" s="27">
        <f>IFERROR(IF(AND(A650=A651,A651=A652,A652=A653,A653=A654,A654=A655,A655=A656),IF(A656+1&gt;MATCH(0,Input_Lieferant!$B$9:$B$158,-1),"",A656+1),A656),"")</f>
        <v>94</v>
      </c>
      <c r="B657" s="25" t="str">
        <f t="shared" si="20"/>
        <v>001</v>
      </c>
      <c r="C657" s="31"/>
      <c r="D657" s="31"/>
      <c r="F657" s="31"/>
      <c r="G657" s="31"/>
      <c r="H657" s="31"/>
      <c r="I657" s="26" t="str">
        <f t="shared" si="21"/>
        <v>V_VERTEILUNG</v>
      </c>
      <c r="J657" s="31"/>
      <c r="K657" s="31"/>
      <c r="L657" s="1" t="str">
        <f>_xlfn.IFNA(INDEX(Grunddaten!$A$1:$R$158,MATCH('MARA_KSSK - Klassenzuordnung'!A657,Grunddaten!$A:$A,0),MATCH('MARA_KSSK - Klassenzuordnung'!I657,Grunddaten!$8:$8,0))&amp;"","")</f>
        <v/>
      </c>
    </row>
    <row r="658" spans="1:12" x14ac:dyDescent="0.4">
      <c r="A658" s="27">
        <f>IFERROR(IF(AND(A651=A652,A652=A653,A653=A654,A654=A655,A655=A656,A656=A657),IF(A657+1&gt;MATCH(0,Input_Lieferant!$B$9:$B$158,-1),"",A657+1),A657),"")</f>
        <v>94</v>
      </c>
      <c r="B658" s="25" t="str">
        <f t="shared" si="20"/>
        <v>001</v>
      </c>
      <c r="C658" s="31"/>
      <c r="D658" s="31"/>
      <c r="F658" s="31"/>
      <c r="G658" s="31"/>
      <c r="H658" s="31"/>
      <c r="I658" s="26" t="str">
        <f t="shared" si="21"/>
        <v>V_BM_SBM</v>
      </c>
      <c r="J658" s="31"/>
      <c r="K658" s="31"/>
      <c r="L658" s="1" t="str">
        <f>_xlfn.IFNA(INDEX(Grunddaten!$A$1:$R$158,MATCH('MARA_KSSK - Klassenzuordnung'!A658,Grunddaten!$A:$A,0),MATCH('MARA_KSSK - Klassenzuordnung'!I658,Grunddaten!$8:$8,0))&amp;"","")</f>
        <v/>
      </c>
    </row>
    <row r="659" spans="1:12" x14ac:dyDescent="0.4">
      <c r="A659" s="27">
        <f>IFERROR(IF(AND(A652=A653,A653=A654,A654=A655,A655=A656,A656=A657,A657=A658),IF(A658+1&gt;MATCH(0,Input_Lieferant!$B$9:$B$158,-1),"",A658+1),A658),"")</f>
        <v>94</v>
      </c>
      <c r="B659" s="25" t="str">
        <f t="shared" si="20"/>
        <v>001</v>
      </c>
      <c r="C659" s="31"/>
      <c r="D659" s="31"/>
      <c r="F659" s="31"/>
      <c r="G659" s="31"/>
      <c r="H659" s="31"/>
      <c r="I659" s="26" t="str">
        <f t="shared" si="21"/>
        <v>V_EXPORTKONTROLLE</v>
      </c>
      <c r="J659" s="31"/>
      <c r="K659" s="31"/>
      <c r="L659" s="1" t="str">
        <f>IF("X"=_xlfn.IFNA(INDEX(Input_Lieferant!$A$9:$AS$158,MATCH('MARA_KSSK - Klassenzuordnung'!A659,Input_Lieferant!$B$9:$B$158,0),MATCH('MARA_KSSK - Klassenzuordnung'!I659,Input_Lieferant!$8:$8,0))&amp;"",""), "X", "")</f>
        <v/>
      </c>
    </row>
    <row r="660" spans="1:12" x14ac:dyDescent="0.4">
      <c r="A660" s="27">
        <f>IFERROR(IF(AND(A653=A654,A654=A655,A655=A656,A656=A657,A657=A658,A658=A659),IF(A659+1&gt;MATCH(0,Input_Lieferant!$B$9:$B$158,-1),"",A659+1),A659),"")</f>
        <v>95</v>
      </c>
      <c r="B660" s="25" t="str">
        <f t="shared" si="20"/>
        <v>001</v>
      </c>
      <c r="C660" s="31"/>
      <c r="D660" s="31"/>
      <c r="F660" s="31"/>
      <c r="G660" s="31"/>
      <c r="H660" s="31"/>
      <c r="I660" s="26" t="str">
        <f t="shared" si="21"/>
        <v>V_VERTEILUNG_PSD</v>
      </c>
      <c r="J660" s="31"/>
      <c r="K660" s="31"/>
      <c r="L660" s="1" t="str">
        <f>IF("X"=_xlfn.IFNA(INDEX(Grunddaten!$A$1:$R$158,MATCH('MARA_KSSK - Klassenzuordnung'!A660,Grunddaten!$A:$A,0),MATCH('MARA_KSSK - Klassenzuordnung'!I660,Grunddaten!$8:$8,0))&amp;"",""), "X", "")</f>
        <v/>
      </c>
    </row>
    <row r="661" spans="1:12" x14ac:dyDescent="0.4">
      <c r="A661" s="27">
        <f>IFERROR(IF(AND(A654=A655,A655=A656,A656=A657,A657=A658,A658=A659,A659=A660),IF(A660+1&gt;MATCH(0,Input_Lieferant!$B$9:$B$158,-1),"",A660+1),A660),"")</f>
        <v>95</v>
      </c>
      <c r="B661" s="25" t="str">
        <f t="shared" si="20"/>
        <v>001</v>
      </c>
      <c r="C661" s="31"/>
      <c r="D661" s="31"/>
      <c r="F661" s="31"/>
      <c r="G661" s="31"/>
      <c r="H661" s="31"/>
      <c r="I661" s="26" t="str">
        <f t="shared" si="21"/>
        <v>V_VERTEILUNG_RUAG</v>
      </c>
      <c r="J661" s="31"/>
      <c r="K661" s="31"/>
      <c r="L661" s="1" t="str">
        <f>_xlfn.IFNA(INDEX(Grunddaten!$A$1:$R$158,MATCH('MARA_KSSK - Klassenzuordnung'!A661,Grunddaten!$A:$A,0),MATCH('MARA_KSSK - Klassenzuordnung'!I661,Grunddaten!$8:$8,0))&amp;"","")</f>
        <v>X</v>
      </c>
    </row>
    <row r="662" spans="1:12" x14ac:dyDescent="0.4">
      <c r="A662" s="27">
        <f>IFERROR(IF(AND(A655=A656,A656=A657,A657=A658,A658=A659,A659=A660,A660=A661),IF(A661+1&gt;MATCH(0,Input_Lieferant!$B$9:$B$158,-1),"",A661+1),A661),"")</f>
        <v>95</v>
      </c>
      <c r="B662" s="25" t="str">
        <f t="shared" si="20"/>
        <v>001</v>
      </c>
      <c r="C662" s="31"/>
      <c r="D662" s="31"/>
      <c r="F662" s="31"/>
      <c r="G662" s="31"/>
      <c r="H662" s="31"/>
      <c r="I662" s="26" t="str">
        <f t="shared" si="21"/>
        <v>V_ZUSATZDATEN</v>
      </c>
      <c r="J662" s="31"/>
      <c r="K662" s="31"/>
      <c r="L662" s="1" t="str">
        <f>_xlfn.IFNA(INDEX(Grunddaten!$A$1:$R$158,MATCH('MARA_KSSK - Klassenzuordnung'!A662,Grunddaten!$A:$A,0),MATCH('MARA_KSSK - Klassenzuordnung'!I662,Grunddaten!$8:$8,0))&amp;"","")</f>
        <v/>
      </c>
    </row>
    <row r="663" spans="1:12" x14ac:dyDescent="0.4">
      <c r="A663" s="27">
        <f>IFERROR(IF(AND(A656=A657,A657=A658,A658=A659,A659=A660,A660=A661,A661=A662),IF(A662+1&gt;MATCH(0,Input_Lieferant!$B$9:$B$158,-1),"",A662+1),A662),"")</f>
        <v>95</v>
      </c>
      <c r="B663" s="25" t="str">
        <f t="shared" si="20"/>
        <v>001</v>
      </c>
      <c r="C663" s="31"/>
      <c r="D663" s="31"/>
      <c r="F663" s="31"/>
      <c r="G663" s="31"/>
      <c r="H663" s="31"/>
      <c r="I663" s="26" t="str">
        <f t="shared" si="21"/>
        <v>V_AR_NUMMER</v>
      </c>
      <c r="J663" s="31"/>
      <c r="K663" s="31"/>
      <c r="L663" s="1" t="str">
        <f>_xlfn.IFNA(INDEX(Grunddaten!$A$1:$R$158,MATCH('MARA_KSSK - Klassenzuordnung'!A663,Grunddaten!$A:$A,0),MATCH('MARA_KSSK - Klassenzuordnung'!I663,Grunddaten!$8:$8,0))&amp;"","")</f>
        <v/>
      </c>
    </row>
    <row r="664" spans="1:12" x14ac:dyDescent="0.4">
      <c r="A664" s="27">
        <f>IFERROR(IF(AND(A657=A658,A658=A659,A659=A660,A660=A661,A661=A662,A662=A663),IF(A663+1&gt;MATCH(0,Input_Lieferant!$B$9:$B$158,-1),"",A663+1),A663),"")</f>
        <v>95</v>
      </c>
      <c r="B664" s="25" t="str">
        <f t="shared" si="20"/>
        <v>001</v>
      </c>
      <c r="C664" s="31"/>
      <c r="D664" s="31"/>
      <c r="F664" s="31"/>
      <c r="G664" s="31"/>
      <c r="H664" s="31"/>
      <c r="I664" s="26" t="str">
        <f t="shared" si="21"/>
        <v>V_VERTEILUNG</v>
      </c>
      <c r="J664" s="31"/>
      <c r="K664" s="31"/>
      <c r="L664" s="1" t="str">
        <f>_xlfn.IFNA(INDEX(Grunddaten!$A$1:$R$158,MATCH('MARA_KSSK - Klassenzuordnung'!A664,Grunddaten!$A:$A,0),MATCH('MARA_KSSK - Klassenzuordnung'!I664,Grunddaten!$8:$8,0))&amp;"","")</f>
        <v/>
      </c>
    </row>
    <row r="665" spans="1:12" x14ac:dyDescent="0.4">
      <c r="A665" s="27">
        <f>IFERROR(IF(AND(A658=A659,A659=A660,A660=A661,A661=A662,A662=A663,A663=A664),IF(A664+1&gt;MATCH(0,Input_Lieferant!$B$9:$B$158,-1),"",A664+1),A664),"")</f>
        <v>95</v>
      </c>
      <c r="B665" s="25" t="str">
        <f t="shared" si="20"/>
        <v>001</v>
      </c>
      <c r="C665" s="31"/>
      <c r="D665" s="31"/>
      <c r="F665" s="31"/>
      <c r="G665" s="31"/>
      <c r="H665" s="31"/>
      <c r="I665" s="26" t="str">
        <f t="shared" si="21"/>
        <v>V_BM_SBM</v>
      </c>
      <c r="J665" s="31"/>
      <c r="K665" s="31"/>
      <c r="L665" s="1" t="str">
        <f>_xlfn.IFNA(INDEX(Grunddaten!$A$1:$R$158,MATCH('MARA_KSSK - Klassenzuordnung'!A665,Grunddaten!$A:$A,0),MATCH('MARA_KSSK - Klassenzuordnung'!I665,Grunddaten!$8:$8,0))&amp;"","")</f>
        <v/>
      </c>
    </row>
    <row r="666" spans="1:12" x14ac:dyDescent="0.4">
      <c r="A666" s="27">
        <f>IFERROR(IF(AND(A659=A660,A660=A661,A661=A662,A662=A663,A663=A664,A664=A665),IF(A665+1&gt;MATCH(0,Input_Lieferant!$B$9:$B$158,-1),"",A665+1),A665),"")</f>
        <v>95</v>
      </c>
      <c r="B666" s="25" t="str">
        <f t="shared" si="20"/>
        <v>001</v>
      </c>
      <c r="C666" s="31"/>
      <c r="D666" s="31"/>
      <c r="F666" s="31"/>
      <c r="G666" s="31"/>
      <c r="H666" s="31"/>
      <c r="I666" s="26" t="str">
        <f t="shared" si="21"/>
        <v>V_EXPORTKONTROLLE</v>
      </c>
      <c r="J666" s="31"/>
      <c r="K666" s="31"/>
      <c r="L666" s="1" t="str">
        <f>IF("X"=_xlfn.IFNA(INDEX(Input_Lieferant!$A$9:$AS$158,MATCH('MARA_KSSK - Klassenzuordnung'!A666,Input_Lieferant!$B$9:$B$158,0),MATCH('MARA_KSSK - Klassenzuordnung'!I666,Input_Lieferant!$8:$8,0))&amp;"",""), "X", "")</f>
        <v/>
      </c>
    </row>
    <row r="667" spans="1:12" x14ac:dyDescent="0.4">
      <c r="A667" s="27">
        <f>IFERROR(IF(AND(A660=A661,A661=A662,A662=A663,A663=A664,A664=A665,A665=A666),IF(A666+1&gt;MATCH(0,Input_Lieferant!$B$9:$B$158,-1),"",A666+1),A666),"")</f>
        <v>96</v>
      </c>
      <c r="B667" s="25" t="str">
        <f t="shared" si="20"/>
        <v>001</v>
      </c>
      <c r="C667" s="31"/>
      <c r="D667" s="31"/>
      <c r="F667" s="31"/>
      <c r="G667" s="31"/>
      <c r="H667" s="31"/>
      <c r="I667" s="26" t="str">
        <f t="shared" si="21"/>
        <v>V_VERTEILUNG_PSD</v>
      </c>
      <c r="J667" s="31"/>
      <c r="K667" s="31"/>
      <c r="L667" s="1" t="str">
        <f>IF("X"=_xlfn.IFNA(INDEX(Grunddaten!$A$1:$R$158,MATCH('MARA_KSSK - Klassenzuordnung'!A667,Grunddaten!$A:$A,0),MATCH('MARA_KSSK - Klassenzuordnung'!I667,Grunddaten!$8:$8,0))&amp;"",""), "X", "")</f>
        <v>X</v>
      </c>
    </row>
    <row r="668" spans="1:12" x14ac:dyDescent="0.4">
      <c r="A668" s="27">
        <f>IFERROR(IF(AND(A661=A662,A662=A663,A663=A664,A664=A665,A665=A666,A666=A667),IF(A667+1&gt;MATCH(0,Input_Lieferant!$B$9:$B$158,-1),"",A667+1),A667),"")</f>
        <v>96</v>
      </c>
      <c r="B668" s="25" t="str">
        <f t="shared" si="20"/>
        <v>001</v>
      </c>
      <c r="C668" s="31"/>
      <c r="D668" s="31"/>
      <c r="F668" s="31"/>
      <c r="G668" s="31"/>
      <c r="H668" s="31"/>
      <c r="I668" s="26" t="str">
        <f t="shared" si="21"/>
        <v>V_VERTEILUNG_RUAG</v>
      </c>
      <c r="J668" s="31"/>
      <c r="K668" s="31"/>
      <c r="L668" s="1" t="str">
        <f>_xlfn.IFNA(INDEX(Grunddaten!$A$1:$R$158,MATCH('MARA_KSSK - Klassenzuordnung'!A668,Grunddaten!$A:$A,0),MATCH('MARA_KSSK - Klassenzuordnung'!I668,Grunddaten!$8:$8,0))&amp;"","")</f>
        <v/>
      </c>
    </row>
    <row r="669" spans="1:12" x14ac:dyDescent="0.4">
      <c r="A669" s="27">
        <f>IFERROR(IF(AND(A662=A663,A663=A664,A664=A665,A665=A666,A666=A667,A667=A668),IF(A668+1&gt;MATCH(0,Input_Lieferant!$B$9:$B$158,-1),"",A668+1),A668),"")</f>
        <v>96</v>
      </c>
      <c r="B669" s="25" t="str">
        <f t="shared" si="20"/>
        <v>001</v>
      </c>
      <c r="C669" s="31"/>
      <c r="D669" s="31"/>
      <c r="F669" s="31"/>
      <c r="G669" s="31"/>
      <c r="H669" s="31"/>
      <c r="I669" s="26" t="str">
        <f t="shared" si="21"/>
        <v>V_ZUSATZDATEN</v>
      </c>
      <c r="J669" s="31"/>
      <c r="K669" s="31"/>
      <c r="L669" s="1" t="str">
        <f>_xlfn.IFNA(INDEX(Grunddaten!$A$1:$R$158,MATCH('MARA_KSSK - Klassenzuordnung'!A669,Grunddaten!$A:$A,0),MATCH('MARA_KSSK - Klassenzuordnung'!I669,Grunddaten!$8:$8,0))&amp;"","")</f>
        <v/>
      </c>
    </row>
    <row r="670" spans="1:12" x14ac:dyDescent="0.4">
      <c r="A670" s="27">
        <f>IFERROR(IF(AND(A663=A664,A664=A665,A665=A666,A666=A667,A667=A668,A668=A669),IF(A669+1&gt;MATCH(0,Input_Lieferant!$B$9:$B$158,-1),"",A669+1),A669),"")</f>
        <v>96</v>
      </c>
      <c r="B670" s="25" t="str">
        <f t="shared" si="20"/>
        <v>001</v>
      </c>
      <c r="C670" s="31"/>
      <c r="D670" s="31"/>
      <c r="F670" s="31"/>
      <c r="G670" s="31"/>
      <c r="H670" s="31"/>
      <c r="I670" s="26" t="str">
        <f t="shared" si="21"/>
        <v>V_AR_NUMMER</v>
      </c>
      <c r="J670" s="31"/>
      <c r="K670" s="31"/>
      <c r="L670" s="1" t="str">
        <f>_xlfn.IFNA(INDEX(Grunddaten!$A$1:$R$158,MATCH('MARA_KSSK - Klassenzuordnung'!A670,Grunddaten!$A:$A,0),MATCH('MARA_KSSK - Klassenzuordnung'!I670,Grunddaten!$8:$8,0))&amp;"","")</f>
        <v/>
      </c>
    </row>
    <row r="671" spans="1:12" x14ac:dyDescent="0.4">
      <c r="A671" s="27">
        <f>IFERROR(IF(AND(A664=A665,A665=A666,A666=A667,A667=A668,A668=A669,A669=A670),IF(A670+1&gt;MATCH(0,Input_Lieferant!$B$9:$B$158,-1),"",A670+1),A670),"")</f>
        <v>96</v>
      </c>
      <c r="B671" s="25" t="str">
        <f t="shared" si="20"/>
        <v>001</v>
      </c>
      <c r="C671" s="31"/>
      <c r="D671" s="31"/>
      <c r="F671" s="31"/>
      <c r="G671" s="31"/>
      <c r="H671" s="31"/>
      <c r="I671" s="26" t="str">
        <f t="shared" si="21"/>
        <v>V_VERTEILUNG</v>
      </c>
      <c r="J671" s="31"/>
      <c r="K671" s="31"/>
      <c r="L671" s="1" t="str">
        <f>_xlfn.IFNA(INDEX(Grunddaten!$A$1:$R$158,MATCH('MARA_KSSK - Klassenzuordnung'!A671,Grunddaten!$A:$A,0),MATCH('MARA_KSSK - Klassenzuordnung'!I671,Grunddaten!$8:$8,0))&amp;"","")</f>
        <v/>
      </c>
    </row>
    <row r="672" spans="1:12" x14ac:dyDescent="0.4">
      <c r="A672" s="27">
        <f>IFERROR(IF(AND(A665=A666,A666=A667,A667=A668,A668=A669,A669=A670,A670=A671),IF(A671+1&gt;MATCH(0,Input_Lieferant!$B$9:$B$158,-1),"",A671+1),A671),"")</f>
        <v>96</v>
      </c>
      <c r="B672" s="25" t="str">
        <f t="shared" si="20"/>
        <v>001</v>
      </c>
      <c r="C672" s="31"/>
      <c r="D672" s="31"/>
      <c r="F672" s="31"/>
      <c r="G672" s="31"/>
      <c r="H672" s="31"/>
      <c r="I672" s="26" t="str">
        <f t="shared" si="21"/>
        <v>V_BM_SBM</v>
      </c>
      <c r="J672" s="31"/>
      <c r="K672" s="31"/>
      <c r="L672" s="1" t="str">
        <f>_xlfn.IFNA(INDEX(Grunddaten!$A$1:$R$158,MATCH('MARA_KSSK - Klassenzuordnung'!A672,Grunddaten!$A:$A,0),MATCH('MARA_KSSK - Klassenzuordnung'!I672,Grunddaten!$8:$8,0))&amp;"","")</f>
        <v/>
      </c>
    </row>
    <row r="673" spans="1:12" x14ac:dyDescent="0.4">
      <c r="A673" s="27">
        <f>IFERROR(IF(AND(A666=A667,A667=A668,A668=A669,A669=A670,A670=A671,A671=A672),IF(A672+1&gt;MATCH(0,Input_Lieferant!$B$9:$B$158,-1),"",A672+1),A672),"")</f>
        <v>96</v>
      </c>
      <c r="B673" s="25" t="str">
        <f t="shared" si="20"/>
        <v>001</v>
      </c>
      <c r="C673" s="31"/>
      <c r="D673" s="31"/>
      <c r="F673" s="31"/>
      <c r="G673" s="31"/>
      <c r="H673" s="31"/>
      <c r="I673" s="26" t="str">
        <f t="shared" si="21"/>
        <v>V_EXPORTKONTROLLE</v>
      </c>
      <c r="J673" s="31"/>
      <c r="K673" s="31"/>
      <c r="L673" s="1" t="str">
        <f>IF("X"=_xlfn.IFNA(INDEX(Input_Lieferant!$A$9:$AS$158,MATCH('MARA_KSSK - Klassenzuordnung'!A673,Input_Lieferant!$B$9:$B$158,0),MATCH('MARA_KSSK - Klassenzuordnung'!I673,Input_Lieferant!$8:$8,0))&amp;"",""), "X", "")</f>
        <v/>
      </c>
    </row>
    <row r="674" spans="1:12" x14ac:dyDescent="0.4">
      <c r="A674" s="27">
        <f>IFERROR(IF(AND(A667=A668,A668=A669,A669=A670,A670=A671,A671=A672,A672=A673),IF(A673+1&gt;MATCH(0,Input_Lieferant!$B$9:$B$158,-1),"",A673+1),A673),"")</f>
        <v>97</v>
      </c>
      <c r="B674" s="25" t="str">
        <f t="shared" si="20"/>
        <v>001</v>
      </c>
      <c r="C674" s="31"/>
      <c r="D674" s="31"/>
      <c r="F674" s="31"/>
      <c r="G674" s="31"/>
      <c r="H674" s="31"/>
      <c r="I674" s="26" t="str">
        <f t="shared" si="21"/>
        <v>V_VERTEILUNG_PSD</v>
      </c>
      <c r="J674" s="31"/>
      <c r="K674" s="31"/>
      <c r="L674" s="1" t="str">
        <f>IF("X"=_xlfn.IFNA(INDEX(Grunddaten!$A$1:$R$158,MATCH('MARA_KSSK - Klassenzuordnung'!A674,Grunddaten!$A:$A,0),MATCH('MARA_KSSK - Klassenzuordnung'!I674,Grunddaten!$8:$8,0))&amp;"",""), "X", "")</f>
        <v>X</v>
      </c>
    </row>
    <row r="675" spans="1:12" x14ac:dyDescent="0.4">
      <c r="A675" s="27">
        <f>IFERROR(IF(AND(A668=A669,A669=A670,A670=A671,A671=A672,A672=A673,A673=A674),IF(A674+1&gt;MATCH(0,Input_Lieferant!$B$9:$B$158,-1),"",A674+1),A674),"")</f>
        <v>97</v>
      </c>
      <c r="B675" s="25" t="str">
        <f t="shared" si="20"/>
        <v>001</v>
      </c>
      <c r="C675" s="31"/>
      <c r="D675" s="31"/>
      <c r="F675" s="31"/>
      <c r="G675" s="31"/>
      <c r="H675" s="31"/>
      <c r="I675" s="26" t="str">
        <f t="shared" si="21"/>
        <v>V_VERTEILUNG_RUAG</v>
      </c>
      <c r="J675" s="31"/>
      <c r="K675" s="31"/>
      <c r="L675" s="1" t="str">
        <f>_xlfn.IFNA(INDEX(Grunddaten!$A$1:$R$158,MATCH('MARA_KSSK - Klassenzuordnung'!A675,Grunddaten!$A:$A,0),MATCH('MARA_KSSK - Klassenzuordnung'!I675,Grunddaten!$8:$8,0))&amp;"","")</f>
        <v/>
      </c>
    </row>
    <row r="676" spans="1:12" x14ac:dyDescent="0.4">
      <c r="A676" s="27">
        <f>IFERROR(IF(AND(A669=A670,A670=A671,A671=A672,A672=A673,A673=A674,A674=A675),IF(A675+1&gt;MATCH(0,Input_Lieferant!$B$9:$B$158,-1),"",A675+1),A675),"")</f>
        <v>97</v>
      </c>
      <c r="B676" s="25" t="str">
        <f t="shared" si="20"/>
        <v>001</v>
      </c>
      <c r="C676" s="31"/>
      <c r="D676" s="31"/>
      <c r="F676" s="31"/>
      <c r="G676" s="31"/>
      <c r="H676" s="31"/>
      <c r="I676" s="26" t="str">
        <f t="shared" si="21"/>
        <v>V_ZUSATZDATEN</v>
      </c>
      <c r="J676" s="31"/>
      <c r="K676" s="31"/>
      <c r="L676" s="1" t="str">
        <f>_xlfn.IFNA(INDEX(Grunddaten!$A$1:$R$158,MATCH('MARA_KSSK - Klassenzuordnung'!A676,Grunddaten!$A:$A,0),MATCH('MARA_KSSK - Klassenzuordnung'!I676,Grunddaten!$8:$8,0))&amp;"","")</f>
        <v/>
      </c>
    </row>
    <row r="677" spans="1:12" x14ac:dyDescent="0.4">
      <c r="A677" s="27">
        <f>IFERROR(IF(AND(A670=A671,A671=A672,A672=A673,A673=A674,A674=A675,A675=A676),IF(A676+1&gt;MATCH(0,Input_Lieferant!$B$9:$B$158,-1),"",A676+1),A676),"")</f>
        <v>97</v>
      </c>
      <c r="B677" s="25" t="str">
        <f t="shared" si="20"/>
        <v>001</v>
      </c>
      <c r="C677" s="31"/>
      <c r="D677" s="31"/>
      <c r="F677" s="31"/>
      <c r="G677" s="31"/>
      <c r="H677" s="31"/>
      <c r="I677" s="26" t="str">
        <f t="shared" si="21"/>
        <v>V_AR_NUMMER</v>
      </c>
      <c r="J677" s="31"/>
      <c r="K677" s="31"/>
      <c r="L677" s="1" t="str">
        <f>_xlfn.IFNA(INDEX(Grunddaten!$A$1:$R$158,MATCH('MARA_KSSK - Klassenzuordnung'!A677,Grunddaten!$A:$A,0),MATCH('MARA_KSSK - Klassenzuordnung'!I677,Grunddaten!$8:$8,0))&amp;"","")</f>
        <v/>
      </c>
    </row>
    <row r="678" spans="1:12" x14ac:dyDescent="0.4">
      <c r="A678" s="27">
        <f>IFERROR(IF(AND(A671=A672,A672=A673,A673=A674,A674=A675,A675=A676,A676=A677),IF(A677+1&gt;MATCH(0,Input_Lieferant!$B$9:$B$158,-1),"",A677+1),A677),"")</f>
        <v>97</v>
      </c>
      <c r="B678" s="25" t="str">
        <f t="shared" si="20"/>
        <v>001</v>
      </c>
      <c r="C678" s="31"/>
      <c r="D678" s="31"/>
      <c r="F678" s="31"/>
      <c r="G678" s="31"/>
      <c r="H678" s="31"/>
      <c r="I678" s="26" t="str">
        <f t="shared" si="21"/>
        <v>V_VERTEILUNG</v>
      </c>
      <c r="J678" s="31"/>
      <c r="K678" s="31"/>
      <c r="L678" s="1" t="str">
        <f>_xlfn.IFNA(INDEX(Grunddaten!$A$1:$R$158,MATCH('MARA_KSSK - Klassenzuordnung'!A678,Grunddaten!$A:$A,0),MATCH('MARA_KSSK - Klassenzuordnung'!I678,Grunddaten!$8:$8,0))&amp;"","")</f>
        <v/>
      </c>
    </row>
    <row r="679" spans="1:12" x14ac:dyDescent="0.4">
      <c r="A679" s="27">
        <f>IFERROR(IF(AND(A672=A673,A673=A674,A674=A675,A675=A676,A676=A677,A677=A678),IF(A678+1&gt;MATCH(0,Input_Lieferant!$B$9:$B$158,-1),"",A678+1),A678),"")</f>
        <v>97</v>
      </c>
      <c r="B679" s="25" t="str">
        <f t="shared" si="20"/>
        <v>001</v>
      </c>
      <c r="C679" s="31"/>
      <c r="D679" s="31"/>
      <c r="F679" s="31"/>
      <c r="G679" s="31"/>
      <c r="H679" s="31"/>
      <c r="I679" s="26" t="str">
        <f t="shared" si="21"/>
        <v>V_BM_SBM</v>
      </c>
      <c r="J679" s="31"/>
      <c r="K679" s="31"/>
      <c r="L679" s="1" t="str">
        <f>_xlfn.IFNA(INDEX(Grunddaten!$A$1:$R$158,MATCH('MARA_KSSK - Klassenzuordnung'!A679,Grunddaten!$A:$A,0),MATCH('MARA_KSSK - Klassenzuordnung'!I679,Grunddaten!$8:$8,0))&amp;"","")</f>
        <v/>
      </c>
    </row>
    <row r="680" spans="1:12" x14ac:dyDescent="0.4">
      <c r="A680" s="27">
        <f>IFERROR(IF(AND(A673=A674,A674=A675,A675=A676,A676=A677,A677=A678,A678=A679),IF(A679+1&gt;MATCH(0,Input_Lieferant!$B$9:$B$158,-1),"",A679+1),A679),"")</f>
        <v>97</v>
      </c>
      <c r="B680" s="25" t="str">
        <f t="shared" si="20"/>
        <v>001</v>
      </c>
      <c r="C680" s="31"/>
      <c r="D680" s="31"/>
      <c r="F680" s="31"/>
      <c r="G680" s="31"/>
      <c r="H680" s="31"/>
      <c r="I680" s="26" t="str">
        <f t="shared" si="21"/>
        <v>V_EXPORTKONTROLLE</v>
      </c>
      <c r="J680" s="31"/>
      <c r="K680" s="31"/>
      <c r="L680" s="1" t="str">
        <f>IF("X"=_xlfn.IFNA(INDEX(Input_Lieferant!$A$9:$AS$158,MATCH('MARA_KSSK - Klassenzuordnung'!A680,Input_Lieferant!$B$9:$B$158,0),MATCH('MARA_KSSK - Klassenzuordnung'!I680,Input_Lieferant!$8:$8,0))&amp;"",""), "X", "")</f>
        <v/>
      </c>
    </row>
    <row r="681" spans="1:12" x14ac:dyDescent="0.4">
      <c r="A681" s="27">
        <f>IFERROR(IF(AND(A674=A675,A675=A676,A676=A677,A677=A678,A678=A679,A679=A680),IF(A680+1&gt;MATCH(0,Input_Lieferant!$B$9:$B$158,-1),"",A680+1),A680),"")</f>
        <v>98</v>
      </c>
      <c r="B681" s="25" t="str">
        <f t="shared" si="20"/>
        <v>001</v>
      </c>
      <c r="C681" s="31"/>
      <c r="D681" s="31"/>
      <c r="F681" s="31"/>
      <c r="G681" s="31"/>
      <c r="H681" s="31"/>
      <c r="I681" s="26" t="str">
        <f t="shared" si="21"/>
        <v>V_VERTEILUNG_PSD</v>
      </c>
      <c r="J681" s="31"/>
      <c r="K681" s="31"/>
      <c r="L681" s="1" t="str">
        <f>IF("X"=_xlfn.IFNA(INDEX(Grunddaten!$A$1:$R$158,MATCH('MARA_KSSK - Klassenzuordnung'!A681,Grunddaten!$A:$A,0),MATCH('MARA_KSSK - Klassenzuordnung'!I681,Grunddaten!$8:$8,0))&amp;"",""), "X", "")</f>
        <v/>
      </c>
    </row>
    <row r="682" spans="1:12" x14ac:dyDescent="0.4">
      <c r="A682" s="27">
        <f>IFERROR(IF(AND(A675=A676,A676=A677,A677=A678,A678=A679,A679=A680,A680=A681),IF(A681+1&gt;MATCH(0,Input_Lieferant!$B$9:$B$158,-1),"",A681+1),A681),"")</f>
        <v>98</v>
      </c>
      <c r="B682" s="25" t="str">
        <f t="shared" si="20"/>
        <v>001</v>
      </c>
      <c r="C682" s="31"/>
      <c r="D682" s="31"/>
      <c r="F682" s="31"/>
      <c r="G682" s="31"/>
      <c r="H682" s="31"/>
      <c r="I682" s="26" t="str">
        <f t="shared" si="21"/>
        <v>V_VERTEILUNG_RUAG</v>
      </c>
      <c r="J682" s="31"/>
      <c r="K682" s="31"/>
      <c r="L682" s="1" t="str">
        <f>_xlfn.IFNA(INDEX(Grunddaten!$A$1:$R$158,MATCH('MARA_KSSK - Klassenzuordnung'!A682,Grunddaten!$A:$A,0),MATCH('MARA_KSSK - Klassenzuordnung'!I682,Grunddaten!$8:$8,0))&amp;"","")</f>
        <v>X</v>
      </c>
    </row>
    <row r="683" spans="1:12" x14ac:dyDescent="0.4">
      <c r="A683" s="27">
        <f>IFERROR(IF(AND(A676=A677,A677=A678,A678=A679,A679=A680,A680=A681,A681=A682),IF(A682+1&gt;MATCH(0,Input_Lieferant!$B$9:$B$158,-1),"",A682+1),A682),"")</f>
        <v>98</v>
      </c>
      <c r="B683" s="25" t="str">
        <f t="shared" si="20"/>
        <v>001</v>
      </c>
      <c r="C683" s="31"/>
      <c r="D683" s="31"/>
      <c r="F683" s="31"/>
      <c r="G683" s="31"/>
      <c r="H683" s="31"/>
      <c r="I683" s="26" t="str">
        <f t="shared" si="21"/>
        <v>V_ZUSATZDATEN</v>
      </c>
      <c r="J683" s="31"/>
      <c r="K683" s="31"/>
      <c r="L683" s="1" t="str">
        <f>_xlfn.IFNA(INDEX(Grunddaten!$A$1:$R$158,MATCH('MARA_KSSK - Klassenzuordnung'!A683,Grunddaten!$A:$A,0),MATCH('MARA_KSSK - Klassenzuordnung'!I683,Grunddaten!$8:$8,0))&amp;"","")</f>
        <v/>
      </c>
    </row>
    <row r="684" spans="1:12" x14ac:dyDescent="0.4">
      <c r="A684" s="27">
        <f>IFERROR(IF(AND(A677=A678,A678=A679,A679=A680,A680=A681,A681=A682,A682=A683),IF(A683+1&gt;MATCH(0,Input_Lieferant!$B$9:$B$158,-1),"",A683+1),A683),"")</f>
        <v>98</v>
      </c>
      <c r="B684" s="25" t="str">
        <f t="shared" si="20"/>
        <v>001</v>
      </c>
      <c r="C684" s="31"/>
      <c r="D684" s="31"/>
      <c r="F684" s="31"/>
      <c r="G684" s="31"/>
      <c r="H684" s="31"/>
      <c r="I684" s="26" t="str">
        <f t="shared" si="21"/>
        <v>V_AR_NUMMER</v>
      </c>
      <c r="J684" s="31"/>
      <c r="K684" s="31"/>
      <c r="L684" s="1" t="str">
        <f>_xlfn.IFNA(INDEX(Grunddaten!$A$1:$R$158,MATCH('MARA_KSSK - Klassenzuordnung'!A684,Grunddaten!$A:$A,0),MATCH('MARA_KSSK - Klassenzuordnung'!I684,Grunddaten!$8:$8,0))&amp;"","")</f>
        <v/>
      </c>
    </row>
    <row r="685" spans="1:12" x14ac:dyDescent="0.4">
      <c r="A685" s="27">
        <f>IFERROR(IF(AND(A678=A679,A679=A680,A680=A681,A681=A682,A682=A683,A683=A684),IF(A684+1&gt;MATCH(0,Input_Lieferant!$B$9:$B$158,-1),"",A684+1),A684),"")</f>
        <v>98</v>
      </c>
      <c r="B685" s="25" t="str">
        <f t="shared" si="20"/>
        <v>001</v>
      </c>
      <c r="C685" s="31"/>
      <c r="D685" s="31"/>
      <c r="F685" s="31"/>
      <c r="G685" s="31"/>
      <c r="H685" s="31"/>
      <c r="I685" s="26" t="str">
        <f t="shared" si="21"/>
        <v>V_VERTEILUNG</v>
      </c>
      <c r="J685" s="31"/>
      <c r="K685" s="31"/>
      <c r="L685" s="1" t="str">
        <f>_xlfn.IFNA(INDEX(Grunddaten!$A$1:$R$158,MATCH('MARA_KSSK - Klassenzuordnung'!A685,Grunddaten!$A:$A,0),MATCH('MARA_KSSK - Klassenzuordnung'!I685,Grunddaten!$8:$8,0))&amp;"","")</f>
        <v/>
      </c>
    </row>
    <row r="686" spans="1:12" x14ac:dyDescent="0.4">
      <c r="A686" s="27">
        <f>IFERROR(IF(AND(A679=A680,A680=A681,A681=A682,A682=A683,A683=A684,A684=A685),IF(A685+1&gt;MATCH(0,Input_Lieferant!$B$9:$B$158,-1),"",A685+1),A685),"")</f>
        <v>98</v>
      </c>
      <c r="B686" s="25" t="str">
        <f t="shared" si="20"/>
        <v>001</v>
      </c>
      <c r="C686" s="31"/>
      <c r="D686" s="31"/>
      <c r="F686" s="31"/>
      <c r="G686" s="31"/>
      <c r="H686" s="31"/>
      <c r="I686" s="26" t="str">
        <f t="shared" si="21"/>
        <v>V_BM_SBM</v>
      </c>
      <c r="J686" s="31"/>
      <c r="K686" s="31"/>
      <c r="L686" s="1" t="str">
        <f>_xlfn.IFNA(INDEX(Grunddaten!$A$1:$R$158,MATCH('MARA_KSSK - Klassenzuordnung'!A686,Grunddaten!$A:$A,0),MATCH('MARA_KSSK - Klassenzuordnung'!I686,Grunddaten!$8:$8,0))&amp;"","")</f>
        <v/>
      </c>
    </row>
    <row r="687" spans="1:12" x14ac:dyDescent="0.4">
      <c r="A687" s="27">
        <f>IFERROR(IF(AND(A680=A681,A681=A682,A682=A683,A683=A684,A684=A685,A685=A686),IF(A686+1&gt;MATCH(0,Input_Lieferant!$B$9:$B$158,-1),"",A686+1),A686),"")</f>
        <v>98</v>
      </c>
      <c r="B687" s="25" t="str">
        <f t="shared" si="20"/>
        <v>001</v>
      </c>
      <c r="C687" s="31"/>
      <c r="D687" s="31"/>
      <c r="F687" s="31"/>
      <c r="G687" s="31"/>
      <c r="H687" s="31"/>
      <c r="I687" s="26" t="str">
        <f t="shared" si="21"/>
        <v>V_EXPORTKONTROLLE</v>
      </c>
      <c r="J687" s="31"/>
      <c r="K687" s="31"/>
      <c r="L687" s="1" t="str">
        <f>IF("X"=_xlfn.IFNA(INDEX(Input_Lieferant!$A$9:$AS$158,MATCH('MARA_KSSK - Klassenzuordnung'!A687,Input_Lieferant!$B$9:$B$158,0),MATCH('MARA_KSSK - Klassenzuordnung'!I687,Input_Lieferant!$8:$8,0))&amp;"",""), "X", "")</f>
        <v/>
      </c>
    </row>
    <row r="688" spans="1:12" x14ac:dyDescent="0.4">
      <c r="A688" s="27">
        <f>IFERROR(IF(AND(A681=A682,A682=A683,A683=A684,A684=A685,A685=A686,A686=A687),IF(A687+1&gt;MATCH(0,Input_Lieferant!$B$9:$B$158,-1),"",A687+1),A687),"")</f>
        <v>99</v>
      </c>
      <c r="B688" s="25" t="str">
        <f t="shared" si="20"/>
        <v>001</v>
      </c>
      <c r="C688" s="31"/>
      <c r="D688" s="31"/>
      <c r="F688" s="31"/>
      <c r="G688" s="31"/>
      <c r="H688" s="31"/>
      <c r="I688" s="26" t="str">
        <f t="shared" si="21"/>
        <v>V_VERTEILUNG_PSD</v>
      </c>
      <c r="J688" s="31"/>
      <c r="K688" s="31"/>
      <c r="L688" s="1" t="str">
        <f>IF("X"=_xlfn.IFNA(INDEX(Grunddaten!$A$1:$R$158,MATCH('MARA_KSSK - Klassenzuordnung'!A688,Grunddaten!$A:$A,0),MATCH('MARA_KSSK - Klassenzuordnung'!I688,Grunddaten!$8:$8,0))&amp;"",""), "X", "")</f>
        <v>X</v>
      </c>
    </row>
    <row r="689" spans="1:12" x14ac:dyDescent="0.4">
      <c r="A689" s="27">
        <f>IFERROR(IF(AND(A682=A683,A683=A684,A684=A685,A685=A686,A686=A687,A687=A688),IF(A688+1&gt;MATCH(0,Input_Lieferant!$B$9:$B$158,-1),"",A688+1),A688),"")</f>
        <v>99</v>
      </c>
      <c r="B689" s="25" t="str">
        <f t="shared" si="20"/>
        <v>001</v>
      </c>
      <c r="C689" s="31"/>
      <c r="D689" s="31"/>
      <c r="F689" s="31"/>
      <c r="G689" s="31"/>
      <c r="H689" s="31"/>
      <c r="I689" s="26" t="str">
        <f t="shared" si="21"/>
        <v>V_VERTEILUNG_RUAG</v>
      </c>
      <c r="J689" s="31"/>
      <c r="K689" s="31"/>
      <c r="L689" s="1" t="str">
        <f>_xlfn.IFNA(INDEX(Grunddaten!$A$1:$R$158,MATCH('MARA_KSSK - Klassenzuordnung'!A689,Grunddaten!$A:$A,0),MATCH('MARA_KSSK - Klassenzuordnung'!I689,Grunddaten!$8:$8,0))&amp;"","")</f>
        <v/>
      </c>
    </row>
    <row r="690" spans="1:12" x14ac:dyDescent="0.4">
      <c r="A690" s="27">
        <f>IFERROR(IF(AND(A683=A684,A684=A685,A685=A686,A686=A687,A687=A688,A688=A689),IF(A689+1&gt;MATCH(0,Input_Lieferant!$B$9:$B$158,-1),"",A689+1),A689),"")</f>
        <v>99</v>
      </c>
      <c r="B690" s="25" t="str">
        <f t="shared" si="20"/>
        <v>001</v>
      </c>
      <c r="C690" s="31"/>
      <c r="D690" s="31"/>
      <c r="F690" s="31"/>
      <c r="G690" s="31"/>
      <c r="H690" s="31"/>
      <c r="I690" s="26" t="str">
        <f t="shared" si="21"/>
        <v>V_ZUSATZDATEN</v>
      </c>
      <c r="J690" s="31"/>
      <c r="K690" s="31"/>
      <c r="L690" s="1" t="str">
        <f>_xlfn.IFNA(INDEX(Grunddaten!$A$1:$R$158,MATCH('MARA_KSSK - Klassenzuordnung'!A690,Grunddaten!$A:$A,0),MATCH('MARA_KSSK - Klassenzuordnung'!I690,Grunddaten!$8:$8,0))&amp;"","")</f>
        <v/>
      </c>
    </row>
    <row r="691" spans="1:12" x14ac:dyDescent="0.4">
      <c r="A691" s="27">
        <f>IFERROR(IF(AND(A684=A685,A685=A686,A686=A687,A687=A688,A688=A689,A689=A690),IF(A690+1&gt;MATCH(0,Input_Lieferant!$B$9:$B$158,-1),"",A690+1),A690),"")</f>
        <v>99</v>
      </c>
      <c r="B691" s="25" t="str">
        <f t="shared" si="20"/>
        <v>001</v>
      </c>
      <c r="C691" s="31"/>
      <c r="D691" s="31"/>
      <c r="F691" s="31"/>
      <c r="G691" s="31"/>
      <c r="H691" s="31"/>
      <c r="I691" s="26" t="str">
        <f t="shared" si="21"/>
        <v>V_AR_NUMMER</v>
      </c>
      <c r="J691" s="31"/>
      <c r="K691" s="31"/>
      <c r="L691" s="1" t="str">
        <f>_xlfn.IFNA(INDEX(Grunddaten!$A$1:$R$158,MATCH('MARA_KSSK - Klassenzuordnung'!A691,Grunddaten!$A:$A,0),MATCH('MARA_KSSK - Klassenzuordnung'!I691,Grunddaten!$8:$8,0))&amp;"","")</f>
        <v/>
      </c>
    </row>
    <row r="692" spans="1:12" x14ac:dyDescent="0.4">
      <c r="A692" s="27">
        <f>IFERROR(IF(AND(A685=A686,A686=A687,A687=A688,A688=A689,A689=A690,A690=A691),IF(A691+1&gt;MATCH(0,Input_Lieferant!$B$9:$B$158,-1),"",A691+1),A691),"")</f>
        <v>99</v>
      </c>
      <c r="B692" s="25" t="str">
        <f t="shared" si="20"/>
        <v>001</v>
      </c>
      <c r="C692" s="31"/>
      <c r="D692" s="31"/>
      <c r="F692" s="31"/>
      <c r="G692" s="31"/>
      <c r="H692" s="31"/>
      <c r="I692" s="26" t="str">
        <f t="shared" si="21"/>
        <v>V_VERTEILUNG</v>
      </c>
      <c r="J692" s="31"/>
      <c r="K692" s="31"/>
      <c r="L692" s="1" t="str">
        <f>_xlfn.IFNA(INDEX(Grunddaten!$A$1:$R$158,MATCH('MARA_KSSK - Klassenzuordnung'!A692,Grunddaten!$A:$A,0),MATCH('MARA_KSSK - Klassenzuordnung'!I692,Grunddaten!$8:$8,0))&amp;"","")</f>
        <v/>
      </c>
    </row>
    <row r="693" spans="1:12" x14ac:dyDescent="0.4">
      <c r="A693" s="27">
        <f>IFERROR(IF(AND(A686=A687,A687=A688,A688=A689,A689=A690,A690=A691,A691=A692),IF(A692+1&gt;MATCH(0,Input_Lieferant!$B$9:$B$158,-1),"",A692+1),A692),"")</f>
        <v>99</v>
      </c>
      <c r="B693" s="25" t="str">
        <f t="shared" si="20"/>
        <v>001</v>
      </c>
      <c r="C693" s="31"/>
      <c r="D693" s="31"/>
      <c r="F693" s="31"/>
      <c r="G693" s="31"/>
      <c r="H693" s="31"/>
      <c r="I693" s="26" t="str">
        <f t="shared" si="21"/>
        <v>V_BM_SBM</v>
      </c>
      <c r="J693" s="31"/>
      <c r="K693" s="31"/>
      <c r="L693" s="1" t="str">
        <f>_xlfn.IFNA(INDEX(Grunddaten!$A$1:$R$158,MATCH('MARA_KSSK - Klassenzuordnung'!A693,Grunddaten!$A:$A,0),MATCH('MARA_KSSK - Klassenzuordnung'!I693,Grunddaten!$8:$8,0))&amp;"","")</f>
        <v/>
      </c>
    </row>
    <row r="694" spans="1:12" x14ac:dyDescent="0.4">
      <c r="A694" s="27">
        <f>IFERROR(IF(AND(A687=A688,A688=A689,A689=A690,A690=A691,A691=A692,A692=A693),IF(A693+1&gt;MATCH(0,Input_Lieferant!$B$9:$B$158,-1),"",A693+1),A693),"")</f>
        <v>99</v>
      </c>
      <c r="B694" s="25" t="str">
        <f t="shared" si="20"/>
        <v>001</v>
      </c>
      <c r="C694" s="31"/>
      <c r="D694" s="31"/>
      <c r="F694" s="31"/>
      <c r="G694" s="31"/>
      <c r="H694" s="31"/>
      <c r="I694" s="26" t="str">
        <f t="shared" si="21"/>
        <v>V_EXPORTKONTROLLE</v>
      </c>
      <c r="J694" s="31"/>
      <c r="K694" s="31"/>
      <c r="L694" s="1" t="str">
        <f>IF("X"=_xlfn.IFNA(INDEX(Input_Lieferant!$A$9:$AS$158,MATCH('MARA_KSSK - Klassenzuordnung'!A694,Input_Lieferant!$B$9:$B$158,0),MATCH('MARA_KSSK - Klassenzuordnung'!I694,Input_Lieferant!$8:$8,0))&amp;"",""), "X", "")</f>
        <v/>
      </c>
    </row>
    <row r="695" spans="1:12" x14ac:dyDescent="0.4">
      <c r="A695" s="27">
        <f>IFERROR(IF(AND(A688=A689,A689=A690,A690=A691,A691=A692,A692=A693,A693=A694),IF(A694+1&gt;MATCH(0,Input_Lieferant!$B$9:$B$158,-1),"",A694+1),A694),"")</f>
        <v>100</v>
      </c>
      <c r="B695" s="25" t="str">
        <f t="shared" si="20"/>
        <v>001</v>
      </c>
      <c r="C695" s="31"/>
      <c r="D695" s="31"/>
      <c r="F695" s="31"/>
      <c r="G695" s="31"/>
      <c r="H695" s="31"/>
      <c r="I695" s="26" t="str">
        <f t="shared" si="21"/>
        <v>V_VERTEILUNG_PSD</v>
      </c>
      <c r="J695" s="31"/>
      <c r="K695" s="31"/>
      <c r="L695" s="1" t="str">
        <f>IF("X"=_xlfn.IFNA(INDEX(Grunddaten!$A$1:$R$158,MATCH('MARA_KSSK - Klassenzuordnung'!A695,Grunddaten!$A:$A,0),MATCH('MARA_KSSK - Klassenzuordnung'!I695,Grunddaten!$8:$8,0))&amp;"",""), "X", "")</f>
        <v>X</v>
      </c>
    </row>
    <row r="696" spans="1:12" x14ac:dyDescent="0.4">
      <c r="A696" s="27">
        <f>IFERROR(IF(AND(A689=A690,A690=A691,A691=A692,A692=A693,A693=A694,A694=A695),IF(A695+1&gt;MATCH(0,Input_Lieferant!$B$9:$B$158,-1),"",A695+1),A695),"")</f>
        <v>100</v>
      </c>
      <c r="B696" s="25" t="str">
        <f t="shared" si="20"/>
        <v>001</v>
      </c>
      <c r="C696" s="31"/>
      <c r="D696" s="31"/>
      <c r="F696" s="31"/>
      <c r="G696" s="31"/>
      <c r="H696" s="31"/>
      <c r="I696" s="26" t="str">
        <f t="shared" si="21"/>
        <v>V_VERTEILUNG_RUAG</v>
      </c>
      <c r="J696" s="31"/>
      <c r="K696" s="31"/>
      <c r="L696" s="1" t="str">
        <f>_xlfn.IFNA(INDEX(Grunddaten!$A$1:$R$158,MATCH('MARA_KSSK - Klassenzuordnung'!A696,Grunddaten!$A:$A,0),MATCH('MARA_KSSK - Klassenzuordnung'!I696,Grunddaten!$8:$8,0))&amp;"","")</f>
        <v/>
      </c>
    </row>
    <row r="697" spans="1:12" x14ac:dyDescent="0.4">
      <c r="A697" s="27">
        <f>IFERROR(IF(AND(A690=A691,A691=A692,A692=A693,A693=A694,A694=A695,A695=A696),IF(A696+1&gt;MATCH(0,Input_Lieferant!$B$9:$B$158,-1),"",A696+1),A696),"")</f>
        <v>100</v>
      </c>
      <c r="B697" s="25" t="str">
        <f t="shared" si="20"/>
        <v>001</v>
      </c>
      <c r="C697" s="31"/>
      <c r="D697" s="31"/>
      <c r="F697" s="31"/>
      <c r="G697" s="31"/>
      <c r="H697" s="31"/>
      <c r="I697" s="26" t="str">
        <f t="shared" si="21"/>
        <v>V_ZUSATZDATEN</v>
      </c>
      <c r="J697" s="31"/>
      <c r="K697" s="31"/>
      <c r="L697" s="1" t="str">
        <f>_xlfn.IFNA(INDEX(Grunddaten!$A$1:$R$158,MATCH('MARA_KSSK - Klassenzuordnung'!A697,Grunddaten!$A:$A,0),MATCH('MARA_KSSK - Klassenzuordnung'!I697,Grunddaten!$8:$8,0))&amp;"","")</f>
        <v/>
      </c>
    </row>
    <row r="698" spans="1:12" x14ac:dyDescent="0.4">
      <c r="A698" s="27">
        <f>IFERROR(IF(AND(A691=A692,A692=A693,A693=A694,A694=A695,A695=A696,A696=A697),IF(A697+1&gt;MATCH(0,Input_Lieferant!$B$9:$B$158,-1),"",A697+1),A697),"")</f>
        <v>100</v>
      </c>
      <c r="B698" s="25" t="str">
        <f t="shared" si="20"/>
        <v>001</v>
      </c>
      <c r="C698" s="31"/>
      <c r="D698" s="31"/>
      <c r="F698" s="31"/>
      <c r="G698" s="31"/>
      <c r="H698" s="31"/>
      <c r="I698" s="26" t="str">
        <f t="shared" si="21"/>
        <v>V_AR_NUMMER</v>
      </c>
      <c r="J698" s="31"/>
      <c r="K698" s="31"/>
      <c r="L698" s="1" t="str">
        <f>_xlfn.IFNA(INDEX(Grunddaten!$A$1:$R$158,MATCH('MARA_KSSK - Klassenzuordnung'!A698,Grunddaten!$A:$A,0),MATCH('MARA_KSSK - Klassenzuordnung'!I698,Grunddaten!$8:$8,0))&amp;"","")</f>
        <v/>
      </c>
    </row>
    <row r="699" spans="1:12" x14ac:dyDescent="0.4">
      <c r="A699" s="27">
        <f>IFERROR(IF(AND(A692=A693,A693=A694,A694=A695,A695=A696,A696=A697,A697=A698),IF(A698+1&gt;MATCH(0,Input_Lieferant!$B$9:$B$158,-1),"",A698+1),A698),"")</f>
        <v>100</v>
      </c>
      <c r="B699" s="25" t="str">
        <f t="shared" si="20"/>
        <v>001</v>
      </c>
      <c r="C699" s="31"/>
      <c r="D699" s="31"/>
      <c r="F699" s="31"/>
      <c r="G699" s="31"/>
      <c r="H699" s="31"/>
      <c r="I699" s="26" t="str">
        <f t="shared" si="21"/>
        <v>V_VERTEILUNG</v>
      </c>
      <c r="J699" s="31"/>
      <c r="K699" s="31"/>
      <c r="L699" s="1" t="str">
        <f>_xlfn.IFNA(INDEX(Grunddaten!$A$1:$R$158,MATCH('MARA_KSSK - Klassenzuordnung'!A699,Grunddaten!$A:$A,0),MATCH('MARA_KSSK - Klassenzuordnung'!I699,Grunddaten!$8:$8,0))&amp;"","")</f>
        <v/>
      </c>
    </row>
    <row r="700" spans="1:12" x14ac:dyDescent="0.4">
      <c r="A700" s="27">
        <f>IFERROR(IF(AND(A693=A694,A694=A695,A695=A696,A696=A697,A697=A698,A698=A699),IF(A699+1&gt;MATCH(0,Input_Lieferant!$B$9:$B$158,-1),"",A699+1),A699),"")</f>
        <v>100</v>
      </c>
      <c r="B700" s="25" t="str">
        <f t="shared" si="20"/>
        <v>001</v>
      </c>
      <c r="C700" s="31"/>
      <c r="D700" s="31"/>
      <c r="F700" s="31"/>
      <c r="G700" s="31"/>
      <c r="H700" s="31"/>
      <c r="I700" s="26" t="str">
        <f t="shared" si="21"/>
        <v>V_BM_SBM</v>
      </c>
      <c r="J700" s="31"/>
      <c r="K700" s="31"/>
      <c r="L700" s="1" t="str">
        <f>_xlfn.IFNA(INDEX(Grunddaten!$A$1:$R$158,MATCH('MARA_KSSK - Klassenzuordnung'!A700,Grunddaten!$A:$A,0),MATCH('MARA_KSSK - Klassenzuordnung'!I700,Grunddaten!$8:$8,0))&amp;"","")</f>
        <v/>
      </c>
    </row>
    <row r="701" spans="1:12" x14ac:dyDescent="0.4">
      <c r="A701" s="27">
        <f>IFERROR(IF(AND(A694=A695,A695=A696,A696=A697,A697=A698,A698=A699,A699=A700),IF(A700+1&gt;MATCH(0,Input_Lieferant!$B$9:$B$158,-1),"",A700+1),A700),"")</f>
        <v>100</v>
      </c>
      <c r="B701" s="25" t="str">
        <f t="shared" si="20"/>
        <v>001</v>
      </c>
      <c r="C701" s="31"/>
      <c r="D701" s="31"/>
      <c r="F701" s="31"/>
      <c r="G701" s="31"/>
      <c r="H701" s="31"/>
      <c r="I701" s="26" t="str">
        <f t="shared" si="21"/>
        <v>V_EXPORTKONTROLLE</v>
      </c>
      <c r="J701" s="31"/>
      <c r="K701" s="31"/>
      <c r="L701" s="1" t="str">
        <f>IF("X"=_xlfn.IFNA(INDEX(Input_Lieferant!$A$9:$AS$158,MATCH('MARA_KSSK - Klassenzuordnung'!A701,Input_Lieferant!$B$9:$B$158,0),MATCH('MARA_KSSK - Klassenzuordnung'!I701,Input_Lieferant!$8:$8,0))&amp;"",""), "X", "")</f>
        <v/>
      </c>
    </row>
    <row r="702" spans="1:12" x14ac:dyDescent="0.4">
      <c r="A702" s="27">
        <f>IFERROR(IF(AND(A695=A696,A696=A697,A697=A698,A698=A699,A699=A700,A700=A701),IF(A701+1&gt;MATCH(0,Input_Lieferant!$B$9:$B$158,-1),"",A701+1),A701),"")</f>
        <v>101</v>
      </c>
      <c r="B702" s="25" t="str">
        <f t="shared" si="20"/>
        <v>001</v>
      </c>
      <c r="C702" s="31"/>
      <c r="D702" s="31"/>
      <c r="F702" s="31"/>
      <c r="G702" s="31"/>
      <c r="H702" s="31"/>
      <c r="I702" s="26" t="str">
        <f t="shared" si="21"/>
        <v>V_VERTEILUNG_PSD</v>
      </c>
      <c r="J702" s="31"/>
      <c r="K702" s="31"/>
      <c r="L702" s="1" t="str">
        <f>IF("X"=_xlfn.IFNA(INDEX(Grunddaten!$A$1:$R$158,MATCH('MARA_KSSK - Klassenzuordnung'!A702,Grunddaten!$A:$A,0),MATCH('MARA_KSSK - Klassenzuordnung'!I702,Grunddaten!$8:$8,0))&amp;"",""), "X", "")</f>
        <v/>
      </c>
    </row>
    <row r="703" spans="1:12" x14ac:dyDescent="0.4">
      <c r="A703" s="27">
        <f>IFERROR(IF(AND(A696=A697,A697=A698,A698=A699,A699=A700,A700=A701,A701=A702),IF(A702+1&gt;MATCH(0,Input_Lieferant!$B$9:$B$158,-1),"",A702+1),A702),"")</f>
        <v>101</v>
      </c>
      <c r="B703" s="25" t="str">
        <f t="shared" si="20"/>
        <v>001</v>
      </c>
      <c r="C703" s="31"/>
      <c r="D703" s="31"/>
      <c r="F703" s="31"/>
      <c r="G703" s="31"/>
      <c r="H703" s="31"/>
      <c r="I703" s="26" t="str">
        <f t="shared" si="21"/>
        <v>V_VERTEILUNG_RUAG</v>
      </c>
      <c r="J703" s="31"/>
      <c r="K703" s="31"/>
      <c r="L703" s="1" t="str">
        <f>_xlfn.IFNA(INDEX(Grunddaten!$A$1:$R$158,MATCH('MARA_KSSK - Klassenzuordnung'!A703,Grunddaten!$A:$A,0),MATCH('MARA_KSSK - Klassenzuordnung'!I703,Grunddaten!$8:$8,0))&amp;"","")</f>
        <v/>
      </c>
    </row>
    <row r="704" spans="1:12" x14ac:dyDescent="0.4">
      <c r="A704" s="27">
        <f>IFERROR(IF(AND(A697=A698,A698=A699,A699=A700,A700=A701,A701=A702,A702=A703),IF(A703+1&gt;MATCH(0,Input_Lieferant!$B$9:$B$158,-1),"",A703+1),A703),"")</f>
        <v>101</v>
      </c>
      <c r="B704" s="25" t="str">
        <f t="shared" si="20"/>
        <v>001</v>
      </c>
      <c r="C704" s="31"/>
      <c r="D704" s="31"/>
      <c r="F704" s="31"/>
      <c r="G704" s="31"/>
      <c r="H704" s="31"/>
      <c r="I704" s="26" t="str">
        <f t="shared" si="21"/>
        <v>V_ZUSATZDATEN</v>
      </c>
      <c r="J704" s="31"/>
      <c r="K704" s="31"/>
      <c r="L704" s="1" t="str">
        <f>_xlfn.IFNA(INDEX(Grunddaten!$A$1:$R$158,MATCH('MARA_KSSK - Klassenzuordnung'!A704,Grunddaten!$A:$A,0),MATCH('MARA_KSSK - Klassenzuordnung'!I704,Grunddaten!$8:$8,0))&amp;"","")</f>
        <v/>
      </c>
    </row>
    <row r="705" spans="1:12" x14ac:dyDescent="0.4">
      <c r="A705" s="27">
        <f>IFERROR(IF(AND(A698=A699,A699=A700,A700=A701,A701=A702,A702=A703,A703=A704),IF(A704+1&gt;MATCH(0,Input_Lieferant!$B$9:$B$158,-1),"",A704+1),A704),"")</f>
        <v>101</v>
      </c>
      <c r="B705" s="25" t="str">
        <f t="shared" si="20"/>
        <v>001</v>
      </c>
      <c r="C705" s="31"/>
      <c r="D705" s="31"/>
      <c r="F705" s="31"/>
      <c r="G705" s="31"/>
      <c r="H705" s="31"/>
      <c r="I705" s="26" t="str">
        <f t="shared" si="21"/>
        <v>V_AR_NUMMER</v>
      </c>
      <c r="J705" s="31"/>
      <c r="K705" s="31"/>
      <c r="L705" s="1" t="str">
        <f>_xlfn.IFNA(INDEX(Grunddaten!$A$1:$R$158,MATCH('MARA_KSSK - Klassenzuordnung'!A705,Grunddaten!$A:$A,0),MATCH('MARA_KSSK - Klassenzuordnung'!I705,Grunddaten!$8:$8,0))&amp;"","")</f>
        <v/>
      </c>
    </row>
    <row r="706" spans="1:12" x14ac:dyDescent="0.4">
      <c r="A706" s="27">
        <f>IFERROR(IF(AND(A699=A700,A700=A701,A701=A702,A702=A703,A703=A704,A704=A705),IF(A705+1&gt;MATCH(0,Input_Lieferant!$B$9:$B$158,-1),"",A705+1),A705),"")</f>
        <v>101</v>
      </c>
      <c r="B706" s="25" t="str">
        <f t="shared" ref="B706:B769" si="22">IF(A706="","","001")</f>
        <v>001</v>
      </c>
      <c r="C706" s="31"/>
      <c r="D706" s="31"/>
      <c r="F706" s="31"/>
      <c r="G706" s="31"/>
      <c r="H706" s="31"/>
      <c r="I706" s="26" t="str">
        <f t="shared" si="21"/>
        <v>V_VERTEILUNG</v>
      </c>
      <c r="J706" s="31"/>
      <c r="K706" s="31"/>
      <c r="L706" s="1" t="str">
        <f>_xlfn.IFNA(INDEX(Grunddaten!$A$1:$R$158,MATCH('MARA_KSSK - Klassenzuordnung'!A706,Grunddaten!$A:$A,0),MATCH('MARA_KSSK - Klassenzuordnung'!I706,Grunddaten!$8:$8,0))&amp;"","")</f>
        <v/>
      </c>
    </row>
    <row r="707" spans="1:12" x14ac:dyDescent="0.4">
      <c r="A707" s="27">
        <f>IFERROR(IF(AND(A700=A701,A701=A702,A702=A703,A703=A704,A704=A705,A705=A706),IF(A706+1&gt;MATCH(0,Input_Lieferant!$B$9:$B$158,-1),"",A706+1),A706),"")</f>
        <v>101</v>
      </c>
      <c r="B707" s="25" t="str">
        <f t="shared" si="22"/>
        <v>001</v>
      </c>
      <c r="C707" s="31"/>
      <c r="D707" s="31"/>
      <c r="F707" s="31"/>
      <c r="G707" s="31"/>
      <c r="H707" s="31"/>
      <c r="I707" s="26" t="str">
        <f t="shared" si="21"/>
        <v>V_BM_SBM</v>
      </c>
      <c r="J707" s="31"/>
      <c r="K707" s="31"/>
      <c r="L707" s="1" t="str">
        <f>_xlfn.IFNA(INDEX(Grunddaten!$A$1:$R$158,MATCH('MARA_KSSK - Klassenzuordnung'!A707,Grunddaten!$A:$A,0),MATCH('MARA_KSSK - Klassenzuordnung'!I707,Grunddaten!$8:$8,0))&amp;"","")</f>
        <v/>
      </c>
    </row>
    <row r="708" spans="1:12" x14ac:dyDescent="0.4">
      <c r="A708" s="27">
        <f>IFERROR(IF(AND(A701=A702,A702=A703,A703=A704,A704=A705,A705=A706,A706=A707),IF(A707+1&gt;MATCH(0,Input_Lieferant!$B$9:$B$158,-1),"",A707+1),A707),"")</f>
        <v>101</v>
      </c>
      <c r="B708" s="25" t="str">
        <f t="shared" si="22"/>
        <v>001</v>
      </c>
      <c r="C708" s="31"/>
      <c r="D708" s="31"/>
      <c r="F708" s="31"/>
      <c r="G708" s="31"/>
      <c r="H708" s="31"/>
      <c r="I708" s="26" t="str">
        <f t="shared" si="21"/>
        <v>V_EXPORTKONTROLLE</v>
      </c>
      <c r="J708" s="31"/>
      <c r="K708" s="31"/>
      <c r="L708" s="1" t="str">
        <f>IF("X"=_xlfn.IFNA(INDEX(Input_Lieferant!$A$9:$AS$158,MATCH('MARA_KSSK - Klassenzuordnung'!A708,Input_Lieferant!$B$9:$B$158,0),MATCH('MARA_KSSK - Klassenzuordnung'!I708,Input_Lieferant!$8:$8,0))&amp;"",""), "X", "")</f>
        <v/>
      </c>
    </row>
    <row r="709" spans="1:12" x14ac:dyDescent="0.4">
      <c r="A709" s="27">
        <f>IFERROR(IF(AND(A702=A703,A703=A704,A704=A705,A705=A706,A706=A707,A707=A708),IF(A708+1&gt;MATCH(0,Input_Lieferant!$B$9:$B$158,-1),"",A708+1),A708),"")</f>
        <v>102</v>
      </c>
      <c r="B709" s="25" t="str">
        <f t="shared" si="22"/>
        <v>001</v>
      </c>
      <c r="C709" s="31"/>
      <c r="D709" s="31"/>
      <c r="F709" s="31"/>
      <c r="G709" s="31"/>
      <c r="H709" s="31"/>
      <c r="I709" s="26" t="str">
        <f t="shared" si="21"/>
        <v>V_VERTEILUNG_PSD</v>
      </c>
      <c r="J709" s="31"/>
      <c r="K709" s="31"/>
      <c r="L709" s="1" t="str">
        <f>IF("X"=_xlfn.IFNA(INDEX(Grunddaten!$A$1:$R$158,MATCH('MARA_KSSK - Klassenzuordnung'!A709,Grunddaten!$A:$A,0),MATCH('MARA_KSSK - Klassenzuordnung'!I709,Grunddaten!$8:$8,0))&amp;"",""), "X", "")</f>
        <v/>
      </c>
    </row>
    <row r="710" spans="1:12" x14ac:dyDescent="0.4">
      <c r="A710" s="27">
        <f>IFERROR(IF(AND(A703=A704,A704=A705,A705=A706,A706=A707,A707=A708,A708=A709),IF(A709+1&gt;MATCH(0,Input_Lieferant!$B$9:$B$158,-1),"",A709+1),A709),"")</f>
        <v>102</v>
      </c>
      <c r="B710" s="25" t="str">
        <f t="shared" si="22"/>
        <v>001</v>
      </c>
      <c r="C710" s="31"/>
      <c r="D710" s="31"/>
      <c r="F710" s="31"/>
      <c r="G710" s="31"/>
      <c r="H710" s="31"/>
      <c r="I710" s="26" t="str">
        <f t="shared" si="21"/>
        <v>V_VERTEILUNG_RUAG</v>
      </c>
      <c r="J710" s="31"/>
      <c r="K710" s="31"/>
      <c r="L710" s="1" t="str">
        <f>_xlfn.IFNA(INDEX(Grunddaten!$A$1:$R$158,MATCH('MARA_KSSK - Klassenzuordnung'!A710,Grunddaten!$A:$A,0),MATCH('MARA_KSSK - Klassenzuordnung'!I710,Grunddaten!$8:$8,0))&amp;"","")</f>
        <v/>
      </c>
    </row>
    <row r="711" spans="1:12" x14ac:dyDescent="0.4">
      <c r="A711" s="27">
        <f>IFERROR(IF(AND(A704=A705,A705=A706,A706=A707,A707=A708,A708=A709,A709=A710),IF(A710+1&gt;MATCH(0,Input_Lieferant!$B$9:$B$158,-1),"",A710+1),A710),"")</f>
        <v>102</v>
      </c>
      <c r="B711" s="25" t="str">
        <f t="shared" si="22"/>
        <v>001</v>
      </c>
      <c r="C711" s="31"/>
      <c r="D711" s="31"/>
      <c r="F711" s="31"/>
      <c r="G711" s="31"/>
      <c r="H711" s="31"/>
      <c r="I711" s="26" t="str">
        <f t="shared" si="21"/>
        <v>V_ZUSATZDATEN</v>
      </c>
      <c r="J711" s="31"/>
      <c r="K711" s="31"/>
      <c r="L711" s="1" t="str">
        <f>_xlfn.IFNA(INDEX(Grunddaten!$A$1:$R$158,MATCH('MARA_KSSK - Klassenzuordnung'!A711,Grunddaten!$A:$A,0),MATCH('MARA_KSSK - Klassenzuordnung'!I711,Grunddaten!$8:$8,0))&amp;"","")</f>
        <v/>
      </c>
    </row>
    <row r="712" spans="1:12" x14ac:dyDescent="0.4">
      <c r="A712" s="27">
        <f>IFERROR(IF(AND(A705=A706,A706=A707,A707=A708,A708=A709,A709=A710,A710=A711),IF(A711+1&gt;MATCH(0,Input_Lieferant!$B$9:$B$158,-1),"",A711+1),A711),"")</f>
        <v>102</v>
      </c>
      <c r="B712" s="25" t="str">
        <f t="shared" si="22"/>
        <v>001</v>
      </c>
      <c r="C712" s="31"/>
      <c r="D712" s="31"/>
      <c r="F712" s="31"/>
      <c r="G712" s="31"/>
      <c r="H712" s="31"/>
      <c r="I712" s="26" t="str">
        <f t="shared" si="21"/>
        <v>V_AR_NUMMER</v>
      </c>
      <c r="J712" s="31"/>
      <c r="K712" s="31"/>
      <c r="L712" s="1" t="str">
        <f>_xlfn.IFNA(INDEX(Grunddaten!$A$1:$R$158,MATCH('MARA_KSSK - Klassenzuordnung'!A712,Grunddaten!$A:$A,0),MATCH('MARA_KSSK - Klassenzuordnung'!I712,Grunddaten!$8:$8,0))&amp;"","")</f>
        <v/>
      </c>
    </row>
    <row r="713" spans="1:12" x14ac:dyDescent="0.4">
      <c r="A713" s="27">
        <f>IFERROR(IF(AND(A706=A707,A707=A708,A708=A709,A709=A710,A710=A711,A711=A712),IF(A712+1&gt;MATCH(0,Input_Lieferant!$B$9:$B$158,-1),"",A712+1),A712),"")</f>
        <v>102</v>
      </c>
      <c r="B713" s="25" t="str">
        <f t="shared" si="22"/>
        <v>001</v>
      </c>
      <c r="C713" s="31"/>
      <c r="D713" s="31"/>
      <c r="F713" s="31"/>
      <c r="G713" s="31"/>
      <c r="H713" s="31"/>
      <c r="I713" s="26" t="str">
        <f t="shared" ref="I713:I776" si="23">IF(A713="","",I706)</f>
        <v>V_VERTEILUNG</v>
      </c>
      <c r="J713" s="31"/>
      <c r="K713" s="31"/>
      <c r="L713" s="1" t="str">
        <f>_xlfn.IFNA(INDEX(Grunddaten!$A$1:$R$158,MATCH('MARA_KSSK - Klassenzuordnung'!A713,Grunddaten!$A:$A,0),MATCH('MARA_KSSK - Klassenzuordnung'!I713,Grunddaten!$8:$8,0))&amp;"","")</f>
        <v/>
      </c>
    </row>
    <row r="714" spans="1:12" x14ac:dyDescent="0.4">
      <c r="A714" s="27">
        <f>IFERROR(IF(AND(A707=A708,A708=A709,A709=A710,A710=A711,A711=A712,A712=A713),IF(A713+1&gt;MATCH(0,Input_Lieferant!$B$9:$B$158,-1),"",A713+1),A713),"")</f>
        <v>102</v>
      </c>
      <c r="B714" s="25" t="str">
        <f t="shared" si="22"/>
        <v>001</v>
      </c>
      <c r="C714" s="31"/>
      <c r="D714" s="31"/>
      <c r="F714" s="31"/>
      <c r="G714" s="31"/>
      <c r="H714" s="31"/>
      <c r="I714" s="26" t="str">
        <f t="shared" si="23"/>
        <v>V_BM_SBM</v>
      </c>
      <c r="J714" s="31"/>
      <c r="K714" s="31"/>
      <c r="L714" s="1" t="str">
        <f>_xlfn.IFNA(INDEX(Grunddaten!$A$1:$R$158,MATCH('MARA_KSSK - Klassenzuordnung'!A714,Grunddaten!$A:$A,0),MATCH('MARA_KSSK - Klassenzuordnung'!I714,Grunddaten!$8:$8,0))&amp;"","")</f>
        <v/>
      </c>
    </row>
    <row r="715" spans="1:12" x14ac:dyDescent="0.4">
      <c r="A715" s="27">
        <f>IFERROR(IF(AND(A708=A709,A709=A710,A710=A711,A711=A712,A712=A713,A713=A714),IF(A714+1&gt;MATCH(0,Input_Lieferant!$B$9:$B$158,-1),"",A714+1),A714),"")</f>
        <v>102</v>
      </c>
      <c r="B715" s="25" t="str">
        <f t="shared" si="22"/>
        <v>001</v>
      </c>
      <c r="C715" s="31"/>
      <c r="D715" s="31"/>
      <c r="F715" s="31"/>
      <c r="G715" s="31"/>
      <c r="H715" s="31"/>
      <c r="I715" s="26" t="str">
        <f t="shared" si="23"/>
        <v>V_EXPORTKONTROLLE</v>
      </c>
      <c r="J715" s="31"/>
      <c r="K715" s="31"/>
      <c r="L715" s="1" t="str">
        <f>IF("X"=_xlfn.IFNA(INDEX(Input_Lieferant!$A$9:$AS$158,MATCH('MARA_KSSK - Klassenzuordnung'!A715,Input_Lieferant!$B$9:$B$158,0),MATCH('MARA_KSSK - Klassenzuordnung'!I715,Input_Lieferant!$8:$8,0))&amp;"",""), "X", "")</f>
        <v/>
      </c>
    </row>
    <row r="716" spans="1:12" x14ac:dyDescent="0.4">
      <c r="A716" s="27">
        <f>IFERROR(IF(AND(A709=A710,A710=A711,A711=A712,A712=A713,A713=A714,A714=A715),IF(A715+1&gt;MATCH(0,Input_Lieferant!$B$9:$B$158,-1),"",A715+1),A715),"")</f>
        <v>103</v>
      </c>
      <c r="B716" s="25" t="str">
        <f t="shared" si="22"/>
        <v>001</v>
      </c>
      <c r="C716" s="31"/>
      <c r="D716" s="31"/>
      <c r="F716" s="31"/>
      <c r="G716" s="31"/>
      <c r="H716" s="31"/>
      <c r="I716" s="26" t="str">
        <f t="shared" si="23"/>
        <v>V_VERTEILUNG_PSD</v>
      </c>
      <c r="J716" s="31"/>
      <c r="K716" s="31"/>
      <c r="L716" s="1" t="str">
        <f>IF("X"=_xlfn.IFNA(INDEX(Grunddaten!$A$1:$R$158,MATCH('MARA_KSSK - Klassenzuordnung'!A716,Grunddaten!$A:$A,0),MATCH('MARA_KSSK - Klassenzuordnung'!I716,Grunddaten!$8:$8,0))&amp;"",""), "X", "")</f>
        <v>X</v>
      </c>
    </row>
    <row r="717" spans="1:12" x14ac:dyDescent="0.4">
      <c r="A717" s="27">
        <f>IFERROR(IF(AND(A710=A711,A711=A712,A712=A713,A713=A714,A714=A715,A715=A716),IF(A716+1&gt;MATCH(0,Input_Lieferant!$B$9:$B$158,-1),"",A716+1),A716),"")</f>
        <v>103</v>
      </c>
      <c r="B717" s="25" t="str">
        <f t="shared" si="22"/>
        <v>001</v>
      </c>
      <c r="C717" s="31"/>
      <c r="D717" s="31"/>
      <c r="F717" s="31"/>
      <c r="G717" s="31"/>
      <c r="H717" s="31"/>
      <c r="I717" s="26" t="str">
        <f t="shared" si="23"/>
        <v>V_VERTEILUNG_RUAG</v>
      </c>
      <c r="J717" s="31"/>
      <c r="K717" s="31"/>
      <c r="L717" s="1" t="str">
        <f>_xlfn.IFNA(INDEX(Grunddaten!$A$1:$R$158,MATCH('MARA_KSSK - Klassenzuordnung'!A717,Grunddaten!$A:$A,0),MATCH('MARA_KSSK - Klassenzuordnung'!I717,Grunddaten!$8:$8,0))&amp;"","")</f>
        <v>X</v>
      </c>
    </row>
    <row r="718" spans="1:12" x14ac:dyDescent="0.4">
      <c r="A718" s="27">
        <f>IFERROR(IF(AND(A711=A712,A712=A713,A713=A714,A714=A715,A715=A716,A716=A717),IF(A717+1&gt;MATCH(0,Input_Lieferant!$B$9:$B$158,-1),"",A717+1),A717),"")</f>
        <v>103</v>
      </c>
      <c r="B718" s="25" t="str">
        <f t="shared" si="22"/>
        <v>001</v>
      </c>
      <c r="C718" s="31"/>
      <c r="D718" s="31"/>
      <c r="F718" s="31"/>
      <c r="G718" s="31"/>
      <c r="H718" s="31"/>
      <c r="I718" s="26" t="str">
        <f t="shared" si="23"/>
        <v>V_ZUSATZDATEN</v>
      </c>
      <c r="J718" s="31"/>
      <c r="K718" s="31"/>
      <c r="L718" s="1" t="str">
        <f>_xlfn.IFNA(INDEX(Grunddaten!$A$1:$R$158,MATCH('MARA_KSSK - Klassenzuordnung'!A718,Grunddaten!$A:$A,0),MATCH('MARA_KSSK - Klassenzuordnung'!I718,Grunddaten!$8:$8,0))&amp;"","")</f>
        <v/>
      </c>
    </row>
    <row r="719" spans="1:12" x14ac:dyDescent="0.4">
      <c r="A719" s="27">
        <f>IFERROR(IF(AND(A712=A713,A713=A714,A714=A715,A715=A716,A716=A717,A717=A718),IF(A718+1&gt;MATCH(0,Input_Lieferant!$B$9:$B$158,-1),"",A718+1),A718),"")</f>
        <v>103</v>
      </c>
      <c r="B719" s="25" t="str">
        <f t="shared" si="22"/>
        <v>001</v>
      </c>
      <c r="C719" s="31"/>
      <c r="D719" s="31"/>
      <c r="F719" s="31"/>
      <c r="G719" s="31"/>
      <c r="H719" s="31"/>
      <c r="I719" s="26" t="str">
        <f t="shared" si="23"/>
        <v>V_AR_NUMMER</v>
      </c>
      <c r="J719" s="31"/>
      <c r="K719" s="31"/>
      <c r="L719" s="1" t="str">
        <f>_xlfn.IFNA(INDEX(Grunddaten!$A$1:$R$158,MATCH('MARA_KSSK - Klassenzuordnung'!A719,Grunddaten!$A:$A,0),MATCH('MARA_KSSK - Klassenzuordnung'!I719,Grunddaten!$8:$8,0))&amp;"","")</f>
        <v/>
      </c>
    </row>
    <row r="720" spans="1:12" x14ac:dyDescent="0.4">
      <c r="A720" s="27">
        <f>IFERROR(IF(AND(A713=A714,A714=A715,A715=A716,A716=A717,A717=A718,A718=A719),IF(A719+1&gt;MATCH(0,Input_Lieferant!$B$9:$B$158,-1),"",A719+1),A719),"")</f>
        <v>103</v>
      </c>
      <c r="B720" s="25" t="str">
        <f t="shared" si="22"/>
        <v>001</v>
      </c>
      <c r="C720" s="31"/>
      <c r="D720" s="31"/>
      <c r="F720" s="31"/>
      <c r="G720" s="31"/>
      <c r="H720" s="31"/>
      <c r="I720" s="26" t="str">
        <f t="shared" si="23"/>
        <v>V_VERTEILUNG</v>
      </c>
      <c r="J720" s="31"/>
      <c r="K720" s="31"/>
      <c r="L720" s="1" t="str">
        <f>_xlfn.IFNA(INDEX(Grunddaten!$A$1:$R$158,MATCH('MARA_KSSK - Klassenzuordnung'!A720,Grunddaten!$A:$A,0),MATCH('MARA_KSSK - Klassenzuordnung'!I720,Grunddaten!$8:$8,0))&amp;"","")</f>
        <v/>
      </c>
    </row>
    <row r="721" spans="1:12" x14ac:dyDescent="0.4">
      <c r="A721" s="27">
        <f>IFERROR(IF(AND(A714=A715,A715=A716,A716=A717,A717=A718,A718=A719,A719=A720),IF(A720+1&gt;MATCH(0,Input_Lieferant!$B$9:$B$158,-1),"",A720+1),A720),"")</f>
        <v>103</v>
      </c>
      <c r="B721" s="25" t="str">
        <f t="shared" si="22"/>
        <v>001</v>
      </c>
      <c r="C721" s="31"/>
      <c r="D721" s="31"/>
      <c r="F721" s="31"/>
      <c r="G721" s="31"/>
      <c r="H721" s="31"/>
      <c r="I721" s="26" t="str">
        <f t="shared" si="23"/>
        <v>V_BM_SBM</v>
      </c>
      <c r="J721" s="31"/>
      <c r="K721" s="31"/>
      <c r="L721" s="1" t="str">
        <f>_xlfn.IFNA(INDEX(Grunddaten!$A$1:$R$158,MATCH('MARA_KSSK - Klassenzuordnung'!A721,Grunddaten!$A:$A,0),MATCH('MARA_KSSK - Klassenzuordnung'!I721,Grunddaten!$8:$8,0))&amp;"","")</f>
        <v/>
      </c>
    </row>
    <row r="722" spans="1:12" x14ac:dyDescent="0.4">
      <c r="A722" s="27">
        <f>IFERROR(IF(AND(A715=A716,A716=A717,A717=A718,A718=A719,A719=A720,A720=A721),IF(A721+1&gt;MATCH(0,Input_Lieferant!$B$9:$B$158,-1),"",A721+1),A721),"")</f>
        <v>103</v>
      </c>
      <c r="B722" s="25" t="str">
        <f t="shared" si="22"/>
        <v>001</v>
      </c>
      <c r="C722" s="31"/>
      <c r="D722" s="31"/>
      <c r="F722" s="31"/>
      <c r="G722" s="31"/>
      <c r="H722" s="31"/>
      <c r="I722" s="26" t="str">
        <f t="shared" si="23"/>
        <v>V_EXPORTKONTROLLE</v>
      </c>
      <c r="J722" s="31"/>
      <c r="K722" s="31"/>
      <c r="L722" s="1" t="str">
        <f>IF("X"=_xlfn.IFNA(INDEX(Input_Lieferant!$A$9:$AS$158,MATCH('MARA_KSSK - Klassenzuordnung'!A722,Input_Lieferant!$B$9:$B$158,0),MATCH('MARA_KSSK - Klassenzuordnung'!I722,Input_Lieferant!$8:$8,0))&amp;"",""), "X", "")</f>
        <v/>
      </c>
    </row>
    <row r="723" spans="1:12" x14ac:dyDescent="0.4">
      <c r="A723" s="27">
        <f>IFERROR(IF(AND(A716=A717,A717=A718,A718=A719,A719=A720,A720=A721,A721=A722),IF(A722+1&gt;MATCH(0,Input_Lieferant!$B$9:$B$158,-1),"",A722+1),A722),"")</f>
        <v>104</v>
      </c>
      <c r="B723" s="25" t="str">
        <f t="shared" si="22"/>
        <v>001</v>
      </c>
      <c r="C723" s="31"/>
      <c r="D723" s="31"/>
      <c r="F723" s="31"/>
      <c r="G723" s="31"/>
      <c r="H723" s="31"/>
      <c r="I723" s="26" t="str">
        <f t="shared" si="23"/>
        <v>V_VERTEILUNG_PSD</v>
      </c>
      <c r="J723" s="31"/>
      <c r="K723" s="31"/>
      <c r="L723" s="1" t="str">
        <f>IF("X"=_xlfn.IFNA(INDEX(Grunddaten!$A$1:$R$158,MATCH('MARA_KSSK - Klassenzuordnung'!A723,Grunddaten!$A:$A,0),MATCH('MARA_KSSK - Klassenzuordnung'!I723,Grunddaten!$8:$8,0))&amp;"",""), "X", "")</f>
        <v>X</v>
      </c>
    </row>
    <row r="724" spans="1:12" x14ac:dyDescent="0.4">
      <c r="A724" s="27">
        <f>IFERROR(IF(AND(A717=A718,A718=A719,A719=A720,A720=A721,A721=A722,A722=A723),IF(A723+1&gt;MATCH(0,Input_Lieferant!$B$9:$B$158,-1),"",A723+1),A723),"")</f>
        <v>104</v>
      </c>
      <c r="B724" s="25" t="str">
        <f t="shared" si="22"/>
        <v>001</v>
      </c>
      <c r="C724" s="31"/>
      <c r="D724" s="31"/>
      <c r="F724" s="31"/>
      <c r="G724" s="31"/>
      <c r="H724" s="31"/>
      <c r="I724" s="26" t="str">
        <f t="shared" si="23"/>
        <v>V_VERTEILUNG_RUAG</v>
      </c>
      <c r="J724" s="31"/>
      <c r="K724" s="31"/>
      <c r="L724" s="1" t="str">
        <f>_xlfn.IFNA(INDEX(Grunddaten!$A$1:$R$158,MATCH('MARA_KSSK - Klassenzuordnung'!A724,Grunddaten!$A:$A,0),MATCH('MARA_KSSK - Klassenzuordnung'!I724,Grunddaten!$8:$8,0))&amp;"","")</f>
        <v>X</v>
      </c>
    </row>
    <row r="725" spans="1:12" x14ac:dyDescent="0.4">
      <c r="A725" s="27">
        <f>IFERROR(IF(AND(A718=A719,A719=A720,A720=A721,A721=A722,A722=A723,A723=A724),IF(A724+1&gt;MATCH(0,Input_Lieferant!$B$9:$B$158,-1),"",A724+1),A724),"")</f>
        <v>104</v>
      </c>
      <c r="B725" s="25" t="str">
        <f t="shared" si="22"/>
        <v>001</v>
      </c>
      <c r="C725" s="31"/>
      <c r="D725" s="31"/>
      <c r="F725" s="31"/>
      <c r="G725" s="31"/>
      <c r="H725" s="31"/>
      <c r="I725" s="26" t="str">
        <f t="shared" si="23"/>
        <v>V_ZUSATZDATEN</v>
      </c>
      <c r="J725" s="31"/>
      <c r="K725" s="31"/>
      <c r="L725" s="1" t="str">
        <f>_xlfn.IFNA(INDEX(Grunddaten!$A$1:$R$158,MATCH('MARA_KSSK - Klassenzuordnung'!A725,Grunddaten!$A:$A,0),MATCH('MARA_KSSK - Klassenzuordnung'!I725,Grunddaten!$8:$8,0))&amp;"","")</f>
        <v/>
      </c>
    </row>
    <row r="726" spans="1:12" x14ac:dyDescent="0.4">
      <c r="A726" s="27">
        <f>IFERROR(IF(AND(A719=A720,A720=A721,A721=A722,A722=A723,A723=A724,A724=A725),IF(A725+1&gt;MATCH(0,Input_Lieferant!$B$9:$B$158,-1),"",A725+1),A725),"")</f>
        <v>104</v>
      </c>
      <c r="B726" s="25" t="str">
        <f t="shared" si="22"/>
        <v>001</v>
      </c>
      <c r="C726" s="31"/>
      <c r="D726" s="31"/>
      <c r="F726" s="31"/>
      <c r="G726" s="31"/>
      <c r="H726" s="31"/>
      <c r="I726" s="26" t="str">
        <f t="shared" si="23"/>
        <v>V_AR_NUMMER</v>
      </c>
      <c r="J726" s="31"/>
      <c r="K726" s="31"/>
      <c r="L726" s="1" t="str">
        <f>_xlfn.IFNA(INDEX(Grunddaten!$A$1:$R$158,MATCH('MARA_KSSK - Klassenzuordnung'!A726,Grunddaten!$A:$A,0),MATCH('MARA_KSSK - Klassenzuordnung'!I726,Grunddaten!$8:$8,0))&amp;"","")</f>
        <v/>
      </c>
    </row>
    <row r="727" spans="1:12" x14ac:dyDescent="0.4">
      <c r="A727" s="27">
        <f>IFERROR(IF(AND(A720=A721,A721=A722,A722=A723,A723=A724,A724=A725,A725=A726),IF(A726+1&gt;MATCH(0,Input_Lieferant!$B$9:$B$158,-1),"",A726+1),A726),"")</f>
        <v>104</v>
      </c>
      <c r="B727" s="25" t="str">
        <f t="shared" si="22"/>
        <v>001</v>
      </c>
      <c r="C727" s="31"/>
      <c r="D727" s="31"/>
      <c r="F727" s="31"/>
      <c r="G727" s="31"/>
      <c r="H727" s="31"/>
      <c r="I727" s="26" t="str">
        <f t="shared" si="23"/>
        <v>V_VERTEILUNG</v>
      </c>
      <c r="J727" s="31"/>
      <c r="K727" s="31"/>
      <c r="L727" s="1" t="str">
        <f>_xlfn.IFNA(INDEX(Grunddaten!$A$1:$R$158,MATCH('MARA_KSSK - Klassenzuordnung'!A727,Grunddaten!$A:$A,0),MATCH('MARA_KSSK - Klassenzuordnung'!I727,Grunddaten!$8:$8,0))&amp;"","")</f>
        <v/>
      </c>
    </row>
    <row r="728" spans="1:12" x14ac:dyDescent="0.4">
      <c r="A728" s="27">
        <f>IFERROR(IF(AND(A721=A722,A722=A723,A723=A724,A724=A725,A725=A726,A726=A727),IF(A727+1&gt;MATCH(0,Input_Lieferant!$B$9:$B$158,-1),"",A727+1),A727),"")</f>
        <v>104</v>
      </c>
      <c r="B728" s="25" t="str">
        <f t="shared" si="22"/>
        <v>001</v>
      </c>
      <c r="C728" s="31"/>
      <c r="D728" s="31"/>
      <c r="F728" s="31"/>
      <c r="G728" s="31"/>
      <c r="H728" s="31"/>
      <c r="I728" s="26" t="str">
        <f t="shared" si="23"/>
        <v>V_BM_SBM</v>
      </c>
      <c r="J728" s="31"/>
      <c r="K728" s="31"/>
      <c r="L728" s="1" t="str">
        <f>_xlfn.IFNA(INDEX(Grunddaten!$A$1:$R$158,MATCH('MARA_KSSK - Klassenzuordnung'!A728,Grunddaten!$A:$A,0),MATCH('MARA_KSSK - Klassenzuordnung'!I728,Grunddaten!$8:$8,0))&amp;"","")</f>
        <v/>
      </c>
    </row>
    <row r="729" spans="1:12" x14ac:dyDescent="0.4">
      <c r="A729" s="27">
        <f>IFERROR(IF(AND(A722=A723,A723=A724,A724=A725,A725=A726,A726=A727,A727=A728),IF(A728+1&gt;MATCH(0,Input_Lieferant!$B$9:$B$158,-1),"",A728+1),A728),"")</f>
        <v>104</v>
      </c>
      <c r="B729" s="25" t="str">
        <f t="shared" si="22"/>
        <v>001</v>
      </c>
      <c r="C729" s="31"/>
      <c r="D729" s="31"/>
      <c r="F729" s="31"/>
      <c r="G729" s="31"/>
      <c r="H729" s="31"/>
      <c r="I729" s="26" t="str">
        <f t="shared" si="23"/>
        <v>V_EXPORTKONTROLLE</v>
      </c>
      <c r="J729" s="31"/>
      <c r="K729" s="31"/>
      <c r="L729" s="1" t="str">
        <f>IF("X"=_xlfn.IFNA(INDEX(Input_Lieferant!$A$9:$AS$158,MATCH('MARA_KSSK - Klassenzuordnung'!A729,Input_Lieferant!$B$9:$B$158,0),MATCH('MARA_KSSK - Klassenzuordnung'!I729,Input_Lieferant!$8:$8,0))&amp;"",""), "X", "")</f>
        <v/>
      </c>
    </row>
    <row r="730" spans="1:12" x14ac:dyDescent="0.4">
      <c r="A730" s="27">
        <f>IFERROR(IF(AND(A723=A724,A724=A725,A725=A726,A726=A727,A727=A728,A728=A729),IF(A729+1&gt;MATCH(0,Input_Lieferant!$B$9:$B$158,-1),"",A729+1),A729),"")</f>
        <v>105</v>
      </c>
      <c r="B730" s="25" t="str">
        <f t="shared" si="22"/>
        <v>001</v>
      </c>
      <c r="C730" s="31"/>
      <c r="D730" s="31"/>
      <c r="F730" s="31"/>
      <c r="G730" s="31"/>
      <c r="H730" s="31"/>
      <c r="I730" s="26" t="str">
        <f t="shared" si="23"/>
        <v>V_VERTEILUNG_PSD</v>
      </c>
      <c r="J730" s="31"/>
      <c r="K730" s="31"/>
      <c r="L730" s="1" t="str">
        <f>IF("X"=_xlfn.IFNA(INDEX(Grunddaten!$A$1:$R$158,MATCH('MARA_KSSK - Klassenzuordnung'!A730,Grunddaten!$A:$A,0),MATCH('MARA_KSSK - Klassenzuordnung'!I730,Grunddaten!$8:$8,0))&amp;"",""), "X", "")</f>
        <v>X</v>
      </c>
    </row>
    <row r="731" spans="1:12" x14ac:dyDescent="0.4">
      <c r="A731" s="27">
        <f>IFERROR(IF(AND(A724=A725,A725=A726,A726=A727,A727=A728,A728=A729,A729=A730),IF(A730+1&gt;MATCH(0,Input_Lieferant!$B$9:$B$158,-1),"",A730+1),A730),"")</f>
        <v>105</v>
      </c>
      <c r="B731" s="25" t="str">
        <f t="shared" si="22"/>
        <v>001</v>
      </c>
      <c r="C731" s="31"/>
      <c r="D731" s="31"/>
      <c r="F731" s="31"/>
      <c r="G731" s="31"/>
      <c r="H731" s="31"/>
      <c r="I731" s="26" t="str">
        <f t="shared" si="23"/>
        <v>V_VERTEILUNG_RUAG</v>
      </c>
      <c r="J731" s="31"/>
      <c r="K731" s="31"/>
      <c r="L731" s="1" t="str">
        <f>_xlfn.IFNA(INDEX(Grunddaten!$A$1:$R$158,MATCH('MARA_KSSK - Klassenzuordnung'!A731,Grunddaten!$A:$A,0),MATCH('MARA_KSSK - Klassenzuordnung'!I731,Grunddaten!$8:$8,0))&amp;"","")</f>
        <v/>
      </c>
    </row>
    <row r="732" spans="1:12" x14ac:dyDescent="0.4">
      <c r="A732" s="27">
        <f>IFERROR(IF(AND(A725=A726,A726=A727,A727=A728,A728=A729,A729=A730,A730=A731),IF(A731+1&gt;MATCH(0,Input_Lieferant!$B$9:$B$158,-1),"",A731+1),A731),"")</f>
        <v>105</v>
      </c>
      <c r="B732" s="25" t="str">
        <f t="shared" si="22"/>
        <v>001</v>
      </c>
      <c r="C732" s="31"/>
      <c r="D732" s="31"/>
      <c r="F732" s="31"/>
      <c r="G732" s="31"/>
      <c r="H732" s="31"/>
      <c r="I732" s="26" t="str">
        <f t="shared" si="23"/>
        <v>V_ZUSATZDATEN</v>
      </c>
      <c r="J732" s="31"/>
      <c r="K732" s="31"/>
      <c r="L732" s="1" t="str">
        <f>_xlfn.IFNA(INDEX(Grunddaten!$A$1:$R$158,MATCH('MARA_KSSK - Klassenzuordnung'!A732,Grunddaten!$A:$A,0),MATCH('MARA_KSSK - Klassenzuordnung'!I732,Grunddaten!$8:$8,0))&amp;"","")</f>
        <v/>
      </c>
    </row>
    <row r="733" spans="1:12" x14ac:dyDescent="0.4">
      <c r="A733" s="27">
        <f>IFERROR(IF(AND(A726=A727,A727=A728,A728=A729,A729=A730,A730=A731,A731=A732),IF(A732+1&gt;MATCH(0,Input_Lieferant!$B$9:$B$158,-1),"",A732+1),A732),"")</f>
        <v>105</v>
      </c>
      <c r="B733" s="25" t="str">
        <f t="shared" si="22"/>
        <v>001</v>
      </c>
      <c r="C733" s="31"/>
      <c r="D733" s="31"/>
      <c r="F733" s="31"/>
      <c r="G733" s="31"/>
      <c r="H733" s="31"/>
      <c r="I733" s="26" t="str">
        <f t="shared" si="23"/>
        <v>V_AR_NUMMER</v>
      </c>
      <c r="J733" s="31"/>
      <c r="K733" s="31"/>
      <c r="L733" s="1" t="str">
        <f>_xlfn.IFNA(INDEX(Grunddaten!$A$1:$R$158,MATCH('MARA_KSSK - Klassenzuordnung'!A733,Grunddaten!$A:$A,0),MATCH('MARA_KSSK - Klassenzuordnung'!I733,Grunddaten!$8:$8,0))&amp;"","")</f>
        <v/>
      </c>
    </row>
    <row r="734" spans="1:12" x14ac:dyDescent="0.4">
      <c r="A734" s="27">
        <f>IFERROR(IF(AND(A727=A728,A728=A729,A729=A730,A730=A731,A731=A732,A732=A733),IF(A733+1&gt;MATCH(0,Input_Lieferant!$B$9:$B$158,-1),"",A733+1),A733),"")</f>
        <v>105</v>
      </c>
      <c r="B734" s="25" t="str">
        <f t="shared" si="22"/>
        <v>001</v>
      </c>
      <c r="C734" s="31"/>
      <c r="D734" s="31"/>
      <c r="F734" s="31"/>
      <c r="G734" s="31"/>
      <c r="H734" s="31"/>
      <c r="I734" s="26" t="str">
        <f t="shared" si="23"/>
        <v>V_VERTEILUNG</v>
      </c>
      <c r="J734" s="31"/>
      <c r="K734" s="31"/>
      <c r="L734" s="1" t="str">
        <f>_xlfn.IFNA(INDEX(Grunddaten!$A$1:$R$158,MATCH('MARA_KSSK - Klassenzuordnung'!A734,Grunddaten!$A:$A,0),MATCH('MARA_KSSK - Klassenzuordnung'!I734,Grunddaten!$8:$8,0))&amp;"","")</f>
        <v/>
      </c>
    </row>
    <row r="735" spans="1:12" x14ac:dyDescent="0.4">
      <c r="A735" s="27">
        <f>IFERROR(IF(AND(A728=A729,A729=A730,A730=A731,A731=A732,A732=A733,A733=A734),IF(A734+1&gt;MATCH(0,Input_Lieferant!$B$9:$B$158,-1),"",A734+1),A734),"")</f>
        <v>105</v>
      </c>
      <c r="B735" s="25" t="str">
        <f t="shared" si="22"/>
        <v>001</v>
      </c>
      <c r="C735" s="31"/>
      <c r="D735" s="31"/>
      <c r="F735" s="31"/>
      <c r="G735" s="31"/>
      <c r="H735" s="31"/>
      <c r="I735" s="26" t="str">
        <f t="shared" si="23"/>
        <v>V_BM_SBM</v>
      </c>
      <c r="J735" s="31"/>
      <c r="K735" s="31"/>
      <c r="L735" s="1" t="str">
        <f>_xlfn.IFNA(INDEX(Grunddaten!$A$1:$R$158,MATCH('MARA_KSSK - Klassenzuordnung'!A735,Grunddaten!$A:$A,0),MATCH('MARA_KSSK - Klassenzuordnung'!I735,Grunddaten!$8:$8,0))&amp;"","")</f>
        <v/>
      </c>
    </row>
    <row r="736" spans="1:12" x14ac:dyDescent="0.4">
      <c r="A736" s="27">
        <f>IFERROR(IF(AND(A729=A730,A730=A731,A731=A732,A732=A733,A733=A734,A734=A735),IF(A735+1&gt;MATCH(0,Input_Lieferant!$B$9:$B$158,-1),"",A735+1),A735),"")</f>
        <v>105</v>
      </c>
      <c r="B736" s="25" t="str">
        <f t="shared" si="22"/>
        <v>001</v>
      </c>
      <c r="C736" s="31"/>
      <c r="D736" s="31"/>
      <c r="F736" s="31"/>
      <c r="G736" s="31"/>
      <c r="H736" s="31"/>
      <c r="I736" s="26" t="str">
        <f t="shared" si="23"/>
        <v>V_EXPORTKONTROLLE</v>
      </c>
      <c r="J736" s="31"/>
      <c r="K736" s="31"/>
      <c r="L736" s="1" t="str">
        <f>IF("X"=_xlfn.IFNA(INDEX(Input_Lieferant!$A$9:$AS$158,MATCH('MARA_KSSK - Klassenzuordnung'!A736,Input_Lieferant!$B$9:$B$158,0),MATCH('MARA_KSSK - Klassenzuordnung'!I736,Input_Lieferant!$8:$8,0))&amp;"",""), "X", "")</f>
        <v/>
      </c>
    </row>
    <row r="737" spans="1:12" x14ac:dyDescent="0.4">
      <c r="A737" s="27">
        <f>IFERROR(IF(AND(A730=A731,A731=A732,A732=A733,A733=A734,A734=A735,A735=A736),IF(A736+1&gt;MATCH(0,Input_Lieferant!$B$9:$B$158,-1),"",A736+1),A736),"")</f>
        <v>106</v>
      </c>
      <c r="B737" s="25" t="str">
        <f t="shared" si="22"/>
        <v>001</v>
      </c>
      <c r="C737" s="31"/>
      <c r="D737" s="31"/>
      <c r="F737" s="31"/>
      <c r="G737" s="31"/>
      <c r="H737" s="31"/>
      <c r="I737" s="26" t="str">
        <f t="shared" si="23"/>
        <v>V_VERTEILUNG_PSD</v>
      </c>
      <c r="J737" s="31"/>
      <c r="K737" s="31"/>
      <c r="L737" s="1" t="str">
        <f>IF("X"=_xlfn.IFNA(INDEX(Grunddaten!$A$1:$R$158,MATCH('MARA_KSSK - Klassenzuordnung'!A737,Grunddaten!$A:$A,0),MATCH('MARA_KSSK - Klassenzuordnung'!I737,Grunddaten!$8:$8,0))&amp;"",""), "X", "")</f>
        <v>X</v>
      </c>
    </row>
    <row r="738" spans="1:12" x14ac:dyDescent="0.4">
      <c r="A738" s="27">
        <f>IFERROR(IF(AND(A731=A732,A732=A733,A733=A734,A734=A735,A735=A736,A736=A737),IF(A737+1&gt;MATCH(0,Input_Lieferant!$B$9:$B$158,-1),"",A737+1),A737),"")</f>
        <v>106</v>
      </c>
      <c r="B738" s="25" t="str">
        <f t="shared" si="22"/>
        <v>001</v>
      </c>
      <c r="C738" s="31"/>
      <c r="D738" s="31"/>
      <c r="F738" s="31"/>
      <c r="G738" s="31"/>
      <c r="H738" s="31"/>
      <c r="I738" s="26" t="str">
        <f t="shared" si="23"/>
        <v>V_VERTEILUNG_RUAG</v>
      </c>
      <c r="J738" s="31"/>
      <c r="K738" s="31"/>
      <c r="L738" s="1" t="str">
        <f>_xlfn.IFNA(INDEX(Grunddaten!$A$1:$R$158,MATCH('MARA_KSSK - Klassenzuordnung'!A738,Grunddaten!$A:$A,0),MATCH('MARA_KSSK - Klassenzuordnung'!I738,Grunddaten!$8:$8,0))&amp;"","")</f>
        <v/>
      </c>
    </row>
    <row r="739" spans="1:12" x14ac:dyDescent="0.4">
      <c r="A739" s="27">
        <f>IFERROR(IF(AND(A732=A733,A733=A734,A734=A735,A735=A736,A736=A737,A737=A738),IF(A738+1&gt;MATCH(0,Input_Lieferant!$B$9:$B$158,-1),"",A738+1),A738),"")</f>
        <v>106</v>
      </c>
      <c r="B739" s="25" t="str">
        <f t="shared" si="22"/>
        <v>001</v>
      </c>
      <c r="C739" s="31"/>
      <c r="D739" s="31"/>
      <c r="F739" s="31"/>
      <c r="G739" s="31"/>
      <c r="H739" s="31"/>
      <c r="I739" s="26" t="str">
        <f t="shared" si="23"/>
        <v>V_ZUSATZDATEN</v>
      </c>
      <c r="J739" s="31"/>
      <c r="K739" s="31"/>
      <c r="L739" s="1" t="str">
        <f>_xlfn.IFNA(INDEX(Grunddaten!$A$1:$R$158,MATCH('MARA_KSSK - Klassenzuordnung'!A739,Grunddaten!$A:$A,0),MATCH('MARA_KSSK - Klassenzuordnung'!I739,Grunddaten!$8:$8,0))&amp;"","")</f>
        <v/>
      </c>
    </row>
    <row r="740" spans="1:12" x14ac:dyDescent="0.4">
      <c r="A740" s="27">
        <f>IFERROR(IF(AND(A733=A734,A734=A735,A735=A736,A736=A737,A737=A738,A738=A739),IF(A739+1&gt;MATCH(0,Input_Lieferant!$B$9:$B$158,-1),"",A739+1),A739),"")</f>
        <v>106</v>
      </c>
      <c r="B740" s="25" t="str">
        <f t="shared" si="22"/>
        <v>001</v>
      </c>
      <c r="C740" s="31"/>
      <c r="D740" s="31"/>
      <c r="F740" s="31"/>
      <c r="G740" s="31"/>
      <c r="H740" s="31"/>
      <c r="I740" s="26" t="str">
        <f t="shared" si="23"/>
        <v>V_AR_NUMMER</v>
      </c>
      <c r="J740" s="31"/>
      <c r="K740" s="31"/>
      <c r="L740" s="1" t="str">
        <f>_xlfn.IFNA(INDEX(Grunddaten!$A$1:$R$158,MATCH('MARA_KSSK - Klassenzuordnung'!A740,Grunddaten!$A:$A,0),MATCH('MARA_KSSK - Klassenzuordnung'!I740,Grunddaten!$8:$8,0))&amp;"","")</f>
        <v/>
      </c>
    </row>
    <row r="741" spans="1:12" x14ac:dyDescent="0.4">
      <c r="A741" s="27">
        <f>IFERROR(IF(AND(A734=A735,A735=A736,A736=A737,A737=A738,A738=A739,A739=A740),IF(A740+1&gt;MATCH(0,Input_Lieferant!$B$9:$B$158,-1),"",A740+1),A740),"")</f>
        <v>106</v>
      </c>
      <c r="B741" s="25" t="str">
        <f t="shared" si="22"/>
        <v>001</v>
      </c>
      <c r="C741" s="31"/>
      <c r="D741" s="31"/>
      <c r="F741" s="31"/>
      <c r="G741" s="31"/>
      <c r="H741" s="31"/>
      <c r="I741" s="26" t="str">
        <f t="shared" si="23"/>
        <v>V_VERTEILUNG</v>
      </c>
      <c r="J741" s="31"/>
      <c r="K741" s="31"/>
      <c r="L741" s="1" t="str">
        <f>_xlfn.IFNA(INDEX(Grunddaten!$A$1:$R$158,MATCH('MARA_KSSK - Klassenzuordnung'!A741,Grunddaten!$A:$A,0),MATCH('MARA_KSSK - Klassenzuordnung'!I741,Grunddaten!$8:$8,0))&amp;"","")</f>
        <v/>
      </c>
    </row>
    <row r="742" spans="1:12" x14ac:dyDescent="0.4">
      <c r="A742" s="27">
        <f>IFERROR(IF(AND(A735=A736,A736=A737,A737=A738,A738=A739,A739=A740,A740=A741),IF(A741+1&gt;MATCH(0,Input_Lieferant!$B$9:$B$158,-1),"",A741+1),A741),"")</f>
        <v>106</v>
      </c>
      <c r="B742" s="25" t="str">
        <f t="shared" si="22"/>
        <v>001</v>
      </c>
      <c r="C742" s="31"/>
      <c r="D742" s="31"/>
      <c r="F742" s="31"/>
      <c r="G742" s="31"/>
      <c r="H742" s="31"/>
      <c r="I742" s="26" t="str">
        <f t="shared" si="23"/>
        <v>V_BM_SBM</v>
      </c>
      <c r="J742" s="31"/>
      <c r="K742" s="31"/>
      <c r="L742" s="1" t="str">
        <f>_xlfn.IFNA(INDEX(Grunddaten!$A$1:$R$158,MATCH('MARA_KSSK - Klassenzuordnung'!A742,Grunddaten!$A:$A,0),MATCH('MARA_KSSK - Klassenzuordnung'!I742,Grunddaten!$8:$8,0))&amp;"","")</f>
        <v/>
      </c>
    </row>
    <row r="743" spans="1:12" x14ac:dyDescent="0.4">
      <c r="A743" s="27">
        <f>IFERROR(IF(AND(A736=A737,A737=A738,A738=A739,A739=A740,A740=A741,A741=A742),IF(A742+1&gt;MATCH(0,Input_Lieferant!$B$9:$B$158,-1),"",A742+1),A742),"")</f>
        <v>106</v>
      </c>
      <c r="B743" s="25" t="str">
        <f t="shared" si="22"/>
        <v>001</v>
      </c>
      <c r="C743" s="31"/>
      <c r="D743" s="31"/>
      <c r="F743" s="31"/>
      <c r="G743" s="31"/>
      <c r="H743" s="31"/>
      <c r="I743" s="26" t="str">
        <f t="shared" si="23"/>
        <v>V_EXPORTKONTROLLE</v>
      </c>
      <c r="J743" s="31"/>
      <c r="K743" s="31"/>
      <c r="L743" s="1" t="str">
        <f>IF("X"=_xlfn.IFNA(INDEX(Input_Lieferant!$A$9:$AS$158,MATCH('MARA_KSSK - Klassenzuordnung'!A743,Input_Lieferant!$B$9:$B$158,0),MATCH('MARA_KSSK - Klassenzuordnung'!I743,Input_Lieferant!$8:$8,0))&amp;"",""), "X", "")</f>
        <v/>
      </c>
    </row>
    <row r="744" spans="1:12" x14ac:dyDescent="0.4">
      <c r="A744" s="27">
        <f>IFERROR(IF(AND(A737=A738,A738=A739,A739=A740,A740=A741,A741=A742,A742=A743),IF(A743+1&gt;MATCH(0,Input_Lieferant!$B$9:$B$158,-1),"",A743+1),A743),"")</f>
        <v>107</v>
      </c>
      <c r="B744" s="25" t="str">
        <f t="shared" si="22"/>
        <v>001</v>
      </c>
      <c r="C744" s="31"/>
      <c r="D744" s="31"/>
      <c r="F744" s="31"/>
      <c r="G744" s="31"/>
      <c r="H744" s="31"/>
      <c r="I744" s="26" t="str">
        <f t="shared" si="23"/>
        <v>V_VERTEILUNG_PSD</v>
      </c>
      <c r="J744" s="31"/>
      <c r="K744" s="31"/>
      <c r="L744" s="1" t="str">
        <f>IF("X"=_xlfn.IFNA(INDEX(Grunddaten!$A$1:$R$158,MATCH('MARA_KSSK - Klassenzuordnung'!A744,Grunddaten!$A:$A,0),MATCH('MARA_KSSK - Klassenzuordnung'!I744,Grunddaten!$8:$8,0))&amp;"",""), "X", "")</f>
        <v/>
      </c>
    </row>
    <row r="745" spans="1:12" x14ac:dyDescent="0.4">
      <c r="A745" s="27">
        <f>IFERROR(IF(AND(A738=A739,A739=A740,A740=A741,A741=A742,A742=A743,A743=A744),IF(A744+1&gt;MATCH(0,Input_Lieferant!$B$9:$B$158,-1),"",A744+1),A744),"")</f>
        <v>107</v>
      </c>
      <c r="B745" s="25" t="str">
        <f t="shared" si="22"/>
        <v>001</v>
      </c>
      <c r="C745" s="31"/>
      <c r="D745" s="31"/>
      <c r="F745" s="31"/>
      <c r="G745" s="31"/>
      <c r="H745" s="31"/>
      <c r="I745" s="26" t="str">
        <f t="shared" si="23"/>
        <v>V_VERTEILUNG_RUAG</v>
      </c>
      <c r="J745" s="31"/>
      <c r="K745" s="31"/>
      <c r="L745" s="1" t="str">
        <f>_xlfn.IFNA(INDEX(Grunddaten!$A$1:$R$158,MATCH('MARA_KSSK - Klassenzuordnung'!A745,Grunddaten!$A:$A,0),MATCH('MARA_KSSK - Klassenzuordnung'!I745,Grunddaten!$8:$8,0))&amp;"","")</f>
        <v>X</v>
      </c>
    </row>
    <row r="746" spans="1:12" x14ac:dyDescent="0.4">
      <c r="A746" s="27">
        <f>IFERROR(IF(AND(A739=A740,A740=A741,A741=A742,A742=A743,A743=A744,A744=A745),IF(A745+1&gt;MATCH(0,Input_Lieferant!$B$9:$B$158,-1),"",A745+1),A745),"")</f>
        <v>107</v>
      </c>
      <c r="B746" s="25" t="str">
        <f t="shared" si="22"/>
        <v>001</v>
      </c>
      <c r="C746" s="31"/>
      <c r="D746" s="31"/>
      <c r="F746" s="31"/>
      <c r="G746" s="31"/>
      <c r="H746" s="31"/>
      <c r="I746" s="26" t="str">
        <f t="shared" si="23"/>
        <v>V_ZUSATZDATEN</v>
      </c>
      <c r="J746" s="31"/>
      <c r="K746" s="31"/>
      <c r="L746" s="1" t="str">
        <f>_xlfn.IFNA(INDEX(Grunddaten!$A$1:$R$158,MATCH('MARA_KSSK - Klassenzuordnung'!A746,Grunddaten!$A:$A,0),MATCH('MARA_KSSK - Klassenzuordnung'!I746,Grunddaten!$8:$8,0))&amp;"","")</f>
        <v/>
      </c>
    </row>
    <row r="747" spans="1:12" x14ac:dyDescent="0.4">
      <c r="A747" s="27">
        <f>IFERROR(IF(AND(A740=A741,A741=A742,A742=A743,A743=A744,A744=A745,A745=A746),IF(A746+1&gt;MATCH(0,Input_Lieferant!$B$9:$B$158,-1),"",A746+1),A746),"")</f>
        <v>107</v>
      </c>
      <c r="B747" s="25" t="str">
        <f t="shared" si="22"/>
        <v>001</v>
      </c>
      <c r="C747" s="31"/>
      <c r="D747" s="31"/>
      <c r="F747" s="31"/>
      <c r="G747" s="31"/>
      <c r="H747" s="31"/>
      <c r="I747" s="26" t="str">
        <f t="shared" si="23"/>
        <v>V_AR_NUMMER</v>
      </c>
      <c r="J747" s="31"/>
      <c r="K747" s="31"/>
      <c r="L747" s="1" t="str">
        <f>_xlfn.IFNA(INDEX(Grunddaten!$A$1:$R$158,MATCH('MARA_KSSK - Klassenzuordnung'!A747,Grunddaten!$A:$A,0),MATCH('MARA_KSSK - Klassenzuordnung'!I747,Grunddaten!$8:$8,0))&amp;"","")</f>
        <v/>
      </c>
    </row>
    <row r="748" spans="1:12" x14ac:dyDescent="0.4">
      <c r="A748" s="27">
        <f>IFERROR(IF(AND(A741=A742,A742=A743,A743=A744,A744=A745,A745=A746,A746=A747),IF(A747+1&gt;MATCH(0,Input_Lieferant!$B$9:$B$158,-1),"",A747+1),A747),"")</f>
        <v>107</v>
      </c>
      <c r="B748" s="25" t="str">
        <f t="shared" si="22"/>
        <v>001</v>
      </c>
      <c r="C748" s="31"/>
      <c r="D748" s="31"/>
      <c r="F748" s="31"/>
      <c r="G748" s="31"/>
      <c r="H748" s="31"/>
      <c r="I748" s="26" t="str">
        <f t="shared" si="23"/>
        <v>V_VERTEILUNG</v>
      </c>
      <c r="J748" s="31"/>
      <c r="K748" s="31"/>
      <c r="L748" s="1" t="str">
        <f>_xlfn.IFNA(INDEX(Grunddaten!$A$1:$R$158,MATCH('MARA_KSSK - Klassenzuordnung'!A748,Grunddaten!$A:$A,0),MATCH('MARA_KSSK - Klassenzuordnung'!I748,Grunddaten!$8:$8,0))&amp;"","")</f>
        <v/>
      </c>
    </row>
    <row r="749" spans="1:12" x14ac:dyDescent="0.4">
      <c r="A749" s="27">
        <f>IFERROR(IF(AND(A742=A743,A743=A744,A744=A745,A745=A746,A746=A747,A747=A748),IF(A748+1&gt;MATCH(0,Input_Lieferant!$B$9:$B$158,-1),"",A748+1),A748),"")</f>
        <v>107</v>
      </c>
      <c r="B749" s="25" t="str">
        <f t="shared" si="22"/>
        <v>001</v>
      </c>
      <c r="C749" s="31"/>
      <c r="D749" s="31"/>
      <c r="F749" s="31"/>
      <c r="G749" s="31"/>
      <c r="H749" s="31"/>
      <c r="I749" s="26" t="str">
        <f t="shared" si="23"/>
        <v>V_BM_SBM</v>
      </c>
      <c r="J749" s="31"/>
      <c r="K749" s="31"/>
      <c r="L749" s="1" t="str">
        <f>_xlfn.IFNA(INDEX(Grunddaten!$A$1:$R$158,MATCH('MARA_KSSK - Klassenzuordnung'!A749,Grunddaten!$A:$A,0),MATCH('MARA_KSSK - Klassenzuordnung'!I749,Grunddaten!$8:$8,0))&amp;"","")</f>
        <v/>
      </c>
    </row>
    <row r="750" spans="1:12" x14ac:dyDescent="0.4">
      <c r="A750" s="27">
        <f>IFERROR(IF(AND(A743=A744,A744=A745,A745=A746,A746=A747,A747=A748,A748=A749),IF(A749+1&gt;MATCH(0,Input_Lieferant!$B$9:$B$158,-1),"",A749+1),A749),"")</f>
        <v>107</v>
      </c>
      <c r="B750" s="25" t="str">
        <f t="shared" si="22"/>
        <v>001</v>
      </c>
      <c r="C750" s="31"/>
      <c r="D750" s="31"/>
      <c r="F750" s="31"/>
      <c r="G750" s="31"/>
      <c r="H750" s="31"/>
      <c r="I750" s="26" t="str">
        <f t="shared" si="23"/>
        <v>V_EXPORTKONTROLLE</v>
      </c>
      <c r="J750" s="31"/>
      <c r="K750" s="31"/>
      <c r="L750" s="1" t="str">
        <f>IF("X"=_xlfn.IFNA(INDEX(Input_Lieferant!$A$9:$AS$158,MATCH('MARA_KSSK - Klassenzuordnung'!A750,Input_Lieferant!$B$9:$B$158,0),MATCH('MARA_KSSK - Klassenzuordnung'!I750,Input_Lieferant!$8:$8,0))&amp;"",""), "X", "")</f>
        <v/>
      </c>
    </row>
    <row r="751" spans="1:12" x14ac:dyDescent="0.4">
      <c r="A751" s="27">
        <f>IFERROR(IF(AND(A744=A745,A745=A746,A746=A747,A747=A748,A748=A749,A749=A750),IF(A750+1&gt;MATCH(0,Input_Lieferant!$B$9:$B$158,-1),"",A750+1),A750),"")</f>
        <v>108</v>
      </c>
      <c r="B751" s="25" t="str">
        <f t="shared" si="22"/>
        <v>001</v>
      </c>
      <c r="C751" s="31"/>
      <c r="D751" s="31"/>
      <c r="F751" s="31"/>
      <c r="G751" s="31"/>
      <c r="H751" s="31"/>
      <c r="I751" s="26" t="str">
        <f t="shared" si="23"/>
        <v>V_VERTEILUNG_PSD</v>
      </c>
      <c r="J751" s="31"/>
      <c r="K751" s="31"/>
      <c r="L751" s="1" t="str">
        <f>IF("X"=_xlfn.IFNA(INDEX(Grunddaten!$A$1:$R$158,MATCH('MARA_KSSK - Klassenzuordnung'!A751,Grunddaten!$A:$A,0),MATCH('MARA_KSSK - Klassenzuordnung'!I751,Grunddaten!$8:$8,0))&amp;"",""), "X", "")</f>
        <v/>
      </c>
    </row>
    <row r="752" spans="1:12" x14ac:dyDescent="0.4">
      <c r="A752" s="27">
        <f>IFERROR(IF(AND(A745=A746,A746=A747,A747=A748,A748=A749,A749=A750,A750=A751),IF(A751+1&gt;MATCH(0,Input_Lieferant!$B$9:$B$158,-1),"",A751+1),A751),"")</f>
        <v>108</v>
      </c>
      <c r="B752" s="25" t="str">
        <f t="shared" si="22"/>
        <v>001</v>
      </c>
      <c r="C752" s="31"/>
      <c r="D752" s="31"/>
      <c r="F752" s="31"/>
      <c r="G752" s="31"/>
      <c r="H752" s="31"/>
      <c r="I752" s="26" t="str">
        <f t="shared" si="23"/>
        <v>V_VERTEILUNG_RUAG</v>
      </c>
      <c r="J752" s="31"/>
      <c r="K752" s="31"/>
      <c r="L752" s="1" t="str">
        <f>_xlfn.IFNA(INDEX(Grunddaten!$A$1:$R$158,MATCH('MARA_KSSK - Klassenzuordnung'!A752,Grunddaten!$A:$A,0),MATCH('MARA_KSSK - Klassenzuordnung'!I752,Grunddaten!$8:$8,0))&amp;"","")</f>
        <v/>
      </c>
    </row>
    <row r="753" spans="1:12" x14ac:dyDescent="0.4">
      <c r="A753" s="27">
        <f>IFERROR(IF(AND(A746=A747,A747=A748,A748=A749,A749=A750,A750=A751,A751=A752),IF(A752+1&gt;MATCH(0,Input_Lieferant!$B$9:$B$158,-1),"",A752+1),A752),"")</f>
        <v>108</v>
      </c>
      <c r="B753" s="25" t="str">
        <f t="shared" si="22"/>
        <v>001</v>
      </c>
      <c r="C753" s="31"/>
      <c r="D753" s="31"/>
      <c r="F753" s="31"/>
      <c r="G753" s="31"/>
      <c r="H753" s="31"/>
      <c r="I753" s="26" t="str">
        <f t="shared" si="23"/>
        <v>V_ZUSATZDATEN</v>
      </c>
      <c r="J753" s="31"/>
      <c r="K753" s="31"/>
      <c r="L753" s="1" t="str">
        <f>_xlfn.IFNA(INDEX(Grunddaten!$A$1:$R$158,MATCH('MARA_KSSK - Klassenzuordnung'!A753,Grunddaten!$A:$A,0),MATCH('MARA_KSSK - Klassenzuordnung'!I753,Grunddaten!$8:$8,0))&amp;"","")</f>
        <v/>
      </c>
    </row>
    <row r="754" spans="1:12" x14ac:dyDescent="0.4">
      <c r="A754" s="27">
        <f>IFERROR(IF(AND(A747=A748,A748=A749,A749=A750,A750=A751,A751=A752,A752=A753),IF(A753+1&gt;MATCH(0,Input_Lieferant!$B$9:$B$158,-1),"",A753+1),A753),"")</f>
        <v>108</v>
      </c>
      <c r="B754" s="25" t="str">
        <f t="shared" si="22"/>
        <v>001</v>
      </c>
      <c r="C754" s="31"/>
      <c r="D754" s="31"/>
      <c r="F754" s="31"/>
      <c r="G754" s="31"/>
      <c r="H754" s="31"/>
      <c r="I754" s="26" t="str">
        <f t="shared" si="23"/>
        <v>V_AR_NUMMER</v>
      </c>
      <c r="J754" s="31"/>
      <c r="K754" s="31"/>
      <c r="L754" s="1" t="str">
        <f>_xlfn.IFNA(INDEX(Grunddaten!$A$1:$R$158,MATCH('MARA_KSSK - Klassenzuordnung'!A754,Grunddaten!$A:$A,0),MATCH('MARA_KSSK - Klassenzuordnung'!I754,Grunddaten!$8:$8,0))&amp;"","")</f>
        <v/>
      </c>
    </row>
    <row r="755" spans="1:12" x14ac:dyDescent="0.4">
      <c r="A755" s="27">
        <f>IFERROR(IF(AND(A748=A749,A749=A750,A750=A751,A751=A752,A752=A753,A753=A754),IF(A754+1&gt;MATCH(0,Input_Lieferant!$B$9:$B$158,-1),"",A754+1),A754),"")</f>
        <v>108</v>
      </c>
      <c r="B755" s="25" t="str">
        <f t="shared" si="22"/>
        <v>001</v>
      </c>
      <c r="C755" s="31"/>
      <c r="D755" s="31"/>
      <c r="F755" s="31"/>
      <c r="G755" s="31"/>
      <c r="H755" s="31"/>
      <c r="I755" s="26" t="str">
        <f t="shared" si="23"/>
        <v>V_VERTEILUNG</v>
      </c>
      <c r="J755" s="31"/>
      <c r="K755" s="31"/>
      <c r="L755" s="1" t="str">
        <f>_xlfn.IFNA(INDEX(Grunddaten!$A$1:$R$158,MATCH('MARA_KSSK - Klassenzuordnung'!A755,Grunddaten!$A:$A,0),MATCH('MARA_KSSK - Klassenzuordnung'!I755,Grunddaten!$8:$8,0))&amp;"","")</f>
        <v/>
      </c>
    </row>
    <row r="756" spans="1:12" x14ac:dyDescent="0.4">
      <c r="A756" s="27">
        <f>IFERROR(IF(AND(A749=A750,A750=A751,A751=A752,A752=A753,A753=A754,A754=A755),IF(A755+1&gt;MATCH(0,Input_Lieferant!$B$9:$B$158,-1),"",A755+1),A755),"")</f>
        <v>108</v>
      </c>
      <c r="B756" s="25" t="str">
        <f t="shared" si="22"/>
        <v>001</v>
      </c>
      <c r="C756" s="31"/>
      <c r="D756" s="31"/>
      <c r="F756" s="31"/>
      <c r="G756" s="31"/>
      <c r="H756" s="31"/>
      <c r="I756" s="26" t="str">
        <f t="shared" si="23"/>
        <v>V_BM_SBM</v>
      </c>
      <c r="J756" s="31"/>
      <c r="K756" s="31"/>
      <c r="L756" s="1" t="str">
        <f>_xlfn.IFNA(INDEX(Grunddaten!$A$1:$R$158,MATCH('MARA_KSSK - Klassenzuordnung'!A756,Grunddaten!$A:$A,0),MATCH('MARA_KSSK - Klassenzuordnung'!I756,Grunddaten!$8:$8,0))&amp;"","")</f>
        <v/>
      </c>
    </row>
    <row r="757" spans="1:12" x14ac:dyDescent="0.4">
      <c r="A757" s="27">
        <f>IFERROR(IF(AND(A750=A751,A751=A752,A752=A753,A753=A754,A754=A755,A755=A756),IF(A756+1&gt;MATCH(0,Input_Lieferant!$B$9:$B$158,-1),"",A756+1),A756),"")</f>
        <v>108</v>
      </c>
      <c r="B757" s="25" t="str">
        <f t="shared" si="22"/>
        <v>001</v>
      </c>
      <c r="C757" s="31"/>
      <c r="D757" s="31"/>
      <c r="F757" s="31"/>
      <c r="G757" s="31"/>
      <c r="H757" s="31"/>
      <c r="I757" s="26" t="str">
        <f t="shared" si="23"/>
        <v>V_EXPORTKONTROLLE</v>
      </c>
      <c r="J757" s="31"/>
      <c r="K757" s="31"/>
      <c r="L757" s="1" t="str">
        <f>IF("X"=_xlfn.IFNA(INDEX(Input_Lieferant!$A$9:$AS$158,MATCH('MARA_KSSK - Klassenzuordnung'!A757,Input_Lieferant!$B$9:$B$158,0),MATCH('MARA_KSSK - Klassenzuordnung'!I757,Input_Lieferant!$8:$8,0))&amp;"",""), "X", "")</f>
        <v/>
      </c>
    </row>
    <row r="758" spans="1:12" x14ac:dyDescent="0.4">
      <c r="A758" s="27">
        <f>IFERROR(IF(AND(A751=A752,A752=A753,A753=A754,A754=A755,A755=A756,A756=A757),IF(A757+1&gt;MATCH(0,Input_Lieferant!$B$9:$B$158,-1),"",A757+1),A757),"")</f>
        <v>109</v>
      </c>
      <c r="B758" s="25" t="str">
        <f t="shared" si="22"/>
        <v>001</v>
      </c>
      <c r="C758" s="31"/>
      <c r="D758" s="31"/>
      <c r="F758" s="31"/>
      <c r="G758" s="31"/>
      <c r="H758" s="31"/>
      <c r="I758" s="26" t="str">
        <f t="shared" si="23"/>
        <v>V_VERTEILUNG_PSD</v>
      </c>
      <c r="J758" s="31"/>
      <c r="K758" s="31"/>
      <c r="L758" s="1" t="str">
        <f>IF("X"=_xlfn.IFNA(INDEX(Grunddaten!$A$1:$R$158,MATCH('MARA_KSSK - Klassenzuordnung'!A758,Grunddaten!$A:$A,0),MATCH('MARA_KSSK - Klassenzuordnung'!I758,Grunddaten!$8:$8,0))&amp;"",""), "X", "")</f>
        <v/>
      </c>
    </row>
    <row r="759" spans="1:12" x14ac:dyDescent="0.4">
      <c r="A759" s="27">
        <f>IFERROR(IF(AND(A752=A753,A753=A754,A754=A755,A755=A756,A756=A757,A757=A758),IF(A758+1&gt;MATCH(0,Input_Lieferant!$B$9:$B$158,-1),"",A758+1),A758),"")</f>
        <v>109</v>
      </c>
      <c r="B759" s="25" t="str">
        <f t="shared" si="22"/>
        <v>001</v>
      </c>
      <c r="C759" s="31"/>
      <c r="D759" s="31"/>
      <c r="F759" s="31"/>
      <c r="G759" s="31"/>
      <c r="H759" s="31"/>
      <c r="I759" s="26" t="str">
        <f t="shared" si="23"/>
        <v>V_VERTEILUNG_RUAG</v>
      </c>
      <c r="J759" s="31"/>
      <c r="K759" s="31"/>
      <c r="L759" s="1" t="str">
        <f>_xlfn.IFNA(INDEX(Grunddaten!$A$1:$R$158,MATCH('MARA_KSSK - Klassenzuordnung'!A759,Grunddaten!$A:$A,0),MATCH('MARA_KSSK - Klassenzuordnung'!I759,Grunddaten!$8:$8,0))&amp;"","")</f>
        <v>X</v>
      </c>
    </row>
    <row r="760" spans="1:12" x14ac:dyDescent="0.4">
      <c r="A760" s="27">
        <f>IFERROR(IF(AND(A753=A754,A754=A755,A755=A756,A756=A757,A757=A758,A758=A759),IF(A759+1&gt;MATCH(0,Input_Lieferant!$B$9:$B$158,-1),"",A759+1),A759),"")</f>
        <v>109</v>
      </c>
      <c r="B760" s="25" t="str">
        <f t="shared" si="22"/>
        <v>001</v>
      </c>
      <c r="C760" s="31"/>
      <c r="D760" s="31"/>
      <c r="F760" s="31"/>
      <c r="G760" s="31"/>
      <c r="H760" s="31"/>
      <c r="I760" s="26" t="str">
        <f t="shared" si="23"/>
        <v>V_ZUSATZDATEN</v>
      </c>
      <c r="J760" s="31"/>
      <c r="K760" s="31"/>
      <c r="L760" s="1" t="str">
        <f>_xlfn.IFNA(INDEX(Grunddaten!$A$1:$R$158,MATCH('MARA_KSSK - Klassenzuordnung'!A760,Grunddaten!$A:$A,0),MATCH('MARA_KSSK - Klassenzuordnung'!I760,Grunddaten!$8:$8,0))&amp;"","")</f>
        <v/>
      </c>
    </row>
    <row r="761" spans="1:12" x14ac:dyDescent="0.4">
      <c r="A761" s="27">
        <f>IFERROR(IF(AND(A754=A755,A755=A756,A756=A757,A757=A758,A758=A759,A759=A760),IF(A760+1&gt;MATCH(0,Input_Lieferant!$B$9:$B$158,-1),"",A760+1),A760),"")</f>
        <v>109</v>
      </c>
      <c r="B761" s="25" t="str">
        <f t="shared" si="22"/>
        <v>001</v>
      </c>
      <c r="C761" s="31"/>
      <c r="D761" s="31"/>
      <c r="F761" s="31"/>
      <c r="G761" s="31"/>
      <c r="H761" s="31"/>
      <c r="I761" s="26" t="str">
        <f t="shared" si="23"/>
        <v>V_AR_NUMMER</v>
      </c>
      <c r="J761" s="31"/>
      <c r="K761" s="31"/>
      <c r="L761" s="1" t="str">
        <f>_xlfn.IFNA(INDEX(Grunddaten!$A$1:$R$158,MATCH('MARA_KSSK - Klassenzuordnung'!A761,Grunddaten!$A:$A,0),MATCH('MARA_KSSK - Klassenzuordnung'!I761,Grunddaten!$8:$8,0))&amp;"","")</f>
        <v/>
      </c>
    </row>
    <row r="762" spans="1:12" x14ac:dyDescent="0.4">
      <c r="A762" s="27">
        <f>IFERROR(IF(AND(A755=A756,A756=A757,A757=A758,A758=A759,A759=A760,A760=A761),IF(A761+1&gt;MATCH(0,Input_Lieferant!$B$9:$B$158,-1),"",A761+1),A761),"")</f>
        <v>109</v>
      </c>
      <c r="B762" s="25" t="str">
        <f t="shared" si="22"/>
        <v>001</v>
      </c>
      <c r="C762" s="31"/>
      <c r="D762" s="31"/>
      <c r="F762" s="31"/>
      <c r="G762" s="31"/>
      <c r="H762" s="31"/>
      <c r="I762" s="26" t="str">
        <f t="shared" si="23"/>
        <v>V_VERTEILUNG</v>
      </c>
      <c r="J762" s="31"/>
      <c r="K762" s="31"/>
      <c r="L762" s="1" t="str">
        <f>_xlfn.IFNA(INDEX(Grunddaten!$A$1:$R$158,MATCH('MARA_KSSK - Klassenzuordnung'!A762,Grunddaten!$A:$A,0),MATCH('MARA_KSSK - Klassenzuordnung'!I762,Grunddaten!$8:$8,0))&amp;"","")</f>
        <v/>
      </c>
    </row>
    <row r="763" spans="1:12" x14ac:dyDescent="0.4">
      <c r="A763" s="27">
        <f>IFERROR(IF(AND(A756=A757,A757=A758,A758=A759,A759=A760,A760=A761,A761=A762),IF(A762+1&gt;MATCH(0,Input_Lieferant!$B$9:$B$158,-1),"",A762+1),A762),"")</f>
        <v>109</v>
      </c>
      <c r="B763" s="25" t="str">
        <f t="shared" si="22"/>
        <v>001</v>
      </c>
      <c r="C763" s="31"/>
      <c r="D763" s="31"/>
      <c r="F763" s="31"/>
      <c r="G763" s="31"/>
      <c r="H763" s="31"/>
      <c r="I763" s="26" t="str">
        <f t="shared" si="23"/>
        <v>V_BM_SBM</v>
      </c>
      <c r="J763" s="31"/>
      <c r="K763" s="31"/>
      <c r="L763" s="1" t="str">
        <f>_xlfn.IFNA(INDEX(Grunddaten!$A$1:$R$158,MATCH('MARA_KSSK - Klassenzuordnung'!A763,Grunddaten!$A:$A,0),MATCH('MARA_KSSK - Klassenzuordnung'!I763,Grunddaten!$8:$8,0))&amp;"","")</f>
        <v/>
      </c>
    </row>
    <row r="764" spans="1:12" x14ac:dyDescent="0.4">
      <c r="A764" s="27">
        <f>IFERROR(IF(AND(A757=A758,A758=A759,A759=A760,A760=A761,A761=A762,A762=A763),IF(A763+1&gt;MATCH(0,Input_Lieferant!$B$9:$B$158,-1),"",A763+1),A763),"")</f>
        <v>109</v>
      </c>
      <c r="B764" s="25" t="str">
        <f t="shared" si="22"/>
        <v>001</v>
      </c>
      <c r="C764" s="31"/>
      <c r="D764" s="31"/>
      <c r="F764" s="31"/>
      <c r="G764" s="31"/>
      <c r="H764" s="31"/>
      <c r="I764" s="26" t="str">
        <f t="shared" si="23"/>
        <v>V_EXPORTKONTROLLE</v>
      </c>
      <c r="J764" s="31"/>
      <c r="K764" s="31"/>
      <c r="L764" s="1" t="str">
        <f>IF("X"=_xlfn.IFNA(INDEX(Input_Lieferant!$A$9:$AS$158,MATCH('MARA_KSSK - Klassenzuordnung'!A764,Input_Lieferant!$B$9:$B$158,0),MATCH('MARA_KSSK - Klassenzuordnung'!I764,Input_Lieferant!$8:$8,0))&amp;"",""), "X", "")</f>
        <v/>
      </c>
    </row>
    <row r="765" spans="1:12" x14ac:dyDescent="0.4">
      <c r="A765" s="27">
        <f>IFERROR(IF(AND(A758=A759,A759=A760,A760=A761,A761=A762,A762=A763,A763=A764),IF(A764+1&gt;MATCH(0,Input_Lieferant!$B$9:$B$158,-1),"",A764+1),A764),"")</f>
        <v>110</v>
      </c>
      <c r="B765" s="25" t="str">
        <f t="shared" si="22"/>
        <v>001</v>
      </c>
      <c r="C765" s="31"/>
      <c r="D765" s="31"/>
      <c r="F765" s="31"/>
      <c r="G765" s="31"/>
      <c r="H765" s="31"/>
      <c r="I765" s="26" t="str">
        <f t="shared" si="23"/>
        <v>V_VERTEILUNG_PSD</v>
      </c>
      <c r="J765" s="31"/>
      <c r="K765" s="31"/>
      <c r="L765" s="1" t="str">
        <f>IF("X"=_xlfn.IFNA(INDEX(Grunddaten!$A$1:$R$158,MATCH('MARA_KSSK - Klassenzuordnung'!A765,Grunddaten!$A:$A,0),MATCH('MARA_KSSK - Klassenzuordnung'!I765,Grunddaten!$8:$8,0))&amp;"",""), "X", "")</f>
        <v/>
      </c>
    </row>
    <row r="766" spans="1:12" x14ac:dyDescent="0.4">
      <c r="A766" s="27">
        <f>IFERROR(IF(AND(A759=A760,A760=A761,A761=A762,A762=A763,A763=A764,A764=A765),IF(A765+1&gt;MATCH(0,Input_Lieferant!$B$9:$B$158,-1),"",A765+1),A765),"")</f>
        <v>110</v>
      </c>
      <c r="B766" s="25" t="str">
        <f t="shared" si="22"/>
        <v>001</v>
      </c>
      <c r="C766" s="31"/>
      <c r="D766" s="31"/>
      <c r="F766" s="31"/>
      <c r="G766" s="31"/>
      <c r="H766" s="31"/>
      <c r="I766" s="26" t="str">
        <f t="shared" si="23"/>
        <v>V_VERTEILUNG_RUAG</v>
      </c>
      <c r="J766" s="31"/>
      <c r="K766" s="31"/>
      <c r="L766" s="1" t="str">
        <f>_xlfn.IFNA(INDEX(Grunddaten!$A$1:$R$158,MATCH('MARA_KSSK - Klassenzuordnung'!A766,Grunddaten!$A:$A,0),MATCH('MARA_KSSK - Klassenzuordnung'!I766,Grunddaten!$8:$8,0))&amp;"","")</f>
        <v/>
      </c>
    </row>
    <row r="767" spans="1:12" x14ac:dyDescent="0.4">
      <c r="A767" s="27">
        <f>IFERROR(IF(AND(A760=A761,A761=A762,A762=A763,A763=A764,A764=A765,A765=A766),IF(A766+1&gt;MATCH(0,Input_Lieferant!$B$9:$B$158,-1),"",A766+1),A766),"")</f>
        <v>110</v>
      </c>
      <c r="B767" s="25" t="str">
        <f t="shared" si="22"/>
        <v>001</v>
      </c>
      <c r="C767" s="31"/>
      <c r="D767" s="31"/>
      <c r="F767" s="31"/>
      <c r="G767" s="31"/>
      <c r="H767" s="31"/>
      <c r="I767" s="26" t="str">
        <f t="shared" si="23"/>
        <v>V_ZUSATZDATEN</v>
      </c>
      <c r="J767" s="31"/>
      <c r="K767" s="31"/>
      <c r="L767" s="1" t="str">
        <f>_xlfn.IFNA(INDEX(Grunddaten!$A$1:$R$158,MATCH('MARA_KSSK - Klassenzuordnung'!A767,Grunddaten!$A:$A,0),MATCH('MARA_KSSK - Klassenzuordnung'!I767,Grunddaten!$8:$8,0))&amp;"","")</f>
        <v/>
      </c>
    </row>
    <row r="768" spans="1:12" x14ac:dyDescent="0.4">
      <c r="A768" s="27">
        <f>IFERROR(IF(AND(A761=A762,A762=A763,A763=A764,A764=A765,A765=A766,A766=A767),IF(A767+1&gt;MATCH(0,Input_Lieferant!$B$9:$B$158,-1),"",A767+1),A767),"")</f>
        <v>110</v>
      </c>
      <c r="B768" s="25" t="str">
        <f t="shared" si="22"/>
        <v>001</v>
      </c>
      <c r="C768" s="31"/>
      <c r="D768" s="31"/>
      <c r="F768" s="31"/>
      <c r="G768" s="31"/>
      <c r="H768" s="31"/>
      <c r="I768" s="26" t="str">
        <f t="shared" si="23"/>
        <v>V_AR_NUMMER</v>
      </c>
      <c r="J768" s="31"/>
      <c r="K768" s="31"/>
      <c r="L768" s="1" t="str">
        <f>_xlfn.IFNA(INDEX(Grunddaten!$A$1:$R$158,MATCH('MARA_KSSK - Klassenzuordnung'!A768,Grunddaten!$A:$A,0),MATCH('MARA_KSSK - Klassenzuordnung'!I768,Grunddaten!$8:$8,0))&amp;"","")</f>
        <v/>
      </c>
    </row>
    <row r="769" spans="1:12" x14ac:dyDescent="0.4">
      <c r="A769" s="27">
        <f>IFERROR(IF(AND(A762=A763,A763=A764,A764=A765,A765=A766,A766=A767,A767=A768),IF(A768+1&gt;MATCH(0,Input_Lieferant!$B$9:$B$158,-1),"",A768+1),A768),"")</f>
        <v>110</v>
      </c>
      <c r="B769" s="25" t="str">
        <f t="shared" si="22"/>
        <v>001</v>
      </c>
      <c r="C769" s="31"/>
      <c r="D769" s="31"/>
      <c r="F769" s="31"/>
      <c r="G769" s="31"/>
      <c r="H769" s="31"/>
      <c r="I769" s="26" t="str">
        <f t="shared" si="23"/>
        <v>V_VERTEILUNG</v>
      </c>
      <c r="J769" s="31"/>
      <c r="K769" s="31"/>
      <c r="L769" s="1" t="str">
        <f>_xlfn.IFNA(INDEX(Grunddaten!$A$1:$R$158,MATCH('MARA_KSSK - Klassenzuordnung'!A769,Grunddaten!$A:$A,0),MATCH('MARA_KSSK - Klassenzuordnung'!I769,Grunddaten!$8:$8,0))&amp;"","")</f>
        <v/>
      </c>
    </row>
    <row r="770" spans="1:12" x14ac:dyDescent="0.4">
      <c r="A770" s="27">
        <f>IFERROR(IF(AND(A763=A764,A764=A765,A765=A766,A766=A767,A767=A768,A768=A769),IF(A769+1&gt;MATCH(0,Input_Lieferant!$B$9:$B$158,-1),"",A769+1),A769),"")</f>
        <v>110</v>
      </c>
      <c r="B770" s="25" t="str">
        <f t="shared" ref="B770:B833" si="24">IF(A770="","","001")</f>
        <v>001</v>
      </c>
      <c r="C770" s="31"/>
      <c r="D770" s="31"/>
      <c r="F770" s="31"/>
      <c r="G770" s="31"/>
      <c r="H770" s="31"/>
      <c r="I770" s="26" t="str">
        <f t="shared" si="23"/>
        <v>V_BM_SBM</v>
      </c>
      <c r="J770" s="31"/>
      <c r="K770" s="31"/>
      <c r="L770" s="1" t="str">
        <f>_xlfn.IFNA(INDEX(Grunddaten!$A$1:$R$158,MATCH('MARA_KSSK - Klassenzuordnung'!A770,Grunddaten!$A:$A,0),MATCH('MARA_KSSK - Klassenzuordnung'!I770,Grunddaten!$8:$8,0))&amp;"","")</f>
        <v/>
      </c>
    </row>
    <row r="771" spans="1:12" x14ac:dyDescent="0.4">
      <c r="A771" s="27">
        <f>IFERROR(IF(AND(A764=A765,A765=A766,A766=A767,A767=A768,A768=A769,A769=A770),IF(A770+1&gt;MATCH(0,Input_Lieferant!$B$9:$B$158,-1),"",A770+1),A770),"")</f>
        <v>110</v>
      </c>
      <c r="B771" s="25" t="str">
        <f t="shared" si="24"/>
        <v>001</v>
      </c>
      <c r="C771" s="31"/>
      <c r="D771" s="31"/>
      <c r="F771" s="31"/>
      <c r="G771" s="31"/>
      <c r="H771" s="31"/>
      <c r="I771" s="26" t="str">
        <f t="shared" si="23"/>
        <v>V_EXPORTKONTROLLE</v>
      </c>
      <c r="J771" s="31"/>
      <c r="K771" s="31"/>
      <c r="L771" s="1" t="str">
        <f>IF("X"=_xlfn.IFNA(INDEX(Input_Lieferant!$A$9:$AS$158,MATCH('MARA_KSSK - Klassenzuordnung'!A771,Input_Lieferant!$B$9:$B$158,0),MATCH('MARA_KSSK - Klassenzuordnung'!I771,Input_Lieferant!$8:$8,0))&amp;"",""), "X", "")</f>
        <v/>
      </c>
    </row>
    <row r="772" spans="1:12" x14ac:dyDescent="0.4">
      <c r="A772" s="27">
        <f>IFERROR(IF(AND(A765=A766,A766=A767,A767=A768,A768=A769,A769=A770,A770=A771),IF(A771+1&gt;MATCH(0,Input_Lieferant!$B$9:$B$158,-1),"",A771+1),A771),"")</f>
        <v>111</v>
      </c>
      <c r="B772" s="25" t="str">
        <f t="shared" si="24"/>
        <v>001</v>
      </c>
      <c r="C772" s="31"/>
      <c r="D772" s="31"/>
      <c r="F772" s="31"/>
      <c r="G772" s="31"/>
      <c r="H772" s="31"/>
      <c r="I772" s="26" t="str">
        <f t="shared" si="23"/>
        <v>V_VERTEILUNG_PSD</v>
      </c>
      <c r="J772" s="31"/>
      <c r="K772" s="31"/>
      <c r="L772" s="1" t="str">
        <f>IF("X"=_xlfn.IFNA(INDEX(Grunddaten!$A$1:$R$158,MATCH('MARA_KSSK - Klassenzuordnung'!A772,Grunddaten!$A:$A,0),MATCH('MARA_KSSK - Klassenzuordnung'!I772,Grunddaten!$8:$8,0))&amp;"",""), "X", "")</f>
        <v>X</v>
      </c>
    </row>
    <row r="773" spans="1:12" x14ac:dyDescent="0.4">
      <c r="A773" s="27">
        <f>IFERROR(IF(AND(A766=A767,A767=A768,A768=A769,A769=A770,A770=A771,A771=A772),IF(A772+1&gt;MATCH(0,Input_Lieferant!$B$9:$B$158,-1),"",A772+1),A772),"")</f>
        <v>111</v>
      </c>
      <c r="B773" s="25" t="str">
        <f t="shared" si="24"/>
        <v>001</v>
      </c>
      <c r="C773" s="31"/>
      <c r="D773" s="31"/>
      <c r="F773" s="31"/>
      <c r="G773" s="31"/>
      <c r="H773" s="31"/>
      <c r="I773" s="26" t="str">
        <f t="shared" si="23"/>
        <v>V_VERTEILUNG_RUAG</v>
      </c>
      <c r="J773" s="31"/>
      <c r="K773" s="31"/>
      <c r="L773" s="1" t="str">
        <f>_xlfn.IFNA(INDEX(Grunddaten!$A$1:$R$158,MATCH('MARA_KSSK - Klassenzuordnung'!A773,Grunddaten!$A:$A,0),MATCH('MARA_KSSK - Klassenzuordnung'!I773,Grunddaten!$8:$8,0))&amp;"","")</f>
        <v/>
      </c>
    </row>
    <row r="774" spans="1:12" x14ac:dyDescent="0.4">
      <c r="A774" s="27">
        <f>IFERROR(IF(AND(A767=A768,A768=A769,A769=A770,A770=A771,A771=A772,A772=A773),IF(A773+1&gt;MATCH(0,Input_Lieferant!$B$9:$B$158,-1),"",A773+1),A773),"")</f>
        <v>111</v>
      </c>
      <c r="B774" s="25" t="str">
        <f t="shared" si="24"/>
        <v>001</v>
      </c>
      <c r="C774" s="31"/>
      <c r="D774" s="31"/>
      <c r="F774" s="31"/>
      <c r="G774" s="31"/>
      <c r="H774" s="31"/>
      <c r="I774" s="26" t="str">
        <f t="shared" si="23"/>
        <v>V_ZUSATZDATEN</v>
      </c>
      <c r="J774" s="31"/>
      <c r="K774" s="31"/>
      <c r="L774" s="1" t="str">
        <f>_xlfn.IFNA(INDEX(Grunddaten!$A$1:$R$158,MATCH('MARA_KSSK - Klassenzuordnung'!A774,Grunddaten!$A:$A,0),MATCH('MARA_KSSK - Klassenzuordnung'!I774,Grunddaten!$8:$8,0))&amp;"","")</f>
        <v/>
      </c>
    </row>
    <row r="775" spans="1:12" x14ac:dyDescent="0.4">
      <c r="A775" s="27">
        <f>IFERROR(IF(AND(A768=A769,A769=A770,A770=A771,A771=A772,A772=A773,A773=A774),IF(A774+1&gt;MATCH(0,Input_Lieferant!$B$9:$B$158,-1),"",A774+1),A774),"")</f>
        <v>111</v>
      </c>
      <c r="B775" s="25" t="str">
        <f t="shared" si="24"/>
        <v>001</v>
      </c>
      <c r="C775" s="31"/>
      <c r="D775" s="31"/>
      <c r="F775" s="31"/>
      <c r="G775" s="31"/>
      <c r="H775" s="31"/>
      <c r="I775" s="26" t="str">
        <f t="shared" si="23"/>
        <v>V_AR_NUMMER</v>
      </c>
      <c r="J775" s="31"/>
      <c r="K775" s="31"/>
      <c r="L775" s="1" t="str">
        <f>_xlfn.IFNA(INDEX(Grunddaten!$A$1:$R$158,MATCH('MARA_KSSK - Klassenzuordnung'!A775,Grunddaten!$A:$A,0),MATCH('MARA_KSSK - Klassenzuordnung'!I775,Grunddaten!$8:$8,0))&amp;"","")</f>
        <v/>
      </c>
    </row>
    <row r="776" spans="1:12" x14ac:dyDescent="0.4">
      <c r="A776" s="27">
        <f>IFERROR(IF(AND(A769=A770,A770=A771,A771=A772,A772=A773,A773=A774,A774=A775),IF(A775+1&gt;MATCH(0,Input_Lieferant!$B$9:$B$158,-1),"",A775+1),A775),"")</f>
        <v>111</v>
      </c>
      <c r="B776" s="25" t="str">
        <f t="shared" si="24"/>
        <v>001</v>
      </c>
      <c r="C776" s="31"/>
      <c r="D776" s="31"/>
      <c r="F776" s="31"/>
      <c r="G776" s="31"/>
      <c r="H776" s="31"/>
      <c r="I776" s="26" t="str">
        <f t="shared" si="23"/>
        <v>V_VERTEILUNG</v>
      </c>
      <c r="J776" s="31"/>
      <c r="K776" s="31"/>
      <c r="L776" s="1" t="str">
        <f>_xlfn.IFNA(INDEX(Grunddaten!$A$1:$R$158,MATCH('MARA_KSSK - Klassenzuordnung'!A776,Grunddaten!$A:$A,0),MATCH('MARA_KSSK - Klassenzuordnung'!I776,Grunddaten!$8:$8,0))&amp;"","")</f>
        <v/>
      </c>
    </row>
    <row r="777" spans="1:12" x14ac:dyDescent="0.4">
      <c r="A777" s="27">
        <f>IFERROR(IF(AND(A770=A771,A771=A772,A772=A773,A773=A774,A774=A775,A775=A776),IF(A776+1&gt;MATCH(0,Input_Lieferant!$B$9:$B$158,-1),"",A776+1),A776),"")</f>
        <v>111</v>
      </c>
      <c r="B777" s="25" t="str">
        <f t="shared" si="24"/>
        <v>001</v>
      </c>
      <c r="C777" s="31"/>
      <c r="D777" s="31"/>
      <c r="F777" s="31"/>
      <c r="G777" s="31"/>
      <c r="H777" s="31"/>
      <c r="I777" s="26" t="str">
        <f t="shared" ref="I777:I840" si="25">IF(A777="","",I770)</f>
        <v>V_BM_SBM</v>
      </c>
      <c r="J777" s="31"/>
      <c r="K777" s="31"/>
      <c r="L777" s="1" t="str">
        <f>_xlfn.IFNA(INDEX(Grunddaten!$A$1:$R$158,MATCH('MARA_KSSK - Klassenzuordnung'!A777,Grunddaten!$A:$A,0),MATCH('MARA_KSSK - Klassenzuordnung'!I777,Grunddaten!$8:$8,0))&amp;"","")</f>
        <v/>
      </c>
    </row>
    <row r="778" spans="1:12" x14ac:dyDescent="0.4">
      <c r="A778" s="27">
        <f>IFERROR(IF(AND(A771=A772,A772=A773,A773=A774,A774=A775,A775=A776,A776=A777),IF(A777+1&gt;MATCH(0,Input_Lieferant!$B$9:$B$158,-1),"",A777+1),A777),"")</f>
        <v>111</v>
      </c>
      <c r="B778" s="25" t="str">
        <f t="shared" si="24"/>
        <v>001</v>
      </c>
      <c r="C778" s="31"/>
      <c r="D778" s="31"/>
      <c r="F778" s="31"/>
      <c r="G778" s="31"/>
      <c r="H778" s="31"/>
      <c r="I778" s="26" t="str">
        <f t="shared" si="25"/>
        <v>V_EXPORTKONTROLLE</v>
      </c>
      <c r="J778" s="31"/>
      <c r="K778" s="31"/>
      <c r="L778" s="1" t="str">
        <f>IF("X"=_xlfn.IFNA(INDEX(Input_Lieferant!$A$9:$AS$158,MATCH('MARA_KSSK - Klassenzuordnung'!A778,Input_Lieferant!$B$9:$B$158,0),MATCH('MARA_KSSK - Klassenzuordnung'!I778,Input_Lieferant!$8:$8,0))&amp;"",""), "X", "")</f>
        <v/>
      </c>
    </row>
    <row r="779" spans="1:12" x14ac:dyDescent="0.4">
      <c r="A779" s="27">
        <f>IFERROR(IF(AND(A772=A773,A773=A774,A774=A775,A775=A776,A776=A777,A777=A778),IF(A778+1&gt;MATCH(0,Input_Lieferant!$B$9:$B$158,-1),"",A778+1),A778),"")</f>
        <v>112</v>
      </c>
      <c r="B779" s="25" t="str">
        <f t="shared" si="24"/>
        <v>001</v>
      </c>
      <c r="C779" s="31"/>
      <c r="D779" s="31"/>
      <c r="F779" s="31"/>
      <c r="G779" s="31"/>
      <c r="H779" s="31"/>
      <c r="I779" s="26" t="str">
        <f t="shared" si="25"/>
        <v>V_VERTEILUNG_PSD</v>
      </c>
      <c r="J779" s="31"/>
      <c r="K779" s="31"/>
      <c r="L779" s="1" t="str">
        <f>IF("X"=_xlfn.IFNA(INDEX(Grunddaten!$A$1:$R$158,MATCH('MARA_KSSK - Klassenzuordnung'!A779,Grunddaten!$A:$A,0),MATCH('MARA_KSSK - Klassenzuordnung'!I779,Grunddaten!$8:$8,0))&amp;"",""), "X", "")</f>
        <v/>
      </c>
    </row>
    <row r="780" spans="1:12" x14ac:dyDescent="0.4">
      <c r="A780" s="27">
        <f>IFERROR(IF(AND(A773=A774,A774=A775,A775=A776,A776=A777,A777=A778,A778=A779),IF(A779+1&gt;MATCH(0,Input_Lieferant!$B$9:$B$158,-1),"",A779+1),A779),"")</f>
        <v>112</v>
      </c>
      <c r="B780" s="25" t="str">
        <f t="shared" si="24"/>
        <v>001</v>
      </c>
      <c r="C780" s="31"/>
      <c r="D780" s="31"/>
      <c r="F780" s="31"/>
      <c r="G780" s="31"/>
      <c r="H780" s="31"/>
      <c r="I780" s="26" t="str">
        <f t="shared" si="25"/>
        <v>V_VERTEILUNG_RUAG</v>
      </c>
      <c r="J780" s="31"/>
      <c r="K780" s="31"/>
      <c r="L780" s="1" t="str">
        <f>_xlfn.IFNA(INDEX(Grunddaten!$A$1:$R$158,MATCH('MARA_KSSK - Klassenzuordnung'!A780,Grunddaten!$A:$A,0),MATCH('MARA_KSSK - Klassenzuordnung'!I780,Grunddaten!$8:$8,0))&amp;"","")</f>
        <v>X</v>
      </c>
    </row>
    <row r="781" spans="1:12" x14ac:dyDescent="0.4">
      <c r="A781" s="27">
        <f>IFERROR(IF(AND(A774=A775,A775=A776,A776=A777,A777=A778,A778=A779,A779=A780),IF(A780+1&gt;MATCH(0,Input_Lieferant!$B$9:$B$158,-1),"",A780+1),A780),"")</f>
        <v>112</v>
      </c>
      <c r="B781" s="25" t="str">
        <f t="shared" si="24"/>
        <v>001</v>
      </c>
      <c r="C781" s="31"/>
      <c r="D781" s="31"/>
      <c r="F781" s="31"/>
      <c r="G781" s="31"/>
      <c r="H781" s="31"/>
      <c r="I781" s="26" t="str">
        <f t="shared" si="25"/>
        <v>V_ZUSATZDATEN</v>
      </c>
      <c r="J781" s="31"/>
      <c r="K781" s="31"/>
      <c r="L781" s="1" t="str">
        <f>_xlfn.IFNA(INDEX(Grunddaten!$A$1:$R$158,MATCH('MARA_KSSK - Klassenzuordnung'!A781,Grunddaten!$A:$A,0),MATCH('MARA_KSSK - Klassenzuordnung'!I781,Grunddaten!$8:$8,0))&amp;"","")</f>
        <v/>
      </c>
    </row>
    <row r="782" spans="1:12" x14ac:dyDescent="0.4">
      <c r="A782" s="27">
        <f>IFERROR(IF(AND(A775=A776,A776=A777,A777=A778,A778=A779,A779=A780,A780=A781),IF(A781+1&gt;MATCH(0,Input_Lieferant!$B$9:$B$158,-1),"",A781+1),A781),"")</f>
        <v>112</v>
      </c>
      <c r="B782" s="25" t="str">
        <f t="shared" si="24"/>
        <v>001</v>
      </c>
      <c r="C782" s="31"/>
      <c r="D782" s="31"/>
      <c r="F782" s="31"/>
      <c r="G782" s="31"/>
      <c r="H782" s="31"/>
      <c r="I782" s="26" t="str">
        <f t="shared" si="25"/>
        <v>V_AR_NUMMER</v>
      </c>
      <c r="J782" s="31"/>
      <c r="K782" s="31"/>
      <c r="L782" s="1" t="str">
        <f>_xlfn.IFNA(INDEX(Grunddaten!$A$1:$R$158,MATCH('MARA_KSSK - Klassenzuordnung'!A782,Grunddaten!$A:$A,0),MATCH('MARA_KSSK - Klassenzuordnung'!I782,Grunddaten!$8:$8,0))&amp;"","")</f>
        <v/>
      </c>
    </row>
    <row r="783" spans="1:12" x14ac:dyDescent="0.4">
      <c r="A783" s="27">
        <f>IFERROR(IF(AND(A776=A777,A777=A778,A778=A779,A779=A780,A780=A781,A781=A782),IF(A782+1&gt;MATCH(0,Input_Lieferant!$B$9:$B$158,-1),"",A782+1),A782),"")</f>
        <v>112</v>
      </c>
      <c r="B783" s="25" t="str">
        <f t="shared" si="24"/>
        <v>001</v>
      </c>
      <c r="C783" s="31"/>
      <c r="D783" s="31"/>
      <c r="F783" s="31"/>
      <c r="G783" s="31"/>
      <c r="H783" s="31"/>
      <c r="I783" s="26" t="str">
        <f t="shared" si="25"/>
        <v>V_VERTEILUNG</v>
      </c>
      <c r="J783" s="31"/>
      <c r="K783" s="31"/>
      <c r="L783" s="1" t="str">
        <f>_xlfn.IFNA(INDEX(Grunddaten!$A$1:$R$158,MATCH('MARA_KSSK - Klassenzuordnung'!A783,Grunddaten!$A:$A,0),MATCH('MARA_KSSK - Klassenzuordnung'!I783,Grunddaten!$8:$8,0))&amp;"","")</f>
        <v/>
      </c>
    </row>
    <row r="784" spans="1:12" x14ac:dyDescent="0.4">
      <c r="A784" s="27">
        <f>IFERROR(IF(AND(A777=A778,A778=A779,A779=A780,A780=A781,A781=A782,A782=A783),IF(A783+1&gt;MATCH(0,Input_Lieferant!$B$9:$B$158,-1),"",A783+1),A783),"")</f>
        <v>112</v>
      </c>
      <c r="B784" s="25" t="str">
        <f t="shared" si="24"/>
        <v>001</v>
      </c>
      <c r="C784" s="31"/>
      <c r="D784" s="31"/>
      <c r="F784" s="31"/>
      <c r="G784" s="31"/>
      <c r="H784" s="31"/>
      <c r="I784" s="26" t="str">
        <f t="shared" si="25"/>
        <v>V_BM_SBM</v>
      </c>
      <c r="J784" s="31"/>
      <c r="K784" s="31"/>
      <c r="L784" s="1" t="str">
        <f>_xlfn.IFNA(INDEX(Grunddaten!$A$1:$R$158,MATCH('MARA_KSSK - Klassenzuordnung'!A784,Grunddaten!$A:$A,0),MATCH('MARA_KSSK - Klassenzuordnung'!I784,Grunddaten!$8:$8,0))&amp;"","")</f>
        <v/>
      </c>
    </row>
    <row r="785" spans="1:12" x14ac:dyDescent="0.4">
      <c r="A785" s="27">
        <f>IFERROR(IF(AND(A778=A779,A779=A780,A780=A781,A781=A782,A782=A783,A783=A784),IF(A784+1&gt;MATCH(0,Input_Lieferant!$B$9:$B$158,-1),"",A784+1),A784),"")</f>
        <v>112</v>
      </c>
      <c r="B785" s="25" t="str">
        <f t="shared" si="24"/>
        <v>001</v>
      </c>
      <c r="C785" s="31"/>
      <c r="D785" s="31"/>
      <c r="F785" s="31"/>
      <c r="G785" s="31"/>
      <c r="H785" s="31"/>
      <c r="I785" s="26" t="str">
        <f t="shared" si="25"/>
        <v>V_EXPORTKONTROLLE</v>
      </c>
      <c r="J785" s="31"/>
      <c r="K785" s="31"/>
      <c r="L785" s="1" t="str">
        <f>IF("X"=_xlfn.IFNA(INDEX(Input_Lieferant!$A$9:$AS$158,MATCH('MARA_KSSK - Klassenzuordnung'!A785,Input_Lieferant!$B$9:$B$158,0),MATCH('MARA_KSSK - Klassenzuordnung'!I785,Input_Lieferant!$8:$8,0))&amp;"",""), "X", "")</f>
        <v/>
      </c>
    </row>
    <row r="786" spans="1:12" x14ac:dyDescent="0.4">
      <c r="A786" s="27">
        <f>IFERROR(IF(AND(A779=A780,A780=A781,A781=A782,A782=A783,A783=A784,A784=A785),IF(A785+1&gt;MATCH(0,Input_Lieferant!$B$9:$B$158,-1),"",A785+1),A785),"")</f>
        <v>113</v>
      </c>
      <c r="B786" s="25" t="str">
        <f t="shared" si="24"/>
        <v>001</v>
      </c>
      <c r="C786" s="31"/>
      <c r="D786" s="31"/>
      <c r="F786" s="31"/>
      <c r="G786" s="31"/>
      <c r="H786" s="31"/>
      <c r="I786" s="26" t="str">
        <f t="shared" si="25"/>
        <v>V_VERTEILUNG_PSD</v>
      </c>
      <c r="J786" s="31"/>
      <c r="K786" s="31"/>
      <c r="L786" s="1" t="str">
        <f>IF("X"=_xlfn.IFNA(INDEX(Grunddaten!$A$1:$R$158,MATCH('MARA_KSSK - Klassenzuordnung'!A786,Grunddaten!$A:$A,0),MATCH('MARA_KSSK - Klassenzuordnung'!I786,Grunddaten!$8:$8,0))&amp;"",""), "X", "")</f>
        <v>X</v>
      </c>
    </row>
    <row r="787" spans="1:12" x14ac:dyDescent="0.4">
      <c r="A787" s="27">
        <f>IFERROR(IF(AND(A780=A781,A781=A782,A782=A783,A783=A784,A784=A785,A785=A786),IF(A786+1&gt;MATCH(0,Input_Lieferant!$B$9:$B$158,-1),"",A786+1),A786),"")</f>
        <v>113</v>
      </c>
      <c r="B787" s="25" t="str">
        <f t="shared" si="24"/>
        <v>001</v>
      </c>
      <c r="C787" s="31"/>
      <c r="D787" s="31"/>
      <c r="F787" s="31"/>
      <c r="G787" s="31"/>
      <c r="H787" s="31"/>
      <c r="I787" s="26" t="str">
        <f t="shared" si="25"/>
        <v>V_VERTEILUNG_RUAG</v>
      </c>
      <c r="J787" s="31"/>
      <c r="K787" s="31"/>
      <c r="L787" s="1" t="str">
        <f>_xlfn.IFNA(INDEX(Grunddaten!$A$1:$R$158,MATCH('MARA_KSSK - Klassenzuordnung'!A787,Grunddaten!$A:$A,0),MATCH('MARA_KSSK - Klassenzuordnung'!I787,Grunddaten!$8:$8,0))&amp;"","")</f>
        <v>X</v>
      </c>
    </row>
    <row r="788" spans="1:12" x14ac:dyDescent="0.4">
      <c r="A788" s="27">
        <f>IFERROR(IF(AND(A781=A782,A782=A783,A783=A784,A784=A785,A785=A786,A786=A787),IF(A787+1&gt;MATCH(0,Input_Lieferant!$B$9:$B$158,-1),"",A787+1),A787),"")</f>
        <v>113</v>
      </c>
      <c r="B788" s="25" t="str">
        <f t="shared" si="24"/>
        <v>001</v>
      </c>
      <c r="C788" s="31"/>
      <c r="D788" s="31"/>
      <c r="F788" s="31"/>
      <c r="G788" s="31"/>
      <c r="H788" s="31"/>
      <c r="I788" s="26" t="str">
        <f t="shared" si="25"/>
        <v>V_ZUSATZDATEN</v>
      </c>
      <c r="J788" s="31"/>
      <c r="K788" s="31"/>
      <c r="L788" s="1" t="str">
        <f>_xlfn.IFNA(INDEX(Grunddaten!$A$1:$R$158,MATCH('MARA_KSSK - Klassenzuordnung'!A788,Grunddaten!$A:$A,0),MATCH('MARA_KSSK - Klassenzuordnung'!I788,Grunddaten!$8:$8,0))&amp;"","")</f>
        <v/>
      </c>
    </row>
    <row r="789" spans="1:12" x14ac:dyDescent="0.4">
      <c r="A789" s="27">
        <f>IFERROR(IF(AND(A782=A783,A783=A784,A784=A785,A785=A786,A786=A787,A787=A788),IF(A788+1&gt;MATCH(0,Input_Lieferant!$B$9:$B$158,-1),"",A788+1),A788),"")</f>
        <v>113</v>
      </c>
      <c r="B789" s="25" t="str">
        <f t="shared" si="24"/>
        <v>001</v>
      </c>
      <c r="C789" s="31"/>
      <c r="D789" s="31"/>
      <c r="F789" s="31"/>
      <c r="G789" s="31"/>
      <c r="H789" s="31"/>
      <c r="I789" s="26" t="str">
        <f t="shared" si="25"/>
        <v>V_AR_NUMMER</v>
      </c>
      <c r="J789" s="31"/>
      <c r="K789" s="31"/>
      <c r="L789" s="1" t="str">
        <f>_xlfn.IFNA(INDEX(Grunddaten!$A$1:$R$158,MATCH('MARA_KSSK - Klassenzuordnung'!A789,Grunddaten!$A:$A,0),MATCH('MARA_KSSK - Klassenzuordnung'!I789,Grunddaten!$8:$8,0))&amp;"","")</f>
        <v/>
      </c>
    </row>
    <row r="790" spans="1:12" x14ac:dyDescent="0.4">
      <c r="A790" s="27">
        <f>IFERROR(IF(AND(A783=A784,A784=A785,A785=A786,A786=A787,A787=A788,A788=A789),IF(A789+1&gt;MATCH(0,Input_Lieferant!$B$9:$B$158,-1),"",A789+1),A789),"")</f>
        <v>113</v>
      </c>
      <c r="B790" s="25" t="str">
        <f t="shared" si="24"/>
        <v>001</v>
      </c>
      <c r="C790" s="31"/>
      <c r="D790" s="31"/>
      <c r="F790" s="31"/>
      <c r="G790" s="31"/>
      <c r="H790" s="31"/>
      <c r="I790" s="26" t="str">
        <f t="shared" si="25"/>
        <v>V_VERTEILUNG</v>
      </c>
      <c r="J790" s="31"/>
      <c r="K790" s="31"/>
      <c r="L790" s="1" t="str">
        <f>_xlfn.IFNA(INDEX(Grunddaten!$A$1:$R$158,MATCH('MARA_KSSK - Klassenzuordnung'!A790,Grunddaten!$A:$A,0),MATCH('MARA_KSSK - Klassenzuordnung'!I790,Grunddaten!$8:$8,0))&amp;"","")</f>
        <v/>
      </c>
    </row>
    <row r="791" spans="1:12" x14ac:dyDescent="0.4">
      <c r="A791" s="27">
        <f>IFERROR(IF(AND(A784=A785,A785=A786,A786=A787,A787=A788,A788=A789,A789=A790),IF(A790+1&gt;MATCH(0,Input_Lieferant!$B$9:$B$158,-1),"",A790+1),A790),"")</f>
        <v>113</v>
      </c>
      <c r="B791" s="25" t="str">
        <f t="shared" si="24"/>
        <v>001</v>
      </c>
      <c r="C791" s="31"/>
      <c r="D791" s="31"/>
      <c r="F791" s="31"/>
      <c r="G791" s="31"/>
      <c r="H791" s="31"/>
      <c r="I791" s="26" t="str">
        <f t="shared" si="25"/>
        <v>V_BM_SBM</v>
      </c>
      <c r="J791" s="31"/>
      <c r="K791" s="31"/>
      <c r="L791" s="1" t="str">
        <f>_xlfn.IFNA(INDEX(Grunddaten!$A$1:$R$158,MATCH('MARA_KSSK - Klassenzuordnung'!A791,Grunddaten!$A:$A,0),MATCH('MARA_KSSK - Klassenzuordnung'!I791,Grunddaten!$8:$8,0))&amp;"","")</f>
        <v/>
      </c>
    </row>
    <row r="792" spans="1:12" x14ac:dyDescent="0.4">
      <c r="A792" s="27">
        <f>IFERROR(IF(AND(A785=A786,A786=A787,A787=A788,A788=A789,A789=A790,A790=A791),IF(A791+1&gt;MATCH(0,Input_Lieferant!$B$9:$B$158,-1),"",A791+1),A791),"")</f>
        <v>113</v>
      </c>
      <c r="B792" s="25" t="str">
        <f t="shared" si="24"/>
        <v>001</v>
      </c>
      <c r="C792" s="31"/>
      <c r="D792" s="31"/>
      <c r="F792" s="31"/>
      <c r="G792" s="31"/>
      <c r="H792" s="31"/>
      <c r="I792" s="26" t="str">
        <f t="shared" si="25"/>
        <v>V_EXPORTKONTROLLE</v>
      </c>
      <c r="J792" s="31"/>
      <c r="K792" s="31"/>
      <c r="L792" s="1" t="str">
        <f>IF("X"=_xlfn.IFNA(INDEX(Input_Lieferant!$A$9:$AS$158,MATCH('MARA_KSSK - Klassenzuordnung'!A792,Input_Lieferant!$B$9:$B$158,0),MATCH('MARA_KSSK - Klassenzuordnung'!I792,Input_Lieferant!$8:$8,0))&amp;"",""), "X", "")</f>
        <v/>
      </c>
    </row>
    <row r="793" spans="1:12" x14ac:dyDescent="0.4">
      <c r="A793" s="27">
        <f>IFERROR(IF(AND(A786=A787,A787=A788,A788=A789,A789=A790,A790=A791,A791=A792),IF(A792+1&gt;MATCH(0,Input_Lieferant!$B$9:$B$158,-1),"",A792+1),A792),"")</f>
        <v>114</v>
      </c>
      <c r="B793" s="25" t="str">
        <f t="shared" si="24"/>
        <v>001</v>
      </c>
      <c r="C793" s="31"/>
      <c r="D793" s="31"/>
      <c r="F793" s="31"/>
      <c r="G793" s="31"/>
      <c r="H793" s="31"/>
      <c r="I793" s="26" t="str">
        <f t="shared" si="25"/>
        <v>V_VERTEILUNG_PSD</v>
      </c>
      <c r="J793" s="31"/>
      <c r="K793" s="31"/>
      <c r="L793" s="1" t="str">
        <f>IF("X"=_xlfn.IFNA(INDEX(Grunddaten!$A$1:$R$158,MATCH('MARA_KSSK - Klassenzuordnung'!A793,Grunddaten!$A:$A,0),MATCH('MARA_KSSK - Klassenzuordnung'!I793,Grunddaten!$8:$8,0))&amp;"",""), "X", "")</f>
        <v/>
      </c>
    </row>
    <row r="794" spans="1:12" x14ac:dyDescent="0.4">
      <c r="A794" s="27">
        <f>IFERROR(IF(AND(A787=A788,A788=A789,A789=A790,A790=A791,A791=A792,A792=A793),IF(A793+1&gt;MATCH(0,Input_Lieferant!$B$9:$B$158,-1),"",A793+1),A793),"")</f>
        <v>114</v>
      </c>
      <c r="B794" s="25" t="str">
        <f t="shared" si="24"/>
        <v>001</v>
      </c>
      <c r="C794" s="31"/>
      <c r="D794" s="31"/>
      <c r="F794" s="31"/>
      <c r="G794" s="31"/>
      <c r="H794" s="31"/>
      <c r="I794" s="26" t="str">
        <f t="shared" si="25"/>
        <v>V_VERTEILUNG_RUAG</v>
      </c>
      <c r="J794" s="31"/>
      <c r="K794" s="31"/>
      <c r="L794" s="1" t="str">
        <f>_xlfn.IFNA(INDEX(Grunddaten!$A$1:$R$158,MATCH('MARA_KSSK - Klassenzuordnung'!A794,Grunddaten!$A:$A,0),MATCH('MARA_KSSK - Klassenzuordnung'!I794,Grunddaten!$8:$8,0))&amp;"","")</f>
        <v/>
      </c>
    </row>
    <row r="795" spans="1:12" x14ac:dyDescent="0.4">
      <c r="A795" s="27">
        <f>IFERROR(IF(AND(A788=A789,A789=A790,A790=A791,A791=A792,A792=A793,A793=A794),IF(A794+1&gt;MATCH(0,Input_Lieferant!$B$9:$B$158,-1),"",A794+1),A794),"")</f>
        <v>114</v>
      </c>
      <c r="B795" s="25" t="str">
        <f t="shared" si="24"/>
        <v>001</v>
      </c>
      <c r="C795" s="31"/>
      <c r="D795" s="31"/>
      <c r="F795" s="31"/>
      <c r="G795" s="31"/>
      <c r="H795" s="31"/>
      <c r="I795" s="26" t="str">
        <f t="shared" si="25"/>
        <v>V_ZUSATZDATEN</v>
      </c>
      <c r="J795" s="31"/>
      <c r="K795" s="31"/>
      <c r="L795" s="1" t="str">
        <f>_xlfn.IFNA(INDEX(Grunddaten!$A$1:$R$158,MATCH('MARA_KSSK - Klassenzuordnung'!A795,Grunddaten!$A:$A,0),MATCH('MARA_KSSK - Klassenzuordnung'!I795,Grunddaten!$8:$8,0))&amp;"","")</f>
        <v/>
      </c>
    </row>
    <row r="796" spans="1:12" x14ac:dyDescent="0.4">
      <c r="A796" s="27">
        <f>IFERROR(IF(AND(A789=A790,A790=A791,A791=A792,A792=A793,A793=A794,A794=A795),IF(A795+1&gt;MATCH(0,Input_Lieferant!$B$9:$B$158,-1),"",A795+1),A795),"")</f>
        <v>114</v>
      </c>
      <c r="B796" s="25" t="str">
        <f t="shared" si="24"/>
        <v>001</v>
      </c>
      <c r="C796" s="31"/>
      <c r="D796" s="31"/>
      <c r="F796" s="31"/>
      <c r="G796" s="31"/>
      <c r="H796" s="31"/>
      <c r="I796" s="26" t="str">
        <f t="shared" si="25"/>
        <v>V_AR_NUMMER</v>
      </c>
      <c r="J796" s="31"/>
      <c r="K796" s="31"/>
      <c r="L796" s="1" t="str">
        <f>_xlfn.IFNA(INDEX(Grunddaten!$A$1:$R$158,MATCH('MARA_KSSK - Klassenzuordnung'!A796,Grunddaten!$A:$A,0),MATCH('MARA_KSSK - Klassenzuordnung'!I796,Grunddaten!$8:$8,0))&amp;"","")</f>
        <v/>
      </c>
    </row>
    <row r="797" spans="1:12" x14ac:dyDescent="0.4">
      <c r="A797" s="27">
        <f>IFERROR(IF(AND(A790=A791,A791=A792,A792=A793,A793=A794,A794=A795,A795=A796),IF(A796+1&gt;MATCH(0,Input_Lieferant!$B$9:$B$158,-1),"",A796+1),A796),"")</f>
        <v>114</v>
      </c>
      <c r="B797" s="25" t="str">
        <f t="shared" si="24"/>
        <v>001</v>
      </c>
      <c r="C797" s="31"/>
      <c r="D797" s="31"/>
      <c r="F797" s="31"/>
      <c r="G797" s="31"/>
      <c r="H797" s="31"/>
      <c r="I797" s="26" t="str">
        <f t="shared" si="25"/>
        <v>V_VERTEILUNG</v>
      </c>
      <c r="J797" s="31"/>
      <c r="K797" s="31"/>
      <c r="L797" s="1" t="str">
        <f>_xlfn.IFNA(INDEX(Grunddaten!$A$1:$R$158,MATCH('MARA_KSSK - Klassenzuordnung'!A797,Grunddaten!$A:$A,0),MATCH('MARA_KSSK - Klassenzuordnung'!I797,Grunddaten!$8:$8,0))&amp;"","")</f>
        <v/>
      </c>
    </row>
    <row r="798" spans="1:12" x14ac:dyDescent="0.4">
      <c r="A798" s="27">
        <f>IFERROR(IF(AND(A791=A792,A792=A793,A793=A794,A794=A795,A795=A796,A796=A797),IF(A797+1&gt;MATCH(0,Input_Lieferant!$B$9:$B$158,-1),"",A797+1),A797),"")</f>
        <v>114</v>
      </c>
      <c r="B798" s="25" t="str">
        <f t="shared" si="24"/>
        <v>001</v>
      </c>
      <c r="C798" s="31"/>
      <c r="D798" s="31"/>
      <c r="F798" s="31"/>
      <c r="G798" s="31"/>
      <c r="H798" s="31"/>
      <c r="I798" s="26" t="str">
        <f t="shared" si="25"/>
        <v>V_BM_SBM</v>
      </c>
      <c r="J798" s="31"/>
      <c r="K798" s="31"/>
      <c r="L798" s="1" t="str">
        <f>_xlfn.IFNA(INDEX(Grunddaten!$A$1:$R$158,MATCH('MARA_KSSK - Klassenzuordnung'!A798,Grunddaten!$A:$A,0),MATCH('MARA_KSSK - Klassenzuordnung'!I798,Grunddaten!$8:$8,0))&amp;"","")</f>
        <v/>
      </c>
    </row>
    <row r="799" spans="1:12" x14ac:dyDescent="0.4">
      <c r="A799" s="27">
        <f>IFERROR(IF(AND(A792=A793,A793=A794,A794=A795,A795=A796,A796=A797,A797=A798),IF(A798+1&gt;MATCH(0,Input_Lieferant!$B$9:$B$158,-1),"",A798+1),A798),"")</f>
        <v>114</v>
      </c>
      <c r="B799" s="25" t="str">
        <f t="shared" si="24"/>
        <v>001</v>
      </c>
      <c r="C799" s="31"/>
      <c r="D799" s="31"/>
      <c r="F799" s="31"/>
      <c r="G799" s="31"/>
      <c r="H799" s="31"/>
      <c r="I799" s="26" t="str">
        <f t="shared" si="25"/>
        <v>V_EXPORTKONTROLLE</v>
      </c>
      <c r="J799" s="31"/>
      <c r="K799" s="31"/>
      <c r="L799" s="1" t="str">
        <f>IF("X"=_xlfn.IFNA(INDEX(Input_Lieferant!$A$9:$AS$158,MATCH('MARA_KSSK - Klassenzuordnung'!A799,Input_Lieferant!$B$9:$B$158,0),MATCH('MARA_KSSK - Klassenzuordnung'!I799,Input_Lieferant!$8:$8,0))&amp;"",""), "X", "")</f>
        <v/>
      </c>
    </row>
    <row r="800" spans="1:12" x14ac:dyDescent="0.4">
      <c r="A800" s="27">
        <f>IFERROR(IF(AND(A793=A794,A794=A795,A795=A796,A796=A797,A797=A798,A798=A799),IF(A799+1&gt;MATCH(0,Input_Lieferant!$B$9:$B$158,-1),"",A799+1),A799),"")</f>
        <v>115</v>
      </c>
      <c r="B800" s="25" t="str">
        <f t="shared" si="24"/>
        <v>001</v>
      </c>
      <c r="C800" s="31"/>
      <c r="D800" s="31"/>
      <c r="F800" s="31"/>
      <c r="G800" s="31"/>
      <c r="H800" s="31"/>
      <c r="I800" s="26" t="str">
        <f t="shared" si="25"/>
        <v>V_VERTEILUNG_PSD</v>
      </c>
      <c r="J800" s="31"/>
      <c r="K800" s="31"/>
      <c r="L800" s="1" t="str">
        <f>IF("X"=_xlfn.IFNA(INDEX(Grunddaten!$A$1:$R$158,MATCH('MARA_KSSK - Klassenzuordnung'!A800,Grunddaten!$A:$A,0),MATCH('MARA_KSSK - Klassenzuordnung'!I800,Grunddaten!$8:$8,0))&amp;"",""), "X", "")</f>
        <v>X</v>
      </c>
    </row>
    <row r="801" spans="1:12" x14ac:dyDescent="0.4">
      <c r="A801" s="27">
        <f>IFERROR(IF(AND(A794=A795,A795=A796,A796=A797,A797=A798,A798=A799,A799=A800),IF(A800+1&gt;MATCH(0,Input_Lieferant!$B$9:$B$158,-1),"",A800+1),A800),"")</f>
        <v>115</v>
      </c>
      <c r="B801" s="25" t="str">
        <f t="shared" si="24"/>
        <v>001</v>
      </c>
      <c r="C801" s="31"/>
      <c r="D801" s="31"/>
      <c r="F801" s="31"/>
      <c r="G801" s="31"/>
      <c r="H801" s="31"/>
      <c r="I801" s="26" t="str">
        <f t="shared" si="25"/>
        <v>V_VERTEILUNG_RUAG</v>
      </c>
      <c r="J801" s="31"/>
      <c r="K801" s="31"/>
      <c r="L801" s="1" t="str">
        <f>_xlfn.IFNA(INDEX(Grunddaten!$A$1:$R$158,MATCH('MARA_KSSK - Klassenzuordnung'!A801,Grunddaten!$A:$A,0),MATCH('MARA_KSSK - Klassenzuordnung'!I801,Grunddaten!$8:$8,0))&amp;"","")</f>
        <v/>
      </c>
    </row>
    <row r="802" spans="1:12" x14ac:dyDescent="0.4">
      <c r="A802" s="27">
        <f>IFERROR(IF(AND(A795=A796,A796=A797,A797=A798,A798=A799,A799=A800,A800=A801),IF(A801+1&gt;MATCH(0,Input_Lieferant!$B$9:$B$158,-1),"",A801+1),A801),"")</f>
        <v>115</v>
      </c>
      <c r="B802" s="25" t="str">
        <f t="shared" si="24"/>
        <v>001</v>
      </c>
      <c r="C802" s="31"/>
      <c r="D802" s="31"/>
      <c r="F802" s="31"/>
      <c r="G802" s="31"/>
      <c r="H802" s="31"/>
      <c r="I802" s="26" t="str">
        <f t="shared" si="25"/>
        <v>V_ZUSATZDATEN</v>
      </c>
      <c r="J802" s="31"/>
      <c r="K802" s="31"/>
      <c r="L802" s="1" t="str">
        <f>_xlfn.IFNA(INDEX(Grunddaten!$A$1:$R$158,MATCH('MARA_KSSK - Klassenzuordnung'!A802,Grunddaten!$A:$A,0),MATCH('MARA_KSSK - Klassenzuordnung'!I802,Grunddaten!$8:$8,0))&amp;"","")</f>
        <v/>
      </c>
    </row>
    <row r="803" spans="1:12" x14ac:dyDescent="0.4">
      <c r="A803" s="27">
        <f>IFERROR(IF(AND(A796=A797,A797=A798,A798=A799,A799=A800,A800=A801,A801=A802),IF(A802+1&gt;MATCH(0,Input_Lieferant!$B$9:$B$158,-1),"",A802+1),A802),"")</f>
        <v>115</v>
      </c>
      <c r="B803" s="25" t="str">
        <f t="shared" si="24"/>
        <v>001</v>
      </c>
      <c r="C803" s="31"/>
      <c r="D803" s="31"/>
      <c r="F803" s="31"/>
      <c r="G803" s="31"/>
      <c r="H803" s="31"/>
      <c r="I803" s="26" t="str">
        <f t="shared" si="25"/>
        <v>V_AR_NUMMER</v>
      </c>
      <c r="J803" s="31"/>
      <c r="K803" s="31"/>
      <c r="L803" s="1" t="str">
        <f>_xlfn.IFNA(INDEX(Grunddaten!$A$1:$R$158,MATCH('MARA_KSSK - Klassenzuordnung'!A803,Grunddaten!$A:$A,0),MATCH('MARA_KSSK - Klassenzuordnung'!I803,Grunddaten!$8:$8,0))&amp;"","")</f>
        <v/>
      </c>
    </row>
    <row r="804" spans="1:12" x14ac:dyDescent="0.4">
      <c r="A804" s="27">
        <f>IFERROR(IF(AND(A797=A798,A798=A799,A799=A800,A800=A801,A801=A802,A802=A803),IF(A803+1&gt;MATCH(0,Input_Lieferant!$B$9:$B$158,-1),"",A803+1),A803),"")</f>
        <v>115</v>
      </c>
      <c r="B804" s="25" t="str">
        <f t="shared" si="24"/>
        <v>001</v>
      </c>
      <c r="C804" s="31"/>
      <c r="D804" s="31"/>
      <c r="F804" s="31"/>
      <c r="G804" s="31"/>
      <c r="H804" s="31"/>
      <c r="I804" s="26" t="str">
        <f t="shared" si="25"/>
        <v>V_VERTEILUNG</v>
      </c>
      <c r="J804" s="31"/>
      <c r="K804" s="31"/>
      <c r="L804" s="1" t="str">
        <f>_xlfn.IFNA(INDEX(Grunddaten!$A$1:$R$158,MATCH('MARA_KSSK - Klassenzuordnung'!A804,Grunddaten!$A:$A,0),MATCH('MARA_KSSK - Klassenzuordnung'!I804,Grunddaten!$8:$8,0))&amp;"","")</f>
        <v/>
      </c>
    </row>
    <row r="805" spans="1:12" x14ac:dyDescent="0.4">
      <c r="A805" s="27">
        <f>IFERROR(IF(AND(A798=A799,A799=A800,A800=A801,A801=A802,A802=A803,A803=A804),IF(A804+1&gt;MATCH(0,Input_Lieferant!$B$9:$B$158,-1),"",A804+1),A804),"")</f>
        <v>115</v>
      </c>
      <c r="B805" s="25" t="str">
        <f t="shared" si="24"/>
        <v>001</v>
      </c>
      <c r="C805" s="31"/>
      <c r="D805" s="31"/>
      <c r="F805" s="31"/>
      <c r="G805" s="31"/>
      <c r="H805" s="31"/>
      <c r="I805" s="26" t="str">
        <f t="shared" si="25"/>
        <v>V_BM_SBM</v>
      </c>
      <c r="J805" s="31"/>
      <c r="K805" s="31"/>
      <c r="L805" s="1" t="str">
        <f>_xlfn.IFNA(INDEX(Grunddaten!$A$1:$R$158,MATCH('MARA_KSSK - Klassenzuordnung'!A805,Grunddaten!$A:$A,0),MATCH('MARA_KSSK - Klassenzuordnung'!I805,Grunddaten!$8:$8,0))&amp;"","")</f>
        <v/>
      </c>
    </row>
    <row r="806" spans="1:12" x14ac:dyDescent="0.4">
      <c r="A806" s="27">
        <f>IFERROR(IF(AND(A799=A800,A800=A801,A801=A802,A802=A803,A803=A804,A804=A805),IF(A805+1&gt;MATCH(0,Input_Lieferant!$B$9:$B$158,-1),"",A805+1),A805),"")</f>
        <v>115</v>
      </c>
      <c r="B806" s="25" t="str">
        <f t="shared" si="24"/>
        <v>001</v>
      </c>
      <c r="C806" s="31"/>
      <c r="D806" s="31"/>
      <c r="F806" s="31"/>
      <c r="G806" s="31"/>
      <c r="H806" s="31"/>
      <c r="I806" s="26" t="str">
        <f t="shared" si="25"/>
        <v>V_EXPORTKONTROLLE</v>
      </c>
      <c r="J806" s="31"/>
      <c r="K806" s="31"/>
      <c r="L806" s="1" t="str">
        <f>IF("X"=_xlfn.IFNA(INDEX(Input_Lieferant!$A$9:$AS$158,MATCH('MARA_KSSK - Klassenzuordnung'!A806,Input_Lieferant!$B$9:$B$158,0),MATCH('MARA_KSSK - Klassenzuordnung'!I806,Input_Lieferant!$8:$8,0))&amp;"",""), "X", "")</f>
        <v/>
      </c>
    </row>
    <row r="807" spans="1:12" x14ac:dyDescent="0.4">
      <c r="A807" s="27">
        <f>IFERROR(IF(AND(A800=A801,A801=A802,A802=A803,A803=A804,A804=A805,A805=A806),IF(A806+1&gt;MATCH(0,Input_Lieferant!$B$9:$B$158,-1),"",A806+1),A806),"")</f>
        <v>116</v>
      </c>
      <c r="B807" s="25" t="str">
        <f t="shared" si="24"/>
        <v>001</v>
      </c>
      <c r="C807" s="31"/>
      <c r="D807" s="31"/>
      <c r="F807" s="31"/>
      <c r="G807" s="31"/>
      <c r="H807" s="31"/>
      <c r="I807" s="26" t="str">
        <f t="shared" si="25"/>
        <v>V_VERTEILUNG_PSD</v>
      </c>
      <c r="J807" s="31"/>
      <c r="K807" s="31"/>
      <c r="L807" s="1" t="str">
        <f>IF("X"=_xlfn.IFNA(INDEX(Grunddaten!$A$1:$R$158,MATCH('MARA_KSSK - Klassenzuordnung'!A807,Grunddaten!$A:$A,0),MATCH('MARA_KSSK - Klassenzuordnung'!I807,Grunddaten!$8:$8,0))&amp;"",""), "X", "")</f>
        <v/>
      </c>
    </row>
    <row r="808" spans="1:12" x14ac:dyDescent="0.4">
      <c r="A808" s="27">
        <f>IFERROR(IF(AND(A801=A802,A802=A803,A803=A804,A804=A805,A805=A806,A806=A807),IF(A807+1&gt;MATCH(0,Input_Lieferant!$B$9:$B$158,-1),"",A807+1),A807),"")</f>
        <v>116</v>
      </c>
      <c r="B808" s="25" t="str">
        <f t="shared" si="24"/>
        <v>001</v>
      </c>
      <c r="C808" s="31"/>
      <c r="D808" s="31"/>
      <c r="F808" s="31"/>
      <c r="G808" s="31"/>
      <c r="H808" s="31"/>
      <c r="I808" s="26" t="str">
        <f t="shared" si="25"/>
        <v>V_VERTEILUNG_RUAG</v>
      </c>
      <c r="J808" s="31"/>
      <c r="K808" s="31"/>
      <c r="L808" s="1" t="str">
        <f>_xlfn.IFNA(INDEX(Grunddaten!$A$1:$R$158,MATCH('MARA_KSSK - Klassenzuordnung'!A808,Grunddaten!$A:$A,0),MATCH('MARA_KSSK - Klassenzuordnung'!I808,Grunddaten!$8:$8,0))&amp;"","")</f>
        <v>X</v>
      </c>
    </row>
    <row r="809" spans="1:12" x14ac:dyDescent="0.4">
      <c r="A809" s="27">
        <f>IFERROR(IF(AND(A802=A803,A803=A804,A804=A805,A805=A806,A806=A807,A807=A808),IF(A808+1&gt;MATCH(0,Input_Lieferant!$B$9:$B$158,-1),"",A808+1),A808),"")</f>
        <v>116</v>
      </c>
      <c r="B809" s="25" t="str">
        <f t="shared" si="24"/>
        <v>001</v>
      </c>
      <c r="C809" s="31"/>
      <c r="D809" s="31"/>
      <c r="F809" s="31"/>
      <c r="G809" s="31"/>
      <c r="H809" s="31"/>
      <c r="I809" s="26" t="str">
        <f t="shared" si="25"/>
        <v>V_ZUSATZDATEN</v>
      </c>
      <c r="J809" s="31"/>
      <c r="K809" s="31"/>
      <c r="L809" s="1" t="str">
        <f>_xlfn.IFNA(INDEX(Grunddaten!$A$1:$R$158,MATCH('MARA_KSSK - Klassenzuordnung'!A809,Grunddaten!$A:$A,0),MATCH('MARA_KSSK - Klassenzuordnung'!I809,Grunddaten!$8:$8,0))&amp;"","")</f>
        <v/>
      </c>
    </row>
    <row r="810" spans="1:12" x14ac:dyDescent="0.4">
      <c r="A810" s="27">
        <f>IFERROR(IF(AND(A803=A804,A804=A805,A805=A806,A806=A807,A807=A808,A808=A809),IF(A809+1&gt;MATCH(0,Input_Lieferant!$B$9:$B$158,-1),"",A809+1),A809),"")</f>
        <v>116</v>
      </c>
      <c r="B810" s="25" t="str">
        <f t="shared" si="24"/>
        <v>001</v>
      </c>
      <c r="C810" s="31"/>
      <c r="D810" s="31"/>
      <c r="F810" s="31"/>
      <c r="G810" s="31"/>
      <c r="H810" s="31"/>
      <c r="I810" s="26" t="str">
        <f t="shared" si="25"/>
        <v>V_AR_NUMMER</v>
      </c>
      <c r="J810" s="31"/>
      <c r="K810" s="31"/>
      <c r="L810" s="1" t="str">
        <f>_xlfn.IFNA(INDEX(Grunddaten!$A$1:$R$158,MATCH('MARA_KSSK - Klassenzuordnung'!A810,Grunddaten!$A:$A,0),MATCH('MARA_KSSK - Klassenzuordnung'!I810,Grunddaten!$8:$8,0))&amp;"","")</f>
        <v/>
      </c>
    </row>
    <row r="811" spans="1:12" x14ac:dyDescent="0.4">
      <c r="A811" s="27">
        <f>IFERROR(IF(AND(A804=A805,A805=A806,A806=A807,A807=A808,A808=A809,A809=A810),IF(A810+1&gt;MATCH(0,Input_Lieferant!$B$9:$B$158,-1),"",A810+1),A810),"")</f>
        <v>116</v>
      </c>
      <c r="B811" s="25" t="str">
        <f t="shared" si="24"/>
        <v>001</v>
      </c>
      <c r="C811" s="31"/>
      <c r="D811" s="31"/>
      <c r="F811" s="31"/>
      <c r="G811" s="31"/>
      <c r="H811" s="31"/>
      <c r="I811" s="26" t="str">
        <f t="shared" si="25"/>
        <v>V_VERTEILUNG</v>
      </c>
      <c r="J811" s="31"/>
      <c r="K811" s="31"/>
      <c r="L811" s="1" t="str">
        <f>_xlfn.IFNA(INDEX(Grunddaten!$A$1:$R$158,MATCH('MARA_KSSK - Klassenzuordnung'!A811,Grunddaten!$A:$A,0),MATCH('MARA_KSSK - Klassenzuordnung'!I811,Grunddaten!$8:$8,0))&amp;"","")</f>
        <v/>
      </c>
    </row>
    <row r="812" spans="1:12" x14ac:dyDescent="0.4">
      <c r="A812" s="27">
        <f>IFERROR(IF(AND(A805=A806,A806=A807,A807=A808,A808=A809,A809=A810,A810=A811),IF(A811+1&gt;MATCH(0,Input_Lieferant!$B$9:$B$158,-1),"",A811+1),A811),"")</f>
        <v>116</v>
      </c>
      <c r="B812" s="25" t="str">
        <f t="shared" si="24"/>
        <v>001</v>
      </c>
      <c r="C812" s="31"/>
      <c r="D812" s="31"/>
      <c r="F812" s="31"/>
      <c r="G812" s="31"/>
      <c r="H812" s="31"/>
      <c r="I812" s="26" t="str">
        <f t="shared" si="25"/>
        <v>V_BM_SBM</v>
      </c>
      <c r="J812" s="31"/>
      <c r="K812" s="31"/>
      <c r="L812" s="1" t="str">
        <f>_xlfn.IFNA(INDEX(Grunddaten!$A$1:$R$158,MATCH('MARA_KSSK - Klassenzuordnung'!A812,Grunddaten!$A:$A,0),MATCH('MARA_KSSK - Klassenzuordnung'!I812,Grunddaten!$8:$8,0))&amp;"","")</f>
        <v/>
      </c>
    </row>
    <row r="813" spans="1:12" x14ac:dyDescent="0.4">
      <c r="A813" s="27">
        <f>IFERROR(IF(AND(A806=A807,A807=A808,A808=A809,A809=A810,A810=A811,A811=A812),IF(A812+1&gt;MATCH(0,Input_Lieferant!$B$9:$B$158,-1),"",A812+1),A812),"")</f>
        <v>116</v>
      </c>
      <c r="B813" s="25" t="str">
        <f t="shared" si="24"/>
        <v>001</v>
      </c>
      <c r="C813" s="31"/>
      <c r="D813" s="31"/>
      <c r="F813" s="31"/>
      <c r="G813" s="31"/>
      <c r="H813" s="31"/>
      <c r="I813" s="26" t="str">
        <f t="shared" si="25"/>
        <v>V_EXPORTKONTROLLE</v>
      </c>
      <c r="J813" s="31"/>
      <c r="K813" s="31"/>
      <c r="L813" s="1" t="str">
        <f>IF("X"=_xlfn.IFNA(INDEX(Input_Lieferant!$A$9:$AS$158,MATCH('MARA_KSSK - Klassenzuordnung'!A813,Input_Lieferant!$B$9:$B$158,0),MATCH('MARA_KSSK - Klassenzuordnung'!I813,Input_Lieferant!$8:$8,0))&amp;"",""), "X", "")</f>
        <v/>
      </c>
    </row>
    <row r="814" spans="1:12" x14ac:dyDescent="0.4">
      <c r="A814" s="27">
        <f>IFERROR(IF(AND(A807=A808,A808=A809,A809=A810,A810=A811,A811=A812,A812=A813),IF(A813+1&gt;MATCH(0,Input_Lieferant!$B$9:$B$158,-1),"",A813+1),A813),"")</f>
        <v>117</v>
      </c>
      <c r="B814" s="25" t="str">
        <f t="shared" si="24"/>
        <v>001</v>
      </c>
      <c r="C814" s="31"/>
      <c r="D814" s="31"/>
      <c r="F814" s="31"/>
      <c r="G814" s="31"/>
      <c r="H814" s="31"/>
      <c r="I814" s="26" t="str">
        <f t="shared" si="25"/>
        <v>V_VERTEILUNG_PSD</v>
      </c>
      <c r="J814" s="31"/>
      <c r="K814" s="31"/>
      <c r="L814" s="1" t="str">
        <f>IF("X"=_xlfn.IFNA(INDEX(Grunddaten!$A$1:$R$158,MATCH('MARA_KSSK - Klassenzuordnung'!A814,Grunddaten!$A:$A,0),MATCH('MARA_KSSK - Klassenzuordnung'!I814,Grunddaten!$8:$8,0))&amp;"",""), "X", "")</f>
        <v>X</v>
      </c>
    </row>
    <row r="815" spans="1:12" x14ac:dyDescent="0.4">
      <c r="A815" s="27">
        <f>IFERROR(IF(AND(A808=A809,A809=A810,A810=A811,A811=A812,A812=A813,A813=A814),IF(A814+1&gt;MATCH(0,Input_Lieferant!$B$9:$B$158,-1),"",A814+1),A814),"")</f>
        <v>117</v>
      </c>
      <c r="B815" s="25" t="str">
        <f t="shared" si="24"/>
        <v>001</v>
      </c>
      <c r="C815" s="31"/>
      <c r="D815" s="31"/>
      <c r="F815" s="31"/>
      <c r="G815" s="31"/>
      <c r="H815" s="31"/>
      <c r="I815" s="26" t="str">
        <f t="shared" si="25"/>
        <v>V_VERTEILUNG_RUAG</v>
      </c>
      <c r="J815" s="31"/>
      <c r="K815" s="31"/>
      <c r="L815" s="1" t="str">
        <f>_xlfn.IFNA(INDEX(Grunddaten!$A$1:$R$158,MATCH('MARA_KSSK - Klassenzuordnung'!A815,Grunddaten!$A:$A,0),MATCH('MARA_KSSK - Klassenzuordnung'!I815,Grunddaten!$8:$8,0))&amp;"","")</f>
        <v>X</v>
      </c>
    </row>
    <row r="816" spans="1:12" x14ac:dyDescent="0.4">
      <c r="A816" s="27">
        <f>IFERROR(IF(AND(A809=A810,A810=A811,A811=A812,A812=A813,A813=A814,A814=A815),IF(A815+1&gt;MATCH(0,Input_Lieferant!$B$9:$B$158,-1),"",A815+1),A815),"")</f>
        <v>117</v>
      </c>
      <c r="B816" s="25" t="str">
        <f t="shared" si="24"/>
        <v>001</v>
      </c>
      <c r="C816" s="31"/>
      <c r="D816" s="31"/>
      <c r="F816" s="31"/>
      <c r="G816" s="31"/>
      <c r="H816" s="31"/>
      <c r="I816" s="26" t="str">
        <f t="shared" si="25"/>
        <v>V_ZUSATZDATEN</v>
      </c>
      <c r="J816" s="31"/>
      <c r="K816" s="31"/>
      <c r="L816" s="1" t="str">
        <f>_xlfn.IFNA(INDEX(Grunddaten!$A$1:$R$158,MATCH('MARA_KSSK - Klassenzuordnung'!A816,Grunddaten!$A:$A,0),MATCH('MARA_KSSK - Klassenzuordnung'!I816,Grunddaten!$8:$8,0))&amp;"","")</f>
        <v/>
      </c>
    </row>
    <row r="817" spans="1:12" x14ac:dyDescent="0.4">
      <c r="A817" s="27">
        <f>IFERROR(IF(AND(A810=A811,A811=A812,A812=A813,A813=A814,A814=A815,A815=A816),IF(A816+1&gt;MATCH(0,Input_Lieferant!$B$9:$B$158,-1),"",A816+1),A816),"")</f>
        <v>117</v>
      </c>
      <c r="B817" s="25" t="str">
        <f t="shared" si="24"/>
        <v>001</v>
      </c>
      <c r="C817" s="31"/>
      <c r="D817" s="31"/>
      <c r="F817" s="31"/>
      <c r="G817" s="31"/>
      <c r="H817" s="31"/>
      <c r="I817" s="26" t="str">
        <f t="shared" si="25"/>
        <v>V_AR_NUMMER</v>
      </c>
      <c r="J817" s="31"/>
      <c r="K817" s="31"/>
      <c r="L817" s="1" t="str">
        <f>_xlfn.IFNA(INDEX(Grunddaten!$A$1:$R$158,MATCH('MARA_KSSK - Klassenzuordnung'!A817,Grunddaten!$A:$A,0),MATCH('MARA_KSSK - Klassenzuordnung'!I817,Grunddaten!$8:$8,0))&amp;"","")</f>
        <v/>
      </c>
    </row>
    <row r="818" spans="1:12" x14ac:dyDescent="0.4">
      <c r="A818" s="27">
        <f>IFERROR(IF(AND(A811=A812,A812=A813,A813=A814,A814=A815,A815=A816,A816=A817),IF(A817+1&gt;MATCH(0,Input_Lieferant!$B$9:$B$158,-1),"",A817+1),A817),"")</f>
        <v>117</v>
      </c>
      <c r="B818" s="25" t="str">
        <f t="shared" si="24"/>
        <v>001</v>
      </c>
      <c r="C818" s="31"/>
      <c r="D818" s="31"/>
      <c r="F818" s="31"/>
      <c r="G818" s="31"/>
      <c r="H818" s="31"/>
      <c r="I818" s="26" t="str">
        <f t="shared" si="25"/>
        <v>V_VERTEILUNG</v>
      </c>
      <c r="J818" s="31"/>
      <c r="K818" s="31"/>
      <c r="L818" s="1" t="str">
        <f>_xlfn.IFNA(INDEX(Grunddaten!$A$1:$R$158,MATCH('MARA_KSSK - Klassenzuordnung'!A818,Grunddaten!$A:$A,0),MATCH('MARA_KSSK - Klassenzuordnung'!I818,Grunddaten!$8:$8,0))&amp;"","")</f>
        <v/>
      </c>
    </row>
    <row r="819" spans="1:12" x14ac:dyDescent="0.4">
      <c r="A819" s="27">
        <f>IFERROR(IF(AND(A812=A813,A813=A814,A814=A815,A815=A816,A816=A817,A817=A818),IF(A818+1&gt;MATCH(0,Input_Lieferant!$B$9:$B$158,-1),"",A818+1),A818),"")</f>
        <v>117</v>
      </c>
      <c r="B819" s="25" t="str">
        <f t="shared" si="24"/>
        <v>001</v>
      </c>
      <c r="C819" s="31"/>
      <c r="D819" s="31"/>
      <c r="F819" s="31"/>
      <c r="G819" s="31"/>
      <c r="H819" s="31"/>
      <c r="I819" s="26" t="str">
        <f t="shared" si="25"/>
        <v>V_BM_SBM</v>
      </c>
      <c r="J819" s="31"/>
      <c r="K819" s="31"/>
      <c r="L819" s="1" t="str">
        <f>_xlfn.IFNA(INDEX(Grunddaten!$A$1:$R$158,MATCH('MARA_KSSK - Klassenzuordnung'!A819,Grunddaten!$A:$A,0),MATCH('MARA_KSSK - Klassenzuordnung'!I819,Grunddaten!$8:$8,0))&amp;"","")</f>
        <v/>
      </c>
    </row>
    <row r="820" spans="1:12" x14ac:dyDescent="0.4">
      <c r="A820" s="27">
        <f>IFERROR(IF(AND(A813=A814,A814=A815,A815=A816,A816=A817,A817=A818,A818=A819),IF(A819+1&gt;MATCH(0,Input_Lieferant!$B$9:$B$158,-1),"",A819+1),A819),"")</f>
        <v>117</v>
      </c>
      <c r="B820" s="25" t="str">
        <f t="shared" si="24"/>
        <v>001</v>
      </c>
      <c r="C820" s="31"/>
      <c r="D820" s="31"/>
      <c r="F820" s="31"/>
      <c r="G820" s="31"/>
      <c r="H820" s="31"/>
      <c r="I820" s="26" t="str">
        <f t="shared" si="25"/>
        <v>V_EXPORTKONTROLLE</v>
      </c>
      <c r="J820" s="31"/>
      <c r="K820" s="31"/>
      <c r="L820" s="1" t="str">
        <f>IF("X"=_xlfn.IFNA(INDEX(Input_Lieferant!$A$9:$AS$158,MATCH('MARA_KSSK - Klassenzuordnung'!A820,Input_Lieferant!$B$9:$B$158,0),MATCH('MARA_KSSK - Klassenzuordnung'!I820,Input_Lieferant!$8:$8,0))&amp;"",""), "X", "")</f>
        <v/>
      </c>
    </row>
    <row r="821" spans="1:12" x14ac:dyDescent="0.4">
      <c r="A821" s="27">
        <f>IFERROR(IF(AND(A814=A815,A815=A816,A816=A817,A817=A818,A818=A819,A819=A820),IF(A820+1&gt;MATCH(0,Input_Lieferant!$B$9:$B$158,-1),"",A820+1),A820),"")</f>
        <v>118</v>
      </c>
      <c r="B821" s="25" t="str">
        <f t="shared" si="24"/>
        <v>001</v>
      </c>
      <c r="C821" s="31"/>
      <c r="D821" s="31"/>
      <c r="F821" s="31"/>
      <c r="G821" s="31"/>
      <c r="H821" s="31"/>
      <c r="I821" s="26" t="str">
        <f t="shared" si="25"/>
        <v>V_VERTEILUNG_PSD</v>
      </c>
      <c r="J821" s="31"/>
      <c r="K821" s="31"/>
      <c r="L821" s="1" t="str">
        <f>IF("X"=_xlfn.IFNA(INDEX(Grunddaten!$A$1:$R$158,MATCH('MARA_KSSK - Klassenzuordnung'!A821,Grunddaten!$A:$A,0),MATCH('MARA_KSSK - Klassenzuordnung'!I821,Grunddaten!$8:$8,0))&amp;"",""), "X", "")</f>
        <v/>
      </c>
    </row>
    <row r="822" spans="1:12" x14ac:dyDescent="0.4">
      <c r="A822" s="27">
        <f>IFERROR(IF(AND(A815=A816,A816=A817,A817=A818,A818=A819,A819=A820,A820=A821),IF(A821+1&gt;MATCH(0,Input_Lieferant!$B$9:$B$158,-1),"",A821+1),A821),"")</f>
        <v>118</v>
      </c>
      <c r="B822" s="25" t="str">
        <f t="shared" si="24"/>
        <v>001</v>
      </c>
      <c r="C822" s="31"/>
      <c r="D822" s="31"/>
      <c r="F822" s="31"/>
      <c r="G822" s="31"/>
      <c r="H822" s="31"/>
      <c r="I822" s="26" t="str">
        <f t="shared" si="25"/>
        <v>V_VERTEILUNG_RUAG</v>
      </c>
      <c r="J822" s="31"/>
      <c r="K822" s="31"/>
      <c r="L822" s="1" t="str">
        <f>_xlfn.IFNA(INDEX(Grunddaten!$A$1:$R$158,MATCH('MARA_KSSK - Klassenzuordnung'!A822,Grunddaten!$A:$A,0),MATCH('MARA_KSSK - Klassenzuordnung'!I822,Grunddaten!$8:$8,0))&amp;"","")</f>
        <v>X</v>
      </c>
    </row>
    <row r="823" spans="1:12" x14ac:dyDescent="0.4">
      <c r="A823" s="27">
        <f>IFERROR(IF(AND(A816=A817,A817=A818,A818=A819,A819=A820,A820=A821,A821=A822),IF(A822+1&gt;MATCH(0,Input_Lieferant!$B$9:$B$158,-1),"",A822+1),A822),"")</f>
        <v>118</v>
      </c>
      <c r="B823" s="25" t="str">
        <f t="shared" si="24"/>
        <v>001</v>
      </c>
      <c r="C823" s="31"/>
      <c r="D823" s="31"/>
      <c r="F823" s="31"/>
      <c r="G823" s="31"/>
      <c r="H823" s="31"/>
      <c r="I823" s="26" t="str">
        <f t="shared" si="25"/>
        <v>V_ZUSATZDATEN</v>
      </c>
      <c r="J823" s="31"/>
      <c r="K823" s="31"/>
      <c r="L823" s="1" t="str">
        <f>_xlfn.IFNA(INDEX(Grunddaten!$A$1:$R$158,MATCH('MARA_KSSK - Klassenzuordnung'!A823,Grunddaten!$A:$A,0),MATCH('MARA_KSSK - Klassenzuordnung'!I823,Grunddaten!$8:$8,0))&amp;"","")</f>
        <v/>
      </c>
    </row>
    <row r="824" spans="1:12" x14ac:dyDescent="0.4">
      <c r="A824" s="27">
        <f>IFERROR(IF(AND(A817=A818,A818=A819,A819=A820,A820=A821,A821=A822,A822=A823),IF(A823+1&gt;MATCH(0,Input_Lieferant!$B$9:$B$158,-1),"",A823+1),A823),"")</f>
        <v>118</v>
      </c>
      <c r="B824" s="25" t="str">
        <f t="shared" si="24"/>
        <v>001</v>
      </c>
      <c r="C824" s="31"/>
      <c r="D824" s="31"/>
      <c r="F824" s="31"/>
      <c r="G824" s="31"/>
      <c r="H824" s="31"/>
      <c r="I824" s="26" t="str">
        <f t="shared" si="25"/>
        <v>V_AR_NUMMER</v>
      </c>
      <c r="J824" s="31"/>
      <c r="K824" s="31"/>
      <c r="L824" s="1" t="str">
        <f>_xlfn.IFNA(INDEX(Grunddaten!$A$1:$R$158,MATCH('MARA_KSSK - Klassenzuordnung'!A824,Grunddaten!$A:$A,0),MATCH('MARA_KSSK - Klassenzuordnung'!I824,Grunddaten!$8:$8,0))&amp;"","")</f>
        <v/>
      </c>
    </row>
    <row r="825" spans="1:12" x14ac:dyDescent="0.4">
      <c r="A825" s="27">
        <f>IFERROR(IF(AND(A818=A819,A819=A820,A820=A821,A821=A822,A822=A823,A823=A824),IF(A824+1&gt;MATCH(0,Input_Lieferant!$B$9:$B$158,-1),"",A824+1),A824),"")</f>
        <v>118</v>
      </c>
      <c r="B825" s="25" t="str">
        <f t="shared" si="24"/>
        <v>001</v>
      </c>
      <c r="C825" s="31"/>
      <c r="D825" s="31"/>
      <c r="F825" s="31"/>
      <c r="G825" s="31"/>
      <c r="H825" s="31"/>
      <c r="I825" s="26" t="str">
        <f t="shared" si="25"/>
        <v>V_VERTEILUNG</v>
      </c>
      <c r="J825" s="31"/>
      <c r="K825" s="31"/>
      <c r="L825" s="1" t="str">
        <f>_xlfn.IFNA(INDEX(Grunddaten!$A$1:$R$158,MATCH('MARA_KSSK - Klassenzuordnung'!A825,Grunddaten!$A:$A,0),MATCH('MARA_KSSK - Klassenzuordnung'!I825,Grunddaten!$8:$8,0))&amp;"","")</f>
        <v/>
      </c>
    </row>
    <row r="826" spans="1:12" x14ac:dyDescent="0.4">
      <c r="A826" s="27">
        <f>IFERROR(IF(AND(A819=A820,A820=A821,A821=A822,A822=A823,A823=A824,A824=A825),IF(A825+1&gt;MATCH(0,Input_Lieferant!$B$9:$B$158,-1),"",A825+1),A825),"")</f>
        <v>118</v>
      </c>
      <c r="B826" s="25" t="str">
        <f t="shared" si="24"/>
        <v>001</v>
      </c>
      <c r="C826" s="31"/>
      <c r="D826" s="31"/>
      <c r="F826" s="31"/>
      <c r="G826" s="31"/>
      <c r="H826" s="31"/>
      <c r="I826" s="26" t="str">
        <f t="shared" si="25"/>
        <v>V_BM_SBM</v>
      </c>
      <c r="J826" s="31"/>
      <c r="K826" s="31"/>
      <c r="L826" s="1" t="str">
        <f>_xlfn.IFNA(INDEX(Grunddaten!$A$1:$R$158,MATCH('MARA_KSSK - Klassenzuordnung'!A826,Grunddaten!$A:$A,0),MATCH('MARA_KSSK - Klassenzuordnung'!I826,Grunddaten!$8:$8,0))&amp;"","")</f>
        <v/>
      </c>
    </row>
    <row r="827" spans="1:12" x14ac:dyDescent="0.4">
      <c r="A827" s="27">
        <f>IFERROR(IF(AND(A820=A821,A821=A822,A822=A823,A823=A824,A824=A825,A825=A826),IF(A826+1&gt;MATCH(0,Input_Lieferant!$B$9:$B$158,-1),"",A826+1),A826),"")</f>
        <v>118</v>
      </c>
      <c r="B827" s="25" t="str">
        <f t="shared" si="24"/>
        <v>001</v>
      </c>
      <c r="C827" s="31"/>
      <c r="D827" s="31"/>
      <c r="F827" s="31"/>
      <c r="G827" s="31"/>
      <c r="H827" s="31"/>
      <c r="I827" s="26" t="str">
        <f t="shared" si="25"/>
        <v>V_EXPORTKONTROLLE</v>
      </c>
      <c r="J827" s="31"/>
      <c r="K827" s="31"/>
      <c r="L827" s="1" t="str">
        <f>IF("X"=_xlfn.IFNA(INDEX(Input_Lieferant!$A$9:$AS$158,MATCH('MARA_KSSK - Klassenzuordnung'!A827,Input_Lieferant!$B$9:$B$158,0),MATCH('MARA_KSSK - Klassenzuordnung'!I827,Input_Lieferant!$8:$8,0))&amp;"",""), "X", "")</f>
        <v/>
      </c>
    </row>
    <row r="828" spans="1:12" x14ac:dyDescent="0.4">
      <c r="A828" s="27">
        <f>IFERROR(IF(AND(A821=A822,A822=A823,A823=A824,A824=A825,A825=A826,A826=A827),IF(A827+1&gt;MATCH(0,Input_Lieferant!$B$9:$B$158,-1),"",A827+1),A827),"")</f>
        <v>119</v>
      </c>
      <c r="B828" s="25" t="str">
        <f t="shared" si="24"/>
        <v>001</v>
      </c>
      <c r="C828" s="31"/>
      <c r="D828" s="31"/>
      <c r="F828" s="31"/>
      <c r="G828" s="31"/>
      <c r="H828" s="31"/>
      <c r="I828" s="26" t="str">
        <f t="shared" si="25"/>
        <v>V_VERTEILUNG_PSD</v>
      </c>
      <c r="J828" s="31"/>
      <c r="K828" s="31"/>
      <c r="L828" s="1" t="str">
        <f>IF("X"=_xlfn.IFNA(INDEX(Grunddaten!$A$1:$R$158,MATCH('MARA_KSSK - Klassenzuordnung'!A828,Grunddaten!$A:$A,0),MATCH('MARA_KSSK - Klassenzuordnung'!I828,Grunddaten!$8:$8,0))&amp;"",""), "X", "")</f>
        <v/>
      </c>
    </row>
    <row r="829" spans="1:12" x14ac:dyDescent="0.4">
      <c r="A829" s="27">
        <f>IFERROR(IF(AND(A822=A823,A823=A824,A824=A825,A825=A826,A826=A827,A827=A828),IF(A828+1&gt;MATCH(0,Input_Lieferant!$B$9:$B$158,-1),"",A828+1),A828),"")</f>
        <v>119</v>
      </c>
      <c r="B829" s="25" t="str">
        <f t="shared" si="24"/>
        <v>001</v>
      </c>
      <c r="C829" s="31"/>
      <c r="D829" s="31"/>
      <c r="F829" s="31"/>
      <c r="G829" s="31"/>
      <c r="H829" s="31"/>
      <c r="I829" s="26" t="str">
        <f t="shared" si="25"/>
        <v>V_VERTEILUNG_RUAG</v>
      </c>
      <c r="J829" s="31"/>
      <c r="K829" s="31"/>
      <c r="L829" s="1" t="str">
        <f>_xlfn.IFNA(INDEX(Grunddaten!$A$1:$R$158,MATCH('MARA_KSSK - Klassenzuordnung'!A829,Grunddaten!$A:$A,0),MATCH('MARA_KSSK - Klassenzuordnung'!I829,Grunddaten!$8:$8,0))&amp;"","")</f>
        <v/>
      </c>
    </row>
    <row r="830" spans="1:12" x14ac:dyDescent="0.4">
      <c r="A830" s="27">
        <f>IFERROR(IF(AND(A823=A824,A824=A825,A825=A826,A826=A827,A827=A828,A828=A829),IF(A829+1&gt;MATCH(0,Input_Lieferant!$B$9:$B$158,-1),"",A829+1),A829),"")</f>
        <v>119</v>
      </c>
      <c r="B830" s="25" t="str">
        <f t="shared" si="24"/>
        <v>001</v>
      </c>
      <c r="C830" s="31"/>
      <c r="D830" s="31"/>
      <c r="F830" s="31"/>
      <c r="G830" s="31"/>
      <c r="H830" s="31"/>
      <c r="I830" s="26" t="str">
        <f t="shared" si="25"/>
        <v>V_ZUSATZDATEN</v>
      </c>
      <c r="J830" s="31"/>
      <c r="K830" s="31"/>
      <c r="L830" s="1" t="str">
        <f>_xlfn.IFNA(INDEX(Grunddaten!$A$1:$R$158,MATCH('MARA_KSSK - Klassenzuordnung'!A830,Grunddaten!$A:$A,0),MATCH('MARA_KSSK - Klassenzuordnung'!I830,Grunddaten!$8:$8,0))&amp;"","")</f>
        <v/>
      </c>
    </row>
    <row r="831" spans="1:12" x14ac:dyDescent="0.4">
      <c r="A831" s="27">
        <f>IFERROR(IF(AND(A824=A825,A825=A826,A826=A827,A827=A828,A828=A829,A829=A830),IF(A830+1&gt;MATCH(0,Input_Lieferant!$B$9:$B$158,-1),"",A830+1),A830),"")</f>
        <v>119</v>
      </c>
      <c r="B831" s="25" t="str">
        <f t="shared" si="24"/>
        <v>001</v>
      </c>
      <c r="C831" s="31"/>
      <c r="D831" s="31"/>
      <c r="F831" s="31"/>
      <c r="G831" s="31"/>
      <c r="H831" s="31"/>
      <c r="I831" s="26" t="str">
        <f t="shared" si="25"/>
        <v>V_AR_NUMMER</v>
      </c>
      <c r="J831" s="31"/>
      <c r="K831" s="31"/>
      <c r="L831" s="1" t="str">
        <f>_xlfn.IFNA(INDEX(Grunddaten!$A$1:$R$158,MATCH('MARA_KSSK - Klassenzuordnung'!A831,Grunddaten!$A:$A,0),MATCH('MARA_KSSK - Klassenzuordnung'!I831,Grunddaten!$8:$8,0))&amp;"","")</f>
        <v/>
      </c>
    </row>
    <row r="832" spans="1:12" x14ac:dyDescent="0.4">
      <c r="A832" s="27">
        <f>IFERROR(IF(AND(A825=A826,A826=A827,A827=A828,A828=A829,A829=A830,A830=A831),IF(A831+1&gt;MATCH(0,Input_Lieferant!$B$9:$B$158,-1),"",A831+1),A831),"")</f>
        <v>119</v>
      </c>
      <c r="B832" s="25" t="str">
        <f t="shared" si="24"/>
        <v>001</v>
      </c>
      <c r="C832" s="31"/>
      <c r="D832" s="31"/>
      <c r="F832" s="31"/>
      <c r="G832" s="31"/>
      <c r="H832" s="31"/>
      <c r="I832" s="26" t="str">
        <f t="shared" si="25"/>
        <v>V_VERTEILUNG</v>
      </c>
      <c r="J832" s="31"/>
      <c r="K832" s="31"/>
      <c r="L832" s="1" t="str">
        <f>_xlfn.IFNA(INDEX(Grunddaten!$A$1:$R$158,MATCH('MARA_KSSK - Klassenzuordnung'!A832,Grunddaten!$A:$A,0),MATCH('MARA_KSSK - Klassenzuordnung'!I832,Grunddaten!$8:$8,0))&amp;"","")</f>
        <v/>
      </c>
    </row>
    <row r="833" spans="1:12" x14ac:dyDescent="0.4">
      <c r="A833" s="27">
        <f>IFERROR(IF(AND(A826=A827,A827=A828,A828=A829,A829=A830,A830=A831,A831=A832),IF(A832+1&gt;MATCH(0,Input_Lieferant!$B$9:$B$158,-1),"",A832+1),A832),"")</f>
        <v>119</v>
      </c>
      <c r="B833" s="25" t="str">
        <f t="shared" si="24"/>
        <v>001</v>
      </c>
      <c r="C833" s="31"/>
      <c r="D833" s="31"/>
      <c r="F833" s="31"/>
      <c r="G833" s="31"/>
      <c r="H833" s="31"/>
      <c r="I833" s="26" t="str">
        <f t="shared" si="25"/>
        <v>V_BM_SBM</v>
      </c>
      <c r="J833" s="31"/>
      <c r="K833" s="31"/>
      <c r="L833" s="1" t="str">
        <f>_xlfn.IFNA(INDEX(Grunddaten!$A$1:$R$158,MATCH('MARA_KSSK - Klassenzuordnung'!A833,Grunddaten!$A:$A,0),MATCH('MARA_KSSK - Klassenzuordnung'!I833,Grunddaten!$8:$8,0))&amp;"","")</f>
        <v/>
      </c>
    </row>
    <row r="834" spans="1:12" x14ac:dyDescent="0.4">
      <c r="A834" s="27">
        <f>IFERROR(IF(AND(A827=A828,A828=A829,A829=A830,A830=A831,A831=A832,A832=A833),IF(A833+1&gt;MATCH(0,Input_Lieferant!$B$9:$B$158,-1),"",A833+1),A833),"")</f>
        <v>119</v>
      </c>
      <c r="B834" s="25" t="str">
        <f t="shared" ref="B834:B897" si="26">IF(A834="","","001")</f>
        <v>001</v>
      </c>
      <c r="C834" s="31"/>
      <c r="D834" s="31"/>
      <c r="F834" s="31"/>
      <c r="G834" s="31"/>
      <c r="H834" s="31"/>
      <c r="I834" s="26" t="str">
        <f t="shared" si="25"/>
        <v>V_EXPORTKONTROLLE</v>
      </c>
      <c r="J834" s="31"/>
      <c r="K834" s="31"/>
      <c r="L834" s="1" t="str">
        <f>IF("X"=_xlfn.IFNA(INDEX(Input_Lieferant!$A$9:$AS$158,MATCH('MARA_KSSK - Klassenzuordnung'!A834,Input_Lieferant!$B$9:$B$158,0),MATCH('MARA_KSSK - Klassenzuordnung'!I834,Input_Lieferant!$8:$8,0))&amp;"",""), "X", "")</f>
        <v/>
      </c>
    </row>
    <row r="835" spans="1:12" x14ac:dyDescent="0.4">
      <c r="A835" s="27">
        <f>IFERROR(IF(AND(A828=A829,A829=A830,A830=A831,A831=A832,A832=A833,A833=A834),IF(A834+1&gt;MATCH(0,Input_Lieferant!$B$9:$B$158,-1),"",A834+1),A834),"")</f>
        <v>120</v>
      </c>
      <c r="B835" s="25" t="str">
        <f t="shared" si="26"/>
        <v>001</v>
      </c>
      <c r="C835" s="31"/>
      <c r="D835" s="31"/>
      <c r="F835" s="31"/>
      <c r="G835" s="31"/>
      <c r="H835" s="31"/>
      <c r="I835" s="26" t="str">
        <f t="shared" si="25"/>
        <v>V_VERTEILUNG_PSD</v>
      </c>
      <c r="J835" s="31"/>
      <c r="K835" s="31"/>
      <c r="L835" s="1" t="str">
        <f>IF("X"=_xlfn.IFNA(INDEX(Grunddaten!$A$1:$R$158,MATCH('MARA_KSSK - Klassenzuordnung'!A835,Grunddaten!$A:$A,0),MATCH('MARA_KSSK - Klassenzuordnung'!I835,Grunddaten!$8:$8,0))&amp;"",""), "X", "")</f>
        <v>X</v>
      </c>
    </row>
    <row r="836" spans="1:12" x14ac:dyDescent="0.4">
      <c r="A836" s="27">
        <f>IFERROR(IF(AND(A829=A830,A830=A831,A831=A832,A832=A833,A833=A834,A834=A835),IF(A835+1&gt;MATCH(0,Input_Lieferant!$B$9:$B$158,-1),"",A835+1),A835),"")</f>
        <v>120</v>
      </c>
      <c r="B836" s="25" t="str">
        <f t="shared" si="26"/>
        <v>001</v>
      </c>
      <c r="C836" s="31"/>
      <c r="D836" s="31"/>
      <c r="F836" s="31"/>
      <c r="G836" s="31"/>
      <c r="H836" s="31"/>
      <c r="I836" s="26" t="str">
        <f t="shared" si="25"/>
        <v>V_VERTEILUNG_RUAG</v>
      </c>
      <c r="J836" s="31"/>
      <c r="K836" s="31"/>
      <c r="L836" s="1" t="str">
        <f>_xlfn.IFNA(INDEX(Grunddaten!$A$1:$R$158,MATCH('MARA_KSSK - Klassenzuordnung'!A836,Grunddaten!$A:$A,0),MATCH('MARA_KSSK - Klassenzuordnung'!I836,Grunddaten!$8:$8,0))&amp;"","")</f>
        <v/>
      </c>
    </row>
    <row r="837" spans="1:12" x14ac:dyDescent="0.4">
      <c r="A837" s="27">
        <f>IFERROR(IF(AND(A830=A831,A831=A832,A832=A833,A833=A834,A834=A835,A835=A836),IF(A836+1&gt;MATCH(0,Input_Lieferant!$B$9:$B$158,-1),"",A836+1),A836),"")</f>
        <v>120</v>
      </c>
      <c r="B837" s="25" t="str">
        <f t="shared" si="26"/>
        <v>001</v>
      </c>
      <c r="C837" s="31"/>
      <c r="D837" s="31"/>
      <c r="F837" s="31"/>
      <c r="G837" s="31"/>
      <c r="H837" s="31"/>
      <c r="I837" s="26" t="str">
        <f t="shared" si="25"/>
        <v>V_ZUSATZDATEN</v>
      </c>
      <c r="J837" s="31"/>
      <c r="K837" s="31"/>
      <c r="L837" s="1" t="str">
        <f>_xlfn.IFNA(INDEX(Grunddaten!$A$1:$R$158,MATCH('MARA_KSSK - Klassenzuordnung'!A837,Grunddaten!$A:$A,0),MATCH('MARA_KSSK - Klassenzuordnung'!I837,Grunddaten!$8:$8,0))&amp;"","")</f>
        <v/>
      </c>
    </row>
    <row r="838" spans="1:12" x14ac:dyDescent="0.4">
      <c r="A838" s="27">
        <f>IFERROR(IF(AND(A831=A832,A832=A833,A833=A834,A834=A835,A835=A836,A836=A837),IF(A837+1&gt;MATCH(0,Input_Lieferant!$B$9:$B$158,-1),"",A837+1),A837),"")</f>
        <v>120</v>
      </c>
      <c r="B838" s="25" t="str">
        <f t="shared" si="26"/>
        <v>001</v>
      </c>
      <c r="C838" s="31"/>
      <c r="D838" s="31"/>
      <c r="F838" s="31"/>
      <c r="G838" s="31"/>
      <c r="H838" s="31"/>
      <c r="I838" s="26" t="str">
        <f t="shared" si="25"/>
        <v>V_AR_NUMMER</v>
      </c>
      <c r="J838" s="31"/>
      <c r="K838" s="31"/>
      <c r="L838" s="1" t="str">
        <f>_xlfn.IFNA(INDEX(Grunddaten!$A$1:$R$158,MATCH('MARA_KSSK - Klassenzuordnung'!A838,Grunddaten!$A:$A,0),MATCH('MARA_KSSK - Klassenzuordnung'!I838,Grunddaten!$8:$8,0))&amp;"","")</f>
        <v/>
      </c>
    </row>
    <row r="839" spans="1:12" x14ac:dyDescent="0.4">
      <c r="A839" s="27">
        <f>IFERROR(IF(AND(A832=A833,A833=A834,A834=A835,A835=A836,A836=A837,A837=A838),IF(A838+1&gt;MATCH(0,Input_Lieferant!$B$9:$B$158,-1),"",A838+1),A838),"")</f>
        <v>120</v>
      </c>
      <c r="B839" s="25" t="str">
        <f t="shared" si="26"/>
        <v>001</v>
      </c>
      <c r="C839" s="31"/>
      <c r="D839" s="31"/>
      <c r="F839" s="31"/>
      <c r="G839" s="31"/>
      <c r="H839" s="31"/>
      <c r="I839" s="26" t="str">
        <f t="shared" si="25"/>
        <v>V_VERTEILUNG</v>
      </c>
      <c r="J839" s="31"/>
      <c r="K839" s="31"/>
      <c r="L839" s="1" t="str">
        <f>_xlfn.IFNA(INDEX(Grunddaten!$A$1:$R$158,MATCH('MARA_KSSK - Klassenzuordnung'!A839,Grunddaten!$A:$A,0),MATCH('MARA_KSSK - Klassenzuordnung'!I839,Grunddaten!$8:$8,0))&amp;"","")</f>
        <v/>
      </c>
    </row>
    <row r="840" spans="1:12" x14ac:dyDescent="0.4">
      <c r="A840" s="27">
        <f>IFERROR(IF(AND(A833=A834,A834=A835,A835=A836,A836=A837,A837=A838,A838=A839),IF(A839+1&gt;MATCH(0,Input_Lieferant!$B$9:$B$158,-1),"",A839+1),A839),"")</f>
        <v>120</v>
      </c>
      <c r="B840" s="25" t="str">
        <f t="shared" si="26"/>
        <v>001</v>
      </c>
      <c r="C840" s="31"/>
      <c r="D840" s="31"/>
      <c r="F840" s="31"/>
      <c r="G840" s="31"/>
      <c r="H840" s="31"/>
      <c r="I840" s="26" t="str">
        <f t="shared" si="25"/>
        <v>V_BM_SBM</v>
      </c>
      <c r="J840" s="31"/>
      <c r="K840" s="31"/>
      <c r="L840" s="1" t="str">
        <f>_xlfn.IFNA(INDEX(Grunddaten!$A$1:$R$158,MATCH('MARA_KSSK - Klassenzuordnung'!A840,Grunddaten!$A:$A,0),MATCH('MARA_KSSK - Klassenzuordnung'!I840,Grunddaten!$8:$8,0))&amp;"","")</f>
        <v/>
      </c>
    </row>
    <row r="841" spans="1:12" x14ac:dyDescent="0.4">
      <c r="A841" s="27">
        <f>IFERROR(IF(AND(A834=A835,A835=A836,A836=A837,A837=A838,A838=A839,A839=A840),IF(A840+1&gt;MATCH(0,Input_Lieferant!$B$9:$B$158,-1),"",A840+1),A840),"")</f>
        <v>120</v>
      </c>
      <c r="B841" s="25" t="str">
        <f t="shared" si="26"/>
        <v>001</v>
      </c>
      <c r="C841" s="31"/>
      <c r="D841" s="31"/>
      <c r="F841" s="31"/>
      <c r="G841" s="31"/>
      <c r="H841" s="31"/>
      <c r="I841" s="26" t="str">
        <f t="shared" ref="I841:I904" si="27">IF(A841="","",I834)</f>
        <v>V_EXPORTKONTROLLE</v>
      </c>
      <c r="J841" s="31"/>
      <c r="K841" s="31"/>
      <c r="L841" s="1" t="str">
        <f>IF("X"=_xlfn.IFNA(INDEX(Input_Lieferant!$A$9:$AS$158,MATCH('MARA_KSSK - Klassenzuordnung'!A841,Input_Lieferant!$B$9:$B$158,0),MATCH('MARA_KSSK - Klassenzuordnung'!I841,Input_Lieferant!$8:$8,0))&amp;"",""), "X", "")</f>
        <v/>
      </c>
    </row>
    <row r="842" spans="1:12" x14ac:dyDescent="0.4">
      <c r="A842" s="27">
        <f>IFERROR(IF(AND(A835=A836,A836=A837,A837=A838,A838=A839,A839=A840,A840=A841),IF(A841+1&gt;MATCH(0,Input_Lieferant!$B$9:$B$158,-1),"",A841+1),A841),"")</f>
        <v>121</v>
      </c>
      <c r="B842" s="25" t="str">
        <f t="shared" si="26"/>
        <v>001</v>
      </c>
      <c r="C842" s="31"/>
      <c r="D842" s="31"/>
      <c r="F842" s="31"/>
      <c r="G842" s="31"/>
      <c r="H842" s="31"/>
      <c r="I842" s="26" t="str">
        <f t="shared" si="27"/>
        <v>V_VERTEILUNG_PSD</v>
      </c>
      <c r="J842" s="31"/>
      <c r="K842" s="31"/>
      <c r="L842" s="1" t="str">
        <f>IF("X"=_xlfn.IFNA(INDEX(Grunddaten!$A$1:$R$158,MATCH('MARA_KSSK - Klassenzuordnung'!A842,Grunddaten!$A:$A,0),MATCH('MARA_KSSK - Klassenzuordnung'!I842,Grunddaten!$8:$8,0))&amp;"",""), "X", "")</f>
        <v>X</v>
      </c>
    </row>
    <row r="843" spans="1:12" x14ac:dyDescent="0.4">
      <c r="A843" s="27">
        <f>IFERROR(IF(AND(A836=A837,A837=A838,A838=A839,A839=A840,A840=A841,A841=A842),IF(A842+1&gt;MATCH(0,Input_Lieferant!$B$9:$B$158,-1),"",A842+1),A842),"")</f>
        <v>121</v>
      </c>
      <c r="B843" s="25" t="str">
        <f t="shared" si="26"/>
        <v>001</v>
      </c>
      <c r="C843" s="31"/>
      <c r="D843" s="31"/>
      <c r="F843" s="31"/>
      <c r="G843" s="31"/>
      <c r="H843" s="31"/>
      <c r="I843" s="26" t="str">
        <f t="shared" si="27"/>
        <v>V_VERTEILUNG_RUAG</v>
      </c>
      <c r="J843" s="31"/>
      <c r="K843" s="31"/>
      <c r="L843" s="1" t="str">
        <f>_xlfn.IFNA(INDEX(Grunddaten!$A$1:$R$158,MATCH('MARA_KSSK - Klassenzuordnung'!A843,Grunddaten!$A:$A,0),MATCH('MARA_KSSK - Klassenzuordnung'!I843,Grunddaten!$8:$8,0))&amp;"","")</f>
        <v/>
      </c>
    </row>
    <row r="844" spans="1:12" x14ac:dyDescent="0.4">
      <c r="A844" s="27">
        <f>IFERROR(IF(AND(A837=A838,A838=A839,A839=A840,A840=A841,A841=A842,A842=A843),IF(A843+1&gt;MATCH(0,Input_Lieferant!$B$9:$B$158,-1),"",A843+1),A843),"")</f>
        <v>121</v>
      </c>
      <c r="B844" s="25" t="str">
        <f t="shared" si="26"/>
        <v>001</v>
      </c>
      <c r="C844" s="31"/>
      <c r="D844" s="31"/>
      <c r="F844" s="31"/>
      <c r="G844" s="31"/>
      <c r="H844" s="31"/>
      <c r="I844" s="26" t="str">
        <f t="shared" si="27"/>
        <v>V_ZUSATZDATEN</v>
      </c>
      <c r="J844" s="31"/>
      <c r="K844" s="31"/>
      <c r="L844" s="1" t="str">
        <f>_xlfn.IFNA(INDEX(Grunddaten!$A$1:$R$158,MATCH('MARA_KSSK - Klassenzuordnung'!A844,Grunddaten!$A:$A,0),MATCH('MARA_KSSK - Klassenzuordnung'!I844,Grunddaten!$8:$8,0))&amp;"","")</f>
        <v/>
      </c>
    </row>
    <row r="845" spans="1:12" x14ac:dyDescent="0.4">
      <c r="A845" s="27">
        <f>IFERROR(IF(AND(A838=A839,A839=A840,A840=A841,A841=A842,A842=A843,A843=A844),IF(A844+1&gt;MATCH(0,Input_Lieferant!$B$9:$B$158,-1),"",A844+1),A844),"")</f>
        <v>121</v>
      </c>
      <c r="B845" s="25" t="str">
        <f t="shared" si="26"/>
        <v>001</v>
      </c>
      <c r="C845" s="31"/>
      <c r="D845" s="31"/>
      <c r="F845" s="31"/>
      <c r="G845" s="31"/>
      <c r="H845" s="31"/>
      <c r="I845" s="26" t="str">
        <f t="shared" si="27"/>
        <v>V_AR_NUMMER</v>
      </c>
      <c r="J845" s="31"/>
      <c r="K845" s="31"/>
      <c r="L845" s="1" t="str">
        <f>_xlfn.IFNA(INDEX(Grunddaten!$A$1:$R$158,MATCH('MARA_KSSK - Klassenzuordnung'!A845,Grunddaten!$A:$A,0),MATCH('MARA_KSSK - Klassenzuordnung'!I845,Grunddaten!$8:$8,0))&amp;"","")</f>
        <v/>
      </c>
    </row>
    <row r="846" spans="1:12" x14ac:dyDescent="0.4">
      <c r="A846" s="27">
        <f>IFERROR(IF(AND(A839=A840,A840=A841,A841=A842,A842=A843,A843=A844,A844=A845),IF(A845+1&gt;MATCH(0,Input_Lieferant!$B$9:$B$158,-1),"",A845+1),A845),"")</f>
        <v>121</v>
      </c>
      <c r="B846" s="25" t="str">
        <f t="shared" si="26"/>
        <v>001</v>
      </c>
      <c r="C846" s="31"/>
      <c r="D846" s="31"/>
      <c r="F846" s="31"/>
      <c r="G846" s="31"/>
      <c r="H846" s="31"/>
      <c r="I846" s="26" t="str">
        <f t="shared" si="27"/>
        <v>V_VERTEILUNG</v>
      </c>
      <c r="J846" s="31"/>
      <c r="K846" s="31"/>
      <c r="L846" s="1" t="str">
        <f>_xlfn.IFNA(INDEX(Grunddaten!$A$1:$R$158,MATCH('MARA_KSSK - Klassenzuordnung'!A846,Grunddaten!$A:$A,0),MATCH('MARA_KSSK - Klassenzuordnung'!I846,Grunddaten!$8:$8,0))&amp;"","")</f>
        <v/>
      </c>
    </row>
    <row r="847" spans="1:12" x14ac:dyDescent="0.4">
      <c r="A847" s="27">
        <f>IFERROR(IF(AND(A840=A841,A841=A842,A842=A843,A843=A844,A844=A845,A845=A846),IF(A846+1&gt;MATCH(0,Input_Lieferant!$B$9:$B$158,-1),"",A846+1),A846),"")</f>
        <v>121</v>
      </c>
      <c r="B847" s="25" t="str">
        <f t="shared" si="26"/>
        <v>001</v>
      </c>
      <c r="C847" s="31"/>
      <c r="D847" s="31"/>
      <c r="F847" s="31"/>
      <c r="G847" s="31"/>
      <c r="H847" s="31"/>
      <c r="I847" s="26" t="str">
        <f t="shared" si="27"/>
        <v>V_BM_SBM</v>
      </c>
      <c r="J847" s="31"/>
      <c r="K847" s="31"/>
      <c r="L847" s="1" t="str">
        <f>_xlfn.IFNA(INDEX(Grunddaten!$A$1:$R$158,MATCH('MARA_KSSK - Klassenzuordnung'!A847,Grunddaten!$A:$A,0),MATCH('MARA_KSSK - Klassenzuordnung'!I847,Grunddaten!$8:$8,0))&amp;"","")</f>
        <v/>
      </c>
    </row>
    <row r="848" spans="1:12" x14ac:dyDescent="0.4">
      <c r="A848" s="27">
        <f>IFERROR(IF(AND(A841=A842,A842=A843,A843=A844,A844=A845,A845=A846,A846=A847),IF(A847+1&gt;MATCH(0,Input_Lieferant!$B$9:$B$158,-1),"",A847+1),A847),"")</f>
        <v>121</v>
      </c>
      <c r="B848" s="25" t="str">
        <f t="shared" si="26"/>
        <v>001</v>
      </c>
      <c r="C848" s="31"/>
      <c r="D848" s="31"/>
      <c r="F848" s="31"/>
      <c r="G848" s="31"/>
      <c r="H848" s="31"/>
      <c r="I848" s="26" t="str">
        <f t="shared" si="27"/>
        <v>V_EXPORTKONTROLLE</v>
      </c>
      <c r="J848" s="31"/>
      <c r="K848" s="31"/>
      <c r="L848" s="1" t="str">
        <f>IF("X"=_xlfn.IFNA(INDEX(Input_Lieferant!$A$9:$AS$158,MATCH('MARA_KSSK - Klassenzuordnung'!A848,Input_Lieferant!$B$9:$B$158,0),MATCH('MARA_KSSK - Klassenzuordnung'!I848,Input_Lieferant!$8:$8,0))&amp;"",""), "X", "")</f>
        <v/>
      </c>
    </row>
    <row r="849" spans="1:12" x14ac:dyDescent="0.4">
      <c r="A849" s="27">
        <f>IFERROR(IF(AND(A842=A843,A843=A844,A844=A845,A845=A846,A846=A847,A847=A848),IF(A848+1&gt;MATCH(0,Input_Lieferant!$B$9:$B$158,-1),"",A848+1),A848),"")</f>
        <v>122</v>
      </c>
      <c r="B849" s="25" t="str">
        <f t="shared" si="26"/>
        <v>001</v>
      </c>
      <c r="C849" s="31"/>
      <c r="D849" s="31"/>
      <c r="F849" s="31"/>
      <c r="G849" s="31"/>
      <c r="H849" s="31"/>
      <c r="I849" s="26" t="str">
        <f t="shared" si="27"/>
        <v>V_VERTEILUNG_PSD</v>
      </c>
      <c r="J849" s="31"/>
      <c r="K849" s="31"/>
      <c r="L849" s="1" t="str">
        <f>IF("X"=_xlfn.IFNA(INDEX(Grunddaten!$A$1:$R$158,MATCH('MARA_KSSK - Klassenzuordnung'!A849,Grunddaten!$A:$A,0),MATCH('MARA_KSSK - Klassenzuordnung'!I849,Grunddaten!$8:$8,0))&amp;"",""), "X", "")</f>
        <v>X</v>
      </c>
    </row>
    <row r="850" spans="1:12" x14ac:dyDescent="0.4">
      <c r="A850" s="27">
        <f>IFERROR(IF(AND(A843=A844,A844=A845,A845=A846,A846=A847,A847=A848,A848=A849),IF(A849+1&gt;MATCH(0,Input_Lieferant!$B$9:$B$158,-1),"",A849+1),A849),"")</f>
        <v>122</v>
      </c>
      <c r="B850" s="25" t="str">
        <f t="shared" si="26"/>
        <v>001</v>
      </c>
      <c r="C850" s="31"/>
      <c r="D850" s="31"/>
      <c r="F850" s="31"/>
      <c r="G850" s="31"/>
      <c r="H850" s="31"/>
      <c r="I850" s="26" t="str">
        <f t="shared" si="27"/>
        <v>V_VERTEILUNG_RUAG</v>
      </c>
      <c r="J850" s="31"/>
      <c r="K850" s="31"/>
      <c r="L850" s="1" t="str">
        <f>_xlfn.IFNA(INDEX(Grunddaten!$A$1:$R$158,MATCH('MARA_KSSK - Klassenzuordnung'!A850,Grunddaten!$A:$A,0),MATCH('MARA_KSSK - Klassenzuordnung'!I850,Grunddaten!$8:$8,0))&amp;"","")</f>
        <v/>
      </c>
    </row>
    <row r="851" spans="1:12" x14ac:dyDescent="0.4">
      <c r="A851" s="27">
        <f>IFERROR(IF(AND(A844=A845,A845=A846,A846=A847,A847=A848,A848=A849,A849=A850),IF(A850+1&gt;MATCH(0,Input_Lieferant!$B$9:$B$158,-1),"",A850+1),A850),"")</f>
        <v>122</v>
      </c>
      <c r="B851" s="25" t="str">
        <f t="shared" si="26"/>
        <v>001</v>
      </c>
      <c r="C851" s="31"/>
      <c r="D851" s="31"/>
      <c r="F851" s="31"/>
      <c r="G851" s="31"/>
      <c r="H851" s="31"/>
      <c r="I851" s="26" t="str">
        <f t="shared" si="27"/>
        <v>V_ZUSATZDATEN</v>
      </c>
      <c r="J851" s="31"/>
      <c r="K851" s="31"/>
      <c r="L851" s="1" t="str">
        <f>_xlfn.IFNA(INDEX(Grunddaten!$A$1:$R$158,MATCH('MARA_KSSK - Klassenzuordnung'!A851,Grunddaten!$A:$A,0),MATCH('MARA_KSSK - Klassenzuordnung'!I851,Grunddaten!$8:$8,0))&amp;"","")</f>
        <v/>
      </c>
    </row>
    <row r="852" spans="1:12" x14ac:dyDescent="0.4">
      <c r="A852" s="27">
        <f>IFERROR(IF(AND(A845=A846,A846=A847,A847=A848,A848=A849,A849=A850,A850=A851),IF(A851+1&gt;MATCH(0,Input_Lieferant!$B$9:$B$158,-1),"",A851+1),A851),"")</f>
        <v>122</v>
      </c>
      <c r="B852" s="25" t="str">
        <f t="shared" si="26"/>
        <v>001</v>
      </c>
      <c r="C852" s="31"/>
      <c r="D852" s="31"/>
      <c r="F852" s="31"/>
      <c r="G852" s="31"/>
      <c r="H852" s="31"/>
      <c r="I852" s="26" t="str">
        <f t="shared" si="27"/>
        <v>V_AR_NUMMER</v>
      </c>
      <c r="J852" s="31"/>
      <c r="K852" s="31"/>
      <c r="L852" s="1" t="str">
        <f>_xlfn.IFNA(INDEX(Grunddaten!$A$1:$R$158,MATCH('MARA_KSSK - Klassenzuordnung'!A852,Grunddaten!$A:$A,0),MATCH('MARA_KSSK - Klassenzuordnung'!I852,Grunddaten!$8:$8,0))&amp;"","")</f>
        <v/>
      </c>
    </row>
    <row r="853" spans="1:12" x14ac:dyDescent="0.4">
      <c r="A853" s="27">
        <f>IFERROR(IF(AND(A846=A847,A847=A848,A848=A849,A849=A850,A850=A851,A851=A852),IF(A852+1&gt;MATCH(0,Input_Lieferant!$B$9:$B$158,-1),"",A852+1),A852),"")</f>
        <v>122</v>
      </c>
      <c r="B853" s="25" t="str">
        <f t="shared" si="26"/>
        <v>001</v>
      </c>
      <c r="C853" s="31"/>
      <c r="D853" s="31"/>
      <c r="F853" s="31"/>
      <c r="G853" s="31"/>
      <c r="H853" s="31"/>
      <c r="I853" s="26" t="str">
        <f t="shared" si="27"/>
        <v>V_VERTEILUNG</v>
      </c>
      <c r="J853" s="31"/>
      <c r="K853" s="31"/>
      <c r="L853" s="1" t="str">
        <f>_xlfn.IFNA(INDEX(Grunddaten!$A$1:$R$158,MATCH('MARA_KSSK - Klassenzuordnung'!A853,Grunddaten!$A:$A,0),MATCH('MARA_KSSK - Klassenzuordnung'!I853,Grunddaten!$8:$8,0))&amp;"","")</f>
        <v/>
      </c>
    </row>
    <row r="854" spans="1:12" x14ac:dyDescent="0.4">
      <c r="A854" s="27">
        <f>IFERROR(IF(AND(A847=A848,A848=A849,A849=A850,A850=A851,A851=A852,A852=A853),IF(A853+1&gt;MATCH(0,Input_Lieferant!$B$9:$B$158,-1),"",A853+1),A853),"")</f>
        <v>122</v>
      </c>
      <c r="B854" s="25" t="str">
        <f t="shared" si="26"/>
        <v>001</v>
      </c>
      <c r="C854" s="31"/>
      <c r="D854" s="31"/>
      <c r="F854" s="31"/>
      <c r="G854" s="31"/>
      <c r="H854" s="31"/>
      <c r="I854" s="26" t="str">
        <f t="shared" si="27"/>
        <v>V_BM_SBM</v>
      </c>
      <c r="J854" s="31"/>
      <c r="K854" s="31"/>
      <c r="L854" s="1" t="str">
        <f>_xlfn.IFNA(INDEX(Grunddaten!$A$1:$R$158,MATCH('MARA_KSSK - Klassenzuordnung'!A854,Grunddaten!$A:$A,0),MATCH('MARA_KSSK - Klassenzuordnung'!I854,Grunddaten!$8:$8,0))&amp;"","")</f>
        <v/>
      </c>
    </row>
    <row r="855" spans="1:12" x14ac:dyDescent="0.4">
      <c r="A855" s="27">
        <f>IFERROR(IF(AND(A848=A849,A849=A850,A850=A851,A851=A852,A852=A853,A853=A854),IF(A854+1&gt;MATCH(0,Input_Lieferant!$B$9:$B$158,-1),"",A854+1),A854),"")</f>
        <v>122</v>
      </c>
      <c r="B855" s="25" t="str">
        <f t="shared" si="26"/>
        <v>001</v>
      </c>
      <c r="C855" s="31"/>
      <c r="D855" s="31"/>
      <c r="F855" s="31"/>
      <c r="G855" s="31"/>
      <c r="H855" s="31"/>
      <c r="I855" s="26" t="str">
        <f t="shared" si="27"/>
        <v>V_EXPORTKONTROLLE</v>
      </c>
      <c r="J855" s="31"/>
      <c r="K855" s="31"/>
      <c r="L855" s="1" t="str">
        <f>IF("X"=_xlfn.IFNA(INDEX(Input_Lieferant!$A$9:$AS$158,MATCH('MARA_KSSK - Klassenzuordnung'!A855,Input_Lieferant!$B$9:$B$158,0),MATCH('MARA_KSSK - Klassenzuordnung'!I855,Input_Lieferant!$8:$8,0))&amp;"",""), "X", "")</f>
        <v/>
      </c>
    </row>
    <row r="856" spans="1:12" x14ac:dyDescent="0.4">
      <c r="A856" s="27">
        <f>IFERROR(IF(AND(A849=A850,A850=A851,A851=A852,A852=A853,A853=A854,A854=A855),IF(A855+1&gt;MATCH(0,Input_Lieferant!$B$9:$B$158,-1),"",A855+1),A855),"")</f>
        <v>123</v>
      </c>
      <c r="B856" s="25" t="str">
        <f t="shared" si="26"/>
        <v>001</v>
      </c>
      <c r="C856" s="31"/>
      <c r="D856" s="31"/>
      <c r="F856" s="31"/>
      <c r="G856" s="31"/>
      <c r="H856" s="31"/>
      <c r="I856" s="26" t="str">
        <f t="shared" si="27"/>
        <v>V_VERTEILUNG_PSD</v>
      </c>
      <c r="J856" s="31"/>
      <c r="K856" s="31"/>
      <c r="L856" s="1" t="str">
        <f>IF("X"=_xlfn.IFNA(INDEX(Grunddaten!$A$1:$R$158,MATCH('MARA_KSSK - Klassenzuordnung'!A856,Grunddaten!$A:$A,0),MATCH('MARA_KSSK - Klassenzuordnung'!I856,Grunddaten!$8:$8,0))&amp;"",""), "X", "")</f>
        <v>X</v>
      </c>
    </row>
    <row r="857" spans="1:12" x14ac:dyDescent="0.4">
      <c r="A857" s="27">
        <f>IFERROR(IF(AND(A850=A851,A851=A852,A852=A853,A853=A854,A854=A855,A855=A856),IF(A856+1&gt;MATCH(0,Input_Lieferant!$B$9:$B$158,-1),"",A856+1),A856),"")</f>
        <v>123</v>
      </c>
      <c r="B857" s="25" t="str">
        <f t="shared" si="26"/>
        <v>001</v>
      </c>
      <c r="C857" s="31"/>
      <c r="D857" s="31"/>
      <c r="F857" s="31"/>
      <c r="G857" s="31"/>
      <c r="H857" s="31"/>
      <c r="I857" s="26" t="str">
        <f t="shared" si="27"/>
        <v>V_VERTEILUNG_RUAG</v>
      </c>
      <c r="J857" s="31"/>
      <c r="K857" s="31"/>
      <c r="L857" s="1" t="str">
        <f>_xlfn.IFNA(INDEX(Grunddaten!$A$1:$R$158,MATCH('MARA_KSSK - Klassenzuordnung'!A857,Grunddaten!$A:$A,0),MATCH('MARA_KSSK - Klassenzuordnung'!I857,Grunddaten!$8:$8,0))&amp;"","")</f>
        <v/>
      </c>
    </row>
    <row r="858" spans="1:12" x14ac:dyDescent="0.4">
      <c r="A858" s="27">
        <f>IFERROR(IF(AND(A851=A852,A852=A853,A853=A854,A854=A855,A855=A856,A856=A857),IF(A857+1&gt;MATCH(0,Input_Lieferant!$B$9:$B$158,-1),"",A857+1),A857),"")</f>
        <v>123</v>
      </c>
      <c r="B858" s="25" t="str">
        <f t="shared" si="26"/>
        <v>001</v>
      </c>
      <c r="C858" s="31"/>
      <c r="D858" s="31"/>
      <c r="F858" s="31"/>
      <c r="G858" s="31"/>
      <c r="H858" s="31"/>
      <c r="I858" s="26" t="str">
        <f t="shared" si="27"/>
        <v>V_ZUSATZDATEN</v>
      </c>
      <c r="J858" s="31"/>
      <c r="K858" s="31"/>
      <c r="L858" s="1" t="str">
        <f>_xlfn.IFNA(INDEX(Grunddaten!$A$1:$R$158,MATCH('MARA_KSSK - Klassenzuordnung'!A858,Grunddaten!$A:$A,0),MATCH('MARA_KSSK - Klassenzuordnung'!I858,Grunddaten!$8:$8,0))&amp;"","")</f>
        <v/>
      </c>
    </row>
    <row r="859" spans="1:12" x14ac:dyDescent="0.4">
      <c r="A859" s="27">
        <f>IFERROR(IF(AND(A852=A853,A853=A854,A854=A855,A855=A856,A856=A857,A857=A858),IF(A858+1&gt;MATCH(0,Input_Lieferant!$B$9:$B$158,-1),"",A858+1),A858),"")</f>
        <v>123</v>
      </c>
      <c r="B859" s="25" t="str">
        <f t="shared" si="26"/>
        <v>001</v>
      </c>
      <c r="C859" s="31"/>
      <c r="D859" s="31"/>
      <c r="F859" s="31"/>
      <c r="G859" s="31"/>
      <c r="H859" s="31"/>
      <c r="I859" s="26" t="str">
        <f t="shared" si="27"/>
        <v>V_AR_NUMMER</v>
      </c>
      <c r="J859" s="31"/>
      <c r="K859" s="31"/>
      <c r="L859" s="1" t="str">
        <f>_xlfn.IFNA(INDEX(Grunddaten!$A$1:$R$158,MATCH('MARA_KSSK - Klassenzuordnung'!A859,Grunddaten!$A:$A,0),MATCH('MARA_KSSK - Klassenzuordnung'!I859,Grunddaten!$8:$8,0))&amp;"","")</f>
        <v/>
      </c>
    </row>
    <row r="860" spans="1:12" x14ac:dyDescent="0.4">
      <c r="A860" s="27">
        <f>IFERROR(IF(AND(A853=A854,A854=A855,A855=A856,A856=A857,A857=A858,A858=A859),IF(A859+1&gt;MATCH(0,Input_Lieferant!$B$9:$B$158,-1),"",A859+1),A859),"")</f>
        <v>123</v>
      </c>
      <c r="B860" s="25" t="str">
        <f t="shared" si="26"/>
        <v>001</v>
      </c>
      <c r="C860" s="31"/>
      <c r="D860" s="31"/>
      <c r="F860" s="31"/>
      <c r="G860" s="31"/>
      <c r="H860" s="31"/>
      <c r="I860" s="26" t="str">
        <f t="shared" si="27"/>
        <v>V_VERTEILUNG</v>
      </c>
      <c r="J860" s="31"/>
      <c r="K860" s="31"/>
      <c r="L860" s="1" t="str">
        <f>_xlfn.IFNA(INDEX(Grunddaten!$A$1:$R$158,MATCH('MARA_KSSK - Klassenzuordnung'!A860,Grunddaten!$A:$A,0),MATCH('MARA_KSSK - Klassenzuordnung'!I860,Grunddaten!$8:$8,0))&amp;"","")</f>
        <v/>
      </c>
    </row>
    <row r="861" spans="1:12" x14ac:dyDescent="0.4">
      <c r="A861" s="27">
        <f>IFERROR(IF(AND(A854=A855,A855=A856,A856=A857,A857=A858,A858=A859,A859=A860),IF(A860+1&gt;MATCH(0,Input_Lieferant!$B$9:$B$158,-1),"",A860+1),A860),"")</f>
        <v>123</v>
      </c>
      <c r="B861" s="25" t="str">
        <f t="shared" si="26"/>
        <v>001</v>
      </c>
      <c r="C861" s="31"/>
      <c r="D861" s="31"/>
      <c r="F861" s="31"/>
      <c r="G861" s="31"/>
      <c r="H861" s="31"/>
      <c r="I861" s="26" t="str">
        <f t="shared" si="27"/>
        <v>V_BM_SBM</v>
      </c>
      <c r="J861" s="31"/>
      <c r="K861" s="31"/>
      <c r="L861" s="1" t="str">
        <f>_xlfn.IFNA(INDEX(Grunddaten!$A$1:$R$158,MATCH('MARA_KSSK - Klassenzuordnung'!A861,Grunddaten!$A:$A,0),MATCH('MARA_KSSK - Klassenzuordnung'!I861,Grunddaten!$8:$8,0))&amp;"","")</f>
        <v/>
      </c>
    </row>
    <row r="862" spans="1:12" x14ac:dyDescent="0.4">
      <c r="A862" s="27">
        <f>IFERROR(IF(AND(A855=A856,A856=A857,A857=A858,A858=A859,A859=A860,A860=A861),IF(A861+1&gt;MATCH(0,Input_Lieferant!$B$9:$B$158,-1),"",A861+1),A861),"")</f>
        <v>123</v>
      </c>
      <c r="B862" s="25" t="str">
        <f t="shared" si="26"/>
        <v>001</v>
      </c>
      <c r="C862" s="31"/>
      <c r="D862" s="31"/>
      <c r="F862" s="31"/>
      <c r="G862" s="31"/>
      <c r="H862" s="31"/>
      <c r="I862" s="26" t="str">
        <f t="shared" si="27"/>
        <v>V_EXPORTKONTROLLE</v>
      </c>
      <c r="J862" s="31"/>
      <c r="K862" s="31"/>
      <c r="L862" s="1" t="str">
        <f>IF("X"=_xlfn.IFNA(INDEX(Input_Lieferant!$A$9:$AS$158,MATCH('MARA_KSSK - Klassenzuordnung'!A862,Input_Lieferant!$B$9:$B$158,0),MATCH('MARA_KSSK - Klassenzuordnung'!I862,Input_Lieferant!$8:$8,0))&amp;"",""), "X", "")</f>
        <v/>
      </c>
    </row>
    <row r="863" spans="1:12" x14ac:dyDescent="0.4">
      <c r="A863" s="27">
        <f>IFERROR(IF(AND(A856=A857,A857=A858,A858=A859,A859=A860,A860=A861,A861=A862),IF(A862+1&gt;MATCH(0,Input_Lieferant!$B$9:$B$158,-1),"",A862+1),A862),"")</f>
        <v>124</v>
      </c>
      <c r="B863" s="25" t="str">
        <f t="shared" si="26"/>
        <v>001</v>
      </c>
      <c r="C863" s="31"/>
      <c r="D863" s="31"/>
      <c r="F863" s="31"/>
      <c r="G863" s="31"/>
      <c r="H863" s="31"/>
      <c r="I863" s="26" t="str">
        <f t="shared" si="27"/>
        <v>V_VERTEILUNG_PSD</v>
      </c>
      <c r="J863" s="31"/>
      <c r="K863" s="31"/>
      <c r="L863" s="1" t="str">
        <f>IF("X"=_xlfn.IFNA(INDEX(Grunddaten!$A$1:$R$158,MATCH('MARA_KSSK - Klassenzuordnung'!A863,Grunddaten!$A:$A,0),MATCH('MARA_KSSK - Klassenzuordnung'!I863,Grunddaten!$8:$8,0))&amp;"",""), "X", "")</f>
        <v>X</v>
      </c>
    </row>
    <row r="864" spans="1:12" x14ac:dyDescent="0.4">
      <c r="A864" s="27">
        <f>IFERROR(IF(AND(A857=A858,A858=A859,A859=A860,A860=A861,A861=A862,A862=A863),IF(A863+1&gt;MATCH(0,Input_Lieferant!$B$9:$B$158,-1),"",A863+1),A863),"")</f>
        <v>124</v>
      </c>
      <c r="B864" s="25" t="str">
        <f t="shared" si="26"/>
        <v>001</v>
      </c>
      <c r="C864" s="31"/>
      <c r="D864" s="31"/>
      <c r="F864" s="31"/>
      <c r="G864" s="31"/>
      <c r="H864" s="31"/>
      <c r="I864" s="26" t="str">
        <f t="shared" si="27"/>
        <v>V_VERTEILUNG_RUAG</v>
      </c>
      <c r="J864" s="31"/>
      <c r="K864" s="31"/>
      <c r="L864" s="1" t="str">
        <f>_xlfn.IFNA(INDEX(Grunddaten!$A$1:$R$158,MATCH('MARA_KSSK - Klassenzuordnung'!A864,Grunddaten!$A:$A,0),MATCH('MARA_KSSK - Klassenzuordnung'!I864,Grunddaten!$8:$8,0))&amp;"","")</f>
        <v>X</v>
      </c>
    </row>
    <row r="865" spans="1:12" x14ac:dyDescent="0.4">
      <c r="A865" s="27">
        <f>IFERROR(IF(AND(A858=A859,A859=A860,A860=A861,A861=A862,A862=A863,A863=A864),IF(A864+1&gt;MATCH(0,Input_Lieferant!$B$9:$B$158,-1),"",A864+1),A864),"")</f>
        <v>124</v>
      </c>
      <c r="B865" s="25" t="str">
        <f t="shared" si="26"/>
        <v>001</v>
      </c>
      <c r="C865" s="31"/>
      <c r="D865" s="31"/>
      <c r="F865" s="31"/>
      <c r="G865" s="31"/>
      <c r="H865" s="31"/>
      <c r="I865" s="26" t="str">
        <f t="shared" si="27"/>
        <v>V_ZUSATZDATEN</v>
      </c>
      <c r="J865" s="31"/>
      <c r="K865" s="31"/>
      <c r="L865" s="1" t="str">
        <f>_xlfn.IFNA(INDEX(Grunddaten!$A$1:$R$158,MATCH('MARA_KSSK - Klassenzuordnung'!A865,Grunddaten!$A:$A,0),MATCH('MARA_KSSK - Klassenzuordnung'!I865,Grunddaten!$8:$8,0))&amp;"","")</f>
        <v/>
      </c>
    </row>
    <row r="866" spans="1:12" x14ac:dyDescent="0.4">
      <c r="A866" s="27">
        <f>IFERROR(IF(AND(A859=A860,A860=A861,A861=A862,A862=A863,A863=A864,A864=A865),IF(A865+1&gt;MATCH(0,Input_Lieferant!$B$9:$B$158,-1),"",A865+1),A865),"")</f>
        <v>124</v>
      </c>
      <c r="B866" s="25" t="str">
        <f t="shared" si="26"/>
        <v>001</v>
      </c>
      <c r="C866" s="31"/>
      <c r="D866" s="31"/>
      <c r="F866" s="31"/>
      <c r="G866" s="31"/>
      <c r="H866" s="31"/>
      <c r="I866" s="26" t="str">
        <f t="shared" si="27"/>
        <v>V_AR_NUMMER</v>
      </c>
      <c r="J866" s="31"/>
      <c r="K866" s="31"/>
      <c r="L866" s="1" t="str">
        <f>_xlfn.IFNA(INDEX(Grunddaten!$A$1:$R$158,MATCH('MARA_KSSK - Klassenzuordnung'!A866,Grunddaten!$A:$A,0),MATCH('MARA_KSSK - Klassenzuordnung'!I866,Grunddaten!$8:$8,0))&amp;"","")</f>
        <v/>
      </c>
    </row>
    <row r="867" spans="1:12" x14ac:dyDescent="0.4">
      <c r="A867" s="27">
        <f>IFERROR(IF(AND(A860=A861,A861=A862,A862=A863,A863=A864,A864=A865,A865=A866),IF(A866+1&gt;MATCH(0,Input_Lieferant!$B$9:$B$158,-1),"",A866+1),A866),"")</f>
        <v>124</v>
      </c>
      <c r="B867" s="25" t="str">
        <f t="shared" si="26"/>
        <v>001</v>
      </c>
      <c r="C867" s="31"/>
      <c r="D867" s="31"/>
      <c r="F867" s="31"/>
      <c r="G867" s="31"/>
      <c r="H867" s="31"/>
      <c r="I867" s="26" t="str">
        <f t="shared" si="27"/>
        <v>V_VERTEILUNG</v>
      </c>
      <c r="J867" s="31"/>
      <c r="K867" s="31"/>
      <c r="L867" s="1" t="str">
        <f>_xlfn.IFNA(INDEX(Grunddaten!$A$1:$R$158,MATCH('MARA_KSSK - Klassenzuordnung'!A867,Grunddaten!$A:$A,0),MATCH('MARA_KSSK - Klassenzuordnung'!I867,Grunddaten!$8:$8,0))&amp;"","")</f>
        <v/>
      </c>
    </row>
    <row r="868" spans="1:12" x14ac:dyDescent="0.4">
      <c r="A868" s="27">
        <f>IFERROR(IF(AND(A861=A862,A862=A863,A863=A864,A864=A865,A865=A866,A866=A867),IF(A867+1&gt;MATCH(0,Input_Lieferant!$B$9:$B$158,-1),"",A867+1),A867),"")</f>
        <v>124</v>
      </c>
      <c r="B868" s="25" t="str">
        <f t="shared" si="26"/>
        <v>001</v>
      </c>
      <c r="C868" s="31"/>
      <c r="D868" s="31"/>
      <c r="F868" s="31"/>
      <c r="G868" s="31"/>
      <c r="H868" s="31"/>
      <c r="I868" s="26" t="str">
        <f t="shared" si="27"/>
        <v>V_BM_SBM</v>
      </c>
      <c r="J868" s="31"/>
      <c r="K868" s="31"/>
      <c r="L868" s="1" t="str">
        <f>_xlfn.IFNA(INDEX(Grunddaten!$A$1:$R$158,MATCH('MARA_KSSK - Klassenzuordnung'!A868,Grunddaten!$A:$A,0),MATCH('MARA_KSSK - Klassenzuordnung'!I868,Grunddaten!$8:$8,0))&amp;"","")</f>
        <v/>
      </c>
    </row>
    <row r="869" spans="1:12" x14ac:dyDescent="0.4">
      <c r="A869" s="27">
        <f>IFERROR(IF(AND(A862=A863,A863=A864,A864=A865,A865=A866,A866=A867,A867=A868),IF(A868+1&gt;MATCH(0,Input_Lieferant!$B$9:$B$158,-1),"",A868+1),A868),"")</f>
        <v>124</v>
      </c>
      <c r="B869" s="25" t="str">
        <f t="shared" si="26"/>
        <v>001</v>
      </c>
      <c r="C869" s="31"/>
      <c r="D869" s="31"/>
      <c r="F869" s="31"/>
      <c r="G869" s="31"/>
      <c r="H869" s="31"/>
      <c r="I869" s="26" t="str">
        <f t="shared" si="27"/>
        <v>V_EXPORTKONTROLLE</v>
      </c>
      <c r="J869" s="31"/>
      <c r="K869" s="31"/>
      <c r="L869" s="1" t="str">
        <f>IF("X"=_xlfn.IFNA(INDEX(Input_Lieferant!$A$9:$AS$158,MATCH('MARA_KSSK - Klassenzuordnung'!A869,Input_Lieferant!$B$9:$B$158,0),MATCH('MARA_KSSK - Klassenzuordnung'!I869,Input_Lieferant!$8:$8,0))&amp;"",""), "X", "")</f>
        <v/>
      </c>
    </row>
    <row r="870" spans="1:12" x14ac:dyDescent="0.4">
      <c r="A870" s="27">
        <f>IFERROR(IF(AND(A863=A864,A864=A865,A865=A866,A866=A867,A867=A868,A868=A869),IF(A869+1&gt;MATCH(0,Input_Lieferant!$B$9:$B$158,-1),"",A869+1),A869),"")</f>
        <v>125</v>
      </c>
      <c r="B870" s="25" t="str">
        <f t="shared" si="26"/>
        <v>001</v>
      </c>
      <c r="C870" s="31"/>
      <c r="D870" s="31"/>
      <c r="F870" s="31"/>
      <c r="G870" s="31"/>
      <c r="H870" s="31"/>
      <c r="I870" s="26" t="str">
        <f t="shared" si="27"/>
        <v>V_VERTEILUNG_PSD</v>
      </c>
      <c r="J870" s="31"/>
      <c r="K870" s="31"/>
      <c r="L870" s="1" t="str">
        <f>IF("X"=_xlfn.IFNA(INDEX(Grunddaten!$A$1:$R$158,MATCH('MARA_KSSK - Klassenzuordnung'!A870,Grunddaten!$A:$A,0),MATCH('MARA_KSSK - Klassenzuordnung'!I870,Grunddaten!$8:$8,0))&amp;"",""), "X", "")</f>
        <v>X</v>
      </c>
    </row>
    <row r="871" spans="1:12" x14ac:dyDescent="0.4">
      <c r="A871" s="27">
        <f>IFERROR(IF(AND(A864=A865,A865=A866,A866=A867,A867=A868,A868=A869,A869=A870),IF(A870+1&gt;MATCH(0,Input_Lieferant!$B$9:$B$158,-1),"",A870+1),A870),"")</f>
        <v>125</v>
      </c>
      <c r="B871" s="25" t="str">
        <f t="shared" si="26"/>
        <v>001</v>
      </c>
      <c r="C871" s="31"/>
      <c r="D871" s="31"/>
      <c r="F871" s="31"/>
      <c r="G871" s="31"/>
      <c r="H871" s="31"/>
      <c r="I871" s="26" t="str">
        <f t="shared" si="27"/>
        <v>V_VERTEILUNG_RUAG</v>
      </c>
      <c r="J871" s="31"/>
      <c r="K871" s="31"/>
      <c r="L871" s="1" t="str">
        <f>_xlfn.IFNA(INDEX(Grunddaten!$A$1:$R$158,MATCH('MARA_KSSK - Klassenzuordnung'!A871,Grunddaten!$A:$A,0),MATCH('MARA_KSSK - Klassenzuordnung'!I871,Grunddaten!$8:$8,0))&amp;"","")</f>
        <v/>
      </c>
    </row>
    <row r="872" spans="1:12" x14ac:dyDescent="0.4">
      <c r="A872" s="27">
        <f>IFERROR(IF(AND(A865=A866,A866=A867,A867=A868,A868=A869,A869=A870,A870=A871),IF(A871+1&gt;MATCH(0,Input_Lieferant!$B$9:$B$158,-1),"",A871+1),A871),"")</f>
        <v>125</v>
      </c>
      <c r="B872" s="25" t="str">
        <f t="shared" si="26"/>
        <v>001</v>
      </c>
      <c r="C872" s="31"/>
      <c r="D872" s="31"/>
      <c r="F872" s="31"/>
      <c r="G872" s="31"/>
      <c r="H872" s="31"/>
      <c r="I872" s="26" t="str">
        <f t="shared" si="27"/>
        <v>V_ZUSATZDATEN</v>
      </c>
      <c r="J872" s="31"/>
      <c r="K872" s="31"/>
      <c r="L872" s="1" t="str">
        <f>_xlfn.IFNA(INDEX(Grunddaten!$A$1:$R$158,MATCH('MARA_KSSK - Klassenzuordnung'!A872,Grunddaten!$A:$A,0),MATCH('MARA_KSSK - Klassenzuordnung'!I872,Grunddaten!$8:$8,0))&amp;"","")</f>
        <v/>
      </c>
    </row>
    <row r="873" spans="1:12" x14ac:dyDescent="0.4">
      <c r="A873" s="27">
        <f>IFERROR(IF(AND(A866=A867,A867=A868,A868=A869,A869=A870,A870=A871,A871=A872),IF(A872+1&gt;MATCH(0,Input_Lieferant!$B$9:$B$158,-1),"",A872+1),A872),"")</f>
        <v>125</v>
      </c>
      <c r="B873" s="25" t="str">
        <f t="shared" si="26"/>
        <v>001</v>
      </c>
      <c r="C873" s="31"/>
      <c r="D873" s="31"/>
      <c r="F873" s="31"/>
      <c r="G873" s="31"/>
      <c r="H873" s="31"/>
      <c r="I873" s="26" t="str">
        <f t="shared" si="27"/>
        <v>V_AR_NUMMER</v>
      </c>
      <c r="J873" s="31"/>
      <c r="K873" s="31"/>
      <c r="L873" s="1" t="str">
        <f>_xlfn.IFNA(INDEX(Grunddaten!$A$1:$R$158,MATCH('MARA_KSSK - Klassenzuordnung'!A873,Grunddaten!$A:$A,0),MATCH('MARA_KSSK - Klassenzuordnung'!I873,Grunddaten!$8:$8,0))&amp;"","")</f>
        <v/>
      </c>
    </row>
    <row r="874" spans="1:12" x14ac:dyDescent="0.4">
      <c r="A874" s="27">
        <f>IFERROR(IF(AND(A867=A868,A868=A869,A869=A870,A870=A871,A871=A872,A872=A873),IF(A873+1&gt;MATCH(0,Input_Lieferant!$B$9:$B$158,-1),"",A873+1),A873),"")</f>
        <v>125</v>
      </c>
      <c r="B874" s="25" t="str">
        <f t="shared" si="26"/>
        <v>001</v>
      </c>
      <c r="C874" s="31"/>
      <c r="D874" s="31"/>
      <c r="F874" s="31"/>
      <c r="G874" s="31"/>
      <c r="H874" s="31"/>
      <c r="I874" s="26" t="str">
        <f t="shared" si="27"/>
        <v>V_VERTEILUNG</v>
      </c>
      <c r="J874" s="31"/>
      <c r="K874" s="31"/>
      <c r="L874" s="1" t="str">
        <f>_xlfn.IFNA(INDEX(Grunddaten!$A$1:$R$158,MATCH('MARA_KSSK - Klassenzuordnung'!A874,Grunddaten!$A:$A,0),MATCH('MARA_KSSK - Klassenzuordnung'!I874,Grunddaten!$8:$8,0))&amp;"","")</f>
        <v/>
      </c>
    </row>
    <row r="875" spans="1:12" x14ac:dyDescent="0.4">
      <c r="A875" s="27">
        <f>IFERROR(IF(AND(A868=A869,A869=A870,A870=A871,A871=A872,A872=A873,A873=A874),IF(A874+1&gt;MATCH(0,Input_Lieferant!$B$9:$B$158,-1),"",A874+1),A874),"")</f>
        <v>125</v>
      </c>
      <c r="B875" s="25" t="str">
        <f t="shared" si="26"/>
        <v>001</v>
      </c>
      <c r="C875" s="31"/>
      <c r="D875" s="31"/>
      <c r="F875" s="31"/>
      <c r="G875" s="31"/>
      <c r="H875" s="31"/>
      <c r="I875" s="26" t="str">
        <f t="shared" si="27"/>
        <v>V_BM_SBM</v>
      </c>
      <c r="J875" s="31"/>
      <c r="K875" s="31"/>
      <c r="L875" s="1" t="str">
        <f>_xlfn.IFNA(INDEX(Grunddaten!$A$1:$R$158,MATCH('MARA_KSSK - Klassenzuordnung'!A875,Grunddaten!$A:$A,0),MATCH('MARA_KSSK - Klassenzuordnung'!I875,Grunddaten!$8:$8,0))&amp;"","")</f>
        <v/>
      </c>
    </row>
    <row r="876" spans="1:12" x14ac:dyDescent="0.4">
      <c r="A876" s="27">
        <f>IFERROR(IF(AND(A869=A870,A870=A871,A871=A872,A872=A873,A873=A874,A874=A875),IF(A875+1&gt;MATCH(0,Input_Lieferant!$B$9:$B$158,-1),"",A875+1),A875),"")</f>
        <v>125</v>
      </c>
      <c r="B876" s="25" t="str">
        <f t="shared" si="26"/>
        <v>001</v>
      </c>
      <c r="C876" s="31"/>
      <c r="D876" s="31"/>
      <c r="F876" s="31"/>
      <c r="G876" s="31"/>
      <c r="H876" s="31"/>
      <c r="I876" s="26" t="str">
        <f t="shared" si="27"/>
        <v>V_EXPORTKONTROLLE</v>
      </c>
      <c r="J876" s="31"/>
      <c r="K876" s="31"/>
      <c r="L876" s="1" t="str">
        <f>IF("X"=_xlfn.IFNA(INDEX(Input_Lieferant!$A$9:$AS$158,MATCH('MARA_KSSK - Klassenzuordnung'!A876,Input_Lieferant!$B$9:$B$158,0),MATCH('MARA_KSSK - Klassenzuordnung'!I876,Input_Lieferant!$8:$8,0))&amp;"",""), "X", "")</f>
        <v/>
      </c>
    </row>
    <row r="877" spans="1:12" x14ac:dyDescent="0.4">
      <c r="A877" s="27">
        <f>IFERROR(IF(AND(A870=A871,A871=A872,A872=A873,A873=A874,A874=A875,A875=A876),IF(A876+1&gt;MATCH(0,Input_Lieferant!$B$9:$B$158,-1),"",A876+1),A876),"")</f>
        <v>126</v>
      </c>
      <c r="B877" s="25" t="str">
        <f t="shared" si="26"/>
        <v>001</v>
      </c>
      <c r="C877" s="31"/>
      <c r="D877" s="31"/>
      <c r="F877" s="31"/>
      <c r="G877" s="31"/>
      <c r="H877" s="31"/>
      <c r="I877" s="26" t="str">
        <f t="shared" si="27"/>
        <v>V_VERTEILUNG_PSD</v>
      </c>
      <c r="J877" s="31"/>
      <c r="K877" s="31"/>
      <c r="L877" s="1" t="str">
        <f>IF("X"=_xlfn.IFNA(INDEX(Grunddaten!$A$1:$R$158,MATCH('MARA_KSSK - Klassenzuordnung'!A877,Grunddaten!$A:$A,0),MATCH('MARA_KSSK - Klassenzuordnung'!I877,Grunddaten!$8:$8,0))&amp;"",""), "X", "")</f>
        <v/>
      </c>
    </row>
    <row r="878" spans="1:12" x14ac:dyDescent="0.4">
      <c r="A878" s="27">
        <f>IFERROR(IF(AND(A871=A872,A872=A873,A873=A874,A874=A875,A875=A876,A876=A877),IF(A877+1&gt;MATCH(0,Input_Lieferant!$B$9:$B$158,-1),"",A877+1),A877),"")</f>
        <v>126</v>
      </c>
      <c r="B878" s="25" t="str">
        <f t="shared" si="26"/>
        <v>001</v>
      </c>
      <c r="C878" s="31"/>
      <c r="D878" s="31"/>
      <c r="F878" s="31"/>
      <c r="G878" s="31"/>
      <c r="H878" s="31"/>
      <c r="I878" s="26" t="str">
        <f t="shared" si="27"/>
        <v>V_VERTEILUNG_RUAG</v>
      </c>
      <c r="J878" s="31"/>
      <c r="K878" s="31"/>
      <c r="L878" s="1" t="str">
        <f>_xlfn.IFNA(INDEX(Grunddaten!$A$1:$R$158,MATCH('MARA_KSSK - Klassenzuordnung'!A878,Grunddaten!$A:$A,0),MATCH('MARA_KSSK - Klassenzuordnung'!I878,Grunddaten!$8:$8,0))&amp;"","")</f>
        <v>X</v>
      </c>
    </row>
    <row r="879" spans="1:12" x14ac:dyDescent="0.4">
      <c r="A879" s="27">
        <f>IFERROR(IF(AND(A872=A873,A873=A874,A874=A875,A875=A876,A876=A877,A877=A878),IF(A878+1&gt;MATCH(0,Input_Lieferant!$B$9:$B$158,-1),"",A878+1),A878),"")</f>
        <v>126</v>
      </c>
      <c r="B879" s="25" t="str">
        <f t="shared" si="26"/>
        <v>001</v>
      </c>
      <c r="C879" s="31"/>
      <c r="D879" s="31"/>
      <c r="F879" s="31"/>
      <c r="G879" s="31"/>
      <c r="H879" s="31"/>
      <c r="I879" s="26" t="str">
        <f t="shared" si="27"/>
        <v>V_ZUSATZDATEN</v>
      </c>
      <c r="J879" s="31"/>
      <c r="K879" s="31"/>
      <c r="L879" s="1" t="str">
        <f>_xlfn.IFNA(INDEX(Grunddaten!$A$1:$R$158,MATCH('MARA_KSSK - Klassenzuordnung'!A879,Grunddaten!$A:$A,0),MATCH('MARA_KSSK - Klassenzuordnung'!I879,Grunddaten!$8:$8,0))&amp;"","")</f>
        <v/>
      </c>
    </row>
    <row r="880" spans="1:12" x14ac:dyDescent="0.4">
      <c r="A880" s="27">
        <f>IFERROR(IF(AND(A873=A874,A874=A875,A875=A876,A876=A877,A877=A878,A878=A879),IF(A879+1&gt;MATCH(0,Input_Lieferant!$B$9:$B$158,-1),"",A879+1),A879),"")</f>
        <v>126</v>
      </c>
      <c r="B880" s="25" t="str">
        <f t="shared" si="26"/>
        <v>001</v>
      </c>
      <c r="C880" s="31"/>
      <c r="D880" s="31"/>
      <c r="F880" s="31"/>
      <c r="G880" s="31"/>
      <c r="H880" s="31"/>
      <c r="I880" s="26" t="str">
        <f t="shared" si="27"/>
        <v>V_AR_NUMMER</v>
      </c>
      <c r="J880" s="31"/>
      <c r="K880" s="31"/>
      <c r="L880" s="1" t="str">
        <f>_xlfn.IFNA(INDEX(Grunddaten!$A$1:$R$158,MATCH('MARA_KSSK - Klassenzuordnung'!A880,Grunddaten!$A:$A,0),MATCH('MARA_KSSK - Klassenzuordnung'!I880,Grunddaten!$8:$8,0))&amp;"","")</f>
        <v/>
      </c>
    </row>
    <row r="881" spans="1:12" x14ac:dyDescent="0.4">
      <c r="A881" s="27">
        <f>IFERROR(IF(AND(A874=A875,A875=A876,A876=A877,A877=A878,A878=A879,A879=A880),IF(A880+1&gt;MATCH(0,Input_Lieferant!$B$9:$B$158,-1),"",A880+1),A880),"")</f>
        <v>126</v>
      </c>
      <c r="B881" s="25" t="str">
        <f t="shared" si="26"/>
        <v>001</v>
      </c>
      <c r="C881" s="31"/>
      <c r="D881" s="31"/>
      <c r="F881" s="31"/>
      <c r="G881" s="31"/>
      <c r="H881" s="31"/>
      <c r="I881" s="26" t="str">
        <f t="shared" si="27"/>
        <v>V_VERTEILUNG</v>
      </c>
      <c r="J881" s="31"/>
      <c r="K881" s="31"/>
      <c r="L881" s="1" t="str">
        <f>_xlfn.IFNA(INDEX(Grunddaten!$A$1:$R$158,MATCH('MARA_KSSK - Klassenzuordnung'!A881,Grunddaten!$A:$A,0),MATCH('MARA_KSSK - Klassenzuordnung'!I881,Grunddaten!$8:$8,0))&amp;"","")</f>
        <v/>
      </c>
    </row>
    <row r="882" spans="1:12" x14ac:dyDescent="0.4">
      <c r="A882" s="27">
        <f>IFERROR(IF(AND(A875=A876,A876=A877,A877=A878,A878=A879,A879=A880,A880=A881),IF(A881+1&gt;MATCH(0,Input_Lieferant!$B$9:$B$158,-1),"",A881+1),A881),"")</f>
        <v>126</v>
      </c>
      <c r="B882" s="25" t="str">
        <f t="shared" si="26"/>
        <v>001</v>
      </c>
      <c r="C882" s="31"/>
      <c r="D882" s="31"/>
      <c r="F882" s="31"/>
      <c r="G882" s="31"/>
      <c r="H882" s="31"/>
      <c r="I882" s="26" t="str">
        <f t="shared" si="27"/>
        <v>V_BM_SBM</v>
      </c>
      <c r="J882" s="31"/>
      <c r="K882" s="31"/>
      <c r="L882" s="1" t="str">
        <f>_xlfn.IFNA(INDEX(Grunddaten!$A$1:$R$158,MATCH('MARA_KSSK - Klassenzuordnung'!A882,Grunddaten!$A:$A,0),MATCH('MARA_KSSK - Klassenzuordnung'!I882,Grunddaten!$8:$8,0))&amp;"","")</f>
        <v/>
      </c>
    </row>
    <row r="883" spans="1:12" x14ac:dyDescent="0.4">
      <c r="A883" s="27">
        <f>IFERROR(IF(AND(A876=A877,A877=A878,A878=A879,A879=A880,A880=A881,A881=A882),IF(A882+1&gt;MATCH(0,Input_Lieferant!$B$9:$B$158,-1),"",A882+1),A882),"")</f>
        <v>126</v>
      </c>
      <c r="B883" s="25" t="str">
        <f t="shared" si="26"/>
        <v>001</v>
      </c>
      <c r="C883" s="31"/>
      <c r="D883" s="31"/>
      <c r="F883" s="31"/>
      <c r="G883" s="31"/>
      <c r="H883" s="31"/>
      <c r="I883" s="26" t="str">
        <f t="shared" si="27"/>
        <v>V_EXPORTKONTROLLE</v>
      </c>
      <c r="J883" s="31"/>
      <c r="K883" s="31"/>
      <c r="L883" s="1" t="str">
        <f>IF("X"=_xlfn.IFNA(INDEX(Input_Lieferant!$A$9:$AS$158,MATCH('MARA_KSSK - Klassenzuordnung'!A883,Input_Lieferant!$B$9:$B$158,0),MATCH('MARA_KSSK - Klassenzuordnung'!I883,Input_Lieferant!$8:$8,0))&amp;"",""), "X", "")</f>
        <v/>
      </c>
    </row>
    <row r="884" spans="1:12" x14ac:dyDescent="0.4">
      <c r="A884" s="27">
        <f>IFERROR(IF(AND(A877=A878,A878=A879,A879=A880,A880=A881,A881=A882,A882=A883),IF(A883+1&gt;MATCH(0,Input_Lieferant!$B$9:$B$158,-1),"",A883+1),A883),"")</f>
        <v>127</v>
      </c>
      <c r="B884" s="25" t="str">
        <f t="shared" si="26"/>
        <v>001</v>
      </c>
      <c r="C884" s="31"/>
      <c r="D884" s="31"/>
      <c r="F884" s="31"/>
      <c r="G884" s="31"/>
      <c r="H884" s="31"/>
      <c r="I884" s="26" t="str">
        <f t="shared" si="27"/>
        <v>V_VERTEILUNG_PSD</v>
      </c>
      <c r="J884" s="31"/>
      <c r="K884" s="31"/>
      <c r="L884" s="1" t="str">
        <f>IF("X"=_xlfn.IFNA(INDEX(Grunddaten!$A$1:$R$158,MATCH('MARA_KSSK - Klassenzuordnung'!A884,Grunddaten!$A:$A,0),MATCH('MARA_KSSK - Klassenzuordnung'!I884,Grunddaten!$8:$8,0))&amp;"",""), "X", "")</f>
        <v/>
      </c>
    </row>
    <row r="885" spans="1:12" x14ac:dyDescent="0.4">
      <c r="A885" s="27">
        <f>IFERROR(IF(AND(A878=A879,A879=A880,A880=A881,A881=A882,A882=A883,A883=A884),IF(A884+1&gt;MATCH(0,Input_Lieferant!$B$9:$B$158,-1),"",A884+1),A884),"")</f>
        <v>127</v>
      </c>
      <c r="B885" s="25" t="str">
        <f t="shared" si="26"/>
        <v>001</v>
      </c>
      <c r="C885" s="31"/>
      <c r="D885" s="31"/>
      <c r="F885" s="31"/>
      <c r="G885" s="31"/>
      <c r="H885" s="31"/>
      <c r="I885" s="26" t="str">
        <f t="shared" si="27"/>
        <v>V_VERTEILUNG_RUAG</v>
      </c>
      <c r="J885" s="31"/>
      <c r="K885" s="31"/>
      <c r="L885" s="1" t="str">
        <f>_xlfn.IFNA(INDEX(Grunddaten!$A$1:$R$158,MATCH('MARA_KSSK - Klassenzuordnung'!A885,Grunddaten!$A:$A,0),MATCH('MARA_KSSK - Klassenzuordnung'!I885,Grunddaten!$8:$8,0))&amp;"","")</f>
        <v/>
      </c>
    </row>
    <row r="886" spans="1:12" x14ac:dyDescent="0.4">
      <c r="A886" s="27">
        <f>IFERROR(IF(AND(A879=A880,A880=A881,A881=A882,A882=A883,A883=A884,A884=A885),IF(A885+1&gt;MATCH(0,Input_Lieferant!$B$9:$B$158,-1),"",A885+1),A885),"")</f>
        <v>127</v>
      </c>
      <c r="B886" s="25" t="str">
        <f t="shared" si="26"/>
        <v>001</v>
      </c>
      <c r="C886" s="31"/>
      <c r="D886" s="31"/>
      <c r="F886" s="31"/>
      <c r="G886" s="31"/>
      <c r="H886" s="31"/>
      <c r="I886" s="26" t="str">
        <f t="shared" si="27"/>
        <v>V_ZUSATZDATEN</v>
      </c>
      <c r="J886" s="31"/>
      <c r="K886" s="31"/>
      <c r="L886" s="1" t="str">
        <f>_xlfn.IFNA(INDEX(Grunddaten!$A$1:$R$158,MATCH('MARA_KSSK - Klassenzuordnung'!A886,Grunddaten!$A:$A,0),MATCH('MARA_KSSK - Klassenzuordnung'!I886,Grunddaten!$8:$8,0))&amp;"","")</f>
        <v/>
      </c>
    </row>
    <row r="887" spans="1:12" x14ac:dyDescent="0.4">
      <c r="A887" s="27">
        <f>IFERROR(IF(AND(A880=A881,A881=A882,A882=A883,A883=A884,A884=A885,A885=A886),IF(A886+1&gt;MATCH(0,Input_Lieferant!$B$9:$B$158,-1),"",A886+1),A886),"")</f>
        <v>127</v>
      </c>
      <c r="B887" s="25" t="str">
        <f t="shared" si="26"/>
        <v>001</v>
      </c>
      <c r="C887" s="31"/>
      <c r="D887" s="31"/>
      <c r="F887" s="31"/>
      <c r="G887" s="31"/>
      <c r="H887" s="31"/>
      <c r="I887" s="26" t="str">
        <f t="shared" si="27"/>
        <v>V_AR_NUMMER</v>
      </c>
      <c r="J887" s="31"/>
      <c r="K887" s="31"/>
      <c r="L887" s="1" t="str">
        <f>_xlfn.IFNA(INDEX(Grunddaten!$A$1:$R$158,MATCH('MARA_KSSK - Klassenzuordnung'!A887,Grunddaten!$A:$A,0),MATCH('MARA_KSSK - Klassenzuordnung'!I887,Grunddaten!$8:$8,0))&amp;"","")</f>
        <v/>
      </c>
    </row>
    <row r="888" spans="1:12" x14ac:dyDescent="0.4">
      <c r="A888" s="27">
        <f>IFERROR(IF(AND(A881=A882,A882=A883,A883=A884,A884=A885,A885=A886,A886=A887),IF(A887+1&gt;MATCH(0,Input_Lieferant!$B$9:$B$158,-1),"",A887+1),A887),"")</f>
        <v>127</v>
      </c>
      <c r="B888" s="25" t="str">
        <f t="shared" si="26"/>
        <v>001</v>
      </c>
      <c r="C888" s="31"/>
      <c r="D888" s="31"/>
      <c r="F888" s="31"/>
      <c r="G888" s="31"/>
      <c r="H888" s="31"/>
      <c r="I888" s="26" t="str">
        <f t="shared" si="27"/>
        <v>V_VERTEILUNG</v>
      </c>
      <c r="J888" s="31"/>
      <c r="K888" s="31"/>
      <c r="L888" s="1" t="str">
        <f>_xlfn.IFNA(INDEX(Grunddaten!$A$1:$R$158,MATCH('MARA_KSSK - Klassenzuordnung'!A888,Grunddaten!$A:$A,0),MATCH('MARA_KSSK - Klassenzuordnung'!I888,Grunddaten!$8:$8,0))&amp;"","")</f>
        <v/>
      </c>
    </row>
    <row r="889" spans="1:12" x14ac:dyDescent="0.4">
      <c r="A889" s="27">
        <f>IFERROR(IF(AND(A882=A883,A883=A884,A884=A885,A885=A886,A886=A887,A887=A888),IF(A888+1&gt;MATCH(0,Input_Lieferant!$B$9:$B$158,-1),"",A888+1),A888),"")</f>
        <v>127</v>
      </c>
      <c r="B889" s="25" t="str">
        <f t="shared" si="26"/>
        <v>001</v>
      </c>
      <c r="C889" s="31"/>
      <c r="D889" s="31"/>
      <c r="F889" s="31"/>
      <c r="G889" s="31"/>
      <c r="H889" s="31"/>
      <c r="I889" s="26" t="str">
        <f t="shared" si="27"/>
        <v>V_BM_SBM</v>
      </c>
      <c r="J889" s="31"/>
      <c r="K889" s="31"/>
      <c r="L889" s="1" t="str">
        <f>_xlfn.IFNA(INDEX(Grunddaten!$A$1:$R$158,MATCH('MARA_KSSK - Klassenzuordnung'!A889,Grunddaten!$A:$A,0),MATCH('MARA_KSSK - Klassenzuordnung'!I889,Grunddaten!$8:$8,0))&amp;"","")</f>
        <v/>
      </c>
    </row>
    <row r="890" spans="1:12" x14ac:dyDescent="0.4">
      <c r="A890" s="27">
        <f>IFERROR(IF(AND(A883=A884,A884=A885,A885=A886,A886=A887,A887=A888,A888=A889),IF(A889+1&gt;MATCH(0,Input_Lieferant!$B$9:$B$158,-1),"",A889+1),A889),"")</f>
        <v>127</v>
      </c>
      <c r="B890" s="25" t="str">
        <f t="shared" si="26"/>
        <v>001</v>
      </c>
      <c r="C890" s="31"/>
      <c r="D890" s="31"/>
      <c r="F890" s="31"/>
      <c r="G890" s="31"/>
      <c r="H890" s="31"/>
      <c r="I890" s="26" t="str">
        <f t="shared" si="27"/>
        <v>V_EXPORTKONTROLLE</v>
      </c>
      <c r="J890" s="31"/>
      <c r="K890" s="31"/>
      <c r="L890" s="1" t="str">
        <f>IF("X"=_xlfn.IFNA(INDEX(Input_Lieferant!$A$9:$AS$158,MATCH('MARA_KSSK - Klassenzuordnung'!A890,Input_Lieferant!$B$9:$B$158,0),MATCH('MARA_KSSK - Klassenzuordnung'!I890,Input_Lieferant!$8:$8,0))&amp;"",""), "X", "")</f>
        <v/>
      </c>
    </row>
    <row r="891" spans="1:12" x14ac:dyDescent="0.4">
      <c r="A891" s="27">
        <f>IFERROR(IF(AND(A884=A885,A885=A886,A886=A887,A887=A888,A888=A889,A889=A890),IF(A890+1&gt;MATCH(0,Input_Lieferant!$B$9:$B$158,-1),"",A890+1),A890),"")</f>
        <v>128</v>
      </c>
      <c r="B891" s="25" t="str">
        <f t="shared" si="26"/>
        <v>001</v>
      </c>
      <c r="C891" s="31"/>
      <c r="D891" s="31"/>
      <c r="F891" s="31"/>
      <c r="G891" s="31"/>
      <c r="H891" s="31"/>
      <c r="I891" s="26" t="str">
        <f t="shared" si="27"/>
        <v>V_VERTEILUNG_PSD</v>
      </c>
      <c r="J891" s="31"/>
      <c r="K891" s="31"/>
      <c r="L891" s="1" t="str">
        <f>IF("X"=_xlfn.IFNA(INDEX(Grunddaten!$A$1:$R$158,MATCH('MARA_KSSK - Klassenzuordnung'!A891,Grunddaten!$A:$A,0),MATCH('MARA_KSSK - Klassenzuordnung'!I891,Grunddaten!$8:$8,0))&amp;"",""), "X", "")</f>
        <v>X</v>
      </c>
    </row>
    <row r="892" spans="1:12" x14ac:dyDescent="0.4">
      <c r="A892" s="27">
        <f>IFERROR(IF(AND(A885=A886,A886=A887,A887=A888,A888=A889,A889=A890,A890=A891),IF(A891+1&gt;MATCH(0,Input_Lieferant!$B$9:$B$158,-1),"",A891+1),A891),"")</f>
        <v>128</v>
      </c>
      <c r="B892" s="25" t="str">
        <f t="shared" si="26"/>
        <v>001</v>
      </c>
      <c r="C892" s="31"/>
      <c r="D892" s="31"/>
      <c r="F892" s="31"/>
      <c r="G892" s="31"/>
      <c r="H892" s="31"/>
      <c r="I892" s="26" t="str">
        <f t="shared" si="27"/>
        <v>V_VERTEILUNG_RUAG</v>
      </c>
      <c r="J892" s="31"/>
      <c r="K892" s="31"/>
      <c r="L892" s="1" t="str">
        <f>_xlfn.IFNA(INDEX(Grunddaten!$A$1:$R$158,MATCH('MARA_KSSK - Klassenzuordnung'!A892,Grunddaten!$A:$A,0),MATCH('MARA_KSSK - Klassenzuordnung'!I892,Grunddaten!$8:$8,0))&amp;"","")</f>
        <v>X</v>
      </c>
    </row>
    <row r="893" spans="1:12" x14ac:dyDescent="0.4">
      <c r="A893" s="27">
        <f>IFERROR(IF(AND(A886=A887,A887=A888,A888=A889,A889=A890,A890=A891,A891=A892),IF(A892+1&gt;MATCH(0,Input_Lieferant!$B$9:$B$158,-1),"",A892+1),A892),"")</f>
        <v>128</v>
      </c>
      <c r="B893" s="25" t="str">
        <f t="shared" si="26"/>
        <v>001</v>
      </c>
      <c r="C893" s="31"/>
      <c r="D893" s="31"/>
      <c r="F893" s="31"/>
      <c r="G893" s="31"/>
      <c r="H893" s="31"/>
      <c r="I893" s="26" t="str">
        <f t="shared" si="27"/>
        <v>V_ZUSATZDATEN</v>
      </c>
      <c r="J893" s="31"/>
      <c r="K893" s="31"/>
      <c r="L893" s="1" t="str">
        <f>_xlfn.IFNA(INDEX(Grunddaten!$A$1:$R$158,MATCH('MARA_KSSK - Klassenzuordnung'!A893,Grunddaten!$A:$A,0),MATCH('MARA_KSSK - Klassenzuordnung'!I893,Grunddaten!$8:$8,0))&amp;"","")</f>
        <v/>
      </c>
    </row>
    <row r="894" spans="1:12" x14ac:dyDescent="0.4">
      <c r="A894" s="27">
        <f>IFERROR(IF(AND(A887=A888,A888=A889,A889=A890,A890=A891,A891=A892,A892=A893),IF(A893+1&gt;MATCH(0,Input_Lieferant!$B$9:$B$158,-1),"",A893+1),A893),"")</f>
        <v>128</v>
      </c>
      <c r="B894" s="25" t="str">
        <f t="shared" si="26"/>
        <v>001</v>
      </c>
      <c r="C894" s="31"/>
      <c r="D894" s="31"/>
      <c r="F894" s="31"/>
      <c r="G894" s="31"/>
      <c r="H894" s="31"/>
      <c r="I894" s="26" t="str">
        <f t="shared" si="27"/>
        <v>V_AR_NUMMER</v>
      </c>
      <c r="J894" s="31"/>
      <c r="K894" s="31"/>
      <c r="L894" s="1" t="str">
        <f>_xlfn.IFNA(INDEX(Grunddaten!$A$1:$R$158,MATCH('MARA_KSSK - Klassenzuordnung'!A894,Grunddaten!$A:$A,0),MATCH('MARA_KSSK - Klassenzuordnung'!I894,Grunddaten!$8:$8,0))&amp;"","")</f>
        <v/>
      </c>
    </row>
    <row r="895" spans="1:12" x14ac:dyDescent="0.4">
      <c r="A895" s="27">
        <f>IFERROR(IF(AND(A888=A889,A889=A890,A890=A891,A891=A892,A892=A893,A893=A894),IF(A894+1&gt;MATCH(0,Input_Lieferant!$B$9:$B$158,-1),"",A894+1),A894),"")</f>
        <v>128</v>
      </c>
      <c r="B895" s="25" t="str">
        <f t="shared" si="26"/>
        <v>001</v>
      </c>
      <c r="C895" s="31"/>
      <c r="D895" s="31"/>
      <c r="F895" s="31"/>
      <c r="G895" s="31"/>
      <c r="H895" s="31"/>
      <c r="I895" s="26" t="str">
        <f t="shared" si="27"/>
        <v>V_VERTEILUNG</v>
      </c>
      <c r="J895" s="31"/>
      <c r="K895" s="31"/>
      <c r="L895" s="1" t="str">
        <f>_xlfn.IFNA(INDEX(Grunddaten!$A$1:$R$158,MATCH('MARA_KSSK - Klassenzuordnung'!A895,Grunddaten!$A:$A,0),MATCH('MARA_KSSK - Klassenzuordnung'!I895,Grunddaten!$8:$8,0))&amp;"","")</f>
        <v/>
      </c>
    </row>
    <row r="896" spans="1:12" x14ac:dyDescent="0.4">
      <c r="A896" s="27">
        <f>IFERROR(IF(AND(A889=A890,A890=A891,A891=A892,A892=A893,A893=A894,A894=A895),IF(A895+1&gt;MATCH(0,Input_Lieferant!$B$9:$B$158,-1),"",A895+1),A895),"")</f>
        <v>128</v>
      </c>
      <c r="B896" s="25" t="str">
        <f t="shared" si="26"/>
        <v>001</v>
      </c>
      <c r="C896" s="31"/>
      <c r="D896" s="31"/>
      <c r="F896" s="31"/>
      <c r="G896" s="31"/>
      <c r="H896" s="31"/>
      <c r="I896" s="26" t="str">
        <f t="shared" si="27"/>
        <v>V_BM_SBM</v>
      </c>
      <c r="J896" s="31"/>
      <c r="K896" s="31"/>
      <c r="L896" s="1" t="str">
        <f>_xlfn.IFNA(INDEX(Grunddaten!$A$1:$R$158,MATCH('MARA_KSSK - Klassenzuordnung'!A896,Grunddaten!$A:$A,0),MATCH('MARA_KSSK - Klassenzuordnung'!I896,Grunddaten!$8:$8,0))&amp;"","")</f>
        <v/>
      </c>
    </row>
    <row r="897" spans="1:12" x14ac:dyDescent="0.4">
      <c r="A897" s="27">
        <f>IFERROR(IF(AND(A890=A891,A891=A892,A892=A893,A893=A894,A894=A895,A895=A896),IF(A896+1&gt;MATCH(0,Input_Lieferant!$B$9:$B$158,-1),"",A896+1),A896),"")</f>
        <v>128</v>
      </c>
      <c r="B897" s="25" t="str">
        <f t="shared" si="26"/>
        <v>001</v>
      </c>
      <c r="C897" s="31"/>
      <c r="D897" s="31"/>
      <c r="F897" s="31"/>
      <c r="G897" s="31"/>
      <c r="H897" s="31"/>
      <c r="I897" s="26" t="str">
        <f t="shared" si="27"/>
        <v>V_EXPORTKONTROLLE</v>
      </c>
      <c r="J897" s="31"/>
      <c r="K897" s="31"/>
      <c r="L897" s="1" t="str">
        <f>IF("X"=_xlfn.IFNA(INDEX(Input_Lieferant!$A$9:$AS$158,MATCH('MARA_KSSK - Klassenzuordnung'!A897,Input_Lieferant!$B$9:$B$158,0),MATCH('MARA_KSSK - Klassenzuordnung'!I897,Input_Lieferant!$8:$8,0))&amp;"",""), "X", "")</f>
        <v/>
      </c>
    </row>
    <row r="898" spans="1:12" x14ac:dyDescent="0.4">
      <c r="A898" s="27">
        <f>IFERROR(IF(AND(A891=A892,A892=A893,A893=A894,A894=A895,A895=A896,A896=A897),IF(A897+1&gt;MATCH(0,Input_Lieferant!$B$9:$B$158,-1),"",A897+1),A897),"")</f>
        <v>129</v>
      </c>
      <c r="B898" s="25" t="str">
        <f t="shared" ref="B898:B961" si="28">IF(A898="","","001")</f>
        <v>001</v>
      </c>
      <c r="C898" s="31"/>
      <c r="D898" s="31"/>
      <c r="F898" s="31"/>
      <c r="G898" s="31"/>
      <c r="H898" s="31"/>
      <c r="I898" s="26" t="str">
        <f t="shared" si="27"/>
        <v>V_VERTEILUNG_PSD</v>
      </c>
      <c r="J898" s="31"/>
      <c r="K898" s="31"/>
      <c r="L898" s="1" t="str">
        <f>IF("X"=_xlfn.IFNA(INDEX(Grunddaten!$A$1:$R$158,MATCH('MARA_KSSK - Klassenzuordnung'!A898,Grunddaten!$A:$A,0),MATCH('MARA_KSSK - Klassenzuordnung'!I898,Grunddaten!$8:$8,0))&amp;"",""), "X", "")</f>
        <v>X</v>
      </c>
    </row>
    <row r="899" spans="1:12" x14ac:dyDescent="0.4">
      <c r="A899" s="27">
        <f>IFERROR(IF(AND(A892=A893,A893=A894,A894=A895,A895=A896,A896=A897,A897=A898),IF(A898+1&gt;MATCH(0,Input_Lieferant!$B$9:$B$158,-1),"",A898+1),A898),"")</f>
        <v>129</v>
      </c>
      <c r="B899" s="25" t="str">
        <f t="shared" si="28"/>
        <v>001</v>
      </c>
      <c r="C899" s="31"/>
      <c r="D899" s="31"/>
      <c r="F899" s="31"/>
      <c r="G899" s="31"/>
      <c r="H899" s="31"/>
      <c r="I899" s="26" t="str">
        <f t="shared" si="27"/>
        <v>V_VERTEILUNG_RUAG</v>
      </c>
      <c r="J899" s="31"/>
      <c r="K899" s="31"/>
      <c r="L899" s="1" t="str">
        <f>_xlfn.IFNA(INDEX(Grunddaten!$A$1:$R$158,MATCH('MARA_KSSK - Klassenzuordnung'!A899,Grunddaten!$A:$A,0),MATCH('MARA_KSSK - Klassenzuordnung'!I899,Grunddaten!$8:$8,0))&amp;"","")</f>
        <v>X</v>
      </c>
    </row>
    <row r="900" spans="1:12" x14ac:dyDescent="0.4">
      <c r="A900" s="27">
        <f>IFERROR(IF(AND(A893=A894,A894=A895,A895=A896,A896=A897,A897=A898,A898=A899),IF(A899+1&gt;MATCH(0,Input_Lieferant!$B$9:$B$158,-1),"",A899+1),A899),"")</f>
        <v>129</v>
      </c>
      <c r="B900" s="25" t="str">
        <f t="shared" si="28"/>
        <v>001</v>
      </c>
      <c r="C900" s="31"/>
      <c r="D900" s="31"/>
      <c r="F900" s="31"/>
      <c r="G900" s="31"/>
      <c r="H900" s="31"/>
      <c r="I900" s="26" t="str">
        <f t="shared" si="27"/>
        <v>V_ZUSATZDATEN</v>
      </c>
      <c r="J900" s="31"/>
      <c r="K900" s="31"/>
      <c r="L900" s="1" t="str">
        <f>_xlfn.IFNA(INDEX(Grunddaten!$A$1:$R$158,MATCH('MARA_KSSK - Klassenzuordnung'!A900,Grunddaten!$A:$A,0),MATCH('MARA_KSSK - Klassenzuordnung'!I900,Grunddaten!$8:$8,0))&amp;"","")</f>
        <v/>
      </c>
    </row>
    <row r="901" spans="1:12" x14ac:dyDescent="0.4">
      <c r="A901" s="27">
        <f>IFERROR(IF(AND(A894=A895,A895=A896,A896=A897,A897=A898,A898=A899,A899=A900),IF(A900+1&gt;MATCH(0,Input_Lieferant!$B$9:$B$158,-1),"",A900+1),A900),"")</f>
        <v>129</v>
      </c>
      <c r="B901" s="25" t="str">
        <f t="shared" si="28"/>
        <v>001</v>
      </c>
      <c r="C901" s="31"/>
      <c r="D901" s="31"/>
      <c r="F901" s="31"/>
      <c r="G901" s="31"/>
      <c r="H901" s="31"/>
      <c r="I901" s="26" t="str">
        <f t="shared" si="27"/>
        <v>V_AR_NUMMER</v>
      </c>
      <c r="J901" s="31"/>
      <c r="K901" s="31"/>
      <c r="L901" s="1" t="str">
        <f>_xlfn.IFNA(INDEX(Grunddaten!$A$1:$R$158,MATCH('MARA_KSSK - Klassenzuordnung'!A901,Grunddaten!$A:$A,0),MATCH('MARA_KSSK - Klassenzuordnung'!I901,Grunddaten!$8:$8,0))&amp;"","")</f>
        <v/>
      </c>
    </row>
    <row r="902" spans="1:12" x14ac:dyDescent="0.4">
      <c r="A902" s="27">
        <f>IFERROR(IF(AND(A895=A896,A896=A897,A897=A898,A898=A899,A899=A900,A900=A901),IF(A901+1&gt;MATCH(0,Input_Lieferant!$B$9:$B$158,-1),"",A901+1),A901),"")</f>
        <v>129</v>
      </c>
      <c r="B902" s="25" t="str">
        <f t="shared" si="28"/>
        <v>001</v>
      </c>
      <c r="C902" s="31"/>
      <c r="D902" s="31"/>
      <c r="F902" s="31"/>
      <c r="G902" s="31"/>
      <c r="H902" s="31"/>
      <c r="I902" s="26" t="str">
        <f t="shared" si="27"/>
        <v>V_VERTEILUNG</v>
      </c>
      <c r="J902" s="31"/>
      <c r="K902" s="31"/>
      <c r="L902" s="1" t="str">
        <f>_xlfn.IFNA(INDEX(Grunddaten!$A$1:$R$158,MATCH('MARA_KSSK - Klassenzuordnung'!A902,Grunddaten!$A:$A,0),MATCH('MARA_KSSK - Klassenzuordnung'!I902,Grunddaten!$8:$8,0))&amp;"","")</f>
        <v/>
      </c>
    </row>
    <row r="903" spans="1:12" x14ac:dyDescent="0.4">
      <c r="A903" s="27">
        <f>IFERROR(IF(AND(A896=A897,A897=A898,A898=A899,A899=A900,A900=A901,A901=A902),IF(A902+1&gt;MATCH(0,Input_Lieferant!$B$9:$B$158,-1),"",A902+1),A902),"")</f>
        <v>129</v>
      </c>
      <c r="B903" s="25" t="str">
        <f t="shared" si="28"/>
        <v>001</v>
      </c>
      <c r="C903" s="31"/>
      <c r="D903" s="31"/>
      <c r="F903" s="31"/>
      <c r="G903" s="31"/>
      <c r="H903" s="31"/>
      <c r="I903" s="26" t="str">
        <f t="shared" si="27"/>
        <v>V_BM_SBM</v>
      </c>
      <c r="J903" s="31"/>
      <c r="K903" s="31"/>
      <c r="L903" s="1" t="str">
        <f>_xlfn.IFNA(INDEX(Grunddaten!$A$1:$R$158,MATCH('MARA_KSSK - Klassenzuordnung'!A903,Grunddaten!$A:$A,0),MATCH('MARA_KSSK - Klassenzuordnung'!I903,Grunddaten!$8:$8,0))&amp;"","")</f>
        <v/>
      </c>
    </row>
    <row r="904" spans="1:12" x14ac:dyDescent="0.4">
      <c r="A904" s="27">
        <f>IFERROR(IF(AND(A897=A898,A898=A899,A899=A900,A900=A901,A901=A902,A902=A903),IF(A903+1&gt;MATCH(0,Input_Lieferant!$B$9:$B$158,-1),"",A903+1),A903),"")</f>
        <v>129</v>
      </c>
      <c r="B904" s="25" t="str">
        <f t="shared" si="28"/>
        <v>001</v>
      </c>
      <c r="C904" s="31"/>
      <c r="D904" s="31"/>
      <c r="F904" s="31"/>
      <c r="G904" s="31"/>
      <c r="H904" s="31"/>
      <c r="I904" s="26" t="str">
        <f t="shared" si="27"/>
        <v>V_EXPORTKONTROLLE</v>
      </c>
      <c r="J904" s="31"/>
      <c r="K904" s="31"/>
      <c r="L904" s="1" t="str">
        <f>IF("X"=_xlfn.IFNA(INDEX(Input_Lieferant!$A$9:$AS$158,MATCH('MARA_KSSK - Klassenzuordnung'!A904,Input_Lieferant!$B$9:$B$158,0),MATCH('MARA_KSSK - Klassenzuordnung'!I904,Input_Lieferant!$8:$8,0))&amp;"",""), "X", "")</f>
        <v/>
      </c>
    </row>
    <row r="905" spans="1:12" x14ac:dyDescent="0.4">
      <c r="A905" s="27">
        <f>IFERROR(IF(AND(A898=A899,A899=A900,A900=A901,A901=A902,A902=A903,A903=A904),IF(A904+1&gt;MATCH(0,Input_Lieferant!$B$9:$B$158,-1),"",A904+1),A904),"")</f>
        <v>130</v>
      </c>
      <c r="B905" s="25" t="str">
        <f t="shared" si="28"/>
        <v>001</v>
      </c>
      <c r="C905" s="31"/>
      <c r="D905" s="31"/>
      <c r="F905" s="31"/>
      <c r="G905" s="31"/>
      <c r="H905" s="31"/>
      <c r="I905" s="26" t="str">
        <f t="shared" ref="I905:I968" si="29">IF(A905="","",I898)</f>
        <v>V_VERTEILUNG_PSD</v>
      </c>
      <c r="J905" s="31"/>
      <c r="K905" s="31"/>
      <c r="L905" s="1" t="str">
        <f>IF("X"=_xlfn.IFNA(INDEX(Grunddaten!$A$1:$R$158,MATCH('MARA_KSSK - Klassenzuordnung'!A905,Grunddaten!$A:$A,0),MATCH('MARA_KSSK - Klassenzuordnung'!I905,Grunddaten!$8:$8,0))&amp;"",""), "X", "")</f>
        <v>X</v>
      </c>
    </row>
    <row r="906" spans="1:12" x14ac:dyDescent="0.4">
      <c r="A906" s="27">
        <f>IFERROR(IF(AND(A899=A900,A900=A901,A901=A902,A902=A903,A903=A904,A904=A905),IF(A905+1&gt;MATCH(0,Input_Lieferant!$B$9:$B$158,-1),"",A905+1),A905),"")</f>
        <v>130</v>
      </c>
      <c r="B906" s="25" t="str">
        <f t="shared" si="28"/>
        <v>001</v>
      </c>
      <c r="C906" s="31"/>
      <c r="D906" s="31"/>
      <c r="F906" s="31"/>
      <c r="G906" s="31"/>
      <c r="H906" s="31"/>
      <c r="I906" s="26" t="str">
        <f t="shared" si="29"/>
        <v>V_VERTEILUNG_RUAG</v>
      </c>
      <c r="J906" s="31"/>
      <c r="K906" s="31"/>
      <c r="L906" s="1" t="str">
        <f>_xlfn.IFNA(INDEX(Grunddaten!$A$1:$R$158,MATCH('MARA_KSSK - Klassenzuordnung'!A906,Grunddaten!$A:$A,0),MATCH('MARA_KSSK - Klassenzuordnung'!I906,Grunddaten!$8:$8,0))&amp;"","")</f>
        <v>X</v>
      </c>
    </row>
    <row r="907" spans="1:12" x14ac:dyDescent="0.4">
      <c r="A907" s="27">
        <f>IFERROR(IF(AND(A900=A901,A901=A902,A902=A903,A903=A904,A904=A905,A905=A906),IF(A906+1&gt;MATCH(0,Input_Lieferant!$B$9:$B$158,-1),"",A906+1),A906),"")</f>
        <v>130</v>
      </c>
      <c r="B907" s="25" t="str">
        <f t="shared" si="28"/>
        <v>001</v>
      </c>
      <c r="C907" s="31"/>
      <c r="D907" s="31"/>
      <c r="F907" s="31"/>
      <c r="G907" s="31"/>
      <c r="H907" s="31"/>
      <c r="I907" s="26" t="str">
        <f t="shared" si="29"/>
        <v>V_ZUSATZDATEN</v>
      </c>
      <c r="J907" s="31"/>
      <c r="K907" s="31"/>
      <c r="L907" s="1" t="str">
        <f>_xlfn.IFNA(INDEX(Grunddaten!$A$1:$R$158,MATCH('MARA_KSSK - Klassenzuordnung'!A907,Grunddaten!$A:$A,0),MATCH('MARA_KSSK - Klassenzuordnung'!I907,Grunddaten!$8:$8,0))&amp;"","")</f>
        <v/>
      </c>
    </row>
    <row r="908" spans="1:12" x14ac:dyDescent="0.4">
      <c r="A908" s="27">
        <f>IFERROR(IF(AND(A901=A902,A902=A903,A903=A904,A904=A905,A905=A906,A906=A907),IF(A907+1&gt;MATCH(0,Input_Lieferant!$B$9:$B$158,-1),"",A907+1),A907),"")</f>
        <v>130</v>
      </c>
      <c r="B908" s="25" t="str">
        <f t="shared" si="28"/>
        <v>001</v>
      </c>
      <c r="C908" s="31"/>
      <c r="D908" s="31"/>
      <c r="F908" s="31"/>
      <c r="G908" s="31"/>
      <c r="H908" s="31"/>
      <c r="I908" s="26" t="str">
        <f t="shared" si="29"/>
        <v>V_AR_NUMMER</v>
      </c>
      <c r="J908" s="31"/>
      <c r="K908" s="31"/>
      <c r="L908" s="1" t="str">
        <f>_xlfn.IFNA(INDEX(Grunddaten!$A$1:$R$158,MATCH('MARA_KSSK - Klassenzuordnung'!A908,Grunddaten!$A:$A,0),MATCH('MARA_KSSK - Klassenzuordnung'!I908,Grunddaten!$8:$8,0))&amp;"","")</f>
        <v/>
      </c>
    </row>
    <row r="909" spans="1:12" x14ac:dyDescent="0.4">
      <c r="A909" s="27">
        <f>IFERROR(IF(AND(A902=A903,A903=A904,A904=A905,A905=A906,A906=A907,A907=A908),IF(A908+1&gt;MATCH(0,Input_Lieferant!$B$9:$B$158,-1),"",A908+1),A908),"")</f>
        <v>130</v>
      </c>
      <c r="B909" s="25" t="str">
        <f t="shared" si="28"/>
        <v>001</v>
      </c>
      <c r="C909" s="31"/>
      <c r="D909" s="31"/>
      <c r="F909" s="31"/>
      <c r="G909" s="31"/>
      <c r="H909" s="31"/>
      <c r="I909" s="26" t="str">
        <f t="shared" si="29"/>
        <v>V_VERTEILUNG</v>
      </c>
      <c r="J909" s="31"/>
      <c r="K909" s="31"/>
      <c r="L909" s="1" t="str">
        <f>_xlfn.IFNA(INDEX(Grunddaten!$A$1:$R$158,MATCH('MARA_KSSK - Klassenzuordnung'!A909,Grunddaten!$A:$A,0),MATCH('MARA_KSSK - Klassenzuordnung'!I909,Grunddaten!$8:$8,0))&amp;"","")</f>
        <v/>
      </c>
    </row>
    <row r="910" spans="1:12" x14ac:dyDescent="0.4">
      <c r="A910" s="27">
        <f>IFERROR(IF(AND(A903=A904,A904=A905,A905=A906,A906=A907,A907=A908,A908=A909),IF(A909+1&gt;MATCH(0,Input_Lieferant!$B$9:$B$158,-1),"",A909+1),A909),"")</f>
        <v>130</v>
      </c>
      <c r="B910" s="25" t="str">
        <f t="shared" si="28"/>
        <v>001</v>
      </c>
      <c r="C910" s="31"/>
      <c r="D910" s="31"/>
      <c r="F910" s="31"/>
      <c r="G910" s="31"/>
      <c r="H910" s="31"/>
      <c r="I910" s="26" t="str">
        <f t="shared" si="29"/>
        <v>V_BM_SBM</v>
      </c>
      <c r="J910" s="31"/>
      <c r="K910" s="31"/>
      <c r="L910" s="1" t="str">
        <f>_xlfn.IFNA(INDEX(Grunddaten!$A$1:$R$158,MATCH('MARA_KSSK - Klassenzuordnung'!A910,Grunddaten!$A:$A,0),MATCH('MARA_KSSK - Klassenzuordnung'!I910,Grunddaten!$8:$8,0))&amp;"","")</f>
        <v/>
      </c>
    </row>
    <row r="911" spans="1:12" x14ac:dyDescent="0.4">
      <c r="A911" s="27">
        <f>IFERROR(IF(AND(A904=A905,A905=A906,A906=A907,A907=A908,A908=A909,A909=A910),IF(A910+1&gt;MATCH(0,Input_Lieferant!$B$9:$B$158,-1),"",A910+1),A910),"")</f>
        <v>130</v>
      </c>
      <c r="B911" s="25" t="str">
        <f t="shared" si="28"/>
        <v>001</v>
      </c>
      <c r="C911" s="31"/>
      <c r="D911" s="31"/>
      <c r="F911" s="31"/>
      <c r="G911" s="31"/>
      <c r="H911" s="31"/>
      <c r="I911" s="26" t="str">
        <f t="shared" si="29"/>
        <v>V_EXPORTKONTROLLE</v>
      </c>
      <c r="J911" s="31"/>
      <c r="K911" s="31"/>
      <c r="L911" s="1" t="str">
        <f>IF("X"=_xlfn.IFNA(INDEX(Input_Lieferant!$A$9:$AS$158,MATCH('MARA_KSSK - Klassenzuordnung'!A911,Input_Lieferant!$B$9:$B$158,0),MATCH('MARA_KSSK - Klassenzuordnung'!I911,Input_Lieferant!$8:$8,0))&amp;"",""), "X", "")</f>
        <v/>
      </c>
    </row>
    <row r="912" spans="1:12" x14ac:dyDescent="0.4">
      <c r="A912" s="27">
        <f>IFERROR(IF(AND(A905=A906,A906=A907,A907=A908,A908=A909,A909=A910,A910=A911),IF(A911+1&gt;MATCH(0,Input_Lieferant!$B$9:$B$158,-1),"",A911+1),A911),"")</f>
        <v>131</v>
      </c>
      <c r="B912" s="25" t="str">
        <f t="shared" si="28"/>
        <v>001</v>
      </c>
      <c r="C912" s="31"/>
      <c r="D912" s="31"/>
      <c r="F912" s="31"/>
      <c r="G912" s="31"/>
      <c r="H912" s="31"/>
      <c r="I912" s="26" t="str">
        <f t="shared" si="29"/>
        <v>V_VERTEILUNG_PSD</v>
      </c>
      <c r="J912" s="31"/>
      <c r="K912" s="31"/>
      <c r="L912" s="1" t="str">
        <f>IF("X"=_xlfn.IFNA(INDEX(Grunddaten!$A$1:$R$158,MATCH('MARA_KSSK - Klassenzuordnung'!A912,Grunddaten!$A:$A,0),MATCH('MARA_KSSK - Klassenzuordnung'!I912,Grunddaten!$8:$8,0))&amp;"",""), "X", "")</f>
        <v/>
      </c>
    </row>
    <row r="913" spans="1:12" x14ac:dyDescent="0.4">
      <c r="A913" s="27">
        <f>IFERROR(IF(AND(A906=A907,A907=A908,A908=A909,A909=A910,A910=A911,A911=A912),IF(A912+1&gt;MATCH(0,Input_Lieferant!$B$9:$B$158,-1),"",A912+1),A912),"")</f>
        <v>131</v>
      </c>
      <c r="B913" s="25" t="str">
        <f t="shared" si="28"/>
        <v>001</v>
      </c>
      <c r="C913" s="31"/>
      <c r="D913" s="31"/>
      <c r="F913" s="31"/>
      <c r="G913" s="31"/>
      <c r="H913" s="31"/>
      <c r="I913" s="26" t="str">
        <f t="shared" si="29"/>
        <v>V_VERTEILUNG_RUAG</v>
      </c>
      <c r="J913" s="31"/>
      <c r="K913" s="31"/>
      <c r="L913" s="1" t="str">
        <f>_xlfn.IFNA(INDEX(Grunddaten!$A$1:$R$158,MATCH('MARA_KSSK - Klassenzuordnung'!A913,Grunddaten!$A:$A,0),MATCH('MARA_KSSK - Klassenzuordnung'!I913,Grunddaten!$8:$8,0))&amp;"","")</f>
        <v>X</v>
      </c>
    </row>
    <row r="914" spans="1:12" x14ac:dyDescent="0.4">
      <c r="A914" s="27">
        <f>IFERROR(IF(AND(A907=A908,A908=A909,A909=A910,A910=A911,A911=A912,A912=A913),IF(A913+1&gt;MATCH(0,Input_Lieferant!$B$9:$B$158,-1),"",A913+1),A913),"")</f>
        <v>131</v>
      </c>
      <c r="B914" s="25" t="str">
        <f t="shared" si="28"/>
        <v>001</v>
      </c>
      <c r="C914" s="31"/>
      <c r="D914" s="31"/>
      <c r="F914" s="31"/>
      <c r="G914" s="31"/>
      <c r="H914" s="31"/>
      <c r="I914" s="26" t="str">
        <f t="shared" si="29"/>
        <v>V_ZUSATZDATEN</v>
      </c>
      <c r="J914" s="31"/>
      <c r="K914" s="31"/>
      <c r="L914" s="1" t="str">
        <f>_xlfn.IFNA(INDEX(Grunddaten!$A$1:$R$158,MATCH('MARA_KSSK - Klassenzuordnung'!A914,Grunddaten!$A:$A,0),MATCH('MARA_KSSK - Klassenzuordnung'!I914,Grunddaten!$8:$8,0))&amp;"","")</f>
        <v/>
      </c>
    </row>
    <row r="915" spans="1:12" x14ac:dyDescent="0.4">
      <c r="A915" s="27">
        <f>IFERROR(IF(AND(A908=A909,A909=A910,A910=A911,A911=A912,A912=A913,A913=A914),IF(A914+1&gt;MATCH(0,Input_Lieferant!$B$9:$B$158,-1),"",A914+1),A914),"")</f>
        <v>131</v>
      </c>
      <c r="B915" s="25" t="str">
        <f t="shared" si="28"/>
        <v>001</v>
      </c>
      <c r="C915" s="31"/>
      <c r="D915" s="31"/>
      <c r="F915" s="31"/>
      <c r="G915" s="31"/>
      <c r="H915" s="31"/>
      <c r="I915" s="26" t="str">
        <f t="shared" si="29"/>
        <v>V_AR_NUMMER</v>
      </c>
      <c r="J915" s="31"/>
      <c r="K915" s="31"/>
      <c r="L915" s="1" t="str">
        <f>_xlfn.IFNA(INDEX(Grunddaten!$A$1:$R$158,MATCH('MARA_KSSK - Klassenzuordnung'!A915,Grunddaten!$A:$A,0),MATCH('MARA_KSSK - Klassenzuordnung'!I915,Grunddaten!$8:$8,0))&amp;"","")</f>
        <v/>
      </c>
    </row>
    <row r="916" spans="1:12" x14ac:dyDescent="0.4">
      <c r="A916" s="27">
        <f>IFERROR(IF(AND(A909=A910,A910=A911,A911=A912,A912=A913,A913=A914,A914=A915),IF(A915+1&gt;MATCH(0,Input_Lieferant!$B$9:$B$158,-1),"",A915+1),A915),"")</f>
        <v>131</v>
      </c>
      <c r="B916" s="25" t="str">
        <f t="shared" si="28"/>
        <v>001</v>
      </c>
      <c r="C916" s="31"/>
      <c r="D916" s="31"/>
      <c r="F916" s="31"/>
      <c r="G916" s="31"/>
      <c r="H916" s="31"/>
      <c r="I916" s="26" t="str">
        <f t="shared" si="29"/>
        <v>V_VERTEILUNG</v>
      </c>
      <c r="J916" s="31"/>
      <c r="K916" s="31"/>
      <c r="L916" s="1" t="str">
        <f>_xlfn.IFNA(INDEX(Grunddaten!$A$1:$R$158,MATCH('MARA_KSSK - Klassenzuordnung'!A916,Grunddaten!$A:$A,0),MATCH('MARA_KSSK - Klassenzuordnung'!I916,Grunddaten!$8:$8,0))&amp;"","")</f>
        <v/>
      </c>
    </row>
    <row r="917" spans="1:12" x14ac:dyDescent="0.4">
      <c r="A917" s="27">
        <f>IFERROR(IF(AND(A910=A911,A911=A912,A912=A913,A913=A914,A914=A915,A915=A916),IF(A916+1&gt;MATCH(0,Input_Lieferant!$B$9:$B$158,-1),"",A916+1),A916),"")</f>
        <v>131</v>
      </c>
      <c r="B917" s="25" t="str">
        <f t="shared" si="28"/>
        <v>001</v>
      </c>
      <c r="C917" s="31"/>
      <c r="D917" s="31"/>
      <c r="F917" s="31"/>
      <c r="G917" s="31"/>
      <c r="H917" s="31"/>
      <c r="I917" s="26" t="str">
        <f t="shared" si="29"/>
        <v>V_BM_SBM</v>
      </c>
      <c r="J917" s="31"/>
      <c r="K917" s="31"/>
      <c r="L917" s="1" t="str">
        <f>_xlfn.IFNA(INDEX(Grunddaten!$A$1:$R$158,MATCH('MARA_KSSK - Klassenzuordnung'!A917,Grunddaten!$A:$A,0),MATCH('MARA_KSSK - Klassenzuordnung'!I917,Grunddaten!$8:$8,0))&amp;"","")</f>
        <v/>
      </c>
    </row>
    <row r="918" spans="1:12" x14ac:dyDescent="0.4">
      <c r="A918" s="27">
        <f>IFERROR(IF(AND(A911=A912,A912=A913,A913=A914,A914=A915,A915=A916,A916=A917),IF(A917+1&gt;MATCH(0,Input_Lieferant!$B$9:$B$158,-1),"",A917+1),A917),"")</f>
        <v>131</v>
      </c>
      <c r="B918" s="25" t="str">
        <f t="shared" si="28"/>
        <v>001</v>
      </c>
      <c r="C918" s="31"/>
      <c r="D918" s="31"/>
      <c r="F918" s="31"/>
      <c r="G918" s="31"/>
      <c r="H918" s="31"/>
      <c r="I918" s="26" t="str">
        <f t="shared" si="29"/>
        <v>V_EXPORTKONTROLLE</v>
      </c>
      <c r="J918" s="31"/>
      <c r="K918" s="31"/>
      <c r="L918" s="1" t="str">
        <f>IF("X"=_xlfn.IFNA(INDEX(Input_Lieferant!$A$9:$AS$158,MATCH('MARA_KSSK - Klassenzuordnung'!A918,Input_Lieferant!$B$9:$B$158,0),MATCH('MARA_KSSK - Klassenzuordnung'!I918,Input_Lieferant!$8:$8,0))&amp;"",""), "X", "")</f>
        <v/>
      </c>
    </row>
    <row r="919" spans="1:12" x14ac:dyDescent="0.4">
      <c r="A919" s="27">
        <f>IFERROR(IF(AND(A912=A913,A913=A914,A914=A915,A915=A916,A916=A917,A917=A918),IF(A918+1&gt;MATCH(0,Input_Lieferant!$B$9:$B$158,-1),"",A918+1),A918),"")</f>
        <v>132</v>
      </c>
      <c r="B919" s="25" t="str">
        <f t="shared" si="28"/>
        <v>001</v>
      </c>
      <c r="C919" s="31"/>
      <c r="D919" s="31"/>
      <c r="F919" s="31"/>
      <c r="G919" s="31"/>
      <c r="H919" s="31"/>
      <c r="I919" s="26" t="str">
        <f t="shared" si="29"/>
        <v>V_VERTEILUNG_PSD</v>
      </c>
      <c r="J919" s="31"/>
      <c r="K919" s="31"/>
      <c r="L919" s="1" t="str">
        <f>IF("X"=_xlfn.IFNA(INDEX(Grunddaten!$A$1:$R$158,MATCH('MARA_KSSK - Klassenzuordnung'!A919,Grunddaten!$A:$A,0),MATCH('MARA_KSSK - Klassenzuordnung'!I919,Grunddaten!$8:$8,0))&amp;"",""), "X", "")</f>
        <v/>
      </c>
    </row>
    <row r="920" spans="1:12" x14ac:dyDescent="0.4">
      <c r="A920" s="27">
        <f>IFERROR(IF(AND(A913=A914,A914=A915,A915=A916,A916=A917,A917=A918,A918=A919),IF(A919+1&gt;MATCH(0,Input_Lieferant!$B$9:$B$158,-1),"",A919+1),A919),"")</f>
        <v>132</v>
      </c>
      <c r="B920" s="25" t="str">
        <f t="shared" si="28"/>
        <v>001</v>
      </c>
      <c r="C920" s="31"/>
      <c r="D920" s="31"/>
      <c r="F920" s="31"/>
      <c r="G920" s="31"/>
      <c r="H920" s="31"/>
      <c r="I920" s="26" t="str">
        <f t="shared" si="29"/>
        <v>V_VERTEILUNG_RUAG</v>
      </c>
      <c r="J920" s="31"/>
      <c r="K920" s="31"/>
      <c r="L920" s="1" t="str">
        <f>_xlfn.IFNA(INDEX(Grunddaten!$A$1:$R$158,MATCH('MARA_KSSK - Klassenzuordnung'!A920,Grunddaten!$A:$A,0),MATCH('MARA_KSSK - Klassenzuordnung'!I920,Grunddaten!$8:$8,0))&amp;"","")</f>
        <v>X</v>
      </c>
    </row>
    <row r="921" spans="1:12" x14ac:dyDescent="0.4">
      <c r="A921" s="27">
        <f>IFERROR(IF(AND(A914=A915,A915=A916,A916=A917,A917=A918,A918=A919,A919=A920),IF(A920+1&gt;MATCH(0,Input_Lieferant!$B$9:$B$158,-1),"",A920+1),A920),"")</f>
        <v>132</v>
      </c>
      <c r="B921" s="25" t="str">
        <f t="shared" si="28"/>
        <v>001</v>
      </c>
      <c r="C921" s="31"/>
      <c r="D921" s="31"/>
      <c r="F921" s="31"/>
      <c r="G921" s="31"/>
      <c r="H921" s="31"/>
      <c r="I921" s="26" t="str">
        <f t="shared" si="29"/>
        <v>V_ZUSATZDATEN</v>
      </c>
      <c r="J921" s="31"/>
      <c r="K921" s="31"/>
      <c r="L921" s="1" t="str">
        <f>_xlfn.IFNA(INDEX(Grunddaten!$A$1:$R$158,MATCH('MARA_KSSK - Klassenzuordnung'!A921,Grunddaten!$A:$A,0),MATCH('MARA_KSSK - Klassenzuordnung'!I921,Grunddaten!$8:$8,0))&amp;"","")</f>
        <v/>
      </c>
    </row>
    <row r="922" spans="1:12" x14ac:dyDescent="0.4">
      <c r="A922" s="27">
        <f>IFERROR(IF(AND(A915=A916,A916=A917,A917=A918,A918=A919,A919=A920,A920=A921),IF(A921+1&gt;MATCH(0,Input_Lieferant!$B$9:$B$158,-1),"",A921+1),A921),"")</f>
        <v>132</v>
      </c>
      <c r="B922" s="25" t="str">
        <f t="shared" si="28"/>
        <v>001</v>
      </c>
      <c r="C922" s="31"/>
      <c r="D922" s="31"/>
      <c r="F922" s="31"/>
      <c r="G922" s="31"/>
      <c r="H922" s="31"/>
      <c r="I922" s="26" t="str">
        <f t="shared" si="29"/>
        <v>V_AR_NUMMER</v>
      </c>
      <c r="J922" s="31"/>
      <c r="K922" s="31"/>
      <c r="L922" s="1" t="str">
        <f>_xlfn.IFNA(INDEX(Grunddaten!$A$1:$R$158,MATCH('MARA_KSSK - Klassenzuordnung'!A922,Grunddaten!$A:$A,0),MATCH('MARA_KSSK - Klassenzuordnung'!I922,Grunddaten!$8:$8,0))&amp;"","")</f>
        <v/>
      </c>
    </row>
    <row r="923" spans="1:12" x14ac:dyDescent="0.4">
      <c r="A923" s="27">
        <f>IFERROR(IF(AND(A916=A917,A917=A918,A918=A919,A919=A920,A920=A921,A921=A922),IF(A922+1&gt;MATCH(0,Input_Lieferant!$B$9:$B$158,-1),"",A922+1),A922),"")</f>
        <v>132</v>
      </c>
      <c r="B923" s="25" t="str">
        <f t="shared" si="28"/>
        <v>001</v>
      </c>
      <c r="C923" s="31"/>
      <c r="D923" s="31"/>
      <c r="F923" s="31"/>
      <c r="G923" s="31"/>
      <c r="H923" s="31"/>
      <c r="I923" s="26" t="str">
        <f t="shared" si="29"/>
        <v>V_VERTEILUNG</v>
      </c>
      <c r="J923" s="31"/>
      <c r="K923" s="31"/>
      <c r="L923" s="1" t="str">
        <f>_xlfn.IFNA(INDEX(Grunddaten!$A$1:$R$158,MATCH('MARA_KSSK - Klassenzuordnung'!A923,Grunddaten!$A:$A,0),MATCH('MARA_KSSK - Klassenzuordnung'!I923,Grunddaten!$8:$8,0))&amp;"","")</f>
        <v/>
      </c>
    </row>
    <row r="924" spans="1:12" x14ac:dyDescent="0.4">
      <c r="A924" s="27">
        <f>IFERROR(IF(AND(A917=A918,A918=A919,A919=A920,A920=A921,A921=A922,A922=A923),IF(A923+1&gt;MATCH(0,Input_Lieferant!$B$9:$B$158,-1),"",A923+1),A923),"")</f>
        <v>132</v>
      </c>
      <c r="B924" s="25" t="str">
        <f t="shared" si="28"/>
        <v>001</v>
      </c>
      <c r="C924" s="31"/>
      <c r="D924" s="31"/>
      <c r="F924" s="31"/>
      <c r="G924" s="31"/>
      <c r="H924" s="31"/>
      <c r="I924" s="26" t="str">
        <f t="shared" si="29"/>
        <v>V_BM_SBM</v>
      </c>
      <c r="J924" s="31"/>
      <c r="K924" s="31"/>
      <c r="L924" s="1" t="str">
        <f>_xlfn.IFNA(INDEX(Grunddaten!$A$1:$R$158,MATCH('MARA_KSSK - Klassenzuordnung'!A924,Grunddaten!$A:$A,0),MATCH('MARA_KSSK - Klassenzuordnung'!I924,Grunddaten!$8:$8,0))&amp;"","")</f>
        <v/>
      </c>
    </row>
    <row r="925" spans="1:12" x14ac:dyDescent="0.4">
      <c r="A925" s="27">
        <f>IFERROR(IF(AND(A918=A919,A919=A920,A920=A921,A921=A922,A922=A923,A923=A924),IF(A924+1&gt;MATCH(0,Input_Lieferant!$B$9:$B$158,-1),"",A924+1),A924),"")</f>
        <v>132</v>
      </c>
      <c r="B925" s="25" t="str">
        <f t="shared" si="28"/>
        <v>001</v>
      </c>
      <c r="C925" s="31"/>
      <c r="D925" s="31"/>
      <c r="F925" s="31"/>
      <c r="G925" s="31"/>
      <c r="H925" s="31"/>
      <c r="I925" s="26" t="str">
        <f t="shared" si="29"/>
        <v>V_EXPORTKONTROLLE</v>
      </c>
      <c r="J925" s="31"/>
      <c r="K925" s="31"/>
      <c r="L925" s="1" t="str">
        <f>IF("X"=_xlfn.IFNA(INDEX(Input_Lieferant!$A$9:$AS$158,MATCH('MARA_KSSK - Klassenzuordnung'!A925,Input_Lieferant!$B$9:$B$158,0),MATCH('MARA_KSSK - Klassenzuordnung'!I925,Input_Lieferant!$8:$8,0))&amp;"",""), "X", "")</f>
        <v/>
      </c>
    </row>
    <row r="926" spans="1:12" x14ac:dyDescent="0.4">
      <c r="A926" s="27">
        <f>IFERROR(IF(AND(A919=A920,A920=A921,A921=A922,A922=A923,A923=A924,A924=A925),IF(A925+1&gt;MATCH(0,Input_Lieferant!$B$9:$B$158,-1),"",A925+1),A925),"")</f>
        <v>133</v>
      </c>
      <c r="B926" s="25" t="str">
        <f t="shared" si="28"/>
        <v>001</v>
      </c>
      <c r="C926" s="31"/>
      <c r="D926" s="31"/>
      <c r="F926" s="31"/>
      <c r="G926" s="31"/>
      <c r="H926" s="31"/>
      <c r="I926" s="26" t="str">
        <f t="shared" si="29"/>
        <v>V_VERTEILUNG_PSD</v>
      </c>
      <c r="J926" s="31"/>
      <c r="K926" s="31"/>
      <c r="L926" s="1" t="str">
        <f>IF("X"=_xlfn.IFNA(INDEX(Grunddaten!$A$1:$R$158,MATCH('MARA_KSSK - Klassenzuordnung'!A926,Grunddaten!$A:$A,0),MATCH('MARA_KSSK - Klassenzuordnung'!I926,Grunddaten!$8:$8,0))&amp;"",""), "X", "")</f>
        <v/>
      </c>
    </row>
    <row r="927" spans="1:12" x14ac:dyDescent="0.4">
      <c r="A927" s="27">
        <f>IFERROR(IF(AND(A920=A921,A921=A922,A922=A923,A923=A924,A924=A925,A925=A926),IF(A926+1&gt;MATCH(0,Input_Lieferant!$B$9:$B$158,-1),"",A926+1),A926),"")</f>
        <v>133</v>
      </c>
      <c r="B927" s="25" t="str">
        <f t="shared" si="28"/>
        <v>001</v>
      </c>
      <c r="C927" s="31"/>
      <c r="D927" s="31"/>
      <c r="F927" s="31"/>
      <c r="G927" s="31"/>
      <c r="H927" s="31"/>
      <c r="I927" s="26" t="str">
        <f t="shared" si="29"/>
        <v>V_VERTEILUNG_RUAG</v>
      </c>
      <c r="J927" s="31"/>
      <c r="K927" s="31"/>
      <c r="L927" s="1" t="str">
        <f>_xlfn.IFNA(INDEX(Grunddaten!$A$1:$R$158,MATCH('MARA_KSSK - Klassenzuordnung'!A927,Grunddaten!$A:$A,0),MATCH('MARA_KSSK - Klassenzuordnung'!I927,Grunddaten!$8:$8,0))&amp;"","")</f>
        <v/>
      </c>
    </row>
    <row r="928" spans="1:12" x14ac:dyDescent="0.4">
      <c r="A928" s="27">
        <f>IFERROR(IF(AND(A921=A922,A922=A923,A923=A924,A924=A925,A925=A926,A926=A927),IF(A927+1&gt;MATCH(0,Input_Lieferant!$B$9:$B$158,-1),"",A927+1),A927),"")</f>
        <v>133</v>
      </c>
      <c r="B928" s="25" t="str">
        <f t="shared" si="28"/>
        <v>001</v>
      </c>
      <c r="C928" s="31"/>
      <c r="D928" s="31"/>
      <c r="F928" s="31"/>
      <c r="G928" s="31"/>
      <c r="H928" s="31"/>
      <c r="I928" s="26" t="str">
        <f t="shared" si="29"/>
        <v>V_ZUSATZDATEN</v>
      </c>
      <c r="J928" s="31"/>
      <c r="K928" s="31"/>
      <c r="L928" s="1" t="str">
        <f>_xlfn.IFNA(INDEX(Grunddaten!$A$1:$R$158,MATCH('MARA_KSSK - Klassenzuordnung'!A928,Grunddaten!$A:$A,0),MATCH('MARA_KSSK - Klassenzuordnung'!I928,Grunddaten!$8:$8,0))&amp;"","")</f>
        <v/>
      </c>
    </row>
    <row r="929" spans="1:12" x14ac:dyDescent="0.4">
      <c r="A929" s="27">
        <f>IFERROR(IF(AND(A922=A923,A923=A924,A924=A925,A925=A926,A926=A927,A927=A928),IF(A928+1&gt;MATCH(0,Input_Lieferant!$B$9:$B$158,-1),"",A928+1),A928),"")</f>
        <v>133</v>
      </c>
      <c r="B929" s="25" t="str">
        <f t="shared" si="28"/>
        <v>001</v>
      </c>
      <c r="C929" s="31"/>
      <c r="D929" s="31"/>
      <c r="F929" s="31"/>
      <c r="G929" s="31"/>
      <c r="H929" s="31"/>
      <c r="I929" s="26" t="str">
        <f t="shared" si="29"/>
        <v>V_AR_NUMMER</v>
      </c>
      <c r="J929" s="31"/>
      <c r="K929" s="31"/>
      <c r="L929" s="1" t="str">
        <f>_xlfn.IFNA(INDEX(Grunddaten!$A$1:$R$158,MATCH('MARA_KSSK - Klassenzuordnung'!A929,Grunddaten!$A:$A,0),MATCH('MARA_KSSK - Klassenzuordnung'!I929,Grunddaten!$8:$8,0))&amp;"","")</f>
        <v/>
      </c>
    </row>
    <row r="930" spans="1:12" x14ac:dyDescent="0.4">
      <c r="A930" s="27">
        <f>IFERROR(IF(AND(A923=A924,A924=A925,A925=A926,A926=A927,A927=A928,A928=A929),IF(A929+1&gt;MATCH(0,Input_Lieferant!$B$9:$B$158,-1),"",A929+1),A929),"")</f>
        <v>133</v>
      </c>
      <c r="B930" s="25" t="str">
        <f t="shared" si="28"/>
        <v>001</v>
      </c>
      <c r="C930" s="31"/>
      <c r="D930" s="31"/>
      <c r="F930" s="31"/>
      <c r="G930" s="31"/>
      <c r="H930" s="31"/>
      <c r="I930" s="26" t="str">
        <f t="shared" si="29"/>
        <v>V_VERTEILUNG</v>
      </c>
      <c r="J930" s="31"/>
      <c r="K930" s="31"/>
      <c r="L930" s="1" t="str">
        <f>_xlfn.IFNA(INDEX(Grunddaten!$A$1:$R$158,MATCH('MARA_KSSK - Klassenzuordnung'!A930,Grunddaten!$A:$A,0),MATCH('MARA_KSSK - Klassenzuordnung'!I930,Grunddaten!$8:$8,0))&amp;"","")</f>
        <v/>
      </c>
    </row>
    <row r="931" spans="1:12" x14ac:dyDescent="0.4">
      <c r="A931" s="27">
        <f>IFERROR(IF(AND(A924=A925,A925=A926,A926=A927,A927=A928,A928=A929,A929=A930),IF(A930+1&gt;MATCH(0,Input_Lieferant!$B$9:$B$158,-1),"",A930+1),A930),"")</f>
        <v>133</v>
      </c>
      <c r="B931" s="25" t="str">
        <f t="shared" si="28"/>
        <v>001</v>
      </c>
      <c r="C931" s="31"/>
      <c r="D931" s="31"/>
      <c r="F931" s="31"/>
      <c r="G931" s="31"/>
      <c r="H931" s="31"/>
      <c r="I931" s="26" t="str">
        <f t="shared" si="29"/>
        <v>V_BM_SBM</v>
      </c>
      <c r="J931" s="31"/>
      <c r="K931" s="31"/>
      <c r="L931" s="1" t="str">
        <f>_xlfn.IFNA(INDEX(Grunddaten!$A$1:$R$158,MATCH('MARA_KSSK - Klassenzuordnung'!A931,Grunddaten!$A:$A,0),MATCH('MARA_KSSK - Klassenzuordnung'!I931,Grunddaten!$8:$8,0))&amp;"","")</f>
        <v/>
      </c>
    </row>
    <row r="932" spans="1:12" x14ac:dyDescent="0.4">
      <c r="A932" s="27">
        <f>IFERROR(IF(AND(A925=A926,A926=A927,A927=A928,A928=A929,A929=A930,A930=A931),IF(A931+1&gt;MATCH(0,Input_Lieferant!$B$9:$B$158,-1),"",A931+1),A931),"")</f>
        <v>133</v>
      </c>
      <c r="B932" s="25" t="str">
        <f t="shared" si="28"/>
        <v>001</v>
      </c>
      <c r="C932" s="31"/>
      <c r="D932" s="31"/>
      <c r="F932" s="31"/>
      <c r="G932" s="31"/>
      <c r="H932" s="31"/>
      <c r="I932" s="26" t="str">
        <f t="shared" si="29"/>
        <v>V_EXPORTKONTROLLE</v>
      </c>
      <c r="J932" s="31"/>
      <c r="K932" s="31"/>
      <c r="L932" s="1" t="str">
        <f>IF("X"=_xlfn.IFNA(INDEX(Input_Lieferant!$A$9:$AS$158,MATCH('MARA_KSSK - Klassenzuordnung'!A932,Input_Lieferant!$B$9:$B$158,0),MATCH('MARA_KSSK - Klassenzuordnung'!I932,Input_Lieferant!$8:$8,0))&amp;"",""), "X", "")</f>
        <v/>
      </c>
    </row>
    <row r="933" spans="1:12" x14ac:dyDescent="0.4">
      <c r="A933" s="27">
        <f>IFERROR(IF(AND(A926=A927,A927=A928,A928=A929,A929=A930,A930=A931,A931=A932),IF(A932+1&gt;MATCH(0,Input_Lieferant!$B$9:$B$158,-1),"",A932+1),A932),"")</f>
        <v>134</v>
      </c>
      <c r="B933" s="25" t="str">
        <f t="shared" si="28"/>
        <v>001</v>
      </c>
      <c r="C933" s="31"/>
      <c r="D933" s="31"/>
      <c r="F933" s="31"/>
      <c r="G933" s="31"/>
      <c r="H933" s="31"/>
      <c r="I933" s="26" t="str">
        <f t="shared" si="29"/>
        <v>V_VERTEILUNG_PSD</v>
      </c>
      <c r="J933" s="31"/>
      <c r="K933" s="31"/>
      <c r="L933" s="1" t="str">
        <f>IF("X"=_xlfn.IFNA(INDEX(Grunddaten!$A$1:$R$158,MATCH('MARA_KSSK - Klassenzuordnung'!A933,Grunddaten!$A:$A,0),MATCH('MARA_KSSK - Klassenzuordnung'!I933,Grunddaten!$8:$8,0))&amp;"",""), "X", "")</f>
        <v/>
      </c>
    </row>
    <row r="934" spans="1:12" x14ac:dyDescent="0.4">
      <c r="A934" s="27">
        <f>IFERROR(IF(AND(A927=A928,A928=A929,A929=A930,A930=A931,A931=A932,A932=A933),IF(A933+1&gt;MATCH(0,Input_Lieferant!$B$9:$B$158,-1),"",A933+1),A933),"")</f>
        <v>134</v>
      </c>
      <c r="B934" s="25" t="str">
        <f t="shared" si="28"/>
        <v>001</v>
      </c>
      <c r="C934" s="31"/>
      <c r="D934" s="31"/>
      <c r="F934" s="31"/>
      <c r="G934" s="31"/>
      <c r="H934" s="31"/>
      <c r="I934" s="26" t="str">
        <f t="shared" si="29"/>
        <v>V_VERTEILUNG_RUAG</v>
      </c>
      <c r="J934" s="31"/>
      <c r="K934" s="31"/>
      <c r="L934" s="1" t="str">
        <f>_xlfn.IFNA(INDEX(Grunddaten!$A$1:$R$158,MATCH('MARA_KSSK - Klassenzuordnung'!A934,Grunddaten!$A:$A,0),MATCH('MARA_KSSK - Klassenzuordnung'!I934,Grunddaten!$8:$8,0))&amp;"","")</f>
        <v>X</v>
      </c>
    </row>
    <row r="935" spans="1:12" x14ac:dyDescent="0.4">
      <c r="A935" s="27">
        <f>IFERROR(IF(AND(A928=A929,A929=A930,A930=A931,A931=A932,A932=A933,A933=A934),IF(A934+1&gt;MATCH(0,Input_Lieferant!$B$9:$B$158,-1),"",A934+1),A934),"")</f>
        <v>134</v>
      </c>
      <c r="B935" s="25" t="str">
        <f t="shared" si="28"/>
        <v>001</v>
      </c>
      <c r="C935" s="31"/>
      <c r="D935" s="31"/>
      <c r="F935" s="31"/>
      <c r="G935" s="31"/>
      <c r="H935" s="31"/>
      <c r="I935" s="26" t="str">
        <f t="shared" si="29"/>
        <v>V_ZUSATZDATEN</v>
      </c>
      <c r="J935" s="31"/>
      <c r="K935" s="31"/>
      <c r="L935" s="1" t="str">
        <f>_xlfn.IFNA(INDEX(Grunddaten!$A$1:$R$158,MATCH('MARA_KSSK - Klassenzuordnung'!A935,Grunddaten!$A:$A,0),MATCH('MARA_KSSK - Klassenzuordnung'!I935,Grunddaten!$8:$8,0))&amp;"","")</f>
        <v/>
      </c>
    </row>
    <row r="936" spans="1:12" x14ac:dyDescent="0.4">
      <c r="A936" s="27">
        <f>IFERROR(IF(AND(A929=A930,A930=A931,A931=A932,A932=A933,A933=A934,A934=A935),IF(A935+1&gt;MATCH(0,Input_Lieferant!$B$9:$B$158,-1),"",A935+1),A935),"")</f>
        <v>134</v>
      </c>
      <c r="B936" s="25" t="str">
        <f t="shared" si="28"/>
        <v>001</v>
      </c>
      <c r="C936" s="31"/>
      <c r="D936" s="31"/>
      <c r="F936" s="31"/>
      <c r="G936" s="31"/>
      <c r="H936" s="31"/>
      <c r="I936" s="26" t="str">
        <f t="shared" si="29"/>
        <v>V_AR_NUMMER</v>
      </c>
      <c r="J936" s="31"/>
      <c r="K936" s="31"/>
      <c r="L936" s="1" t="str">
        <f>_xlfn.IFNA(INDEX(Grunddaten!$A$1:$R$158,MATCH('MARA_KSSK - Klassenzuordnung'!A936,Grunddaten!$A:$A,0),MATCH('MARA_KSSK - Klassenzuordnung'!I936,Grunddaten!$8:$8,0))&amp;"","")</f>
        <v/>
      </c>
    </row>
    <row r="937" spans="1:12" x14ac:dyDescent="0.4">
      <c r="A937" s="27">
        <f>IFERROR(IF(AND(A930=A931,A931=A932,A932=A933,A933=A934,A934=A935,A935=A936),IF(A936+1&gt;MATCH(0,Input_Lieferant!$B$9:$B$158,-1),"",A936+1),A936),"")</f>
        <v>134</v>
      </c>
      <c r="B937" s="25" t="str">
        <f t="shared" si="28"/>
        <v>001</v>
      </c>
      <c r="C937" s="31"/>
      <c r="D937" s="31"/>
      <c r="F937" s="31"/>
      <c r="G937" s="31"/>
      <c r="H937" s="31"/>
      <c r="I937" s="26" t="str">
        <f t="shared" si="29"/>
        <v>V_VERTEILUNG</v>
      </c>
      <c r="J937" s="31"/>
      <c r="K937" s="31"/>
      <c r="L937" s="1" t="str">
        <f>_xlfn.IFNA(INDEX(Grunddaten!$A$1:$R$158,MATCH('MARA_KSSK - Klassenzuordnung'!A937,Grunddaten!$A:$A,0),MATCH('MARA_KSSK - Klassenzuordnung'!I937,Grunddaten!$8:$8,0))&amp;"","")</f>
        <v/>
      </c>
    </row>
    <row r="938" spans="1:12" x14ac:dyDescent="0.4">
      <c r="A938" s="27">
        <f>IFERROR(IF(AND(A931=A932,A932=A933,A933=A934,A934=A935,A935=A936,A936=A937),IF(A937+1&gt;MATCH(0,Input_Lieferant!$B$9:$B$158,-1),"",A937+1),A937),"")</f>
        <v>134</v>
      </c>
      <c r="B938" s="25" t="str">
        <f t="shared" si="28"/>
        <v>001</v>
      </c>
      <c r="C938" s="31"/>
      <c r="D938" s="31"/>
      <c r="F938" s="31"/>
      <c r="G938" s="31"/>
      <c r="H938" s="31"/>
      <c r="I938" s="26" t="str">
        <f t="shared" si="29"/>
        <v>V_BM_SBM</v>
      </c>
      <c r="J938" s="31"/>
      <c r="K938" s="31"/>
      <c r="L938" s="1" t="str">
        <f>_xlfn.IFNA(INDEX(Grunddaten!$A$1:$R$158,MATCH('MARA_KSSK - Klassenzuordnung'!A938,Grunddaten!$A:$A,0),MATCH('MARA_KSSK - Klassenzuordnung'!I938,Grunddaten!$8:$8,0))&amp;"","")</f>
        <v/>
      </c>
    </row>
    <row r="939" spans="1:12" x14ac:dyDescent="0.4">
      <c r="A939" s="27">
        <f>IFERROR(IF(AND(A932=A933,A933=A934,A934=A935,A935=A936,A936=A937,A937=A938),IF(A938+1&gt;MATCH(0,Input_Lieferant!$B$9:$B$158,-1),"",A938+1),A938),"")</f>
        <v>134</v>
      </c>
      <c r="B939" s="25" t="str">
        <f t="shared" si="28"/>
        <v>001</v>
      </c>
      <c r="C939" s="31"/>
      <c r="D939" s="31"/>
      <c r="F939" s="31"/>
      <c r="G939" s="31"/>
      <c r="H939" s="31"/>
      <c r="I939" s="26" t="str">
        <f t="shared" si="29"/>
        <v>V_EXPORTKONTROLLE</v>
      </c>
      <c r="J939" s="31"/>
      <c r="K939" s="31"/>
      <c r="L939" s="1" t="str">
        <f>IF("X"=_xlfn.IFNA(INDEX(Input_Lieferant!$A$9:$AS$158,MATCH('MARA_KSSK - Klassenzuordnung'!A939,Input_Lieferant!$B$9:$B$158,0),MATCH('MARA_KSSK - Klassenzuordnung'!I939,Input_Lieferant!$8:$8,0))&amp;"",""), "X", "")</f>
        <v/>
      </c>
    </row>
    <row r="940" spans="1:12" x14ac:dyDescent="0.4">
      <c r="A940" s="27">
        <f>IFERROR(IF(AND(A933=A934,A934=A935,A935=A936,A936=A937,A937=A938,A938=A939),IF(A939+1&gt;MATCH(0,Input_Lieferant!$B$9:$B$158,-1),"",A939+1),A939),"")</f>
        <v>135</v>
      </c>
      <c r="B940" s="25" t="str">
        <f t="shared" si="28"/>
        <v>001</v>
      </c>
      <c r="C940" s="31"/>
      <c r="D940" s="31"/>
      <c r="F940" s="31"/>
      <c r="G940" s="31"/>
      <c r="H940" s="31"/>
      <c r="I940" s="26" t="str">
        <f t="shared" si="29"/>
        <v>V_VERTEILUNG_PSD</v>
      </c>
      <c r="J940" s="31"/>
      <c r="K940" s="31"/>
      <c r="L940" s="1" t="str">
        <f>IF("X"=_xlfn.IFNA(INDEX(Grunddaten!$A$1:$R$158,MATCH('MARA_KSSK - Klassenzuordnung'!A940,Grunddaten!$A:$A,0),MATCH('MARA_KSSK - Klassenzuordnung'!I940,Grunddaten!$8:$8,0))&amp;"",""), "X", "")</f>
        <v>X</v>
      </c>
    </row>
    <row r="941" spans="1:12" x14ac:dyDescent="0.4">
      <c r="A941" s="27">
        <f>IFERROR(IF(AND(A934=A935,A935=A936,A936=A937,A937=A938,A938=A939,A939=A940),IF(A940+1&gt;MATCH(0,Input_Lieferant!$B$9:$B$158,-1),"",A940+1),A940),"")</f>
        <v>135</v>
      </c>
      <c r="B941" s="25" t="str">
        <f t="shared" si="28"/>
        <v>001</v>
      </c>
      <c r="C941" s="31"/>
      <c r="D941" s="31"/>
      <c r="F941" s="31"/>
      <c r="G941" s="31"/>
      <c r="H941" s="31"/>
      <c r="I941" s="26" t="str">
        <f t="shared" si="29"/>
        <v>V_VERTEILUNG_RUAG</v>
      </c>
      <c r="J941" s="31"/>
      <c r="K941" s="31"/>
      <c r="L941" s="1" t="str">
        <f>_xlfn.IFNA(INDEX(Grunddaten!$A$1:$R$158,MATCH('MARA_KSSK - Klassenzuordnung'!A941,Grunddaten!$A:$A,0),MATCH('MARA_KSSK - Klassenzuordnung'!I941,Grunddaten!$8:$8,0))&amp;"","")</f>
        <v>X</v>
      </c>
    </row>
    <row r="942" spans="1:12" x14ac:dyDescent="0.4">
      <c r="A942" s="27">
        <f>IFERROR(IF(AND(A935=A936,A936=A937,A937=A938,A938=A939,A939=A940,A940=A941),IF(A941+1&gt;MATCH(0,Input_Lieferant!$B$9:$B$158,-1),"",A941+1),A941),"")</f>
        <v>135</v>
      </c>
      <c r="B942" s="25" t="str">
        <f t="shared" si="28"/>
        <v>001</v>
      </c>
      <c r="C942" s="31"/>
      <c r="D942" s="31"/>
      <c r="F942" s="31"/>
      <c r="G942" s="31"/>
      <c r="H942" s="31"/>
      <c r="I942" s="26" t="str">
        <f t="shared" si="29"/>
        <v>V_ZUSATZDATEN</v>
      </c>
      <c r="J942" s="31"/>
      <c r="K942" s="31"/>
      <c r="L942" s="1" t="str">
        <f>_xlfn.IFNA(INDEX(Grunddaten!$A$1:$R$158,MATCH('MARA_KSSK - Klassenzuordnung'!A942,Grunddaten!$A:$A,0),MATCH('MARA_KSSK - Klassenzuordnung'!I942,Grunddaten!$8:$8,0))&amp;"","")</f>
        <v/>
      </c>
    </row>
    <row r="943" spans="1:12" x14ac:dyDescent="0.4">
      <c r="A943" s="27">
        <f>IFERROR(IF(AND(A936=A937,A937=A938,A938=A939,A939=A940,A940=A941,A941=A942),IF(A942+1&gt;MATCH(0,Input_Lieferant!$B$9:$B$158,-1),"",A942+1),A942),"")</f>
        <v>135</v>
      </c>
      <c r="B943" s="25" t="str">
        <f t="shared" si="28"/>
        <v>001</v>
      </c>
      <c r="C943" s="31"/>
      <c r="D943" s="31"/>
      <c r="F943" s="31"/>
      <c r="G943" s="31"/>
      <c r="H943" s="31"/>
      <c r="I943" s="26" t="str">
        <f t="shared" si="29"/>
        <v>V_AR_NUMMER</v>
      </c>
      <c r="J943" s="31"/>
      <c r="K943" s="31"/>
      <c r="L943" s="1" t="str">
        <f>_xlfn.IFNA(INDEX(Grunddaten!$A$1:$R$158,MATCH('MARA_KSSK - Klassenzuordnung'!A943,Grunddaten!$A:$A,0),MATCH('MARA_KSSK - Klassenzuordnung'!I943,Grunddaten!$8:$8,0))&amp;"","")</f>
        <v/>
      </c>
    </row>
    <row r="944" spans="1:12" x14ac:dyDescent="0.4">
      <c r="A944" s="27">
        <f>IFERROR(IF(AND(A937=A938,A938=A939,A939=A940,A940=A941,A941=A942,A942=A943),IF(A943+1&gt;MATCH(0,Input_Lieferant!$B$9:$B$158,-1),"",A943+1),A943),"")</f>
        <v>135</v>
      </c>
      <c r="B944" s="25" t="str">
        <f t="shared" si="28"/>
        <v>001</v>
      </c>
      <c r="C944" s="31"/>
      <c r="D944" s="31"/>
      <c r="F944" s="31"/>
      <c r="G944" s="31"/>
      <c r="H944" s="31"/>
      <c r="I944" s="26" t="str">
        <f t="shared" si="29"/>
        <v>V_VERTEILUNG</v>
      </c>
      <c r="J944" s="31"/>
      <c r="K944" s="31"/>
      <c r="L944" s="1" t="str">
        <f>_xlfn.IFNA(INDEX(Grunddaten!$A$1:$R$158,MATCH('MARA_KSSK - Klassenzuordnung'!A944,Grunddaten!$A:$A,0),MATCH('MARA_KSSK - Klassenzuordnung'!I944,Grunddaten!$8:$8,0))&amp;"","")</f>
        <v/>
      </c>
    </row>
    <row r="945" spans="1:12" x14ac:dyDescent="0.4">
      <c r="A945" s="27">
        <f>IFERROR(IF(AND(A938=A939,A939=A940,A940=A941,A941=A942,A942=A943,A943=A944),IF(A944+1&gt;MATCH(0,Input_Lieferant!$B$9:$B$158,-1),"",A944+1),A944),"")</f>
        <v>135</v>
      </c>
      <c r="B945" s="25" t="str">
        <f t="shared" si="28"/>
        <v>001</v>
      </c>
      <c r="C945" s="31"/>
      <c r="D945" s="31"/>
      <c r="F945" s="31"/>
      <c r="G945" s="31"/>
      <c r="H945" s="31"/>
      <c r="I945" s="26" t="str">
        <f t="shared" si="29"/>
        <v>V_BM_SBM</v>
      </c>
      <c r="J945" s="31"/>
      <c r="K945" s="31"/>
      <c r="L945" s="1" t="str">
        <f>_xlfn.IFNA(INDEX(Grunddaten!$A$1:$R$158,MATCH('MARA_KSSK - Klassenzuordnung'!A945,Grunddaten!$A:$A,0),MATCH('MARA_KSSK - Klassenzuordnung'!I945,Grunddaten!$8:$8,0))&amp;"","")</f>
        <v/>
      </c>
    </row>
    <row r="946" spans="1:12" x14ac:dyDescent="0.4">
      <c r="A946" s="27">
        <f>IFERROR(IF(AND(A939=A940,A940=A941,A941=A942,A942=A943,A943=A944,A944=A945),IF(A945+1&gt;MATCH(0,Input_Lieferant!$B$9:$B$158,-1),"",A945+1),A945),"")</f>
        <v>135</v>
      </c>
      <c r="B946" s="25" t="str">
        <f t="shared" si="28"/>
        <v>001</v>
      </c>
      <c r="C946" s="31"/>
      <c r="D946" s="31"/>
      <c r="F946" s="31"/>
      <c r="G946" s="31"/>
      <c r="H946" s="31"/>
      <c r="I946" s="26" t="str">
        <f t="shared" si="29"/>
        <v>V_EXPORTKONTROLLE</v>
      </c>
      <c r="J946" s="31"/>
      <c r="K946" s="31"/>
      <c r="L946" s="1" t="str">
        <f>IF("X"=_xlfn.IFNA(INDEX(Input_Lieferant!$A$9:$AS$158,MATCH('MARA_KSSK - Klassenzuordnung'!A946,Input_Lieferant!$B$9:$B$158,0),MATCH('MARA_KSSK - Klassenzuordnung'!I946,Input_Lieferant!$8:$8,0))&amp;"",""), "X", "")</f>
        <v/>
      </c>
    </row>
    <row r="947" spans="1:12" x14ac:dyDescent="0.4">
      <c r="A947" s="27">
        <f>IFERROR(IF(AND(A940=A941,A941=A942,A942=A943,A943=A944,A944=A945,A945=A946),IF(A946+1&gt;MATCH(0,Input_Lieferant!$B$9:$B$158,-1),"",A946+1),A946),"")</f>
        <v>136</v>
      </c>
      <c r="B947" s="25" t="str">
        <f t="shared" si="28"/>
        <v>001</v>
      </c>
      <c r="C947" s="31"/>
      <c r="D947" s="31"/>
      <c r="F947" s="31"/>
      <c r="G947" s="31"/>
      <c r="H947" s="31"/>
      <c r="I947" s="26" t="str">
        <f t="shared" si="29"/>
        <v>V_VERTEILUNG_PSD</v>
      </c>
      <c r="J947" s="31"/>
      <c r="K947" s="31"/>
      <c r="L947" s="1" t="str">
        <f>IF("X"=_xlfn.IFNA(INDEX(Grunddaten!$A$1:$R$158,MATCH('MARA_KSSK - Klassenzuordnung'!A947,Grunddaten!$A:$A,0),MATCH('MARA_KSSK - Klassenzuordnung'!I947,Grunddaten!$8:$8,0))&amp;"",""), "X", "")</f>
        <v/>
      </c>
    </row>
    <row r="948" spans="1:12" x14ac:dyDescent="0.4">
      <c r="A948" s="27">
        <f>IFERROR(IF(AND(A941=A942,A942=A943,A943=A944,A944=A945,A945=A946,A946=A947),IF(A947+1&gt;MATCH(0,Input_Lieferant!$B$9:$B$158,-1),"",A947+1),A947),"")</f>
        <v>136</v>
      </c>
      <c r="B948" s="25" t="str">
        <f t="shared" si="28"/>
        <v>001</v>
      </c>
      <c r="C948" s="31"/>
      <c r="D948" s="31"/>
      <c r="F948" s="31"/>
      <c r="G948" s="31"/>
      <c r="H948" s="31"/>
      <c r="I948" s="26" t="str">
        <f t="shared" si="29"/>
        <v>V_VERTEILUNG_RUAG</v>
      </c>
      <c r="J948" s="31"/>
      <c r="K948" s="31"/>
      <c r="L948" s="1" t="str">
        <f>_xlfn.IFNA(INDEX(Grunddaten!$A$1:$R$158,MATCH('MARA_KSSK - Klassenzuordnung'!A948,Grunddaten!$A:$A,0),MATCH('MARA_KSSK - Klassenzuordnung'!I948,Grunddaten!$8:$8,0))&amp;"","")</f>
        <v/>
      </c>
    </row>
    <row r="949" spans="1:12" x14ac:dyDescent="0.4">
      <c r="A949" s="27">
        <f>IFERROR(IF(AND(A942=A943,A943=A944,A944=A945,A945=A946,A946=A947,A947=A948),IF(A948+1&gt;MATCH(0,Input_Lieferant!$B$9:$B$158,-1),"",A948+1),A948),"")</f>
        <v>136</v>
      </c>
      <c r="B949" s="25" t="str">
        <f t="shared" si="28"/>
        <v>001</v>
      </c>
      <c r="C949" s="31"/>
      <c r="D949" s="31"/>
      <c r="F949" s="31"/>
      <c r="G949" s="31"/>
      <c r="H949" s="31"/>
      <c r="I949" s="26" t="str">
        <f t="shared" si="29"/>
        <v>V_ZUSATZDATEN</v>
      </c>
      <c r="J949" s="31"/>
      <c r="K949" s="31"/>
      <c r="L949" s="1" t="str">
        <f>_xlfn.IFNA(INDEX(Grunddaten!$A$1:$R$158,MATCH('MARA_KSSK - Klassenzuordnung'!A949,Grunddaten!$A:$A,0),MATCH('MARA_KSSK - Klassenzuordnung'!I949,Grunddaten!$8:$8,0))&amp;"","")</f>
        <v/>
      </c>
    </row>
    <row r="950" spans="1:12" x14ac:dyDescent="0.4">
      <c r="A950" s="27">
        <f>IFERROR(IF(AND(A943=A944,A944=A945,A945=A946,A946=A947,A947=A948,A948=A949),IF(A949+1&gt;MATCH(0,Input_Lieferant!$B$9:$B$158,-1),"",A949+1),A949),"")</f>
        <v>136</v>
      </c>
      <c r="B950" s="25" t="str">
        <f t="shared" si="28"/>
        <v>001</v>
      </c>
      <c r="C950" s="31"/>
      <c r="D950" s="31"/>
      <c r="F950" s="31"/>
      <c r="G950" s="31"/>
      <c r="H950" s="31"/>
      <c r="I950" s="26" t="str">
        <f t="shared" si="29"/>
        <v>V_AR_NUMMER</v>
      </c>
      <c r="J950" s="31"/>
      <c r="K950" s="31"/>
      <c r="L950" s="1" t="str">
        <f>_xlfn.IFNA(INDEX(Grunddaten!$A$1:$R$158,MATCH('MARA_KSSK - Klassenzuordnung'!A950,Grunddaten!$A:$A,0),MATCH('MARA_KSSK - Klassenzuordnung'!I950,Grunddaten!$8:$8,0))&amp;"","")</f>
        <v/>
      </c>
    </row>
    <row r="951" spans="1:12" x14ac:dyDescent="0.4">
      <c r="A951" s="27">
        <f>IFERROR(IF(AND(A944=A945,A945=A946,A946=A947,A947=A948,A948=A949,A949=A950),IF(A950+1&gt;MATCH(0,Input_Lieferant!$B$9:$B$158,-1),"",A950+1),A950),"")</f>
        <v>136</v>
      </c>
      <c r="B951" s="25" t="str">
        <f t="shared" si="28"/>
        <v>001</v>
      </c>
      <c r="C951" s="31"/>
      <c r="D951" s="31"/>
      <c r="F951" s="31"/>
      <c r="G951" s="31"/>
      <c r="H951" s="31"/>
      <c r="I951" s="26" t="str">
        <f t="shared" si="29"/>
        <v>V_VERTEILUNG</v>
      </c>
      <c r="J951" s="31"/>
      <c r="K951" s="31"/>
      <c r="L951" s="1" t="str">
        <f>_xlfn.IFNA(INDEX(Grunddaten!$A$1:$R$158,MATCH('MARA_KSSK - Klassenzuordnung'!A951,Grunddaten!$A:$A,0),MATCH('MARA_KSSK - Klassenzuordnung'!I951,Grunddaten!$8:$8,0))&amp;"","")</f>
        <v/>
      </c>
    </row>
    <row r="952" spans="1:12" x14ac:dyDescent="0.4">
      <c r="A952" s="27">
        <f>IFERROR(IF(AND(A945=A946,A946=A947,A947=A948,A948=A949,A949=A950,A950=A951),IF(A951+1&gt;MATCH(0,Input_Lieferant!$B$9:$B$158,-1),"",A951+1),A951),"")</f>
        <v>136</v>
      </c>
      <c r="B952" s="25" t="str">
        <f t="shared" si="28"/>
        <v>001</v>
      </c>
      <c r="C952" s="31"/>
      <c r="D952" s="31"/>
      <c r="F952" s="31"/>
      <c r="G952" s="31"/>
      <c r="H952" s="31"/>
      <c r="I952" s="26" t="str">
        <f t="shared" si="29"/>
        <v>V_BM_SBM</v>
      </c>
      <c r="J952" s="31"/>
      <c r="K952" s="31"/>
      <c r="L952" s="1" t="str">
        <f>_xlfn.IFNA(INDEX(Grunddaten!$A$1:$R$158,MATCH('MARA_KSSK - Klassenzuordnung'!A952,Grunddaten!$A:$A,0),MATCH('MARA_KSSK - Klassenzuordnung'!I952,Grunddaten!$8:$8,0))&amp;"","")</f>
        <v/>
      </c>
    </row>
    <row r="953" spans="1:12" x14ac:dyDescent="0.4">
      <c r="A953" s="27">
        <f>IFERROR(IF(AND(A946=A947,A947=A948,A948=A949,A949=A950,A950=A951,A951=A952),IF(A952+1&gt;MATCH(0,Input_Lieferant!$B$9:$B$158,-1),"",A952+1),A952),"")</f>
        <v>136</v>
      </c>
      <c r="B953" s="25" t="str">
        <f t="shared" si="28"/>
        <v>001</v>
      </c>
      <c r="C953" s="31"/>
      <c r="D953" s="31"/>
      <c r="F953" s="31"/>
      <c r="G953" s="31"/>
      <c r="H953" s="31"/>
      <c r="I953" s="26" t="str">
        <f t="shared" si="29"/>
        <v>V_EXPORTKONTROLLE</v>
      </c>
      <c r="J953" s="31"/>
      <c r="K953" s="31"/>
      <c r="L953" s="1" t="str">
        <f>IF("X"=_xlfn.IFNA(INDEX(Input_Lieferant!$A$9:$AS$158,MATCH('MARA_KSSK - Klassenzuordnung'!A953,Input_Lieferant!$B$9:$B$158,0),MATCH('MARA_KSSK - Klassenzuordnung'!I953,Input_Lieferant!$8:$8,0))&amp;"",""), "X", "")</f>
        <v/>
      </c>
    </row>
    <row r="954" spans="1:12" x14ac:dyDescent="0.4">
      <c r="A954" s="27">
        <f>IFERROR(IF(AND(A947=A948,A948=A949,A949=A950,A950=A951,A951=A952,A952=A953),IF(A953+1&gt;MATCH(0,Input_Lieferant!$B$9:$B$158,-1),"",A953+1),A953),"")</f>
        <v>137</v>
      </c>
      <c r="B954" s="25" t="str">
        <f t="shared" si="28"/>
        <v>001</v>
      </c>
      <c r="C954" s="31"/>
      <c r="D954" s="31"/>
      <c r="F954" s="31"/>
      <c r="G954" s="31"/>
      <c r="H954" s="31"/>
      <c r="I954" s="26" t="str">
        <f t="shared" si="29"/>
        <v>V_VERTEILUNG_PSD</v>
      </c>
      <c r="J954" s="31"/>
      <c r="K954" s="31"/>
      <c r="L954" s="1" t="str">
        <f>IF("X"=_xlfn.IFNA(INDEX(Grunddaten!$A$1:$R$158,MATCH('MARA_KSSK - Klassenzuordnung'!A954,Grunddaten!$A:$A,0),MATCH('MARA_KSSK - Klassenzuordnung'!I954,Grunddaten!$8:$8,0))&amp;"",""), "X", "")</f>
        <v/>
      </c>
    </row>
    <row r="955" spans="1:12" x14ac:dyDescent="0.4">
      <c r="A955" s="27">
        <f>IFERROR(IF(AND(A948=A949,A949=A950,A950=A951,A951=A952,A952=A953,A953=A954),IF(A954+1&gt;MATCH(0,Input_Lieferant!$B$9:$B$158,-1),"",A954+1),A954),"")</f>
        <v>137</v>
      </c>
      <c r="B955" s="25" t="str">
        <f t="shared" si="28"/>
        <v>001</v>
      </c>
      <c r="C955" s="31"/>
      <c r="D955" s="31"/>
      <c r="F955" s="31"/>
      <c r="G955" s="31"/>
      <c r="H955" s="31"/>
      <c r="I955" s="26" t="str">
        <f t="shared" si="29"/>
        <v>V_VERTEILUNG_RUAG</v>
      </c>
      <c r="J955" s="31"/>
      <c r="K955" s="31"/>
      <c r="L955" s="1" t="str">
        <f>_xlfn.IFNA(INDEX(Grunddaten!$A$1:$R$158,MATCH('MARA_KSSK - Klassenzuordnung'!A955,Grunddaten!$A:$A,0),MATCH('MARA_KSSK - Klassenzuordnung'!I955,Grunddaten!$8:$8,0))&amp;"","")</f>
        <v>X</v>
      </c>
    </row>
    <row r="956" spans="1:12" x14ac:dyDescent="0.4">
      <c r="A956" s="27">
        <f>IFERROR(IF(AND(A949=A950,A950=A951,A951=A952,A952=A953,A953=A954,A954=A955),IF(A955+1&gt;MATCH(0,Input_Lieferant!$B$9:$B$158,-1),"",A955+1),A955),"")</f>
        <v>137</v>
      </c>
      <c r="B956" s="25" t="str">
        <f t="shared" si="28"/>
        <v>001</v>
      </c>
      <c r="C956" s="31"/>
      <c r="D956" s="31"/>
      <c r="F956" s="31"/>
      <c r="G956" s="31"/>
      <c r="H956" s="31"/>
      <c r="I956" s="26" t="str">
        <f t="shared" si="29"/>
        <v>V_ZUSATZDATEN</v>
      </c>
      <c r="J956" s="31"/>
      <c r="K956" s="31"/>
      <c r="L956" s="1" t="str">
        <f>_xlfn.IFNA(INDEX(Grunddaten!$A$1:$R$158,MATCH('MARA_KSSK - Klassenzuordnung'!A956,Grunddaten!$A:$A,0),MATCH('MARA_KSSK - Klassenzuordnung'!I956,Grunddaten!$8:$8,0))&amp;"","")</f>
        <v/>
      </c>
    </row>
    <row r="957" spans="1:12" x14ac:dyDescent="0.4">
      <c r="A957" s="27">
        <f>IFERROR(IF(AND(A950=A951,A951=A952,A952=A953,A953=A954,A954=A955,A955=A956),IF(A956+1&gt;MATCH(0,Input_Lieferant!$B$9:$B$158,-1),"",A956+1),A956),"")</f>
        <v>137</v>
      </c>
      <c r="B957" s="25" t="str">
        <f t="shared" si="28"/>
        <v>001</v>
      </c>
      <c r="C957" s="31"/>
      <c r="D957" s="31"/>
      <c r="F957" s="31"/>
      <c r="G957" s="31"/>
      <c r="H957" s="31"/>
      <c r="I957" s="26" t="str">
        <f t="shared" si="29"/>
        <v>V_AR_NUMMER</v>
      </c>
      <c r="J957" s="31"/>
      <c r="K957" s="31"/>
      <c r="L957" s="1" t="str">
        <f>_xlfn.IFNA(INDEX(Grunddaten!$A$1:$R$158,MATCH('MARA_KSSK - Klassenzuordnung'!A957,Grunddaten!$A:$A,0),MATCH('MARA_KSSK - Klassenzuordnung'!I957,Grunddaten!$8:$8,0))&amp;"","")</f>
        <v/>
      </c>
    </row>
    <row r="958" spans="1:12" x14ac:dyDescent="0.4">
      <c r="A958" s="27">
        <f>IFERROR(IF(AND(A951=A952,A952=A953,A953=A954,A954=A955,A955=A956,A956=A957),IF(A957+1&gt;MATCH(0,Input_Lieferant!$B$9:$B$158,-1),"",A957+1),A957),"")</f>
        <v>137</v>
      </c>
      <c r="B958" s="25" t="str">
        <f t="shared" si="28"/>
        <v>001</v>
      </c>
      <c r="C958" s="31"/>
      <c r="D958" s="31"/>
      <c r="F958" s="31"/>
      <c r="G958" s="31"/>
      <c r="H958" s="31"/>
      <c r="I958" s="26" t="str">
        <f t="shared" si="29"/>
        <v>V_VERTEILUNG</v>
      </c>
      <c r="J958" s="31"/>
      <c r="K958" s="31"/>
      <c r="L958" s="1" t="str">
        <f>_xlfn.IFNA(INDEX(Grunddaten!$A$1:$R$158,MATCH('MARA_KSSK - Klassenzuordnung'!A958,Grunddaten!$A:$A,0),MATCH('MARA_KSSK - Klassenzuordnung'!I958,Grunddaten!$8:$8,0))&amp;"","")</f>
        <v/>
      </c>
    </row>
    <row r="959" spans="1:12" x14ac:dyDescent="0.4">
      <c r="A959" s="27">
        <f>IFERROR(IF(AND(A952=A953,A953=A954,A954=A955,A955=A956,A956=A957,A957=A958),IF(A958+1&gt;MATCH(0,Input_Lieferant!$B$9:$B$158,-1),"",A958+1),A958),"")</f>
        <v>137</v>
      </c>
      <c r="B959" s="25" t="str">
        <f t="shared" si="28"/>
        <v>001</v>
      </c>
      <c r="C959" s="31"/>
      <c r="D959" s="31"/>
      <c r="F959" s="31"/>
      <c r="G959" s="31"/>
      <c r="H959" s="31"/>
      <c r="I959" s="26" t="str">
        <f t="shared" si="29"/>
        <v>V_BM_SBM</v>
      </c>
      <c r="J959" s="31"/>
      <c r="K959" s="31"/>
      <c r="L959" s="1" t="str">
        <f>_xlfn.IFNA(INDEX(Grunddaten!$A$1:$R$158,MATCH('MARA_KSSK - Klassenzuordnung'!A959,Grunddaten!$A:$A,0),MATCH('MARA_KSSK - Klassenzuordnung'!I959,Grunddaten!$8:$8,0))&amp;"","")</f>
        <v/>
      </c>
    </row>
    <row r="960" spans="1:12" x14ac:dyDescent="0.4">
      <c r="A960" s="27">
        <f>IFERROR(IF(AND(A953=A954,A954=A955,A955=A956,A956=A957,A957=A958,A958=A959),IF(A959+1&gt;MATCH(0,Input_Lieferant!$B$9:$B$158,-1),"",A959+1),A959),"")</f>
        <v>137</v>
      </c>
      <c r="B960" s="25" t="str">
        <f t="shared" si="28"/>
        <v>001</v>
      </c>
      <c r="C960" s="31"/>
      <c r="D960" s="31"/>
      <c r="F960" s="31"/>
      <c r="G960" s="31"/>
      <c r="H960" s="31"/>
      <c r="I960" s="26" t="str">
        <f t="shared" si="29"/>
        <v>V_EXPORTKONTROLLE</v>
      </c>
      <c r="J960" s="31"/>
      <c r="K960" s="31"/>
      <c r="L960" s="1" t="str">
        <f>IF("X"=_xlfn.IFNA(INDEX(Input_Lieferant!$A$9:$AS$158,MATCH('MARA_KSSK - Klassenzuordnung'!A960,Input_Lieferant!$B$9:$B$158,0),MATCH('MARA_KSSK - Klassenzuordnung'!I960,Input_Lieferant!$8:$8,0))&amp;"",""), "X", "")</f>
        <v/>
      </c>
    </row>
    <row r="961" spans="1:12" x14ac:dyDescent="0.4">
      <c r="A961" s="27">
        <f>IFERROR(IF(AND(A954=A955,A955=A956,A956=A957,A957=A958,A958=A959,A959=A960),IF(A960+1&gt;MATCH(0,Input_Lieferant!$B$9:$B$158,-1),"",A960+1),A960),"")</f>
        <v>138</v>
      </c>
      <c r="B961" s="25" t="str">
        <f t="shared" si="28"/>
        <v>001</v>
      </c>
      <c r="C961" s="31"/>
      <c r="D961" s="31"/>
      <c r="F961" s="31"/>
      <c r="G961" s="31"/>
      <c r="H961" s="31"/>
      <c r="I961" s="26" t="str">
        <f t="shared" si="29"/>
        <v>V_VERTEILUNG_PSD</v>
      </c>
      <c r="J961" s="31"/>
      <c r="K961" s="31"/>
      <c r="L961" s="1" t="str">
        <f>IF("X"=_xlfn.IFNA(INDEX(Grunddaten!$A$1:$R$158,MATCH('MARA_KSSK - Klassenzuordnung'!A961,Grunddaten!$A:$A,0),MATCH('MARA_KSSK - Klassenzuordnung'!I961,Grunddaten!$8:$8,0))&amp;"",""), "X", "")</f>
        <v>X</v>
      </c>
    </row>
    <row r="962" spans="1:12" x14ac:dyDescent="0.4">
      <c r="A962" s="27">
        <f>IFERROR(IF(AND(A955=A956,A956=A957,A957=A958,A958=A959,A959=A960,A960=A961),IF(A961+1&gt;MATCH(0,Input_Lieferant!$B$9:$B$158,-1),"",A961+1),A961),"")</f>
        <v>138</v>
      </c>
      <c r="B962" s="25" t="str">
        <f t="shared" ref="B962:B1025" si="30">IF(A962="","","001")</f>
        <v>001</v>
      </c>
      <c r="C962" s="31"/>
      <c r="D962" s="31"/>
      <c r="F962" s="31"/>
      <c r="G962" s="31"/>
      <c r="H962" s="31"/>
      <c r="I962" s="26" t="str">
        <f t="shared" si="29"/>
        <v>V_VERTEILUNG_RUAG</v>
      </c>
      <c r="J962" s="31"/>
      <c r="K962" s="31"/>
      <c r="L962" s="1" t="str">
        <f>_xlfn.IFNA(INDEX(Grunddaten!$A$1:$R$158,MATCH('MARA_KSSK - Klassenzuordnung'!A962,Grunddaten!$A:$A,0),MATCH('MARA_KSSK - Klassenzuordnung'!I962,Grunddaten!$8:$8,0))&amp;"","")</f>
        <v/>
      </c>
    </row>
    <row r="963" spans="1:12" x14ac:dyDescent="0.4">
      <c r="A963" s="27">
        <f>IFERROR(IF(AND(A956=A957,A957=A958,A958=A959,A959=A960,A960=A961,A961=A962),IF(A962+1&gt;MATCH(0,Input_Lieferant!$B$9:$B$158,-1),"",A962+1),A962),"")</f>
        <v>138</v>
      </c>
      <c r="B963" s="25" t="str">
        <f t="shared" si="30"/>
        <v>001</v>
      </c>
      <c r="C963" s="31"/>
      <c r="D963" s="31"/>
      <c r="F963" s="31"/>
      <c r="G963" s="31"/>
      <c r="H963" s="31"/>
      <c r="I963" s="26" t="str">
        <f t="shared" si="29"/>
        <v>V_ZUSATZDATEN</v>
      </c>
      <c r="J963" s="31"/>
      <c r="K963" s="31"/>
      <c r="L963" s="1" t="str">
        <f>_xlfn.IFNA(INDEX(Grunddaten!$A$1:$R$158,MATCH('MARA_KSSK - Klassenzuordnung'!A963,Grunddaten!$A:$A,0),MATCH('MARA_KSSK - Klassenzuordnung'!I963,Grunddaten!$8:$8,0))&amp;"","")</f>
        <v/>
      </c>
    </row>
    <row r="964" spans="1:12" x14ac:dyDescent="0.4">
      <c r="A964" s="27">
        <f>IFERROR(IF(AND(A957=A958,A958=A959,A959=A960,A960=A961,A961=A962,A962=A963),IF(A963+1&gt;MATCH(0,Input_Lieferant!$B$9:$B$158,-1),"",A963+1),A963),"")</f>
        <v>138</v>
      </c>
      <c r="B964" s="25" t="str">
        <f t="shared" si="30"/>
        <v>001</v>
      </c>
      <c r="C964" s="31"/>
      <c r="D964" s="31"/>
      <c r="F964" s="31"/>
      <c r="G964" s="31"/>
      <c r="H964" s="31"/>
      <c r="I964" s="26" t="str">
        <f t="shared" si="29"/>
        <v>V_AR_NUMMER</v>
      </c>
      <c r="J964" s="31"/>
      <c r="K964" s="31"/>
      <c r="L964" s="1" t="str">
        <f>_xlfn.IFNA(INDEX(Grunddaten!$A$1:$R$158,MATCH('MARA_KSSK - Klassenzuordnung'!A964,Grunddaten!$A:$A,0),MATCH('MARA_KSSK - Klassenzuordnung'!I964,Grunddaten!$8:$8,0))&amp;"","")</f>
        <v/>
      </c>
    </row>
    <row r="965" spans="1:12" x14ac:dyDescent="0.4">
      <c r="A965" s="27">
        <f>IFERROR(IF(AND(A958=A959,A959=A960,A960=A961,A961=A962,A962=A963,A963=A964),IF(A964+1&gt;MATCH(0,Input_Lieferant!$B$9:$B$158,-1),"",A964+1),A964),"")</f>
        <v>138</v>
      </c>
      <c r="B965" s="25" t="str">
        <f t="shared" si="30"/>
        <v>001</v>
      </c>
      <c r="C965" s="31"/>
      <c r="D965" s="31"/>
      <c r="F965" s="31"/>
      <c r="G965" s="31"/>
      <c r="H965" s="31"/>
      <c r="I965" s="26" t="str">
        <f t="shared" si="29"/>
        <v>V_VERTEILUNG</v>
      </c>
      <c r="J965" s="31"/>
      <c r="K965" s="31"/>
      <c r="L965" s="1" t="str">
        <f>_xlfn.IFNA(INDEX(Grunddaten!$A$1:$R$158,MATCH('MARA_KSSK - Klassenzuordnung'!A965,Grunddaten!$A:$A,0),MATCH('MARA_KSSK - Klassenzuordnung'!I965,Grunddaten!$8:$8,0))&amp;"","")</f>
        <v/>
      </c>
    </row>
    <row r="966" spans="1:12" x14ac:dyDescent="0.4">
      <c r="A966" s="27">
        <f>IFERROR(IF(AND(A959=A960,A960=A961,A961=A962,A962=A963,A963=A964,A964=A965),IF(A965+1&gt;MATCH(0,Input_Lieferant!$B$9:$B$158,-1),"",A965+1),A965),"")</f>
        <v>138</v>
      </c>
      <c r="B966" s="25" t="str">
        <f t="shared" si="30"/>
        <v>001</v>
      </c>
      <c r="C966" s="31"/>
      <c r="D966" s="31"/>
      <c r="F966" s="31"/>
      <c r="G966" s="31"/>
      <c r="H966" s="31"/>
      <c r="I966" s="26" t="str">
        <f t="shared" si="29"/>
        <v>V_BM_SBM</v>
      </c>
      <c r="J966" s="31"/>
      <c r="K966" s="31"/>
      <c r="L966" s="1" t="str">
        <f>_xlfn.IFNA(INDEX(Grunddaten!$A$1:$R$158,MATCH('MARA_KSSK - Klassenzuordnung'!A966,Grunddaten!$A:$A,0),MATCH('MARA_KSSK - Klassenzuordnung'!I966,Grunddaten!$8:$8,0))&amp;"","")</f>
        <v/>
      </c>
    </row>
    <row r="967" spans="1:12" x14ac:dyDescent="0.4">
      <c r="A967" s="27">
        <f>IFERROR(IF(AND(A960=A961,A961=A962,A962=A963,A963=A964,A964=A965,A965=A966),IF(A966+1&gt;MATCH(0,Input_Lieferant!$B$9:$B$158,-1),"",A966+1),A966),"")</f>
        <v>138</v>
      </c>
      <c r="B967" s="25" t="str">
        <f t="shared" si="30"/>
        <v>001</v>
      </c>
      <c r="C967" s="31"/>
      <c r="D967" s="31"/>
      <c r="F967" s="31"/>
      <c r="G967" s="31"/>
      <c r="H967" s="31"/>
      <c r="I967" s="26" t="str">
        <f t="shared" si="29"/>
        <v>V_EXPORTKONTROLLE</v>
      </c>
      <c r="J967" s="31"/>
      <c r="K967" s="31"/>
      <c r="L967" s="1" t="str">
        <f>IF("X"=_xlfn.IFNA(INDEX(Input_Lieferant!$A$9:$AS$158,MATCH('MARA_KSSK - Klassenzuordnung'!A967,Input_Lieferant!$B$9:$B$158,0),MATCH('MARA_KSSK - Klassenzuordnung'!I967,Input_Lieferant!$8:$8,0))&amp;"",""), "X", "")</f>
        <v/>
      </c>
    </row>
    <row r="968" spans="1:12" x14ac:dyDescent="0.4">
      <c r="A968" s="27">
        <f>IFERROR(IF(AND(A961=A962,A962=A963,A963=A964,A964=A965,A965=A966,A966=A967),IF(A967+1&gt;MATCH(0,Input_Lieferant!$B$9:$B$158,-1),"",A967+1),A967),"")</f>
        <v>139</v>
      </c>
      <c r="B968" s="25" t="str">
        <f t="shared" si="30"/>
        <v>001</v>
      </c>
      <c r="C968" s="31"/>
      <c r="D968" s="31"/>
      <c r="F968" s="31"/>
      <c r="G968" s="31"/>
      <c r="H968" s="31"/>
      <c r="I968" s="26" t="str">
        <f t="shared" si="29"/>
        <v>V_VERTEILUNG_PSD</v>
      </c>
      <c r="J968" s="31"/>
      <c r="K968" s="31"/>
      <c r="L968" s="1" t="str">
        <f>IF("X"=_xlfn.IFNA(INDEX(Grunddaten!$A$1:$R$158,MATCH('MARA_KSSK - Klassenzuordnung'!A968,Grunddaten!$A:$A,0),MATCH('MARA_KSSK - Klassenzuordnung'!I968,Grunddaten!$8:$8,0))&amp;"",""), "X", "")</f>
        <v/>
      </c>
    </row>
    <row r="969" spans="1:12" x14ac:dyDescent="0.4">
      <c r="A969" s="27">
        <f>IFERROR(IF(AND(A962=A963,A963=A964,A964=A965,A965=A966,A966=A967,A967=A968),IF(A968+1&gt;MATCH(0,Input_Lieferant!$B$9:$B$158,-1),"",A968+1),A968),"")</f>
        <v>139</v>
      </c>
      <c r="B969" s="25" t="str">
        <f t="shared" si="30"/>
        <v>001</v>
      </c>
      <c r="C969" s="31"/>
      <c r="D969" s="31"/>
      <c r="F969" s="31"/>
      <c r="G969" s="31"/>
      <c r="H969" s="31"/>
      <c r="I969" s="26" t="str">
        <f t="shared" ref="I969:I1032" si="31">IF(A969="","",I962)</f>
        <v>V_VERTEILUNG_RUAG</v>
      </c>
      <c r="J969" s="31"/>
      <c r="K969" s="31"/>
      <c r="L969" s="1" t="str">
        <f>_xlfn.IFNA(INDEX(Grunddaten!$A$1:$R$158,MATCH('MARA_KSSK - Klassenzuordnung'!A969,Grunddaten!$A:$A,0),MATCH('MARA_KSSK - Klassenzuordnung'!I969,Grunddaten!$8:$8,0))&amp;"","")</f>
        <v/>
      </c>
    </row>
    <row r="970" spans="1:12" x14ac:dyDescent="0.4">
      <c r="A970" s="27">
        <f>IFERROR(IF(AND(A963=A964,A964=A965,A965=A966,A966=A967,A967=A968,A968=A969),IF(A969+1&gt;MATCH(0,Input_Lieferant!$B$9:$B$158,-1),"",A969+1),A969),"")</f>
        <v>139</v>
      </c>
      <c r="B970" s="25" t="str">
        <f t="shared" si="30"/>
        <v>001</v>
      </c>
      <c r="C970" s="31"/>
      <c r="D970" s="31"/>
      <c r="F970" s="31"/>
      <c r="G970" s="31"/>
      <c r="H970" s="31"/>
      <c r="I970" s="26" t="str">
        <f t="shared" si="31"/>
        <v>V_ZUSATZDATEN</v>
      </c>
      <c r="J970" s="31"/>
      <c r="K970" s="31"/>
      <c r="L970" s="1" t="str">
        <f>_xlfn.IFNA(INDEX(Grunddaten!$A$1:$R$158,MATCH('MARA_KSSK - Klassenzuordnung'!A970,Grunddaten!$A:$A,0),MATCH('MARA_KSSK - Klassenzuordnung'!I970,Grunddaten!$8:$8,0))&amp;"","")</f>
        <v/>
      </c>
    </row>
    <row r="971" spans="1:12" x14ac:dyDescent="0.4">
      <c r="A971" s="27">
        <f>IFERROR(IF(AND(A964=A965,A965=A966,A966=A967,A967=A968,A968=A969,A969=A970),IF(A970+1&gt;MATCH(0,Input_Lieferant!$B$9:$B$158,-1),"",A970+1),A970),"")</f>
        <v>139</v>
      </c>
      <c r="B971" s="25" t="str">
        <f t="shared" si="30"/>
        <v>001</v>
      </c>
      <c r="C971" s="31"/>
      <c r="D971" s="31"/>
      <c r="F971" s="31"/>
      <c r="G971" s="31"/>
      <c r="H971" s="31"/>
      <c r="I971" s="26" t="str">
        <f t="shared" si="31"/>
        <v>V_AR_NUMMER</v>
      </c>
      <c r="J971" s="31"/>
      <c r="K971" s="31"/>
      <c r="L971" s="1" t="str">
        <f>_xlfn.IFNA(INDEX(Grunddaten!$A$1:$R$158,MATCH('MARA_KSSK - Klassenzuordnung'!A971,Grunddaten!$A:$A,0),MATCH('MARA_KSSK - Klassenzuordnung'!I971,Grunddaten!$8:$8,0))&amp;"","")</f>
        <v/>
      </c>
    </row>
    <row r="972" spans="1:12" x14ac:dyDescent="0.4">
      <c r="A972" s="27">
        <f>IFERROR(IF(AND(A965=A966,A966=A967,A967=A968,A968=A969,A969=A970,A970=A971),IF(A971+1&gt;MATCH(0,Input_Lieferant!$B$9:$B$158,-1),"",A971+1),A971),"")</f>
        <v>139</v>
      </c>
      <c r="B972" s="25" t="str">
        <f t="shared" si="30"/>
        <v>001</v>
      </c>
      <c r="C972" s="31"/>
      <c r="D972" s="31"/>
      <c r="F972" s="31"/>
      <c r="G972" s="31"/>
      <c r="H972" s="31"/>
      <c r="I972" s="26" t="str">
        <f t="shared" si="31"/>
        <v>V_VERTEILUNG</v>
      </c>
      <c r="J972" s="31"/>
      <c r="K972" s="31"/>
      <c r="L972" s="1" t="str">
        <f>_xlfn.IFNA(INDEX(Grunddaten!$A$1:$R$158,MATCH('MARA_KSSK - Klassenzuordnung'!A972,Grunddaten!$A:$A,0),MATCH('MARA_KSSK - Klassenzuordnung'!I972,Grunddaten!$8:$8,0))&amp;"","")</f>
        <v/>
      </c>
    </row>
    <row r="973" spans="1:12" x14ac:dyDescent="0.4">
      <c r="A973" s="27">
        <f>IFERROR(IF(AND(A966=A967,A967=A968,A968=A969,A969=A970,A970=A971,A971=A972),IF(A972+1&gt;MATCH(0,Input_Lieferant!$B$9:$B$158,-1),"",A972+1),A972),"")</f>
        <v>139</v>
      </c>
      <c r="B973" s="25" t="str">
        <f t="shared" si="30"/>
        <v>001</v>
      </c>
      <c r="C973" s="31"/>
      <c r="D973" s="31"/>
      <c r="F973" s="31"/>
      <c r="G973" s="31"/>
      <c r="H973" s="31"/>
      <c r="I973" s="26" t="str">
        <f t="shared" si="31"/>
        <v>V_BM_SBM</v>
      </c>
      <c r="J973" s="31"/>
      <c r="K973" s="31"/>
      <c r="L973" s="1" t="str">
        <f>_xlfn.IFNA(INDEX(Grunddaten!$A$1:$R$158,MATCH('MARA_KSSK - Klassenzuordnung'!A973,Grunddaten!$A:$A,0),MATCH('MARA_KSSK - Klassenzuordnung'!I973,Grunddaten!$8:$8,0))&amp;"","")</f>
        <v/>
      </c>
    </row>
    <row r="974" spans="1:12" x14ac:dyDescent="0.4">
      <c r="A974" s="27">
        <f>IFERROR(IF(AND(A967=A968,A968=A969,A969=A970,A970=A971,A971=A972,A972=A973),IF(A973+1&gt;MATCH(0,Input_Lieferant!$B$9:$B$158,-1),"",A973+1),A973),"")</f>
        <v>139</v>
      </c>
      <c r="B974" s="25" t="str">
        <f t="shared" si="30"/>
        <v>001</v>
      </c>
      <c r="C974" s="31"/>
      <c r="D974" s="31"/>
      <c r="F974" s="31"/>
      <c r="G974" s="31"/>
      <c r="H974" s="31"/>
      <c r="I974" s="26" t="str">
        <f t="shared" si="31"/>
        <v>V_EXPORTKONTROLLE</v>
      </c>
      <c r="J974" s="31"/>
      <c r="K974" s="31"/>
      <c r="L974" s="1" t="str">
        <f>IF("X"=_xlfn.IFNA(INDEX(Input_Lieferant!$A$9:$AS$158,MATCH('MARA_KSSK - Klassenzuordnung'!A974,Input_Lieferant!$B$9:$B$158,0),MATCH('MARA_KSSK - Klassenzuordnung'!I974,Input_Lieferant!$8:$8,0))&amp;"",""), "X", "")</f>
        <v/>
      </c>
    </row>
    <row r="975" spans="1:12" x14ac:dyDescent="0.4">
      <c r="A975" s="27">
        <f>IFERROR(IF(AND(A968=A969,A969=A970,A970=A971,A971=A972,A972=A973,A973=A974),IF(A974+1&gt;MATCH(0,Input_Lieferant!$B$9:$B$158,-1),"",A974+1),A974),"")</f>
        <v>140</v>
      </c>
      <c r="B975" s="25" t="str">
        <f t="shared" si="30"/>
        <v>001</v>
      </c>
      <c r="C975" s="31"/>
      <c r="D975" s="31"/>
      <c r="F975" s="31"/>
      <c r="G975" s="31"/>
      <c r="H975" s="31"/>
      <c r="I975" s="26" t="str">
        <f t="shared" si="31"/>
        <v>V_VERTEILUNG_PSD</v>
      </c>
      <c r="J975" s="31"/>
      <c r="K975" s="31"/>
      <c r="L975" s="1" t="str">
        <f>IF("X"=_xlfn.IFNA(INDEX(Grunddaten!$A$1:$R$158,MATCH('MARA_KSSK - Klassenzuordnung'!A975,Grunddaten!$A:$A,0),MATCH('MARA_KSSK - Klassenzuordnung'!I975,Grunddaten!$8:$8,0))&amp;"",""), "X", "")</f>
        <v>X</v>
      </c>
    </row>
    <row r="976" spans="1:12" x14ac:dyDescent="0.4">
      <c r="A976" s="27">
        <f>IFERROR(IF(AND(A969=A970,A970=A971,A971=A972,A972=A973,A973=A974,A974=A975),IF(A975+1&gt;MATCH(0,Input_Lieferant!$B$9:$B$158,-1),"",A975+1),A975),"")</f>
        <v>140</v>
      </c>
      <c r="B976" s="25" t="str">
        <f t="shared" si="30"/>
        <v>001</v>
      </c>
      <c r="C976" s="31"/>
      <c r="D976" s="31"/>
      <c r="F976" s="31"/>
      <c r="G976" s="31"/>
      <c r="H976" s="31"/>
      <c r="I976" s="26" t="str">
        <f t="shared" si="31"/>
        <v>V_VERTEILUNG_RUAG</v>
      </c>
      <c r="J976" s="31"/>
      <c r="K976" s="31"/>
      <c r="L976" s="1" t="str">
        <f>_xlfn.IFNA(INDEX(Grunddaten!$A$1:$R$158,MATCH('MARA_KSSK - Klassenzuordnung'!A976,Grunddaten!$A:$A,0),MATCH('MARA_KSSK - Klassenzuordnung'!I976,Grunddaten!$8:$8,0))&amp;"","")</f>
        <v/>
      </c>
    </row>
    <row r="977" spans="1:12" x14ac:dyDescent="0.4">
      <c r="A977" s="27">
        <f>IFERROR(IF(AND(A970=A971,A971=A972,A972=A973,A973=A974,A974=A975,A975=A976),IF(A976+1&gt;MATCH(0,Input_Lieferant!$B$9:$B$158,-1),"",A976+1),A976),"")</f>
        <v>140</v>
      </c>
      <c r="B977" s="25" t="str">
        <f t="shared" si="30"/>
        <v>001</v>
      </c>
      <c r="C977" s="31"/>
      <c r="D977" s="31"/>
      <c r="F977" s="31"/>
      <c r="G977" s="31"/>
      <c r="H977" s="31"/>
      <c r="I977" s="26" t="str">
        <f t="shared" si="31"/>
        <v>V_ZUSATZDATEN</v>
      </c>
      <c r="J977" s="31"/>
      <c r="K977" s="31"/>
      <c r="L977" s="1" t="str">
        <f>_xlfn.IFNA(INDEX(Grunddaten!$A$1:$R$158,MATCH('MARA_KSSK - Klassenzuordnung'!A977,Grunddaten!$A:$A,0),MATCH('MARA_KSSK - Klassenzuordnung'!I977,Grunddaten!$8:$8,0))&amp;"","")</f>
        <v/>
      </c>
    </row>
    <row r="978" spans="1:12" x14ac:dyDescent="0.4">
      <c r="A978" s="27">
        <f>IFERROR(IF(AND(A971=A972,A972=A973,A973=A974,A974=A975,A975=A976,A976=A977),IF(A977+1&gt;MATCH(0,Input_Lieferant!$B$9:$B$158,-1),"",A977+1),A977),"")</f>
        <v>140</v>
      </c>
      <c r="B978" s="25" t="str">
        <f t="shared" si="30"/>
        <v>001</v>
      </c>
      <c r="C978" s="31"/>
      <c r="D978" s="31"/>
      <c r="F978" s="31"/>
      <c r="G978" s="31"/>
      <c r="H978" s="31"/>
      <c r="I978" s="26" t="str">
        <f t="shared" si="31"/>
        <v>V_AR_NUMMER</v>
      </c>
      <c r="J978" s="31"/>
      <c r="K978" s="31"/>
      <c r="L978" s="1" t="str">
        <f>_xlfn.IFNA(INDEX(Grunddaten!$A$1:$R$158,MATCH('MARA_KSSK - Klassenzuordnung'!A978,Grunddaten!$A:$A,0),MATCH('MARA_KSSK - Klassenzuordnung'!I978,Grunddaten!$8:$8,0))&amp;"","")</f>
        <v/>
      </c>
    </row>
    <row r="979" spans="1:12" x14ac:dyDescent="0.4">
      <c r="A979" s="27">
        <f>IFERROR(IF(AND(A972=A973,A973=A974,A974=A975,A975=A976,A976=A977,A977=A978),IF(A978+1&gt;MATCH(0,Input_Lieferant!$B$9:$B$158,-1),"",A978+1),A978),"")</f>
        <v>140</v>
      </c>
      <c r="B979" s="25" t="str">
        <f t="shared" si="30"/>
        <v>001</v>
      </c>
      <c r="C979" s="31"/>
      <c r="D979" s="31"/>
      <c r="F979" s="31"/>
      <c r="G979" s="31"/>
      <c r="H979" s="31"/>
      <c r="I979" s="26" t="str">
        <f t="shared" si="31"/>
        <v>V_VERTEILUNG</v>
      </c>
      <c r="J979" s="31"/>
      <c r="K979" s="31"/>
      <c r="L979" s="1" t="str">
        <f>_xlfn.IFNA(INDEX(Grunddaten!$A$1:$R$158,MATCH('MARA_KSSK - Klassenzuordnung'!A979,Grunddaten!$A:$A,0),MATCH('MARA_KSSK - Klassenzuordnung'!I979,Grunddaten!$8:$8,0))&amp;"","")</f>
        <v/>
      </c>
    </row>
    <row r="980" spans="1:12" x14ac:dyDescent="0.4">
      <c r="A980" s="27">
        <f>IFERROR(IF(AND(A973=A974,A974=A975,A975=A976,A976=A977,A977=A978,A978=A979),IF(A979+1&gt;MATCH(0,Input_Lieferant!$B$9:$B$158,-1),"",A979+1),A979),"")</f>
        <v>140</v>
      </c>
      <c r="B980" s="25" t="str">
        <f t="shared" si="30"/>
        <v>001</v>
      </c>
      <c r="C980" s="31"/>
      <c r="D980" s="31"/>
      <c r="F980" s="31"/>
      <c r="G980" s="31"/>
      <c r="H980" s="31"/>
      <c r="I980" s="26" t="str">
        <f t="shared" si="31"/>
        <v>V_BM_SBM</v>
      </c>
      <c r="J980" s="31"/>
      <c r="K980" s="31"/>
      <c r="L980" s="1" t="str">
        <f>_xlfn.IFNA(INDEX(Grunddaten!$A$1:$R$158,MATCH('MARA_KSSK - Klassenzuordnung'!A980,Grunddaten!$A:$A,0),MATCH('MARA_KSSK - Klassenzuordnung'!I980,Grunddaten!$8:$8,0))&amp;"","")</f>
        <v/>
      </c>
    </row>
    <row r="981" spans="1:12" x14ac:dyDescent="0.4">
      <c r="A981" s="27">
        <f>IFERROR(IF(AND(A974=A975,A975=A976,A976=A977,A977=A978,A978=A979,A979=A980),IF(A980+1&gt;MATCH(0,Input_Lieferant!$B$9:$B$158,-1),"",A980+1),A980),"")</f>
        <v>140</v>
      </c>
      <c r="B981" s="25" t="str">
        <f t="shared" si="30"/>
        <v>001</v>
      </c>
      <c r="C981" s="31"/>
      <c r="D981" s="31"/>
      <c r="F981" s="31"/>
      <c r="G981" s="31"/>
      <c r="H981" s="31"/>
      <c r="I981" s="26" t="str">
        <f t="shared" si="31"/>
        <v>V_EXPORTKONTROLLE</v>
      </c>
      <c r="J981" s="31"/>
      <c r="K981" s="31"/>
      <c r="L981" s="1" t="str">
        <f>IF("X"=_xlfn.IFNA(INDEX(Input_Lieferant!$A$9:$AS$158,MATCH('MARA_KSSK - Klassenzuordnung'!A981,Input_Lieferant!$B$9:$B$158,0),MATCH('MARA_KSSK - Klassenzuordnung'!I981,Input_Lieferant!$8:$8,0))&amp;"",""), "X", "")</f>
        <v/>
      </c>
    </row>
    <row r="982" spans="1:12" x14ac:dyDescent="0.4">
      <c r="A982" s="27">
        <f>IFERROR(IF(AND(A975=A976,A976=A977,A977=A978,A978=A979,A979=A980,A980=A981),IF(A981+1&gt;MATCH(0,Input_Lieferant!$B$9:$B$158,-1),"",A981+1),A981),"")</f>
        <v>141</v>
      </c>
      <c r="B982" s="25" t="str">
        <f t="shared" si="30"/>
        <v>001</v>
      </c>
      <c r="C982" s="31"/>
      <c r="D982" s="31"/>
      <c r="F982" s="31"/>
      <c r="G982" s="31"/>
      <c r="H982" s="31"/>
      <c r="I982" s="26" t="str">
        <f t="shared" si="31"/>
        <v>V_VERTEILUNG_PSD</v>
      </c>
      <c r="J982" s="31"/>
      <c r="K982" s="31"/>
      <c r="L982" s="1" t="str">
        <f>IF("X"=_xlfn.IFNA(INDEX(Grunddaten!$A$1:$R$158,MATCH('MARA_KSSK - Klassenzuordnung'!A982,Grunddaten!$A:$A,0),MATCH('MARA_KSSK - Klassenzuordnung'!I982,Grunddaten!$8:$8,0))&amp;"",""), "X", "")</f>
        <v/>
      </c>
    </row>
    <row r="983" spans="1:12" x14ac:dyDescent="0.4">
      <c r="A983" s="27">
        <f>IFERROR(IF(AND(A976=A977,A977=A978,A978=A979,A979=A980,A980=A981,A981=A982),IF(A982+1&gt;MATCH(0,Input_Lieferant!$B$9:$B$158,-1),"",A982+1),A982),"")</f>
        <v>141</v>
      </c>
      <c r="B983" s="25" t="str">
        <f t="shared" si="30"/>
        <v>001</v>
      </c>
      <c r="C983" s="31"/>
      <c r="D983" s="31"/>
      <c r="F983" s="31"/>
      <c r="G983" s="31"/>
      <c r="H983" s="31"/>
      <c r="I983" s="26" t="str">
        <f t="shared" si="31"/>
        <v>V_VERTEILUNG_RUAG</v>
      </c>
      <c r="J983" s="31"/>
      <c r="K983" s="31"/>
      <c r="L983" s="1" t="str">
        <f>_xlfn.IFNA(INDEX(Grunddaten!$A$1:$R$158,MATCH('MARA_KSSK - Klassenzuordnung'!A983,Grunddaten!$A:$A,0),MATCH('MARA_KSSK - Klassenzuordnung'!I983,Grunddaten!$8:$8,0))&amp;"","")</f>
        <v>X</v>
      </c>
    </row>
    <row r="984" spans="1:12" x14ac:dyDescent="0.4">
      <c r="A984" s="27">
        <f>IFERROR(IF(AND(A977=A978,A978=A979,A979=A980,A980=A981,A981=A982,A982=A983),IF(A983+1&gt;MATCH(0,Input_Lieferant!$B$9:$B$158,-1),"",A983+1),A983),"")</f>
        <v>141</v>
      </c>
      <c r="B984" s="25" t="str">
        <f t="shared" si="30"/>
        <v>001</v>
      </c>
      <c r="C984" s="31"/>
      <c r="D984" s="31"/>
      <c r="F984" s="31"/>
      <c r="G984" s="31"/>
      <c r="H984" s="31"/>
      <c r="I984" s="26" t="str">
        <f t="shared" si="31"/>
        <v>V_ZUSATZDATEN</v>
      </c>
      <c r="J984" s="31"/>
      <c r="K984" s="31"/>
      <c r="L984" s="1" t="str">
        <f>_xlfn.IFNA(INDEX(Grunddaten!$A$1:$R$158,MATCH('MARA_KSSK - Klassenzuordnung'!A984,Grunddaten!$A:$A,0),MATCH('MARA_KSSK - Klassenzuordnung'!I984,Grunddaten!$8:$8,0))&amp;"","")</f>
        <v/>
      </c>
    </row>
    <row r="985" spans="1:12" x14ac:dyDescent="0.4">
      <c r="A985" s="27">
        <f>IFERROR(IF(AND(A978=A979,A979=A980,A980=A981,A981=A982,A982=A983,A983=A984),IF(A984+1&gt;MATCH(0,Input_Lieferant!$B$9:$B$158,-1),"",A984+1),A984),"")</f>
        <v>141</v>
      </c>
      <c r="B985" s="25" t="str">
        <f t="shared" si="30"/>
        <v>001</v>
      </c>
      <c r="C985" s="31"/>
      <c r="D985" s="31"/>
      <c r="F985" s="31"/>
      <c r="G985" s="31"/>
      <c r="H985" s="31"/>
      <c r="I985" s="26" t="str">
        <f t="shared" si="31"/>
        <v>V_AR_NUMMER</v>
      </c>
      <c r="J985" s="31"/>
      <c r="K985" s="31"/>
      <c r="L985" s="1" t="str">
        <f>_xlfn.IFNA(INDEX(Grunddaten!$A$1:$R$158,MATCH('MARA_KSSK - Klassenzuordnung'!A985,Grunddaten!$A:$A,0),MATCH('MARA_KSSK - Klassenzuordnung'!I985,Grunddaten!$8:$8,0))&amp;"","")</f>
        <v/>
      </c>
    </row>
    <row r="986" spans="1:12" x14ac:dyDescent="0.4">
      <c r="A986" s="27">
        <f>IFERROR(IF(AND(A979=A980,A980=A981,A981=A982,A982=A983,A983=A984,A984=A985),IF(A985+1&gt;MATCH(0,Input_Lieferant!$B$9:$B$158,-1),"",A985+1),A985),"")</f>
        <v>141</v>
      </c>
      <c r="B986" s="25" t="str">
        <f t="shared" si="30"/>
        <v>001</v>
      </c>
      <c r="C986" s="31"/>
      <c r="D986" s="31"/>
      <c r="F986" s="31"/>
      <c r="G986" s="31"/>
      <c r="H986" s="31"/>
      <c r="I986" s="26" t="str">
        <f t="shared" si="31"/>
        <v>V_VERTEILUNG</v>
      </c>
      <c r="J986" s="31"/>
      <c r="K986" s="31"/>
      <c r="L986" s="1" t="str">
        <f>_xlfn.IFNA(INDEX(Grunddaten!$A$1:$R$158,MATCH('MARA_KSSK - Klassenzuordnung'!A986,Grunddaten!$A:$A,0),MATCH('MARA_KSSK - Klassenzuordnung'!I986,Grunddaten!$8:$8,0))&amp;"","")</f>
        <v/>
      </c>
    </row>
    <row r="987" spans="1:12" x14ac:dyDescent="0.4">
      <c r="A987" s="27">
        <f>IFERROR(IF(AND(A980=A981,A981=A982,A982=A983,A983=A984,A984=A985,A985=A986),IF(A986+1&gt;MATCH(0,Input_Lieferant!$B$9:$B$158,-1),"",A986+1),A986),"")</f>
        <v>141</v>
      </c>
      <c r="B987" s="25" t="str">
        <f t="shared" si="30"/>
        <v>001</v>
      </c>
      <c r="C987" s="31"/>
      <c r="D987" s="31"/>
      <c r="F987" s="31"/>
      <c r="G987" s="31"/>
      <c r="H987" s="31"/>
      <c r="I987" s="26" t="str">
        <f t="shared" si="31"/>
        <v>V_BM_SBM</v>
      </c>
      <c r="J987" s="31"/>
      <c r="K987" s="31"/>
      <c r="L987" s="1" t="str">
        <f>_xlfn.IFNA(INDEX(Grunddaten!$A$1:$R$158,MATCH('MARA_KSSK - Klassenzuordnung'!A987,Grunddaten!$A:$A,0),MATCH('MARA_KSSK - Klassenzuordnung'!I987,Grunddaten!$8:$8,0))&amp;"","")</f>
        <v/>
      </c>
    </row>
    <row r="988" spans="1:12" x14ac:dyDescent="0.4">
      <c r="A988" s="27">
        <f>IFERROR(IF(AND(A981=A982,A982=A983,A983=A984,A984=A985,A985=A986,A986=A987),IF(A987+1&gt;MATCH(0,Input_Lieferant!$B$9:$B$158,-1),"",A987+1),A987),"")</f>
        <v>141</v>
      </c>
      <c r="B988" s="25" t="str">
        <f t="shared" si="30"/>
        <v>001</v>
      </c>
      <c r="C988" s="31"/>
      <c r="D988" s="31"/>
      <c r="F988" s="31"/>
      <c r="G988" s="31"/>
      <c r="H988" s="31"/>
      <c r="I988" s="26" t="str">
        <f t="shared" si="31"/>
        <v>V_EXPORTKONTROLLE</v>
      </c>
      <c r="J988" s="31"/>
      <c r="K988" s="31"/>
      <c r="L988" s="1" t="str">
        <f>IF("X"=_xlfn.IFNA(INDEX(Input_Lieferant!$A$9:$AS$158,MATCH('MARA_KSSK - Klassenzuordnung'!A988,Input_Lieferant!$B$9:$B$158,0),MATCH('MARA_KSSK - Klassenzuordnung'!I988,Input_Lieferant!$8:$8,0))&amp;"",""), "X", "")</f>
        <v/>
      </c>
    </row>
    <row r="989" spans="1:12" x14ac:dyDescent="0.4">
      <c r="A989" s="27">
        <f>IFERROR(IF(AND(A982=A983,A983=A984,A984=A985,A985=A986,A986=A987,A987=A988),IF(A988+1&gt;MATCH(0,Input_Lieferant!$B$9:$B$158,-1),"",A988+1),A988),"")</f>
        <v>142</v>
      </c>
      <c r="B989" s="25" t="str">
        <f t="shared" si="30"/>
        <v>001</v>
      </c>
      <c r="C989" s="31"/>
      <c r="D989" s="31"/>
      <c r="F989" s="31"/>
      <c r="G989" s="31"/>
      <c r="H989" s="31"/>
      <c r="I989" s="26" t="str">
        <f t="shared" si="31"/>
        <v>V_VERTEILUNG_PSD</v>
      </c>
      <c r="J989" s="31"/>
      <c r="K989" s="31"/>
      <c r="L989" s="1" t="str">
        <f>IF("X"=_xlfn.IFNA(INDEX(Grunddaten!$A$1:$R$158,MATCH('MARA_KSSK - Klassenzuordnung'!A989,Grunddaten!$A:$A,0),MATCH('MARA_KSSK - Klassenzuordnung'!I989,Grunddaten!$8:$8,0))&amp;"",""), "X", "")</f>
        <v>X</v>
      </c>
    </row>
    <row r="990" spans="1:12" x14ac:dyDescent="0.4">
      <c r="A990" s="27">
        <f>IFERROR(IF(AND(A983=A984,A984=A985,A985=A986,A986=A987,A987=A988,A988=A989),IF(A989+1&gt;MATCH(0,Input_Lieferant!$B$9:$B$158,-1),"",A989+1),A989),"")</f>
        <v>142</v>
      </c>
      <c r="B990" s="25" t="str">
        <f t="shared" si="30"/>
        <v>001</v>
      </c>
      <c r="C990" s="31"/>
      <c r="D990" s="31"/>
      <c r="F990" s="31"/>
      <c r="G990" s="31"/>
      <c r="H990" s="31"/>
      <c r="I990" s="26" t="str">
        <f t="shared" si="31"/>
        <v>V_VERTEILUNG_RUAG</v>
      </c>
      <c r="J990" s="31"/>
      <c r="K990" s="31"/>
      <c r="L990" s="1" t="str">
        <f>_xlfn.IFNA(INDEX(Grunddaten!$A$1:$R$158,MATCH('MARA_KSSK - Klassenzuordnung'!A990,Grunddaten!$A:$A,0),MATCH('MARA_KSSK - Klassenzuordnung'!I990,Grunddaten!$8:$8,0))&amp;"","")</f>
        <v/>
      </c>
    </row>
    <row r="991" spans="1:12" x14ac:dyDescent="0.4">
      <c r="A991" s="27">
        <f>IFERROR(IF(AND(A984=A985,A985=A986,A986=A987,A987=A988,A988=A989,A989=A990),IF(A990+1&gt;MATCH(0,Input_Lieferant!$B$9:$B$158,-1),"",A990+1),A990),"")</f>
        <v>142</v>
      </c>
      <c r="B991" s="25" t="str">
        <f t="shared" si="30"/>
        <v>001</v>
      </c>
      <c r="C991" s="31"/>
      <c r="D991" s="31"/>
      <c r="F991" s="31"/>
      <c r="G991" s="31"/>
      <c r="H991" s="31"/>
      <c r="I991" s="26" t="str">
        <f t="shared" si="31"/>
        <v>V_ZUSATZDATEN</v>
      </c>
      <c r="J991" s="31"/>
      <c r="K991" s="31"/>
      <c r="L991" s="1" t="str">
        <f>_xlfn.IFNA(INDEX(Grunddaten!$A$1:$R$158,MATCH('MARA_KSSK - Klassenzuordnung'!A991,Grunddaten!$A:$A,0),MATCH('MARA_KSSK - Klassenzuordnung'!I991,Grunddaten!$8:$8,0))&amp;"","")</f>
        <v/>
      </c>
    </row>
    <row r="992" spans="1:12" x14ac:dyDescent="0.4">
      <c r="A992" s="27">
        <f>IFERROR(IF(AND(A985=A986,A986=A987,A987=A988,A988=A989,A989=A990,A990=A991),IF(A991+1&gt;MATCH(0,Input_Lieferant!$B$9:$B$158,-1),"",A991+1),A991),"")</f>
        <v>142</v>
      </c>
      <c r="B992" s="25" t="str">
        <f t="shared" si="30"/>
        <v>001</v>
      </c>
      <c r="C992" s="31"/>
      <c r="D992" s="31"/>
      <c r="F992" s="31"/>
      <c r="G992" s="31"/>
      <c r="H992" s="31"/>
      <c r="I992" s="26" t="str">
        <f t="shared" si="31"/>
        <v>V_AR_NUMMER</v>
      </c>
      <c r="J992" s="31"/>
      <c r="K992" s="31"/>
      <c r="L992" s="1" t="str">
        <f>_xlfn.IFNA(INDEX(Grunddaten!$A$1:$R$158,MATCH('MARA_KSSK - Klassenzuordnung'!A992,Grunddaten!$A:$A,0),MATCH('MARA_KSSK - Klassenzuordnung'!I992,Grunddaten!$8:$8,0))&amp;"","")</f>
        <v/>
      </c>
    </row>
    <row r="993" spans="1:12" x14ac:dyDescent="0.4">
      <c r="A993" s="27">
        <f>IFERROR(IF(AND(A986=A987,A987=A988,A988=A989,A989=A990,A990=A991,A991=A992),IF(A992+1&gt;MATCH(0,Input_Lieferant!$B$9:$B$158,-1),"",A992+1),A992),"")</f>
        <v>142</v>
      </c>
      <c r="B993" s="25" t="str">
        <f t="shared" si="30"/>
        <v>001</v>
      </c>
      <c r="C993" s="31"/>
      <c r="D993" s="31"/>
      <c r="F993" s="31"/>
      <c r="G993" s="31"/>
      <c r="H993" s="31"/>
      <c r="I993" s="26" t="str">
        <f t="shared" si="31"/>
        <v>V_VERTEILUNG</v>
      </c>
      <c r="J993" s="31"/>
      <c r="K993" s="31"/>
      <c r="L993" s="1" t="str">
        <f>_xlfn.IFNA(INDEX(Grunddaten!$A$1:$R$158,MATCH('MARA_KSSK - Klassenzuordnung'!A993,Grunddaten!$A:$A,0),MATCH('MARA_KSSK - Klassenzuordnung'!I993,Grunddaten!$8:$8,0))&amp;"","")</f>
        <v/>
      </c>
    </row>
    <row r="994" spans="1:12" x14ac:dyDescent="0.4">
      <c r="A994" s="27">
        <f>IFERROR(IF(AND(A987=A988,A988=A989,A989=A990,A990=A991,A991=A992,A992=A993),IF(A993+1&gt;MATCH(0,Input_Lieferant!$B$9:$B$158,-1),"",A993+1),A993),"")</f>
        <v>142</v>
      </c>
      <c r="B994" s="25" t="str">
        <f t="shared" si="30"/>
        <v>001</v>
      </c>
      <c r="C994" s="31"/>
      <c r="D994" s="31"/>
      <c r="F994" s="31"/>
      <c r="G994" s="31"/>
      <c r="H994" s="31"/>
      <c r="I994" s="26" t="str">
        <f t="shared" si="31"/>
        <v>V_BM_SBM</v>
      </c>
      <c r="J994" s="31"/>
      <c r="K994" s="31"/>
      <c r="L994" s="1" t="str">
        <f>_xlfn.IFNA(INDEX(Grunddaten!$A$1:$R$158,MATCH('MARA_KSSK - Klassenzuordnung'!A994,Grunddaten!$A:$A,0),MATCH('MARA_KSSK - Klassenzuordnung'!I994,Grunddaten!$8:$8,0))&amp;"","")</f>
        <v/>
      </c>
    </row>
    <row r="995" spans="1:12" x14ac:dyDescent="0.4">
      <c r="A995" s="27">
        <f>IFERROR(IF(AND(A988=A989,A989=A990,A990=A991,A991=A992,A992=A993,A993=A994),IF(A994+1&gt;MATCH(0,Input_Lieferant!$B$9:$B$158,-1),"",A994+1),A994),"")</f>
        <v>142</v>
      </c>
      <c r="B995" s="25" t="str">
        <f t="shared" si="30"/>
        <v>001</v>
      </c>
      <c r="C995" s="31"/>
      <c r="D995" s="31"/>
      <c r="F995" s="31"/>
      <c r="G995" s="31"/>
      <c r="H995" s="31"/>
      <c r="I995" s="26" t="str">
        <f t="shared" si="31"/>
        <v>V_EXPORTKONTROLLE</v>
      </c>
      <c r="J995" s="31"/>
      <c r="K995" s="31"/>
      <c r="L995" s="1" t="str">
        <f>IF("X"=_xlfn.IFNA(INDEX(Input_Lieferant!$A$9:$AS$158,MATCH('MARA_KSSK - Klassenzuordnung'!A995,Input_Lieferant!$B$9:$B$158,0),MATCH('MARA_KSSK - Klassenzuordnung'!I995,Input_Lieferant!$8:$8,0))&amp;"",""), "X", "")</f>
        <v/>
      </c>
    </row>
    <row r="996" spans="1:12" x14ac:dyDescent="0.4">
      <c r="A996" s="27">
        <f>IFERROR(IF(AND(A989=A990,A990=A991,A991=A992,A992=A993,A993=A994,A994=A995),IF(A995+1&gt;MATCH(0,Input_Lieferant!$B$9:$B$158,-1),"",A995+1),A995),"")</f>
        <v>143</v>
      </c>
      <c r="B996" s="25" t="str">
        <f t="shared" si="30"/>
        <v>001</v>
      </c>
      <c r="C996" s="31"/>
      <c r="D996" s="31"/>
      <c r="F996" s="31"/>
      <c r="G996" s="31"/>
      <c r="H996" s="31"/>
      <c r="I996" s="26" t="str">
        <f t="shared" si="31"/>
        <v>V_VERTEILUNG_PSD</v>
      </c>
      <c r="J996" s="31"/>
      <c r="K996" s="31"/>
      <c r="L996" s="1" t="str">
        <f>IF("X"=_xlfn.IFNA(INDEX(Grunddaten!$A$1:$R$158,MATCH('MARA_KSSK - Klassenzuordnung'!A996,Grunddaten!$A:$A,0),MATCH('MARA_KSSK - Klassenzuordnung'!I996,Grunddaten!$8:$8,0))&amp;"",""), "X", "")</f>
        <v/>
      </c>
    </row>
    <row r="997" spans="1:12" x14ac:dyDescent="0.4">
      <c r="A997" s="27">
        <f>IFERROR(IF(AND(A990=A991,A991=A992,A992=A993,A993=A994,A994=A995,A995=A996),IF(A996+1&gt;MATCH(0,Input_Lieferant!$B$9:$B$158,-1),"",A996+1),A996),"")</f>
        <v>143</v>
      </c>
      <c r="B997" s="25" t="str">
        <f t="shared" si="30"/>
        <v>001</v>
      </c>
      <c r="C997" s="31"/>
      <c r="D997" s="31"/>
      <c r="F997" s="31"/>
      <c r="G997" s="31"/>
      <c r="H997" s="31"/>
      <c r="I997" s="26" t="str">
        <f t="shared" si="31"/>
        <v>V_VERTEILUNG_RUAG</v>
      </c>
      <c r="J997" s="31"/>
      <c r="K997" s="31"/>
      <c r="L997" s="1" t="str">
        <f>_xlfn.IFNA(INDEX(Grunddaten!$A$1:$R$158,MATCH('MARA_KSSK - Klassenzuordnung'!A997,Grunddaten!$A:$A,0),MATCH('MARA_KSSK - Klassenzuordnung'!I997,Grunddaten!$8:$8,0))&amp;"","")</f>
        <v/>
      </c>
    </row>
    <row r="998" spans="1:12" x14ac:dyDescent="0.4">
      <c r="A998" s="27">
        <f>IFERROR(IF(AND(A991=A992,A992=A993,A993=A994,A994=A995,A995=A996,A996=A997),IF(A997+1&gt;MATCH(0,Input_Lieferant!$B$9:$B$158,-1),"",A997+1),A997),"")</f>
        <v>143</v>
      </c>
      <c r="B998" s="25" t="str">
        <f t="shared" si="30"/>
        <v>001</v>
      </c>
      <c r="C998" s="31"/>
      <c r="D998" s="31"/>
      <c r="F998" s="31"/>
      <c r="G998" s="31"/>
      <c r="H998" s="31"/>
      <c r="I998" s="26" t="str">
        <f t="shared" si="31"/>
        <v>V_ZUSATZDATEN</v>
      </c>
      <c r="J998" s="31"/>
      <c r="K998" s="31"/>
      <c r="L998" s="1" t="str">
        <f>_xlfn.IFNA(INDEX(Grunddaten!$A$1:$R$158,MATCH('MARA_KSSK - Klassenzuordnung'!A998,Grunddaten!$A:$A,0),MATCH('MARA_KSSK - Klassenzuordnung'!I998,Grunddaten!$8:$8,0))&amp;"","")</f>
        <v/>
      </c>
    </row>
    <row r="999" spans="1:12" x14ac:dyDescent="0.4">
      <c r="A999" s="27">
        <f>IFERROR(IF(AND(A992=A993,A993=A994,A994=A995,A995=A996,A996=A997,A997=A998),IF(A998+1&gt;MATCH(0,Input_Lieferant!$B$9:$B$158,-1),"",A998+1),A998),"")</f>
        <v>143</v>
      </c>
      <c r="B999" s="25" t="str">
        <f t="shared" si="30"/>
        <v>001</v>
      </c>
      <c r="C999" s="31"/>
      <c r="D999" s="31"/>
      <c r="F999" s="31"/>
      <c r="G999" s="31"/>
      <c r="H999" s="31"/>
      <c r="I999" s="26" t="str">
        <f t="shared" si="31"/>
        <v>V_AR_NUMMER</v>
      </c>
      <c r="J999" s="31"/>
      <c r="K999" s="31"/>
      <c r="L999" s="1" t="str">
        <f>_xlfn.IFNA(INDEX(Grunddaten!$A$1:$R$158,MATCH('MARA_KSSK - Klassenzuordnung'!A999,Grunddaten!$A:$A,0),MATCH('MARA_KSSK - Klassenzuordnung'!I999,Grunddaten!$8:$8,0))&amp;"","")</f>
        <v/>
      </c>
    </row>
    <row r="1000" spans="1:12" x14ac:dyDescent="0.4">
      <c r="A1000" s="27">
        <f>IFERROR(IF(AND(A993=A994,A994=A995,A995=A996,A996=A997,A997=A998,A998=A999),IF(A999+1&gt;MATCH(0,Input_Lieferant!$B$9:$B$158,-1),"",A999+1),A999),"")</f>
        <v>143</v>
      </c>
      <c r="B1000" s="25" t="str">
        <f t="shared" si="30"/>
        <v>001</v>
      </c>
      <c r="C1000" s="31"/>
      <c r="D1000" s="31"/>
      <c r="F1000" s="31"/>
      <c r="G1000" s="31"/>
      <c r="H1000" s="31"/>
      <c r="I1000" s="26" t="str">
        <f t="shared" si="31"/>
        <v>V_VERTEILUNG</v>
      </c>
      <c r="J1000" s="31"/>
      <c r="K1000" s="31"/>
      <c r="L1000" s="1" t="str">
        <f>_xlfn.IFNA(INDEX(Grunddaten!$A$1:$R$158,MATCH('MARA_KSSK - Klassenzuordnung'!A1000,Grunddaten!$A:$A,0),MATCH('MARA_KSSK - Klassenzuordnung'!I1000,Grunddaten!$8:$8,0))&amp;"","")</f>
        <v/>
      </c>
    </row>
    <row r="1001" spans="1:12" x14ac:dyDescent="0.4">
      <c r="A1001" s="27">
        <f>IFERROR(IF(AND(A994=A995,A995=A996,A996=A997,A997=A998,A998=A999,A999=A1000),IF(A1000+1&gt;MATCH(0,Input_Lieferant!$B$9:$B$158,-1),"",A1000+1),A1000),"")</f>
        <v>143</v>
      </c>
      <c r="B1001" s="25" t="str">
        <f t="shared" si="30"/>
        <v>001</v>
      </c>
      <c r="C1001" s="31"/>
      <c r="D1001" s="31"/>
      <c r="F1001" s="31"/>
      <c r="G1001" s="31"/>
      <c r="H1001" s="31"/>
      <c r="I1001" s="26" t="str">
        <f t="shared" si="31"/>
        <v>V_BM_SBM</v>
      </c>
      <c r="J1001" s="31"/>
      <c r="K1001" s="31"/>
      <c r="L1001" s="1" t="str">
        <f>_xlfn.IFNA(INDEX(Grunddaten!$A$1:$R$158,MATCH('MARA_KSSK - Klassenzuordnung'!A1001,Grunddaten!$A:$A,0),MATCH('MARA_KSSK - Klassenzuordnung'!I1001,Grunddaten!$8:$8,0))&amp;"","")</f>
        <v/>
      </c>
    </row>
    <row r="1002" spans="1:12" x14ac:dyDescent="0.4">
      <c r="A1002" s="27">
        <f>IFERROR(IF(AND(A995=A996,A996=A997,A997=A998,A998=A999,A999=A1000,A1000=A1001),IF(A1001+1&gt;MATCH(0,Input_Lieferant!$B$9:$B$158,-1),"",A1001+1),A1001),"")</f>
        <v>143</v>
      </c>
      <c r="B1002" s="25" t="str">
        <f t="shared" si="30"/>
        <v>001</v>
      </c>
      <c r="C1002" s="31"/>
      <c r="D1002" s="31"/>
      <c r="F1002" s="31"/>
      <c r="G1002" s="31"/>
      <c r="H1002" s="31"/>
      <c r="I1002" s="26" t="str">
        <f t="shared" si="31"/>
        <v>V_EXPORTKONTROLLE</v>
      </c>
      <c r="J1002" s="31"/>
      <c r="K1002" s="31"/>
      <c r="L1002" s="1" t="str">
        <f>IF("X"=_xlfn.IFNA(INDEX(Input_Lieferant!$A$9:$AS$158,MATCH('MARA_KSSK - Klassenzuordnung'!A1002,Input_Lieferant!$B$9:$B$158,0),MATCH('MARA_KSSK - Klassenzuordnung'!I1002,Input_Lieferant!$8:$8,0))&amp;"",""), "X", "")</f>
        <v/>
      </c>
    </row>
    <row r="1003" spans="1:12" x14ac:dyDescent="0.4">
      <c r="A1003" s="27">
        <f>IFERROR(IF(AND(A996=A997,A997=A998,A998=A999,A999=A1000,A1000=A1001,A1001=A1002),IF(A1002+1&gt;MATCH(0,Input_Lieferant!$B$9:$B$158,-1),"",A1002+1),A1002),"")</f>
        <v>144</v>
      </c>
      <c r="B1003" s="25" t="str">
        <f t="shared" si="30"/>
        <v>001</v>
      </c>
      <c r="C1003" s="31"/>
      <c r="D1003" s="31"/>
      <c r="F1003" s="31"/>
      <c r="G1003" s="31"/>
      <c r="H1003" s="31"/>
      <c r="I1003" s="26" t="str">
        <f t="shared" si="31"/>
        <v>V_VERTEILUNG_PSD</v>
      </c>
      <c r="J1003" s="31"/>
      <c r="K1003" s="31"/>
      <c r="L1003" s="1" t="str">
        <f>IF("X"=_xlfn.IFNA(INDEX(Grunddaten!$A$1:$R$158,MATCH('MARA_KSSK - Klassenzuordnung'!A1003,Grunddaten!$A:$A,0),MATCH('MARA_KSSK - Klassenzuordnung'!I1003,Grunddaten!$8:$8,0))&amp;"",""), "X", "")</f>
        <v/>
      </c>
    </row>
    <row r="1004" spans="1:12" x14ac:dyDescent="0.4">
      <c r="A1004" s="27">
        <f>IFERROR(IF(AND(A997=A998,A998=A999,A999=A1000,A1000=A1001,A1001=A1002,A1002=A1003),IF(A1003+1&gt;MATCH(0,Input_Lieferant!$B$9:$B$158,-1),"",A1003+1),A1003),"")</f>
        <v>144</v>
      </c>
      <c r="B1004" s="25" t="str">
        <f t="shared" si="30"/>
        <v>001</v>
      </c>
      <c r="C1004" s="31"/>
      <c r="D1004" s="31"/>
      <c r="F1004" s="31"/>
      <c r="G1004" s="31"/>
      <c r="H1004" s="31"/>
      <c r="I1004" s="26" t="str">
        <f t="shared" si="31"/>
        <v>V_VERTEILUNG_RUAG</v>
      </c>
      <c r="J1004" s="31"/>
      <c r="K1004" s="31"/>
      <c r="L1004" s="1" t="str">
        <f>_xlfn.IFNA(INDEX(Grunddaten!$A$1:$R$158,MATCH('MARA_KSSK - Klassenzuordnung'!A1004,Grunddaten!$A:$A,0),MATCH('MARA_KSSK - Klassenzuordnung'!I1004,Grunddaten!$8:$8,0))&amp;"","")</f>
        <v/>
      </c>
    </row>
    <row r="1005" spans="1:12" x14ac:dyDescent="0.4">
      <c r="A1005" s="27">
        <f>IFERROR(IF(AND(A998=A999,A999=A1000,A1000=A1001,A1001=A1002,A1002=A1003,A1003=A1004),IF(A1004+1&gt;MATCH(0,Input_Lieferant!$B$9:$B$158,-1),"",A1004+1),A1004),"")</f>
        <v>144</v>
      </c>
      <c r="B1005" s="25" t="str">
        <f t="shared" si="30"/>
        <v>001</v>
      </c>
      <c r="C1005" s="31"/>
      <c r="D1005" s="31"/>
      <c r="F1005" s="31"/>
      <c r="G1005" s="31"/>
      <c r="H1005" s="31"/>
      <c r="I1005" s="26" t="str">
        <f t="shared" si="31"/>
        <v>V_ZUSATZDATEN</v>
      </c>
      <c r="J1005" s="31"/>
      <c r="K1005" s="31"/>
      <c r="L1005" s="1" t="str">
        <f>_xlfn.IFNA(INDEX(Grunddaten!$A$1:$R$158,MATCH('MARA_KSSK - Klassenzuordnung'!A1005,Grunddaten!$A:$A,0),MATCH('MARA_KSSK - Klassenzuordnung'!I1005,Grunddaten!$8:$8,0))&amp;"","")</f>
        <v/>
      </c>
    </row>
    <row r="1006" spans="1:12" x14ac:dyDescent="0.4">
      <c r="A1006" s="27">
        <f>IFERROR(IF(AND(A999=A1000,A1000=A1001,A1001=A1002,A1002=A1003,A1003=A1004,A1004=A1005),IF(A1005+1&gt;MATCH(0,Input_Lieferant!$B$9:$B$158,-1),"",A1005+1),A1005),"")</f>
        <v>144</v>
      </c>
      <c r="B1006" s="25" t="str">
        <f t="shared" si="30"/>
        <v>001</v>
      </c>
      <c r="C1006" s="31"/>
      <c r="D1006" s="31"/>
      <c r="F1006" s="31"/>
      <c r="G1006" s="31"/>
      <c r="H1006" s="31"/>
      <c r="I1006" s="26" t="str">
        <f t="shared" si="31"/>
        <v>V_AR_NUMMER</v>
      </c>
      <c r="J1006" s="31"/>
      <c r="K1006" s="31"/>
      <c r="L1006" s="1" t="str">
        <f>_xlfn.IFNA(INDEX(Grunddaten!$A$1:$R$158,MATCH('MARA_KSSK - Klassenzuordnung'!A1006,Grunddaten!$A:$A,0),MATCH('MARA_KSSK - Klassenzuordnung'!I1006,Grunddaten!$8:$8,0))&amp;"","")</f>
        <v/>
      </c>
    </row>
    <row r="1007" spans="1:12" x14ac:dyDescent="0.4">
      <c r="A1007" s="27">
        <f>IFERROR(IF(AND(A1000=A1001,A1001=A1002,A1002=A1003,A1003=A1004,A1004=A1005,A1005=A1006),IF(A1006+1&gt;MATCH(0,Input_Lieferant!$B$9:$B$158,-1),"",A1006+1),A1006),"")</f>
        <v>144</v>
      </c>
      <c r="B1007" s="25" t="str">
        <f t="shared" si="30"/>
        <v>001</v>
      </c>
      <c r="C1007" s="31"/>
      <c r="D1007" s="31"/>
      <c r="F1007" s="31"/>
      <c r="G1007" s="31"/>
      <c r="H1007" s="31"/>
      <c r="I1007" s="26" t="str">
        <f t="shared" si="31"/>
        <v>V_VERTEILUNG</v>
      </c>
      <c r="J1007" s="31"/>
      <c r="K1007" s="31"/>
      <c r="L1007" s="1" t="str">
        <f>_xlfn.IFNA(INDEX(Grunddaten!$A$1:$R$158,MATCH('MARA_KSSK - Klassenzuordnung'!A1007,Grunddaten!$A:$A,0),MATCH('MARA_KSSK - Klassenzuordnung'!I1007,Grunddaten!$8:$8,0))&amp;"","")</f>
        <v/>
      </c>
    </row>
    <row r="1008" spans="1:12" x14ac:dyDescent="0.4">
      <c r="A1008" s="27">
        <f>IFERROR(IF(AND(A1001=A1002,A1002=A1003,A1003=A1004,A1004=A1005,A1005=A1006,A1006=A1007),IF(A1007+1&gt;MATCH(0,Input_Lieferant!$B$9:$B$158,-1),"",A1007+1),A1007),"")</f>
        <v>144</v>
      </c>
      <c r="B1008" s="25" t="str">
        <f t="shared" si="30"/>
        <v>001</v>
      </c>
      <c r="C1008" s="31"/>
      <c r="D1008" s="31"/>
      <c r="F1008" s="31"/>
      <c r="G1008" s="31"/>
      <c r="H1008" s="31"/>
      <c r="I1008" s="26" t="str">
        <f t="shared" si="31"/>
        <v>V_BM_SBM</v>
      </c>
      <c r="J1008" s="31"/>
      <c r="K1008" s="31"/>
      <c r="L1008" s="1" t="str">
        <f>_xlfn.IFNA(INDEX(Grunddaten!$A$1:$R$158,MATCH('MARA_KSSK - Klassenzuordnung'!A1008,Grunddaten!$A:$A,0),MATCH('MARA_KSSK - Klassenzuordnung'!I1008,Grunddaten!$8:$8,0))&amp;"","")</f>
        <v/>
      </c>
    </row>
    <row r="1009" spans="1:12" x14ac:dyDescent="0.4">
      <c r="A1009" s="27">
        <f>IFERROR(IF(AND(A1002=A1003,A1003=A1004,A1004=A1005,A1005=A1006,A1006=A1007,A1007=A1008),IF(A1008+1&gt;MATCH(0,Input_Lieferant!$B$9:$B$158,-1),"",A1008+1),A1008),"")</f>
        <v>144</v>
      </c>
      <c r="B1009" s="25" t="str">
        <f t="shared" si="30"/>
        <v>001</v>
      </c>
      <c r="C1009" s="31"/>
      <c r="D1009" s="31"/>
      <c r="F1009" s="31"/>
      <c r="G1009" s="31"/>
      <c r="H1009" s="31"/>
      <c r="I1009" s="26" t="str">
        <f t="shared" si="31"/>
        <v>V_EXPORTKONTROLLE</v>
      </c>
      <c r="J1009" s="31"/>
      <c r="K1009" s="31"/>
      <c r="L1009" s="1" t="str">
        <f>IF("X"=_xlfn.IFNA(INDEX(Input_Lieferant!$A$9:$AS$158,MATCH('MARA_KSSK - Klassenzuordnung'!A1009,Input_Lieferant!$B$9:$B$158,0),MATCH('MARA_KSSK - Klassenzuordnung'!I1009,Input_Lieferant!$8:$8,0))&amp;"",""), "X", "")</f>
        <v/>
      </c>
    </row>
    <row r="1010" spans="1:12" x14ac:dyDescent="0.4">
      <c r="A1010" s="27">
        <f>IFERROR(IF(AND(A1003=A1004,A1004=A1005,A1005=A1006,A1006=A1007,A1007=A1008,A1008=A1009),IF(A1009+1&gt;MATCH(0,Input_Lieferant!$B$9:$B$158,-1),"",A1009+1),A1009),"")</f>
        <v>145</v>
      </c>
      <c r="B1010" s="25" t="str">
        <f t="shared" si="30"/>
        <v>001</v>
      </c>
      <c r="C1010" s="31"/>
      <c r="D1010" s="31"/>
      <c r="F1010" s="31"/>
      <c r="G1010" s="31"/>
      <c r="H1010" s="31"/>
      <c r="I1010" s="26" t="str">
        <f t="shared" si="31"/>
        <v>V_VERTEILUNG_PSD</v>
      </c>
      <c r="J1010" s="31"/>
      <c r="K1010" s="31"/>
      <c r="L1010" s="1" t="str">
        <f>IF("X"=_xlfn.IFNA(INDEX(Grunddaten!$A$1:$R$158,MATCH('MARA_KSSK - Klassenzuordnung'!A1010,Grunddaten!$A:$A,0),MATCH('MARA_KSSK - Klassenzuordnung'!I1010,Grunddaten!$8:$8,0))&amp;"",""), "X", "")</f>
        <v/>
      </c>
    </row>
    <row r="1011" spans="1:12" x14ac:dyDescent="0.4">
      <c r="A1011" s="27">
        <f>IFERROR(IF(AND(A1004=A1005,A1005=A1006,A1006=A1007,A1007=A1008,A1008=A1009,A1009=A1010),IF(A1010+1&gt;MATCH(0,Input_Lieferant!$B$9:$B$158,-1),"",A1010+1),A1010),"")</f>
        <v>145</v>
      </c>
      <c r="B1011" s="25" t="str">
        <f t="shared" si="30"/>
        <v>001</v>
      </c>
      <c r="C1011" s="31"/>
      <c r="D1011" s="31"/>
      <c r="F1011" s="31"/>
      <c r="G1011" s="31"/>
      <c r="H1011" s="31"/>
      <c r="I1011" s="26" t="str">
        <f t="shared" si="31"/>
        <v>V_VERTEILUNG_RUAG</v>
      </c>
      <c r="J1011" s="31"/>
      <c r="K1011" s="31"/>
      <c r="L1011" s="1" t="str">
        <f>_xlfn.IFNA(INDEX(Grunddaten!$A$1:$R$158,MATCH('MARA_KSSK - Klassenzuordnung'!A1011,Grunddaten!$A:$A,0),MATCH('MARA_KSSK - Klassenzuordnung'!I1011,Grunddaten!$8:$8,0))&amp;"","")</f>
        <v/>
      </c>
    </row>
    <row r="1012" spans="1:12" x14ac:dyDescent="0.4">
      <c r="A1012" s="27">
        <f>IFERROR(IF(AND(A1005=A1006,A1006=A1007,A1007=A1008,A1008=A1009,A1009=A1010,A1010=A1011),IF(A1011+1&gt;MATCH(0,Input_Lieferant!$B$9:$B$158,-1),"",A1011+1),A1011),"")</f>
        <v>145</v>
      </c>
      <c r="B1012" s="25" t="str">
        <f t="shared" si="30"/>
        <v>001</v>
      </c>
      <c r="C1012" s="31"/>
      <c r="D1012" s="31"/>
      <c r="F1012" s="31"/>
      <c r="G1012" s="31"/>
      <c r="H1012" s="31"/>
      <c r="I1012" s="26" t="str">
        <f t="shared" si="31"/>
        <v>V_ZUSATZDATEN</v>
      </c>
      <c r="J1012" s="31"/>
      <c r="K1012" s="31"/>
      <c r="L1012" s="1" t="str">
        <f>_xlfn.IFNA(INDEX(Grunddaten!$A$1:$R$158,MATCH('MARA_KSSK - Klassenzuordnung'!A1012,Grunddaten!$A:$A,0),MATCH('MARA_KSSK - Klassenzuordnung'!I1012,Grunddaten!$8:$8,0))&amp;"","")</f>
        <v/>
      </c>
    </row>
    <row r="1013" spans="1:12" x14ac:dyDescent="0.4">
      <c r="A1013" s="27">
        <f>IFERROR(IF(AND(A1006=A1007,A1007=A1008,A1008=A1009,A1009=A1010,A1010=A1011,A1011=A1012),IF(A1012+1&gt;MATCH(0,Input_Lieferant!$B$9:$B$158,-1),"",A1012+1),A1012),"")</f>
        <v>145</v>
      </c>
      <c r="B1013" s="25" t="str">
        <f t="shared" si="30"/>
        <v>001</v>
      </c>
      <c r="C1013" s="31"/>
      <c r="D1013" s="31"/>
      <c r="F1013" s="31"/>
      <c r="G1013" s="31"/>
      <c r="H1013" s="31"/>
      <c r="I1013" s="26" t="str">
        <f t="shared" si="31"/>
        <v>V_AR_NUMMER</v>
      </c>
      <c r="J1013" s="31"/>
      <c r="K1013" s="31"/>
      <c r="L1013" s="1" t="str">
        <f>_xlfn.IFNA(INDEX(Grunddaten!$A$1:$R$158,MATCH('MARA_KSSK - Klassenzuordnung'!A1013,Grunddaten!$A:$A,0),MATCH('MARA_KSSK - Klassenzuordnung'!I1013,Grunddaten!$8:$8,0))&amp;"","")</f>
        <v/>
      </c>
    </row>
    <row r="1014" spans="1:12" x14ac:dyDescent="0.4">
      <c r="A1014" s="27">
        <f>IFERROR(IF(AND(A1007=A1008,A1008=A1009,A1009=A1010,A1010=A1011,A1011=A1012,A1012=A1013),IF(A1013+1&gt;MATCH(0,Input_Lieferant!$B$9:$B$158,-1),"",A1013+1),A1013),"")</f>
        <v>145</v>
      </c>
      <c r="B1014" s="25" t="str">
        <f t="shared" si="30"/>
        <v>001</v>
      </c>
      <c r="C1014" s="31"/>
      <c r="D1014" s="31"/>
      <c r="F1014" s="31"/>
      <c r="G1014" s="31"/>
      <c r="H1014" s="31"/>
      <c r="I1014" s="26" t="str">
        <f t="shared" si="31"/>
        <v>V_VERTEILUNG</v>
      </c>
      <c r="J1014" s="31"/>
      <c r="K1014" s="31"/>
      <c r="L1014" s="1" t="str">
        <f>_xlfn.IFNA(INDEX(Grunddaten!$A$1:$R$158,MATCH('MARA_KSSK - Klassenzuordnung'!A1014,Grunddaten!$A:$A,0),MATCH('MARA_KSSK - Klassenzuordnung'!I1014,Grunddaten!$8:$8,0))&amp;"","")</f>
        <v/>
      </c>
    </row>
    <row r="1015" spans="1:12" x14ac:dyDescent="0.4">
      <c r="A1015" s="27">
        <f>IFERROR(IF(AND(A1008=A1009,A1009=A1010,A1010=A1011,A1011=A1012,A1012=A1013,A1013=A1014),IF(A1014+1&gt;MATCH(0,Input_Lieferant!$B$9:$B$158,-1),"",A1014+1),A1014),"")</f>
        <v>145</v>
      </c>
      <c r="B1015" s="25" t="str">
        <f t="shared" si="30"/>
        <v>001</v>
      </c>
      <c r="C1015" s="31"/>
      <c r="D1015" s="31"/>
      <c r="F1015" s="31"/>
      <c r="G1015" s="31"/>
      <c r="H1015" s="31"/>
      <c r="I1015" s="26" t="str">
        <f t="shared" si="31"/>
        <v>V_BM_SBM</v>
      </c>
      <c r="J1015" s="31"/>
      <c r="K1015" s="31"/>
      <c r="L1015" s="1" t="str">
        <f>_xlfn.IFNA(INDEX(Grunddaten!$A$1:$R$158,MATCH('MARA_KSSK - Klassenzuordnung'!A1015,Grunddaten!$A:$A,0),MATCH('MARA_KSSK - Klassenzuordnung'!I1015,Grunddaten!$8:$8,0))&amp;"","")</f>
        <v/>
      </c>
    </row>
    <row r="1016" spans="1:12" x14ac:dyDescent="0.4">
      <c r="A1016" s="27">
        <f>IFERROR(IF(AND(A1009=A1010,A1010=A1011,A1011=A1012,A1012=A1013,A1013=A1014,A1014=A1015),IF(A1015+1&gt;MATCH(0,Input_Lieferant!$B$9:$B$158,-1),"",A1015+1),A1015),"")</f>
        <v>145</v>
      </c>
      <c r="B1016" s="25" t="str">
        <f t="shared" si="30"/>
        <v>001</v>
      </c>
      <c r="C1016" s="31"/>
      <c r="D1016" s="31"/>
      <c r="F1016" s="31"/>
      <c r="G1016" s="31"/>
      <c r="H1016" s="31"/>
      <c r="I1016" s="26" t="str">
        <f t="shared" si="31"/>
        <v>V_EXPORTKONTROLLE</v>
      </c>
      <c r="J1016" s="31"/>
      <c r="K1016" s="31"/>
      <c r="L1016" s="1" t="str">
        <f>IF("X"=_xlfn.IFNA(INDEX(Input_Lieferant!$A$9:$AS$158,MATCH('MARA_KSSK - Klassenzuordnung'!A1016,Input_Lieferant!$B$9:$B$158,0),MATCH('MARA_KSSK - Klassenzuordnung'!I1016,Input_Lieferant!$8:$8,0))&amp;"",""), "X", "")</f>
        <v/>
      </c>
    </row>
    <row r="1017" spans="1:12" x14ac:dyDescent="0.4">
      <c r="A1017" s="27">
        <f>IFERROR(IF(AND(A1010=A1011,A1011=A1012,A1012=A1013,A1013=A1014,A1014=A1015,A1015=A1016),IF(A1016+1&gt;MATCH(0,Input_Lieferant!$B$9:$B$158,-1),"",A1016+1),A1016),"")</f>
        <v>146</v>
      </c>
      <c r="B1017" s="25" t="str">
        <f t="shared" si="30"/>
        <v>001</v>
      </c>
      <c r="C1017" s="31"/>
      <c r="D1017" s="31"/>
      <c r="F1017" s="31"/>
      <c r="G1017" s="31"/>
      <c r="H1017" s="31"/>
      <c r="I1017" s="26" t="str">
        <f t="shared" si="31"/>
        <v>V_VERTEILUNG_PSD</v>
      </c>
      <c r="J1017" s="31"/>
      <c r="K1017" s="31"/>
      <c r="L1017" s="1" t="str">
        <f>IF("X"=_xlfn.IFNA(INDEX(Grunddaten!$A$1:$R$158,MATCH('MARA_KSSK - Klassenzuordnung'!A1017,Grunddaten!$A:$A,0),MATCH('MARA_KSSK - Klassenzuordnung'!I1017,Grunddaten!$8:$8,0))&amp;"",""), "X", "")</f>
        <v/>
      </c>
    </row>
    <row r="1018" spans="1:12" x14ac:dyDescent="0.4">
      <c r="A1018" s="27">
        <f>IFERROR(IF(AND(A1011=A1012,A1012=A1013,A1013=A1014,A1014=A1015,A1015=A1016,A1016=A1017),IF(A1017+1&gt;MATCH(0,Input_Lieferant!$B$9:$B$158,-1),"",A1017+1),A1017),"")</f>
        <v>146</v>
      </c>
      <c r="B1018" s="25" t="str">
        <f t="shared" si="30"/>
        <v>001</v>
      </c>
      <c r="C1018" s="31"/>
      <c r="D1018" s="31"/>
      <c r="F1018" s="31"/>
      <c r="G1018" s="31"/>
      <c r="H1018" s="31"/>
      <c r="I1018" s="26" t="str">
        <f t="shared" si="31"/>
        <v>V_VERTEILUNG_RUAG</v>
      </c>
      <c r="J1018" s="31"/>
      <c r="K1018" s="31"/>
      <c r="L1018" s="1" t="str">
        <f>_xlfn.IFNA(INDEX(Grunddaten!$A$1:$R$158,MATCH('MARA_KSSK - Klassenzuordnung'!A1018,Grunddaten!$A:$A,0),MATCH('MARA_KSSK - Klassenzuordnung'!I1018,Grunddaten!$8:$8,0))&amp;"","")</f>
        <v/>
      </c>
    </row>
    <row r="1019" spans="1:12" x14ac:dyDescent="0.4">
      <c r="A1019" s="27">
        <f>IFERROR(IF(AND(A1012=A1013,A1013=A1014,A1014=A1015,A1015=A1016,A1016=A1017,A1017=A1018),IF(A1018+1&gt;MATCH(0,Input_Lieferant!$B$9:$B$158,-1),"",A1018+1),A1018),"")</f>
        <v>146</v>
      </c>
      <c r="B1019" s="25" t="str">
        <f t="shared" si="30"/>
        <v>001</v>
      </c>
      <c r="C1019" s="31"/>
      <c r="D1019" s="31"/>
      <c r="F1019" s="31"/>
      <c r="G1019" s="31"/>
      <c r="H1019" s="31"/>
      <c r="I1019" s="26" t="str">
        <f t="shared" si="31"/>
        <v>V_ZUSATZDATEN</v>
      </c>
      <c r="J1019" s="31"/>
      <c r="K1019" s="31"/>
      <c r="L1019" s="1" t="str">
        <f>_xlfn.IFNA(INDEX(Grunddaten!$A$1:$R$158,MATCH('MARA_KSSK - Klassenzuordnung'!A1019,Grunddaten!$A:$A,0),MATCH('MARA_KSSK - Klassenzuordnung'!I1019,Grunddaten!$8:$8,0))&amp;"","")</f>
        <v/>
      </c>
    </row>
    <row r="1020" spans="1:12" x14ac:dyDescent="0.4">
      <c r="A1020" s="27">
        <f>IFERROR(IF(AND(A1013=A1014,A1014=A1015,A1015=A1016,A1016=A1017,A1017=A1018,A1018=A1019),IF(A1019+1&gt;MATCH(0,Input_Lieferant!$B$9:$B$158,-1),"",A1019+1),A1019),"")</f>
        <v>146</v>
      </c>
      <c r="B1020" s="25" t="str">
        <f t="shared" si="30"/>
        <v>001</v>
      </c>
      <c r="C1020" s="31"/>
      <c r="D1020" s="31"/>
      <c r="F1020" s="31"/>
      <c r="G1020" s="31"/>
      <c r="H1020" s="31"/>
      <c r="I1020" s="26" t="str">
        <f t="shared" si="31"/>
        <v>V_AR_NUMMER</v>
      </c>
      <c r="J1020" s="31"/>
      <c r="K1020" s="31"/>
      <c r="L1020" s="1" t="str">
        <f>_xlfn.IFNA(INDEX(Grunddaten!$A$1:$R$158,MATCH('MARA_KSSK - Klassenzuordnung'!A1020,Grunddaten!$A:$A,0),MATCH('MARA_KSSK - Klassenzuordnung'!I1020,Grunddaten!$8:$8,0))&amp;"","")</f>
        <v/>
      </c>
    </row>
    <row r="1021" spans="1:12" x14ac:dyDescent="0.4">
      <c r="A1021" s="27">
        <f>IFERROR(IF(AND(A1014=A1015,A1015=A1016,A1016=A1017,A1017=A1018,A1018=A1019,A1019=A1020),IF(A1020+1&gt;MATCH(0,Input_Lieferant!$B$9:$B$158,-1),"",A1020+1),A1020),"")</f>
        <v>146</v>
      </c>
      <c r="B1021" s="25" t="str">
        <f t="shared" si="30"/>
        <v>001</v>
      </c>
      <c r="C1021" s="31"/>
      <c r="D1021" s="31"/>
      <c r="F1021" s="31"/>
      <c r="G1021" s="31"/>
      <c r="H1021" s="31"/>
      <c r="I1021" s="26" t="str">
        <f t="shared" si="31"/>
        <v>V_VERTEILUNG</v>
      </c>
      <c r="J1021" s="31"/>
      <c r="K1021" s="31"/>
      <c r="L1021" s="1" t="str">
        <f>_xlfn.IFNA(INDEX(Grunddaten!$A$1:$R$158,MATCH('MARA_KSSK - Klassenzuordnung'!A1021,Grunddaten!$A:$A,0),MATCH('MARA_KSSK - Klassenzuordnung'!I1021,Grunddaten!$8:$8,0))&amp;"","")</f>
        <v/>
      </c>
    </row>
    <row r="1022" spans="1:12" x14ac:dyDescent="0.4">
      <c r="A1022" s="27">
        <f>IFERROR(IF(AND(A1015=A1016,A1016=A1017,A1017=A1018,A1018=A1019,A1019=A1020,A1020=A1021),IF(A1021+1&gt;MATCH(0,Input_Lieferant!$B$9:$B$158,-1),"",A1021+1),A1021),"")</f>
        <v>146</v>
      </c>
      <c r="B1022" s="25" t="str">
        <f t="shared" si="30"/>
        <v>001</v>
      </c>
      <c r="C1022" s="31"/>
      <c r="D1022" s="31"/>
      <c r="F1022" s="31"/>
      <c r="G1022" s="31"/>
      <c r="H1022" s="31"/>
      <c r="I1022" s="26" t="str">
        <f t="shared" si="31"/>
        <v>V_BM_SBM</v>
      </c>
      <c r="J1022" s="31"/>
      <c r="K1022" s="31"/>
      <c r="L1022" s="1" t="str">
        <f>_xlfn.IFNA(INDEX(Grunddaten!$A$1:$R$158,MATCH('MARA_KSSK - Klassenzuordnung'!A1022,Grunddaten!$A:$A,0),MATCH('MARA_KSSK - Klassenzuordnung'!I1022,Grunddaten!$8:$8,0))&amp;"","")</f>
        <v/>
      </c>
    </row>
    <row r="1023" spans="1:12" x14ac:dyDescent="0.4">
      <c r="A1023" s="27">
        <f>IFERROR(IF(AND(A1016=A1017,A1017=A1018,A1018=A1019,A1019=A1020,A1020=A1021,A1021=A1022),IF(A1022+1&gt;MATCH(0,Input_Lieferant!$B$9:$B$158,-1),"",A1022+1),A1022),"")</f>
        <v>146</v>
      </c>
      <c r="B1023" s="25" t="str">
        <f t="shared" si="30"/>
        <v>001</v>
      </c>
      <c r="C1023" s="31"/>
      <c r="D1023" s="31"/>
      <c r="F1023" s="31"/>
      <c r="G1023" s="31"/>
      <c r="H1023" s="31"/>
      <c r="I1023" s="26" t="str">
        <f t="shared" si="31"/>
        <v>V_EXPORTKONTROLLE</v>
      </c>
      <c r="J1023" s="31"/>
      <c r="K1023" s="31"/>
      <c r="L1023" s="1" t="str">
        <f>IF("X"=_xlfn.IFNA(INDEX(Input_Lieferant!$A$9:$AS$158,MATCH('MARA_KSSK - Klassenzuordnung'!A1023,Input_Lieferant!$B$9:$B$158,0),MATCH('MARA_KSSK - Klassenzuordnung'!I1023,Input_Lieferant!$8:$8,0))&amp;"",""), "X", "")</f>
        <v/>
      </c>
    </row>
    <row r="1024" spans="1:12" x14ac:dyDescent="0.4">
      <c r="A1024" s="27">
        <f>IFERROR(IF(AND(A1017=A1018,A1018=A1019,A1019=A1020,A1020=A1021,A1021=A1022,A1022=A1023),IF(A1023+1&gt;MATCH(0,Input_Lieferant!$B$9:$B$158,-1),"",A1023+1),A1023),"")</f>
        <v>147</v>
      </c>
      <c r="B1024" s="25" t="str">
        <f t="shared" si="30"/>
        <v>001</v>
      </c>
      <c r="C1024" s="31"/>
      <c r="D1024" s="31"/>
      <c r="F1024" s="31"/>
      <c r="G1024" s="31"/>
      <c r="H1024" s="31"/>
      <c r="I1024" s="26" t="str">
        <f t="shared" si="31"/>
        <v>V_VERTEILUNG_PSD</v>
      </c>
      <c r="J1024" s="31"/>
      <c r="K1024" s="31"/>
      <c r="L1024" s="1" t="str">
        <f>IF("X"=_xlfn.IFNA(INDEX(Grunddaten!$A$1:$R$158,MATCH('MARA_KSSK - Klassenzuordnung'!A1024,Grunddaten!$A:$A,0),MATCH('MARA_KSSK - Klassenzuordnung'!I1024,Grunddaten!$8:$8,0))&amp;"",""), "X", "")</f>
        <v/>
      </c>
    </row>
    <row r="1025" spans="1:12" x14ac:dyDescent="0.4">
      <c r="A1025" s="27">
        <f>IFERROR(IF(AND(A1018=A1019,A1019=A1020,A1020=A1021,A1021=A1022,A1022=A1023,A1023=A1024),IF(A1024+1&gt;MATCH(0,Input_Lieferant!$B$9:$B$158,-1),"",A1024+1),A1024),"")</f>
        <v>147</v>
      </c>
      <c r="B1025" s="25" t="str">
        <f t="shared" si="30"/>
        <v>001</v>
      </c>
      <c r="C1025" s="31"/>
      <c r="D1025" s="31"/>
      <c r="F1025" s="31"/>
      <c r="G1025" s="31"/>
      <c r="H1025" s="31"/>
      <c r="I1025" s="26" t="str">
        <f t="shared" si="31"/>
        <v>V_VERTEILUNG_RUAG</v>
      </c>
      <c r="J1025" s="31"/>
      <c r="K1025" s="31"/>
      <c r="L1025" s="1" t="str">
        <f>_xlfn.IFNA(INDEX(Grunddaten!$A$1:$R$158,MATCH('MARA_KSSK - Klassenzuordnung'!A1025,Grunddaten!$A:$A,0),MATCH('MARA_KSSK - Klassenzuordnung'!I1025,Grunddaten!$8:$8,0))&amp;"","")</f>
        <v>X</v>
      </c>
    </row>
    <row r="1026" spans="1:12" x14ac:dyDescent="0.4">
      <c r="A1026" s="27">
        <f>IFERROR(IF(AND(A1019=A1020,A1020=A1021,A1021=A1022,A1022=A1023,A1023=A1024,A1024=A1025),IF(A1025+1&gt;MATCH(0,Input_Lieferant!$B$9:$B$158,-1),"",A1025+1),A1025),"")</f>
        <v>147</v>
      </c>
      <c r="B1026" s="25" t="str">
        <f t="shared" ref="B1026:B1051" si="32">IF(A1026="","","001")</f>
        <v>001</v>
      </c>
      <c r="C1026" s="31"/>
      <c r="D1026" s="31"/>
      <c r="F1026" s="31"/>
      <c r="G1026" s="31"/>
      <c r="H1026" s="31"/>
      <c r="I1026" s="26" t="str">
        <f t="shared" si="31"/>
        <v>V_ZUSATZDATEN</v>
      </c>
      <c r="J1026" s="31"/>
      <c r="K1026" s="31"/>
      <c r="L1026" s="1" t="str">
        <f>_xlfn.IFNA(INDEX(Grunddaten!$A$1:$R$158,MATCH('MARA_KSSK - Klassenzuordnung'!A1026,Grunddaten!$A:$A,0),MATCH('MARA_KSSK - Klassenzuordnung'!I1026,Grunddaten!$8:$8,0))&amp;"","")</f>
        <v/>
      </c>
    </row>
    <row r="1027" spans="1:12" x14ac:dyDescent="0.4">
      <c r="A1027" s="27">
        <f>IFERROR(IF(AND(A1020=A1021,A1021=A1022,A1022=A1023,A1023=A1024,A1024=A1025,A1025=A1026),IF(A1026+1&gt;MATCH(0,Input_Lieferant!$B$9:$B$158,-1),"",A1026+1),A1026),"")</f>
        <v>147</v>
      </c>
      <c r="B1027" s="25" t="str">
        <f t="shared" si="32"/>
        <v>001</v>
      </c>
      <c r="C1027" s="31"/>
      <c r="D1027" s="31"/>
      <c r="F1027" s="31"/>
      <c r="G1027" s="31"/>
      <c r="H1027" s="31"/>
      <c r="I1027" s="26" t="str">
        <f t="shared" si="31"/>
        <v>V_AR_NUMMER</v>
      </c>
      <c r="J1027" s="31"/>
      <c r="K1027" s="31"/>
      <c r="L1027" s="1" t="str">
        <f>_xlfn.IFNA(INDEX(Grunddaten!$A$1:$R$158,MATCH('MARA_KSSK - Klassenzuordnung'!A1027,Grunddaten!$A:$A,0),MATCH('MARA_KSSK - Klassenzuordnung'!I1027,Grunddaten!$8:$8,0))&amp;"","")</f>
        <v/>
      </c>
    </row>
    <row r="1028" spans="1:12" x14ac:dyDescent="0.4">
      <c r="A1028" s="27">
        <f>IFERROR(IF(AND(A1021=A1022,A1022=A1023,A1023=A1024,A1024=A1025,A1025=A1026,A1026=A1027),IF(A1027+1&gt;MATCH(0,Input_Lieferant!$B$9:$B$158,-1),"",A1027+1),A1027),"")</f>
        <v>147</v>
      </c>
      <c r="B1028" s="25" t="str">
        <f t="shared" si="32"/>
        <v>001</v>
      </c>
      <c r="C1028" s="31"/>
      <c r="D1028" s="31"/>
      <c r="F1028" s="31"/>
      <c r="G1028" s="31"/>
      <c r="H1028" s="31"/>
      <c r="I1028" s="26" t="str">
        <f t="shared" si="31"/>
        <v>V_VERTEILUNG</v>
      </c>
      <c r="J1028" s="31"/>
      <c r="K1028" s="31"/>
      <c r="L1028" s="1" t="str">
        <f>_xlfn.IFNA(INDEX(Grunddaten!$A$1:$R$158,MATCH('MARA_KSSK - Klassenzuordnung'!A1028,Grunddaten!$A:$A,0),MATCH('MARA_KSSK - Klassenzuordnung'!I1028,Grunddaten!$8:$8,0))&amp;"","")</f>
        <v/>
      </c>
    </row>
    <row r="1029" spans="1:12" x14ac:dyDescent="0.4">
      <c r="A1029" s="27">
        <f>IFERROR(IF(AND(A1022=A1023,A1023=A1024,A1024=A1025,A1025=A1026,A1026=A1027,A1027=A1028),IF(A1028+1&gt;MATCH(0,Input_Lieferant!$B$9:$B$158,-1),"",A1028+1),A1028),"")</f>
        <v>147</v>
      </c>
      <c r="B1029" s="25" t="str">
        <f t="shared" si="32"/>
        <v>001</v>
      </c>
      <c r="C1029" s="31"/>
      <c r="D1029" s="31"/>
      <c r="F1029" s="31"/>
      <c r="G1029" s="31"/>
      <c r="H1029" s="31"/>
      <c r="I1029" s="26" t="str">
        <f t="shared" si="31"/>
        <v>V_BM_SBM</v>
      </c>
      <c r="J1029" s="31"/>
      <c r="K1029" s="31"/>
      <c r="L1029" s="1" t="str">
        <f>_xlfn.IFNA(INDEX(Grunddaten!$A$1:$R$158,MATCH('MARA_KSSK - Klassenzuordnung'!A1029,Grunddaten!$A:$A,0),MATCH('MARA_KSSK - Klassenzuordnung'!I1029,Grunddaten!$8:$8,0))&amp;"","")</f>
        <v/>
      </c>
    </row>
    <row r="1030" spans="1:12" x14ac:dyDescent="0.4">
      <c r="A1030" s="27">
        <f>IFERROR(IF(AND(A1023=A1024,A1024=A1025,A1025=A1026,A1026=A1027,A1027=A1028,A1028=A1029),IF(A1029+1&gt;MATCH(0,Input_Lieferant!$B$9:$B$158,-1),"",A1029+1),A1029),"")</f>
        <v>147</v>
      </c>
      <c r="B1030" s="25" t="str">
        <f t="shared" si="32"/>
        <v>001</v>
      </c>
      <c r="C1030" s="31"/>
      <c r="D1030" s="31"/>
      <c r="F1030" s="31"/>
      <c r="G1030" s="31"/>
      <c r="H1030" s="31"/>
      <c r="I1030" s="26" t="str">
        <f t="shared" si="31"/>
        <v>V_EXPORTKONTROLLE</v>
      </c>
      <c r="J1030" s="31"/>
      <c r="K1030" s="31"/>
      <c r="L1030" s="1" t="str">
        <f>IF("X"=_xlfn.IFNA(INDEX(Input_Lieferant!$A$9:$AS$158,MATCH('MARA_KSSK - Klassenzuordnung'!A1030,Input_Lieferant!$B$9:$B$158,0),MATCH('MARA_KSSK - Klassenzuordnung'!I1030,Input_Lieferant!$8:$8,0))&amp;"",""), "X", "")</f>
        <v/>
      </c>
    </row>
    <row r="1031" spans="1:12" x14ac:dyDescent="0.4">
      <c r="A1031" s="27">
        <f>IFERROR(IF(AND(A1024=A1025,A1025=A1026,A1026=A1027,A1027=A1028,A1028=A1029,A1029=A1030),IF(A1030+1&gt;MATCH(0,Input_Lieferant!$B$9:$B$158,-1),"",A1030+1),A1030),"")</f>
        <v>148</v>
      </c>
      <c r="B1031" s="25" t="str">
        <f t="shared" si="32"/>
        <v>001</v>
      </c>
      <c r="C1031" s="31"/>
      <c r="D1031" s="31"/>
      <c r="F1031" s="31"/>
      <c r="G1031" s="31"/>
      <c r="H1031" s="31"/>
      <c r="I1031" s="26" t="str">
        <f t="shared" si="31"/>
        <v>V_VERTEILUNG_PSD</v>
      </c>
      <c r="J1031" s="31"/>
      <c r="K1031" s="31"/>
      <c r="L1031" s="1" t="str">
        <f>IF("X"=_xlfn.IFNA(INDEX(Grunddaten!$A$1:$R$158,MATCH('MARA_KSSK - Klassenzuordnung'!A1031,Grunddaten!$A:$A,0),MATCH('MARA_KSSK - Klassenzuordnung'!I1031,Grunddaten!$8:$8,0))&amp;"",""), "X", "")</f>
        <v/>
      </c>
    </row>
    <row r="1032" spans="1:12" x14ac:dyDescent="0.4">
      <c r="A1032" s="27">
        <f>IFERROR(IF(AND(A1025=A1026,A1026=A1027,A1027=A1028,A1028=A1029,A1029=A1030,A1030=A1031),IF(A1031+1&gt;MATCH(0,Input_Lieferant!$B$9:$B$158,-1),"",A1031+1),A1031),"")</f>
        <v>148</v>
      </c>
      <c r="B1032" s="25" t="str">
        <f t="shared" si="32"/>
        <v>001</v>
      </c>
      <c r="C1032" s="31"/>
      <c r="D1032" s="31"/>
      <c r="F1032" s="31"/>
      <c r="G1032" s="31"/>
      <c r="H1032" s="31"/>
      <c r="I1032" s="26" t="str">
        <f t="shared" si="31"/>
        <v>V_VERTEILUNG_RUAG</v>
      </c>
      <c r="J1032" s="31"/>
      <c r="K1032" s="31"/>
      <c r="L1032" s="1" t="str">
        <f>_xlfn.IFNA(INDEX(Grunddaten!$A$1:$R$158,MATCH('MARA_KSSK - Klassenzuordnung'!A1032,Grunddaten!$A:$A,0),MATCH('MARA_KSSK - Klassenzuordnung'!I1032,Grunddaten!$8:$8,0))&amp;"","")</f>
        <v/>
      </c>
    </row>
    <row r="1033" spans="1:12" x14ac:dyDescent="0.4">
      <c r="A1033" s="27">
        <f>IFERROR(IF(AND(A1026=A1027,A1027=A1028,A1028=A1029,A1029=A1030,A1030=A1031,A1031=A1032),IF(A1032+1&gt;MATCH(0,Input_Lieferant!$B$9:$B$158,-1),"",A1032+1),A1032),"")</f>
        <v>148</v>
      </c>
      <c r="B1033" s="25" t="str">
        <f t="shared" si="32"/>
        <v>001</v>
      </c>
      <c r="C1033" s="31"/>
      <c r="D1033" s="31"/>
      <c r="F1033" s="31"/>
      <c r="G1033" s="31"/>
      <c r="H1033" s="31"/>
      <c r="I1033" s="26" t="str">
        <f t="shared" ref="I1033:I1051" si="33">IF(A1033="","",I1026)</f>
        <v>V_ZUSATZDATEN</v>
      </c>
      <c r="J1033" s="31"/>
      <c r="K1033" s="31"/>
      <c r="L1033" s="1" t="str">
        <f>_xlfn.IFNA(INDEX(Grunddaten!$A$1:$R$158,MATCH('MARA_KSSK - Klassenzuordnung'!A1033,Grunddaten!$A:$A,0),MATCH('MARA_KSSK - Klassenzuordnung'!I1033,Grunddaten!$8:$8,0))&amp;"","")</f>
        <v/>
      </c>
    </row>
    <row r="1034" spans="1:12" x14ac:dyDescent="0.4">
      <c r="A1034" s="27">
        <f>IFERROR(IF(AND(A1027=A1028,A1028=A1029,A1029=A1030,A1030=A1031,A1031=A1032,A1032=A1033),IF(A1033+1&gt;MATCH(0,Input_Lieferant!$B$9:$B$158,-1),"",A1033+1),A1033),"")</f>
        <v>148</v>
      </c>
      <c r="B1034" s="25" t="str">
        <f t="shared" si="32"/>
        <v>001</v>
      </c>
      <c r="C1034" s="31"/>
      <c r="D1034" s="31"/>
      <c r="F1034" s="31"/>
      <c r="G1034" s="31"/>
      <c r="H1034" s="31"/>
      <c r="I1034" s="26" t="str">
        <f t="shared" si="33"/>
        <v>V_AR_NUMMER</v>
      </c>
      <c r="J1034" s="31"/>
      <c r="K1034" s="31"/>
      <c r="L1034" s="1" t="str">
        <f>_xlfn.IFNA(INDEX(Grunddaten!$A$1:$R$158,MATCH('MARA_KSSK - Klassenzuordnung'!A1034,Grunddaten!$A:$A,0),MATCH('MARA_KSSK - Klassenzuordnung'!I1034,Grunddaten!$8:$8,0))&amp;"","")</f>
        <v/>
      </c>
    </row>
    <row r="1035" spans="1:12" x14ac:dyDescent="0.4">
      <c r="A1035" s="27">
        <f>IFERROR(IF(AND(A1028=A1029,A1029=A1030,A1030=A1031,A1031=A1032,A1032=A1033,A1033=A1034),IF(A1034+1&gt;MATCH(0,Input_Lieferant!$B$9:$B$158,-1),"",A1034+1),A1034),"")</f>
        <v>148</v>
      </c>
      <c r="B1035" s="25" t="str">
        <f t="shared" si="32"/>
        <v>001</v>
      </c>
      <c r="C1035" s="31"/>
      <c r="D1035" s="31"/>
      <c r="F1035" s="31"/>
      <c r="G1035" s="31"/>
      <c r="H1035" s="31"/>
      <c r="I1035" s="26" t="str">
        <f t="shared" si="33"/>
        <v>V_VERTEILUNG</v>
      </c>
      <c r="J1035" s="31"/>
      <c r="K1035" s="31"/>
      <c r="L1035" s="1" t="str">
        <f>_xlfn.IFNA(INDEX(Grunddaten!$A$1:$R$158,MATCH('MARA_KSSK - Klassenzuordnung'!A1035,Grunddaten!$A:$A,0),MATCH('MARA_KSSK - Klassenzuordnung'!I1035,Grunddaten!$8:$8,0))&amp;"","")</f>
        <v/>
      </c>
    </row>
    <row r="1036" spans="1:12" x14ac:dyDescent="0.4">
      <c r="A1036" s="27">
        <f>IFERROR(IF(AND(A1029=A1030,A1030=A1031,A1031=A1032,A1032=A1033,A1033=A1034,A1034=A1035),IF(A1035+1&gt;MATCH(0,Input_Lieferant!$B$9:$B$158,-1),"",A1035+1),A1035),"")</f>
        <v>148</v>
      </c>
      <c r="B1036" s="25" t="str">
        <f t="shared" si="32"/>
        <v>001</v>
      </c>
      <c r="C1036" s="31"/>
      <c r="D1036" s="31"/>
      <c r="F1036" s="31"/>
      <c r="G1036" s="31"/>
      <c r="H1036" s="31"/>
      <c r="I1036" s="26" t="str">
        <f t="shared" si="33"/>
        <v>V_BM_SBM</v>
      </c>
      <c r="J1036" s="31"/>
      <c r="K1036" s="31"/>
      <c r="L1036" s="1" t="str">
        <f>_xlfn.IFNA(INDEX(Grunddaten!$A$1:$R$158,MATCH('MARA_KSSK - Klassenzuordnung'!A1036,Grunddaten!$A:$A,0),MATCH('MARA_KSSK - Klassenzuordnung'!I1036,Grunddaten!$8:$8,0))&amp;"","")</f>
        <v/>
      </c>
    </row>
    <row r="1037" spans="1:12" x14ac:dyDescent="0.4">
      <c r="A1037" s="27">
        <f>IFERROR(IF(AND(A1030=A1031,A1031=A1032,A1032=A1033,A1033=A1034,A1034=A1035,A1035=A1036),IF(A1036+1&gt;MATCH(0,Input_Lieferant!$B$9:$B$158,-1),"",A1036+1),A1036),"")</f>
        <v>148</v>
      </c>
      <c r="B1037" s="25" t="str">
        <f t="shared" si="32"/>
        <v>001</v>
      </c>
      <c r="C1037" s="31"/>
      <c r="D1037" s="31"/>
      <c r="F1037" s="31"/>
      <c r="G1037" s="31"/>
      <c r="H1037" s="31"/>
      <c r="I1037" s="26" t="str">
        <f t="shared" si="33"/>
        <v>V_EXPORTKONTROLLE</v>
      </c>
      <c r="J1037" s="31"/>
      <c r="K1037" s="31"/>
      <c r="L1037" s="1" t="str">
        <f>IF("X"=_xlfn.IFNA(INDEX(Input_Lieferant!$A$9:$AS$158,MATCH('MARA_KSSK - Klassenzuordnung'!A1037,Input_Lieferant!$B$9:$B$158,0),MATCH('MARA_KSSK - Klassenzuordnung'!I1037,Input_Lieferant!$8:$8,0))&amp;"",""), "X", "")</f>
        <v/>
      </c>
    </row>
    <row r="1038" spans="1:12" x14ac:dyDescent="0.4">
      <c r="A1038" s="27">
        <f>IFERROR(IF(AND(A1031=A1032,A1032=A1033,A1033=A1034,A1034=A1035,A1035=A1036,A1036=A1037),IF(A1037+1&gt;MATCH(0,Input_Lieferant!$B$9:$B$158,-1),"",A1037+1),A1037),"")</f>
        <v>149</v>
      </c>
      <c r="B1038" s="25" t="str">
        <f t="shared" si="32"/>
        <v>001</v>
      </c>
      <c r="C1038" s="31"/>
      <c r="D1038" s="31"/>
      <c r="F1038" s="31"/>
      <c r="G1038" s="31"/>
      <c r="H1038" s="31"/>
      <c r="I1038" s="26" t="str">
        <f t="shared" si="33"/>
        <v>V_VERTEILUNG_PSD</v>
      </c>
      <c r="J1038" s="31"/>
      <c r="K1038" s="31"/>
      <c r="L1038" s="1" t="str">
        <f>IF("X"=_xlfn.IFNA(INDEX(Grunddaten!$A$1:$R$158,MATCH('MARA_KSSK - Klassenzuordnung'!A1038,Grunddaten!$A:$A,0),MATCH('MARA_KSSK - Klassenzuordnung'!I1038,Grunddaten!$8:$8,0))&amp;"",""), "X", "")</f>
        <v/>
      </c>
    </row>
    <row r="1039" spans="1:12" x14ac:dyDescent="0.4">
      <c r="A1039" s="27">
        <f>IFERROR(IF(AND(A1032=A1033,A1033=A1034,A1034=A1035,A1035=A1036,A1036=A1037,A1037=A1038),IF(A1038+1&gt;MATCH(0,Input_Lieferant!$B$9:$B$158,-1),"",A1038+1),A1038),"")</f>
        <v>149</v>
      </c>
      <c r="B1039" s="25" t="str">
        <f t="shared" si="32"/>
        <v>001</v>
      </c>
      <c r="C1039" s="31"/>
      <c r="D1039" s="31"/>
      <c r="F1039" s="31"/>
      <c r="G1039" s="31"/>
      <c r="H1039" s="31"/>
      <c r="I1039" s="26" t="str">
        <f t="shared" si="33"/>
        <v>V_VERTEILUNG_RUAG</v>
      </c>
      <c r="J1039" s="31"/>
      <c r="K1039" s="31"/>
      <c r="L1039" s="1" t="str">
        <f>_xlfn.IFNA(INDEX(Grunddaten!$A$1:$R$158,MATCH('MARA_KSSK - Klassenzuordnung'!A1039,Grunddaten!$A:$A,0),MATCH('MARA_KSSK - Klassenzuordnung'!I1039,Grunddaten!$8:$8,0))&amp;"","")</f>
        <v/>
      </c>
    </row>
    <row r="1040" spans="1:12" x14ac:dyDescent="0.4">
      <c r="A1040" s="27">
        <f>IFERROR(IF(AND(A1033=A1034,A1034=A1035,A1035=A1036,A1036=A1037,A1037=A1038,A1038=A1039),IF(A1039+1&gt;MATCH(0,Input_Lieferant!$B$9:$B$158,-1),"",A1039+1),A1039),"")</f>
        <v>149</v>
      </c>
      <c r="B1040" s="25" t="str">
        <f t="shared" si="32"/>
        <v>001</v>
      </c>
      <c r="C1040" s="31"/>
      <c r="D1040" s="31"/>
      <c r="F1040" s="31"/>
      <c r="G1040" s="31"/>
      <c r="H1040" s="31"/>
      <c r="I1040" s="26" t="str">
        <f t="shared" si="33"/>
        <v>V_ZUSATZDATEN</v>
      </c>
      <c r="J1040" s="31"/>
      <c r="K1040" s="31"/>
      <c r="L1040" s="1" t="str">
        <f>_xlfn.IFNA(INDEX(Grunddaten!$A$1:$R$158,MATCH('MARA_KSSK - Klassenzuordnung'!A1040,Grunddaten!$A:$A,0),MATCH('MARA_KSSK - Klassenzuordnung'!I1040,Grunddaten!$8:$8,0))&amp;"","")</f>
        <v/>
      </c>
    </row>
    <row r="1041" spans="1:317" x14ac:dyDescent="0.4">
      <c r="A1041" s="27">
        <f>IFERROR(IF(AND(A1034=A1035,A1035=A1036,A1036=A1037,A1037=A1038,A1038=A1039,A1039=A1040),IF(A1040+1&gt;MATCH(0,Input_Lieferant!$B$9:$B$158,-1),"",A1040+1),A1040),"")</f>
        <v>149</v>
      </c>
      <c r="B1041" s="25" t="str">
        <f t="shared" si="32"/>
        <v>001</v>
      </c>
      <c r="C1041" s="31"/>
      <c r="D1041" s="31"/>
      <c r="F1041" s="31"/>
      <c r="G1041" s="31"/>
      <c r="H1041" s="31"/>
      <c r="I1041" s="26" t="str">
        <f t="shared" si="33"/>
        <v>V_AR_NUMMER</v>
      </c>
      <c r="J1041" s="31"/>
      <c r="K1041" s="31"/>
      <c r="L1041" s="1" t="str">
        <f>_xlfn.IFNA(INDEX(Grunddaten!$A$1:$R$158,MATCH('MARA_KSSK - Klassenzuordnung'!A1041,Grunddaten!$A:$A,0),MATCH('MARA_KSSK - Klassenzuordnung'!I1041,Grunddaten!$8:$8,0))&amp;"","")</f>
        <v/>
      </c>
    </row>
    <row r="1042" spans="1:317" x14ac:dyDescent="0.4">
      <c r="A1042" s="27">
        <f>IFERROR(IF(AND(A1035=A1036,A1036=A1037,A1037=A1038,A1038=A1039,A1039=A1040,A1040=A1041),IF(A1041+1&gt;MATCH(0,Input_Lieferant!$B$9:$B$158,-1),"",A1041+1),A1041),"")</f>
        <v>149</v>
      </c>
      <c r="B1042" s="25" t="str">
        <f t="shared" si="32"/>
        <v>001</v>
      </c>
      <c r="C1042" s="31"/>
      <c r="D1042" s="31"/>
      <c r="F1042" s="31"/>
      <c r="G1042" s="31"/>
      <c r="H1042" s="31"/>
      <c r="I1042" s="26" t="str">
        <f t="shared" si="33"/>
        <v>V_VERTEILUNG</v>
      </c>
      <c r="J1042" s="31"/>
      <c r="K1042" s="31"/>
      <c r="L1042" s="1" t="str">
        <f>_xlfn.IFNA(INDEX(Grunddaten!$A$1:$R$158,MATCH('MARA_KSSK - Klassenzuordnung'!A1042,Grunddaten!$A:$A,0),MATCH('MARA_KSSK - Klassenzuordnung'!I1042,Grunddaten!$8:$8,0))&amp;"","")</f>
        <v/>
      </c>
    </row>
    <row r="1043" spans="1:317" x14ac:dyDescent="0.4">
      <c r="A1043" s="27">
        <f>IFERROR(IF(AND(A1036=A1037,A1037=A1038,A1038=A1039,A1039=A1040,A1040=A1041,A1041=A1042),IF(A1042+1&gt;MATCH(0,Input_Lieferant!$B$9:$B$158,-1),"",A1042+1),A1042),"")</f>
        <v>149</v>
      </c>
      <c r="B1043" s="25" t="str">
        <f t="shared" si="32"/>
        <v>001</v>
      </c>
      <c r="C1043" s="31"/>
      <c r="D1043" s="31"/>
      <c r="F1043" s="31"/>
      <c r="G1043" s="31"/>
      <c r="H1043" s="31"/>
      <c r="I1043" s="26" t="str">
        <f t="shared" si="33"/>
        <v>V_BM_SBM</v>
      </c>
      <c r="J1043" s="31"/>
      <c r="K1043" s="31"/>
      <c r="L1043" s="1" t="str">
        <f>_xlfn.IFNA(INDEX(Grunddaten!$A$1:$R$158,MATCH('MARA_KSSK - Klassenzuordnung'!A1043,Grunddaten!$A:$A,0),MATCH('MARA_KSSK - Klassenzuordnung'!I1043,Grunddaten!$8:$8,0))&amp;"","")</f>
        <v/>
      </c>
    </row>
    <row r="1044" spans="1:317" x14ac:dyDescent="0.4">
      <c r="A1044" s="27">
        <f>IFERROR(IF(AND(A1037=A1038,A1038=A1039,A1039=A1040,A1040=A1041,A1041=A1042,A1042=A1043),IF(A1043+1&gt;MATCH(0,Input_Lieferant!$B$9:$B$158,-1),"",A1043+1),A1043),"")</f>
        <v>149</v>
      </c>
      <c r="B1044" s="25" t="str">
        <f t="shared" si="32"/>
        <v>001</v>
      </c>
      <c r="C1044" s="31"/>
      <c r="D1044" s="31"/>
      <c r="F1044" s="31"/>
      <c r="G1044" s="31"/>
      <c r="H1044" s="31"/>
      <c r="I1044" s="26" t="str">
        <f t="shared" si="33"/>
        <v>V_EXPORTKONTROLLE</v>
      </c>
      <c r="J1044" s="31"/>
      <c r="K1044" s="31"/>
      <c r="L1044" s="1" t="str">
        <f>IF("X"=_xlfn.IFNA(INDEX(Input_Lieferant!$A$9:$AS$158,MATCH('MARA_KSSK - Klassenzuordnung'!A1044,Input_Lieferant!$B$9:$B$158,0),MATCH('MARA_KSSK - Klassenzuordnung'!I1044,Input_Lieferant!$8:$8,0))&amp;"",""), "X", "")</f>
        <v/>
      </c>
    </row>
    <row r="1045" spans="1:317" x14ac:dyDescent="0.4">
      <c r="A1045" s="27">
        <f>IFERROR(IF(AND(A1038=A1039,A1039=A1040,A1040=A1041,A1041=A1042,A1042=A1043,A1043=A1044),IF(A1044+1&gt;MATCH(0,Input_Lieferant!$B$9:$B$158,-1),"",A1044+1),A1044),"")</f>
        <v>150</v>
      </c>
      <c r="B1045" s="25" t="str">
        <f t="shared" si="32"/>
        <v>001</v>
      </c>
      <c r="C1045" s="31"/>
      <c r="D1045" s="31"/>
      <c r="F1045" s="31"/>
      <c r="G1045" s="31"/>
      <c r="H1045" s="31"/>
      <c r="I1045" s="26" t="str">
        <f t="shared" si="33"/>
        <v>V_VERTEILUNG_PSD</v>
      </c>
      <c r="J1045" s="31"/>
      <c r="K1045" s="31"/>
      <c r="L1045" s="1" t="str">
        <f>IF("X"=_xlfn.IFNA(INDEX(Grunddaten!$A$1:$R$158,MATCH('MARA_KSSK - Klassenzuordnung'!A1045,Grunddaten!$A:$A,0),MATCH('MARA_KSSK - Klassenzuordnung'!I1045,Grunddaten!$8:$8,0))&amp;"",""), "X", "")</f>
        <v/>
      </c>
    </row>
    <row r="1046" spans="1:317" x14ac:dyDescent="0.4">
      <c r="A1046" s="27">
        <f>IFERROR(IF(AND(A1039=A1040,A1040=A1041,A1041=A1042,A1042=A1043,A1043=A1044,A1044=A1045),IF(A1045+1&gt;MATCH(0,Input_Lieferant!$B$9:$B$158,-1),"",A1045+1),A1045),"")</f>
        <v>150</v>
      </c>
      <c r="B1046" s="25" t="str">
        <f t="shared" si="32"/>
        <v>001</v>
      </c>
      <c r="C1046" s="31"/>
      <c r="D1046" s="31"/>
      <c r="F1046" s="31"/>
      <c r="G1046" s="31"/>
      <c r="H1046" s="31"/>
      <c r="I1046" s="26" t="str">
        <f t="shared" si="33"/>
        <v>V_VERTEILUNG_RUAG</v>
      </c>
      <c r="J1046" s="31"/>
      <c r="K1046" s="31"/>
      <c r="L1046" s="1" t="str">
        <f>_xlfn.IFNA(INDEX(Grunddaten!$A$1:$R$158,MATCH('MARA_KSSK - Klassenzuordnung'!A1046,Grunddaten!$A:$A,0),MATCH('MARA_KSSK - Klassenzuordnung'!I1046,Grunddaten!$8:$8,0))&amp;"","")</f>
        <v>X</v>
      </c>
    </row>
    <row r="1047" spans="1:317" x14ac:dyDescent="0.4">
      <c r="A1047" s="27">
        <f>IFERROR(IF(AND(A1040=A1041,A1041=A1042,A1042=A1043,A1043=A1044,A1044=A1045,A1045=A1046),IF(A1046+1&gt;MATCH(0,Input_Lieferant!$B$9:$B$158,-1),"",A1046+1),A1046),"")</f>
        <v>150</v>
      </c>
      <c r="B1047" s="25" t="str">
        <f t="shared" si="32"/>
        <v>001</v>
      </c>
      <c r="C1047" s="31"/>
      <c r="D1047" s="31"/>
      <c r="F1047" s="31"/>
      <c r="G1047" s="31"/>
      <c r="H1047" s="31"/>
      <c r="I1047" s="26" t="str">
        <f t="shared" si="33"/>
        <v>V_ZUSATZDATEN</v>
      </c>
      <c r="J1047" s="31"/>
      <c r="K1047" s="31"/>
      <c r="L1047" s="1" t="str">
        <f>_xlfn.IFNA(INDEX(Grunddaten!$A$1:$R$158,MATCH('MARA_KSSK - Klassenzuordnung'!A1047,Grunddaten!$A:$A,0),MATCH('MARA_KSSK - Klassenzuordnung'!I1047,Grunddaten!$8:$8,0))&amp;"","")</f>
        <v/>
      </c>
    </row>
    <row r="1048" spans="1:317" x14ac:dyDescent="0.4">
      <c r="A1048" s="27">
        <f>IFERROR(IF(AND(A1041=A1042,A1042=A1043,A1043=A1044,A1044=A1045,A1045=A1046,A1046=A1047),IF(A1047+1&gt;MATCH(0,Input_Lieferant!$B$9:$B$158,-1),"",A1047+1),A1047),"")</f>
        <v>150</v>
      </c>
      <c r="B1048" s="25" t="str">
        <f t="shared" si="32"/>
        <v>001</v>
      </c>
      <c r="C1048" s="31"/>
      <c r="D1048" s="31"/>
      <c r="F1048" s="31"/>
      <c r="G1048" s="31"/>
      <c r="H1048" s="31"/>
      <c r="I1048" s="26" t="str">
        <f t="shared" si="33"/>
        <v>V_AR_NUMMER</v>
      </c>
      <c r="J1048" s="31"/>
      <c r="K1048" s="31"/>
      <c r="L1048" s="1" t="str">
        <f>_xlfn.IFNA(INDEX(Grunddaten!$A$1:$R$158,MATCH('MARA_KSSK - Klassenzuordnung'!A1048,Grunddaten!$A:$A,0),MATCH('MARA_KSSK - Klassenzuordnung'!I1048,Grunddaten!$8:$8,0))&amp;"","")</f>
        <v/>
      </c>
    </row>
    <row r="1049" spans="1:317" x14ac:dyDescent="0.4">
      <c r="A1049" s="27">
        <f>IFERROR(IF(AND(A1042=A1043,A1043=A1044,A1044=A1045,A1045=A1046,A1046=A1047,A1047=A1048),IF(A1048+1&gt;MATCH(0,Input_Lieferant!$B$9:$B$158,-1),"",A1048+1),A1048),"")</f>
        <v>150</v>
      </c>
      <c r="B1049" s="25" t="str">
        <f t="shared" si="32"/>
        <v>001</v>
      </c>
      <c r="C1049" s="31"/>
      <c r="D1049" s="31"/>
      <c r="F1049" s="31"/>
      <c r="G1049" s="31"/>
      <c r="H1049" s="31"/>
      <c r="I1049" s="26" t="str">
        <f t="shared" si="33"/>
        <v>V_VERTEILUNG</v>
      </c>
      <c r="J1049" s="31"/>
      <c r="K1049" s="31"/>
      <c r="L1049" s="1" t="str">
        <f>_xlfn.IFNA(INDEX(Grunddaten!$A$1:$R$158,MATCH('MARA_KSSK - Klassenzuordnung'!A1049,Grunddaten!$A:$A,0),MATCH('MARA_KSSK - Klassenzuordnung'!I1049,Grunddaten!$8:$8,0))&amp;"","")</f>
        <v/>
      </c>
    </row>
    <row r="1050" spans="1:317" x14ac:dyDescent="0.4">
      <c r="A1050" s="27">
        <f>IFERROR(IF(AND(A1043=A1044,A1044=A1045,A1045=A1046,A1046=A1047,A1047=A1048,A1048=A1049),IF(A1049+1&gt;MATCH(0,Input_Lieferant!$B$9:$B$158,-1),"",A1049+1),A1049),"")</f>
        <v>150</v>
      </c>
      <c r="B1050" s="25" t="str">
        <f t="shared" si="32"/>
        <v>001</v>
      </c>
      <c r="C1050" s="31"/>
      <c r="D1050" s="31"/>
      <c r="F1050" s="31"/>
      <c r="G1050" s="31"/>
      <c r="H1050" s="31"/>
      <c r="I1050" s="26" t="str">
        <f t="shared" si="33"/>
        <v>V_BM_SBM</v>
      </c>
      <c r="J1050" s="31"/>
      <c r="K1050" s="31"/>
      <c r="L1050" s="1" t="str">
        <f>_xlfn.IFNA(INDEX(Grunddaten!$A$1:$R$158,MATCH('MARA_KSSK - Klassenzuordnung'!A1050,Grunddaten!$A:$A,0),MATCH('MARA_KSSK - Klassenzuordnung'!I1050,Grunddaten!$8:$8,0))&amp;"","")</f>
        <v/>
      </c>
    </row>
    <row r="1051" spans="1:317" x14ac:dyDescent="0.4">
      <c r="A1051" s="27">
        <f>IFERROR(IF(AND(A1044=A1045,A1045=A1046,A1046=A1047,A1047=A1048,A1048=A1049,A1049=A1050),IF(A1050+1&gt;MATCH(0,Input_Lieferant!$B$9:$B$158,-1),"",A1050+1),A1050),"")</f>
        <v>150</v>
      </c>
      <c r="B1051" s="25" t="str">
        <f t="shared" si="32"/>
        <v>001</v>
      </c>
      <c r="C1051" s="31"/>
      <c r="D1051" s="31"/>
      <c r="F1051" s="31"/>
      <c r="G1051" s="31"/>
      <c r="H1051" s="31"/>
      <c r="I1051" s="26" t="str">
        <f t="shared" si="33"/>
        <v>V_EXPORTKONTROLLE</v>
      </c>
      <c r="J1051" s="31"/>
      <c r="K1051" s="31"/>
      <c r="L1051" s="1" t="str">
        <f>IF("X"=_xlfn.IFNA(INDEX(Input_Lieferant!$A$9:$AS$158,MATCH('MARA_KSSK - Klassenzuordnung'!A1051,Input_Lieferant!$B$9:$B$158,0),MATCH('MARA_KSSK - Klassenzuordnung'!I1051,Input_Lieferant!$8:$8,0))&amp;"",""), "X", "")</f>
        <v/>
      </c>
    </row>
    <row r="1052" spans="1:317" s="151" customFormat="1" x14ac:dyDescent="0.4">
      <c r="A1052" s="152"/>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c r="AG1052" s="152"/>
      <c r="AH1052" s="152"/>
      <c r="AI1052" s="152"/>
      <c r="AJ1052" s="152"/>
      <c r="AK1052" s="152"/>
      <c r="AL1052" s="152"/>
      <c r="AM1052" s="152"/>
      <c r="AN1052" s="152"/>
      <c r="AO1052" s="152"/>
      <c r="AP1052" s="152"/>
      <c r="AQ1052" s="152"/>
      <c r="AR1052" s="152"/>
      <c r="AS1052" s="152"/>
      <c r="AT1052" s="152"/>
      <c r="AU1052" s="152"/>
      <c r="AV1052" s="152"/>
      <c r="AW1052" s="152"/>
      <c r="AX1052" s="152"/>
      <c r="AY1052" s="152"/>
      <c r="AZ1052" s="152"/>
      <c r="BA1052" s="152"/>
      <c r="BB1052" s="152"/>
      <c r="BC1052" s="152"/>
      <c r="BD1052" s="152"/>
      <c r="BE1052" s="152"/>
      <c r="BF1052" s="152"/>
      <c r="BG1052" s="152"/>
      <c r="BH1052" s="152"/>
      <c r="BI1052" s="152"/>
      <c r="BJ1052" s="152"/>
      <c r="BK1052" s="152"/>
      <c r="BL1052" s="152"/>
      <c r="BM1052" s="152"/>
      <c r="BN1052" s="152"/>
      <c r="BO1052" s="152"/>
      <c r="BP1052" s="152"/>
      <c r="BQ1052" s="152"/>
      <c r="BR1052" s="152"/>
      <c r="BS1052" s="152"/>
      <c r="BT1052" s="152"/>
      <c r="BV1052" s="152"/>
      <c r="BW1052" s="152"/>
      <c r="BX1052" s="152"/>
      <c r="BY1052" s="152"/>
      <c r="BZ1052" s="152"/>
      <c r="CA1052" s="152"/>
      <c r="CB1052" s="152"/>
      <c r="CC1052" s="152"/>
      <c r="CD1052" s="152"/>
      <c r="CE1052" s="152"/>
      <c r="CF1052" s="152"/>
      <c r="CG1052" s="152"/>
      <c r="CH1052" s="152"/>
      <c r="CI1052" s="152"/>
      <c r="CJ1052" s="152"/>
      <c r="CK1052" s="152"/>
      <c r="CL1052" s="152"/>
      <c r="CM1052" s="152"/>
      <c r="CN1052" s="152"/>
      <c r="CO1052" s="152"/>
      <c r="CP1052" s="152"/>
      <c r="CQ1052" s="152"/>
      <c r="CR1052" s="152"/>
      <c r="CS1052" s="152"/>
      <c r="CT1052" s="152"/>
      <c r="CU1052" s="152"/>
      <c r="CV1052" s="152"/>
      <c r="CW1052" s="152"/>
      <c r="CX1052" s="152"/>
      <c r="CY1052" s="152"/>
      <c r="CZ1052" s="152"/>
      <c r="DA1052" s="152"/>
      <c r="DB1052" s="152"/>
      <c r="DC1052" s="152"/>
      <c r="DD1052" s="152"/>
      <c r="DE1052" s="152"/>
      <c r="DF1052" s="152"/>
      <c r="DG1052" s="152"/>
      <c r="DH1052" s="152"/>
      <c r="DI1052" s="152"/>
      <c r="DJ1052" s="152"/>
      <c r="DK1052" s="152"/>
      <c r="DL1052" s="152"/>
      <c r="DM1052" s="152"/>
      <c r="DN1052" s="152"/>
      <c r="DO1052" s="152"/>
      <c r="DP1052" s="152"/>
      <c r="DQ1052" s="152"/>
      <c r="DR1052" s="152"/>
      <c r="DS1052" s="152"/>
      <c r="DT1052" s="152"/>
      <c r="DU1052" s="152"/>
      <c r="DV1052" s="152"/>
      <c r="DW1052" s="152"/>
      <c r="DX1052" s="152"/>
      <c r="DY1052" s="152"/>
      <c r="DZ1052" s="152"/>
      <c r="EA1052" s="152"/>
      <c r="EB1052" s="152"/>
      <c r="EC1052" s="152"/>
      <c r="ED1052" s="152"/>
      <c r="EE1052" s="152"/>
      <c r="EF1052" s="152"/>
      <c r="EG1052" s="152"/>
      <c r="EH1052" s="152"/>
      <c r="EI1052" s="152"/>
      <c r="EJ1052" s="152"/>
      <c r="EK1052" s="152"/>
      <c r="EL1052" s="152"/>
      <c r="EM1052" s="152"/>
      <c r="EN1052" s="152"/>
      <c r="EO1052" s="152"/>
      <c r="EP1052" s="152"/>
      <c r="EQ1052" s="152"/>
      <c r="ER1052" s="152"/>
      <c r="ES1052" s="152"/>
      <c r="ET1052" s="152"/>
      <c r="EU1052" s="152"/>
      <c r="EV1052" s="152"/>
      <c r="EW1052" s="152"/>
      <c r="EX1052" s="152"/>
      <c r="EY1052" s="152"/>
      <c r="EZ1052" s="152"/>
      <c r="FA1052" s="152"/>
      <c r="FB1052" s="152"/>
      <c r="FC1052" s="152"/>
      <c r="FD1052" s="152"/>
      <c r="FE1052" s="152"/>
      <c r="FF1052" s="152"/>
      <c r="FG1052" s="152"/>
      <c r="FH1052" s="152"/>
      <c r="FI1052" s="152"/>
      <c r="FJ1052" s="152"/>
      <c r="FK1052" s="152"/>
      <c r="FL1052" s="152"/>
      <c r="FM1052" s="152"/>
      <c r="FN1052" s="152"/>
      <c r="FO1052" s="152"/>
      <c r="FP1052" s="152"/>
      <c r="FQ1052" s="152"/>
      <c r="FR1052" s="152"/>
      <c r="FS1052" s="152"/>
      <c r="FT1052" s="152"/>
      <c r="FU1052" s="152"/>
      <c r="FV1052" s="152"/>
      <c r="FW1052" s="152"/>
      <c r="FX1052" s="152"/>
      <c r="FY1052" s="152"/>
      <c r="FZ1052" s="152"/>
      <c r="GA1052" s="152"/>
      <c r="GB1052" s="152"/>
      <c r="GC1052" s="152"/>
      <c r="GD1052" s="152"/>
      <c r="GE1052" s="152"/>
      <c r="GF1052" s="152"/>
      <c r="GG1052" s="152"/>
      <c r="GH1052" s="152"/>
      <c r="GI1052" s="152"/>
      <c r="GJ1052" s="152"/>
      <c r="GK1052" s="152"/>
      <c r="GL1052" s="152"/>
      <c r="GM1052" s="152"/>
      <c r="GN1052" s="152"/>
      <c r="GO1052" s="152"/>
      <c r="GP1052" s="152"/>
      <c r="GQ1052" s="152"/>
      <c r="GR1052" s="152"/>
      <c r="GS1052" s="152"/>
      <c r="GT1052" s="152"/>
      <c r="GU1052" s="152"/>
      <c r="GV1052" s="152"/>
      <c r="GW1052" s="152"/>
      <c r="GX1052" s="152"/>
      <c r="GY1052" s="152"/>
      <c r="GZ1052" s="152"/>
      <c r="HA1052" s="152"/>
      <c r="HB1052" s="152"/>
      <c r="HC1052" s="152"/>
      <c r="HD1052" s="152"/>
      <c r="HE1052" s="152"/>
      <c r="HF1052" s="152"/>
      <c r="HG1052" s="152"/>
      <c r="HH1052" s="152"/>
      <c r="HI1052" s="152"/>
      <c r="HJ1052" s="152"/>
      <c r="HK1052" s="152"/>
      <c r="HL1052" s="152"/>
      <c r="HM1052" s="152"/>
      <c r="HN1052" s="152"/>
      <c r="HO1052" s="152"/>
      <c r="HP1052" s="152"/>
      <c r="HQ1052" s="152"/>
      <c r="HR1052" s="152"/>
      <c r="HS1052" s="152"/>
      <c r="HT1052" s="152"/>
      <c r="HU1052" s="152"/>
      <c r="HV1052" s="152"/>
      <c r="HW1052" s="152"/>
      <c r="HX1052" s="152"/>
      <c r="HY1052" s="152"/>
      <c r="HZ1052" s="152"/>
      <c r="IA1052" s="152"/>
      <c r="IB1052" s="152"/>
      <c r="IC1052" s="152"/>
      <c r="ID1052" s="152"/>
      <c r="IE1052" s="152"/>
      <c r="IF1052" s="152"/>
      <c r="IG1052" s="152"/>
      <c r="IH1052" s="152"/>
      <c r="II1052" s="152"/>
      <c r="IJ1052" s="152"/>
      <c r="IK1052" s="152"/>
      <c r="IL1052" s="152"/>
      <c r="IM1052" s="152"/>
      <c r="IO1052" s="152"/>
      <c r="IP1052" s="152"/>
      <c r="IQ1052" s="152"/>
      <c r="IR1052" s="152"/>
      <c r="IS1052" s="152"/>
      <c r="IT1052" s="152"/>
      <c r="IU1052" s="152"/>
      <c r="IV1052" s="152"/>
      <c r="IW1052" s="152"/>
      <c r="IX1052" s="152"/>
      <c r="IY1052" s="152"/>
      <c r="IZ1052" s="152"/>
      <c r="JA1052" s="152"/>
      <c r="JB1052" s="152"/>
      <c r="JC1052" s="152"/>
      <c r="JD1052" s="152"/>
      <c r="JE1052" s="152"/>
      <c r="JF1052" s="152"/>
      <c r="JG1052" s="152"/>
      <c r="JH1052" s="152"/>
      <c r="JI1052" s="152"/>
      <c r="JJ1052" s="152"/>
      <c r="JK1052" s="152"/>
      <c r="JL1052" s="152"/>
      <c r="JM1052" s="152"/>
      <c r="JN1052" s="152"/>
      <c r="JO1052" s="152"/>
      <c r="JP1052" s="152"/>
      <c r="JQ1052" s="152"/>
      <c r="JR1052" s="152"/>
      <c r="JS1052" s="152"/>
      <c r="JT1052" s="152"/>
      <c r="JU1052" s="152"/>
      <c r="JV1052" s="152"/>
      <c r="JW1052" s="152"/>
      <c r="JY1052" s="152"/>
      <c r="JZ1052" s="152"/>
      <c r="KA1052" s="152"/>
      <c r="KB1052" s="152"/>
      <c r="KC1052" s="152"/>
      <c r="KD1052" s="152"/>
      <c r="KE1052" s="152"/>
      <c r="KF1052" s="152"/>
      <c r="KG1052" s="152"/>
      <c r="KH1052" s="152"/>
      <c r="KI1052" s="152"/>
      <c r="KJ1052" s="152"/>
      <c r="KK1052" s="152"/>
      <c r="KL1052" s="152"/>
      <c r="KM1052" s="152"/>
      <c r="KN1052" s="152"/>
      <c r="KO1052" s="152"/>
      <c r="KP1052" s="152"/>
      <c r="KQ1052" s="152"/>
      <c r="KR1052" s="152"/>
      <c r="KS1052" s="152"/>
      <c r="KT1052" s="152"/>
      <c r="KU1052" s="152"/>
      <c r="KV1052" s="152"/>
      <c r="KW1052" s="152"/>
      <c r="KX1052" s="152"/>
      <c r="KY1052" s="152"/>
      <c r="KZ1052" s="152"/>
      <c r="LA1052" s="152"/>
      <c r="LB1052" s="152"/>
      <c r="LC1052" s="152"/>
      <c r="LD1052" s="152"/>
      <c r="LE1052" s="15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6384" width="9.3046875" style="27"/>
  </cols>
  <sheetData>
    <row r="1" spans="1:13" x14ac:dyDescent="0.4">
      <c r="A1" s="156" t="s">
        <v>1</v>
      </c>
      <c r="B1" s="156" t="s">
        <v>30944</v>
      </c>
      <c r="C1" s="154" t="s">
        <v>30945</v>
      </c>
      <c r="D1" s="154" t="s">
        <v>30946</v>
      </c>
      <c r="E1" s="154" t="s">
        <v>30947</v>
      </c>
      <c r="F1" s="154" t="s">
        <v>30948</v>
      </c>
      <c r="G1" s="154" t="s">
        <v>30949</v>
      </c>
      <c r="H1" s="154" t="s">
        <v>30950</v>
      </c>
      <c r="I1" s="154" t="s">
        <v>30951</v>
      </c>
      <c r="J1" s="154" t="s">
        <v>30952</v>
      </c>
      <c r="K1" s="154" t="s">
        <v>30953</v>
      </c>
      <c r="L1" s="154" t="s">
        <v>30954</v>
      </c>
      <c r="M1" s="153" t="s">
        <v>52</v>
      </c>
    </row>
    <row r="2" spans="1:13" x14ac:dyDescent="0.4">
      <c r="A2" s="30">
        <f>IF(Input_Lieferant!B9="","",Input_Lieferant!B9)</f>
        <v>1</v>
      </c>
      <c r="B2" s="30" t="str">
        <f>IF(A2&lt;&gt;"", "CH", "")</f>
        <v>CH</v>
      </c>
      <c r="C2" s="31"/>
      <c r="D2" s="31"/>
      <c r="E2" s="31"/>
      <c r="F2" s="31"/>
      <c r="G2" s="31"/>
      <c r="H2" s="31"/>
      <c r="I2" s="31"/>
      <c r="J2" s="31"/>
      <c r="K2" s="31"/>
      <c r="L2" s="31"/>
      <c r="M2" s="31"/>
    </row>
    <row r="3" spans="1:13" x14ac:dyDescent="0.4">
      <c r="A3" s="30">
        <f>IF(Input_Lieferant!B10="","",Input_Lieferant!B10)</f>
        <v>2</v>
      </c>
      <c r="B3" s="30" t="str">
        <f t="shared" ref="B3:B66" si="0">IF(A3&lt;&gt;"", "CH", "")</f>
        <v>CH</v>
      </c>
      <c r="C3" s="31"/>
      <c r="D3" s="31"/>
      <c r="E3" s="31"/>
      <c r="F3" s="31"/>
      <c r="G3" s="31"/>
      <c r="H3" s="31"/>
      <c r="I3" s="31"/>
      <c r="J3" s="31"/>
      <c r="K3" s="31"/>
      <c r="L3" s="31"/>
      <c r="M3" s="31"/>
    </row>
    <row r="4" spans="1:13" x14ac:dyDescent="0.4">
      <c r="A4" s="30">
        <f>IF(Input_Lieferant!B11="","",Input_Lieferant!B11)</f>
        <v>3</v>
      </c>
      <c r="B4" s="30" t="str">
        <f t="shared" si="0"/>
        <v>CH</v>
      </c>
      <c r="C4" s="31"/>
      <c r="D4" s="31"/>
      <c r="E4" s="31"/>
      <c r="F4" s="31"/>
      <c r="G4" s="31"/>
      <c r="H4" s="31"/>
      <c r="I4" s="31"/>
      <c r="J4" s="31"/>
      <c r="K4" s="31"/>
      <c r="L4" s="31"/>
      <c r="M4" s="31"/>
    </row>
    <row r="5" spans="1:13" x14ac:dyDescent="0.4">
      <c r="A5" s="30">
        <f>IF(Input_Lieferant!B12="","",Input_Lieferant!B12)</f>
        <v>4</v>
      </c>
      <c r="B5" s="30" t="str">
        <f t="shared" si="0"/>
        <v>CH</v>
      </c>
      <c r="C5" s="31"/>
      <c r="D5" s="31"/>
      <c r="E5" s="31"/>
      <c r="F5" s="31"/>
      <c r="G5" s="31"/>
      <c r="H5" s="31"/>
      <c r="I5" s="31"/>
      <c r="J5" s="31"/>
      <c r="K5" s="31"/>
      <c r="L5" s="31"/>
      <c r="M5" s="31"/>
    </row>
    <row r="6" spans="1:13" x14ac:dyDescent="0.4">
      <c r="A6" s="30">
        <f>IF(Input_Lieferant!B13="","",Input_Lieferant!B13)</f>
        <v>5</v>
      </c>
      <c r="B6" s="30" t="str">
        <f t="shared" si="0"/>
        <v>CH</v>
      </c>
      <c r="C6" s="31"/>
      <c r="D6" s="31"/>
      <c r="E6" s="31"/>
      <c r="F6" s="31"/>
      <c r="G6" s="31"/>
      <c r="H6" s="31"/>
      <c r="I6" s="31"/>
      <c r="J6" s="31"/>
      <c r="K6" s="31"/>
      <c r="L6" s="31"/>
      <c r="M6" s="31"/>
    </row>
    <row r="7" spans="1:13" x14ac:dyDescent="0.4">
      <c r="A7" s="30">
        <f>IF(Input_Lieferant!B14="","",Input_Lieferant!B14)</f>
        <v>6</v>
      </c>
      <c r="B7" s="30" t="str">
        <f t="shared" si="0"/>
        <v>CH</v>
      </c>
      <c r="C7" s="31"/>
      <c r="D7" s="31"/>
      <c r="E7" s="31"/>
      <c r="F7" s="31"/>
      <c r="G7" s="31"/>
      <c r="H7" s="31"/>
      <c r="I7" s="31"/>
      <c r="J7" s="31"/>
      <c r="K7" s="31"/>
      <c r="L7" s="31"/>
      <c r="M7" s="31"/>
    </row>
    <row r="8" spans="1:13" x14ac:dyDescent="0.4">
      <c r="A8" s="30">
        <f>IF(Input_Lieferant!B15="","",Input_Lieferant!B15)</f>
        <v>7</v>
      </c>
      <c r="B8" s="30" t="str">
        <f t="shared" si="0"/>
        <v>CH</v>
      </c>
      <c r="C8" s="31"/>
      <c r="D8" s="31"/>
      <c r="E8" s="31"/>
      <c r="F8" s="31"/>
      <c r="G8" s="31"/>
      <c r="H8" s="31"/>
      <c r="I8" s="31"/>
      <c r="J8" s="31"/>
      <c r="K8" s="31"/>
      <c r="L8" s="31"/>
      <c r="M8" s="31"/>
    </row>
    <row r="9" spans="1:13" x14ac:dyDescent="0.4">
      <c r="A9" s="30">
        <f>IF(Input_Lieferant!B16="","",Input_Lieferant!B16)</f>
        <v>8</v>
      </c>
      <c r="B9" s="30" t="str">
        <f t="shared" si="0"/>
        <v>CH</v>
      </c>
      <c r="C9" s="31"/>
      <c r="D9" s="31"/>
      <c r="E9" s="31"/>
      <c r="F9" s="31"/>
      <c r="G9" s="31"/>
      <c r="H9" s="31"/>
      <c r="I9" s="31"/>
      <c r="J9" s="31"/>
      <c r="K9" s="31"/>
      <c r="L9" s="31"/>
      <c r="M9" s="31"/>
    </row>
    <row r="10" spans="1:13" x14ac:dyDescent="0.4">
      <c r="A10" s="30">
        <f>IF(Input_Lieferant!B17="","",Input_Lieferant!B17)</f>
        <v>9</v>
      </c>
      <c r="B10" s="30" t="str">
        <f t="shared" si="0"/>
        <v>CH</v>
      </c>
      <c r="C10" s="31"/>
      <c r="D10" s="31"/>
      <c r="E10" s="31"/>
      <c r="F10" s="31"/>
      <c r="G10" s="31"/>
      <c r="H10" s="31"/>
      <c r="I10" s="31"/>
      <c r="J10" s="31"/>
      <c r="K10" s="31"/>
      <c r="L10" s="31"/>
      <c r="M10" s="31"/>
    </row>
    <row r="11" spans="1:13" x14ac:dyDescent="0.4">
      <c r="A11" s="30">
        <f>IF(Input_Lieferant!B18="","",Input_Lieferant!B18)</f>
        <v>10</v>
      </c>
      <c r="B11" s="30" t="str">
        <f t="shared" si="0"/>
        <v>CH</v>
      </c>
      <c r="C11" s="31"/>
      <c r="D11" s="31"/>
      <c r="E11" s="31"/>
      <c r="F11" s="31"/>
      <c r="G11" s="31"/>
      <c r="H11" s="31"/>
      <c r="I11" s="31"/>
      <c r="J11" s="31"/>
      <c r="K11" s="31"/>
      <c r="L11" s="31"/>
      <c r="M11" s="31"/>
    </row>
    <row r="12" spans="1:13" x14ac:dyDescent="0.4">
      <c r="A12" s="30">
        <f>IF(Input_Lieferant!B19="","",Input_Lieferant!B19)</f>
        <v>11</v>
      </c>
      <c r="B12" s="30" t="str">
        <f t="shared" si="0"/>
        <v>CH</v>
      </c>
      <c r="C12" s="31"/>
      <c r="D12" s="31"/>
      <c r="E12" s="31"/>
      <c r="F12" s="31"/>
      <c r="G12" s="31"/>
      <c r="H12" s="31"/>
      <c r="I12" s="31"/>
      <c r="J12" s="31"/>
      <c r="K12" s="31"/>
      <c r="L12" s="31"/>
      <c r="M12" s="31"/>
    </row>
    <row r="13" spans="1:13" x14ac:dyDescent="0.4">
      <c r="A13" s="30">
        <f>IF(Input_Lieferant!B20="","",Input_Lieferant!B20)</f>
        <v>12</v>
      </c>
      <c r="B13" s="30" t="str">
        <f t="shared" si="0"/>
        <v>CH</v>
      </c>
      <c r="C13" s="31"/>
      <c r="D13" s="31"/>
      <c r="E13" s="31"/>
      <c r="F13" s="31"/>
      <c r="G13" s="31"/>
      <c r="H13" s="31"/>
      <c r="I13" s="31"/>
      <c r="J13" s="31"/>
      <c r="K13" s="31"/>
      <c r="L13" s="31"/>
      <c r="M13" s="31"/>
    </row>
    <row r="14" spans="1:13" x14ac:dyDescent="0.4">
      <c r="A14" s="30">
        <f>IF(Input_Lieferant!B21="","",Input_Lieferant!B21)</f>
        <v>13</v>
      </c>
      <c r="B14" s="30" t="str">
        <f t="shared" si="0"/>
        <v>CH</v>
      </c>
      <c r="C14" s="31"/>
      <c r="D14" s="31"/>
      <c r="E14" s="31"/>
      <c r="F14" s="31"/>
      <c r="G14" s="31"/>
      <c r="H14" s="31"/>
      <c r="I14" s="31"/>
      <c r="J14" s="31"/>
      <c r="K14" s="31"/>
      <c r="L14" s="31"/>
      <c r="M14" s="31"/>
    </row>
    <row r="15" spans="1:13" x14ac:dyDescent="0.4">
      <c r="A15" s="30">
        <f>IF(Input_Lieferant!B22="","",Input_Lieferant!B22)</f>
        <v>14</v>
      </c>
      <c r="B15" s="30" t="str">
        <f t="shared" si="0"/>
        <v>CH</v>
      </c>
      <c r="C15" s="31"/>
      <c r="D15" s="31"/>
      <c r="E15" s="31"/>
      <c r="F15" s="31"/>
      <c r="G15" s="31"/>
      <c r="H15" s="31"/>
      <c r="I15" s="31"/>
      <c r="J15" s="31"/>
      <c r="K15" s="31"/>
      <c r="L15" s="31"/>
      <c r="M15" s="31"/>
    </row>
    <row r="16" spans="1:13" x14ac:dyDescent="0.4">
      <c r="A16" s="30">
        <f>IF(Input_Lieferant!B23="","",Input_Lieferant!B23)</f>
        <v>15</v>
      </c>
      <c r="B16" s="30" t="str">
        <f t="shared" si="0"/>
        <v>CH</v>
      </c>
      <c r="C16" s="31"/>
      <c r="D16" s="31"/>
      <c r="E16" s="31"/>
      <c r="F16" s="31"/>
      <c r="G16" s="31"/>
      <c r="H16" s="31"/>
      <c r="I16" s="31"/>
      <c r="J16" s="31"/>
      <c r="K16" s="31"/>
      <c r="L16" s="31"/>
      <c r="M16" s="31"/>
    </row>
    <row r="17" spans="1:13" x14ac:dyDescent="0.4">
      <c r="A17" s="30">
        <f>IF(Input_Lieferant!B24="","",Input_Lieferant!B24)</f>
        <v>16</v>
      </c>
      <c r="B17" s="30" t="str">
        <f t="shared" si="0"/>
        <v>CH</v>
      </c>
      <c r="C17" s="31"/>
      <c r="D17" s="31"/>
      <c r="E17" s="31"/>
      <c r="F17" s="31"/>
      <c r="G17" s="31"/>
      <c r="H17" s="31"/>
      <c r="I17" s="31"/>
      <c r="J17" s="31"/>
      <c r="K17" s="31"/>
      <c r="L17" s="31"/>
      <c r="M17" s="31"/>
    </row>
    <row r="18" spans="1:13" x14ac:dyDescent="0.4">
      <c r="A18" s="30">
        <f>IF(Input_Lieferant!B25="","",Input_Lieferant!B25)</f>
        <v>17</v>
      </c>
      <c r="B18" s="30" t="str">
        <f t="shared" si="0"/>
        <v>CH</v>
      </c>
      <c r="C18" s="31"/>
      <c r="D18" s="31"/>
      <c r="E18" s="31"/>
      <c r="F18" s="31"/>
      <c r="G18" s="31"/>
      <c r="H18" s="31"/>
      <c r="I18" s="31"/>
      <c r="J18" s="31"/>
      <c r="K18" s="31"/>
      <c r="L18" s="31"/>
      <c r="M18" s="31"/>
    </row>
    <row r="19" spans="1:13" x14ac:dyDescent="0.4">
      <c r="A19" s="30">
        <f>IF(Input_Lieferant!B26="","",Input_Lieferant!B26)</f>
        <v>18</v>
      </c>
      <c r="B19" s="30" t="str">
        <f t="shared" si="0"/>
        <v>CH</v>
      </c>
      <c r="C19" s="31"/>
      <c r="D19" s="31"/>
      <c r="E19" s="31"/>
      <c r="F19" s="31"/>
      <c r="G19" s="31"/>
      <c r="H19" s="31"/>
      <c r="I19" s="31"/>
      <c r="J19" s="31"/>
      <c r="K19" s="31"/>
      <c r="L19" s="31"/>
      <c r="M19" s="31"/>
    </row>
    <row r="20" spans="1:13" x14ac:dyDescent="0.4">
      <c r="A20" s="30">
        <f>IF(Input_Lieferant!B27="","",Input_Lieferant!B27)</f>
        <v>19</v>
      </c>
      <c r="B20" s="30" t="str">
        <f t="shared" si="0"/>
        <v>CH</v>
      </c>
      <c r="C20" s="31"/>
      <c r="D20" s="31"/>
      <c r="E20" s="31"/>
      <c r="F20" s="31"/>
      <c r="G20" s="31"/>
      <c r="H20" s="31"/>
      <c r="I20" s="31"/>
      <c r="J20" s="31"/>
      <c r="K20" s="31"/>
      <c r="L20" s="31"/>
      <c r="M20" s="31"/>
    </row>
    <row r="21" spans="1:13" x14ac:dyDescent="0.4">
      <c r="A21" s="30">
        <f>IF(Input_Lieferant!B28="","",Input_Lieferant!B28)</f>
        <v>20</v>
      </c>
      <c r="B21" s="30" t="str">
        <f t="shared" si="0"/>
        <v>CH</v>
      </c>
      <c r="C21" s="31"/>
      <c r="D21" s="31"/>
      <c r="E21" s="31"/>
      <c r="F21" s="31"/>
      <c r="G21" s="31"/>
      <c r="H21" s="31"/>
      <c r="I21" s="31"/>
      <c r="J21" s="31"/>
      <c r="K21" s="31"/>
      <c r="L21" s="31"/>
      <c r="M21" s="31"/>
    </row>
    <row r="22" spans="1:13" x14ac:dyDescent="0.4">
      <c r="A22" s="30">
        <f>IF(Input_Lieferant!B29="","",Input_Lieferant!B29)</f>
        <v>21</v>
      </c>
      <c r="B22" s="30" t="str">
        <f t="shared" si="0"/>
        <v>CH</v>
      </c>
      <c r="C22" s="31"/>
      <c r="D22" s="31"/>
      <c r="E22" s="31"/>
      <c r="F22" s="31"/>
      <c r="G22" s="31"/>
      <c r="H22" s="31"/>
      <c r="I22" s="31"/>
      <c r="J22" s="31"/>
      <c r="K22" s="31"/>
      <c r="L22" s="31"/>
      <c r="M22" s="31"/>
    </row>
    <row r="23" spans="1:13" x14ac:dyDescent="0.4">
      <c r="A23" s="30">
        <f>IF(Input_Lieferant!B30="","",Input_Lieferant!B30)</f>
        <v>22</v>
      </c>
      <c r="B23" s="30" t="str">
        <f t="shared" si="0"/>
        <v>CH</v>
      </c>
      <c r="C23" s="31"/>
      <c r="D23" s="31"/>
      <c r="E23" s="31"/>
      <c r="F23" s="31"/>
      <c r="G23" s="31"/>
      <c r="H23" s="31"/>
      <c r="I23" s="31"/>
      <c r="J23" s="31"/>
      <c r="K23" s="31"/>
      <c r="L23" s="31"/>
      <c r="M23" s="31"/>
    </row>
    <row r="24" spans="1:13" x14ac:dyDescent="0.4">
      <c r="A24" s="30">
        <f>IF(Input_Lieferant!B31="","",Input_Lieferant!B31)</f>
        <v>23</v>
      </c>
      <c r="B24" s="30" t="str">
        <f t="shared" si="0"/>
        <v>CH</v>
      </c>
      <c r="C24" s="31"/>
      <c r="D24" s="31"/>
      <c r="E24" s="31"/>
      <c r="F24" s="31"/>
      <c r="G24" s="31"/>
      <c r="H24" s="31"/>
      <c r="I24" s="31"/>
      <c r="J24" s="31"/>
      <c r="K24" s="31"/>
      <c r="L24" s="31"/>
      <c r="M24" s="31"/>
    </row>
    <row r="25" spans="1:13" x14ac:dyDescent="0.4">
      <c r="A25" s="30">
        <f>IF(Input_Lieferant!B32="","",Input_Lieferant!B32)</f>
        <v>24</v>
      </c>
      <c r="B25" s="30" t="str">
        <f t="shared" si="0"/>
        <v>CH</v>
      </c>
      <c r="C25" s="31"/>
      <c r="D25" s="31"/>
      <c r="E25" s="31"/>
      <c r="F25" s="31"/>
      <c r="G25" s="31"/>
      <c r="H25" s="31"/>
      <c r="I25" s="31"/>
      <c r="J25" s="31"/>
      <c r="K25" s="31"/>
      <c r="L25" s="31"/>
      <c r="M25" s="31"/>
    </row>
    <row r="26" spans="1:13" x14ac:dyDescent="0.4">
      <c r="A26" s="30">
        <f>IF(Input_Lieferant!B33="","",Input_Lieferant!B33)</f>
        <v>25</v>
      </c>
      <c r="B26" s="30" t="str">
        <f t="shared" si="0"/>
        <v>CH</v>
      </c>
      <c r="C26" s="31"/>
      <c r="D26" s="31"/>
      <c r="E26" s="31"/>
      <c r="F26" s="31"/>
      <c r="G26" s="31"/>
      <c r="H26" s="31"/>
      <c r="I26" s="31"/>
      <c r="J26" s="31"/>
      <c r="K26" s="31"/>
      <c r="L26" s="31"/>
      <c r="M26" s="31"/>
    </row>
    <row r="27" spans="1:13" x14ac:dyDescent="0.4">
      <c r="A27" s="30">
        <f>IF(Input_Lieferant!B34="","",Input_Lieferant!B34)</f>
        <v>26</v>
      </c>
      <c r="B27" s="30" t="str">
        <f t="shared" si="0"/>
        <v>CH</v>
      </c>
      <c r="C27" s="31"/>
      <c r="D27" s="31"/>
      <c r="E27" s="31"/>
      <c r="F27" s="31"/>
      <c r="G27" s="31"/>
      <c r="H27" s="31"/>
      <c r="I27" s="31"/>
      <c r="J27" s="31"/>
      <c r="K27" s="31"/>
      <c r="L27" s="31"/>
      <c r="M27" s="31"/>
    </row>
    <row r="28" spans="1:13" x14ac:dyDescent="0.4">
      <c r="A28" s="30">
        <f>IF(Input_Lieferant!B35="","",Input_Lieferant!B35)</f>
        <v>27</v>
      </c>
      <c r="B28" s="30" t="str">
        <f t="shared" si="0"/>
        <v>CH</v>
      </c>
      <c r="C28" s="31"/>
      <c r="D28" s="31"/>
      <c r="E28" s="31"/>
      <c r="F28" s="31"/>
      <c r="G28" s="31"/>
      <c r="H28" s="31"/>
      <c r="I28" s="31"/>
      <c r="J28" s="31"/>
      <c r="K28" s="31"/>
      <c r="L28" s="31"/>
      <c r="M28" s="31"/>
    </row>
    <row r="29" spans="1:13" x14ac:dyDescent="0.4">
      <c r="A29" s="30">
        <f>IF(Input_Lieferant!B36="","",Input_Lieferant!B36)</f>
        <v>28</v>
      </c>
      <c r="B29" s="30" t="str">
        <f t="shared" si="0"/>
        <v>CH</v>
      </c>
      <c r="C29" s="31"/>
      <c r="D29" s="31"/>
      <c r="E29" s="31"/>
      <c r="F29" s="31"/>
      <c r="G29" s="31"/>
      <c r="H29" s="31"/>
      <c r="I29" s="31"/>
      <c r="J29" s="31"/>
      <c r="K29" s="31"/>
      <c r="L29" s="31"/>
      <c r="M29" s="31"/>
    </row>
    <row r="30" spans="1:13" x14ac:dyDescent="0.4">
      <c r="A30" s="30">
        <f>IF(Input_Lieferant!B37="","",Input_Lieferant!B37)</f>
        <v>29</v>
      </c>
      <c r="B30" s="30" t="str">
        <f t="shared" si="0"/>
        <v>CH</v>
      </c>
      <c r="C30" s="31"/>
      <c r="D30" s="31"/>
      <c r="E30" s="31"/>
      <c r="F30" s="31"/>
      <c r="G30" s="31"/>
      <c r="H30" s="31"/>
      <c r="I30" s="31"/>
      <c r="J30" s="31"/>
      <c r="K30" s="31"/>
      <c r="L30" s="31"/>
      <c r="M30" s="31"/>
    </row>
    <row r="31" spans="1:13" x14ac:dyDescent="0.4">
      <c r="A31" s="30">
        <f>IF(Input_Lieferant!B38="","",Input_Lieferant!B38)</f>
        <v>30</v>
      </c>
      <c r="B31" s="30" t="str">
        <f t="shared" si="0"/>
        <v>CH</v>
      </c>
      <c r="C31" s="31"/>
      <c r="D31" s="31"/>
      <c r="E31" s="31"/>
      <c r="F31" s="31"/>
      <c r="G31" s="31"/>
      <c r="H31" s="31"/>
      <c r="I31" s="31"/>
      <c r="J31" s="31"/>
      <c r="K31" s="31"/>
      <c r="L31" s="31"/>
      <c r="M31" s="31"/>
    </row>
    <row r="32" spans="1:13" x14ac:dyDescent="0.4">
      <c r="A32" s="30">
        <f>IF(Input_Lieferant!B39="","",Input_Lieferant!B39)</f>
        <v>31</v>
      </c>
      <c r="B32" s="30" t="str">
        <f t="shared" si="0"/>
        <v>CH</v>
      </c>
      <c r="C32" s="31"/>
      <c r="D32" s="31"/>
      <c r="E32" s="31"/>
      <c r="F32" s="31"/>
      <c r="G32" s="31"/>
      <c r="H32" s="31"/>
      <c r="I32" s="31"/>
      <c r="J32" s="31"/>
      <c r="K32" s="31"/>
      <c r="L32" s="31"/>
      <c r="M32" s="31"/>
    </row>
    <row r="33" spans="1:13" x14ac:dyDescent="0.4">
      <c r="A33" s="30">
        <f>IF(Input_Lieferant!B40="","",Input_Lieferant!B40)</f>
        <v>32</v>
      </c>
      <c r="B33" s="30" t="str">
        <f t="shared" si="0"/>
        <v>CH</v>
      </c>
      <c r="C33" s="31"/>
      <c r="D33" s="31"/>
      <c r="E33" s="31"/>
      <c r="F33" s="31"/>
      <c r="G33" s="31"/>
      <c r="H33" s="31"/>
      <c r="I33" s="31"/>
      <c r="J33" s="31"/>
      <c r="K33" s="31"/>
      <c r="L33" s="31"/>
      <c r="M33" s="31"/>
    </row>
    <row r="34" spans="1:13" x14ac:dyDescent="0.4">
      <c r="A34" s="30">
        <f>IF(Input_Lieferant!B41="","",Input_Lieferant!B41)</f>
        <v>33</v>
      </c>
      <c r="B34" s="30" t="str">
        <f t="shared" si="0"/>
        <v>CH</v>
      </c>
      <c r="C34" s="31"/>
      <c r="D34" s="31"/>
      <c r="E34" s="31"/>
      <c r="F34" s="31"/>
      <c r="G34" s="31"/>
      <c r="H34" s="31"/>
      <c r="I34" s="31"/>
      <c r="J34" s="31"/>
      <c r="K34" s="31"/>
      <c r="L34" s="31"/>
      <c r="M34" s="31"/>
    </row>
    <row r="35" spans="1:13" x14ac:dyDescent="0.4">
      <c r="A35" s="30">
        <f>IF(Input_Lieferant!B42="","",Input_Lieferant!B42)</f>
        <v>34</v>
      </c>
      <c r="B35" s="30" t="str">
        <f t="shared" si="0"/>
        <v>CH</v>
      </c>
      <c r="C35" s="31"/>
      <c r="D35" s="31"/>
      <c r="E35" s="31"/>
      <c r="F35" s="31"/>
      <c r="G35" s="31"/>
      <c r="H35" s="31"/>
      <c r="I35" s="31"/>
      <c r="J35" s="31"/>
      <c r="K35" s="31"/>
      <c r="L35" s="31"/>
      <c r="M35" s="31"/>
    </row>
    <row r="36" spans="1:13" x14ac:dyDescent="0.4">
      <c r="A36" s="30">
        <f>IF(Input_Lieferant!B43="","",Input_Lieferant!B43)</f>
        <v>35</v>
      </c>
      <c r="B36" s="30" t="str">
        <f t="shared" si="0"/>
        <v>CH</v>
      </c>
      <c r="C36" s="31"/>
      <c r="D36" s="31"/>
      <c r="E36" s="31"/>
      <c r="F36" s="31"/>
      <c r="G36" s="31"/>
      <c r="H36" s="31"/>
      <c r="I36" s="31"/>
      <c r="J36" s="31"/>
      <c r="K36" s="31"/>
      <c r="L36" s="31"/>
      <c r="M36" s="31"/>
    </row>
    <row r="37" spans="1:13" x14ac:dyDescent="0.4">
      <c r="A37" s="30">
        <f>IF(Input_Lieferant!B44="","",Input_Lieferant!B44)</f>
        <v>36</v>
      </c>
      <c r="B37" s="30" t="str">
        <f t="shared" si="0"/>
        <v>CH</v>
      </c>
      <c r="C37" s="31"/>
      <c r="D37" s="31"/>
      <c r="E37" s="31"/>
      <c r="F37" s="31"/>
      <c r="G37" s="31"/>
      <c r="H37" s="31"/>
      <c r="I37" s="31"/>
      <c r="J37" s="31"/>
      <c r="K37" s="31"/>
      <c r="L37" s="31"/>
      <c r="M37" s="31"/>
    </row>
    <row r="38" spans="1:13" x14ac:dyDescent="0.4">
      <c r="A38" s="30">
        <f>IF(Input_Lieferant!B45="","",Input_Lieferant!B45)</f>
        <v>37</v>
      </c>
      <c r="B38" s="30" t="str">
        <f t="shared" si="0"/>
        <v>CH</v>
      </c>
      <c r="C38" s="31"/>
      <c r="D38" s="31"/>
      <c r="E38" s="31"/>
      <c r="F38" s="31"/>
      <c r="G38" s="31"/>
      <c r="H38" s="31"/>
      <c r="I38" s="31"/>
      <c r="J38" s="31"/>
      <c r="K38" s="31"/>
      <c r="L38" s="31"/>
      <c r="M38" s="31"/>
    </row>
    <row r="39" spans="1:13" x14ac:dyDescent="0.4">
      <c r="A39" s="30">
        <f>IF(Input_Lieferant!B46="","",Input_Lieferant!B46)</f>
        <v>38</v>
      </c>
      <c r="B39" s="30" t="str">
        <f t="shared" si="0"/>
        <v>CH</v>
      </c>
      <c r="C39" s="31"/>
      <c r="D39" s="31"/>
      <c r="E39" s="31"/>
      <c r="F39" s="31"/>
      <c r="G39" s="31"/>
      <c r="H39" s="31"/>
      <c r="I39" s="31"/>
      <c r="J39" s="31"/>
      <c r="K39" s="31"/>
      <c r="L39" s="31"/>
      <c r="M39" s="31"/>
    </row>
    <row r="40" spans="1:13" x14ac:dyDescent="0.4">
      <c r="A40" s="30">
        <f>IF(Input_Lieferant!B47="","",Input_Lieferant!B47)</f>
        <v>39</v>
      </c>
      <c r="B40" s="30" t="str">
        <f t="shared" si="0"/>
        <v>CH</v>
      </c>
      <c r="C40" s="31"/>
      <c r="D40" s="31"/>
      <c r="E40" s="31"/>
      <c r="F40" s="31"/>
      <c r="G40" s="31"/>
      <c r="H40" s="31"/>
      <c r="I40" s="31"/>
      <c r="J40" s="31"/>
      <c r="K40" s="31"/>
      <c r="L40" s="31"/>
      <c r="M40" s="31"/>
    </row>
    <row r="41" spans="1:13" x14ac:dyDescent="0.4">
      <c r="A41" s="30">
        <f>IF(Input_Lieferant!B48="","",Input_Lieferant!B48)</f>
        <v>40</v>
      </c>
      <c r="B41" s="30" t="str">
        <f t="shared" si="0"/>
        <v>CH</v>
      </c>
      <c r="C41" s="31"/>
      <c r="D41" s="31"/>
      <c r="E41" s="31"/>
      <c r="F41" s="31"/>
      <c r="G41" s="31"/>
      <c r="H41" s="31"/>
      <c r="I41" s="31"/>
      <c r="J41" s="31"/>
      <c r="K41" s="31"/>
      <c r="L41" s="31"/>
      <c r="M41" s="31"/>
    </row>
    <row r="42" spans="1:13" x14ac:dyDescent="0.4">
      <c r="A42" s="30">
        <f>IF(Input_Lieferant!B49="","",Input_Lieferant!B49)</f>
        <v>41</v>
      </c>
      <c r="B42" s="30" t="str">
        <f t="shared" si="0"/>
        <v>CH</v>
      </c>
      <c r="C42" s="31"/>
      <c r="D42" s="31"/>
      <c r="E42" s="31"/>
      <c r="F42" s="31"/>
      <c r="G42" s="31"/>
      <c r="H42" s="31"/>
      <c r="I42" s="31"/>
      <c r="J42" s="31"/>
      <c r="K42" s="31"/>
      <c r="L42" s="31"/>
      <c r="M42" s="31"/>
    </row>
    <row r="43" spans="1:13" x14ac:dyDescent="0.4">
      <c r="A43" s="30">
        <f>IF(Input_Lieferant!B50="","",Input_Lieferant!B50)</f>
        <v>42</v>
      </c>
      <c r="B43" s="30" t="str">
        <f t="shared" si="0"/>
        <v>CH</v>
      </c>
      <c r="C43" s="31"/>
      <c r="D43" s="31"/>
      <c r="E43" s="31"/>
      <c r="F43" s="31"/>
      <c r="G43" s="31"/>
      <c r="H43" s="31"/>
      <c r="I43" s="31"/>
      <c r="J43" s="31"/>
      <c r="K43" s="31"/>
      <c r="L43" s="31"/>
      <c r="M43" s="31"/>
    </row>
    <row r="44" spans="1:13" x14ac:dyDescent="0.4">
      <c r="A44" s="30">
        <f>IF(Input_Lieferant!B51="","",Input_Lieferant!B51)</f>
        <v>43</v>
      </c>
      <c r="B44" s="30" t="str">
        <f t="shared" si="0"/>
        <v>CH</v>
      </c>
      <c r="C44" s="31"/>
      <c r="D44" s="31"/>
      <c r="E44" s="31"/>
      <c r="F44" s="31"/>
      <c r="G44" s="31"/>
      <c r="H44" s="31"/>
      <c r="I44" s="31"/>
      <c r="J44" s="31"/>
      <c r="K44" s="31"/>
      <c r="L44" s="31"/>
      <c r="M44" s="31"/>
    </row>
    <row r="45" spans="1:13" x14ac:dyDescent="0.4">
      <c r="A45" s="30">
        <f>IF(Input_Lieferant!B52="","",Input_Lieferant!B52)</f>
        <v>44</v>
      </c>
      <c r="B45" s="30" t="str">
        <f t="shared" si="0"/>
        <v>CH</v>
      </c>
      <c r="C45" s="31"/>
      <c r="D45" s="31"/>
      <c r="E45" s="31"/>
      <c r="F45" s="31"/>
      <c r="G45" s="31"/>
      <c r="H45" s="31"/>
      <c r="I45" s="31"/>
      <c r="J45" s="31"/>
      <c r="K45" s="31"/>
      <c r="L45" s="31"/>
      <c r="M45" s="31"/>
    </row>
    <row r="46" spans="1:13" x14ac:dyDescent="0.4">
      <c r="A46" s="30">
        <f>IF(Input_Lieferant!B53="","",Input_Lieferant!B53)</f>
        <v>45</v>
      </c>
      <c r="B46" s="30" t="str">
        <f t="shared" si="0"/>
        <v>CH</v>
      </c>
      <c r="C46" s="31"/>
      <c r="D46" s="31"/>
      <c r="E46" s="31"/>
      <c r="F46" s="31"/>
      <c r="G46" s="31"/>
      <c r="H46" s="31"/>
      <c r="I46" s="31"/>
      <c r="J46" s="31"/>
      <c r="K46" s="31"/>
      <c r="L46" s="31"/>
      <c r="M46" s="31"/>
    </row>
    <row r="47" spans="1:13" x14ac:dyDescent="0.4">
      <c r="A47" s="30">
        <f>IF(Input_Lieferant!B54="","",Input_Lieferant!B54)</f>
        <v>46</v>
      </c>
      <c r="B47" s="30" t="str">
        <f t="shared" si="0"/>
        <v>CH</v>
      </c>
      <c r="C47" s="31"/>
      <c r="D47" s="31"/>
      <c r="E47" s="31"/>
      <c r="F47" s="31"/>
      <c r="G47" s="31"/>
      <c r="H47" s="31"/>
      <c r="I47" s="31"/>
      <c r="J47" s="31"/>
      <c r="K47" s="31"/>
      <c r="L47" s="31"/>
      <c r="M47" s="31"/>
    </row>
    <row r="48" spans="1:13" x14ac:dyDescent="0.4">
      <c r="A48" s="30">
        <f>IF(Input_Lieferant!B55="","",Input_Lieferant!B55)</f>
        <v>47</v>
      </c>
      <c r="B48" s="30" t="str">
        <f t="shared" si="0"/>
        <v>CH</v>
      </c>
      <c r="C48" s="31"/>
      <c r="D48" s="31"/>
      <c r="E48" s="31"/>
      <c r="F48" s="31"/>
      <c r="G48" s="31"/>
      <c r="H48" s="31"/>
      <c r="I48" s="31"/>
      <c r="J48" s="31"/>
      <c r="K48" s="31"/>
      <c r="L48" s="31"/>
      <c r="M48" s="31"/>
    </row>
    <row r="49" spans="1:13" x14ac:dyDescent="0.4">
      <c r="A49" s="30">
        <f>IF(Input_Lieferant!B56="","",Input_Lieferant!B56)</f>
        <v>48</v>
      </c>
      <c r="B49" s="30" t="str">
        <f t="shared" si="0"/>
        <v>CH</v>
      </c>
      <c r="C49" s="31"/>
      <c r="D49" s="31"/>
      <c r="E49" s="31"/>
      <c r="F49" s="31"/>
      <c r="G49" s="31"/>
      <c r="H49" s="31"/>
      <c r="I49" s="31"/>
      <c r="J49" s="31"/>
      <c r="K49" s="31"/>
      <c r="L49" s="31"/>
      <c r="M49" s="31"/>
    </row>
    <row r="50" spans="1:13" x14ac:dyDescent="0.4">
      <c r="A50" s="30">
        <f>IF(Input_Lieferant!B57="","",Input_Lieferant!B57)</f>
        <v>49</v>
      </c>
      <c r="B50" s="30" t="str">
        <f t="shared" si="0"/>
        <v>CH</v>
      </c>
      <c r="C50" s="31"/>
      <c r="D50" s="31"/>
      <c r="E50" s="31"/>
      <c r="F50" s="31"/>
      <c r="G50" s="31"/>
      <c r="H50" s="31"/>
      <c r="I50" s="31"/>
      <c r="J50" s="31"/>
      <c r="K50" s="31"/>
      <c r="L50" s="31"/>
      <c r="M50" s="31"/>
    </row>
    <row r="51" spans="1:13" x14ac:dyDescent="0.4">
      <c r="A51" s="30">
        <f>IF(Input_Lieferant!B58="","",Input_Lieferant!B58)</f>
        <v>50</v>
      </c>
      <c r="B51" s="30" t="str">
        <f t="shared" si="0"/>
        <v>CH</v>
      </c>
      <c r="C51" s="31"/>
      <c r="D51" s="31"/>
      <c r="E51" s="31"/>
      <c r="F51" s="31"/>
      <c r="G51" s="31"/>
      <c r="H51" s="31"/>
      <c r="I51" s="31"/>
      <c r="J51" s="31"/>
      <c r="K51" s="31"/>
      <c r="L51" s="31"/>
      <c r="M51" s="31"/>
    </row>
    <row r="52" spans="1:13" x14ac:dyDescent="0.4">
      <c r="A52" s="30">
        <f>IF(Input_Lieferant!B59="","",Input_Lieferant!B59)</f>
        <v>51</v>
      </c>
      <c r="B52" s="30" t="str">
        <f t="shared" si="0"/>
        <v>CH</v>
      </c>
      <c r="C52" s="31"/>
      <c r="D52" s="31"/>
      <c r="E52" s="31"/>
      <c r="F52" s="31"/>
      <c r="G52" s="31"/>
      <c r="H52" s="31"/>
      <c r="I52" s="31"/>
      <c r="J52" s="31"/>
      <c r="K52" s="31"/>
      <c r="L52" s="31"/>
      <c r="M52" s="31"/>
    </row>
    <row r="53" spans="1:13" x14ac:dyDescent="0.4">
      <c r="A53" s="30">
        <f>IF(Input_Lieferant!B60="","",Input_Lieferant!B60)</f>
        <v>52</v>
      </c>
      <c r="B53" s="30" t="str">
        <f t="shared" si="0"/>
        <v>CH</v>
      </c>
      <c r="C53" s="31"/>
      <c r="D53" s="31"/>
      <c r="E53" s="31"/>
      <c r="F53" s="31"/>
      <c r="G53" s="31"/>
      <c r="H53" s="31"/>
      <c r="I53" s="31"/>
      <c r="J53" s="31"/>
      <c r="K53" s="31"/>
      <c r="L53" s="31"/>
      <c r="M53" s="31"/>
    </row>
    <row r="54" spans="1:13" x14ac:dyDescent="0.4">
      <c r="A54" s="30">
        <f>IF(Input_Lieferant!B61="","",Input_Lieferant!B61)</f>
        <v>53</v>
      </c>
      <c r="B54" s="30" t="str">
        <f t="shared" si="0"/>
        <v>CH</v>
      </c>
      <c r="C54" s="31"/>
      <c r="D54" s="31"/>
      <c r="E54" s="31"/>
      <c r="F54" s="31"/>
      <c r="G54" s="31"/>
      <c r="H54" s="31"/>
      <c r="I54" s="31"/>
      <c r="J54" s="31"/>
      <c r="K54" s="31"/>
      <c r="L54" s="31"/>
      <c r="M54" s="31"/>
    </row>
    <row r="55" spans="1:13" x14ac:dyDescent="0.4">
      <c r="A55" s="30">
        <f>IF(Input_Lieferant!B62="","",Input_Lieferant!B62)</f>
        <v>54</v>
      </c>
      <c r="B55" s="30" t="str">
        <f t="shared" si="0"/>
        <v>CH</v>
      </c>
      <c r="C55" s="31"/>
      <c r="D55" s="31"/>
      <c r="E55" s="31"/>
      <c r="F55" s="31"/>
      <c r="G55" s="31"/>
      <c r="H55" s="31"/>
      <c r="I55" s="31"/>
      <c r="J55" s="31"/>
      <c r="K55" s="31"/>
      <c r="L55" s="31"/>
      <c r="M55" s="31"/>
    </row>
    <row r="56" spans="1:13" x14ac:dyDescent="0.4">
      <c r="A56" s="30">
        <f>IF(Input_Lieferant!B63="","",Input_Lieferant!B63)</f>
        <v>55</v>
      </c>
      <c r="B56" s="30" t="str">
        <f t="shared" si="0"/>
        <v>CH</v>
      </c>
      <c r="C56" s="31"/>
      <c r="D56" s="31"/>
      <c r="E56" s="31"/>
      <c r="F56" s="31"/>
      <c r="G56" s="31"/>
      <c r="H56" s="31"/>
      <c r="I56" s="31"/>
      <c r="J56" s="31"/>
      <c r="K56" s="31"/>
      <c r="L56" s="31"/>
      <c r="M56" s="31"/>
    </row>
    <row r="57" spans="1:13" x14ac:dyDescent="0.4">
      <c r="A57" s="30">
        <f>IF(Input_Lieferant!B64="","",Input_Lieferant!B64)</f>
        <v>56</v>
      </c>
      <c r="B57" s="30" t="str">
        <f t="shared" si="0"/>
        <v>CH</v>
      </c>
      <c r="C57" s="31"/>
      <c r="D57" s="31"/>
      <c r="E57" s="31"/>
      <c r="F57" s="31"/>
      <c r="G57" s="31"/>
      <c r="H57" s="31"/>
      <c r="I57" s="31"/>
      <c r="J57" s="31"/>
      <c r="K57" s="31"/>
      <c r="L57" s="31"/>
      <c r="M57" s="31"/>
    </row>
    <row r="58" spans="1:13" x14ac:dyDescent="0.4">
      <c r="A58" s="30">
        <f>IF(Input_Lieferant!B65="","",Input_Lieferant!B65)</f>
        <v>57</v>
      </c>
      <c r="B58" s="30" t="str">
        <f t="shared" si="0"/>
        <v>CH</v>
      </c>
      <c r="C58" s="31"/>
      <c r="D58" s="31"/>
      <c r="E58" s="31"/>
      <c r="F58" s="31"/>
      <c r="G58" s="31"/>
      <c r="H58" s="31"/>
      <c r="I58" s="31"/>
      <c r="J58" s="31"/>
      <c r="K58" s="31"/>
      <c r="L58" s="31"/>
      <c r="M58" s="31"/>
    </row>
    <row r="59" spans="1:13" x14ac:dyDescent="0.4">
      <c r="A59" s="30">
        <f>IF(Input_Lieferant!B66="","",Input_Lieferant!B66)</f>
        <v>58</v>
      </c>
      <c r="B59" s="30" t="str">
        <f t="shared" si="0"/>
        <v>CH</v>
      </c>
      <c r="C59" s="31"/>
      <c r="D59" s="31"/>
      <c r="E59" s="31"/>
      <c r="F59" s="31"/>
      <c r="G59" s="31"/>
      <c r="H59" s="31"/>
      <c r="I59" s="31"/>
      <c r="J59" s="31"/>
      <c r="K59" s="31"/>
      <c r="L59" s="31"/>
      <c r="M59" s="31"/>
    </row>
    <row r="60" spans="1:13" x14ac:dyDescent="0.4">
      <c r="A60" s="30">
        <f>IF(Input_Lieferant!B67="","",Input_Lieferant!B67)</f>
        <v>59</v>
      </c>
      <c r="B60" s="30" t="str">
        <f t="shared" si="0"/>
        <v>CH</v>
      </c>
      <c r="C60" s="31"/>
      <c r="D60" s="31"/>
      <c r="E60" s="31"/>
      <c r="F60" s="31"/>
      <c r="G60" s="31"/>
      <c r="H60" s="31"/>
      <c r="I60" s="31"/>
      <c r="J60" s="31"/>
      <c r="K60" s="31"/>
      <c r="L60" s="31"/>
      <c r="M60" s="31"/>
    </row>
    <row r="61" spans="1:13" x14ac:dyDescent="0.4">
      <c r="A61" s="30">
        <f>IF(Input_Lieferant!B68="","",Input_Lieferant!B68)</f>
        <v>60</v>
      </c>
      <c r="B61" s="30" t="str">
        <f t="shared" si="0"/>
        <v>CH</v>
      </c>
      <c r="C61" s="31"/>
      <c r="D61" s="31"/>
      <c r="E61" s="31"/>
      <c r="F61" s="31"/>
      <c r="G61" s="31"/>
      <c r="H61" s="31"/>
      <c r="I61" s="31"/>
      <c r="J61" s="31"/>
      <c r="K61" s="31"/>
      <c r="L61" s="31"/>
      <c r="M61" s="31"/>
    </row>
    <row r="62" spans="1:13" x14ac:dyDescent="0.4">
      <c r="A62" s="30">
        <f>IF(Input_Lieferant!B69="","",Input_Lieferant!B69)</f>
        <v>61</v>
      </c>
      <c r="B62" s="30" t="str">
        <f t="shared" si="0"/>
        <v>CH</v>
      </c>
      <c r="C62" s="31"/>
      <c r="D62" s="31"/>
      <c r="E62" s="31"/>
      <c r="F62" s="31"/>
      <c r="G62" s="31"/>
      <c r="H62" s="31"/>
      <c r="I62" s="31"/>
      <c r="J62" s="31"/>
      <c r="K62" s="31"/>
      <c r="L62" s="31"/>
      <c r="M62" s="31"/>
    </row>
    <row r="63" spans="1:13" x14ac:dyDescent="0.4">
      <c r="A63" s="30">
        <f>IF(Input_Lieferant!B70="","",Input_Lieferant!B70)</f>
        <v>62</v>
      </c>
      <c r="B63" s="30" t="str">
        <f t="shared" si="0"/>
        <v>CH</v>
      </c>
      <c r="C63" s="31"/>
      <c r="D63" s="31"/>
      <c r="E63" s="31"/>
      <c r="F63" s="31"/>
      <c r="G63" s="31"/>
      <c r="H63" s="31"/>
      <c r="I63" s="31"/>
      <c r="J63" s="31"/>
      <c r="K63" s="31"/>
      <c r="L63" s="31"/>
      <c r="M63" s="31"/>
    </row>
    <row r="64" spans="1:13" x14ac:dyDescent="0.4">
      <c r="A64" s="30">
        <f>IF(Input_Lieferant!B71="","",Input_Lieferant!B71)</f>
        <v>63</v>
      </c>
      <c r="B64" s="30" t="str">
        <f t="shared" si="0"/>
        <v>CH</v>
      </c>
      <c r="C64" s="31"/>
      <c r="D64" s="31"/>
      <c r="E64" s="31"/>
      <c r="F64" s="31"/>
      <c r="G64" s="31"/>
      <c r="H64" s="31"/>
      <c r="I64" s="31"/>
      <c r="J64" s="31"/>
      <c r="K64" s="31"/>
      <c r="L64" s="31"/>
      <c r="M64" s="31"/>
    </row>
    <row r="65" spans="1:13" x14ac:dyDescent="0.4">
      <c r="A65" s="30">
        <f>IF(Input_Lieferant!B72="","",Input_Lieferant!B72)</f>
        <v>64</v>
      </c>
      <c r="B65" s="30" t="str">
        <f t="shared" si="0"/>
        <v>CH</v>
      </c>
      <c r="C65" s="31"/>
      <c r="D65" s="31"/>
      <c r="E65" s="31"/>
      <c r="F65" s="31"/>
      <c r="G65" s="31"/>
      <c r="H65" s="31"/>
      <c r="I65" s="31"/>
      <c r="J65" s="31"/>
      <c r="K65" s="31"/>
      <c r="L65" s="31"/>
      <c r="M65" s="31"/>
    </row>
    <row r="66" spans="1:13" x14ac:dyDescent="0.4">
      <c r="A66" s="30">
        <f>IF(Input_Lieferant!B73="","",Input_Lieferant!B73)</f>
        <v>65</v>
      </c>
      <c r="B66" s="30" t="str">
        <f t="shared" si="0"/>
        <v>CH</v>
      </c>
      <c r="C66" s="31"/>
      <c r="D66" s="31"/>
      <c r="E66" s="31"/>
      <c r="F66" s="31"/>
      <c r="G66" s="31"/>
      <c r="H66" s="31"/>
      <c r="I66" s="31"/>
      <c r="J66" s="31"/>
      <c r="K66" s="31"/>
      <c r="L66" s="31"/>
      <c r="M66" s="31"/>
    </row>
    <row r="67" spans="1:13" x14ac:dyDescent="0.4">
      <c r="A67" s="30">
        <f>IF(Input_Lieferant!B74="","",Input_Lieferant!B74)</f>
        <v>66</v>
      </c>
      <c r="B67" s="30" t="str">
        <f t="shared" ref="B67:B130" si="1">IF(A67&lt;&gt;"", "CH", "")</f>
        <v>CH</v>
      </c>
      <c r="C67" s="31"/>
      <c r="D67" s="31"/>
      <c r="E67" s="31"/>
      <c r="F67" s="31"/>
      <c r="G67" s="31"/>
      <c r="H67" s="31"/>
      <c r="I67" s="31"/>
      <c r="J67" s="31"/>
      <c r="K67" s="31"/>
      <c r="L67" s="31"/>
      <c r="M67" s="31"/>
    </row>
    <row r="68" spans="1:13" x14ac:dyDescent="0.4">
      <c r="A68" s="30">
        <f>IF(Input_Lieferant!B75="","",Input_Lieferant!B75)</f>
        <v>67</v>
      </c>
      <c r="B68" s="30" t="str">
        <f t="shared" si="1"/>
        <v>CH</v>
      </c>
      <c r="C68" s="31"/>
      <c r="D68" s="31"/>
      <c r="E68" s="31"/>
      <c r="F68" s="31"/>
      <c r="G68" s="31"/>
      <c r="H68" s="31"/>
      <c r="I68" s="31"/>
      <c r="J68" s="31"/>
      <c r="K68" s="31"/>
      <c r="L68" s="31"/>
      <c r="M68" s="31"/>
    </row>
    <row r="69" spans="1:13" x14ac:dyDescent="0.4">
      <c r="A69" s="30">
        <f>IF(Input_Lieferant!B76="","",Input_Lieferant!B76)</f>
        <v>68</v>
      </c>
      <c r="B69" s="30" t="str">
        <f t="shared" si="1"/>
        <v>CH</v>
      </c>
      <c r="C69" s="31"/>
      <c r="D69" s="31"/>
      <c r="E69" s="31"/>
      <c r="F69" s="31"/>
      <c r="G69" s="31"/>
      <c r="H69" s="31"/>
      <c r="I69" s="31"/>
      <c r="J69" s="31"/>
      <c r="K69" s="31"/>
      <c r="L69" s="31"/>
      <c r="M69" s="31"/>
    </row>
    <row r="70" spans="1:13" x14ac:dyDescent="0.4">
      <c r="A70" s="30">
        <f>IF(Input_Lieferant!B77="","",Input_Lieferant!B77)</f>
        <v>69</v>
      </c>
      <c r="B70" s="30" t="str">
        <f t="shared" si="1"/>
        <v>CH</v>
      </c>
      <c r="C70" s="31"/>
      <c r="D70" s="31"/>
      <c r="E70" s="31"/>
      <c r="F70" s="31"/>
      <c r="G70" s="31"/>
      <c r="H70" s="31"/>
      <c r="I70" s="31"/>
      <c r="J70" s="31"/>
      <c r="K70" s="31"/>
      <c r="L70" s="31"/>
      <c r="M70" s="31"/>
    </row>
    <row r="71" spans="1:13" x14ac:dyDescent="0.4">
      <c r="A71" s="30">
        <f>IF(Input_Lieferant!B78="","",Input_Lieferant!B78)</f>
        <v>70</v>
      </c>
      <c r="B71" s="30" t="str">
        <f t="shared" si="1"/>
        <v>CH</v>
      </c>
      <c r="C71" s="31"/>
      <c r="D71" s="31"/>
      <c r="E71" s="31"/>
      <c r="F71" s="31"/>
      <c r="G71" s="31"/>
      <c r="H71" s="31"/>
      <c r="I71" s="31"/>
      <c r="J71" s="31"/>
      <c r="K71" s="31"/>
      <c r="L71" s="31"/>
      <c r="M71" s="31"/>
    </row>
    <row r="72" spans="1:13" x14ac:dyDescent="0.4">
      <c r="A72" s="30">
        <f>IF(Input_Lieferant!B79="","",Input_Lieferant!B79)</f>
        <v>71</v>
      </c>
      <c r="B72" s="30" t="str">
        <f t="shared" si="1"/>
        <v>CH</v>
      </c>
      <c r="C72" s="31"/>
      <c r="D72" s="31"/>
      <c r="E72" s="31"/>
      <c r="F72" s="31"/>
      <c r="G72" s="31"/>
      <c r="H72" s="31"/>
      <c r="I72" s="31"/>
      <c r="J72" s="31"/>
      <c r="K72" s="31"/>
      <c r="L72" s="31"/>
      <c r="M72" s="31"/>
    </row>
    <row r="73" spans="1:13" x14ac:dyDescent="0.4">
      <c r="A73" s="30">
        <f>IF(Input_Lieferant!B80="","",Input_Lieferant!B80)</f>
        <v>72</v>
      </c>
      <c r="B73" s="30" t="str">
        <f t="shared" si="1"/>
        <v>CH</v>
      </c>
      <c r="C73" s="31"/>
      <c r="D73" s="31"/>
      <c r="E73" s="31"/>
      <c r="F73" s="31"/>
      <c r="G73" s="31"/>
      <c r="H73" s="31"/>
      <c r="I73" s="31"/>
      <c r="J73" s="31"/>
      <c r="K73" s="31"/>
      <c r="L73" s="31"/>
      <c r="M73" s="31"/>
    </row>
    <row r="74" spans="1:13" x14ac:dyDescent="0.4">
      <c r="A74" s="30">
        <f>IF(Input_Lieferant!B81="","",Input_Lieferant!B81)</f>
        <v>73</v>
      </c>
      <c r="B74" s="30" t="str">
        <f t="shared" si="1"/>
        <v>CH</v>
      </c>
      <c r="C74" s="31"/>
      <c r="D74" s="31"/>
      <c r="E74" s="31"/>
      <c r="F74" s="31"/>
      <c r="G74" s="31"/>
      <c r="H74" s="31"/>
      <c r="I74" s="31"/>
      <c r="J74" s="31"/>
      <c r="K74" s="31"/>
      <c r="L74" s="31"/>
      <c r="M74" s="31"/>
    </row>
    <row r="75" spans="1:13" x14ac:dyDescent="0.4">
      <c r="A75" s="30">
        <f>IF(Input_Lieferant!B82="","",Input_Lieferant!B82)</f>
        <v>74</v>
      </c>
      <c r="B75" s="30" t="str">
        <f t="shared" si="1"/>
        <v>CH</v>
      </c>
      <c r="C75" s="31"/>
      <c r="D75" s="31"/>
      <c r="E75" s="31"/>
      <c r="F75" s="31"/>
      <c r="G75" s="31"/>
      <c r="H75" s="31"/>
      <c r="I75" s="31"/>
      <c r="J75" s="31"/>
      <c r="K75" s="31"/>
      <c r="L75" s="31"/>
      <c r="M75" s="31"/>
    </row>
    <row r="76" spans="1:13" x14ac:dyDescent="0.4">
      <c r="A76" s="30">
        <f>IF(Input_Lieferant!B83="","",Input_Lieferant!B83)</f>
        <v>75</v>
      </c>
      <c r="B76" s="30" t="str">
        <f t="shared" si="1"/>
        <v>CH</v>
      </c>
      <c r="C76" s="31"/>
      <c r="D76" s="31"/>
      <c r="E76" s="31"/>
      <c r="F76" s="31"/>
      <c r="G76" s="31"/>
      <c r="H76" s="31"/>
      <c r="I76" s="31"/>
      <c r="J76" s="31"/>
      <c r="K76" s="31"/>
      <c r="L76" s="31"/>
      <c r="M76" s="31"/>
    </row>
    <row r="77" spans="1:13" x14ac:dyDescent="0.4">
      <c r="A77" s="30">
        <f>IF(Input_Lieferant!B84="","",Input_Lieferant!B84)</f>
        <v>76</v>
      </c>
      <c r="B77" s="30" t="str">
        <f t="shared" si="1"/>
        <v>CH</v>
      </c>
      <c r="C77" s="31"/>
      <c r="D77" s="31"/>
      <c r="E77" s="31"/>
      <c r="F77" s="31"/>
      <c r="G77" s="31"/>
      <c r="H77" s="31"/>
      <c r="I77" s="31"/>
      <c r="J77" s="31"/>
      <c r="K77" s="31"/>
      <c r="L77" s="31"/>
      <c r="M77" s="31"/>
    </row>
    <row r="78" spans="1:13" x14ac:dyDescent="0.4">
      <c r="A78" s="30">
        <f>IF(Input_Lieferant!B85="","",Input_Lieferant!B85)</f>
        <v>77</v>
      </c>
      <c r="B78" s="30" t="str">
        <f t="shared" si="1"/>
        <v>CH</v>
      </c>
      <c r="C78" s="31"/>
      <c r="D78" s="31"/>
      <c r="E78" s="31"/>
      <c r="F78" s="31"/>
      <c r="G78" s="31"/>
      <c r="H78" s="31"/>
      <c r="I78" s="31"/>
      <c r="J78" s="31"/>
      <c r="K78" s="31"/>
      <c r="L78" s="31"/>
      <c r="M78" s="31"/>
    </row>
    <row r="79" spans="1:13" x14ac:dyDescent="0.4">
      <c r="A79" s="30">
        <f>IF(Input_Lieferant!B86="","",Input_Lieferant!B86)</f>
        <v>78</v>
      </c>
      <c r="B79" s="30" t="str">
        <f t="shared" si="1"/>
        <v>CH</v>
      </c>
      <c r="C79" s="31"/>
      <c r="D79" s="31"/>
      <c r="E79" s="31"/>
      <c r="F79" s="31"/>
      <c r="G79" s="31"/>
      <c r="H79" s="31"/>
      <c r="I79" s="31"/>
      <c r="J79" s="31"/>
      <c r="K79" s="31"/>
      <c r="L79" s="31"/>
      <c r="M79" s="31"/>
    </row>
    <row r="80" spans="1:13" x14ac:dyDescent="0.4">
      <c r="A80" s="30">
        <f>IF(Input_Lieferant!B87="","",Input_Lieferant!B87)</f>
        <v>79</v>
      </c>
      <c r="B80" s="30" t="str">
        <f t="shared" si="1"/>
        <v>CH</v>
      </c>
      <c r="C80" s="31"/>
      <c r="D80" s="31"/>
      <c r="E80" s="31"/>
      <c r="F80" s="31"/>
      <c r="G80" s="31"/>
      <c r="H80" s="31"/>
      <c r="I80" s="31"/>
      <c r="J80" s="31"/>
      <c r="K80" s="31"/>
      <c r="L80" s="31"/>
      <c r="M80" s="31"/>
    </row>
    <row r="81" spans="1:13" x14ac:dyDescent="0.4">
      <c r="A81" s="30">
        <f>IF(Input_Lieferant!B88="","",Input_Lieferant!B88)</f>
        <v>80</v>
      </c>
      <c r="B81" s="30" t="str">
        <f t="shared" si="1"/>
        <v>CH</v>
      </c>
      <c r="C81" s="31"/>
      <c r="D81" s="31"/>
      <c r="E81" s="31"/>
      <c r="F81" s="31"/>
      <c r="G81" s="31"/>
      <c r="H81" s="31"/>
      <c r="I81" s="31"/>
      <c r="J81" s="31"/>
      <c r="K81" s="31"/>
      <c r="L81" s="31"/>
      <c r="M81" s="31"/>
    </row>
    <row r="82" spans="1:13" x14ac:dyDescent="0.4">
      <c r="A82" s="30">
        <f>IF(Input_Lieferant!B89="","",Input_Lieferant!B89)</f>
        <v>81</v>
      </c>
      <c r="B82" s="30" t="str">
        <f t="shared" si="1"/>
        <v>CH</v>
      </c>
      <c r="C82" s="31"/>
      <c r="D82" s="31"/>
      <c r="E82" s="31"/>
      <c r="F82" s="31"/>
      <c r="G82" s="31"/>
      <c r="H82" s="31"/>
      <c r="I82" s="31"/>
      <c r="J82" s="31"/>
      <c r="K82" s="31"/>
      <c r="L82" s="31"/>
      <c r="M82" s="31"/>
    </row>
    <row r="83" spans="1:13" x14ac:dyDescent="0.4">
      <c r="A83" s="30">
        <f>IF(Input_Lieferant!B90="","",Input_Lieferant!B90)</f>
        <v>82</v>
      </c>
      <c r="B83" s="30" t="str">
        <f t="shared" si="1"/>
        <v>CH</v>
      </c>
      <c r="C83" s="31"/>
      <c r="D83" s="31"/>
      <c r="E83" s="31"/>
      <c r="F83" s="31"/>
      <c r="G83" s="31"/>
      <c r="H83" s="31"/>
      <c r="I83" s="31"/>
      <c r="J83" s="31"/>
      <c r="K83" s="31"/>
      <c r="L83" s="31"/>
      <c r="M83" s="31"/>
    </row>
    <row r="84" spans="1:13" x14ac:dyDescent="0.4">
      <c r="A84" s="30">
        <f>IF(Input_Lieferant!B91="","",Input_Lieferant!B91)</f>
        <v>83</v>
      </c>
      <c r="B84" s="30" t="str">
        <f t="shared" si="1"/>
        <v>CH</v>
      </c>
      <c r="C84" s="31"/>
      <c r="D84" s="31"/>
      <c r="E84" s="31"/>
      <c r="F84" s="31"/>
      <c r="G84" s="31"/>
      <c r="H84" s="31"/>
      <c r="I84" s="31"/>
      <c r="J84" s="31"/>
      <c r="K84" s="31"/>
      <c r="L84" s="31"/>
      <c r="M84" s="31"/>
    </row>
    <row r="85" spans="1:13" x14ac:dyDescent="0.4">
      <c r="A85" s="30">
        <f>IF(Input_Lieferant!B92="","",Input_Lieferant!B92)</f>
        <v>84</v>
      </c>
      <c r="B85" s="30" t="str">
        <f t="shared" si="1"/>
        <v>CH</v>
      </c>
      <c r="C85" s="31"/>
      <c r="D85" s="31"/>
      <c r="E85" s="31"/>
      <c r="F85" s="31"/>
      <c r="G85" s="31"/>
      <c r="H85" s="31"/>
      <c r="I85" s="31"/>
      <c r="J85" s="31"/>
      <c r="K85" s="31"/>
      <c r="L85" s="31"/>
      <c r="M85" s="31"/>
    </row>
    <row r="86" spans="1:13" x14ac:dyDescent="0.4">
      <c r="A86" s="30">
        <f>IF(Input_Lieferant!B93="","",Input_Lieferant!B93)</f>
        <v>85</v>
      </c>
      <c r="B86" s="30" t="str">
        <f t="shared" si="1"/>
        <v>CH</v>
      </c>
      <c r="C86" s="31"/>
      <c r="D86" s="31"/>
      <c r="E86" s="31"/>
      <c r="F86" s="31"/>
      <c r="G86" s="31"/>
      <c r="H86" s="31"/>
      <c r="I86" s="31"/>
      <c r="J86" s="31"/>
      <c r="K86" s="31"/>
      <c r="L86" s="31"/>
      <c r="M86" s="31"/>
    </row>
    <row r="87" spans="1:13" x14ac:dyDescent="0.4">
      <c r="A87" s="30">
        <f>IF(Input_Lieferant!B94="","",Input_Lieferant!B94)</f>
        <v>86</v>
      </c>
      <c r="B87" s="30" t="str">
        <f t="shared" si="1"/>
        <v>CH</v>
      </c>
      <c r="C87" s="31"/>
      <c r="D87" s="31"/>
      <c r="E87" s="31"/>
      <c r="F87" s="31"/>
      <c r="G87" s="31"/>
      <c r="H87" s="31"/>
      <c r="I87" s="31"/>
      <c r="J87" s="31"/>
      <c r="K87" s="31"/>
      <c r="L87" s="31"/>
      <c r="M87" s="31"/>
    </row>
    <row r="88" spans="1:13" x14ac:dyDescent="0.4">
      <c r="A88" s="30">
        <f>IF(Input_Lieferant!B95="","",Input_Lieferant!B95)</f>
        <v>87</v>
      </c>
      <c r="B88" s="30" t="str">
        <f t="shared" si="1"/>
        <v>CH</v>
      </c>
      <c r="C88" s="31"/>
      <c r="D88" s="31"/>
      <c r="E88" s="31"/>
      <c r="F88" s="31"/>
      <c r="G88" s="31"/>
      <c r="H88" s="31"/>
      <c r="I88" s="31"/>
      <c r="J88" s="31"/>
      <c r="K88" s="31"/>
      <c r="L88" s="31"/>
      <c r="M88" s="31"/>
    </row>
    <row r="89" spans="1:13" x14ac:dyDescent="0.4">
      <c r="A89" s="30">
        <f>IF(Input_Lieferant!B96="","",Input_Lieferant!B96)</f>
        <v>88</v>
      </c>
      <c r="B89" s="30" t="str">
        <f t="shared" si="1"/>
        <v>CH</v>
      </c>
      <c r="C89" s="31"/>
      <c r="D89" s="31"/>
      <c r="E89" s="31"/>
      <c r="F89" s="31"/>
      <c r="G89" s="31"/>
      <c r="H89" s="31"/>
      <c r="I89" s="31"/>
      <c r="J89" s="31"/>
      <c r="K89" s="31"/>
      <c r="L89" s="31"/>
      <c r="M89" s="31"/>
    </row>
    <row r="90" spans="1:13" x14ac:dyDescent="0.4">
      <c r="A90" s="30">
        <f>IF(Input_Lieferant!B97="","",Input_Lieferant!B97)</f>
        <v>89</v>
      </c>
      <c r="B90" s="30" t="str">
        <f t="shared" si="1"/>
        <v>CH</v>
      </c>
      <c r="C90" s="31"/>
      <c r="D90" s="31"/>
      <c r="E90" s="31"/>
      <c r="F90" s="31"/>
      <c r="G90" s="31"/>
      <c r="H90" s="31"/>
      <c r="I90" s="31"/>
      <c r="J90" s="31"/>
      <c r="K90" s="31"/>
      <c r="L90" s="31"/>
      <c r="M90" s="31"/>
    </row>
    <row r="91" spans="1:13" x14ac:dyDescent="0.4">
      <c r="A91" s="30">
        <f>IF(Input_Lieferant!B98="","",Input_Lieferant!B98)</f>
        <v>90</v>
      </c>
      <c r="B91" s="30" t="str">
        <f t="shared" si="1"/>
        <v>CH</v>
      </c>
      <c r="C91" s="31"/>
      <c r="D91" s="31"/>
      <c r="E91" s="31"/>
      <c r="F91" s="31"/>
      <c r="G91" s="31"/>
      <c r="H91" s="31"/>
      <c r="I91" s="31"/>
      <c r="J91" s="31"/>
      <c r="K91" s="31"/>
      <c r="L91" s="31"/>
      <c r="M91" s="31"/>
    </row>
    <row r="92" spans="1:13" x14ac:dyDescent="0.4">
      <c r="A92" s="30">
        <f>IF(Input_Lieferant!B99="","",Input_Lieferant!B99)</f>
        <v>91</v>
      </c>
      <c r="B92" s="30" t="str">
        <f t="shared" si="1"/>
        <v>CH</v>
      </c>
      <c r="C92" s="31"/>
      <c r="D92" s="31"/>
      <c r="E92" s="31"/>
      <c r="F92" s="31"/>
      <c r="G92" s="31"/>
      <c r="H92" s="31"/>
      <c r="I92" s="31"/>
      <c r="J92" s="31"/>
      <c r="K92" s="31"/>
      <c r="L92" s="31"/>
      <c r="M92" s="31"/>
    </row>
    <row r="93" spans="1:13" x14ac:dyDescent="0.4">
      <c r="A93" s="30">
        <f>IF(Input_Lieferant!B100="","",Input_Lieferant!B100)</f>
        <v>92</v>
      </c>
      <c r="B93" s="30" t="str">
        <f t="shared" si="1"/>
        <v>CH</v>
      </c>
      <c r="C93" s="31"/>
      <c r="D93" s="31"/>
      <c r="E93" s="31"/>
      <c r="F93" s="31"/>
      <c r="G93" s="31"/>
      <c r="H93" s="31"/>
      <c r="I93" s="31"/>
      <c r="J93" s="31"/>
      <c r="K93" s="31"/>
      <c r="L93" s="31"/>
      <c r="M93" s="31"/>
    </row>
    <row r="94" spans="1:13" x14ac:dyDescent="0.4">
      <c r="A94" s="30">
        <f>IF(Input_Lieferant!B101="","",Input_Lieferant!B101)</f>
        <v>93</v>
      </c>
      <c r="B94" s="30" t="str">
        <f t="shared" si="1"/>
        <v>CH</v>
      </c>
      <c r="C94" s="31"/>
      <c r="D94" s="31"/>
      <c r="E94" s="31"/>
      <c r="F94" s="31"/>
      <c r="G94" s="31"/>
      <c r="H94" s="31"/>
      <c r="I94" s="31"/>
      <c r="J94" s="31"/>
      <c r="K94" s="31"/>
      <c r="L94" s="31"/>
      <c r="M94" s="31"/>
    </row>
    <row r="95" spans="1:13" x14ac:dyDescent="0.4">
      <c r="A95" s="30">
        <f>IF(Input_Lieferant!B102="","",Input_Lieferant!B102)</f>
        <v>94</v>
      </c>
      <c r="B95" s="30" t="str">
        <f t="shared" si="1"/>
        <v>CH</v>
      </c>
      <c r="C95" s="31"/>
      <c r="D95" s="31"/>
      <c r="E95" s="31"/>
      <c r="F95" s="31"/>
      <c r="G95" s="31"/>
      <c r="H95" s="31"/>
      <c r="I95" s="31"/>
      <c r="J95" s="31"/>
      <c r="K95" s="31"/>
      <c r="L95" s="31"/>
      <c r="M95" s="31"/>
    </row>
    <row r="96" spans="1:13" x14ac:dyDescent="0.4">
      <c r="A96" s="30">
        <f>IF(Input_Lieferant!B103="","",Input_Lieferant!B103)</f>
        <v>95</v>
      </c>
      <c r="B96" s="30" t="str">
        <f t="shared" si="1"/>
        <v>CH</v>
      </c>
      <c r="C96" s="31"/>
      <c r="D96" s="31"/>
      <c r="E96" s="31"/>
      <c r="F96" s="31"/>
      <c r="G96" s="31"/>
      <c r="H96" s="31"/>
      <c r="I96" s="31"/>
      <c r="J96" s="31"/>
      <c r="K96" s="31"/>
      <c r="L96" s="31"/>
      <c r="M96" s="31"/>
    </row>
    <row r="97" spans="1:13" x14ac:dyDescent="0.4">
      <c r="A97" s="30">
        <f>IF(Input_Lieferant!B104="","",Input_Lieferant!B104)</f>
        <v>96</v>
      </c>
      <c r="B97" s="30" t="str">
        <f t="shared" si="1"/>
        <v>CH</v>
      </c>
      <c r="C97" s="31"/>
      <c r="D97" s="31"/>
      <c r="E97" s="31"/>
      <c r="F97" s="31"/>
      <c r="G97" s="31"/>
      <c r="H97" s="31"/>
      <c r="I97" s="31"/>
      <c r="J97" s="31"/>
      <c r="K97" s="31"/>
      <c r="L97" s="31"/>
      <c r="M97" s="31"/>
    </row>
    <row r="98" spans="1:13" x14ac:dyDescent="0.4">
      <c r="A98" s="30">
        <f>IF(Input_Lieferant!B105="","",Input_Lieferant!B105)</f>
        <v>97</v>
      </c>
      <c r="B98" s="30" t="str">
        <f t="shared" si="1"/>
        <v>CH</v>
      </c>
      <c r="C98" s="31"/>
      <c r="D98" s="31"/>
      <c r="E98" s="31"/>
      <c r="F98" s="31"/>
      <c r="G98" s="31"/>
      <c r="H98" s="31"/>
      <c r="I98" s="31"/>
      <c r="J98" s="31"/>
      <c r="K98" s="31"/>
      <c r="L98" s="31"/>
      <c r="M98" s="31"/>
    </row>
    <row r="99" spans="1:13" x14ac:dyDescent="0.4">
      <c r="A99" s="30">
        <f>IF(Input_Lieferant!B106="","",Input_Lieferant!B106)</f>
        <v>98</v>
      </c>
      <c r="B99" s="30" t="str">
        <f t="shared" si="1"/>
        <v>CH</v>
      </c>
      <c r="C99" s="31"/>
      <c r="D99" s="31"/>
      <c r="E99" s="31"/>
      <c r="F99" s="31"/>
      <c r="G99" s="31"/>
      <c r="H99" s="31"/>
      <c r="I99" s="31"/>
      <c r="J99" s="31"/>
      <c r="K99" s="31"/>
      <c r="L99" s="31"/>
      <c r="M99" s="31"/>
    </row>
    <row r="100" spans="1:13" x14ac:dyDescent="0.4">
      <c r="A100" s="30">
        <f>IF(Input_Lieferant!B107="","",Input_Lieferant!B107)</f>
        <v>99</v>
      </c>
      <c r="B100" s="30" t="str">
        <f t="shared" si="1"/>
        <v>CH</v>
      </c>
      <c r="C100" s="31"/>
      <c r="D100" s="31"/>
      <c r="E100" s="31"/>
      <c r="F100" s="31"/>
      <c r="G100" s="31"/>
      <c r="H100" s="31"/>
      <c r="I100" s="31"/>
      <c r="J100" s="31"/>
      <c r="K100" s="31"/>
      <c r="L100" s="31"/>
      <c r="M100" s="31"/>
    </row>
    <row r="101" spans="1:13" x14ac:dyDescent="0.4">
      <c r="A101" s="30">
        <f>IF(Input_Lieferant!B108="","",Input_Lieferant!B108)</f>
        <v>100</v>
      </c>
      <c r="B101" s="30" t="str">
        <f t="shared" si="1"/>
        <v>CH</v>
      </c>
      <c r="C101" s="31"/>
      <c r="D101" s="31"/>
      <c r="E101" s="31"/>
      <c r="F101" s="31"/>
      <c r="G101" s="31"/>
      <c r="H101" s="31"/>
      <c r="I101" s="31"/>
      <c r="J101" s="31"/>
      <c r="K101" s="31"/>
      <c r="L101" s="31"/>
      <c r="M101" s="31"/>
    </row>
    <row r="102" spans="1:13" x14ac:dyDescent="0.4">
      <c r="A102" s="30">
        <f>IF(Input_Lieferant!B109="","",Input_Lieferant!B109)</f>
        <v>101</v>
      </c>
      <c r="B102" s="30" t="str">
        <f t="shared" si="1"/>
        <v>CH</v>
      </c>
      <c r="C102" s="31"/>
      <c r="D102" s="31"/>
      <c r="E102" s="31"/>
      <c r="F102" s="31"/>
      <c r="G102" s="31"/>
      <c r="H102" s="31"/>
      <c r="I102" s="31"/>
      <c r="J102" s="31"/>
      <c r="K102" s="31"/>
      <c r="L102" s="31"/>
      <c r="M102" s="31"/>
    </row>
    <row r="103" spans="1:13" x14ac:dyDescent="0.4">
      <c r="A103" s="30">
        <f>IF(Input_Lieferant!B110="","",Input_Lieferant!B110)</f>
        <v>102</v>
      </c>
      <c r="B103" s="30" t="str">
        <f t="shared" si="1"/>
        <v>CH</v>
      </c>
      <c r="C103" s="31"/>
      <c r="D103" s="31"/>
      <c r="E103" s="31"/>
      <c r="F103" s="31"/>
      <c r="G103" s="31"/>
      <c r="H103" s="31"/>
      <c r="I103" s="31"/>
      <c r="J103" s="31"/>
      <c r="K103" s="31"/>
      <c r="L103" s="31"/>
      <c r="M103" s="31"/>
    </row>
    <row r="104" spans="1:13" x14ac:dyDescent="0.4">
      <c r="A104" s="30">
        <f>IF(Input_Lieferant!B111="","",Input_Lieferant!B111)</f>
        <v>103</v>
      </c>
      <c r="B104" s="30" t="str">
        <f t="shared" si="1"/>
        <v>CH</v>
      </c>
      <c r="C104" s="31"/>
      <c r="D104" s="31"/>
      <c r="E104" s="31"/>
      <c r="F104" s="31"/>
      <c r="G104" s="31"/>
      <c r="H104" s="31"/>
      <c r="I104" s="31"/>
      <c r="J104" s="31"/>
      <c r="K104" s="31"/>
      <c r="L104" s="31"/>
      <c r="M104" s="31"/>
    </row>
    <row r="105" spans="1:13" x14ac:dyDescent="0.4">
      <c r="A105" s="30">
        <f>IF(Input_Lieferant!B112="","",Input_Lieferant!B112)</f>
        <v>104</v>
      </c>
      <c r="B105" s="30" t="str">
        <f t="shared" si="1"/>
        <v>CH</v>
      </c>
      <c r="C105" s="31"/>
      <c r="D105" s="31"/>
      <c r="E105" s="31"/>
      <c r="F105" s="31"/>
      <c r="G105" s="31"/>
      <c r="H105" s="31"/>
      <c r="I105" s="31"/>
      <c r="J105" s="31"/>
      <c r="K105" s="31"/>
      <c r="L105" s="31"/>
      <c r="M105" s="31"/>
    </row>
    <row r="106" spans="1:13" x14ac:dyDescent="0.4">
      <c r="A106" s="30">
        <f>IF(Input_Lieferant!B113="","",Input_Lieferant!B113)</f>
        <v>105</v>
      </c>
      <c r="B106" s="30" t="str">
        <f t="shared" si="1"/>
        <v>CH</v>
      </c>
      <c r="C106" s="31"/>
      <c r="D106" s="31"/>
      <c r="E106" s="31"/>
      <c r="F106" s="31"/>
      <c r="G106" s="31"/>
      <c r="H106" s="31"/>
      <c r="I106" s="31"/>
      <c r="J106" s="31"/>
      <c r="K106" s="31"/>
      <c r="L106" s="31"/>
      <c r="M106" s="31"/>
    </row>
    <row r="107" spans="1:13" x14ac:dyDescent="0.4">
      <c r="A107" s="30">
        <f>IF(Input_Lieferant!B114="","",Input_Lieferant!B114)</f>
        <v>106</v>
      </c>
      <c r="B107" s="30" t="str">
        <f t="shared" si="1"/>
        <v>CH</v>
      </c>
      <c r="C107" s="31"/>
      <c r="D107" s="31"/>
      <c r="E107" s="31"/>
      <c r="F107" s="31"/>
      <c r="G107" s="31"/>
      <c r="H107" s="31"/>
      <c r="I107" s="31"/>
      <c r="J107" s="31"/>
      <c r="K107" s="31"/>
      <c r="L107" s="31"/>
      <c r="M107" s="31"/>
    </row>
    <row r="108" spans="1:13" x14ac:dyDescent="0.4">
      <c r="A108" s="30">
        <f>IF(Input_Lieferant!B115="","",Input_Lieferant!B115)</f>
        <v>107</v>
      </c>
      <c r="B108" s="30" t="str">
        <f t="shared" si="1"/>
        <v>CH</v>
      </c>
      <c r="C108" s="31"/>
      <c r="D108" s="31"/>
      <c r="E108" s="31"/>
      <c r="F108" s="31"/>
      <c r="G108" s="31"/>
      <c r="H108" s="31"/>
      <c r="I108" s="31"/>
      <c r="J108" s="31"/>
      <c r="K108" s="31"/>
      <c r="L108" s="31"/>
      <c r="M108" s="31"/>
    </row>
    <row r="109" spans="1:13" x14ac:dyDescent="0.4">
      <c r="A109" s="30">
        <f>IF(Input_Lieferant!B116="","",Input_Lieferant!B116)</f>
        <v>108</v>
      </c>
      <c r="B109" s="30" t="str">
        <f t="shared" si="1"/>
        <v>CH</v>
      </c>
      <c r="C109" s="31"/>
      <c r="D109" s="31"/>
      <c r="E109" s="31"/>
      <c r="F109" s="31"/>
      <c r="G109" s="31"/>
      <c r="H109" s="31"/>
      <c r="I109" s="31"/>
      <c r="J109" s="31"/>
      <c r="K109" s="31"/>
      <c r="L109" s="31"/>
      <c r="M109" s="31"/>
    </row>
    <row r="110" spans="1:13" x14ac:dyDescent="0.4">
      <c r="A110" s="30">
        <f>IF(Input_Lieferant!B117="","",Input_Lieferant!B117)</f>
        <v>109</v>
      </c>
      <c r="B110" s="30" t="str">
        <f t="shared" si="1"/>
        <v>CH</v>
      </c>
      <c r="C110" s="31"/>
      <c r="D110" s="31"/>
      <c r="E110" s="31"/>
      <c r="F110" s="31"/>
      <c r="G110" s="31"/>
      <c r="H110" s="31"/>
      <c r="I110" s="31"/>
      <c r="J110" s="31"/>
      <c r="K110" s="31"/>
      <c r="L110" s="31"/>
      <c r="M110" s="31"/>
    </row>
    <row r="111" spans="1:13" x14ac:dyDescent="0.4">
      <c r="A111" s="30">
        <f>IF(Input_Lieferant!B118="","",Input_Lieferant!B118)</f>
        <v>110</v>
      </c>
      <c r="B111" s="30" t="str">
        <f t="shared" si="1"/>
        <v>CH</v>
      </c>
      <c r="C111" s="31"/>
      <c r="D111" s="31"/>
      <c r="E111" s="31"/>
      <c r="F111" s="31"/>
      <c r="G111" s="31"/>
      <c r="H111" s="31"/>
      <c r="I111" s="31"/>
      <c r="J111" s="31"/>
      <c r="K111" s="31"/>
      <c r="L111" s="31"/>
      <c r="M111" s="31"/>
    </row>
    <row r="112" spans="1:13" x14ac:dyDescent="0.4">
      <c r="A112" s="30">
        <f>IF(Input_Lieferant!B119="","",Input_Lieferant!B119)</f>
        <v>111</v>
      </c>
      <c r="B112" s="30" t="str">
        <f t="shared" si="1"/>
        <v>CH</v>
      </c>
      <c r="C112" s="31"/>
      <c r="D112" s="31"/>
      <c r="E112" s="31"/>
      <c r="F112" s="31"/>
      <c r="G112" s="31"/>
      <c r="H112" s="31"/>
      <c r="I112" s="31"/>
      <c r="J112" s="31"/>
      <c r="K112" s="31"/>
      <c r="L112" s="31"/>
      <c r="M112" s="31"/>
    </row>
    <row r="113" spans="1:13" x14ac:dyDescent="0.4">
      <c r="A113" s="30">
        <f>IF(Input_Lieferant!B120="","",Input_Lieferant!B120)</f>
        <v>112</v>
      </c>
      <c r="B113" s="30" t="str">
        <f t="shared" si="1"/>
        <v>CH</v>
      </c>
      <c r="C113" s="31"/>
      <c r="D113" s="31"/>
      <c r="E113" s="31"/>
      <c r="F113" s="31"/>
      <c r="G113" s="31"/>
      <c r="H113" s="31"/>
      <c r="I113" s="31"/>
      <c r="J113" s="31"/>
      <c r="K113" s="31"/>
      <c r="L113" s="31"/>
      <c r="M113" s="31"/>
    </row>
    <row r="114" spans="1:13" x14ac:dyDescent="0.4">
      <c r="A114" s="30">
        <f>IF(Input_Lieferant!B121="","",Input_Lieferant!B121)</f>
        <v>113</v>
      </c>
      <c r="B114" s="30" t="str">
        <f t="shared" si="1"/>
        <v>CH</v>
      </c>
      <c r="C114" s="31"/>
      <c r="D114" s="31"/>
      <c r="E114" s="31"/>
      <c r="F114" s="31"/>
      <c r="G114" s="31"/>
      <c r="H114" s="31"/>
      <c r="I114" s="31"/>
      <c r="J114" s="31"/>
      <c r="K114" s="31"/>
      <c r="L114" s="31"/>
      <c r="M114" s="31"/>
    </row>
    <row r="115" spans="1:13" x14ac:dyDescent="0.4">
      <c r="A115" s="30">
        <f>IF(Input_Lieferant!B122="","",Input_Lieferant!B122)</f>
        <v>114</v>
      </c>
      <c r="B115" s="30" t="str">
        <f t="shared" si="1"/>
        <v>CH</v>
      </c>
      <c r="C115" s="31"/>
      <c r="D115" s="31"/>
      <c r="E115" s="31"/>
      <c r="F115" s="31"/>
      <c r="G115" s="31"/>
      <c r="H115" s="31"/>
      <c r="I115" s="31"/>
      <c r="J115" s="31"/>
      <c r="K115" s="31"/>
      <c r="L115" s="31"/>
      <c r="M115" s="31"/>
    </row>
    <row r="116" spans="1:13" x14ac:dyDescent="0.4">
      <c r="A116" s="30">
        <f>IF(Input_Lieferant!B123="","",Input_Lieferant!B123)</f>
        <v>115</v>
      </c>
      <c r="B116" s="30" t="str">
        <f t="shared" si="1"/>
        <v>CH</v>
      </c>
      <c r="C116" s="31"/>
      <c r="D116" s="31"/>
      <c r="E116" s="31"/>
      <c r="F116" s="31"/>
      <c r="G116" s="31"/>
      <c r="H116" s="31"/>
      <c r="I116" s="31"/>
      <c r="J116" s="31"/>
      <c r="K116" s="31"/>
      <c r="L116" s="31"/>
      <c r="M116" s="31"/>
    </row>
    <row r="117" spans="1:13" x14ac:dyDescent="0.4">
      <c r="A117" s="30">
        <f>IF(Input_Lieferant!B124="","",Input_Lieferant!B124)</f>
        <v>116</v>
      </c>
      <c r="B117" s="30" t="str">
        <f t="shared" si="1"/>
        <v>CH</v>
      </c>
      <c r="C117" s="31"/>
      <c r="D117" s="31"/>
      <c r="E117" s="31"/>
      <c r="F117" s="31"/>
      <c r="G117" s="31"/>
      <c r="H117" s="31"/>
      <c r="I117" s="31"/>
      <c r="J117" s="31"/>
      <c r="K117" s="31"/>
      <c r="L117" s="31"/>
      <c r="M117" s="31"/>
    </row>
    <row r="118" spans="1:13" x14ac:dyDescent="0.4">
      <c r="A118" s="30">
        <f>IF(Input_Lieferant!B125="","",Input_Lieferant!B125)</f>
        <v>117</v>
      </c>
      <c r="B118" s="30" t="str">
        <f t="shared" si="1"/>
        <v>CH</v>
      </c>
      <c r="C118" s="31"/>
      <c r="D118" s="31"/>
      <c r="E118" s="31"/>
      <c r="F118" s="31"/>
      <c r="G118" s="31"/>
      <c r="H118" s="31"/>
      <c r="I118" s="31"/>
      <c r="J118" s="31"/>
      <c r="K118" s="31"/>
      <c r="L118" s="31"/>
      <c r="M118" s="31"/>
    </row>
    <row r="119" spans="1:13" x14ac:dyDescent="0.4">
      <c r="A119" s="30">
        <f>IF(Input_Lieferant!B126="","",Input_Lieferant!B126)</f>
        <v>118</v>
      </c>
      <c r="B119" s="30" t="str">
        <f t="shared" si="1"/>
        <v>CH</v>
      </c>
      <c r="C119" s="31"/>
      <c r="D119" s="31"/>
      <c r="E119" s="31"/>
      <c r="F119" s="31"/>
      <c r="G119" s="31"/>
      <c r="H119" s="31"/>
      <c r="I119" s="31"/>
      <c r="J119" s="31"/>
      <c r="K119" s="31"/>
      <c r="L119" s="31"/>
      <c r="M119" s="31"/>
    </row>
    <row r="120" spans="1:13" x14ac:dyDescent="0.4">
      <c r="A120" s="30">
        <f>IF(Input_Lieferant!B127="","",Input_Lieferant!B127)</f>
        <v>119</v>
      </c>
      <c r="B120" s="30" t="str">
        <f t="shared" si="1"/>
        <v>CH</v>
      </c>
      <c r="C120" s="31"/>
      <c r="D120" s="31"/>
      <c r="E120" s="31"/>
      <c r="F120" s="31"/>
      <c r="G120" s="31"/>
      <c r="H120" s="31"/>
      <c r="I120" s="31"/>
      <c r="J120" s="31"/>
      <c r="K120" s="31"/>
      <c r="L120" s="31"/>
      <c r="M120" s="31"/>
    </row>
    <row r="121" spans="1:13" x14ac:dyDescent="0.4">
      <c r="A121" s="30">
        <f>IF(Input_Lieferant!B128="","",Input_Lieferant!B128)</f>
        <v>120</v>
      </c>
      <c r="B121" s="30" t="str">
        <f t="shared" si="1"/>
        <v>CH</v>
      </c>
      <c r="C121" s="31"/>
      <c r="D121" s="31"/>
      <c r="E121" s="31"/>
      <c r="F121" s="31"/>
      <c r="G121" s="31"/>
      <c r="H121" s="31"/>
      <c r="I121" s="31"/>
      <c r="J121" s="31"/>
      <c r="K121" s="31"/>
      <c r="L121" s="31"/>
      <c r="M121" s="31"/>
    </row>
    <row r="122" spans="1:13" x14ac:dyDescent="0.4">
      <c r="A122" s="30">
        <f>IF(Input_Lieferant!B129="","",Input_Lieferant!B129)</f>
        <v>121</v>
      </c>
      <c r="B122" s="30" t="str">
        <f t="shared" si="1"/>
        <v>CH</v>
      </c>
      <c r="C122" s="31"/>
      <c r="D122" s="31"/>
      <c r="E122" s="31"/>
      <c r="F122" s="31"/>
      <c r="G122" s="31"/>
      <c r="H122" s="31"/>
      <c r="I122" s="31"/>
      <c r="J122" s="31"/>
      <c r="K122" s="31"/>
      <c r="L122" s="31"/>
      <c r="M122" s="31"/>
    </row>
    <row r="123" spans="1:13" x14ac:dyDescent="0.4">
      <c r="A123" s="30">
        <f>IF(Input_Lieferant!B130="","",Input_Lieferant!B130)</f>
        <v>122</v>
      </c>
      <c r="B123" s="30" t="str">
        <f t="shared" si="1"/>
        <v>CH</v>
      </c>
      <c r="C123" s="31"/>
      <c r="D123" s="31"/>
      <c r="E123" s="31"/>
      <c r="F123" s="31"/>
      <c r="G123" s="31"/>
      <c r="H123" s="31"/>
      <c r="I123" s="31"/>
      <c r="J123" s="31"/>
      <c r="K123" s="31"/>
      <c r="L123" s="31"/>
      <c r="M123" s="31"/>
    </row>
    <row r="124" spans="1:13" x14ac:dyDescent="0.4">
      <c r="A124" s="30">
        <f>IF(Input_Lieferant!B131="","",Input_Lieferant!B131)</f>
        <v>123</v>
      </c>
      <c r="B124" s="30" t="str">
        <f t="shared" si="1"/>
        <v>CH</v>
      </c>
      <c r="C124" s="31"/>
      <c r="D124" s="31"/>
      <c r="E124" s="31"/>
      <c r="F124" s="31"/>
      <c r="G124" s="31"/>
      <c r="H124" s="31"/>
      <c r="I124" s="31"/>
      <c r="J124" s="31"/>
      <c r="K124" s="31"/>
      <c r="L124" s="31"/>
      <c r="M124" s="31"/>
    </row>
    <row r="125" spans="1:13" x14ac:dyDescent="0.4">
      <c r="A125" s="30">
        <f>IF(Input_Lieferant!B132="","",Input_Lieferant!B132)</f>
        <v>124</v>
      </c>
      <c r="B125" s="30" t="str">
        <f t="shared" si="1"/>
        <v>CH</v>
      </c>
      <c r="C125" s="31"/>
      <c r="D125" s="31"/>
      <c r="E125" s="31"/>
      <c r="F125" s="31"/>
      <c r="G125" s="31"/>
      <c r="H125" s="31"/>
      <c r="I125" s="31"/>
      <c r="J125" s="31"/>
      <c r="K125" s="31"/>
      <c r="L125" s="31"/>
      <c r="M125" s="31"/>
    </row>
    <row r="126" spans="1:13" x14ac:dyDescent="0.4">
      <c r="A126" s="30">
        <f>IF(Input_Lieferant!B133="","",Input_Lieferant!B133)</f>
        <v>125</v>
      </c>
      <c r="B126" s="30" t="str">
        <f t="shared" si="1"/>
        <v>CH</v>
      </c>
      <c r="C126" s="31"/>
      <c r="D126" s="31"/>
      <c r="E126" s="31"/>
      <c r="F126" s="31"/>
      <c r="G126" s="31"/>
      <c r="H126" s="31"/>
      <c r="I126" s="31"/>
      <c r="J126" s="31"/>
      <c r="K126" s="31"/>
      <c r="L126" s="31"/>
      <c r="M126" s="31"/>
    </row>
    <row r="127" spans="1:13" x14ac:dyDescent="0.4">
      <c r="A127" s="30">
        <f>IF(Input_Lieferant!B134="","",Input_Lieferant!B134)</f>
        <v>126</v>
      </c>
      <c r="B127" s="30" t="str">
        <f t="shared" si="1"/>
        <v>CH</v>
      </c>
      <c r="C127" s="31"/>
      <c r="D127" s="31"/>
      <c r="E127" s="31"/>
      <c r="F127" s="31"/>
      <c r="G127" s="31"/>
      <c r="H127" s="31"/>
      <c r="I127" s="31"/>
      <c r="J127" s="31"/>
      <c r="K127" s="31"/>
      <c r="L127" s="31"/>
      <c r="M127" s="31"/>
    </row>
    <row r="128" spans="1:13" x14ac:dyDescent="0.4">
      <c r="A128" s="30">
        <f>IF(Input_Lieferant!B135="","",Input_Lieferant!B135)</f>
        <v>127</v>
      </c>
      <c r="B128" s="30" t="str">
        <f t="shared" si="1"/>
        <v>CH</v>
      </c>
      <c r="C128" s="31"/>
      <c r="D128" s="31"/>
      <c r="E128" s="31"/>
      <c r="F128" s="31"/>
      <c r="G128" s="31"/>
      <c r="H128" s="31"/>
      <c r="I128" s="31"/>
      <c r="J128" s="31"/>
      <c r="K128" s="31"/>
      <c r="L128" s="31"/>
      <c r="M128" s="31"/>
    </row>
    <row r="129" spans="1:13" x14ac:dyDescent="0.4">
      <c r="A129" s="30">
        <f>IF(Input_Lieferant!B136="","",Input_Lieferant!B136)</f>
        <v>128</v>
      </c>
      <c r="B129" s="30" t="str">
        <f t="shared" si="1"/>
        <v>CH</v>
      </c>
      <c r="C129" s="31"/>
      <c r="D129" s="31"/>
      <c r="E129" s="31"/>
      <c r="F129" s="31"/>
      <c r="G129" s="31"/>
      <c r="H129" s="31"/>
      <c r="I129" s="31"/>
      <c r="J129" s="31"/>
      <c r="K129" s="31"/>
      <c r="L129" s="31"/>
      <c r="M129" s="31"/>
    </row>
    <row r="130" spans="1:13" x14ac:dyDescent="0.4">
      <c r="A130" s="30">
        <f>IF(Input_Lieferant!B137="","",Input_Lieferant!B137)</f>
        <v>129</v>
      </c>
      <c r="B130" s="30" t="str">
        <f t="shared" si="1"/>
        <v>CH</v>
      </c>
      <c r="C130" s="31"/>
      <c r="D130" s="31"/>
      <c r="E130" s="31"/>
      <c r="F130" s="31"/>
      <c r="G130" s="31"/>
      <c r="H130" s="31"/>
      <c r="I130" s="31"/>
      <c r="J130" s="31"/>
      <c r="K130" s="31"/>
      <c r="L130" s="31"/>
      <c r="M130" s="31"/>
    </row>
    <row r="131" spans="1:13" x14ac:dyDescent="0.4">
      <c r="A131" s="30">
        <f>IF(Input_Lieferant!B138="","",Input_Lieferant!B138)</f>
        <v>130</v>
      </c>
      <c r="B131" s="30" t="str">
        <f t="shared" ref="B131:B151" si="2">IF(A131&lt;&gt;"", "CH", "")</f>
        <v>CH</v>
      </c>
      <c r="C131" s="31"/>
      <c r="D131" s="31"/>
      <c r="E131" s="31"/>
      <c r="F131" s="31"/>
      <c r="G131" s="31"/>
      <c r="H131" s="31"/>
      <c r="I131" s="31"/>
      <c r="J131" s="31"/>
      <c r="K131" s="31"/>
      <c r="L131" s="31"/>
      <c r="M131" s="31"/>
    </row>
    <row r="132" spans="1:13" x14ac:dyDescent="0.4">
      <c r="A132" s="30">
        <f>IF(Input_Lieferant!B139="","",Input_Lieferant!B139)</f>
        <v>131</v>
      </c>
      <c r="B132" s="30" t="str">
        <f t="shared" si="2"/>
        <v>CH</v>
      </c>
      <c r="C132" s="31"/>
      <c r="D132" s="31"/>
      <c r="E132" s="31"/>
      <c r="F132" s="31"/>
      <c r="G132" s="31"/>
      <c r="H132" s="31"/>
      <c r="I132" s="31"/>
      <c r="J132" s="31"/>
      <c r="K132" s="31"/>
      <c r="L132" s="31"/>
      <c r="M132" s="31"/>
    </row>
    <row r="133" spans="1:13" x14ac:dyDescent="0.4">
      <c r="A133" s="30">
        <f>IF(Input_Lieferant!B140="","",Input_Lieferant!B140)</f>
        <v>132</v>
      </c>
      <c r="B133" s="30" t="str">
        <f t="shared" si="2"/>
        <v>CH</v>
      </c>
      <c r="C133" s="31"/>
      <c r="D133" s="31"/>
      <c r="E133" s="31"/>
      <c r="F133" s="31"/>
      <c r="G133" s="31"/>
      <c r="H133" s="31"/>
      <c r="I133" s="31"/>
      <c r="J133" s="31"/>
      <c r="K133" s="31"/>
      <c r="L133" s="31"/>
      <c r="M133" s="31"/>
    </row>
    <row r="134" spans="1:13" x14ac:dyDescent="0.4">
      <c r="A134" s="30">
        <f>IF(Input_Lieferant!B141="","",Input_Lieferant!B141)</f>
        <v>133</v>
      </c>
      <c r="B134" s="30" t="str">
        <f t="shared" si="2"/>
        <v>CH</v>
      </c>
      <c r="C134" s="31"/>
      <c r="D134" s="31"/>
      <c r="E134" s="31"/>
      <c r="F134" s="31"/>
      <c r="G134" s="31"/>
      <c r="H134" s="31"/>
      <c r="I134" s="31"/>
      <c r="J134" s="31"/>
      <c r="K134" s="31"/>
      <c r="L134" s="31"/>
      <c r="M134" s="31"/>
    </row>
    <row r="135" spans="1:13" x14ac:dyDescent="0.4">
      <c r="A135" s="30">
        <f>IF(Input_Lieferant!B142="","",Input_Lieferant!B142)</f>
        <v>134</v>
      </c>
      <c r="B135" s="30" t="str">
        <f t="shared" si="2"/>
        <v>CH</v>
      </c>
      <c r="C135" s="31"/>
      <c r="D135" s="31"/>
      <c r="E135" s="31"/>
      <c r="F135" s="31"/>
      <c r="G135" s="31"/>
      <c r="H135" s="31"/>
      <c r="I135" s="31"/>
      <c r="J135" s="31"/>
      <c r="K135" s="31"/>
      <c r="L135" s="31"/>
      <c r="M135" s="31"/>
    </row>
    <row r="136" spans="1:13" x14ac:dyDescent="0.4">
      <c r="A136" s="30">
        <f>IF(Input_Lieferant!B143="","",Input_Lieferant!B143)</f>
        <v>135</v>
      </c>
      <c r="B136" s="30" t="str">
        <f t="shared" si="2"/>
        <v>CH</v>
      </c>
      <c r="C136" s="31"/>
      <c r="D136" s="31"/>
      <c r="E136" s="31"/>
      <c r="F136" s="31"/>
      <c r="G136" s="31"/>
      <c r="H136" s="31"/>
      <c r="I136" s="31"/>
      <c r="J136" s="31"/>
      <c r="K136" s="31"/>
      <c r="L136" s="31"/>
      <c r="M136" s="31"/>
    </row>
    <row r="137" spans="1:13" x14ac:dyDescent="0.4">
      <c r="A137" s="30">
        <f>IF(Input_Lieferant!B144="","",Input_Lieferant!B144)</f>
        <v>136</v>
      </c>
      <c r="B137" s="30" t="str">
        <f t="shared" si="2"/>
        <v>CH</v>
      </c>
      <c r="C137" s="31"/>
      <c r="D137" s="31"/>
      <c r="E137" s="31"/>
      <c r="F137" s="31"/>
      <c r="G137" s="31"/>
      <c r="H137" s="31"/>
      <c r="I137" s="31"/>
      <c r="J137" s="31"/>
      <c r="K137" s="31"/>
      <c r="L137" s="31"/>
      <c r="M137" s="31"/>
    </row>
    <row r="138" spans="1:13" x14ac:dyDescent="0.4">
      <c r="A138" s="30">
        <f>IF(Input_Lieferant!B145="","",Input_Lieferant!B145)</f>
        <v>137</v>
      </c>
      <c r="B138" s="30" t="str">
        <f t="shared" si="2"/>
        <v>CH</v>
      </c>
      <c r="C138" s="31"/>
      <c r="D138" s="31"/>
      <c r="E138" s="31"/>
      <c r="F138" s="31"/>
      <c r="G138" s="31"/>
      <c r="H138" s="31"/>
      <c r="I138" s="31"/>
      <c r="J138" s="31"/>
      <c r="K138" s="31"/>
      <c r="L138" s="31"/>
      <c r="M138" s="31"/>
    </row>
    <row r="139" spans="1:13" x14ac:dyDescent="0.4">
      <c r="A139" s="30">
        <f>IF(Input_Lieferant!B146="","",Input_Lieferant!B146)</f>
        <v>138</v>
      </c>
      <c r="B139" s="30" t="str">
        <f t="shared" si="2"/>
        <v>CH</v>
      </c>
      <c r="C139" s="31"/>
      <c r="D139" s="31"/>
      <c r="E139" s="31"/>
      <c r="F139" s="31"/>
      <c r="G139" s="31"/>
      <c r="H139" s="31"/>
      <c r="I139" s="31"/>
      <c r="J139" s="31"/>
      <c r="K139" s="31"/>
      <c r="L139" s="31"/>
      <c r="M139" s="31"/>
    </row>
    <row r="140" spans="1:13" x14ac:dyDescent="0.4">
      <c r="A140" s="30">
        <f>IF(Input_Lieferant!B147="","",Input_Lieferant!B147)</f>
        <v>139</v>
      </c>
      <c r="B140" s="30" t="str">
        <f t="shared" si="2"/>
        <v>CH</v>
      </c>
      <c r="C140" s="31"/>
      <c r="D140" s="31"/>
      <c r="E140" s="31"/>
      <c r="F140" s="31"/>
      <c r="G140" s="31"/>
      <c r="H140" s="31"/>
      <c r="I140" s="31"/>
      <c r="J140" s="31"/>
      <c r="K140" s="31"/>
      <c r="L140" s="31"/>
      <c r="M140" s="31"/>
    </row>
    <row r="141" spans="1:13" x14ac:dyDescent="0.4">
      <c r="A141" s="30">
        <f>IF(Input_Lieferant!B148="","",Input_Lieferant!B148)</f>
        <v>140</v>
      </c>
      <c r="B141" s="30" t="str">
        <f t="shared" si="2"/>
        <v>CH</v>
      </c>
      <c r="C141" s="31"/>
      <c r="D141" s="31"/>
      <c r="E141" s="31"/>
      <c r="F141" s="31"/>
      <c r="G141" s="31"/>
      <c r="H141" s="31"/>
      <c r="I141" s="31"/>
      <c r="J141" s="31"/>
      <c r="K141" s="31"/>
      <c r="L141" s="31"/>
      <c r="M141" s="31"/>
    </row>
    <row r="142" spans="1:13" x14ac:dyDescent="0.4">
      <c r="A142" s="30">
        <f>IF(Input_Lieferant!B149="","",Input_Lieferant!B149)</f>
        <v>141</v>
      </c>
      <c r="B142" s="30" t="str">
        <f t="shared" si="2"/>
        <v>CH</v>
      </c>
      <c r="C142" s="31"/>
      <c r="D142" s="31"/>
      <c r="E142" s="31"/>
      <c r="F142" s="31"/>
      <c r="G142" s="31"/>
      <c r="H142" s="31"/>
      <c r="I142" s="31"/>
      <c r="J142" s="31"/>
      <c r="K142" s="31"/>
      <c r="L142" s="31"/>
      <c r="M142" s="31"/>
    </row>
    <row r="143" spans="1:13" x14ac:dyDescent="0.4">
      <c r="A143" s="30">
        <f>IF(Input_Lieferant!B150="","",Input_Lieferant!B150)</f>
        <v>142</v>
      </c>
      <c r="B143" s="30" t="str">
        <f t="shared" si="2"/>
        <v>CH</v>
      </c>
      <c r="C143" s="31"/>
      <c r="D143" s="31"/>
      <c r="E143" s="31"/>
      <c r="F143" s="31"/>
      <c r="G143" s="31"/>
      <c r="H143" s="31"/>
      <c r="I143" s="31"/>
      <c r="J143" s="31"/>
      <c r="K143" s="31"/>
      <c r="L143" s="31"/>
      <c r="M143" s="31"/>
    </row>
    <row r="144" spans="1:13" x14ac:dyDescent="0.4">
      <c r="A144" s="30">
        <f>IF(Input_Lieferant!B151="","",Input_Lieferant!B151)</f>
        <v>143</v>
      </c>
      <c r="B144" s="30" t="str">
        <f t="shared" si="2"/>
        <v>CH</v>
      </c>
      <c r="C144" s="31"/>
      <c r="D144" s="31"/>
      <c r="E144" s="31"/>
      <c r="F144" s="31"/>
      <c r="G144" s="31"/>
      <c r="H144" s="31"/>
      <c r="I144" s="31"/>
      <c r="J144" s="31"/>
      <c r="K144" s="31"/>
      <c r="L144" s="31"/>
      <c r="M144" s="31"/>
    </row>
    <row r="145" spans="1:317" x14ac:dyDescent="0.4">
      <c r="A145" s="30">
        <f>IF(Input_Lieferant!B152="","",Input_Lieferant!B152)</f>
        <v>144</v>
      </c>
      <c r="B145" s="30" t="str">
        <f t="shared" si="2"/>
        <v>CH</v>
      </c>
      <c r="C145" s="31"/>
      <c r="D145" s="31"/>
      <c r="E145" s="31"/>
      <c r="F145" s="31"/>
      <c r="G145" s="31"/>
      <c r="H145" s="31"/>
      <c r="I145" s="31"/>
      <c r="J145" s="31"/>
      <c r="K145" s="31"/>
      <c r="L145" s="31"/>
      <c r="M145" s="31"/>
    </row>
    <row r="146" spans="1:317" x14ac:dyDescent="0.4">
      <c r="A146" s="30">
        <f>IF(Input_Lieferant!B153="","",Input_Lieferant!B153)</f>
        <v>145</v>
      </c>
      <c r="B146" s="30" t="str">
        <f t="shared" si="2"/>
        <v>CH</v>
      </c>
      <c r="C146" s="31"/>
      <c r="D146" s="31"/>
      <c r="E146" s="31"/>
      <c r="F146" s="31"/>
      <c r="G146" s="31"/>
      <c r="H146" s="31"/>
      <c r="I146" s="31"/>
      <c r="J146" s="31"/>
      <c r="K146" s="31"/>
      <c r="L146" s="31"/>
      <c r="M146" s="31"/>
    </row>
    <row r="147" spans="1:317" x14ac:dyDescent="0.4">
      <c r="A147" s="30">
        <f>IF(Input_Lieferant!B154="","",Input_Lieferant!B154)</f>
        <v>146</v>
      </c>
      <c r="B147" s="30" t="str">
        <f t="shared" si="2"/>
        <v>CH</v>
      </c>
      <c r="C147" s="31"/>
      <c r="D147" s="31"/>
      <c r="E147" s="31"/>
      <c r="F147" s="31"/>
      <c r="G147" s="31"/>
      <c r="H147" s="31"/>
      <c r="I147" s="31"/>
      <c r="J147" s="31"/>
      <c r="K147" s="31"/>
      <c r="L147" s="31"/>
      <c r="M147" s="31"/>
    </row>
    <row r="148" spans="1:317" x14ac:dyDescent="0.4">
      <c r="A148" s="30">
        <f>IF(Input_Lieferant!B155="","",Input_Lieferant!B155)</f>
        <v>147</v>
      </c>
      <c r="B148" s="30" t="str">
        <f t="shared" si="2"/>
        <v>CH</v>
      </c>
      <c r="C148" s="31"/>
      <c r="D148" s="31"/>
      <c r="E148" s="31"/>
      <c r="F148" s="31"/>
      <c r="G148" s="31"/>
      <c r="H148" s="31"/>
      <c r="I148" s="31"/>
      <c r="J148" s="31"/>
      <c r="K148" s="31"/>
      <c r="L148" s="31"/>
      <c r="M148" s="31"/>
    </row>
    <row r="149" spans="1:317" x14ac:dyDescent="0.4">
      <c r="A149" s="30">
        <f>IF(Input_Lieferant!B156="","",Input_Lieferant!B156)</f>
        <v>148</v>
      </c>
      <c r="B149" s="30" t="str">
        <f t="shared" si="2"/>
        <v>CH</v>
      </c>
      <c r="C149" s="31"/>
      <c r="D149" s="31"/>
      <c r="E149" s="31"/>
      <c r="F149" s="31"/>
      <c r="G149" s="31"/>
      <c r="H149" s="31"/>
      <c r="I149" s="31"/>
      <c r="J149" s="31"/>
      <c r="K149" s="31"/>
      <c r="L149" s="31"/>
      <c r="M149" s="31"/>
    </row>
    <row r="150" spans="1:317" x14ac:dyDescent="0.4">
      <c r="A150" s="30">
        <f>IF(Input_Lieferant!B157="","",Input_Lieferant!B157)</f>
        <v>149</v>
      </c>
      <c r="B150" s="30" t="str">
        <f t="shared" si="2"/>
        <v>CH</v>
      </c>
      <c r="C150" s="31"/>
      <c r="D150" s="31"/>
      <c r="E150" s="31"/>
      <c r="F150" s="31"/>
      <c r="G150" s="31"/>
      <c r="H150" s="31"/>
      <c r="I150" s="31"/>
      <c r="J150" s="31"/>
      <c r="K150" s="31"/>
      <c r="L150" s="31"/>
      <c r="M150" s="31"/>
    </row>
    <row r="151" spans="1:317" x14ac:dyDescent="0.4">
      <c r="A151" s="30">
        <f>IF(Input_Lieferant!B158="","",Input_Lieferant!B158)</f>
        <v>150</v>
      </c>
      <c r="B151" s="30" t="str">
        <f t="shared" si="2"/>
        <v>CH</v>
      </c>
      <c r="C151" s="31"/>
      <c r="D151" s="31"/>
      <c r="E151" s="31"/>
      <c r="F151" s="31"/>
      <c r="G151" s="31"/>
      <c r="H151" s="31"/>
      <c r="I151" s="31"/>
      <c r="J151" s="31"/>
      <c r="K151" s="31"/>
      <c r="L151" s="31"/>
      <c r="M151" s="31"/>
    </row>
    <row r="152" spans="1:317"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O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Y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defaultColWidth="9.3046875" defaultRowHeight="12.45" x14ac:dyDescent="0.4"/>
  <cols>
    <col min="1" max="3" width="16.69140625" style="11" customWidth="1"/>
    <col min="4" max="4" width="41" style="14" customWidth="1"/>
    <col min="5" max="16384" width="9.3046875" style="8"/>
  </cols>
  <sheetData>
    <row r="1" spans="1:4" s="10" customFormat="1" ht="30" customHeight="1" x14ac:dyDescent="0.4">
      <c r="A1" s="15" t="s">
        <v>170</v>
      </c>
      <c r="B1" s="15" t="s">
        <v>171</v>
      </c>
      <c r="C1" s="15" t="s">
        <v>172</v>
      </c>
      <c r="D1" s="16" t="s">
        <v>173</v>
      </c>
    </row>
    <row r="2" spans="1:4" ht="15" customHeight="1" x14ac:dyDescent="0.4">
      <c r="A2" s="11" t="s">
        <v>174</v>
      </c>
      <c r="B2" s="11" t="s">
        <v>175</v>
      </c>
      <c r="C2" s="11" t="s">
        <v>176</v>
      </c>
      <c r="D2" s="14" t="s">
        <v>177</v>
      </c>
    </row>
    <row r="3" spans="1:4" ht="15" customHeight="1" x14ac:dyDescent="0.4">
      <c r="A3" s="11" t="s">
        <v>178</v>
      </c>
      <c r="B3" s="11" t="s">
        <v>179</v>
      </c>
      <c r="C3" s="11" t="s">
        <v>180</v>
      </c>
      <c r="D3" s="14" t="s">
        <v>181</v>
      </c>
    </row>
    <row r="4" spans="1:4" ht="15" customHeight="1" x14ac:dyDescent="0.4">
      <c r="A4" s="12" t="s">
        <v>182</v>
      </c>
      <c r="B4" s="11" t="s">
        <v>183</v>
      </c>
      <c r="C4" s="11" t="s">
        <v>184</v>
      </c>
      <c r="D4" s="14" t="s">
        <v>185</v>
      </c>
    </row>
    <row r="5" spans="1:4" ht="15" customHeight="1" x14ac:dyDescent="0.4">
      <c r="A5" s="11" t="s">
        <v>186</v>
      </c>
      <c r="B5" s="11" t="s">
        <v>187</v>
      </c>
      <c r="C5" s="11" t="s">
        <v>188</v>
      </c>
      <c r="D5" s="14" t="s">
        <v>189</v>
      </c>
    </row>
    <row r="6" spans="1:4" ht="15" customHeight="1" x14ac:dyDescent="0.4">
      <c r="A6" s="11" t="s">
        <v>190</v>
      </c>
      <c r="B6" s="11" t="s">
        <v>191</v>
      </c>
      <c r="C6" s="11" t="s">
        <v>192</v>
      </c>
      <c r="D6" s="14" t="s">
        <v>193</v>
      </c>
    </row>
    <row r="7" spans="1:4" ht="15" customHeight="1" x14ac:dyDescent="0.4">
      <c r="A7" s="11" t="s">
        <v>194</v>
      </c>
      <c r="B7" s="11" t="s">
        <v>195</v>
      </c>
      <c r="C7" s="11" t="s">
        <v>196</v>
      </c>
      <c r="D7" s="14" t="s">
        <v>197</v>
      </c>
    </row>
    <row r="8" spans="1:4" ht="15" customHeight="1" x14ac:dyDescent="0.4">
      <c r="A8" s="11" t="s">
        <v>198</v>
      </c>
      <c r="B8" s="11" t="s">
        <v>199</v>
      </c>
      <c r="C8" s="11" t="s">
        <v>200</v>
      </c>
      <c r="D8" s="14" t="s">
        <v>201</v>
      </c>
    </row>
    <row r="9" spans="1:4" ht="15" customHeight="1" x14ac:dyDescent="0.4">
      <c r="A9" s="11" t="s">
        <v>202</v>
      </c>
      <c r="B9" s="11" t="s">
        <v>203</v>
      </c>
      <c r="C9" s="11" t="s">
        <v>204</v>
      </c>
      <c r="D9" s="14" t="s">
        <v>205</v>
      </c>
    </row>
    <row r="10" spans="1:4" ht="15" customHeight="1" x14ac:dyDescent="0.4">
      <c r="A10" s="11" t="s">
        <v>206</v>
      </c>
      <c r="B10" s="11" t="s">
        <v>207</v>
      </c>
      <c r="C10" s="11" t="s">
        <v>208</v>
      </c>
      <c r="D10" s="14" t="s">
        <v>205</v>
      </c>
    </row>
    <row r="11" spans="1:4" ht="15" customHeight="1" x14ac:dyDescent="0.4">
      <c r="A11" s="11" t="s">
        <v>209</v>
      </c>
      <c r="B11" s="11" t="s">
        <v>210</v>
      </c>
      <c r="C11" s="11" t="s">
        <v>211</v>
      </c>
      <c r="D11" s="14" t="s">
        <v>212</v>
      </c>
    </row>
    <row r="12" spans="1:4" ht="15" customHeight="1" x14ac:dyDescent="0.4">
      <c r="A12" s="11" t="s">
        <v>213</v>
      </c>
      <c r="B12" s="11" t="s">
        <v>214</v>
      </c>
      <c r="C12" s="11" t="s">
        <v>215</v>
      </c>
      <c r="D12" s="14" t="s">
        <v>216</v>
      </c>
    </row>
    <row r="13" spans="1:4" ht="15" customHeight="1" x14ac:dyDescent="0.4">
      <c r="A13" s="11" t="s">
        <v>217</v>
      </c>
      <c r="B13" s="11" t="s">
        <v>218</v>
      </c>
      <c r="C13" s="11" t="s">
        <v>219</v>
      </c>
      <c r="D13" s="14" t="s">
        <v>220</v>
      </c>
    </row>
    <row r="14" spans="1:4" ht="15" customHeight="1" x14ac:dyDescent="0.4">
      <c r="A14" s="11" t="s">
        <v>221</v>
      </c>
      <c r="B14" s="11" t="s">
        <v>222</v>
      </c>
      <c r="C14" s="11" t="s">
        <v>223</v>
      </c>
      <c r="D14" s="14" t="s">
        <v>224</v>
      </c>
    </row>
    <row r="15" spans="1:4" ht="15" customHeight="1" x14ac:dyDescent="0.4">
      <c r="A15" s="11" t="s">
        <v>225</v>
      </c>
      <c r="B15" s="11" t="s">
        <v>226</v>
      </c>
      <c r="C15" s="11" t="s">
        <v>227</v>
      </c>
      <c r="D15" s="14" t="s">
        <v>228</v>
      </c>
    </row>
    <row r="16" spans="1:4" ht="15" customHeight="1" x14ac:dyDescent="0.4">
      <c r="A16" s="11" t="s">
        <v>229</v>
      </c>
      <c r="B16" s="11" t="s">
        <v>230</v>
      </c>
      <c r="C16" s="11" t="s">
        <v>231</v>
      </c>
      <c r="D16" s="14" t="s">
        <v>232</v>
      </c>
    </row>
    <row r="17" spans="1:4" ht="15" customHeight="1" x14ac:dyDescent="0.4">
      <c r="A17" s="11" t="s">
        <v>233</v>
      </c>
      <c r="B17" s="11" t="s">
        <v>234</v>
      </c>
      <c r="C17" s="11" t="s">
        <v>235</v>
      </c>
      <c r="D17" s="14" t="s">
        <v>232</v>
      </c>
    </row>
    <row r="18" spans="1:4" ht="15" customHeight="1" x14ac:dyDescent="0.4">
      <c r="A18" s="11" t="s">
        <v>236</v>
      </c>
      <c r="B18" s="11" t="s">
        <v>237</v>
      </c>
      <c r="C18" s="11" t="s">
        <v>238</v>
      </c>
      <c r="D18" s="14" t="s">
        <v>232</v>
      </c>
    </row>
    <row r="19" spans="1:4" ht="15" customHeight="1" x14ac:dyDescent="0.4">
      <c r="A19" s="11" t="s">
        <v>239</v>
      </c>
      <c r="B19" s="11" t="s">
        <v>240</v>
      </c>
      <c r="C19" s="11" t="s">
        <v>241</v>
      </c>
      <c r="D19" s="14" t="s">
        <v>242</v>
      </c>
    </row>
    <row r="20" spans="1:4" ht="15" customHeight="1" x14ac:dyDescent="0.4">
      <c r="A20" s="11" t="s">
        <v>243</v>
      </c>
      <c r="B20" s="11" t="s">
        <v>244</v>
      </c>
      <c r="C20" s="11" t="s">
        <v>245</v>
      </c>
      <c r="D20" s="14" t="s">
        <v>246</v>
      </c>
    </row>
    <row r="21" spans="1:4" ht="15" customHeight="1" x14ac:dyDescent="0.4">
      <c r="A21" s="11" t="s">
        <v>247</v>
      </c>
      <c r="B21" s="11" t="s">
        <v>248</v>
      </c>
      <c r="C21" s="11" t="s">
        <v>249</v>
      </c>
      <c r="D21" s="14" t="s">
        <v>250</v>
      </c>
    </row>
    <row r="22" spans="1:4" ht="15" customHeight="1" x14ac:dyDescent="0.4">
      <c r="A22" s="11" t="s">
        <v>251</v>
      </c>
      <c r="B22" s="11" t="s">
        <v>252</v>
      </c>
      <c r="C22" s="11" t="s">
        <v>253</v>
      </c>
      <c r="D22" s="14" t="s">
        <v>254</v>
      </c>
    </row>
    <row r="23" spans="1:4" ht="15" customHeight="1" x14ac:dyDescent="0.4">
      <c r="A23" s="11" t="s">
        <v>255</v>
      </c>
      <c r="B23" s="11" t="s">
        <v>256</v>
      </c>
      <c r="C23" s="11" t="s">
        <v>257</v>
      </c>
      <c r="D23" s="14" t="s">
        <v>258</v>
      </c>
    </row>
    <row r="24" spans="1:4" ht="15" customHeight="1" x14ac:dyDescent="0.4">
      <c r="A24" s="11" t="s">
        <v>259</v>
      </c>
      <c r="B24" s="11" t="s">
        <v>260</v>
      </c>
      <c r="C24" s="11" t="s">
        <v>261</v>
      </c>
      <c r="D24" s="14" t="s">
        <v>262</v>
      </c>
    </row>
    <row r="25" spans="1:4" ht="15" customHeight="1" x14ac:dyDescent="0.4">
      <c r="A25" s="11" t="s">
        <v>263</v>
      </c>
      <c r="B25" s="11" t="s">
        <v>264</v>
      </c>
      <c r="C25" s="11" t="s">
        <v>265</v>
      </c>
      <c r="D25" s="14" t="s">
        <v>266</v>
      </c>
    </row>
    <row r="26" spans="1:4" ht="15" customHeight="1" x14ac:dyDescent="0.4">
      <c r="A26" s="11" t="s">
        <v>267</v>
      </c>
      <c r="B26" s="11" t="s">
        <v>268</v>
      </c>
      <c r="C26" s="11" t="s">
        <v>269</v>
      </c>
      <c r="D26" s="14" t="s">
        <v>270</v>
      </c>
    </row>
    <row r="27" spans="1:4" ht="15" customHeight="1" x14ac:dyDescent="0.4">
      <c r="A27" s="11" t="s">
        <v>271</v>
      </c>
      <c r="B27" s="11" t="s">
        <v>272</v>
      </c>
      <c r="C27" s="11" t="s">
        <v>273</v>
      </c>
      <c r="D27" s="14" t="s">
        <v>274</v>
      </c>
    </row>
    <row r="28" spans="1:4" ht="15" customHeight="1" x14ac:dyDescent="0.4">
      <c r="A28" s="11" t="s">
        <v>275</v>
      </c>
      <c r="B28" s="11" t="s">
        <v>276</v>
      </c>
      <c r="C28" s="11" t="s">
        <v>277</v>
      </c>
      <c r="D28" s="14" t="s">
        <v>278</v>
      </c>
    </row>
    <row r="29" spans="1:4" ht="15" customHeight="1" x14ac:dyDescent="0.4">
      <c r="A29" s="11" t="s">
        <v>279</v>
      </c>
      <c r="B29" s="11" t="s">
        <v>280</v>
      </c>
      <c r="C29" s="11" t="s">
        <v>281</v>
      </c>
      <c r="D29" s="14" t="s">
        <v>282</v>
      </c>
    </row>
    <row r="30" spans="1:4" ht="15" customHeight="1" x14ac:dyDescent="0.4">
      <c r="A30" s="11" t="s">
        <v>283</v>
      </c>
      <c r="B30" s="11" t="s">
        <v>284</v>
      </c>
      <c r="C30" s="11" t="s">
        <v>285</v>
      </c>
      <c r="D30" s="14" t="s">
        <v>286</v>
      </c>
    </row>
    <row r="31" spans="1:4" ht="15" customHeight="1" x14ac:dyDescent="0.4">
      <c r="A31" s="11" t="s">
        <v>287</v>
      </c>
      <c r="B31" s="11" t="s">
        <v>288</v>
      </c>
      <c r="C31" s="11" t="s">
        <v>289</v>
      </c>
      <c r="D31" s="14" t="s">
        <v>290</v>
      </c>
    </row>
    <row r="32" spans="1:4" ht="15" customHeight="1" x14ac:dyDescent="0.4">
      <c r="A32" s="11" t="s">
        <v>291</v>
      </c>
      <c r="B32" s="11" t="s">
        <v>292</v>
      </c>
      <c r="C32" s="11" t="s">
        <v>293</v>
      </c>
      <c r="D32" s="14" t="s">
        <v>294</v>
      </c>
    </row>
    <row r="33" spans="1:4" ht="15" customHeight="1" x14ac:dyDescent="0.4">
      <c r="A33" s="11" t="s">
        <v>295</v>
      </c>
      <c r="B33" s="11" t="s">
        <v>296</v>
      </c>
      <c r="C33" s="11" t="s">
        <v>297</v>
      </c>
      <c r="D33" s="14" t="s">
        <v>298</v>
      </c>
    </row>
    <row r="34" spans="1:4" ht="15" customHeight="1" x14ac:dyDescent="0.4">
      <c r="A34" s="11" t="s">
        <v>299</v>
      </c>
      <c r="B34" s="11" t="s">
        <v>300</v>
      </c>
      <c r="C34" s="11" t="s">
        <v>301</v>
      </c>
      <c r="D34" s="14" t="s">
        <v>302</v>
      </c>
    </row>
    <row r="35" spans="1:4" ht="15" customHeight="1" x14ac:dyDescent="0.4">
      <c r="A35" s="11" t="s">
        <v>303</v>
      </c>
      <c r="B35" s="11" t="s">
        <v>304</v>
      </c>
      <c r="C35" s="11" t="s">
        <v>305</v>
      </c>
      <c r="D35" s="14" t="s">
        <v>306</v>
      </c>
    </row>
    <row r="36" spans="1:4" ht="15" customHeight="1" x14ac:dyDescent="0.4">
      <c r="A36" s="11" t="s">
        <v>307</v>
      </c>
      <c r="B36" s="11" t="s">
        <v>308</v>
      </c>
      <c r="C36" s="11" t="s">
        <v>309</v>
      </c>
      <c r="D36" s="14" t="s">
        <v>310</v>
      </c>
    </row>
    <row r="37" spans="1:4" ht="15" customHeight="1" x14ac:dyDescent="0.4">
      <c r="A37" s="11" t="s">
        <v>311</v>
      </c>
      <c r="B37" s="11" t="s">
        <v>312</v>
      </c>
      <c r="C37" s="11" t="s">
        <v>313</v>
      </c>
      <c r="D37" s="14" t="s">
        <v>314</v>
      </c>
    </row>
    <row r="38" spans="1:4" ht="15" customHeight="1" x14ac:dyDescent="0.4">
      <c r="A38" s="11" t="s">
        <v>315</v>
      </c>
      <c r="B38" s="11" t="s">
        <v>316</v>
      </c>
      <c r="C38" s="11" t="s">
        <v>317</v>
      </c>
      <c r="D38" s="14" t="s">
        <v>318</v>
      </c>
    </row>
    <row r="39" spans="1:4" ht="15" customHeight="1" x14ac:dyDescent="0.4">
      <c r="A39" s="11" t="s">
        <v>319</v>
      </c>
      <c r="B39" s="11" t="s">
        <v>320</v>
      </c>
      <c r="C39" s="11" t="s">
        <v>321</v>
      </c>
      <c r="D39" s="14" t="s">
        <v>322</v>
      </c>
    </row>
    <row r="40" spans="1:4" ht="15" customHeight="1" x14ac:dyDescent="0.4">
      <c r="A40" s="11" t="s">
        <v>323</v>
      </c>
      <c r="B40" s="11" t="s">
        <v>324</v>
      </c>
      <c r="C40" s="11" t="s">
        <v>325</v>
      </c>
      <c r="D40" s="14" t="s">
        <v>326</v>
      </c>
    </row>
    <row r="41" spans="1:4" ht="15" customHeight="1" x14ac:dyDescent="0.4">
      <c r="A41" s="11" t="s">
        <v>327</v>
      </c>
      <c r="B41" s="11" t="s">
        <v>328</v>
      </c>
      <c r="C41" s="11" t="s">
        <v>329</v>
      </c>
      <c r="D41" s="14" t="s">
        <v>330</v>
      </c>
    </row>
    <row r="42" spans="1:4" ht="15" customHeight="1" x14ac:dyDescent="0.4">
      <c r="A42" s="11" t="s">
        <v>331</v>
      </c>
      <c r="B42" s="11" t="s">
        <v>332</v>
      </c>
      <c r="C42" s="11" t="s">
        <v>333</v>
      </c>
      <c r="D42" s="14" t="s">
        <v>334</v>
      </c>
    </row>
    <row r="43" spans="1:4" ht="15" customHeight="1" x14ac:dyDescent="0.4">
      <c r="A43" s="11" t="s">
        <v>335</v>
      </c>
      <c r="B43" s="11" t="s">
        <v>336</v>
      </c>
      <c r="C43" s="11" t="s">
        <v>337</v>
      </c>
      <c r="D43" s="14" t="s">
        <v>338</v>
      </c>
    </row>
    <row r="44" spans="1:4" ht="15" customHeight="1" x14ac:dyDescent="0.4">
      <c r="A44" s="11" t="s">
        <v>339</v>
      </c>
      <c r="B44" s="11" t="s">
        <v>340</v>
      </c>
      <c r="C44" s="11" t="s">
        <v>341</v>
      </c>
      <c r="D44" s="14" t="s">
        <v>342</v>
      </c>
    </row>
    <row r="45" spans="1:4" ht="15" customHeight="1" x14ac:dyDescent="0.4">
      <c r="A45" s="11" t="s">
        <v>343</v>
      </c>
      <c r="B45" s="11" t="s">
        <v>344</v>
      </c>
      <c r="C45" s="11" t="s">
        <v>345</v>
      </c>
      <c r="D45" s="14" t="s">
        <v>346</v>
      </c>
    </row>
    <row r="46" spans="1:4" ht="15" customHeight="1" x14ac:dyDescent="0.4">
      <c r="A46" s="11" t="s">
        <v>347</v>
      </c>
      <c r="B46" s="11" t="s">
        <v>348</v>
      </c>
      <c r="C46" s="11" t="s">
        <v>349</v>
      </c>
      <c r="D46" s="14" t="s">
        <v>350</v>
      </c>
    </row>
    <row r="47" spans="1:4" ht="15" customHeight="1" x14ac:dyDescent="0.4">
      <c r="A47" s="11" t="s">
        <v>351</v>
      </c>
      <c r="B47" s="11" t="s">
        <v>352</v>
      </c>
      <c r="C47" s="11" t="s">
        <v>353</v>
      </c>
      <c r="D47" s="14" t="s">
        <v>354</v>
      </c>
    </row>
    <row r="48" spans="1:4" ht="15" customHeight="1" x14ac:dyDescent="0.4">
      <c r="A48" s="11" t="s">
        <v>355</v>
      </c>
      <c r="B48" s="11" t="s">
        <v>356</v>
      </c>
      <c r="C48" s="11" t="s">
        <v>357</v>
      </c>
      <c r="D48" s="14" t="s">
        <v>358</v>
      </c>
    </row>
    <row r="49" spans="1:4" ht="15" customHeight="1" x14ac:dyDescent="0.4">
      <c r="A49" s="11" t="s">
        <v>359</v>
      </c>
      <c r="B49" s="11" t="s">
        <v>360</v>
      </c>
      <c r="C49" s="11" t="s">
        <v>361</v>
      </c>
      <c r="D49" s="14" t="s">
        <v>362</v>
      </c>
    </row>
    <row r="50" spans="1:4" ht="15" customHeight="1" x14ac:dyDescent="0.4">
      <c r="A50" s="11" t="s">
        <v>363</v>
      </c>
      <c r="B50" s="11" t="s">
        <v>364</v>
      </c>
      <c r="C50" s="11" t="s">
        <v>365</v>
      </c>
      <c r="D50" s="14" t="s">
        <v>366</v>
      </c>
    </row>
    <row r="51" spans="1:4" ht="15" customHeight="1" x14ac:dyDescent="0.4">
      <c r="A51" s="11" t="s">
        <v>367</v>
      </c>
      <c r="B51" s="11" t="s">
        <v>368</v>
      </c>
      <c r="C51" s="11" t="s">
        <v>369</v>
      </c>
      <c r="D51" s="14" t="s">
        <v>370</v>
      </c>
    </row>
    <row r="52" spans="1:4" ht="15" customHeight="1" x14ac:dyDescent="0.4">
      <c r="A52" s="11" t="s">
        <v>371</v>
      </c>
      <c r="B52" s="11" t="s">
        <v>372</v>
      </c>
      <c r="C52" s="11" t="s">
        <v>373</v>
      </c>
      <c r="D52" s="14" t="s">
        <v>374</v>
      </c>
    </row>
    <row r="53" spans="1:4" ht="15" customHeight="1" x14ac:dyDescent="0.4">
      <c r="A53" s="11" t="s">
        <v>375</v>
      </c>
      <c r="B53" s="11" t="s">
        <v>376</v>
      </c>
      <c r="C53" s="11" t="s">
        <v>377</v>
      </c>
      <c r="D53" s="14" t="s">
        <v>378</v>
      </c>
    </row>
    <row r="54" spans="1:4" ht="15" customHeight="1" x14ac:dyDescent="0.4">
      <c r="A54" s="11" t="s">
        <v>379</v>
      </c>
      <c r="B54" s="11" t="s">
        <v>380</v>
      </c>
      <c r="C54" s="11" t="s">
        <v>381</v>
      </c>
      <c r="D54" s="14" t="s">
        <v>382</v>
      </c>
    </row>
    <row r="55" spans="1:4" ht="15" customHeight="1" x14ac:dyDescent="0.4">
      <c r="A55" s="11" t="s">
        <v>383</v>
      </c>
      <c r="B55" s="11" t="s">
        <v>384</v>
      </c>
      <c r="C55" s="11" t="s">
        <v>385</v>
      </c>
      <c r="D55" s="14" t="s">
        <v>386</v>
      </c>
    </row>
    <row r="56" spans="1:4" ht="15" customHeight="1" x14ac:dyDescent="0.4">
      <c r="A56" s="11" t="s">
        <v>387</v>
      </c>
      <c r="B56" s="11" t="s">
        <v>388</v>
      </c>
      <c r="C56" s="11" t="s">
        <v>389</v>
      </c>
      <c r="D56" s="14" t="s">
        <v>386</v>
      </c>
    </row>
    <row r="57" spans="1:4" ht="15" customHeight="1" x14ac:dyDescent="0.4">
      <c r="A57" s="11" t="s">
        <v>390</v>
      </c>
      <c r="B57" s="11" t="s">
        <v>391</v>
      </c>
      <c r="C57" s="11" t="s">
        <v>392</v>
      </c>
      <c r="D57" s="14" t="s">
        <v>386</v>
      </c>
    </row>
    <row r="58" spans="1:4" ht="15" customHeight="1" x14ac:dyDescent="0.4">
      <c r="A58" s="11" t="s">
        <v>393</v>
      </c>
      <c r="B58" s="11" t="s">
        <v>394</v>
      </c>
      <c r="C58" s="11" t="s">
        <v>395</v>
      </c>
      <c r="D58" s="14" t="s">
        <v>386</v>
      </c>
    </row>
    <row r="59" spans="1:4" ht="15" customHeight="1" x14ac:dyDescent="0.4">
      <c r="A59" s="11" t="s">
        <v>396</v>
      </c>
      <c r="B59" s="11" t="s">
        <v>397</v>
      </c>
      <c r="C59" s="11" t="s">
        <v>398</v>
      </c>
      <c r="D59" s="14" t="s">
        <v>399</v>
      </c>
    </row>
    <row r="60" spans="1:4" ht="15" customHeight="1" x14ac:dyDescent="0.4">
      <c r="A60" s="11" t="s">
        <v>400</v>
      </c>
      <c r="B60" s="11" t="s">
        <v>401</v>
      </c>
      <c r="C60" s="11" t="s">
        <v>402</v>
      </c>
      <c r="D60" s="14" t="s">
        <v>403</v>
      </c>
    </row>
    <row r="61" spans="1:4" ht="15" customHeight="1" x14ac:dyDescent="0.4">
      <c r="A61" s="11" t="s">
        <v>404</v>
      </c>
      <c r="B61" s="11" t="s">
        <v>405</v>
      </c>
      <c r="C61" s="11" t="s">
        <v>406</v>
      </c>
      <c r="D61" s="14" t="s">
        <v>407</v>
      </c>
    </row>
    <row r="62" spans="1:4" ht="15" customHeight="1" x14ac:dyDescent="0.4">
      <c r="A62" s="11" t="s">
        <v>408</v>
      </c>
      <c r="B62" s="11" t="s">
        <v>409</v>
      </c>
      <c r="C62" s="11" t="s">
        <v>410</v>
      </c>
      <c r="D62" s="14" t="s">
        <v>411</v>
      </c>
    </row>
    <row r="63" spans="1:4" ht="15" customHeight="1" x14ac:dyDescent="0.4">
      <c r="A63" s="11" t="s">
        <v>412</v>
      </c>
      <c r="B63" s="11" t="s">
        <v>413</v>
      </c>
      <c r="C63" s="11" t="s">
        <v>414</v>
      </c>
      <c r="D63" s="14" t="s">
        <v>415</v>
      </c>
    </row>
    <row r="64" spans="1:4" ht="15" customHeight="1" x14ac:dyDescent="0.4">
      <c r="A64" s="11" t="s">
        <v>416</v>
      </c>
      <c r="B64" s="11" t="s">
        <v>417</v>
      </c>
      <c r="C64" s="11" t="s">
        <v>418</v>
      </c>
      <c r="D64" s="14" t="s">
        <v>419</v>
      </c>
    </row>
    <row r="65" spans="1:4" ht="15" customHeight="1" x14ac:dyDescent="0.4">
      <c r="A65" s="11" t="s">
        <v>420</v>
      </c>
      <c r="B65" s="11" t="s">
        <v>421</v>
      </c>
      <c r="C65" s="11" t="s">
        <v>422</v>
      </c>
      <c r="D65" s="14" t="s">
        <v>423</v>
      </c>
    </row>
    <row r="66" spans="1:4" ht="15" customHeight="1" x14ac:dyDescent="0.4">
      <c r="A66" s="11" t="s">
        <v>424</v>
      </c>
      <c r="B66" s="11" t="s">
        <v>425</v>
      </c>
      <c r="C66" s="11" t="s">
        <v>426</v>
      </c>
      <c r="D66" s="14" t="s">
        <v>427</v>
      </c>
    </row>
    <row r="67" spans="1:4" ht="15" customHeight="1" x14ac:dyDescent="0.4">
      <c r="A67" s="11" t="s">
        <v>428</v>
      </c>
      <c r="B67" s="11" t="s">
        <v>429</v>
      </c>
      <c r="C67" s="11" t="s">
        <v>430</v>
      </c>
      <c r="D67" s="14" t="s">
        <v>431</v>
      </c>
    </row>
    <row r="68" spans="1:4" ht="15" customHeight="1" x14ac:dyDescent="0.4">
      <c r="A68" s="11" t="s">
        <v>432</v>
      </c>
      <c r="B68" s="11" t="s">
        <v>433</v>
      </c>
      <c r="C68" s="11" t="s">
        <v>434</v>
      </c>
      <c r="D68" s="14" t="s">
        <v>435</v>
      </c>
    </row>
    <row r="69" spans="1:4" ht="15" customHeight="1" x14ac:dyDescent="0.4">
      <c r="A69" s="11" t="s">
        <v>436</v>
      </c>
      <c r="B69" s="11" t="s">
        <v>437</v>
      </c>
      <c r="C69" s="11" t="s">
        <v>438</v>
      </c>
      <c r="D69" s="14" t="s">
        <v>439</v>
      </c>
    </row>
    <row r="70" spans="1:4" ht="15" customHeight="1" x14ac:dyDescent="0.4">
      <c r="A70" s="11" t="s">
        <v>440</v>
      </c>
      <c r="B70" s="11" t="s">
        <v>441</v>
      </c>
      <c r="C70" s="11" t="s">
        <v>442</v>
      </c>
      <c r="D70" s="14" t="s">
        <v>443</v>
      </c>
    </row>
    <row r="71" spans="1:4" ht="15" customHeight="1" x14ac:dyDescent="0.4">
      <c r="A71" s="11" t="s">
        <v>444</v>
      </c>
      <c r="B71" s="11" t="s">
        <v>445</v>
      </c>
      <c r="C71" s="11" t="s">
        <v>446</v>
      </c>
      <c r="D71" s="14" t="s">
        <v>447</v>
      </c>
    </row>
    <row r="72" spans="1:4" ht="15" customHeight="1" x14ac:dyDescent="0.4">
      <c r="A72" s="11" t="s">
        <v>448</v>
      </c>
      <c r="B72" s="11" t="s">
        <v>449</v>
      </c>
      <c r="C72" s="11" t="s">
        <v>450</v>
      </c>
      <c r="D72" s="14" t="s">
        <v>451</v>
      </c>
    </row>
    <row r="73" spans="1:4" ht="15" customHeight="1" x14ac:dyDescent="0.4">
      <c r="A73" s="11" t="s">
        <v>452</v>
      </c>
      <c r="B73" s="11" t="s">
        <v>453</v>
      </c>
      <c r="C73" s="11" t="s">
        <v>454</v>
      </c>
      <c r="D73" s="14" t="s">
        <v>455</v>
      </c>
    </row>
    <row r="74" spans="1:4" ht="15" customHeight="1" x14ac:dyDescent="0.4">
      <c r="A74" s="11" t="s">
        <v>456</v>
      </c>
      <c r="B74" s="11" t="s">
        <v>457</v>
      </c>
      <c r="C74" s="11" t="s">
        <v>458</v>
      </c>
      <c r="D74" s="14" t="s">
        <v>459</v>
      </c>
    </row>
    <row r="75" spans="1:4" ht="15" customHeight="1" x14ac:dyDescent="0.4">
      <c r="A75" s="11" t="s">
        <v>460</v>
      </c>
      <c r="B75" s="11" t="s">
        <v>461</v>
      </c>
      <c r="C75" s="11" t="s">
        <v>462</v>
      </c>
      <c r="D75" s="14" t="s">
        <v>463</v>
      </c>
    </row>
    <row r="76" spans="1:4" ht="15" customHeight="1" x14ac:dyDescent="0.4">
      <c r="A76" s="11" t="s">
        <v>464</v>
      </c>
      <c r="B76" s="11" t="s">
        <v>465</v>
      </c>
      <c r="C76" s="11" t="s">
        <v>466</v>
      </c>
      <c r="D76" s="14" t="s">
        <v>467</v>
      </c>
    </row>
    <row r="77" spans="1:4" ht="15" customHeight="1" x14ac:dyDescent="0.4">
      <c r="A77" s="11" t="s">
        <v>468</v>
      </c>
      <c r="B77" s="11" t="s">
        <v>469</v>
      </c>
      <c r="C77" s="11" t="s">
        <v>470</v>
      </c>
      <c r="D77" s="14" t="s">
        <v>471</v>
      </c>
    </row>
    <row r="78" spans="1:4" ht="15" customHeight="1" x14ac:dyDescent="0.4">
      <c r="A78" s="11" t="s">
        <v>472</v>
      </c>
      <c r="B78" s="11" t="s">
        <v>473</v>
      </c>
      <c r="C78" s="11" t="s">
        <v>474</v>
      </c>
      <c r="D78" s="14" t="s">
        <v>475</v>
      </c>
    </row>
    <row r="79" spans="1:4" ht="15" customHeight="1" x14ac:dyDescent="0.4">
      <c r="A79" s="11" t="s">
        <v>476</v>
      </c>
      <c r="B79" s="11" t="s">
        <v>477</v>
      </c>
      <c r="C79" s="11" t="s">
        <v>478</v>
      </c>
      <c r="D79" s="14" t="s">
        <v>479</v>
      </c>
    </row>
    <row r="80" spans="1:4" ht="15" customHeight="1" x14ac:dyDescent="0.4">
      <c r="A80" s="11" t="s">
        <v>480</v>
      </c>
      <c r="B80" s="11" t="s">
        <v>481</v>
      </c>
      <c r="C80" s="11" t="s">
        <v>482</v>
      </c>
      <c r="D80" s="14" t="s">
        <v>483</v>
      </c>
    </row>
    <row r="81" spans="1:4" ht="15" customHeight="1" x14ac:dyDescent="0.4">
      <c r="A81" s="11" t="s">
        <v>484</v>
      </c>
      <c r="B81" s="11" t="s">
        <v>485</v>
      </c>
      <c r="C81" s="11" t="s">
        <v>486</v>
      </c>
      <c r="D81" s="14" t="s">
        <v>487</v>
      </c>
    </row>
    <row r="82" spans="1:4" ht="15" customHeight="1" x14ac:dyDescent="0.4">
      <c r="A82" s="11" t="s">
        <v>488</v>
      </c>
      <c r="B82" s="11" t="s">
        <v>489</v>
      </c>
      <c r="C82" s="11" t="s">
        <v>490</v>
      </c>
      <c r="D82" s="14" t="s">
        <v>491</v>
      </c>
    </row>
    <row r="83" spans="1:4" ht="15" customHeight="1" x14ac:dyDescent="0.4">
      <c r="A83" s="11" t="s">
        <v>492</v>
      </c>
      <c r="B83" s="11" t="s">
        <v>493</v>
      </c>
      <c r="C83" s="11" t="s">
        <v>494</v>
      </c>
      <c r="D83" s="14" t="s">
        <v>495</v>
      </c>
    </row>
    <row r="84" spans="1:4" ht="15" customHeight="1" x14ac:dyDescent="0.4">
      <c r="A84" s="11" t="s">
        <v>496</v>
      </c>
      <c r="B84" s="11" t="s">
        <v>497</v>
      </c>
      <c r="C84" s="11" t="s">
        <v>498</v>
      </c>
      <c r="D84" s="14" t="s">
        <v>499</v>
      </c>
    </row>
    <row r="85" spans="1:4" ht="15" customHeight="1" x14ac:dyDescent="0.4">
      <c r="A85" s="11" t="s">
        <v>500</v>
      </c>
      <c r="B85" s="11" t="s">
        <v>501</v>
      </c>
      <c r="C85" s="11" t="s">
        <v>502</v>
      </c>
      <c r="D85" s="14" t="s">
        <v>503</v>
      </c>
    </row>
    <row r="86" spans="1:4" ht="15" customHeight="1" x14ac:dyDescent="0.4">
      <c r="A86" s="11" t="s">
        <v>504</v>
      </c>
      <c r="B86" s="11" t="s">
        <v>505</v>
      </c>
      <c r="C86" s="11" t="s">
        <v>506</v>
      </c>
      <c r="D86" s="14" t="s">
        <v>507</v>
      </c>
    </row>
    <row r="87" spans="1:4" ht="15" customHeight="1" x14ac:dyDescent="0.4">
      <c r="A87" s="11" t="s">
        <v>508</v>
      </c>
      <c r="B87" s="11" t="s">
        <v>509</v>
      </c>
      <c r="C87" s="11" t="s">
        <v>510</v>
      </c>
      <c r="D87" s="14" t="s">
        <v>511</v>
      </c>
    </row>
    <row r="88" spans="1:4" ht="15" customHeight="1" x14ac:dyDescent="0.4">
      <c r="A88" s="11" t="s">
        <v>512</v>
      </c>
      <c r="B88" s="11" t="s">
        <v>513</v>
      </c>
      <c r="C88" s="11" t="s">
        <v>514</v>
      </c>
      <c r="D88" s="14" t="s">
        <v>515</v>
      </c>
    </row>
    <row r="89" spans="1:4" ht="15" customHeight="1" x14ac:dyDescent="0.4">
      <c r="A89" s="11" t="s">
        <v>516</v>
      </c>
      <c r="B89" s="11" t="s">
        <v>517</v>
      </c>
      <c r="C89" s="11" t="s">
        <v>518</v>
      </c>
      <c r="D89" s="14" t="s">
        <v>519</v>
      </c>
    </row>
    <row r="90" spans="1:4" ht="15" customHeight="1" x14ac:dyDescent="0.4">
      <c r="A90" s="11" t="s">
        <v>520</v>
      </c>
      <c r="B90" s="11" t="s">
        <v>521</v>
      </c>
      <c r="C90" s="11" t="s">
        <v>522</v>
      </c>
      <c r="D90" s="14" t="s">
        <v>523</v>
      </c>
    </row>
    <row r="91" spans="1:4" ht="15" customHeight="1" x14ac:dyDescent="0.4">
      <c r="A91" s="11" t="s">
        <v>524</v>
      </c>
      <c r="B91" s="11" t="s">
        <v>525</v>
      </c>
      <c r="C91" s="11" t="s">
        <v>526</v>
      </c>
      <c r="D91" s="14" t="s">
        <v>527</v>
      </c>
    </row>
    <row r="92" spans="1:4" ht="15" customHeight="1" x14ac:dyDescent="0.4">
      <c r="A92" s="11" t="s">
        <v>528</v>
      </c>
      <c r="B92" s="11" t="s">
        <v>529</v>
      </c>
      <c r="C92" s="11" t="s">
        <v>530</v>
      </c>
      <c r="D92" s="14" t="s">
        <v>531</v>
      </c>
    </row>
    <row r="93" spans="1:4" ht="15" customHeight="1" x14ac:dyDescent="0.4">
      <c r="A93" s="11" t="s">
        <v>532</v>
      </c>
      <c r="B93" s="11" t="s">
        <v>533</v>
      </c>
      <c r="C93" s="11" t="s">
        <v>534</v>
      </c>
      <c r="D93" s="14" t="s">
        <v>535</v>
      </c>
    </row>
    <row r="94" spans="1:4" ht="15" customHeight="1" x14ac:dyDescent="0.4">
      <c r="A94" s="11" t="s">
        <v>536</v>
      </c>
      <c r="B94" s="11" t="s">
        <v>537</v>
      </c>
      <c r="C94" s="11" t="s">
        <v>538</v>
      </c>
      <c r="D94" s="14" t="s">
        <v>539</v>
      </c>
    </row>
    <row r="95" spans="1:4" ht="15" customHeight="1" x14ac:dyDescent="0.4">
      <c r="A95" s="11" t="s">
        <v>540</v>
      </c>
      <c r="B95" s="11" t="s">
        <v>541</v>
      </c>
      <c r="C95" s="11" t="s">
        <v>542</v>
      </c>
      <c r="D95" s="14" t="s">
        <v>543</v>
      </c>
    </row>
    <row r="96" spans="1:4" ht="15" customHeight="1" x14ac:dyDescent="0.4">
      <c r="A96" s="11" t="s">
        <v>544</v>
      </c>
      <c r="B96" s="11" t="s">
        <v>545</v>
      </c>
      <c r="C96" s="11" t="s">
        <v>546</v>
      </c>
      <c r="D96" s="14" t="s">
        <v>547</v>
      </c>
    </row>
    <row r="97" spans="1:4" ht="15" customHeight="1" x14ac:dyDescent="0.4">
      <c r="A97" s="11" t="s">
        <v>548</v>
      </c>
      <c r="B97" s="11" t="s">
        <v>549</v>
      </c>
      <c r="C97" s="11" t="s">
        <v>550</v>
      </c>
      <c r="D97" s="14" t="s">
        <v>551</v>
      </c>
    </row>
    <row r="98" spans="1:4" ht="15" customHeight="1" x14ac:dyDescent="0.4">
      <c r="A98" s="11" t="s">
        <v>552</v>
      </c>
      <c r="B98" s="11" t="s">
        <v>553</v>
      </c>
      <c r="C98" s="11" t="s">
        <v>554</v>
      </c>
      <c r="D98" s="14" t="s">
        <v>555</v>
      </c>
    </row>
    <row r="99" spans="1:4" ht="15" customHeight="1" x14ac:dyDescent="0.4">
      <c r="A99" s="11" t="s">
        <v>556</v>
      </c>
      <c r="B99" s="11" t="s">
        <v>557</v>
      </c>
      <c r="C99" s="11" t="s">
        <v>558</v>
      </c>
      <c r="D99" s="14" t="s">
        <v>559</v>
      </c>
    </row>
    <row r="100" spans="1:4" ht="15" customHeight="1" x14ac:dyDescent="0.4">
      <c r="A100" s="11" t="s">
        <v>560</v>
      </c>
      <c r="B100" s="11" t="s">
        <v>561</v>
      </c>
      <c r="C100" s="11" t="s">
        <v>562</v>
      </c>
      <c r="D100" s="14" t="s">
        <v>563</v>
      </c>
    </row>
    <row r="101" spans="1:4" ht="15" customHeight="1" x14ac:dyDescent="0.4">
      <c r="A101" s="11" t="s">
        <v>564</v>
      </c>
      <c r="B101" s="11" t="s">
        <v>565</v>
      </c>
      <c r="C101" s="11" t="s">
        <v>566</v>
      </c>
      <c r="D101" s="14" t="s">
        <v>567</v>
      </c>
    </row>
    <row r="102" spans="1:4" ht="15" customHeight="1" x14ac:dyDescent="0.4">
      <c r="A102" s="11" t="s">
        <v>568</v>
      </c>
      <c r="B102" s="11" t="s">
        <v>569</v>
      </c>
      <c r="C102" s="11" t="s">
        <v>570</v>
      </c>
      <c r="D102" s="14" t="s">
        <v>571</v>
      </c>
    </row>
    <row r="103" spans="1:4" ht="15" customHeight="1" x14ac:dyDescent="0.4">
      <c r="A103" s="11" t="s">
        <v>572</v>
      </c>
      <c r="B103" s="11" t="s">
        <v>573</v>
      </c>
      <c r="C103" s="11" t="s">
        <v>574</v>
      </c>
      <c r="D103" s="14" t="s">
        <v>575</v>
      </c>
    </row>
    <row r="104" spans="1:4" ht="15" customHeight="1" x14ac:dyDescent="0.4">
      <c r="A104" s="11" t="s">
        <v>576</v>
      </c>
      <c r="B104" s="11" t="s">
        <v>577</v>
      </c>
      <c r="C104" s="11" t="s">
        <v>578</v>
      </c>
      <c r="D104" s="14" t="s">
        <v>579</v>
      </c>
    </row>
    <row r="105" spans="1:4" ht="15" customHeight="1" x14ac:dyDescent="0.4">
      <c r="A105" s="11" t="s">
        <v>580</v>
      </c>
      <c r="B105" s="11" t="s">
        <v>581</v>
      </c>
      <c r="C105" s="11" t="s">
        <v>582</v>
      </c>
      <c r="D105" s="14" t="s">
        <v>583</v>
      </c>
    </row>
    <row r="106" spans="1:4" ht="15" customHeight="1" x14ac:dyDescent="0.4">
      <c r="A106" s="11" t="s">
        <v>584</v>
      </c>
      <c r="B106" s="11" t="s">
        <v>585</v>
      </c>
      <c r="C106" s="11" t="s">
        <v>586</v>
      </c>
      <c r="D106" s="14" t="s">
        <v>587</v>
      </c>
    </row>
    <row r="107" spans="1:4" ht="15" customHeight="1" x14ac:dyDescent="0.4">
      <c r="A107" s="11" t="s">
        <v>588</v>
      </c>
      <c r="B107" s="11" t="s">
        <v>589</v>
      </c>
      <c r="C107" s="11" t="s">
        <v>590</v>
      </c>
      <c r="D107" s="14" t="s">
        <v>591</v>
      </c>
    </row>
    <row r="108" spans="1:4" ht="15" customHeight="1" x14ac:dyDescent="0.4">
      <c r="A108" s="11" t="s">
        <v>592</v>
      </c>
      <c r="B108" s="11" t="s">
        <v>593</v>
      </c>
      <c r="C108" s="11" t="s">
        <v>594</v>
      </c>
      <c r="D108" s="14" t="s">
        <v>595</v>
      </c>
    </row>
    <row r="109" spans="1:4" ht="15" customHeight="1" x14ac:dyDescent="0.4">
      <c r="A109" s="11" t="s">
        <v>596</v>
      </c>
      <c r="B109" s="11" t="s">
        <v>597</v>
      </c>
      <c r="C109" s="11" t="s">
        <v>598</v>
      </c>
      <c r="D109" s="14" t="s">
        <v>599</v>
      </c>
    </row>
    <row r="110" spans="1:4" ht="15" customHeight="1" x14ac:dyDescent="0.4">
      <c r="A110" s="11" t="s">
        <v>600</v>
      </c>
      <c r="B110" s="11" t="s">
        <v>601</v>
      </c>
      <c r="C110" s="11" t="s">
        <v>602</v>
      </c>
      <c r="D110" s="14" t="s">
        <v>603</v>
      </c>
    </row>
    <row r="111" spans="1:4" ht="15" customHeight="1" x14ac:dyDescent="0.4">
      <c r="A111" s="11" t="s">
        <v>604</v>
      </c>
      <c r="B111" s="11" t="s">
        <v>605</v>
      </c>
      <c r="C111" s="11" t="s">
        <v>606</v>
      </c>
      <c r="D111" s="14" t="s">
        <v>607</v>
      </c>
    </row>
    <row r="112" spans="1:4" ht="15" customHeight="1" x14ac:dyDescent="0.4">
      <c r="A112" s="11" t="s">
        <v>608</v>
      </c>
      <c r="B112" s="11" t="s">
        <v>609</v>
      </c>
      <c r="C112" s="11" t="s">
        <v>610</v>
      </c>
      <c r="D112" s="14" t="s">
        <v>611</v>
      </c>
    </row>
    <row r="113" spans="1:4" ht="15" customHeight="1" x14ac:dyDescent="0.4">
      <c r="A113" s="11" t="s">
        <v>612</v>
      </c>
      <c r="B113" s="11" t="s">
        <v>613</v>
      </c>
      <c r="C113" s="11" t="s">
        <v>614</v>
      </c>
      <c r="D113" s="14" t="s">
        <v>615</v>
      </c>
    </row>
    <row r="114" spans="1:4" ht="15" customHeight="1" x14ac:dyDescent="0.4">
      <c r="A114" s="11" t="s">
        <v>616</v>
      </c>
      <c r="B114" s="11" t="s">
        <v>617</v>
      </c>
      <c r="C114" s="11" t="s">
        <v>618</v>
      </c>
      <c r="D114" s="14" t="s">
        <v>619</v>
      </c>
    </row>
    <row r="115" spans="1:4" ht="15" customHeight="1" x14ac:dyDescent="0.4">
      <c r="A115" s="11" t="s">
        <v>620</v>
      </c>
      <c r="B115" s="11" t="s">
        <v>621</v>
      </c>
      <c r="C115" s="11" t="s">
        <v>622</v>
      </c>
      <c r="D115" s="14" t="s">
        <v>623</v>
      </c>
    </row>
    <row r="116" spans="1:4" ht="15" customHeight="1" x14ac:dyDescent="0.4">
      <c r="A116" s="11" t="s">
        <v>624</v>
      </c>
      <c r="B116" s="11" t="s">
        <v>625</v>
      </c>
      <c r="C116" s="11" t="s">
        <v>626</v>
      </c>
      <c r="D116" s="14" t="s">
        <v>627</v>
      </c>
    </row>
    <row r="117" spans="1:4" ht="15" customHeight="1" x14ac:dyDescent="0.4">
      <c r="A117" s="11" t="s">
        <v>628</v>
      </c>
      <c r="B117" s="11" t="s">
        <v>629</v>
      </c>
      <c r="C117" s="11" t="s">
        <v>630</v>
      </c>
      <c r="D117" s="14" t="s">
        <v>631</v>
      </c>
    </row>
    <row r="118" spans="1:4" ht="15" customHeight="1" x14ac:dyDescent="0.4">
      <c r="A118" s="11" t="s">
        <v>632</v>
      </c>
      <c r="B118" s="11" t="s">
        <v>633</v>
      </c>
      <c r="C118" s="11" t="s">
        <v>634</v>
      </c>
      <c r="D118" s="14" t="s">
        <v>635</v>
      </c>
    </row>
    <row r="119" spans="1:4" ht="15" customHeight="1" x14ac:dyDescent="0.4">
      <c r="A119" s="11" t="s">
        <v>636</v>
      </c>
      <c r="B119" s="11" t="s">
        <v>637</v>
      </c>
      <c r="C119" s="11" t="s">
        <v>638</v>
      </c>
      <c r="D119" s="14" t="s">
        <v>639</v>
      </c>
    </row>
    <row r="120" spans="1:4" ht="15" customHeight="1" x14ac:dyDescent="0.4">
      <c r="A120" s="11" t="s">
        <v>640</v>
      </c>
      <c r="B120" s="11" t="s">
        <v>641</v>
      </c>
      <c r="C120" s="11" t="s">
        <v>642</v>
      </c>
      <c r="D120" s="14" t="s">
        <v>643</v>
      </c>
    </row>
    <row r="121" spans="1:4" ht="15" customHeight="1" x14ac:dyDescent="0.4">
      <c r="A121" s="11" t="s">
        <v>644</v>
      </c>
      <c r="B121" s="11" t="s">
        <v>645</v>
      </c>
      <c r="C121" s="11" t="s">
        <v>646</v>
      </c>
      <c r="D121" s="14" t="s">
        <v>647</v>
      </c>
    </row>
    <row r="122" spans="1:4" ht="15" customHeight="1" x14ac:dyDescent="0.4">
      <c r="A122" s="11" t="s">
        <v>648</v>
      </c>
      <c r="B122" s="11" t="s">
        <v>649</v>
      </c>
      <c r="C122" s="11" t="s">
        <v>650</v>
      </c>
      <c r="D122" s="14" t="s">
        <v>651</v>
      </c>
    </row>
    <row r="123" spans="1:4" ht="15" customHeight="1" x14ac:dyDescent="0.4">
      <c r="A123" s="11" t="s">
        <v>652</v>
      </c>
      <c r="B123" s="11" t="s">
        <v>653</v>
      </c>
      <c r="C123" s="11" t="s">
        <v>654</v>
      </c>
      <c r="D123" s="14" t="s">
        <v>655</v>
      </c>
    </row>
    <row r="124" spans="1:4" ht="15" customHeight="1" x14ac:dyDescent="0.4">
      <c r="A124" s="11" t="s">
        <v>656</v>
      </c>
      <c r="B124" s="11" t="s">
        <v>657</v>
      </c>
      <c r="C124" s="11" t="s">
        <v>658</v>
      </c>
      <c r="D124" s="14" t="s">
        <v>659</v>
      </c>
    </row>
    <row r="125" spans="1:4" ht="15" customHeight="1" x14ac:dyDescent="0.4">
      <c r="A125" s="11" t="s">
        <v>660</v>
      </c>
      <c r="B125" s="11" t="s">
        <v>661</v>
      </c>
      <c r="C125" s="11" t="s">
        <v>662</v>
      </c>
      <c r="D125" s="14" t="s">
        <v>663</v>
      </c>
    </row>
    <row r="126" spans="1:4" ht="15" customHeight="1" x14ac:dyDescent="0.4">
      <c r="A126" s="11" t="s">
        <v>664</v>
      </c>
      <c r="B126" s="11" t="s">
        <v>665</v>
      </c>
      <c r="C126" s="11" t="s">
        <v>666</v>
      </c>
      <c r="D126" s="14" t="s">
        <v>667</v>
      </c>
    </row>
    <row r="127" spans="1:4" ht="15" customHeight="1" x14ac:dyDescent="0.4">
      <c r="A127" s="11" t="s">
        <v>668</v>
      </c>
      <c r="B127" s="11" t="s">
        <v>669</v>
      </c>
      <c r="C127" s="11" t="s">
        <v>670</v>
      </c>
      <c r="D127" s="14" t="s">
        <v>671</v>
      </c>
    </row>
    <row r="128" spans="1:4" ht="15" customHeight="1" x14ac:dyDescent="0.4">
      <c r="A128" s="11" t="s">
        <v>672</v>
      </c>
      <c r="B128" s="11" t="s">
        <v>673</v>
      </c>
      <c r="C128" s="11" t="s">
        <v>674</v>
      </c>
      <c r="D128" s="14" t="s">
        <v>675</v>
      </c>
    </row>
    <row r="129" spans="1:4" ht="15" customHeight="1" x14ac:dyDescent="0.4">
      <c r="A129" s="11" t="s">
        <v>676</v>
      </c>
      <c r="B129" s="11" t="s">
        <v>677</v>
      </c>
      <c r="C129" s="11" t="s">
        <v>678</v>
      </c>
      <c r="D129" s="14" t="s">
        <v>679</v>
      </c>
    </row>
    <row r="130" spans="1:4" ht="15" customHeight="1" x14ac:dyDescent="0.4">
      <c r="A130" s="11" t="s">
        <v>680</v>
      </c>
      <c r="B130" s="11" t="s">
        <v>681</v>
      </c>
      <c r="C130" s="11" t="s">
        <v>682</v>
      </c>
      <c r="D130" s="14" t="s">
        <v>683</v>
      </c>
    </row>
    <row r="131" spans="1:4" ht="15" customHeight="1" x14ac:dyDescent="0.4">
      <c r="A131" s="11" t="s">
        <v>684</v>
      </c>
      <c r="B131" s="11" t="s">
        <v>685</v>
      </c>
      <c r="C131" s="11" t="s">
        <v>686</v>
      </c>
      <c r="D131" s="14" t="s">
        <v>687</v>
      </c>
    </row>
    <row r="132" spans="1:4" ht="15" customHeight="1" x14ac:dyDescent="0.4">
      <c r="A132" s="11" t="s">
        <v>688</v>
      </c>
      <c r="B132" s="11" t="s">
        <v>689</v>
      </c>
      <c r="C132" s="11" t="s">
        <v>690</v>
      </c>
      <c r="D132" s="14" t="s">
        <v>691</v>
      </c>
    </row>
    <row r="133" spans="1:4" ht="15" customHeight="1" x14ac:dyDescent="0.4">
      <c r="A133" s="11" t="s">
        <v>692</v>
      </c>
      <c r="B133" s="11" t="s">
        <v>693</v>
      </c>
      <c r="C133" s="11" t="s">
        <v>694</v>
      </c>
      <c r="D133" s="14" t="s">
        <v>695</v>
      </c>
    </row>
    <row r="134" spans="1:4" ht="15" customHeight="1" x14ac:dyDescent="0.4">
      <c r="A134" s="11" t="s">
        <v>696</v>
      </c>
      <c r="B134" s="11" t="s">
        <v>697</v>
      </c>
      <c r="C134" s="11" t="s">
        <v>698</v>
      </c>
      <c r="D134" s="14" t="s">
        <v>699</v>
      </c>
    </row>
    <row r="135" spans="1:4" ht="15" customHeight="1" x14ac:dyDescent="0.4">
      <c r="A135" s="11" t="s">
        <v>700</v>
      </c>
      <c r="B135" s="11" t="s">
        <v>701</v>
      </c>
      <c r="C135" s="11" t="s">
        <v>702</v>
      </c>
      <c r="D135" s="14" t="s">
        <v>703</v>
      </c>
    </row>
    <row r="136" spans="1:4" ht="15" customHeight="1" x14ac:dyDescent="0.4">
      <c r="A136" s="11" t="s">
        <v>704</v>
      </c>
      <c r="B136" s="11" t="s">
        <v>705</v>
      </c>
      <c r="C136" s="11" t="s">
        <v>706</v>
      </c>
      <c r="D136" s="14" t="s">
        <v>707</v>
      </c>
    </row>
    <row r="137" spans="1:4" ht="15" customHeight="1" x14ac:dyDescent="0.4">
      <c r="A137" s="11" t="s">
        <v>708</v>
      </c>
      <c r="B137" s="11" t="s">
        <v>709</v>
      </c>
      <c r="C137" s="11" t="s">
        <v>710</v>
      </c>
      <c r="D137" s="14" t="s">
        <v>711</v>
      </c>
    </row>
    <row r="138" spans="1:4" ht="15" customHeight="1" x14ac:dyDescent="0.4">
      <c r="A138" s="11" t="s">
        <v>712</v>
      </c>
      <c r="B138" s="11" t="s">
        <v>713</v>
      </c>
      <c r="C138" s="11" t="s">
        <v>714</v>
      </c>
      <c r="D138" s="14" t="s">
        <v>715</v>
      </c>
    </row>
    <row r="139" spans="1:4" ht="15" customHeight="1" x14ac:dyDescent="0.4">
      <c r="A139" s="11" t="s">
        <v>716</v>
      </c>
      <c r="B139" s="11" t="s">
        <v>717</v>
      </c>
      <c r="C139" s="11" t="s">
        <v>718</v>
      </c>
      <c r="D139" s="14" t="s">
        <v>719</v>
      </c>
    </row>
    <row r="140" spans="1:4" ht="15" customHeight="1" x14ac:dyDescent="0.4">
      <c r="A140" s="11" t="s">
        <v>720</v>
      </c>
      <c r="B140" s="11" t="s">
        <v>721</v>
      </c>
      <c r="C140" s="11" t="s">
        <v>722</v>
      </c>
      <c r="D140" s="14" t="s">
        <v>723</v>
      </c>
    </row>
    <row r="141" spans="1:4" ht="15" customHeight="1" x14ac:dyDescent="0.4">
      <c r="A141" s="11" t="s">
        <v>724</v>
      </c>
      <c r="B141" s="11" t="s">
        <v>725</v>
      </c>
      <c r="C141" s="11" t="s">
        <v>726</v>
      </c>
      <c r="D141" s="14" t="s">
        <v>727</v>
      </c>
    </row>
    <row r="142" spans="1:4" ht="15" customHeight="1" x14ac:dyDescent="0.4">
      <c r="A142" s="11" t="s">
        <v>728</v>
      </c>
      <c r="B142" s="11" t="s">
        <v>729</v>
      </c>
      <c r="C142" s="11" t="s">
        <v>730</v>
      </c>
      <c r="D142" s="14" t="s">
        <v>731</v>
      </c>
    </row>
    <row r="143" spans="1:4" ht="15" customHeight="1" x14ac:dyDescent="0.4">
      <c r="A143" s="11" t="s">
        <v>732</v>
      </c>
      <c r="B143" s="11" t="s">
        <v>733</v>
      </c>
      <c r="C143" s="11" t="s">
        <v>734</v>
      </c>
      <c r="D143" s="14" t="s">
        <v>735</v>
      </c>
    </row>
    <row r="144" spans="1:4" ht="15" customHeight="1" x14ac:dyDescent="0.4">
      <c r="A144" s="11" t="s">
        <v>736</v>
      </c>
      <c r="B144" s="11" t="s">
        <v>737</v>
      </c>
      <c r="C144" s="11" t="s">
        <v>738</v>
      </c>
      <c r="D144" s="14" t="s">
        <v>739</v>
      </c>
    </row>
    <row r="145" spans="1:4" ht="15" customHeight="1" x14ac:dyDescent="0.4">
      <c r="A145" s="11" t="s">
        <v>740</v>
      </c>
      <c r="B145" s="11" t="s">
        <v>741</v>
      </c>
      <c r="C145" s="11" t="s">
        <v>742</v>
      </c>
      <c r="D145" s="14" t="s">
        <v>743</v>
      </c>
    </row>
    <row r="146" spans="1:4" ht="15" customHeight="1" x14ac:dyDescent="0.4">
      <c r="A146" s="11" t="s">
        <v>744</v>
      </c>
      <c r="B146" s="11" t="s">
        <v>745</v>
      </c>
      <c r="C146" s="11" t="s">
        <v>746</v>
      </c>
      <c r="D146" s="14" t="s">
        <v>747</v>
      </c>
    </row>
    <row r="147" spans="1:4" ht="15" customHeight="1" x14ac:dyDescent="0.4">
      <c r="A147" s="11" t="s">
        <v>748</v>
      </c>
      <c r="B147" s="11" t="s">
        <v>749</v>
      </c>
      <c r="C147" s="11" t="s">
        <v>750</v>
      </c>
      <c r="D147" s="14" t="s">
        <v>751</v>
      </c>
    </row>
    <row r="148" spans="1:4" ht="15" customHeight="1" x14ac:dyDescent="0.4">
      <c r="A148" s="11" t="s">
        <v>752</v>
      </c>
      <c r="B148" s="11" t="s">
        <v>753</v>
      </c>
      <c r="C148" s="11" t="s">
        <v>754</v>
      </c>
      <c r="D148" s="14" t="s">
        <v>755</v>
      </c>
    </row>
    <row r="149" spans="1:4" ht="15" customHeight="1" x14ac:dyDescent="0.4">
      <c r="A149" s="11" t="s">
        <v>756</v>
      </c>
      <c r="B149" s="11" t="s">
        <v>757</v>
      </c>
      <c r="C149" s="11" t="s">
        <v>758</v>
      </c>
      <c r="D149" s="14" t="s">
        <v>759</v>
      </c>
    </row>
    <row r="150" spans="1:4" ht="15" customHeight="1" x14ac:dyDescent="0.4">
      <c r="A150" s="11" t="s">
        <v>760</v>
      </c>
      <c r="B150" s="11" t="s">
        <v>761</v>
      </c>
      <c r="C150" s="11" t="s">
        <v>762</v>
      </c>
      <c r="D150" s="14" t="s">
        <v>763</v>
      </c>
    </row>
    <row r="151" spans="1:4" ht="15" customHeight="1" x14ac:dyDescent="0.4">
      <c r="A151" s="11" t="s">
        <v>764</v>
      </c>
      <c r="B151" s="11" t="s">
        <v>765</v>
      </c>
      <c r="C151" s="11" t="s">
        <v>766</v>
      </c>
      <c r="D151" s="14" t="s">
        <v>767</v>
      </c>
    </row>
    <row r="152" spans="1:4" ht="15" customHeight="1" x14ac:dyDescent="0.4">
      <c r="A152" s="11" t="s">
        <v>768</v>
      </c>
      <c r="B152" s="11" t="s">
        <v>769</v>
      </c>
      <c r="C152" s="11" t="s">
        <v>770</v>
      </c>
      <c r="D152" s="14" t="s">
        <v>771</v>
      </c>
    </row>
    <row r="153" spans="1:4" ht="15" customHeight="1" x14ac:dyDescent="0.4">
      <c r="A153" s="11" t="s">
        <v>772</v>
      </c>
      <c r="B153" s="11" t="s">
        <v>773</v>
      </c>
      <c r="C153" s="11" t="s">
        <v>774</v>
      </c>
      <c r="D153" s="14" t="s">
        <v>775</v>
      </c>
    </row>
    <row r="154" spans="1:4" ht="15" customHeight="1" x14ac:dyDescent="0.4">
      <c r="A154" s="11" t="s">
        <v>776</v>
      </c>
      <c r="B154" s="11" t="s">
        <v>777</v>
      </c>
      <c r="C154" s="11" t="s">
        <v>778</v>
      </c>
      <c r="D154" s="14" t="s">
        <v>779</v>
      </c>
    </row>
    <row r="155" spans="1:4" ht="15" customHeight="1" x14ac:dyDescent="0.4">
      <c r="A155" s="11" t="s">
        <v>780</v>
      </c>
      <c r="B155" s="11" t="s">
        <v>781</v>
      </c>
      <c r="C155" s="11" t="s">
        <v>782</v>
      </c>
      <c r="D155" s="14" t="s">
        <v>783</v>
      </c>
    </row>
    <row r="156" spans="1:4" ht="15" customHeight="1" x14ac:dyDescent="0.4">
      <c r="A156" s="11" t="s">
        <v>784</v>
      </c>
      <c r="B156" s="11" t="s">
        <v>785</v>
      </c>
      <c r="C156" s="11" t="s">
        <v>786</v>
      </c>
      <c r="D156" s="14" t="s">
        <v>787</v>
      </c>
    </row>
    <row r="157" spans="1:4" ht="15" customHeight="1" x14ac:dyDescent="0.4">
      <c r="A157" s="11" t="s">
        <v>788</v>
      </c>
      <c r="B157" s="11" t="s">
        <v>789</v>
      </c>
      <c r="C157" s="11" t="s">
        <v>790</v>
      </c>
      <c r="D157" s="14" t="s">
        <v>791</v>
      </c>
    </row>
    <row r="158" spans="1:4" ht="15" customHeight="1" x14ac:dyDescent="0.4">
      <c r="A158" s="11" t="s">
        <v>792</v>
      </c>
      <c r="B158" s="11" t="s">
        <v>793</v>
      </c>
      <c r="C158" s="11" t="s">
        <v>794</v>
      </c>
      <c r="D158" s="14" t="s">
        <v>795</v>
      </c>
    </row>
    <row r="159" spans="1:4" ht="15" customHeight="1" x14ac:dyDescent="0.4">
      <c r="A159" s="11" t="s">
        <v>796</v>
      </c>
      <c r="B159" s="11" t="s">
        <v>797</v>
      </c>
      <c r="C159" s="11" t="s">
        <v>798</v>
      </c>
      <c r="D159" s="14" t="s">
        <v>799</v>
      </c>
    </row>
    <row r="160" spans="1:4" ht="15" customHeight="1" x14ac:dyDescent="0.4">
      <c r="A160" s="11" t="s">
        <v>800</v>
      </c>
      <c r="B160" s="11" t="s">
        <v>801</v>
      </c>
      <c r="C160" s="11" t="s">
        <v>802</v>
      </c>
      <c r="D160" s="14" t="s">
        <v>803</v>
      </c>
    </row>
    <row r="161" spans="1:4" ht="15" customHeight="1" x14ac:dyDescent="0.4">
      <c r="A161" s="11" t="s">
        <v>804</v>
      </c>
      <c r="B161" s="11" t="s">
        <v>805</v>
      </c>
      <c r="C161" s="11" t="s">
        <v>806</v>
      </c>
      <c r="D161" s="14" t="s">
        <v>807</v>
      </c>
    </row>
    <row r="162" spans="1:4" ht="15" customHeight="1" x14ac:dyDescent="0.4">
      <c r="A162" s="11" t="s">
        <v>808</v>
      </c>
      <c r="B162" s="11" t="s">
        <v>809</v>
      </c>
      <c r="C162" s="11" t="s">
        <v>810</v>
      </c>
      <c r="D162" s="14" t="s">
        <v>811</v>
      </c>
    </row>
    <row r="163" spans="1:4" ht="15" customHeight="1" x14ac:dyDescent="0.4">
      <c r="A163" s="11" t="s">
        <v>812</v>
      </c>
      <c r="B163" s="11" t="s">
        <v>813</v>
      </c>
      <c r="C163" s="11" t="s">
        <v>814</v>
      </c>
      <c r="D163" s="14" t="s">
        <v>815</v>
      </c>
    </row>
    <row r="164" spans="1:4" ht="15" customHeight="1" x14ac:dyDescent="0.4">
      <c r="A164" s="11" t="s">
        <v>816</v>
      </c>
      <c r="B164" s="11" t="s">
        <v>817</v>
      </c>
      <c r="C164" s="11" t="s">
        <v>818</v>
      </c>
      <c r="D164" s="14" t="s">
        <v>819</v>
      </c>
    </row>
    <row r="165" spans="1:4" ht="15" customHeight="1" x14ac:dyDescent="0.4">
      <c r="A165" s="11" t="s">
        <v>820</v>
      </c>
      <c r="B165" s="11" t="s">
        <v>821</v>
      </c>
      <c r="C165" s="11" t="s">
        <v>822</v>
      </c>
      <c r="D165" s="14" t="s">
        <v>823</v>
      </c>
    </row>
    <row r="166" spans="1:4" ht="15" customHeight="1" x14ac:dyDescent="0.4">
      <c r="A166" s="11" t="s">
        <v>824</v>
      </c>
      <c r="B166" s="11" t="s">
        <v>825</v>
      </c>
      <c r="C166" s="11" t="s">
        <v>826</v>
      </c>
      <c r="D166" s="14" t="s">
        <v>827</v>
      </c>
    </row>
    <row r="167" spans="1:4" ht="15" customHeight="1" x14ac:dyDescent="0.4">
      <c r="A167" s="11" t="s">
        <v>828</v>
      </c>
      <c r="B167" s="11" t="s">
        <v>829</v>
      </c>
      <c r="C167" s="11" t="s">
        <v>830</v>
      </c>
      <c r="D167" s="14" t="s">
        <v>831</v>
      </c>
    </row>
    <row r="168" spans="1:4" ht="15" customHeight="1" x14ac:dyDescent="0.4">
      <c r="A168" s="11" t="s">
        <v>832</v>
      </c>
      <c r="B168" s="11" t="s">
        <v>833</v>
      </c>
      <c r="C168" s="11" t="s">
        <v>834</v>
      </c>
      <c r="D168" s="14" t="s">
        <v>835</v>
      </c>
    </row>
    <row r="169" spans="1:4" ht="15" customHeight="1" x14ac:dyDescent="0.4">
      <c r="A169" s="11" t="s">
        <v>836</v>
      </c>
      <c r="B169" s="11" t="s">
        <v>837</v>
      </c>
      <c r="C169" s="11" t="s">
        <v>838</v>
      </c>
      <c r="D169" s="14" t="s">
        <v>839</v>
      </c>
    </row>
    <row r="170" spans="1:4" ht="15" customHeight="1" x14ac:dyDescent="0.4">
      <c r="A170" s="11" t="s">
        <v>840</v>
      </c>
      <c r="B170" s="11" t="s">
        <v>841</v>
      </c>
      <c r="C170" s="11" t="s">
        <v>842</v>
      </c>
      <c r="D170" s="14" t="s">
        <v>843</v>
      </c>
    </row>
    <row r="171" spans="1:4" ht="15" customHeight="1" x14ac:dyDescent="0.4">
      <c r="A171" s="11" t="s">
        <v>844</v>
      </c>
      <c r="B171" s="11" t="s">
        <v>845</v>
      </c>
      <c r="C171" s="11" t="s">
        <v>846</v>
      </c>
      <c r="D171" s="14" t="s">
        <v>847</v>
      </c>
    </row>
    <row r="172" spans="1:4" ht="15" customHeight="1" x14ac:dyDescent="0.4">
      <c r="A172" s="11" t="s">
        <v>848</v>
      </c>
      <c r="B172" s="11" t="s">
        <v>849</v>
      </c>
      <c r="C172" s="11" t="s">
        <v>850</v>
      </c>
      <c r="D172" s="14" t="s">
        <v>851</v>
      </c>
    </row>
    <row r="173" spans="1:4" ht="15" customHeight="1" x14ac:dyDescent="0.4">
      <c r="A173" s="11" t="s">
        <v>852</v>
      </c>
      <c r="B173" s="11" t="s">
        <v>853</v>
      </c>
      <c r="C173" s="11" t="s">
        <v>854</v>
      </c>
      <c r="D173" s="14" t="s">
        <v>855</v>
      </c>
    </row>
    <row r="174" spans="1:4" ht="15" customHeight="1" x14ac:dyDescent="0.4">
      <c r="A174" s="11" t="s">
        <v>856</v>
      </c>
      <c r="B174" s="11" t="s">
        <v>857</v>
      </c>
      <c r="C174" s="11" t="s">
        <v>858</v>
      </c>
      <c r="D174" s="14" t="s">
        <v>859</v>
      </c>
    </row>
    <row r="175" spans="1:4" ht="15" customHeight="1" x14ac:dyDescent="0.4">
      <c r="A175" s="11" t="s">
        <v>860</v>
      </c>
      <c r="B175" s="11" t="s">
        <v>861</v>
      </c>
      <c r="C175" s="11" t="s">
        <v>862</v>
      </c>
      <c r="D175" s="14" t="s">
        <v>863</v>
      </c>
    </row>
    <row r="176" spans="1:4" ht="15" customHeight="1" x14ac:dyDescent="0.4">
      <c r="A176" s="11" t="s">
        <v>864</v>
      </c>
      <c r="B176" s="11" t="s">
        <v>865</v>
      </c>
      <c r="C176" s="11" t="s">
        <v>866</v>
      </c>
      <c r="D176" s="14" t="s">
        <v>867</v>
      </c>
    </row>
    <row r="177" spans="1:4" ht="15" customHeight="1" x14ac:dyDescent="0.4">
      <c r="A177" s="11" t="s">
        <v>868</v>
      </c>
      <c r="B177" s="11" t="s">
        <v>869</v>
      </c>
      <c r="C177" s="11" t="s">
        <v>870</v>
      </c>
      <c r="D177" s="14" t="s">
        <v>871</v>
      </c>
    </row>
    <row r="178" spans="1:4" ht="15" customHeight="1" x14ac:dyDescent="0.4">
      <c r="A178" s="11" t="s">
        <v>872</v>
      </c>
      <c r="B178" s="11" t="s">
        <v>873</v>
      </c>
      <c r="C178" s="11" t="s">
        <v>874</v>
      </c>
      <c r="D178" s="14" t="s">
        <v>875</v>
      </c>
    </row>
    <row r="179" spans="1:4" ht="15" customHeight="1" x14ac:dyDescent="0.4">
      <c r="A179" s="11" t="s">
        <v>876</v>
      </c>
      <c r="B179" s="11" t="s">
        <v>877</v>
      </c>
      <c r="C179" s="11" t="s">
        <v>878</v>
      </c>
      <c r="D179" s="14" t="s">
        <v>879</v>
      </c>
    </row>
    <row r="180" spans="1:4" ht="15" customHeight="1" x14ac:dyDescent="0.4">
      <c r="A180" s="11" t="s">
        <v>880</v>
      </c>
      <c r="B180" s="11" t="s">
        <v>881</v>
      </c>
      <c r="C180" s="11" t="s">
        <v>882</v>
      </c>
      <c r="D180" s="14" t="s">
        <v>879</v>
      </c>
    </row>
    <row r="181" spans="1:4" ht="15" customHeight="1" x14ac:dyDescent="0.4">
      <c r="A181" s="11" t="s">
        <v>883</v>
      </c>
      <c r="B181" s="11" t="s">
        <v>884</v>
      </c>
      <c r="C181" s="11" t="s">
        <v>885</v>
      </c>
      <c r="D181" s="14" t="s">
        <v>886</v>
      </c>
    </row>
    <row r="182" spans="1:4" ht="15" customHeight="1" x14ac:dyDescent="0.4">
      <c r="A182" s="11" t="s">
        <v>887</v>
      </c>
      <c r="B182" s="11" t="s">
        <v>888</v>
      </c>
      <c r="C182" s="11" t="s">
        <v>889</v>
      </c>
      <c r="D182" s="14" t="s">
        <v>890</v>
      </c>
    </row>
    <row r="183" spans="1:4" ht="15" customHeight="1" x14ac:dyDescent="0.4">
      <c r="A183" s="11" t="s">
        <v>891</v>
      </c>
      <c r="B183" s="11" t="s">
        <v>892</v>
      </c>
      <c r="C183" s="11" t="s">
        <v>893</v>
      </c>
      <c r="D183" s="14" t="s">
        <v>894</v>
      </c>
    </row>
    <row r="184" spans="1:4" ht="15" customHeight="1" x14ac:dyDescent="0.4">
      <c r="A184" s="11" t="s">
        <v>895</v>
      </c>
      <c r="B184" s="11" t="s">
        <v>896</v>
      </c>
      <c r="C184" s="11" t="s">
        <v>897</v>
      </c>
      <c r="D184" s="14" t="s">
        <v>898</v>
      </c>
    </row>
    <row r="185" spans="1:4" ht="15" customHeight="1" x14ac:dyDescent="0.4">
      <c r="A185" s="11" t="s">
        <v>899</v>
      </c>
      <c r="B185" s="11" t="s">
        <v>900</v>
      </c>
      <c r="C185" s="11" t="s">
        <v>901</v>
      </c>
      <c r="D185" s="14" t="s">
        <v>898</v>
      </c>
    </row>
    <row r="186" spans="1:4" ht="15" customHeight="1" x14ac:dyDescent="0.4">
      <c r="A186" s="11" t="s">
        <v>902</v>
      </c>
      <c r="B186" s="11" t="s">
        <v>903</v>
      </c>
      <c r="C186" s="11" t="s">
        <v>904</v>
      </c>
      <c r="D186" s="14" t="s">
        <v>905</v>
      </c>
    </row>
    <row r="187" spans="1:4" ht="15" customHeight="1" x14ac:dyDescent="0.4">
      <c r="A187" s="11" t="s">
        <v>906</v>
      </c>
      <c r="B187" s="11" t="s">
        <v>907</v>
      </c>
      <c r="C187" s="11" t="s">
        <v>908</v>
      </c>
      <c r="D187" s="14" t="s">
        <v>909</v>
      </c>
    </row>
    <row r="188" spans="1:4" ht="15" customHeight="1" x14ac:dyDescent="0.4">
      <c r="A188" s="11" t="s">
        <v>910</v>
      </c>
      <c r="B188" s="11" t="s">
        <v>911</v>
      </c>
      <c r="C188" s="11" t="s">
        <v>912</v>
      </c>
      <c r="D188" s="14" t="s">
        <v>913</v>
      </c>
    </row>
    <row r="189" spans="1:4" ht="15" customHeight="1" x14ac:dyDescent="0.4">
      <c r="A189" s="11" t="s">
        <v>914</v>
      </c>
      <c r="B189" s="11" t="s">
        <v>915</v>
      </c>
      <c r="C189" s="11" t="s">
        <v>916</v>
      </c>
      <c r="D189" s="14" t="s">
        <v>917</v>
      </c>
    </row>
    <row r="190" spans="1:4" ht="15" customHeight="1" x14ac:dyDescent="0.4">
      <c r="A190" s="11" t="s">
        <v>918</v>
      </c>
      <c r="B190" s="11" t="s">
        <v>919</v>
      </c>
      <c r="C190" s="11" t="s">
        <v>920</v>
      </c>
      <c r="D190" s="14" t="s">
        <v>921</v>
      </c>
    </row>
    <row r="191" spans="1:4" ht="15" customHeight="1" x14ac:dyDescent="0.4">
      <c r="A191" s="11" t="s">
        <v>922</v>
      </c>
      <c r="B191" s="11" t="s">
        <v>923</v>
      </c>
      <c r="C191" s="11" t="s">
        <v>924</v>
      </c>
      <c r="D191" s="14" t="s">
        <v>925</v>
      </c>
    </row>
    <row r="192" spans="1:4" ht="15" customHeight="1" x14ac:dyDescent="0.4">
      <c r="A192" s="11" t="s">
        <v>926</v>
      </c>
      <c r="B192" s="11" t="s">
        <v>927</v>
      </c>
      <c r="C192" s="11" t="s">
        <v>928</v>
      </c>
      <c r="D192" s="14" t="s">
        <v>929</v>
      </c>
    </row>
    <row r="193" spans="1:4" ht="15" customHeight="1" x14ac:dyDescent="0.4">
      <c r="A193" s="11" t="s">
        <v>930</v>
      </c>
      <c r="B193" s="11" t="s">
        <v>931</v>
      </c>
      <c r="C193" s="11" t="s">
        <v>932</v>
      </c>
      <c r="D193" s="14" t="s">
        <v>933</v>
      </c>
    </row>
    <row r="194" spans="1:4" ht="15" customHeight="1" x14ac:dyDescent="0.4">
      <c r="A194" s="11" t="s">
        <v>934</v>
      </c>
      <c r="B194" s="11" t="s">
        <v>935</v>
      </c>
      <c r="C194" s="11" t="s">
        <v>936</v>
      </c>
      <c r="D194" s="14" t="s">
        <v>937</v>
      </c>
    </row>
    <row r="195" spans="1:4" ht="15" customHeight="1" x14ac:dyDescent="0.4">
      <c r="A195" s="11" t="s">
        <v>938</v>
      </c>
      <c r="B195" s="11" t="s">
        <v>939</v>
      </c>
      <c r="C195" s="11" t="s">
        <v>940</v>
      </c>
      <c r="D195" s="14" t="s">
        <v>941</v>
      </c>
    </row>
    <row r="196" spans="1:4" ht="15" customHeight="1" x14ac:dyDescent="0.4">
      <c r="A196" s="11" t="s">
        <v>942</v>
      </c>
      <c r="B196" s="11" t="s">
        <v>943</v>
      </c>
      <c r="C196" s="11" t="s">
        <v>944</v>
      </c>
      <c r="D196" s="14" t="s">
        <v>945</v>
      </c>
    </row>
    <row r="197" spans="1:4" ht="15" customHeight="1" x14ac:dyDescent="0.4">
      <c r="A197" s="11" t="s">
        <v>946</v>
      </c>
      <c r="B197" s="11" t="s">
        <v>947</v>
      </c>
      <c r="C197" s="11" t="s">
        <v>948</v>
      </c>
      <c r="D197" s="14" t="s">
        <v>949</v>
      </c>
    </row>
    <row r="198" spans="1:4" ht="15" customHeight="1" x14ac:dyDescent="0.4">
      <c r="A198" s="11" t="s">
        <v>950</v>
      </c>
      <c r="B198" s="11" t="s">
        <v>951</v>
      </c>
      <c r="C198" s="11" t="s">
        <v>952</v>
      </c>
      <c r="D198" s="14" t="s">
        <v>953</v>
      </c>
    </row>
    <row r="199" spans="1:4" ht="15" customHeight="1" x14ac:dyDescent="0.4">
      <c r="A199" s="11" t="s">
        <v>954</v>
      </c>
      <c r="B199" s="11" t="s">
        <v>955</v>
      </c>
      <c r="C199" s="11" t="s">
        <v>956</v>
      </c>
      <c r="D199" s="14" t="s">
        <v>957</v>
      </c>
    </row>
    <row r="200" spans="1:4" ht="15" customHeight="1" x14ac:dyDescent="0.4">
      <c r="A200" s="11" t="s">
        <v>958</v>
      </c>
      <c r="B200" s="11" t="s">
        <v>959</v>
      </c>
      <c r="C200" s="11" t="s">
        <v>960</v>
      </c>
      <c r="D200" s="14" t="s">
        <v>957</v>
      </c>
    </row>
    <row r="201" spans="1:4" ht="15" customHeight="1" x14ac:dyDescent="0.4">
      <c r="A201" s="11" t="s">
        <v>961</v>
      </c>
      <c r="B201" s="11" t="s">
        <v>962</v>
      </c>
      <c r="C201" s="11" t="s">
        <v>963</v>
      </c>
      <c r="D201" s="14" t="s">
        <v>964</v>
      </c>
    </row>
    <row r="202" spans="1:4" ht="15" customHeight="1" x14ac:dyDescent="0.4">
      <c r="A202" s="11" t="s">
        <v>965</v>
      </c>
      <c r="B202" s="11" t="s">
        <v>966</v>
      </c>
      <c r="C202" s="11" t="s">
        <v>967</v>
      </c>
      <c r="D202" s="14" t="s">
        <v>968</v>
      </c>
    </row>
    <row r="203" spans="1:4" ht="15" customHeight="1" x14ac:dyDescent="0.4">
      <c r="A203" s="11" t="s">
        <v>969</v>
      </c>
      <c r="B203" s="11" t="s">
        <v>970</v>
      </c>
      <c r="C203" s="11" t="s">
        <v>971</v>
      </c>
      <c r="D203" s="14" t="s">
        <v>972</v>
      </c>
    </row>
    <row r="204" spans="1:4" ht="15" customHeight="1" x14ac:dyDescent="0.4">
      <c r="A204" s="11" t="s">
        <v>973</v>
      </c>
      <c r="B204" s="11" t="s">
        <v>974</v>
      </c>
      <c r="C204" s="11" t="s">
        <v>975</v>
      </c>
      <c r="D204" s="14" t="s">
        <v>976</v>
      </c>
    </row>
    <row r="205" spans="1:4" ht="15" customHeight="1" x14ac:dyDescent="0.4">
      <c r="A205" s="11" t="s">
        <v>977</v>
      </c>
      <c r="B205" s="11" t="s">
        <v>978</v>
      </c>
      <c r="C205" s="11" t="s">
        <v>979</v>
      </c>
      <c r="D205" s="14" t="s">
        <v>980</v>
      </c>
    </row>
    <row r="206" spans="1:4" ht="15" customHeight="1" x14ac:dyDescent="0.4">
      <c r="A206" s="11" t="s">
        <v>981</v>
      </c>
      <c r="B206" s="11" t="s">
        <v>982</v>
      </c>
      <c r="C206" s="11" t="s">
        <v>983</v>
      </c>
      <c r="D206" s="14" t="s">
        <v>984</v>
      </c>
    </row>
    <row r="207" spans="1:4" ht="15" customHeight="1" x14ac:dyDescent="0.4">
      <c r="A207" s="11" t="s">
        <v>985</v>
      </c>
      <c r="B207" s="11" t="s">
        <v>986</v>
      </c>
      <c r="C207" s="11" t="s">
        <v>987</v>
      </c>
      <c r="D207" s="14" t="s">
        <v>988</v>
      </c>
    </row>
    <row r="208" spans="1:4" ht="15" customHeight="1" x14ac:dyDescent="0.4">
      <c r="A208" s="11" t="s">
        <v>989</v>
      </c>
      <c r="B208" s="11" t="s">
        <v>990</v>
      </c>
      <c r="C208" s="11" t="s">
        <v>991</v>
      </c>
      <c r="D208" s="14" t="s">
        <v>992</v>
      </c>
    </row>
    <row r="209" spans="1:4" ht="15" customHeight="1" x14ac:dyDescent="0.4">
      <c r="A209" s="11" t="s">
        <v>993</v>
      </c>
      <c r="B209" s="11" t="s">
        <v>994</v>
      </c>
      <c r="C209" s="11" t="s">
        <v>995</v>
      </c>
      <c r="D209" s="14" t="s">
        <v>996</v>
      </c>
    </row>
    <row r="210" spans="1:4" ht="15" customHeight="1" x14ac:dyDescent="0.4">
      <c r="A210" s="11" t="s">
        <v>997</v>
      </c>
      <c r="B210" s="11" t="s">
        <v>998</v>
      </c>
      <c r="C210" s="11" t="s">
        <v>999</v>
      </c>
      <c r="D210" s="14" t="s">
        <v>1000</v>
      </c>
    </row>
    <row r="211" spans="1:4" ht="15" customHeight="1" x14ac:dyDescent="0.4">
      <c r="A211" s="11" t="s">
        <v>1001</v>
      </c>
      <c r="B211" s="11" t="s">
        <v>1002</v>
      </c>
      <c r="C211" s="11" t="s">
        <v>1003</v>
      </c>
      <c r="D211" s="14" t="s">
        <v>1004</v>
      </c>
    </row>
    <row r="212" spans="1:4" ht="15" customHeight="1" x14ac:dyDescent="0.4">
      <c r="A212" s="11" t="s">
        <v>1005</v>
      </c>
      <c r="B212" s="11" t="s">
        <v>1006</v>
      </c>
      <c r="C212" s="11" t="s">
        <v>1007</v>
      </c>
      <c r="D212" s="14" t="s">
        <v>1008</v>
      </c>
    </row>
    <row r="213" spans="1:4" ht="15" customHeight="1" x14ac:dyDescent="0.4">
      <c r="A213" s="11" t="s">
        <v>1009</v>
      </c>
      <c r="B213" s="11" t="s">
        <v>1010</v>
      </c>
      <c r="C213" s="11" t="s">
        <v>1011</v>
      </c>
      <c r="D213" s="14" t="s">
        <v>1012</v>
      </c>
    </row>
    <row r="214" spans="1:4" ht="15" customHeight="1" x14ac:dyDescent="0.4">
      <c r="A214" s="11" t="s">
        <v>1013</v>
      </c>
      <c r="B214" s="11" t="s">
        <v>1014</v>
      </c>
      <c r="C214" s="11" t="s">
        <v>1015</v>
      </c>
      <c r="D214" s="14" t="s">
        <v>1016</v>
      </c>
    </row>
    <row r="215" spans="1:4" ht="15" customHeight="1" x14ac:dyDescent="0.4">
      <c r="A215" s="11" t="s">
        <v>1017</v>
      </c>
      <c r="B215" s="11" t="s">
        <v>1018</v>
      </c>
      <c r="C215" s="11" t="s">
        <v>1019</v>
      </c>
      <c r="D215" s="14" t="s">
        <v>1020</v>
      </c>
    </row>
    <row r="216" spans="1:4" ht="15" customHeight="1" x14ac:dyDescent="0.4">
      <c r="A216" s="11" t="s">
        <v>1021</v>
      </c>
      <c r="B216" s="11" t="s">
        <v>1022</v>
      </c>
      <c r="C216" s="11" t="s">
        <v>1023</v>
      </c>
      <c r="D216" s="14" t="s">
        <v>1024</v>
      </c>
    </row>
    <row r="217" spans="1:4" ht="15" customHeight="1" x14ac:dyDescent="0.4">
      <c r="A217" s="11" t="s">
        <v>1025</v>
      </c>
      <c r="B217" s="11" t="s">
        <v>1026</v>
      </c>
      <c r="C217" s="11" t="s">
        <v>1027</v>
      </c>
      <c r="D217" s="14" t="s">
        <v>1028</v>
      </c>
    </row>
    <row r="218" spans="1:4" ht="15" customHeight="1" x14ac:dyDescent="0.4">
      <c r="A218" s="11" t="s">
        <v>1029</v>
      </c>
      <c r="B218" s="11" t="s">
        <v>1030</v>
      </c>
      <c r="C218" s="11" t="s">
        <v>1031</v>
      </c>
      <c r="D218" s="14" t="s">
        <v>1032</v>
      </c>
    </row>
    <row r="219" spans="1:4" ht="15" customHeight="1" x14ac:dyDescent="0.4">
      <c r="A219" s="11" t="s">
        <v>1033</v>
      </c>
      <c r="B219" s="11" t="s">
        <v>1034</v>
      </c>
      <c r="C219" s="11" t="s">
        <v>1035</v>
      </c>
      <c r="D219" s="14" t="s">
        <v>1036</v>
      </c>
    </row>
    <row r="220" spans="1:4" ht="15" customHeight="1" x14ac:dyDescent="0.4">
      <c r="A220" s="11" t="s">
        <v>1037</v>
      </c>
      <c r="B220" s="11" t="s">
        <v>1038</v>
      </c>
      <c r="C220" s="11" t="s">
        <v>1039</v>
      </c>
      <c r="D220" s="14" t="s">
        <v>1040</v>
      </c>
    </row>
    <row r="221" spans="1:4" ht="15" customHeight="1" x14ac:dyDescent="0.4">
      <c r="A221" s="11" t="s">
        <v>1041</v>
      </c>
      <c r="B221" s="11" t="s">
        <v>1042</v>
      </c>
      <c r="C221" s="11" t="s">
        <v>1043</v>
      </c>
      <c r="D221" s="14" t="s">
        <v>1044</v>
      </c>
    </row>
    <row r="222" spans="1:4" ht="15" customHeight="1" x14ac:dyDescent="0.4">
      <c r="A222" s="11" t="s">
        <v>1045</v>
      </c>
      <c r="B222" s="11" t="s">
        <v>1046</v>
      </c>
      <c r="C222" s="11" t="s">
        <v>1047</v>
      </c>
      <c r="D222" s="14" t="s">
        <v>1048</v>
      </c>
    </row>
    <row r="223" spans="1:4" ht="15" customHeight="1" x14ac:dyDescent="0.4">
      <c r="A223" s="11" t="s">
        <v>1049</v>
      </c>
      <c r="B223" s="11" t="s">
        <v>1050</v>
      </c>
      <c r="C223" s="11" t="s">
        <v>1051</v>
      </c>
      <c r="D223" s="14" t="s">
        <v>1052</v>
      </c>
    </row>
    <row r="224" spans="1:4" ht="15" customHeight="1" x14ac:dyDescent="0.4">
      <c r="A224" s="11" t="s">
        <v>1053</v>
      </c>
      <c r="B224" s="11" t="s">
        <v>1054</v>
      </c>
      <c r="C224" s="11" t="s">
        <v>1055</v>
      </c>
      <c r="D224" s="14" t="s">
        <v>1056</v>
      </c>
    </row>
    <row r="225" spans="1:4" ht="15" customHeight="1" x14ac:dyDescent="0.4">
      <c r="A225" s="11" t="s">
        <v>1057</v>
      </c>
      <c r="B225" s="11" t="s">
        <v>1058</v>
      </c>
      <c r="C225" s="11" t="s">
        <v>1059</v>
      </c>
      <c r="D225" s="14" t="s">
        <v>1060</v>
      </c>
    </row>
    <row r="226" spans="1:4" ht="15" customHeight="1" x14ac:dyDescent="0.4">
      <c r="A226" s="11" t="s">
        <v>1061</v>
      </c>
      <c r="B226" s="11" t="s">
        <v>1062</v>
      </c>
      <c r="C226" s="11" t="s">
        <v>1063</v>
      </c>
      <c r="D226" s="14" t="s">
        <v>1064</v>
      </c>
    </row>
    <row r="227" spans="1:4" ht="15" customHeight="1" x14ac:dyDescent="0.4">
      <c r="A227" s="11" t="s">
        <v>1065</v>
      </c>
      <c r="B227" s="11" t="s">
        <v>1066</v>
      </c>
      <c r="C227" s="11" t="s">
        <v>1067</v>
      </c>
      <c r="D227" s="14" t="s">
        <v>1068</v>
      </c>
    </row>
    <row r="228" spans="1:4" ht="15" customHeight="1" x14ac:dyDescent="0.4">
      <c r="A228" s="11" t="s">
        <v>1069</v>
      </c>
      <c r="B228" s="11" t="s">
        <v>1070</v>
      </c>
      <c r="C228" s="11" t="s">
        <v>1071</v>
      </c>
      <c r="D228" s="14" t="s">
        <v>1072</v>
      </c>
    </row>
    <row r="229" spans="1:4" ht="15" customHeight="1" x14ac:dyDescent="0.4">
      <c r="A229" s="11" t="s">
        <v>1073</v>
      </c>
      <c r="B229" s="11" t="s">
        <v>1074</v>
      </c>
      <c r="C229" s="11" t="s">
        <v>1075</v>
      </c>
      <c r="D229" s="14" t="s">
        <v>1076</v>
      </c>
    </row>
    <row r="230" spans="1:4" ht="15" customHeight="1" x14ac:dyDescent="0.4">
      <c r="A230" s="11" t="s">
        <v>1077</v>
      </c>
      <c r="B230" s="11" t="s">
        <v>1078</v>
      </c>
      <c r="C230" s="11" t="s">
        <v>1079</v>
      </c>
      <c r="D230" s="14" t="s">
        <v>1080</v>
      </c>
    </row>
    <row r="231" spans="1:4" ht="15" customHeight="1" x14ac:dyDescent="0.4">
      <c r="A231" s="11" t="s">
        <v>1081</v>
      </c>
      <c r="B231" s="11" t="s">
        <v>1082</v>
      </c>
      <c r="C231" s="11" t="s">
        <v>1083</v>
      </c>
      <c r="D231" s="14" t="s">
        <v>1084</v>
      </c>
    </row>
    <row r="232" spans="1:4" ht="15" customHeight="1" x14ac:dyDescent="0.4">
      <c r="A232" s="11" t="s">
        <v>1085</v>
      </c>
      <c r="B232" s="11" t="s">
        <v>1086</v>
      </c>
      <c r="C232" s="11" t="s">
        <v>1087</v>
      </c>
      <c r="D232" s="14" t="s">
        <v>1088</v>
      </c>
    </row>
    <row r="233" spans="1:4" ht="15" customHeight="1" x14ac:dyDescent="0.4">
      <c r="A233" s="11" t="s">
        <v>1089</v>
      </c>
      <c r="B233" s="11" t="s">
        <v>1090</v>
      </c>
      <c r="C233" s="11" t="s">
        <v>1091</v>
      </c>
      <c r="D233" s="14" t="s">
        <v>1092</v>
      </c>
    </row>
    <row r="234" spans="1:4" ht="15" customHeight="1" x14ac:dyDescent="0.4">
      <c r="A234" s="11" t="s">
        <v>1093</v>
      </c>
      <c r="B234" s="11" t="s">
        <v>1094</v>
      </c>
      <c r="C234" s="11" t="s">
        <v>1095</v>
      </c>
      <c r="D234" s="14" t="s">
        <v>1096</v>
      </c>
    </row>
    <row r="235" spans="1:4" ht="15" customHeight="1" x14ac:dyDescent="0.4">
      <c r="A235" s="11" t="s">
        <v>1097</v>
      </c>
      <c r="B235" s="11" t="s">
        <v>1098</v>
      </c>
      <c r="C235" s="11" t="s">
        <v>1099</v>
      </c>
      <c r="D235" s="14" t="s">
        <v>1100</v>
      </c>
    </row>
    <row r="236" spans="1:4" ht="15" customHeight="1" x14ac:dyDescent="0.4">
      <c r="A236" s="11" t="s">
        <v>1101</v>
      </c>
      <c r="B236" s="11" t="s">
        <v>1102</v>
      </c>
      <c r="C236" s="11" t="s">
        <v>1103</v>
      </c>
      <c r="D236" s="14" t="s">
        <v>1104</v>
      </c>
    </row>
    <row r="237" spans="1:4" ht="15" customHeight="1" x14ac:dyDescent="0.4">
      <c r="A237" s="11" t="s">
        <v>1105</v>
      </c>
      <c r="B237" s="11" t="s">
        <v>1106</v>
      </c>
      <c r="C237" s="11" t="s">
        <v>1107</v>
      </c>
      <c r="D237" s="14" t="s">
        <v>1108</v>
      </c>
    </row>
    <row r="238" spans="1:4" ht="15" customHeight="1" x14ac:dyDescent="0.4">
      <c r="A238" s="11" t="s">
        <v>1109</v>
      </c>
      <c r="B238" s="11" t="s">
        <v>1110</v>
      </c>
      <c r="C238" s="11" t="s">
        <v>1111</v>
      </c>
      <c r="D238" s="14" t="s">
        <v>1112</v>
      </c>
    </row>
    <row r="239" spans="1:4" ht="15" customHeight="1" x14ac:dyDescent="0.4">
      <c r="A239" s="11" t="s">
        <v>1113</v>
      </c>
      <c r="B239" s="11" t="s">
        <v>1114</v>
      </c>
      <c r="C239" s="11" t="s">
        <v>1115</v>
      </c>
      <c r="D239" s="14" t="s">
        <v>1116</v>
      </c>
    </row>
    <row r="240" spans="1:4" ht="15" customHeight="1" x14ac:dyDescent="0.4">
      <c r="A240" s="11" t="s">
        <v>1117</v>
      </c>
      <c r="B240" s="11" t="s">
        <v>1118</v>
      </c>
      <c r="C240" s="11" t="s">
        <v>1119</v>
      </c>
      <c r="D240" s="14" t="s">
        <v>1120</v>
      </c>
    </row>
    <row r="241" spans="1:4" ht="15" customHeight="1" x14ac:dyDescent="0.4">
      <c r="A241" s="11" t="s">
        <v>1121</v>
      </c>
      <c r="B241" s="11" t="s">
        <v>1122</v>
      </c>
      <c r="C241" s="11" t="s">
        <v>1123</v>
      </c>
      <c r="D241" s="14" t="s">
        <v>1124</v>
      </c>
    </row>
    <row r="242" spans="1:4" ht="15" customHeight="1" x14ac:dyDescent="0.4">
      <c r="A242" s="11" t="s">
        <v>1125</v>
      </c>
      <c r="B242" s="11" t="s">
        <v>1126</v>
      </c>
      <c r="C242" s="11" t="s">
        <v>1127</v>
      </c>
      <c r="D242" s="14" t="s">
        <v>1128</v>
      </c>
    </row>
    <row r="243" spans="1:4" ht="15" customHeight="1" x14ac:dyDescent="0.4">
      <c r="A243" s="11" t="s">
        <v>1129</v>
      </c>
      <c r="B243" s="11" t="s">
        <v>1130</v>
      </c>
      <c r="C243" s="11" t="s">
        <v>1131</v>
      </c>
      <c r="D243" s="14" t="s">
        <v>1132</v>
      </c>
    </row>
    <row r="244" spans="1:4" ht="15" customHeight="1" x14ac:dyDescent="0.4">
      <c r="A244" s="11" t="s">
        <v>1133</v>
      </c>
      <c r="B244" s="11" t="s">
        <v>1134</v>
      </c>
      <c r="C244" s="11" t="s">
        <v>1135</v>
      </c>
      <c r="D244" s="14" t="s">
        <v>1136</v>
      </c>
    </row>
    <row r="245" spans="1:4" ht="15" customHeight="1" x14ac:dyDescent="0.4">
      <c r="A245" s="11" t="s">
        <v>1137</v>
      </c>
      <c r="B245" s="11" t="s">
        <v>1138</v>
      </c>
      <c r="C245" s="11" t="s">
        <v>1139</v>
      </c>
      <c r="D245" s="14" t="s">
        <v>1140</v>
      </c>
    </row>
    <row r="246" spans="1:4" ht="15" customHeight="1" x14ac:dyDescent="0.4">
      <c r="A246" s="11" t="s">
        <v>1141</v>
      </c>
      <c r="B246" s="11" t="s">
        <v>1142</v>
      </c>
      <c r="C246" s="11" t="s">
        <v>1143</v>
      </c>
      <c r="D246" s="14" t="s">
        <v>1144</v>
      </c>
    </row>
    <row r="247" spans="1:4" ht="15" customHeight="1" x14ac:dyDescent="0.4">
      <c r="A247" s="11" t="s">
        <v>1145</v>
      </c>
      <c r="B247" s="11" t="s">
        <v>1146</v>
      </c>
      <c r="C247" s="11" t="s">
        <v>1147</v>
      </c>
      <c r="D247" s="14" t="s">
        <v>1148</v>
      </c>
    </row>
    <row r="248" spans="1:4" ht="15" customHeight="1" x14ac:dyDescent="0.4">
      <c r="A248" s="11" t="s">
        <v>1149</v>
      </c>
      <c r="B248" s="11" t="s">
        <v>1150</v>
      </c>
      <c r="C248" s="11" t="s">
        <v>1151</v>
      </c>
      <c r="D248" s="14" t="s">
        <v>1152</v>
      </c>
    </row>
    <row r="249" spans="1:4" ht="15" customHeight="1" x14ac:dyDescent="0.4">
      <c r="A249" s="11" t="s">
        <v>1153</v>
      </c>
      <c r="B249" s="11" t="s">
        <v>1154</v>
      </c>
      <c r="C249" s="11" t="s">
        <v>1155</v>
      </c>
      <c r="D249" s="14" t="s">
        <v>1156</v>
      </c>
    </row>
    <row r="250" spans="1:4" ht="15" customHeight="1" x14ac:dyDescent="0.4">
      <c r="A250" s="11" t="s">
        <v>1157</v>
      </c>
      <c r="B250" s="11" t="s">
        <v>1158</v>
      </c>
      <c r="C250" s="11" t="s">
        <v>1159</v>
      </c>
      <c r="D250" s="14" t="s">
        <v>1160</v>
      </c>
    </row>
    <row r="251" spans="1:4" ht="15" customHeight="1" x14ac:dyDescent="0.4">
      <c r="A251" s="11" t="s">
        <v>1161</v>
      </c>
      <c r="B251" s="11" t="s">
        <v>1162</v>
      </c>
      <c r="C251" s="11" t="s">
        <v>1163</v>
      </c>
      <c r="D251" s="14" t="s">
        <v>1164</v>
      </c>
    </row>
    <row r="252" spans="1:4" ht="15" customHeight="1" x14ac:dyDescent="0.4">
      <c r="A252" s="11" t="s">
        <v>1165</v>
      </c>
      <c r="B252" s="11" t="s">
        <v>1166</v>
      </c>
      <c r="C252" s="11" t="s">
        <v>1167</v>
      </c>
      <c r="D252" s="14" t="s">
        <v>1168</v>
      </c>
    </row>
    <row r="253" spans="1:4" ht="15" customHeight="1" x14ac:dyDescent="0.4">
      <c r="A253" s="11" t="s">
        <v>1169</v>
      </c>
      <c r="B253" s="11" t="s">
        <v>1170</v>
      </c>
      <c r="C253" s="11" t="s">
        <v>1171</v>
      </c>
      <c r="D253" s="14" t="s">
        <v>1172</v>
      </c>
    </row>
    <row r="254" spans="1:4" ht="15" customHeight="1" x14ac:dyDescent="0.4">
      <c r="A254" s="11" t="s">
        <v>1173</v>
      </c>
      <c r="B254" s="11" t="s">
        <v>1174</v>
      </c>
      <c r="C254" s="11" t="s">
        <v>1175</v>
      </c>
      <c r="D254" s="14" t="s">
        <v>1176</v>
      </c>
    </row>
    <row r="255" spans="1:4" ht="15" customHeight="1" x14ac:dyDescent="0.4">
      <c r="A255" s="11" t="s">
        <v>1177</v>
      </c>
      <c r="B255" s="11" t="s">
        <v>1178</v>
      </c>
      <c r="C255" s="11" t="s">
        <v>1179</v>
      </c>
      <c r="D255" s="14" t="s">
        <v>1180</v>
      </c>
    </row>
    <row r="256" spans="1:4" ht="15" customHeight="1" x14ac:dyDescent="0.4">
      <c r="A256" s="11" t="s">
        <v>1181</v>
      </c>
      <c r="B256" s="11" t="s">
        <v>1182</v>
      </c>
      <c r="C256" s="11" t="s">
        <v>1183</v>
      </c>
      <c r="D256" s="14" t="s">
        <v>1184</v>
      </c>
    </row>
    <row r="257" spans="1:4" ht="15" customHeight="1" x14ac:dyDescent="0.4">
      <c r="A257" s="11" t="s">
        <v>1185</v>
      </c>
      <c r="B257" s="11" t="s">
        <v>1186</v>
      </c>
      <c r="C257" s="11" t="s">
        <v>1187</v>
      </c>
      <c r="D257" s="14" t="s">
        <v>1188</v>
      </c>
    </row>
    <row r="258" spans="1:4" ht="15" customHeight="1" x14ac:dyDescent="0.4">
      <c r="A258" s="11" t="s">
        <v>1189</v>
      </c>
      <c r="B258" s="11" t="s">
        <v>1190</v>
      </c>
      <c r="C258" s="11" t="s">
        <v>1191</v>
      </c>
      <c r="D258" s="14" t="s">
        <v>1192</v>
      </c>
    </row>
    <row r="259" spans="1:4" ht="15" customHeight="1" x14ac:dyDescent="0.4">
      <c r="A259" s="11" t="s">
        <v>1193</v>
      </c>
      <c r="B259" s="11" t="s">
        <v>1194</v>
      </c>
      <c r="C259" s="11" t="s">
        <v>1195</v>
      </c>
      <c r="D259" s="14" t="s">
        <v>1196</v>
      </c>
    </row>
    <row r="260" spans="1:4" ht="15" customHeight="1" x14ac:dyDescent="0.4">
      <c r="A260" s="11" t="s">
        <v>1197</v>
      </c>
      <c r="B260" s="11" t="s">
        <v>1198</v>
      </c>
      <c r="C260" s="11" t="s">
        <v>1199</v>
      </c>
      <c r="D260" s="14" t="s">
        <v>1200</v>
      </c>
    </row>
    <row r="261" spans="1:4" ht="15" customHeight="1" x14ac:dyDescent="0.4">
      <c r="A261" s="11" t="s">
        <v>1201</v>
      </c>
      <c r="B261" s="11" t="s">
        <v>1202</v>
      </c>
      <c r="C261" s="11" t="s">
        <v>1203</v>
      </c>
      <c r="D261" s="14" t="s">
        <v>1204</v>
      </c>
    </row>
    <row r="262" spans="1:4" ht="15" customHeight="1" x14ac:dyDescent="0.4">
      <c r="A262" s="11" t="s">
        <v>1205</v>
      </c>
      <c r="B262" s="11" t="s">
        <v>1206</v>
      </c>
      <c r="C262" s="11" t="s">
        <v>1207</v>
      </c>
      <c r="D262" s="14" t="s">
        <v>1208</v>
      </c>
    </row>
    <row r="263" spans="1:4" ht="15" customHeight="1" x14ac:dyDescent="0.4">
      <c r="A263" s="11" t="s">
        <v>1209</v>
      </c>
      <c r="B263" s="11" t="s">
        <v>1210</v>
      </c>
      <c r="C263" s="11" t="s">
        <v>1211</v>
      </c>
      <c r="D263" s="14" t="s">
        <v>1212</v>
      </c>
    </row>
    <row r="264" spans="1:4" ht="15" customHeight="1" x14ac:dyDescent="0.4">
      <c r="A264" s="11" t="s">
        <v>1213</v>
      </c>
      <c r="B264" s="11" t="s">
        <v>1214</v>
      </c>
      <c r="C264" s="11" t="s">
        <v>1215</v>
      </c>
      <c r="D264" s="14" t="s">
        <v>1216</v>
      </c>
    </row>
    <row r="265" spans="1:4" ht="15" customHeight="1" x14ac:dyDescent="0.4">
      <c r="A265" s="11" t="s">
        <v>1217</v>
      </c>
      <c r="B265" s="11" t="s">
        <v>1218</v>
      </c>
      <c r="C265" s="11" t="s">
        <v>1219</v>
      </c>
      <c r="D265" s="14" t="s">
        <v>1220</v>
      </c>
    </row>
    <row r="266" spans="1:4" ht="15" customHeight="1" x14ac:dyDescent="0.4">
      <c r="A266" s="11" t="s">
        <v>1221</v>
      </c>
      <c r="B266" s="11" t="s">
        <v>1222</v>
      </c>
      <c r="C266" s="11" t="s">
        <v>1223</v>
      </c>
      <c r="D266" s="14" t="s">
        <v>1224</v>
      </c>
    </row>
    <row r="267" spans="1:4" ht="15" customHeight="1" x14ac:dyDescent="0.4">
      <c r="A267" s="11" t="s">
        <v>1225</v>
      </c>
      <c r="B267" s="11" t="s">
        <v>1226</v>
      </c>
      <c r="C267" s="11" t="s">
        <v>1227</v>
      </c>
      <c r="D267" s="14" t="s">
        <v>1228</v>
      </c>
    </row>
    <row r="268" spans="1:4" ht="15" customHeight="1" x14ac:dyDescent="0.4">
      <c r="A268" s="11" t="s">
        <v>1229</v>
      </c>
      <c r="B268" s="11" t="s">
        <v>1230</v>
      </c>
      <c r="C268" s="11" t="s">
        <v>1231</v>
      </c>
      <c r="D268" s="14" t="s">
        <v>1232</v>
      </c>
    </row>
    <row r="269" spans="1:4" ht="15" customHeight="1" x14ac:dyDescent="0.4">
      <c r="A269" s="11" t="s">
        <v>1233</v>
      </c>
      <c r="B269" s="11" t="s">
        <v>1234</v>
      </c>
      <c r="C269" s="11" t="s">
        <v>1235</v>
      </c>
      <c r="D269" s="14" t="s">
        <v>1236</v>
      </c>
    </row>
    <row r="270" spans="1:4" ht="15" customHeight="1" x14ac:dyDescent="0.4">
      <c r="A270" s="11" t="s">
        <v>1237</v>
      </c>
      <c r="B270" s="11" t="s">
        <v>1238</v>
      </c>
      <c r="C270" s="11" t="s">
        <v>1239</v>
      </c>
      <c r="D270" s="14" t="s">
        <v>1240</v>
      </c>
    </row>
    <row r="271" spans="1:4" ht="15" customHeight="1" x14ac:dyDescent="0.4">
      <c r="A271" s="11" t="s">
        <v>1241</v>
      </c>
      <c r="B271" s="11" t="s">
        <v>1242</v>
      </c>
      <c r="C271" s="11" t="s">
        <v>1243</v>
      </c>
      <c r="D271" s="14" t="s">
        <v>1244</v>
      </c>
    </row>
    <row r="272" spans="1:4" ht="15" customHeight="1" x14ac:dyDescent="0.4">
      <c r="A272" s="11" t="s">
        <v>1245</v>
      </c>
      <c r="B272" s="11" t="s">
        <v>1246</v>
      </c>
      <c r="C272" s="11" t="s">
        <v>1247</v>
      </c>
      <c r="D272" s="14" t="s">
        <v>1248</v>
      </c>
    </row>
    <row r="273" spans="1:4" ht="15" customHeight="1" x14ac:dyDescent="0.4">
      <c r="A273" s="11" t="s">
        <v>1249</v>
      </c>
      <c r="B273" s="11" t="s">
        <v>1250</v>
      </c>
      <c r="C273" s="11" t="s">
        <v>1251</v>
      </c>
      <c r="D273" s="14" t="s">
        <v>1252</v>
      </c>
    </row>
    <row r="274" spans="1:4" ht="15" customHeight="1" x14ac:dyDescent="0.4">
      <c r="A274" s="11" t="s">
        <v>1253</v>
      </c>
      <c r="B274" s="11" t="s">
        <v>1254</v>
      </c>
      <c r="C274" s="11" t="s">
        <v>1255</v>
      </c>
      <c r="D274" s="14" t="s">
        <v>1256</v>
      </c>
    </row>
    <row r="275" spans="1:4" ht="15" customHeight="1" x14ac:dyDescent="0.4">
      <c r="A275" s="11" t="s">
        <v>1257</v>
      </c>
      <c r="B275" s="11" t="s">
        <v>1258</v>
      </c>
      <c r="C275" s="11" t="s">
        <v>1259</v>
      </c>
      <c r="D275" s="14" t="s">
        <v>1260</v>
      </c>
    </row>
    <row r="276" spans="1:4" ht="15" customHeight="1" x14ac:dyDescent="0.4">
      <c r="A276" s="11" t="s">
        <v>1261</v>
      </c>
      <c r="B276" s="11" t="s">
        <v>1262</v>
      </c>
      <c r="C276" s="11" t="s">
        <v>1263</v>
      </c>
      <c r="D276" s="14" t="s">
        <v>1260</v>
      </c>
    </row>
    <row r="277" spans="1:4" ht="15" customHeight="1" x14ac:dyDescent="0.4">
      <c r="A277" s="11" t="s">
        <v>1264</v>
      </c>
      <c r="B277" s="11" t="s">
        <v>1265</v>
      </c>
      <c r="C277" s="11" t="s">
        <v>1266</v>
      </c>
      <c r="D277" s="14" t="s">
        <v>1267</v>
      </c>
    </row>
    <row r="278" spans="1:4" ht="15" customHeight="1" x14ac:dyDescent="0.4">
      <c r="A278" s="11" t="s">
        <v>1268</v>
      </c>
      <c r="B278" s="11" t="s">
        <v>1269</v>
      </c>
      <c r="C278" s="11" t="s">
        <v>1270</v>
      </c>
      <c r="D278" s="14" t="s">
        <v>1271</v>
      </c>
    </row>
    <row r="279" spans="1:4" ht="15" customHeight="1" x14ac:dyDescent="0.4">
      <c r="A279" s="11" t="s">
        <v>1272</v>
      </c>
      <c r="B279" s="11" t="s">
        <v>1273</v>
      </c>
      <c r="C279" s="11" t="s">
        <v>1274</v>
      </c>
      <c r="D279" s="14" t="s">
        <v>1275</v>
      </c>
    </row>
    <row r="280" spans="1:4" ht="15" customHeight="1" x14ac:dyDescent="0.4">
      <c r="A280" s="11" t="s">
        <v>1276</v>
      </c>
      <c r="B280" s="11" t="s">
        <v>1277</v>
      </c>
      <c r="C280" s="11" t="s">
        <v>1278</v>
      </c>
      <c r="D280" s="14" t="s">
        <v>1279</v>
      </c>
    </row>
    <row r="281" spans="1:4" ht="15" customHeight="1" x14ac:dyDescent="0.4">
      <c r="A281" s="11" t="s">
        <v>1280</v>
      </c>
      <c r="B281" s="11" t="s">
        <v>1281</v>
      </c>
      <c r="C281" s="11" t="s">
        <v>1282</v>
      </c>
      <c r="D281" s="14" t="s">
        <v>1283</v>
      </c>
    </row>
    <row r="282" spans="1:4" ht="15" customHeight="1" x14ac:dyDescent="0.4">
      <c r="A282" s="11" t="s">
        <v>1284</v>
      </c>
      <c r="B282" s="11" t="s">
        <v>1285</v>
      </c>
      <c r="C282" s="11" t="s">
        <v>1286</v>
      </c>
      <c r="D282" s="14" t="s">
        <v>1287</v>
      </c>
    </row>
    <row r="283" spans="1:4" ht="15" customHeight="1" x14ac:dyDescent="0.4">
      <c r="A283" s="11" t="s">
        <v>1288</v>
      </c>
      <c r="B283" s="11" t="s">
        <v>1289</v>
      </c>
      <c r="C283" s="11" t="s">
        <v>1290</v>
      </c>
      <c r="D283" s="14" t="s">
        <v>1291</v>
      </c>
    </row>
    <row r="284" spans="1:4" ht="15" customHeight="1" x14ac:dyDescent="0.4">
      <c r="A284" s="11" t="s">
        <v>1292</v>
      </c>
      <c r="B284" s="11" t="s">
        <v>1293</v>
      </c>
      <c r="C284" s="11" t="s">
        <v>1294</v>
      </c>
      <c r="D284" s="14" t="s">
        <v>1295</v>
      </c>
    </row>
    <row r="285" spans="1:4" ht="15" customHeight="1" x14ac:dyDescent="0.4">
      <c r="A285" s="11" t="s">
        <v>1296</v>
      </c>
      <c r="B285" s="11" t="s">
        <v>1297</v>
      </c>
      <c r="C285" s="11" t="s">
        <v>1298</v>
      </c>
      <c r="D285" s="14" t="s">
        <v>1299</v>
      </c>
    </row>
    <row r="286" spans="1:4" ht="15" customHeight="1" x14ac:dyDescent="0.4">
      <c r="A286" s="11" t="s">
        <v>1300</v>
      </c>
      <c r="B286" s="11" t="s">
        <v>1301</v>
      </c>
      <c r="C286" s="11" t="s">
        <v>1302</v>
      </c>
      <c r="D286" s="14" t="s">
        <v>1303</v>
      </c>
    </row>
    <row r="287" spans="1:4" ht="15" customHeight="1" x14ac:dyDescent="0.4">
      <c r="A287" s="11" t="s">
        <v>1304</v>
      </c>
      <c r="B287" s="11" t="s">
        <v>1305</v>
      </c>
      <c r="C287" s="11" t="s">
        <v>1306</v>
      </c>
      <c r="D287" s="14" t="s">
        <v>1307</v>
      </c>
    </row>
    <row r="288" spans="1:4" ht="15" customHeight="1" x14ac:dyDescent="0.4">
      <c r="A288" s="11" t="s">
        <v>1308</v>
      </c>
      <c r="B288" s="11" t="s">
        <v>1309</v>
      </c>
      <c r="C288" s="11" t="s">
        <v>1310</v>
      </c>
      <c r="D288" s="14" t="s">
        <v>1311</v>
      </c>
    </row>
    <row r="289" spans="1:4" ht="15" customHeight="1" x14ac:dyDescent="0.4">
      <c r="A289" s="11" t="s">
        <v>1312</v>
      </c>
      <c r="B289" s="11" t="s">
        <v>1313</v>
      </c>
      <c r="C289" s="11" t="s">
        <v>1314</v>
      </c>
      <c r="D289" s="14" t="s">
        <v>1315</v>
      </c>
    </row>
    <row r="290" spans="1:4" ht="15" customHeight="1" x14ac:dyDescent="0.4">
      <c r="A290" s="11" t="s">
        <v>1316</v>
      </c>
      <c r="B290" s="11" t="s">
        <v>1317</v>
      </c>
      <c r="C290" s="11" t="s">
        <v>1318</v>
      </c>
      <c r="D290" s="14" t="s">
        <v>1319</v>
      </c>
    </row>
    <row r="291" spans="1:4" ht="15" customHeight="1" x14ac:dyDescent="0.4">
      <c r="A291" s="11" t="s">
        <v>1320</v>
      </c>
      <c r="B291" s="11" t="s">
        <v>1321</v>
      </c>
      <c r="C291" s="11" t="s">
        <v>1322</v>
      </c>
      <c r="D291" s="14" t="s">
        <v>1323</v>
      </c>
    </row>
    <row r="292" spans="1:4" ht="15" customHeight="1" x14ac:dyDescent="0.4">
      <c r="A292" s="11" t="s">
        <v>1324</v>
      </c>
      <c r="B292" s="11" t="s">
        <v>1325</v>
      </c>
      <c r="C292" s="11" t="s">
        <v>1326</v>
      </c>
      <c r="D292" s="14" t="s">
        <v>1327</v>
      </c>
    </row>
    <row r="293" spans="1:4" ht="15" customHeight="1" x14ac:dyDescent="0.4">
      <c r="A293" s="11" t="s">
        <v>1328</v>
      </c>
      <c r="B293" s="11" t="s">
        <v>1329</v>
      </c>
      <c r="C293" s="11" t="s">
        <v>1330</v>
      </c>
      <c r="D293" s="14" t="s">
        <v>1331</v>
      </c>
    </row>
    <row r="294" spans="1:4" ht="15" customHeight="1" x14ac:dyDescent="0.4">
      <c r="A294" s="11" t="s">
        <v>1332</v>
      </c>
      <c r="B294" s="11" t="s">
        <v>1333</v>
      </c>
      <c r="C294" s="11" t="s">
        <v>1334</v>
      </c>
      <c r="D294" s="14" t="s">
        <v>1335</v>
      </c>
    </row>
    <row r="295" spans="1:4" ht="15" customHeight="1" x14ac:dyDescent="0.4">
      <c r="A295" s="11" t="s">
        <v>1336</v>
      </c>
      <c r="B295" s="11" t="s">
        <v>1337</v>
      </c>
      <c r="C295" s="11" t="s">
        <v>1338</v>
      </c>
      <c r="D295" s="14" t="s">
        <v>1339</v>
      </c>
    </row>
    <row r="296" spans="1:4" ht="15" customHeight="1" x14ac:dyDescent="0.4">
      <c r="A296" s="11" t="s">
        <v>1340</v>
      </c>
      <c r="B296" s="11" t="s">
        <v>1341</v>
      </c>
      <c r="C296" s="11" t="s">
        <v>1342</v>
      </c>
      <c r="D296" s="14" t="s">
        <v>1343</v>
      </c>
    </row>
    <row r="297" spans="1:4" ht="15" customHeight="1" x14ac:dyDescent="0.4">
      <c r="A297" s="11" t="s">
        <v>1344</v>
      </c>
      <c r="B297" s="11" t="s">
        <v>1345</v>
      </c>
      <c r="C297" s="11" t="s">
        <v>1346</v>
      </c>
      <c r="D297" s="14" t="s">
        <v>1347</v>
      </c>
    </row>
    <row r="298" spans="1:4" ht="15" customHeight="1" x14ac:dyDescent="0.4">
      <c r="A298" s="11" t="s">
        <v>1348</v>
      </c>
      <c r="B298" s="11" t="s">
        <v>1349</v>
      </c>
      <c r="C298" s="11" t="s">
        <v>1350</v>
      </c>
      <c r="D298" s="14" t="s">
        <v>1351</v>
      </c>
    </row>
    <row r="299" spans="1:4" ht="15" customHeight="1" x14ac:dyDescent="0.4">
      <c r="A299" s="11" t="s">
        <v>1352</v>
      </c>
      <c r="B299" s="11" t="s">
        <v>1353</v>
      </c>
      <c r="C299" s="11" t="s">
        <v>1354</v>
      </c>
      <c r="D299" s="14" t="s">
        <v>1355</v>
      </c>
    </row>
    <row r="300" spans="1:4" ht="15" customHeight="1" x14ac:dyDescent="0.4">
      <c r="A300" s="11" t="s">
        <v>1356</v>
      </c>
      <c r="B300" s="11" t="s">
        <v>1357</v>
      </c>
      <c r="C300" s="11" t="s">
        <v>1358</v>
      </c>
      <c r="D300" s="14" t="s">
        <v>1359</v>
      </c>
    </row>
    <row r="301" spans="1:4" ht="15" customHeight="1" x14ac:dyDescent="0.4">
      <c r="A301" s="11" t="s">
        <v>1360</v>
      </c>
      <c r="B301" s="11" t="s">
        <v>1361</v>
      </c>
      <c r="C301" s="11" t="s">
        <v>1362</v>
      </c>
      <c r="D301" s="14" t="s">
        <v>1363</v>
      </c>
    </row>
    <row r="302" spans="1:4" ht="15" customHeight="1" x14ac:dyDescent="0.4">
      <c r="A302" s="11" t="s">
        <v>1364</v>
      </c>
      <c r="B302" s="11" t="s">
        <v>1365</v>
      </c>
      <c r="C302" s="11" t="s">
        <v>1366</v>
      </c>
      <c r="D302" s="14" t="s">
        <v>1367</v>
      </c>
    </row>
    <row r="303" spans="1:4" ht="15" customHeight="1" x14ac:dyDescent="0.4">
      <c r="A303" s="11" t="s">
        <v>1368</v>
      </c>
      <c r="B303" s="11" t="s">
        <v>1369</v>
      </c>
      <c r="C303" s="11" t="s">
        <v>1370</v>
      </c>
      <c r="D303" s="14" t="s">
        <v>1371</v>
      </c>
    </row>
    <row r="304" spans="1:4" ht="15" customHeight="1" x14ac:dyDescent="0.4">
      <c r="A304" s="11" t="s">
        <v>1372</v>
      </c>
      <c r="B304" s="11" t="s">
        <v>1373</v>
      </c>
      <c r="C304" s="11" t="s">
        <v>1374</v>
      </c>
      <c r="D304" s="14" t="s">
        <v>1375</v>
      </c>
    </row>
    <row r="305" spans="1:4" ht="15" customHeight="1" x14ac:dyDescent="0.4">
      <c r="A305" s="11" t="s">
        <v>1376</v>
      </c>
      <c r="B305" s="11" t="s">
        <v>1377</v>
      </c>
      <c r="C305" s="11" t="s">
        <v>1378</v>
      </c>
      <c r="D305" s="14" t="s">
        <v>1379</v>
      </c>
    </row>
    <row r="306" spans="1:4" ht="15" customHeight="1" x14ac:dyDescent="0.4">
      <c r="A306" s="11" t="s">
        <v>1380</v>
      </c>
      <c r="B306" s="11" t="s">
        <v>1381</v>
      </c>
      <c r="C306" s="11" t="s">
        <v>1382</v>
      </c>
      <c r="D306" s="14" t="s">
        <v>1383</v>
      </c>
    </row>
    <row r="307" spans="1:4" ht="15" customHeight="1" x14ac:dyDescent="0.4">
      <c r="A307" s="11" t="s">
        <v>1384</v>
      </c>
      <c r="B307" s="11" t="s">
        <v>1385</v>
      </c>
      <c r="C307" s="11" t="s">
        <v>1386</v>
      </c>
      <c r="D307" s="14" t="s">
        <v>1387</v>
      </c>
    </row>
    <row r="308" spans="1:4" ht="15" customHeight="1" x14ac:dyDescent="0.4">
      <c r="A308" s="11" t="s">
        <v>1388</v>
      </c>
      <c r="B308" s="11" t="s">
        <v>1389</v>
      </c>
      <c r="C308" s="11" t="s">
        <v>1390</v>
      </c>
      <c r="D308" s="14" t="s">
        <v>1391</v>
      </c>
    </row>
    <row r="309" spans="1:4" ht="15" customHeight="1" x14ac:dyDescent="0.4">
      <c r="A309" s="11" t="s">
        <v>1392</v>
      </c>
      <c r="B309" s="11" t="s">
        <v>1393</v>
      </c>
      <c r="C309" s="11" t="s">
        <v>1394</v>
      </c>
      <c r="D309" s="14" t="s">
        <v>1395</v>
      </c>
    </row>
    <row r="310" spans="1:4" ht="15" customHeight="1" x14ac:dyDescent="0.4">
      <c r="A310" s="11" t="s">
        <v>1396</v>
      </c>
      <c r="B310" s="11" t="s">
        <v>1397</v>
      </c>
      <c r="C310" s="11" t="s">
        <v>1398</v>
      </c>
      <c r="D310" s="14" t="s">
        <v>1399</v>
      </c>
    </row>
    <row r="311" spans="1:4" ht="15" customHeight="1" x14ac:dyDescent="0.4">
      <c r="A311" s="11" t="s">
        <v>1400</v>
      </c>
      <c r="B311" s="11" t="s">
        <v>1401</v>
      </c>
      <c r="C311" s="11" t="s">
        <v>1402</v>
      </c>
      <c r="D311" s="14" t="s">
        <v>1403</v>
      </c>
    </row>
    <row r="312" spans="1:4" ht="15" customHeight="1" x14ac:dyDescent="0.4">
      <c r="A312" s="11" t="s">
        <v>1404</v>
      </c>
      <c r="B312" s="11" t="s">
        <v>1405</v>
      </c>
      <c r="C312" s="11" t="s">
        <v>1406</v>
      </c>
      <c r="D312" s="14" t="s">
        <v>1407</v>
      </c>
    </row>
    <row r="313" spans="1:4" ht="15" customHeight="1" x14ac:dyDescent="0.4">
      <c r="A313" s="11" t="s">
        <v>1408</v>
      </c>
      <c r="B313" s="11" t="s">
        <v>1409</v>
      </c>
      <c r="C313" s="11" t="s">
        <v>1410</v>
      </c>
      <c r="D313" s="14" t="s">
        <v>1411</v>
      </c>
    </row>
    <row r="314" spans="1:4" ht="15" customHeight="1" x14ac:dyDescent="0.4">
      <c r="A314" s="11" t="s">
        <v>1412</v>
      </c>
      <c r="B314" s="11" t="s">
        <v>1413</v>
      </c>
      <c r="C314" s="11" t="s">
        <v>1414</v>
      </c>
      <c r="D314" s="14" t="s">
        <v>1415</v>
      </c>
    </row>
    <row r="315" spans="1:4" ht="15" customHeight="1" x14ac:dyDescent="0.4">
      <c r="A315" s="11" t="s">
        <v>1416</v>
      </c>
      <c r="B315" s="11" t="s">
        <v>1417</v>
      </c>
      <c r="C315" s="11" t="s">
        <v>1418</v>
      </c>
      <c r="D315" s="14" t="s">
        <v>1419</v>
      </c>
    </row>
    <row r="316" spans="1:4" ht="15" customHeight="1" x14ac:dyDescent="0.4">
      <c r="A316" s="11" t="s">
        <v>1420</v>
      </c>
      <c r="B316" s="11" t="s">
        <v>1421</v>
      </c>
      <c r="C316" s="11" t="s">
        <v>1422</v>
      </c>
      <c r="D316" s="14" t="s">
        <v>1419</v>
      </c>
    </row>
    <row r="317" spans="1:4" ht="15" customHeight="1" x14ac:dyDescent="0.4">
      <c r="A317" s="11" t="s">
        <v>1423</v>
      </c>
      <c r="B317" s="11" t="s">
        <v>1424</v>
      </c>
      <c r="C317" s="11" t="s">
        <v>1425</v>
      </c>
      <c r="D317" s="14" t="s">
        <v>1419</v>
      </c>
    </row>
    <row r="318" spans="1:4" ht="15" customHeight="1" x14ac:dyDescent="0.4">
      <c r="A318" s="11" t="s">
        <v>1426</v>
      </c>
      <c r="B318" s="11" t="s">
        <v>1427</v>
      </c>
      <c r="C318" s="11" t="s">
        <v>1428</v>
      </c>
      <c r="D318" s="14" t="s">
        <v>1429</v>
      </c>
    </row>
    <row r="319" spans="1:4" ht="15" customHeight="1" x14ac:dyDescent="0.4">
      <c r="A319" s="11" t="s">
        <v>1430</v>
      </c>
      <c r="B319" s="11" t="s">
        <v>1431</v>
      </c>
      <c r="C319" s="11" t="s">
        <v>1432</v>
      </c>
      <c r="D319" s="14" t="s">
        <v>1433</v>
      </c>
    </row>
    <row r="320" spans="1:4" ht="15" customHeight="1" x14ac:dyDescent="0.4">
      <c r="A320" s="11" t="s">
        <v>1434</v>
      </c>
      <c r="B320" s="11" t="s">
        <v>1435</v>
      </c>
      <c r="C320" s="11" t="s">
        <v>1436</v>
      </c>
      <c r="D320" s="14" t="s">
        <v>1437</v>
      </c>
    </row>
    <row r="321" spans="1:4" ht="15" customHeight="1" x14ac:dyDescent="0.4">
      <c r="A321" s="11" t="s">
        <v>1438</v>
      </c>
      <c r="B321" s="11" t="s">
        <v>1439</v>
      </c>
      <c r="C321" s="11" t="s">
        <v>1440</v>
      </c>
      <c r="D321" s="14" t="s">
        <v>1441</v>
      </c>
    </row>
    <row r="322" spans="1:4" ht="15" customHeight="1" x14ac:dyDescent="0.4">
      <c r="A322" s="11" t="s">
        <v>1442</v>
      </c>
      <c r="B322" s="11" t="s">
        <v>1443</v>
      </c>
      <c r="C322" s="11" t="s">
        <v>1444</v>
      </c>
      <c r="D322" s="14" t="s">
        <v>1445</v>
      </c>
    </row>
    <row r="323" spans="1:4" ht="15" customHeight="1" x14ac:dyDescent="0.4">
      <c r="A323" s="11" t="s">
        <v>1446</v>
      </c>
      <c r="B323" s="11" t="s">
        <v>1447</v>
      </c>
      <c r="C323" s="11" t="s">
        <v>1448</v>
      </c>
      <c r="D323" s="14" t="s">
        <v>1445</v>
      </c>
    </row>
    <row r="324" spans="1:4" ht="15" customHeight="1" x14ac:dyDescent="0.4">
      <c r="A324" s="11" t="s">
        <v>1449</v>
      </c>
      <c r="B324" s="11" t="s">
        <v>1450</v>
      </c>
      <c r="C324" s="11" t="s">
        <v>1451</v>
      </c>
      <c r="D324" s="14" t="s">
        <v>1452</v>
      </c>
    </row>
    <row r="325" spans="1:4" ht="15" customHeight="1" x14ac:dyDescent="0.4">
      <c r="A325" s="11" t="s">
        <v>1453</v>
      </c>
      <c r="B325" s="11" t="s">
        <v>1454</v>
      </c>
      <c r="C325" s="11" t="s">
        <v>1455</v>
      </c>
      <c r="D325" s="14" t="s">
        <v>1456</v>
      </c>
    </row>
    <row r="326" spans="1:4" ht="15" customHeight="1" x14ac:dyDescent="0.4">
      <c r="A326" s="11" t="s">
        <v>1457</v>
      </c>
      <c r="B326" s="11" t="s">
        <v>1458</v>
      </c>
      <c r="C326" s="11" t="s">
        <v>1459</v>
      </c>
      <c r="D326" s="14" t="s">
        <v>1460</v>
      </c>
    </row>
    <row r="327" spans="1:4" ht="15" customHeight="1" x14ac:dyDescent="0.4">
      <c r="A327" s="11" t="s">
        <v>1461</v>
      </c>
      <c r="B327" s="11" t="s">
        <v>1462</v>
      </c>
      <c r="C327" s="11" t="s">
        <v>1463</v>
      </c>
      <c r="D327" s="14" t="s">
        <v>1464</v>
      </c>
    </row>
    <row r="328" spans="1:4" ht="15" customHeight="1" x14ac:dyDescent="0.4">
      <c r="A328" s="11" t="s">
        <v>1465</v>
      </c>
      <c r="B328" s="11" t="s">
        <v>1466</v>
      </c>
      <c r="C328" s="11" t="s">
        <v>1467</v>
      </c>
      <c r="D328" s="14" t="s">
        <v>1468</v>
      </c>
    </row>
    <row r="329" spans="1:4" ht="15" customHeight="1" x14ac:dyDescent="0.4">
      <c r="A329" s="11" t="s">
        <v>1469</v>
      </c>
      <c r="B329" s="11" t="s">
        <v>1470</v>
      </c>
      <c r="C329" s="11" t="s">
        <v>1471</v>
      </c>
      <c r="D329" s="14" t="s">
        <v>1472</v>
      </c>
    </row>
    <row r="330" spans="1:4" ht="15" customHeight="1" x14ac:dyDescent="0.4">
      <c r="A330" s="11" t="s">
        <v>1473</v>
      </c>
      <c r="B330" s="11" t="s">
        <v>1474</v>
      </c>
      <c r="C330" s="11" t="s">
        <v>1475</v>
      </c>
      <c r="D330" s="14" t="s">
        <v>1476</v>
      </c>
    </row>
    <row r="331" spans="1:4" ht="15" customHeight="1" x14ac:dyDescent="0.4">
      <c r="A331" s="11" t="s">
        <v>1477</v>
      </c>
      <c r="B331" s="11" t="s">
        <v>1478</v>
      </c>
      <c r="C331" s="11" t="s">
        <v>1479</v>
      </c>
      <c r="D331" s="14" t="s">
        <v>1480</v>
      </c>
    </row>
    <row r="332" spans="1:4" ht="15" customHeight="1" x14ac:dyDescent="0.4">
      <c r="A332" s="11" t="s">
        <v>1481</v>
      </c>
      <c r="B332" s="11" t="s">
        <v>1482</v>
      </c>
      <c r="C332" s="11" t="s">
        <v>1483</v>
      </c>
      <c r="D332" s="14" t="s">
        <v>1484</v>
      </c>
    </row>
    <row r="333" spans="1:4" ht="15" customHeight="1" x14ac:dyDescent="0.4">
      <c r="A333" s="11" t="s">
        <v>1485</v>
      </c>
      <c r="B333" s="11" t="s">
        <v>1486</v>
      </c>
      <c r="C333" s="11" t="s">
        <v>1487</v>
      </c>
      <c r="D333" s="14" t="s">
        <v>1488</v>
      </c>
    </row>
    <row r="334" spans="1:4" ht="15" customHeight="1" x14ac:dyDescent="0.4">
      <c r="A334" s="11" t="s">
        <v>1489</v>
      </c>
      <c r="B334" s="11" t="s">
        <v>1490</v>
      </c>
      <c r="C334" s="11" t="s">
        <v>1491</v>
      </c>
      <c r="D334" s="14" t="s">
        <v>1492</v>
      </c>
    </row>
    <row r="335" spans="1:4" ht="15" customHeight="1" x14ac:dyDescent="0.4">
      <c r="A335" s="11" t="s">
        <v>1493</v>
      </c>
      <c r="B335" s="11" t="s">
        <v>1494</v>
      </c>
      <c r="C335" s="11" t="s">
        <v>1495</v>
      </c>
      <c r="D335" s="14" t="s">
        <v>1496</v>
      </c>
    </row>
    <row r="336" spans="1:4" ht="15" customHeight="1" x14ac:dyDescent="0.4">
      <c r="A336" s="11" t="s">
        <v>1497</v>
      </c>
      <c r="B336" s="11" t="s">
        <v>1498</v>
      </c>
      <c r="C336" s="11" t="s">
        <v>1499</v>
      </c>
      <c r="D336" s="14" t="s">
        <v>1500</v>
      </c>
    </row>
    <row r="337" spans="1:4" ht="15" customHeight="1" x14ac:dyDescent="0.4">
      <c r="A337" s="11" t="s">
        <v>1501</v>
      </c>
      <c r="B337" s="11" t="s">
        <v>1502</v>
      </c>
      <c r="C337" s="11" t="s">
        <v>1503</v>
      </c>
      <c r="D337" s="14" t="s">
        <v>1504</v>
      </c>
    </row>
    <row r="338" spans="1:4" ht="15" customHeight="1" x14ac:dyDescent="0.4">
      <c r="A338" s="11" t="s">
        <v>1505</v>
      </c>
      <c r="B338" s="11" t="s">
        <v>1506</v>
      </c>
      <c r="C338" s="11" t="s">
        <v>1507</v>
      </c>
      <c r="D338" s="14" t="s">
        <v>1508</v>
      </c>
    </row>
    <row r="339" spans="1:4" ht="15" customHeight="1" x14ac:dyDescent="0.4">
      <c r="A339" s="11" t="s">
        <v>1509</v>
      </c>
      <c r="B339" s="11" t="s">
        <v>1510</v>
      </c>
      <c r="C339" s="11" t="s">
        <v>1511</v>
      </c>
      <c r="D339" s="14" t="s">
        <v>1508</v>
      </c>
    </row>
    <row r="340" spans="1:4" ht="15" customHeight="1" x14ac:dyDescent="0.4">
      <c r="A340" s="11" t="s">
        <v>1512</v>
      </c>
      <c r="B340" s="11" t="s">
        <v>1513</v>
      </c>
      <c r="C340" s="11" t="s">
        <v>1514</v>
      </c>
      <c r="D340" s="14" t="s">
        <v>1515</v>
      </c>
    </row>
    <row r="341" spans="1:4" ht="15" customHeight="1" x14ac:dyDescent="0.4">
      <c r="A341" s="11" t="s">
        <v>1516</v>
      </c>
      <c r="B341" s="11" t="s">
        <v>1517</v>
      </c>
      <c r="C341" s="11" t="s">
        <v>1518</v>
      </c>
      <c r="D341" s="14" t="s">
        <v>1519</v>
      </c>
    </row>
    <row r="342" spans="1:4" ht="15" customHeight="1" x14ac:dyDescent="0.4">
      <c r="A342" s="11" t="s">
        <v>1520</v>
      </c>
      <c r="B342" s="11" t="s">
        <v>1521</v>
      </c>
      <c r="C342" s="11" t="s">
        <v>1522</v>
      </c>
      <c r="D342" s="14" t="s">
        <v>1523</v>
      </c>
    </row>
    <row r="343" spans="1:4" ht="15" customHeight="1" x14ac:dyDescent="0.4">
      <c r="A343" s="11" t="s">
        <v>1524</v>
      </c>
      <c r="B343" s="11" t="s">
        <v>1525</v>
      </c>
      <c r="C343" s="11" t="s">
        <v>1526</v>
      </c>
      <c r="D343" s="14" t="s">
        <v>1527</v>
      </c>
    </row>
    <row r="344" spans="1:4" ht="15" customHeight="1" x14ac:dyDescent="0.4">
      <c r="A344" s="11" t="s">
        <v>1528</v>
      </c>
      <c r="B344" s="11" t="s">
        <v>1529</v>
      </c>
      <c r="C344" s="11" t="s">
        <v>1530</v>
      </c>
      <c r="D344" s="14" t="s">
        <v>1531</v>
      </c>
    </row>
    <row r="345" spans="1:4" ht="15" customHeight="1" x14ac:dyDescent="0.4">
      <c r="A345" s="11" t="s">
        <v>1532</v>
      </c>
      <c r="B345" s="11" t="s">
        <v>1533</v>
      </c>
      <c r="C345" s="11" t="s">
        <v>1534</v>
      </c>
      <c r="D345" s="14" t="s">
        <v>1535</v>
      </c>
    </row>
    <row r="346" spans="1:4" ht="15" customHeight="1" x14ac:dyDescent="0.4">
      <c r="A346" s="11" t="s">
        <v>1536</v>
      </c>
      <c r="B346" s="11" t="s">
        <v>1537</v>
      </c>
      <c r="C346" s="11" t="s">
        <v>1538</v>
      </c>
      <c r="D346" s="14" t="s">
        <v>1539</v>
      </c>
    </row>
    <row r="347" spans="1:4" ht="15" customHeight="1" x14ac:dyDescent="0.4">
      <c r="A347" s="11" t="s">
        <v>1540</v>
      </c>
      <c r="B347" s="11" t="s">
        <v>1541</v>
      </c>
      <c r="C347" s="11" t="s">
        <v>1542</v>
      </c>
      <c r="D347" s="14" t="s">
        <v>1543</v>
      </c>
    </row>
    <row r="348" spans="1:4" ht="15" customHeight="1" x14ac:dyDescent="0.4">
      <c r="A348" s="11" t="s">
        <v>1544</v>
      </c>
      <c r="B348" s="11" t="s">
        <v>1545</v>
      </c>
      <c r="C348" s="11" t="s">
        <v>1546</v>
      </c>
      <c r="D348" s="14" t="s">
        <v>1547</v>
      </c>
    </row>
    <row r="349" spans="1:4" ht="15" customHeight="1" x14ac:dyDescent="0.4">
      <c r="A349" s="11" t="s">
        <v>1548</v>
      </c>
      <c r="B349" s="11" t="s">
        <v>1549</v>
      </c>
      <c r="C349" s="11" t="s">
        <v>1550</v>
      </c>
      <c r="D349" s="14" t="s">
        <v>1551</v>
      </c>
    </row>
    <row r="350" spans="1:4" ht="15" customHeight="1" x14ac:dyDescent="0.4">
      <c r="A350" s="11" t="s">
        <v>1552</v>
      </c>
      <c r="B350" s="11" t="s">
        <v>1553</v>
      </c>
      <c r="C350" s="11" t="s">
        <v>1554</v>
      </c>
      <c r="D350" s="14" t="s">
        <v>1555</v>
      </c>
    </row>
    <row r="351" spans="1:4" ht="15" customHeight="1" x14ac:dyDescent="0.4">
      <c r="A351" s="11" t="s">
        <v>1556</v>
      </c>
      <c r="B351" s="11" t="s">
        <v>1557</v>
      </c>
      <c r="C351" s="11" t="s">
        <v>1558</v>
      </c>
      <c r="D351" s="14" t="s">
        <v>1559</v>
      </c>
    </row>
    <row r="352" spans="1:4" ht="15" customHeight="1" x14ac:dyDescent="0.4">
      <c r="A352" s="11" t="s">
        <v>1560</v>
      </c>
      <c r="B352" s="11" t="s">
        <v>1561</v>
      </c>
      <c r="C352" s="11" t="s">
        <v>1562</v>
      </c>
      <c r="D352" s="14" t="s">
        <v>1563</v>
      </c>
    </row>
    <row r="353" spans="1:4" ht="15" customHeight="1" x14ac:dyDescent="0.4">
      <c r="A353" s="11" t="s">
        <v>1564</v>
      </c>
      <c r="B353" s="11" t="s">
        <v>1565</v>
      </c>
      <c r="C353" s="11" t="s">
        <v>1566</v>
      </c>
      <c r="D353" s="14" t="s">
        <v>1567</v>
      </c>
    </row>
    <row r="354" spans="1:4" ht="15" customHeight="1" x14ac:dyDescent="0.4">
      <c r="A354" s="11" t="s">
        <v>1568</v>
      </c>
      <c r="B354" s="11" t="s">
        <v>1569</v>
      </c>
      <c r="C354" s="11" t="s">
        <v>1570</v>
      </c>
      <c r="D354" s="14" t="s">
        <v>1571</v>
      </c>
    </row>
    <row r="355" spans="1:4" ht="15" customHeight="1" x14ac:dyDescent="0.4">
      <c r="A355" s="11" t="s">
        <v>1572</v>
      </c>
      <c r="B355" s="11" t="s">
        <v>1573</v>
      </c>
      <c r="C355" s="11" t="s">
        <v>1574</v>
      </c>
      <c r="D355" s="14" t="s">
        <v>1575</v>
      </c>
    </row>
    <row r="356" spans="1:4" ht="15" customHeight="1" x14ac:dyDescent="0.4">
      <c r="A356" s="11" t="s">
        <v>1576</v>
      </c>
      <c r="B356" s="11" t="s">
        <v>1577</v>
      </c>
      <c r="C356" s="11" t="s">
        <v>1578</v>
      </c>
      <c r="D356" s="14" t="s">
        <v>1579</v>
      </c>
    </row>
    <row r="357" spans="1:4" ht="15" customHeight="1" x14ac:dyDescent="0.4">
      <c r="A357" s="11" t="s">
        <v>1580</v>
      </c>
      <c r="B357" s="11" t="s">
        <v>1581</v>
      </c>
      <c r="C357" s="11" t="s">
        <v>1582</v>
      </c>
      <c r="D357" s="14" t="s">
        <v>1579</v>
      </c>
    </row>
    <row r="358" spans="1:4" ht="15" customHeight="1" x14ac:dyDescent="0.4">
      <c r="A358" s="11" t="s">
        <v>1583</v>
      </c>
      <c r="B358" s="11" t="s">
        <v>1584</v>
      </c>
      <c r="C358" s="11" t="s">
        <v>1585</v>
      </c>
      <c r="D358" s="14" t="s">
        <v>1579</v>
      </c>
    </row>
    <row r="359" spans="1:4" ht="15" customHeight="1" x14ac:dyDescent="0.4">
      <c r="A359" s="11" t="s">
        <v>1586</v>
      </c>
      <c r="B359" s="11" t="s">
        <v>1587</v>
      </c>
      <c r="C359" s="11" t="s">
        <v>1588</v>
      </c>
      <c r="D359" s="14" t="s">
        <v>1579</v>
      </c>
    </row>
    <row r="360" spans="1:4" ht="15" customHeight="1" x14ac:dyDescent="0.4">
      <c r="A360" s="11" t="s">
        <v>1589</v>
      </c>
      <c r="B360" s="11" t="s">
        <v>1590</v>
      </c>
      <c r="C360" s="11" t="s">
        <v>1591</v>
      </c>
      <c r="D360" s="14" t="s">
        <v>1579</v>
      </c>
    </row>
    <row r="361" spans="1:4" ht="15" customHeight="1" x14ac:dyDescent="0.4">
      <c r="A361" s="11" t="s">
        <v>1592</v>
      </c>
      <c r="B361" s="11" t="s">
        <v>1593</v>
      </c>
      <c r="C361" s="11" t="s">
        <v>1594</v>
      </c>
      <c r="D361" s="14" t="s">
        <v>1595</v>
      </c>
    </row>
    <row r="362" spans="1:4" ht="15" customHeight="1" x14ac:dyDescent="0.4">
      <c r="A362" s="11" t="s">
        <v>1596</v>
      </c>
      <c r="B362" s="11" t="s">
        <v>1597</v>
      </c>
      <c r="C362" s="11" t="s">
        <v>1598</v>
      </c>
      <c r="D362" s="14" t="s">
        <v>1599</v>
      </c>
    </row>
    <row r="363" spans="1:4" ht="15" customHeight="1" x14ac:dyDescent="0.4">
      <c r="A363" s="11" t="s">
        <v>1600</v>
      </c>
      <c r="B363" s="11" t="s">
        <v>1601</v>
      </c>
      <c r="C363" s="11" t="s">
        <v>1602</v>
      </c>
      <c r="D363" s="14" t="s">
        <v>1603</v>
      </c>
    </row>
    <row r="364" spans="1:4" ht="15" customHeight="1" x14ac:dyDescent="0.4">
      <c r="A364" s="11" t="s">
        <v>1604</v>
      </c>
      <c r="B364" s="11" t="s">
        <v>1605</v>
      </c>
      <c r="C364" s="11" t="s">
        <v>1606</v>
      </c>
      <c r="D364" s="14" t="s">
        <v>1607</v>
      </c>
    </row>
    <row r="365" spans="1:4" ht="15" customHeight="1" x14ac:dyDescent="0.4">
      <c r="A365" s="11" t="s">
        <v>1608</v>
      </c>
      <c r="B365" s="11" t="s">
        <v>1609</v>
      </c>
      <c r="C365" s="11" t="s">
        <v>1610</v>
      </c>
      <c r="D365" s="14" t="s">
        <v>1611</v>
      </c>
    </row>
    <row r="366" spans="1:4" ht="15" customHeight="1" x14ac:dyDescent="0.4">
      <c r="A366" s="11" t="s">
        <v>1612</v>
      </c>
      <c r="B366" s="11" t="s">
        <v>1613</v>
      </c>
      <c r="C366" s="11" t="s">
        <v>1614</v>
      </c>
      <c r="D366" s="14" t="s">
        <v>1615</v>
      </c>
    </row>
    <row r="367" spans="1:4" ht="15" customHeight="1" x14ac:dyDescent="0.4">
      <c r="A367" s="11" t="s">
        <v>1616</v>
      </c>
      <c r="B367" s="11" t="s">
        <v>1617</v>
      </c>
      <c r="C367" s="11" t="s">
        <v>1618</v>
      </c>
      <c r="D367" s="14" t="s">
        <v>1619</v>
      </c>
    </row>
    <row r="368" spans="1:4" ht="15" customHeight="1" x14ac:dyDescent="0.4">
      <c r="A368" s="11" t="s">
        <v>1620</v>
      </c>
      <c r="B368" s="11" t="s">
        <v>1621</v>
      </c>
      <c r="C368" s="11" t="s">
        <v>1622</v>
      </c>
      <c r="D368" s="14" t="s">
        <v>1623</v>
      </c>
    </row>
    <row r="369" spans="1:4" ht="15" customHeight="1" x14ac:dyDescent="0.4">
      <c r="A369" s="11" t="s">
        <v>1624</v>
      </c>
      <c r="B369" s="11" t="s">
        <v>1625</v>
      </c>
      <c r="C369" s="11" t="s">
        <v>1626</v>
      </c>
      <c r="D369" s="14" t="s">
        <v>1627</v>
      </c>
    </row>
    <row r="370" spans="1:4" ht="15" customHeight="1" x14ac:dyDescent="0.4">
      <c r="A370" s="11" t="s">
        <v>1628</v>
      </c>
      <c r="B370" s="11" t="s">
        <v>1629</v>
      </c>
      <c r="C370" s="11" t="s">
        <v>1630</v>
      </c>
      <c r="D370" s="14" t="s">
        <v>1631</v>
      </c>
    </row>
    <row r="371" spans="1:4" ht="15" customHeight="1" x14ac:dyDescent="0.4">
      <c r="A371" s="11" t="s">
        <v>1632</v>
      </c>
      <c r="B371" s="11" t="s">
        <v>1633</v>
      </c>
      <c r="C371" s="11" t="s">
        <v>1634</v>
      </c>
      <c r="D371" s="14" t="s">
        <v>1635</v>
      </c>
    </row>
    <row r="372" spans="1:4" ht="15" customHeight="1" x14ac:dyDescent="0.4">
      <c r="A372" s="11" t="s">
        <v>1636</v>
      </c>
      <c r="B372" s="11" t="s">
        <v>1637</v>
      </c>
      <c r="C372" s="11" t="s">
        <v>1638</v>
      </c>
      <c r="D372" s="14" t="s">
        <v>1639</v>
      </c>
    </row>
    <row r="373" spans="1:4" ht="15" customHeight="1" x14ac:dyDescent="0.4">
      <c r="A373" s="11" t="s">
        <v>1640</v>
      </c>
      <c r="B373" s="11" t="s">
        <v>1641</v>
      </c>
      <c r="C373" s="11" t="s">
        <v>1642</v>
      </c>
      <c r="D373" s="14" t="s">
        <v>1643</v>
      </c>
    </row>
    <row r="374" spans="1:4" ht="15" customHeight="1" x14ac:dyDescent="0.4">
      <c r="A374" s="11" t="s">
        <v>1644</v>
      </c>
      <c r="B374" s="11" t="s">
        <v>1645</v>
      </c>
      <c r="C374" s="11" t="s">
        <v>1646</v>
      </c>
      <c r="D374" s="14" t="s">
        <v>1647</v>
      </c>
    </row>
    <row r="375" spans="1:4" ht="15" customHeight="1" x14ac:dyDescent="0.4">
      <c r="A375" s="11" t="s">
        <v>1648</v>
      </c>
      <c r="B375" s="11" t="s">
        <v>1649</v>
      </c>
      <c r="C375" s="11" t="s">
        <v>1650</v>
      </c>
      <c r="D375" s="14" t="s">
        <v>1651</v>
      </c>
    </row>
    <row r="376" spans="1:4" ht="15" customHeight="1" x14ac:dyDescent="0.4">
      <c r="A376" s="11" t="s">
        <v>1652</v>
      </c>
      <c r="B376" s="11" t="s">
        <v>1653</v>
      </c>
      <c r="C376" s="11" t="s">
        <v>1654</v>
      </c>
      <c r="D376" s="14" t="s">
        <v>1655</v>
      </c>
    </row>
    <row r="377" spans="1:4" ht="15" customHeight="1" x14ac:dyDescent="0.4">
      <c r="A377" s="11" t="s">
        <v>1656</v>
      </c>
      <c r="B377" s="11" t="s">
        <v>1657</v>
      </c>
      <c r="C377" s="11" t="s">
        <v>1658</v>
      </c>
      <c r="D377" s="14" t="s">
        <v>1659</v>
      </c>
    </row>
    <row r="378" spans="1:4" ht="15" customHeight="1" x14ac:dyDescent="0.4">
      <c r="A378" s="11" t="s">
        <v>1660</v>
      </c>
      <c r="B378" s="11" t="s">
        <v>1661</v>
      </c>
      <c r="C378" s="11" t="s">
        <v>1662</v>
      </c>
      <c r="D378" s="14" t="s">
        <v>1663</v>
      </c>
    </row>
    <row r="379" spans="1:4" ht="15" customHeight="1" x14ac:dyDescent="0.4">
      <c r="A379" s="11" t="s">
        <v>1664</v>
      </c>
      <c r="B379" s="11" t="s">
        <v>1665</v>
      </c>
      <c r="C379" s="11" t="s">
        <v>1666</v>
      </c>
      <c r="D379" s="14" t="s">
        <v>1667</v>
      </c>
    </row>
    <row r="380" spans="1:4" ht="15" customHeight="1" x14ac:dyDescent="0.4">
      <c r="A380" s="11" t="s">
        <v>1668</v>
      </c>
      <c r="B380" s="11" t="s">
        <v>1669</v>
      </c>
      <c r="C380" s="11" t="s">
        <v>1670</v>
      </c>
      <c r="D380" s="14" t="s">
        <v>1671</v>
      </c>
    </row>
    <row r="381" spans="1:4" ht="15" customHeight="1" x14ac:dyDescent="0.4">
      <c r="A381" s="11" t="s">
        <v>1672</v>
      </c>
      <c r="B381" s="11" t="s">
        <v>1673</v>
      </c>
      <c r="C381" s="11" t="s">
        <v>1674</v>
      </c>
      <c r="D381" s="14" t="s">
        <v>1675</v>
      </c>
    </row>
    <row r="382" spans="1:4" ht="15" customHeight="1" x14ac:dyDescent="0.4">
      <c r="A382" s="11" t="s">
        <v>1676</v>
      </c>
      <c r="B382" s="11" t="s">
        <v>1677</v>
      </c>
      <c r="C382" s="11" t="s">
        <v>1678</v>
      </c>
      <c r="D382" s="14" t="s">
        <v>1679</v>
      </c>
    </row>
    <row r="383" spans="1:4" ht="15" customHeight="1" x14ac:dyDescent="0.4">
      <c r="A383" s="11" t="s">
        <v>1680</v>
      </c>
      <c r="B383" s="11" t="s">
        <v>1681</v>
      </c>
      <c r="C383" s="11" t="s">
        <v>1682</v>
      </c>
      <c r="D383" s="14" t="s">
        <v>1683</v>
      </c>
    </row>
    <row r="384" spans="1:4" ht="15" customHeight="1" x14ac:dyDescent="0.4">
      <c r="A384" s="11" t="s">
        <v>1684</v>
      </c>
      <c r="B384" s="11" t="s">
        <v>1685</v>
      </c>
      <c r="C384" s="11" t="s">
        <v>1686</v>
      </c>
      <c r="D384" s="14" t="s">
        <v>1687</v>
      </c>
    </row>
    <row r="385" spans="1:4" ht="15" customHeight="1" x14ac:dyDescent="0.4">
      <c r="A385" s="11" t="s">
        <v>1688</v>
      </c>
      <c r="B385" s="11" t="s">
        <v>1689</v>
      </c>
      <c r="C385" s="11" t="s">
        <v>1690</v>
      </c>
      <c r="D385" s="14" t="s">
        <v>1691</v>
      </c>
    </row>
    <row r="386" spans="1:4" ht="15" customHeight="1" x14ac:dyDescent="0.4">
      <c r="A386" s="11" t="s">
        <v>1692</v>
      </c>
      <c r="B386" s="11" t="s">
        <v>1693</v>
      </c>
      <c r="C386" s="11" t="s">
        <v>1694</v>
      </c>
      <c r="D386" s="14" t="s">
        <v>1695</v>
      </c>
    </row>
    <row r="387" spans="1:4" ht="15" customHeight="1" x14ac:dyDescent="0.4">
      <c r="A387" s="11" t="s">
        <v>1696</v>
      </c>
      <c r="B387" s="11" t="s">
        <v>1697</v>
      </c>
      <c r="C387" s="11" t="s">
        <v>1698</v>
      </c>
      <c r="D387" s="14" t="s">
        <v>1699</v>
      </c>
    </row>
    <row r="388" spans="1:4" ht="15" customHeight="1" x14ac:dyDescent="0.4">
      <c r="A388" s="11" t="s">
        <v>1700</v>
      </c>
      <c r="B388" s="11" t="s">
        <v>1701</v>
      </c>
      <c r="C388" s="11" t="s">
        <v>1702</v>
      </c>
      <c r="D388" s="14" t="s">
        <v>1703</v>
      </c>
    </row>
    <row r="389" spans="1:4" ht="15" customHeight="1" x14ac:dyDescent="0.4">
      <c r="A389" s="11" t="s">
        <v>1704</v>
      </c>
      <c r="B389" s="11" t="s">
        <v>1705</v>
      </c>
      <c r="C389" s="11" t="s">
        <v>1706</v>
      </c>
      <c r="D389" s="14" t="s">
        <v>1707</v>
      </c>
    </row>
    <row r="390" spans="1:4" ht="15" customHeight="1" x14ac:dyDescent="0.4">
      <c r="A390" s="11" t="s">
        <v>1708</v>
      </c>
      <c r="B390" s="11" t="s">
        <v>1709</v>
      </c>
      <c r="C390" s="11" t="s">
        <v>1710</v>
      </c>
      <c r="D390" s="14" t="s">
        <v>1711</v>
      </c>
    </row>
    <row r="391" spans="1:4" ht="15" customHeight="1" x14ac:dyDescent="0.4">
      <c r="A391" s="11" t="s">
        <v>1712</v>
      </c>
      <c r="B391" s="11" t="s">
        <v>1713</v>
      </c>
      <c r="C391" s="11" t="s">
        <v>1714</v>
      </c>
      <c r="D391" s="14" t="s">
        <v>1715</v>
      </c>
    </row>
    <row r="392" spans="1:4" ht="15" customHeight="1" x14ac:dyDescent="0.4">
      <c r="A392" s="11" t="s">
        <v>1716</v>
      </c>
      <c r="B392" s="11" t="s">
        <v>1717</v>
      </c>
      <c r="C392" s="11" t="s">
        <v>1718</v>
      </c>
      <c r="D392" s="14" t="s">
        <v>1719</v>
      </c>
    </row>
    <row r="393" spans="1:4" ht="15" customHeight="1" x14ac:dyDescent="0.4">
      <c r="A393" s="11" t="s">
        <v>1720</v>
      </c>
      <c r="B393" s="11" t="s">
        <v>1721</v>
      </c>
      <c r="C393" s="11" t="s">
        <v>1722</v>
      </c>
      <c r="D393" s="14" t="s">
        <v>1723</v>
      </c>
    </row>
    <row r="394" spans="1:4" ht="15" customHeight="1" x14ac:dyDescent="0.4">
      <c r="A394" s="11" t="s">
        <v>1724</v>
      </c>
      <c r="B394" s="11" t="s">
        <v>1725</v>
      </c>
      <c r="C394" s="11" t="s">
        <v>1726</v>
      </c>
      <c r="D394" s="14" t="s">
        <v>1727</v>
      </c>
    </row>
    <row r="395" spans="1:4" ht="15" customHeight="1" x14ac:dyDescent="0.4">
      <c r="A395" s="11" t="s">
        <v>1728</v>
      </c>
      <c r="B395" s="11" t="s">
        <v>1729</v>
      </c>
      <c r="C395" s="11" t="s">
        <v>1730</v>
      </c>
      <c r="D395" s="14" t="s">
        <v>1731</v>
      </c>
    </row>
    <row r="396" spans="1:4" ht="15" customHeight="1" x14ac:dyDescent="0.4">
      <c r="A396" s="11" t="s">
        <v>1732</v>
      </c>
      <c r="B396" s="11" t="s">
        <v>1733</v>
      </c>
      <c r="C396" s="11" t="s">
        <v>1734</v>
      </c>
      <c r="D396" s="14" t="s">
        <v>1735</v>
      </c>
    </row>
    <row r="397" spans="1:4" ht="15" customHeight="1" x14ac:dyDescent="0.4">
      <c r="A397" s="11" t="s">
        <v>1736</v>
      </c>
      <c r="B397" s="11" t="s">
        <v>1737</v>
      </c>
      <c r="C397" s="11" t="s">
        <v>1738</v>
      </c>
      <c r="D397" s="14" t="s">
        <v>1739</v>
      </c>
    </row>
    <row r="398" spans="1:4" ht="15" customHeight="1" x14ac:dyDescent="0.4">
      <c r="A398" s="11" t="s">
        <v>1740</v>
      </c>
      <c r="B398" s="11" t="s">
        <v>1741</v>
      </c>
      <c r="C398" s="11" t="s">
        <v>1742</v>
      </c>
      <c r="D398" s="14" t="s">
        <v>1743</v>
      </c>
    </row>
    <row r="399" spans="1:4" ht="15" customHeight="1" x14ac:dyDescent="0.4">
      <c r="A399" s="11" t="s">
        <v>1744</v>
      </c>
      <c r="B399" s="11" t="s">
        <v>1745</v>
      </c>
      <c r="C399" s="11" t="s">
        <v>1746</v>
      </c>
      <c r="D399" s="14" t="s">
        <v>1747</v>
      </c>
    </row>
    <row r="400" spans="1:4" ht="15" customHeight="1" x14ac:dyDescent="0.4">
      <c r="A400" s="11" t="s">
        <v>1748</v>
      </c>
      <c r="B400" s="11" t="s">
        <v>1749</v>
      </c>
      <c r="C400" s="11" t="s">
        <v>1750</v>
      </c>
      <c r="D400" s="14" t="s">
        <v>1751</v>
      </c>
    </row>
    <row r="401" spans="1:4" ht="15" customHeight="1" x14ac:dyDescent="0.4">
      <c r="A401" s="11" t="s">
        <v>1752</v>
      </c>
      <c r="B401" s="11" t="s">
        <v>1753</v>
      </c>
      <c r="C401" s="11" t="s">
        <v>1754</v>
      </c>
      <c r="D401" s="14" t="s">
        <v>1755</v>
      </c>
    </row>
    <row r="402" spans="1:4" ht="15" customHeight="1" x14ac:dyDescent="0.4">
      <c r="A402" s="11" t="s">
        <v>1756</v>
      </c>
      <c r="B402" s="11" t="s">
        <v>1757</v>
      </c>
      <c r="C402" s="11" t="s">
        <v>1758</v>
      </c>
      <c r="D402" s="14" t="s">
        <v>1759</v>
      </c>
    </row>
    <row r="403" spans="1:4" ht="15" customHeight="1" x14ac:dyDescent="0.4">
      <c r="A403" s="11" t="s">
        <v>1760</v>
      </c>
      <c r="B403" s="11" t="s">
        <v>1761</v>
      </c>
      <c r="C403" s="11" t="s">
        <v>1762</v>
      </c>
      <c r="D403" s="14" t="s">
        <v>1763</v>
      </c>
    </row>
    <row r="404" spans="1:4" ht="15" customHeight="1" x14ac:dyDescent="0.4">
      <c r="A404" s="11" t="s">
        <v>1764</v>
      </c>
      <c r="B404" s="11" t="s">
        <v>1765</v>
      </c>
      <c r="C404" s="11" t="s">
        <v>1766</v>
      </c>
      <c r="D404" s="14" t="s">
        <v>1767</v>
      </c>
    </row>
    <row r="405" spans="1:4" ht="15" customHeight="1" x14ac:dyDescent="0.4">
      <c r="A405" s="11" t="s">
        <v>1768</v>
      </c>
      <c r="B405" s="11" t="s">
        <v>1769</v>
      </c>
      <c r="C405" s="11" t="s">
        <v>1770</v>
      </c>
      <c r="D405" s="14" t="s">
        <v>1771</v>
      </c>
    </row>
    <row r="406" spans="1:4" ht="15" customHeight="1" x14ac:dyDescent="0.4">
      <c r="A406" s="11" t="s">
        <v>1772</v>
      </c>
      <c r="B406" s="11" t="s">
        <v>1773</v>
      </c>
      <c r="C406" s="11" t="s">
        <v>1774</v>
      </c>
      <c r="D406" s="14" t="s">
        <v>1775</v>
      </c>
    </row>
    <row r="407" spans="1:4" ht="15" customHeight="1" x14ac:dyDescent="0.4">
      <c r="A407" s="11" t="s">
        <v>1776</v>
      </c>
      <c r="B407" s="11" t="s">
        <v>1777</v>
      </c>
      <c r="C407" s="11" t="s">
        <v>1778</v>
      </c>
      <c r="D407" s="14" t="s">
        <v>1779</v>
      </c>
    </row>
    <row r="408" spans="1:4" ht="15" customHeight="1" x14ac:dyDescent="0.4">
      <c r="A408" s="11" t="s">
        <v>1780</v>
      </c>
      <c r="B408" s="11" t="s">
        <v>1781</v>
      </c>
      <c r="C408" s="11" t="s">
        <v>1782</v>
      </c>
      <c r="D408" s="14" t="s">
        <v>1783</v>
      </c>
    </row>
    <row r="409" spans="1:4" ht="15" customHeight="1" x14ac:dyDescent="0.4">
      <c r="A409" s="11" t="s">
        <v>1784</v>
      </c>
      <c r="B409" s="11" t="s">
        <v>1785</v>
      </c>
      <c r="C409" s="11" t="s">
        <v>1786</v>
      </c>
      <c r="D409" s="14" t="s">
        <v>1787</v>
      </c>
    </row>
    <row r="410" spans="1:4" ht="15" customHeight="1" x14ac:dyDescent="0.4">
      <c r="A410" s="11" t="s">
        <v>1788</v>
      </c>
      <c r="B410" s="11" t="s">
        <v>1789</v>
      </c>
      <c r="C410" s="11" t="s">
        <v>1790</v>
      </c>
      <c r="D410" s="14" t="s">
        <v>1791</v>
      </c>
    </row>
    <row r="411" spans="1:4" ht="15" customHeight="1" x14ac:dyDescent="0.4">
      <c r="A411" s="11" t="s">
        <v>1792</v>
      </c>
      <c r="B411" s="11" t="s">
        <v>1793</v>
      </c>
      <c r="C411" s="11" t="s">
        <v>1794</v>
      </c>
      <c r="D411" s="14" t="s">
        <v>1795</v>
      </c>
    </row>
    <row r="412" spans="1:4" ht="15" customHeight="1" x14ac:dyDescent="0.4">
      <c r="A412" s="11" t="s">
        <v>1796</v>
      </c>
      <c r="B412" s="11" t="s">
        <v>1797</v>
      </c>
      <c r="C412" s="11" t="s">
        <v>1798</v>
      </c>
      <c r="D412" s="14" t="s">
        <v>1799</v>
      </c>
    </row>
    <row r="413" spans="1:4" ht="15" customHeight="1" x14ac:dyDescent="0.4">
      <c r="A413" s="11" t="s">
        <v>1800</v>
      </c>
      <c r="B413" s="11" t="s">
        <v>1801</v>
      </c>
      <c r="C413" s="11" t="s">
        <v>1802</v>
      </c>
      <c r="D413" s="14" t="s">
        <v>1803</v>
      </c>
    </row>
    <row r="414" spans="1:4" ht="15" customHeight="1" x14ac:dyDescent="0.4">
      <c r="A414" s="11" t="s">
        <v>1804</v>
      </c>
      <c r="B414" s="11" t="s">
        <v>1805</v>
      </c>
      <c r="C414" s="11" t="s">
        <v>1806</v>
      </c>
      <c r="D414" s="14" t="s">
        <v>1807</v>
      </c>
    </row>
    <row r="415" spans="1:4" ht="15" customHeight="1" x14ac:dyDescent="0.4">
      <c r="A415" s="11" t="s">
        <v>1808</v>
      </c>
      <c r="B415" s="11" t="s">
        <v>1809</v>
      </c>
      <c r="C415" s="11" t="s">
        <v>1810</v>
      </c>
      <c r="D415" s="14" t="s">
        <v>1811</v>
      </c>
    </row>
    <row r="416" spans="1:4" ht="15" customHeight="1" x14ac:dyDescent="0.4">
      <c r="A416" s="11" t="s">
        <v>1812</v>
      </c>
      <c r="B416" s="11" t="s">
        <v>1813</v>
      </c>
      <c r="C416" s="11" t="s">
        <v>1814</v>
      </c>
      <c r="D416" s="14" t="s">
        <v>1815</v>
      </c>
    </row>
    <row r="417" spans="1:4" ht="15" customHeight="1" x14ac:dyDescent="0.4">
      <c r="A417" s="11" t="s">
        <v>1816</v>
      </c>
      <c r="B417" s="11" t="s">
        <v>1817</v>
      </c>
      <c r="C417" s="11" t="s">
        <v>1818</v>
      </c>
      <c r="D417" s="14" t="s">
        <v>1819</v>
      </c>
    </row>
    <row r="418" spans="1:4" ht="15" customHeight="1" x14ac:dyDescent="0.4">
      <c r="A418" s="11" t="s">
        <v>1820</v>
      </c>
      <c r="B418" s="11" t="s">
        <v>1821</v>
      </c>
      <c r="C418" s="11" t="s">
        <v>1822</v>
      </c>
      <c r="D418" s="14" t="s">
        <v>1823</v>
      </c>
    </row>
    <row r="419" spans="1:4" ht="15" customHeight="1" x14ac:dyDescent="0.4">
      <c r="A419" s="11" t="s">
        <v>1824</v>
      </c>
      <c r="B419" s="11" t="s">
        <v>1825</v>
      </c>
      <c r="C419" s="11" t="s">
        <v>1826</v>
      </c>
      <c r="D419" s="14" t="s">
        <v>1827</v>
      </c>
    </row>
    <row r="420" spans="1:4" ht="15" customHeight="1" x14ac:dyDescent="0.4">
      <c r="A420" s="11" t="s">
        <v>1828</v>
      </c>
      <c r="B420" s="11" t="s">
        <v>1829</v>
      </c>
      <c r="C420" s="11" t="s">
        <v>1830</v>
      </c>
      <c r="D420" s="14" t="s">
        <v>1831</v>
      </c>
    </row>
    <row r="421" spans="1:4" ht="15" customHeight="1" x14ac:dyDescent="0.4">
      <c r="A421" s="11" t="s">
        <v>1832</v>
      </c>
      <c r="B421" s="11" t="s">
        <v>1833</v>
      </c>
      <c r="C421" s="11" t="s">
        <v>1834</v>
      </c>
      <c r="D421" s="14" t="s">
        <v>1835</v>
      </c>
    </row>
    <row r="422" spans="1:4" ht="15" customHeight="1" x14ac:dyDescent="0.4">
      <c r="A422" s="11" t="s">
        <v>1836</v>
      </c>
      <c r="B422" s="11" t="s">
        <v>1837</v>
      </c>
      <c r="C422" s="11" t="s">
        <v>1838</v>
      </c>
      <c r="D422" s="14" t="s">
        <v>1839</v>
      </c>
    </row>
    <row r="423" spans="1:4" ht="15" customHeight="1" x14ac:dyDescent="0.4">
      <c r="A423" s="11" t="s">
        <v>1840</v>
      </c>
      <c r="B423" s="11" t="s">
        <v>1841</v>
      </c>
      <c r="C423" s="11" t="s">
        <v>1842</v>
      </c>
      <c r="D423" s="14" t="s">
        <v>1843</v>
      </c>
    </row>
    <row r="424" spans="1:4" ht="15" customHeight="1" x14ac:dyDescent="0.4">
      <c r="A424" s="11" t="s">
        <v>1844</v>
      </c>
      <c r="B424" s="11" t="s">
        <v>1845</v>
      </c>
      <c r="C424" s="11" t="s">
        <v>1846</v>
      </c>
      <c r="D424" s="14" t="s">
        <v>1847</v>
      </c>
    </row>
    <row r="425" spans="1:4" ht="15" customHeight="1" x14ac:dyDescent="0.4">
      <c r="A425" s="11" t="s">
        <v>1848</v>
      </c>
      <c r="B425" s="11" t="s">
        <v>1849</v>
      </c>
      <c r="C425" s="11" t="s">
        <v>1850</v>
      </c>
      <c r="D425" s="14" t="s">
        <v>1851</v>
      </c>
    </row>
    <row r="426" spans="1:4" ht="15" customHeight="1" x14ac:dyDescent="0.4">
      <c r="A426" s="11" t="s">
        <v>1852</v>
      </c>
      <c r="B426" s="11" t="s">
        <v>1853</v>
      </c>
      <c r="C426" s="11" t="s">
        <v>1854</v>
      </c>
      <c r="D426" s="14" t="s">
        <v>1855</v>
      </c>
    </row>
    <row r="427" spans="1:4" ht="15" customHeight="1" x14ac:dyDescent="0.4">
      <c r="A427" s="11" t="s">
        <v>1856</v>
      </c>
      <c r="B427" s="11" t="s">
        <v>1857</v>
      </c>
      <c r="C427" s="11" t="s">
        <v>1858</v>
      </c>
      <c r="D427" s="14" t="s">
        <v>1859</v>
      </c>
    </row>
    <row r="428" spans="1:4" ht="15" customHeight="1" x14ac:dyDescent="0.4">
      <c r="A428" s="11" t="s">
        <v>1860</v>
      </c>
      <c r="B428" s="11" t="s">
        <v>1861</v>
      </c>
      <c r="C428" s="11" t="s">
        <v>1862</v>
      </c>
      <c r="D428" s="14" t="s">
        <v>1863</v>
      </c>
    </row>
    <row r="429" spans="1:4" ht="15" customHeight="1" x14ac:dyDescent="0.4">
      <c r="A429" s="11" t="s">
        <v>1864</v>
      </c>
      <c r="B429" s="11" t="s">
        <v>1865</v>
      </c>
      <c r="C429" s="11" t="s">
        <v>1866</v>
      </c>
      <c r="D429" s="14" t="s">
        <v>1867</v>
      </c>
    </row>
    <row r="430" spans="1:4" ht="15" customHeight="1" x14ac:dyDescent="0.4">
      <c r="A430" s="11" t="s">
        <v>1868</v>
      </c>
      <c r="B430" s="11" t="s">
        <v>1869</v>
      </c>
      <c r="C430" s="11" t="s">
        <v>1870</v>
      </c>
      <c r="D430" s="14" t="s">
        <v>1871</v>
      </c>
    </row>
    <row r="431" spans="1:4" ht="15" customHeight="1" x14ac:dyDescent="0.4">
      <c r="A431" s="11" t="s">
        <v>1872</v>
      </c>
      <c r="B431" s="11" t="s">
        <v>1873</v>
      </c>
      <c r="C431" s="11" t="s">
        <v>1874</v>
      </c>
      <c r="D431" s="14" t="s">
        <v>1875</v>
      </c>
    </row>
    <row r="432" spans="1:4" ht="15" customHeight="1" x14ac:dyDescent="0.4">
      <c r="A432" s="11" t="s">
        <v>1876</v>
      </c>
      <c r="B432" s="11" t="s">
        <v>1877</v>
      </c>
      <c r="C432" s="11" t="s">
        <v>1878</v>
      </c>
      <c r="D432" s="14" t="s">
        <v>1879</v>
      </c>
    </row>
    <row r="433" spans="1:4" ht="15" customHeight="1" x14ac:dyDescent="0.4">
      <c r="A433" s="11" t="s">
        <v>1880</v>
      </c>
      <c r="B433" s="11" t="s">
        <v>1881</v>
      </c>
      <c r="C433" s="11" t="s">
        <v>1882</v>
      </c>
      <c r="D433" s="14" t="s">
        <v>1883</v>
      </c>
    </row>
    <row r="434" spans="1:4" ht="15" customHeight="1" x14ac:dyDescent="0.4">
      <c r="A434" s="11" t="s">
        <v>1884</v>
      </c>
      <c r="B434" s="11" t="s">
        <v>1885</v>
      </c>
      <c r="C434" s="11" t="s">
        <v>1886</v>
      </c>
      <c r="D434" s="14" t="s">
        <v>1887</v>
      </c>
    </row>
    <row r="435" spans="1:4" ht="15" customHeight="1" x14ac:dyDescent="0.4">
      <c r="A435" s="11" t="s">
        <v>1888</v>
      </c>
      <c r="B435" s="11" t="s">
        <v>1889</v>
      </c>
      <c r="C435" s="11" t="s">
        <v>1890</v>
      </c>
      <c r="D435" s="14" t="s">
        <v>1891</v>
      </c>
    </row>
    <row r="436" spans="1:4" ht="15" customHeight="1" x14ac:dyDescent="0.4">
      <c r="A436" s="11" t="s">
        <v>1892</v>
      </c>
      <c r="B436" s="11" t="s">
        <v>1893</v>
      </c>
      <c r="C436" s="11" t="s">
        <v>1894</v>
      </c>
      <c r="D436" s="14" t="s">
        <v>1895</v>
      </c>
    </row>
    <row r="437" spans="1:4" ht="15" customHeight="1" x14ac:dyDescent="0.4">
      <c r="A437" s="11" t="s">
        <v>1896</v>
      </c>
      <c r="B437" s="11" t="s">
        <v>1897</v>
      </c>
      <c r="C437" s="11" t="s">
        <v>1898</v>
      </c>
      <c r="D437" s="14" t="s">
        <v>1899</v>
      </c>
    </row>
    <row r="438" spans="1:4" ht="15" customHeight="1" x14ac:dyDescent="0.4">
      <c r="A438" s="11" t="s">
        <v>1900</v>
      </c>
      <c r="B438" s="11" t="s">
        <v>1901</v>
      </c>
      <c r="C438" s="11" t="s">
        <v>1902</v>
      </c>
      <c r="D438" s="14" t="s">
        <v>1903</v>
      </c>
    </row>
    <row r="439" spans="1:4" ht="15" customHeight="1" x14ac:dyDescent="0.4">
      <c r="A439" s="11" t="s">
        <v>1904</v>
      </c>
      <c r="B439" s="11" t="s">
        <v>1905</v>
      </c>
      <c r="C439" s="11" t="s">
        <v>1906</v>
      </c>
      <c r="D439" s="14" t="s">
        <v>1907</v>
      </c>
    </row>
    <row r="440" spans="1:4" ht="15" customHeight="1" x14ac:dyDescent="0.4">
      <c r="A440" s="11" t="s">
        <v>1908</v>
      </c>
      <c r="B440" s="11" t="s">
        <v>1909</v>
      </c>
      <c r="C440" s="11" t="s">
        <v>1910</v>
      </c>
      <c r="D440" s="14" t="s">
        <v>1911</v>
      </c>
    </row>
    <row r="441" spans="1:4" ht="15" customHeight="1" x14ac:dyDescent="0.4">
      <c r="A441" s="11" t="s">
        <v>1912</v>
      </c>
      <c r="B441" s="11" t="s">
        <v>1913</v>
      </c>
      <c r="C441" s="11" t="s">
        <v>1914</v>
      </c>
      <c r="D441" s="14" t="s">
        <v>1915</v>
      </c>
    </row>
    <row r="442" spans="1:4" ht="15" customHeight="1" x14ac:dyDescent="0.4">
      <c r="A442" s="11" t="s">
        <v>1916</v>
      </c>
      <c r="B442" s="11" t="s">
        <v>1917</v>
      </c>
      <c r="C442" s="11" t="s">
        <v>1918</v>
      </c>
      <c r="D442" s="14" t="s">
        <v>1919</v>
      </c>
    </row>
    <row r="443" spans="1:4" ht="15" customHeight="1" x14ac:dyDescent="0.4">
      <c r="A443" s="11" t="s">
        <v>1920</v>
      </c>
      <c r="B443" s="11" t="s">
        <v>1921</v>
      </c>
      <c r="C443" s="11" t="s">
        <v>1922</v>
      </c>
      <c r="D443" s="14" t="s">
        <v>1923</v>
      </c>
    </row>
    <row r="444" spans="1:4" ht="15" customHeight="1" x14ac:dyDescent="0.4">
      <c r="A444" s="11" t="s">
        <v>1924</v>
      </c>
      <c r="B444" s="11" t="s">
        <v>1925</v>
      </c>
      <c r="C444" s="11" t="s">
        <v>1926</v>
      </c>
      <c r="D444" s="14" t="s">
        <v>1927</v>
      </c>
    </row>
    <row r="445" spans="1:4" ht="15" customHeight="1" x14ac:dyDescent="0.4">
      <c r="A445" s="11" t="s">
        <v>1928</v>
      </c>
      <c r="B445" s="11" t="s">
        <v>1929</v>
      </c>
      <c r="C445" s="11" t="s">
        <v>1930</v>
      </c>
      <c r="D445" s="14" t="s">
        <v>1931</v>
      </c>
    </row>
    <row r="446" spans="1:4" ht="15" customHeight="1" x14ac:dyDescent="0.4">
      <c r="A446" s="11" t="s">
        <v>1932</v>
      </c>
      <c r="B446" s="11" t="s">
        <v>1933</v>
      </c>
      <c r="C446" s="11" t="s">
        <v>1934</v>
      </c>
      <c r="D446" s="14" t="s">
        <v>1935</v>
      </c>
    </row>
    <row r="447" spans="1:4" ht="15" customHeight="1" x14ac:dyDescent="0.4">
      <c r="A447" s="11" t="s">
        <v>1936</v>
      </c>
      <c r="B447" s="11" t="s">
        <v>1937</v>
      </c>
      <c r="C447" s="11" t="s">
        <v>1938</v>
      </c>
      <c r="D447" s="14" t="s">
        <v>1939</v>
      </c>
    </row>
    <row r="448" spans="1:4" ht="15" customHeight="1" x14ac:dyDescent="0.4">
      <c r="A448" s="11" t="s">
        <v>1940</v>
      </c>
      <c r="B448" s="11" t="s">
        <v>1941</v>
      </c>
      <c r="C448" s="11" t="s">
        <v>1942</v>
      </c>
      <c r="D448" s="14" t="s">
        <v>1943</v>
      </c>
    </row>
    <row r="449" spans="1:4" ht="15" customHeight="1" x14ac:dyDescent="0.4">
      <c r="A449" s="11" t="s">
        <v>1944</v>
      </c>
      <c r="B449" s="11" t="s">
        <v>1945</v>
      </c>
      <c r="C449" s="11" t="s">
        <v>1946</v>
      </c>
      <c r="D449" s="14" t="s">
        <v>1947</v>
      </c>
    </row>
    <row r="450" spans="1:4" ht="15" customHeight="1" x14ac:dyDescent="0.4">
      <c r="A450" s="11" t="s">
        <v>1948</v>
      </c>
      <c r="B450" s="11" t="s">
        <v>1949</v>
      </c>
      <c r="C450" s="11" t="s">
        <v>1950</v>
      </c>
      <c r="D450" s="14" t="s">
        <v>1951</v>
      </c>
    </row>
    <row r="451" spans="1:4" ht="15" customHeight="1" x14ac:dyDescent="0.4">
      <c r="A451" s="11" t="s">
        <v>1952</v>
      </c>
      <c r="B451" s="11" t="s">
        <v>1953</v>
      </c>
      <c r="C451" s="11" t="s">
        <v>1954</v>
      </c>
      <c r="D451" s="14" t="s">
        <v>1955</v>
      </c>
    </row>
    <row r="452" spans="1:4" ht="15" customHeight="1" x14ac:dyDescent="0.4">
      <c r="A452" s="11" t="s">
        <v>1956</v>
      </c>
      <c r="B452" s="11" t="s">
        <v>1957</v>
      </c>
      <c r="C452" s="11" t="s">
        <v>1958</v>
      </c>
      <c r="D452" s="14" t="s">
        <v>1959</v>
      </c>
    </row>
    <row r="453" spans="1:4" ht="15" customHeight="1" x14ac:dyDescent="0.4">
      <c r="A453" s="11" t="s">
        <v>1960</v>
      </c>
      <c r="B453" s="11" t="s">
        <v>1961</v>
      </c>
      <c r="C453" s="11" t="s">
        <v>1962</v>
      </c>
      <c r="D453" s="14" t="s">
        <v>1963</v>
      </c>
    </row>
    <row r="454" spans="1:4" ht="15" customHeight="1" x14ac:dyDescent="0.4">
      <c r="A454" s="11" t="s">
        <v>1964</v>
      </c>
      <c r="B454" s="11" t="s">
        <v>1965</v>
      </c>
      <c r="C454" s="11" t="s">
        <v>1966</v>
      </c>
      <c r="D454" s="14" t="s">
        <v>1967</v>
      </c>
    </row>
    <row r="455" spans="1:4" ht="15" customHeight="1" x14ac:dyDescent="0.4">
      <c r="A455" s="11" t="s">
        <v>1968</v>
      </c>
      <c r="B455" s="11" t="s">
        <v>1969</v>
      </c>
      <c r="C455" s="11" t="s">
        <v>1970</v>
      </c>
      <c r="D455" s="14" t="s">
        <v>1971</v>
      </c>
    </row>
    <row r="456" spans="1:4" ht="15" customHeight="1" x14ac:dyDescent="0.4">
      <c r="A456" s="11" t="s">
        <v>1972</v>
      </c>
      <c r="B456" s="11" t="s">
        <v>1973</v>
      </c>
      <c r="C456" s="11" t="s">
        <v>1974</v>
      </c>
      <c r="D456" s="14" t="s">
        <v>1975</v>
      </c>
    </row>
    <row r="457" spans="1:4" ht="15" customHeight="1" x14ac:dyDescent="0.4">
      <c r="A457" s="11" t="s">
        <v>1976</v>
      </c>
      <c r="B457" s="11" t="s">
        <v>1977</v>
      </c>
      <c r="C457" s="11" t="s">
        <v>1978</v>
      </c>
      <c r="D457" s="14" t="s">
        <v>1979</v>
      </c>
    </row>
    <row r="458" spans="1:4" ht="15" customHeight="1" x14ac:dyDescent="0.4">
      <c r="A458" s="11" t="s">
        <v>1980</v>
      </c>
      <c r="B458" s="11" t="s">
        <v>1981</v>
      </c>
      <c r="C458" s="11" t="s">
        <v>1982</v>
      </c>
      <c r="D458" s="14" t="s">
        <v>1983</v>
      </c>
    </row>
    <row r="459" spans="1:4" ht="15" customHeight="1" x14ac:dyDescent="0.4">
      <c r="A459" s="11" t="s">
        <v>1984</v>
      </c>
      <c r="B459" s="11" t="s">
        <v>1985</v>
      </c>
      <c r="C459" s="11" t="s">
        <v>1986</v>
      </c>
      <c r="D459" s="14" t="s">
        <v>1987</v>
      </c>
    </row>
    <row r="460" spans="1:4" ht="15" customHeight="1" x14ac:dyDescent="0.4">
      <c r="A460" s="11" t="s">
        <v>1988</v>
      </c>
      <c r="B460" s="11" t="s">
        <v>1989</v>
      </c>
      <c r="C460" s="11" t="s">
        <v>1990</v>
      </c>
      <c r="D460" s="14" t="s">
        <v>1991</v>
      </c>
    </row>
    <row r="461" spans="1:4" ht="15" customHeight="1" x14ac:dyDescent="0.4">
      <c r="A461" s="11" t="s">
        <v>1992</v>
      </c>
      <c r="B461" s="11" t="s">
        <v>1993</v>
      </c>
      <c r="C461" s="11" t="s">
        <v>1994</v>
      </c>
      <c r="D461" s="14" t="s">
        <v>1995</v>
      </c>
    </row>
    <row r="462" spans="1:4" ht="15" customHeight="1" x14ac:dyDescent="0.4">
      <c r="A462" s="11" t="s">
        <v>1996</v>
      </c>
      <c r="B462" s="11" t="s">
        <v>1997</v>
      </c>
      <c r="C462" s="11" t="s">
        <v>1998</v>
      </c>
      <c r="D462" s="14" t="s">
        <v>1999</v>
      </c>
    </row>
    <row r="463" spans="1:4" ht="15" customHeight="1" x14ac:dyDescent="0.4">
      <c r="A463" s="11" t="s">
        <v>2000</v>
      </c>
      <c r="B463" s="11" t="s">
        <v>2001</v>
      </c>
      <c r="C463" s="11" t="s">
        <v>2002</v>
      </c>
      <c r="D463" s="14" t="s">
        <v>2003</v>
      </c>
    </row>
    <row r="464" spans="1:4" ht="15" customHeight="1" x14ac:dyDescent="0.4">
      <c r="A464" s="11" t="s">
        <v>2004</v>
      </c>
      <c r="B464" s="11" t="s">
        <v>2005</v>
      </c>
      <c r="C464" s="11" t="s">
        <v>2006</v>
      </c>
      <c r="D464" s="14" t="s">
        <v>2007</v>
      </c>
    </row>
    <row r="465" spans="1:4" ht="15" customHeight="1" x14ac:dyDescent="0.4">
      <c r="A465" s="11" t="s">
        <v>2008</v>
      </c>
      <c r="B465" s="11" t="s">
        <v>2009</v>
      </c>
      <c r="C465" s="11" t="s">
        <v>2010</v>
      </c>
      <c r="D465" s="14" t="s">
        <v>2011</v>
      </c>
    </row>
    <row r="466" spans="1:4" ht="15" customHeight="1" x14ac:dyDescent="0.4">
      <c r="A466" s="11" t="s">
        <v>2012</v>
      </c>
      <c r="B466" s="11" t="s">
        <v>2013</v>
      </c>
      <c r="C466" s="11" t="s">
        <v>2014</v>
      </c>
      <c r="D466" s="14" t="s">
        <v>2011</v>
      </c>
    </row>
    <row r="467" spans="1:4" ht="15" customHeight="1" x14ac:dyDescent="0.4">
      <c r="A467" s="11" t="s">
        <v>2015</v>
      </c>
      <c r="B467" s="11" t="s">
        <v>2016</v>
      </c>
      <c r="C467" s="11" t="s">
        <v>2017</v>
      </c>
      <c r="D467" s="14" t="s">
        <v>2018</v>
      </c>
    </row>
    <row r="468" spans="1:4" ht="15" customHeight="1" x14ac:dyDescent="0.4">
      <c r="A468" s="11" t="s">
        <v>2019</v>
      </c>
      <c r="B468" s="11" t="s">
        <v>2020</v>
      </c>
      <c r="C468" s="11" t="s">
        <v>2021</v>
      </c>
      <c r="D468" s="14" t="s">
        <v>2022</v>
      </c>
    </row>
    <row r="469" spans="1:4" ht="15" customHeight="1" x14ac:dyDescent="0.4">
      <c r="A469" s="11" t="s">
        <v>2023</v>
      </c>
      <c r="B469" s="11" t="s">
        <v>2024</v>
      </c>
      <c r="C469" s="11" t="s">
        <v>2025</v>
      </c>
      <c r="D469" s="14" t="s">
        <v>2026</v>
      </c>
    </row>
    <row r="470" spans="1:4" ht="15" customHeight="1" x14ac:dyDescent="0.4">
      <c r="A470" s="11" t="s">
        <v>2027</v>
      </c>
      <c r="B470" s="11" t="s">
        <v>2028</v>
      </c>
      <c r="C470" s="11" t="s">
        <v>2029</v>
      </c>
      <c r="D470" s="14" t="s">
        <v>2030</v>
      </c>
    </row>
    <row r="471" spans="1:4" ht="15" customHeight="1" x14ac:dyDescent="0.4">
      <c r="A471" s="11" t="s">
        <v>2031</v>
      </c>
      <c r="B471" s="11" t="s">
        <v>2032</v>
      </c>
      <c r="C471" s="11" t="s">
        <v>2033</v>
      </c>
      <c r="D471" s="14" t="s">
        <v>2034</v>
      </c>
    </row>
    <row r="472" spans="1:4" ht="15" customHeight="1" x14ac:dyDescent="0.4">
      <c r="A472" s="11" t="s">
        <v>2035</v>
      </c>
      <c r="B472" s="11" t="s">
        <v>2036</v>
      </c>
      <c r="C472" s="11" t="s">
        <v>2037</v>
      </c>
      <c r="D472" s="14" t="s">
        <v>2038</v>
      </c>
    </row>
    <row r="473" spans="1:4" ht="15" customHeight="1" x14ac:dyDescent="0.4">
      <c r="A473" s="11" t="s">
        <v>2039</v>
      </c>
      <c r="B473" s="11" t="s">
        <v>2040</v>
      </c>
      <c r="C473" s="11" t="s">
        <v>2041</v>
      </c>
      <c r="D473" s="14" t="s">
        <v>2042</v>
      </c>
    </row>
    <row r="474" spans="1:4" ht="15" customHeight="1" x14ac:dyDescent="0.4">
      <c r="A474" s="11" t="s">
        <v>2043</v>
      </c>
      <c r="B474" s="11" t="s">
        <v>2044</v>
      </c>
      <c r="C474" s="11" t="s">
        <v>2045</v>
      </c>
      <c r="D474" s="14" t="s">
        <v>2046</v>
      </c>
    </row>
    <row r="475" spans="1:4" ht="15" customHeight="1" x14ac:dyDescent="0.4">
      <c r="A475" s="11" t="s">
        <v>2047</v>
      </c>
      <c r="B475" s="11" t="s">
        <v>2048</v>
      </c>
      <c r="C475" s="11" t="s">
        <v>2049</v>
      </c>
      <c r="D475" s="14" t="s">
        <v>2050</v>
      </c>
    </row>
    <row r="476" spans="1:4" ht="15" customHeight="1" x14ac:dyDescent="0.4">
      <c r="A476" s="11" t="s">
        <v>2051</v>
      </c>
      <c r="B476" s="11" t="s">
        <v>2052</v>
      </c>
      <c r="C476" s="11" t="s">
        <v>2053</v>
      </c>
      <c r="D476" s="14" t="s">
        <v>2054</v>
      </c>
    </row>
    <row r="477" spans="1:4" ht="15" customHeight="1" x14ac:dyDescent="0.4">
      <c r="A477" s="11" t="s">
        <v>2055</v>
      </c>
      <c r="B477" s="11" t="s">
        <v>2056</v>
      </c>
      <c r="C477" s="11" t="s">
        <v>2057</v>
      </c>
      <c r="D477" s="14" t="s">
        <v>2058</v>
      </c>
    </row>
    <row r="478" spans="1:4" ht="15" customHeight="1" x14ac:dyDescent="0.4">
      <c r="A478" s="11" t="s">
        <v>2059</v>
      </c>
      <c r="B478" s="11" t="s">
        <v>2060</v>
      </c>
      <c r="C478" s="11" t="s">
        <v>2061</v>
      </c>
      <c r="D478" s="14" t="s">
        <v>2062</v>
      </c>
    </row>
    <row r="479" spans="1:4" ht="15" customHeight="1" x14ac:dyDescent="0.4">
      <c r="A479" s="11" t="s">
        <v>2063</v>
      </c>
      <c r="B479" s="13" t="s">
        <v>2064</v>
      </c>
      <c r="C479" s="11" t="s">
        <v>2065</v>
      </c>
      <c r="D479" s="14" t="s">
        <v>2066</v>
      </c>
    </row>
    <row r="480" spans="1:4" ht="15" customHeight="1" x14ac:dyDescent="0.4">
      <c r="A480" s="11" t="s">
        <v>2067</v>
      </c>
      <c r="B480" s="11" t="s">
        <v>2068</v>
      </c>
      <c r="C480" s="11" t="s">
        <v>2069</v>
      </c>
      <c r="D480" s="14" t="s">
        <v>2070</v>
      </c>
    </row>
    <row r="481" spans="1:4" ht="15" customHeight="1" x14ac:dyDescent="0.4">
      <c r="A481" s="11" t="s">
        <v>2071</v>
      </c>
      <c r="B481" s="11" t="s">
        <v>2072</v>
      </c>
      <c r="C481" s="11" t="s">
        <v>2073</v>
      </c>
      <c r="D481" s="14" t="s">
        <v>2074</v>
      </c>
    </row>
    <row r="482" spans="1:4" ht="15" customHeight="1" x14ac:dyDescent="0.4">
      <c r="A482" s="11" t="s">
        <v>2075</v>
      </c>
      <c r="B482" s="11" t="s">
        <v>2076</v>
      </c>
      <c r="C482" s="11" t="s">
        <v>2077</v>
      </c>
      <c r="D482" s="14" t="s">
        <v>2078</v>
      </c>
    </row>
    <row r="483" spans="1:4" ht="15" customHeight="1" x14ac:dyDescent="0.4">
      <c r="A483" s="11" t="s">
        <v>2079</v>
      </c>
      <c r="B483" s="11" t="s">
        <v>2080</v>
      </c>
      <c r="C483" s="11" t="s">
        <v>2081</v>
      </c>
      <c r="D483" s="14" t="s">
        <v>2082</v>
      </c>
    </row>
    <row r="484" spans="1:4" ht="15" customHeight="1" x14ac:dyDescent="0.4">
      <c r="A484" s="11" t="s">
        <v>2083</v>
      </c>
      <c r="B484" s="11" t="s">
        <v>2084</v>
      </c>
      <c r="C484" s="11" t="s">
        <v>2085</v>
      </c>
      <c r="D484" s="14" t="s">
        <v>2086</v>
      </c>
    </row>
    <row r="485" spans="1:4" ht="15" customHeight="1" x14ac:dyDescent="0.4">
      <c r="A485" s="11" t="s">
        <v>2087</v>
      </c>
      <c r="B485" s="11" t="s">
        <v>2088</v>
      </c>
      <c r="C485" s="11" t="s">
        <v>2089</v>
      </c>
      <c r="D485" s="14" t="s">
        <v>2090</v>
      </c>
    </row>
    <row r="486" spans="1:4" ht="15" customHeight="1" x14ac:dyDescent="0.4">
      <c r="A486" s="11" t="s">
        <v>2091</v>
      </c>
      <c r="B486" s="11" t="s">
        <v>2092</v>
      </c>
      <c r="C486" s="11" t="s">
        <v>2093</v>
      </c>
      <c r="D486" s="14" t="s">
        <v>2094</v>
      </c>
    </row>
    <row r="487" spans="1:4" ht="15" customHeight="1" x14ac:dyDescent="0.4">
      <c r="A487" s="11" t="s">
        <v>2095</v>
      </c>
      <c r="B487" s="11" t="s">
        <v>2096</v>
      </c>
      <c r="C487" s="11" t="s">
        <v>2097</v>
      </c>
      <c r="D487" s="14" t="s">
        <v>2098</v>
      </c>
    </row>
    <row r="488" spans="1:4" ht="15" customHeight="1" x14ac:dyDescent="0.4">
      <c r="A488" s="11" t="s">
        <v>2099</v>
      </c>
      <c r="B488" s="11" t="s">
        <v>2100</v>
      </c>
      <c r="C488" s="11" t="s">
        <v>2101</v>
      </c>
      <c r="D488" s="14" t="s">
        <v>2102</v>
      </c>
    </row>
    <row r="489" spans="1:4" ht="15" customHeight="1" x14ac:dyDescent="0.4">
      <c r="A489" s="11" t="s">
        <v>2103</v>
      </c>
      <c r="B489" s="11" t="s">
        <v>2104</v>
      </c>
      <c r="C489" s="11" t="s">
        <v>2105</v>
      </c>
      <c r="D489" s="14" t="s">
        <v>2106</v>
      </c>
    </row>
    <row r="490" spans="1:4" ht="15" customHeight="1" x14ac:dyDescent="0.4">
      <c r="A490" s="11" t="s">
        <v>2107</v>
      </c>
      <c r="B490" s="11" t="s">
        <v>2108</v>
      </c>
      <c r="C490" s="11" t="s">
        <v>2109</v>
      </c>
      <c r="D490" s="14" t="s">
        <v>2110</v>
      </c>
    </row>
    <row r="491" spans="1:4" ht="15" customHeight="1" x14ac:dyDescent="0.4">
      <c r="A491" s="11" t="s">
        <v>2111</v>
      </c>
      <c r="B491" s="11" t="s">
        <v>2112</v>
      </c>
      <c r="C491" s="11" t="s">
        <v>2113</v>
      </c>
      <c r="D491" s="14" t="s">
        <v>2114</v>
      </c>
    </row>
    <row r="492" spans="1:4" ht="15" customHeight="1" x14ac:dyDescent="0.4">
      <c r="A492" s="11" t="s">
        <v>2115</v>
      </c>
      <c r="B492" s="11" t="s">
        <v>2116</v>
      </c>
      <c r="C492" s="11" t="s">
        <v>2117</v>
      </c>
      <c r="D492" s="14" t="s">
        <v>2118</v>
      </c>
    </row>
    <row r="493" spans="1:4" ht="15" customHeight="1" x14ac:dyDescent="0.4">
      <c r="A493" s="11" t="s">
        <v>2119</v>
      </c>
      <c r="B493" s="11" t="s">
        <v>2120</v>
      </c>
      <c r="C493" s="11" t="s">
        <v>2121</v>
      </c>
      <c r="D493" s="14" t="s">
        <v>2122</v>
      </c>
    </row>
    <row r="494" spans="1:4" ht="15" customHeight="1" x14ac:dyDescent="0.4">
      <c r="A494" s="11" t="s">
        <v>2123</v>
      </c>
      <c r="B494" s="11" t="s">
        <v>2124</v>
      </c>
      <c r="C494" s="11" t="s">
        <v>2125</v>
      </c>
      <c r="D494" s="14" t="s">
        <v>2126</v>
      </c>
    </row>
    <row r="495" spans="1:4" ht="15" customHeight="1" x14ac:dyDescent="0.4">
      <c r="A495" s="11" t="s">
        <v>2127</v>
      </c>
      <c r="B495" s="11" t="s">
        <v>2128</v>
      </c>
      <c r="C495" s="11" t="s">
        <v>2129</v>
      </c>
      <c r="D495" s="14" t="s">
        <v>2130</v>
      </c>
    </row>
    <row r="496" spans="1:4" ht="15" customHeight="1" x14ac:dyDescent="0.4">
      <c r="A496" s="11" t="s">
        <v>2131</v>
      </c>
      <c r="B496" s="11" t="s">
        <v>2132</v>
      </c>
      <c r="C496" s="11" t="s">
        <v>2133</v>
      </c>
      <c r="D496" s="14" t="s">
        <v>2134</v>
      </c>
    </row>
    <row r="497" spans="1:4" ht="15" customHeight="1" x14ac:dyDescent="0.4">
      <c r="A497" s="11" t="s">
        <v>2135</v>
      </c>
      <c r="B497" s="11" t="s">
        <v>2136</v>
      </c>
      <c r="C497" s="11" t="s">
        <v>2137</v>
      </c>
      <c r="D497" s="14" t="s">
        <v>2138</v>
      </c>
    </row>
    <row r="498" spans="1:4" ht="15" customHeight="1" x14ac:dyDescent="0.4">
      <c r="A498" s="11" t="s">
        <v>2139</v>
      </c>
      <c r="B498" s="11" t="s">
        <v>2140</v>
      </c>
      <c r="C498" s="11" t="s">
        <v>2141</v>
      </c>
      <c r="D498" s="14" t="s">
        <v>2142</v>
      </c>
    </row>
    <row r="499" spans="1:4" ht="15" customHeight="1" x14ac:dyDescent="0.4">
      <c r="A499" s="11" t="s">
        <v>2143</v>
      </c>
      <c r="B499" s="11" t="s">
        <v>2144</v>
      </c>
      <c r="C499" s="11" t="s">
        <v>2145</v>
      </c>
      <c r="D499" s="14" t="s">
        <v>2146</v>
      </c>
    </row>
    <row r="500" spans="1:4" ht="15" customHeight="1" x14ac:dyDescent="0.4">
      <c r="A500" s="11" t="s">
        <v>2147</v>
      </c>
      <c r="B500" s="11" t="s">
        <v>2148</v>
      </c>
      <c r="C500" s="11" t="s">
        <v>2149</v>
      </c>
      <c r="D500" s="14" t="s">
        <v>2150</v>
      </c>
    </row>
    <row r="501" spans="1:4" ht="15" customHeight="1" x14ac:dyDescent="0.4">
      <c r="A501" s="11" t="s">
        <v>2151</v>
      </c>
      <c r="B501" s="11" t="s">
        <v>2152</v>
      </c>
      <c r="C501" s="11" t="s">
        <v>2153</v>
      </c>
      <c r="D501" s="14" t="s">
        <v>2154</v>
      </c>
    </row>
    <row r="502" spans="1:4" ht="15" customHeight="1" x14ac:dyDescent="0.4">
      <c r="A502" s="11" t="s">
        <v>2155</v>
      </c>
      <c r="B502" s="11" t="s">
        <v>2156</v>
      </c>
      <c r="C502" s="11" t="s">
        <v>2157</v>
      </c>
      <c r="D502" s="14" t="s">
        <v>2158</v>
      </c>
    </row>
    <row r="503" spans="1:4" ht="15" customHeight="1" x14ac:dyDescent="0.4">
      <c r="A503" s="11" t="s">
        <v>2159</v>
      </c>
      <c r="B503" s="11" t="s">
        <v>2160</v>
      </c>
      <c r="C503" s="11" t="s">
        <v>2161</v>
      </c>
      <c r="D503" s="14" t="s">
        <v>2162</v>
      </c>
    </row>
    <row r="504" spans="1:4" ht="15" customHeight="1" x14ac:dyDescent="0.4">
      <c r="A504" s="11" t="s">
        <v>2163</v>
      </c>
      <c r="B504" s="11" t="s">
        <v>2164</v>
      </c>
      <c r="C504" s="11" t="s">
        <v>2165</v>
      </c>
      <c r="D504" s="14" t="s">
        <v>2166</v>
      </c>
    </row>
    <row r="505" spans="1:4" ht="15" customHeight="1" x14ac:dyDescent="0.4">
      <c r="A505" s="11" t="s">
        <v>2167</v>
      </c>
      <c r="B505" s="11" t="s">
        <v>2168</v>
      </c>
      <c r="C505" s="11" t="s">
        <v>2169</v>
      </c>
      <c r="D505" s="14" t="s">
        <v>2170</v>
      </c>
    </row>
    <row r="506" spans="1:4" ht="15" customHeight="1" x14ac:dyDescent="0.4">
      <c r="A506" s="11" t="s">
        <v>2171</v>
      </c>
      <c r="B506" s="11" t="s">
        <v>2172</v>
      </c>
      <c r="C506" s="11" t="s">
        <v>2173</v>
      </c>
      <c r="D506" s="14" t="s">
        <v>2174</v>
      </c>
    </row>
    <row r="507" spans="1:4" ht="15" customHeight="1" x14ac:dyDescent="0.4">
      <c r="A507" s="11" t="s">
        <v>2175</v>
      </c>
      <c r="B507" s="11" t="s">
        <v>2176</v>
      </c>
      <c r="C507" s="11" t="s">
        <v>2177</v>
      </c>
      <c r="D507" s="14" t="s">
        <v>2178</v>
      </c>
    </row>
    <row r="508" spans="1:4" ht="15" customHeight="1" x14ac:dyDescent="0.4">
      <c r="A508" s="11" t="s">
        <v>2179</v>
      </c>
      <c r="B508" s="11" t="s">
        <v>2180</v>
      </c>
      <c r="C508" s="11" t="s">
        <v>2181</v>
      </c>
      <c r="D508" s="14" t="s">
        <v>2182</v>
      </c>
    </row>
    <row r="509" spans="1:4" ht="15" customHeight="1" x14ac:dyDescent="0.4">
      <c r="A509" s="11" t="s">
        <v>2183</v>
      </c>
      <c r="B509" s="11" t="s">
        <v>2184</v>
      </c>
      <c r="C509" s="11" t="s">
        <v>2185</v>
      </c>
      <c r="D509" s="14" t="s">
        <v>2186</v>
      </c>
    </row>
    <row r="510" spans="1:4" ht="15" customHeight="1" x14ac:dyDescent="0.4">
      <c r="A510" s="11" t="s">
        <v>2187</v>
      </c>
      <c r="B510" s="11" t="s">
        <v>2188</v>
      </c>
      <c r="C510" s="11" t="s">
        <v>2189</v>
      </c>
      <c r="D510" s="14" t="s">
        <v>2190</v>
      </c>
    </row>
    <row r="511" spans="1:4" ht="15" customHeight="1" x14ac:dyDescent="0.4">
      <c r="A511" s="11" t="s">
        <v>2191</v>
      </c>
      <c r="B511" s="11" t="s">
        <v>2192</v>
      </c>
      <c r="C511" s="11" t="s">
        <v>2193</v>
      </c>
      <c r="D511" s="14" t="s">
        <v>2194</v>
      </c>
    </row>
    <row r="512" spans="1:4" ht="15" customHeight="1" x14ac:dyDescent="0.4">
      <c r="A512" s="11" t="s">
        <v>2195</v>
      </c>
      <c r="B512" s="11" t="s">
        <v>2196</v>
      </c>
      <c r="C512" s="11" t="s">
        <v>2197</v>
      </c>
      <c r="D512" s="14" t="s">
        <v>2198</v>
      </c>
    </row>
    <row r="513" spans="1:4" ht="15" customHeight="1" x14ac:dyDescent="0.4">
      <c r="A513" s="11" t="s">
        <v>2199</v>
      </c>
      <c r="B513" s="11" t="s">
        <v>2200</v>
      </c>
      <c r="C513" s="11" t="s">
        <v>2201</v>
      </c>
      <c r="D513" s="14" t="s">
        <v>2202</v>
      </c>
    </row>
    <row r="514" spans="1:4" ht="15" customHeight="1" x14ac:dyDescent="0.4">
      <c r="A514" s="11" t="s">
        <v>2203</v>
      </c>
      <c r="B514" s="11" t="s">
        <v>2204</v>
      </c>
      <c r="C514" s="11" t="s">
        <v>2205</v>
      </c>
      <c r="D514" s="14" t="s">
        <v>2206</v>
      </c>
    </row>
    <row r="515" spans="1:4" ht="15" customHeight="1" x14ac:dyDescent="0.4">
      <c r="A515" s="11" t="s">
        <v>2207</v>
      </c>
      <c r="B515" s="11" t="s">
        <v>2208</v>
      </c>
      <c r="C515" s="11" t="s">
        <v>2209</v>
      </c>
      <c r="D515" s="14" t="s">
        <v>2210</v>
      </c>
    </row>
    <row r="516" spans="1:4" ht="15" customHeight="1" x14ac:dyDescent="0.4">
      <c r="A516" s="11" t="s">
        <v>2211</v>
      </c>
      <c r="B516" s="11" t="s">
        <v>2212</v>
      </c>
      <c r="C516" s="11" t="s">
        <v>2213</v>
      </c>
      <c r="D516" s="14" t="s">
        <v>2214</v>
      </c>
    </row>
    <row r="517" spans="1:4" ht="15" customHeight="1" x14ac:dyDescent="0.4">
      <c r="A517" s="11" t="s">
        <v>2215</v>
      </c>
      <c r="B517" s="11" t="s">
        <v>2216</v>
      </c>
      <c r="C517" s="11" t="s">
        <v>2217</v>
      </c>
      <c r="D517" s="14" t="s">
        <v>2218</v>
      </c>
    </row>
    <row r="518" spans="1:4" ht="15" customHeight="1" x14ac:dyDescent="0.4">
      <c r="A518" s="11" t="s">
        <v>2219</v>
      </c>
      <c r="B518" s="11" t="s">
        <v>2220</v>
      </c>
      <c r="C518" s="11" t="s">
        <v>2221</v>
      </c>
      <c r="D518" s="14" t="s">
        <v>2222</v>
      </c>
    </row>
    <row r="519" spans="1:4" ht="15" customHeight="1" x14ac:dyDescent="0.4">
      <c r="A519" s="11" t="s">
        <v>2223</v>
      </c>
      <c r="B519" s="11" t="s">
        <v>2224</v>
      </c>
      <c r="C519" s="11" t="s">
        <v>2225</v>
      </c>
      <c r="D519" s="14" t="s">
        <v>2226</v>
      </c>
    </row>
    <row r="520" spans="1:4" ht="15" customHeight="1" x14ac:dyDescent="0.4">
      <c r="A520" s="11" t="s">
        <v>2227</v>
      </c>
      <c r="B520" s="11" t="s">
        <v>2228</v>
      </c>
      <c r="C520" s="11" t="s">
        <v>2229</v>
      </c>
      <c r="D520" s="14" t="s">
        <v>2230</v>
      </c>
    </row>
    <row r="521" spans="1:4" ht="15" customHeight="1" x14ac:dyDescent="0.4">
      <c r="A521" s="11" t="s">
        <v>2231</v>
      </c>
      <c r="B521" s="11" t="s">
        <v>2232</v>
      </c>
      <c r="C521" s="11" t="s">
        <v>2233</v>
      </c>
      <c r="D521" s="14" t="s">
        <v>2234</v>
      </c>
    </row>
    <row r="522" spans="1:4" ht="15" customHeight="1" x14ac:dyDescent="0.4">
      <c r="A522" s="11" t="s">
        <v>2235</v>
      </c>
      <c r="B522" s="11" t="s">
        <v>2236</v>
      </c>
      <c r="C522" s="11" t="s">
        <v>2237</v>
      </c>
      <c r="D522" s="14" t="s">
        <v>2238</v>
      </c>
    </row>
    <row r="523" spans="1:4" ht="15" customHeight="1" x14ac:dyDescent="0.4">
      <c r="A523" s="11" t="s">
        <v>2239</v>
      </c>
      <c r="B523" s="11" t="s">
        <v>2240</v>
      </c>
      <c r="C523" s="11" t="s">
        <v>2241</v>
      </c>
      <c r="D523" s="14" t="s">
        <v>2242</v>
      </c>
    </row>
    <row r="524" spans="1:4" ht="15" customHeight="1" x14ac:dyDescent="0.4">
      <c r="A524" s="11" t="s">
        <v>2243</v>
      </c>
      <c r="B524" s="11" t="s">
        <v>2244</v>
      </c>
      <c r="C524" s="11" t="s">
        <v>2245</v>
      </c>
      <c r="D524" s="14" t="s">
        <v>2246</v>
      </c>
    </row>
    <row r="525" spans="1:4" ht="15" customHeight="1" x14ac:dyDescent="0.4">
      <c r="A525" s="11" t="s">
        <v>2247</v>
      </c>
      <c r="B525" s="11" t="s">
        <v>2248</v>
      </c>
      <c r="C525" s="11" t="s">
        <v>2249</v>
      </c>
      <c r="D525" s="14" t="s">
        <v>2250</v>
      </c>
    </row>
    <row r="526" spans="1:4" ht="15" customHeight="1" x14ac:dyDescent="0.4">
      <c r="A526" s="11" t="s">
        <v>2251</v>
      </c>
      <c r="B526" s="11" t="s">
        <v>2252</v>
      </c>
      <c r="C526" s="11" t="s">
        <v>2253</v>
      </c>
      <c r="D526" s="14" t="s">
        <v>2254</v>
      </c>
    </row>
    <row r="527" spans="1:4" ht="15" customHeight="1" x14ac:dyDescent="0.4">
      <c r="A527" s="11" t="s">
        <v>2255</v>
      </c>
      <c r="B527" s="11" t="s">
        <v>2256</v>
      </c>
      <c r="C527" s="11" t="s">
        <v>2257</v>
      </c>
      <c r="D527" s="14" t="s">
        <v>2258</v>
      </c>
    </row>
    <row r="528" spans="1:4" ht="15" customHeight="1" x14ac:dyDescent="0.4">
      <c r="A528" s="11" t="s">
        <v>2259</v>
      </c>
      <c r="B528" s="11" t="s">
        <v>2260</v>
      </c>
      <c r="C528" s="11" t="s">
        <v>2261</v>
      </c>
      <c r="D528" s="14" t="s">
        <v>2262</v>
      </c>
    </row>
    <row r="529" spans="1:4" ht="15" customHeight="1" x14ac:dyDescent="0.4">
      <c r="A529" s="11" t="s">
        <v>2263</v>
      </c>
      <c r="B529" s="11" t="s">
        <v>2264</v>
      </c>
      <c r="C529" s="11" t="s">
        <v>2265</v>
      </c>
      <c r="D529" s="14" t="s">
        <v>2266</v>
      </c>
    </row>
    <row r="530" spans="1:4" ht="15" customHeight="1" x14ac:dyDescent="0.4">
      <c r="A530" s="11" t="s">
        <v>2267</v>
      </c>
      <c r="B530" s="11" t="s">
        <v>2268</v>
      </c>
      <c r="C530" s="11" t="s">
        <v>2269</v>
      </c>
      <c r="D530" s="14" t="s">
        <v>2270</v>
      </c>
    </row>
    <row r="531" spans="1:4" ht="15" customHeight="1" x14ac:dyDescent="0.4">
      <c r="A531" s="11" t="s">
        <v>2271</v>
      </c>
      <c r="B531" s="11" t="s">
        <v>2272</v>
      </c>
      <c r="C531" s="11" t="s">
        <v>2273</v>
      </c>
      <c r="D531" s="14" t="s">
        <v>2274</v>
      </c>
    </row>
    <row r="532" spans="1:4" ht="15" customHeight="1" x14ac:dyDescent="0.4">
      <c r="A532" s="11" t="s">
        <v>2275</v>
      </c>
      <c r="B532" s="11" t="s">
        <v>2276</v>
      </c>
      <c r="C532" s="11" t="s">
        <v>2277</v>
      </c>
      <c r="D532" s="14" t="s">
        <v>2278</v>
      </c>
    </row>
    <row r="533" spans="1:4" ht="15" customHeight="1" x14ac:dyDescent="0.4">
      <c r="A533" s="11" t="s">
        <v>2279</v>
      </c>
      <c r="B533" s="11" t="s">
        <v>2280</v>
      </c>
      <c r="C533" s="11" t="s">
        <v>2281</v>
      </c>
      <c r="D533" s="14" t="s">
        <v>2282</v>
      </c>
    </row>
    <row r="534" spans="1:4" ht="15" customHeight="1" x14ac:dyDescent="0.4">
      <c r="A534" s="11" t="s">
        <v>2283</v>
      </c>
      <c r="B534" s="11" t="s">
        <v>2284</v>
      </c>
      <c r="C534" s="11" t="s">
        <v>2285</v>
      </c>
      <c r="D534" s="14" t="s">
        <v>2286</v>
      </c>
    </row>
    <row r="535" spans="1:4" ht="15" customHeight="1" x14ac:dyDescent="0.4">
      <c r="A535" s="11" t="s">
        <v>2287</v>
      </c>
      <c r="B535" s="11" t="s">
        <v>2288</v>
      </c>
      <c r="C535" s="11" t="s">
        <v>2289</v>
      </c>
      <c r="D535" s="14" t="s">
        <v>2290</v>
      </c>
    </row>
    <row r="536" spans="1:4" ht="15" customHeight="1" x14ac:dyDescent="0.4">
      <c r="A536" s="11" t="s">
        <v>2291</v>
      </c>
      <c r="B536" s="11" t="s">
        <v>2292</v>
      </c>
      <c r="C536" s="11" t="s">
        <v>2293</v>
      </c>
      <c r="D536" s="14" t="s">
        <v>2294</v>
      </c>
    </row>
    <row r="537" spans="1:4" ht="15" customHeight="1" x14ac:dyDescent="0.4">
      <c r="A537" s="11" t="s">
        <v>2295</v>
      </c>
      <c r="B537" s="11" t="s">
        <v>2296</v>
      </c>
      <c r="C537" s="11" t="s">
        <v>2297</v>
      </c>
      <c r="D537" s="14" t="s">
        <v>2298</v>
      </c>
    </row>
    <row r="538" spans="1:4" ht="15" customHeight="1" x14ac:dyDescent="0.4">
      <c r="A538" s="11" t="s">
        <v>2299</v>
      </c>
      <c r="B538" s="11" t="s">
        <v>2300</v>
      </c>
      <c r="C538" s="11" t="s">
        <v>2301</v>
      </c>
      <c r="D538" s="14" t="s">
        <v>2302</v>
      </c>
    </row>
    <row r="539" spans="1:4" ht="15" customHeight="1" x14ac:dyDescent="0.4">
      <c r="A539" s="11" t="s">
        <v>2303</v>
      </c>
      <c r="B539" s="11" t="s">
        <v>2304</v>
      </c>
      <c r="C539" s="11" t="s">
        <v>2305</v>
      </c>
      <c r="D539" s="14" t="s">
        <v>2306</v>
      </c>
    </row>
    <row r="540" spans="1:4" ht="15" customHeight="1" x14ac:dyDescent="0.4">
      <c r="A540" s="11" t="s">
        <v>2307</v>
      </c>
      <c r="B540" s="11" t="s">
        <v>2308</v>
      </c>
      <c r="C540" s="11" t="s">
        <v>2309</v>
      </c>
      <c r="D540" s="14" t="s">
        <v>2310</v>
      </c>
    </row>
    <row r="541" spans="1:4" ht="15" customHeight="1" x14ac:dyDescent="0.4">
      <c r="A541" s="11" t="s">
        <v>2311</v>
      </c>
      <c r="B541" s="11" t="s">
        <v>2312</v>
      </c>
      <c r="C541" s="11" t="s">
        <v>2313</v>
      </c>
      <c r="D541" s="14" t="s">
        <v>2314</v>
      </c>
    </row>
    <row r="542" spans="1:4" ht="15" customHeight="1" x14ac:dyDescent="0.4">
      <c r="A542" s="11" t="s">
        <v>2315</v>
      </c>
      <c r="B542" s="11" t="s">
        <v>2316</v>
      </c>
      <c r="C542" s="11" t="s">
        <v>2317</v>
      </c>
      <c r="D542" s="14" t="s">
        <v>2318</v>
      </c>
    </row>
    <row r="543" spans="1:4" ht="15" customHeight="1" x14ac:dyDescent="0.4">
      <c r="A543" s="12" t="s">
        <v>2319</v>
      </c>
      <c r="B543" s="11" t="s">
        <v>2320</v>
      </c>
      <c r="C543" s="11" t="s">
        <v>2321</v>
      </c>
      <c r="D543" s="14" t="s">
        <v>2322</v>
      </c>
    </row>
    <row r="544" spans="1:4" ht="15" customHeight="1" x14ac:dyDescent="0.4">
      <c r="A544" s="11" t="s">
        <v>2323</v>
      </c>
      <c r="B544" s="11" t="s">
        <v>2324</v>
      </c>
      <c r="C544" s="11" t="s">
        <v>2325</v>
      </c>
      <c r="D544" s="14" t="s">
        <v>2326</v>
      </c>
    </row>
    <row r="545" spans="1:4" ht="15" customHeight="1" x14ac:dyDescent="0.4">
      <c r="A545" s="11" t="s">
        <v>2327</v>
      </c>
      <c r="B545" s="11" t="s">
        <v>2328</v>
      </c>
      <c r="C545" s="11" t="s">
        <v>2329</v>
      </c>
      <c r="D545" s="14" t="s">
        <v>2330</v>
      </c>
    </row>
    <row r="546" spans="1:4" ht="15" customHeight="1" x14ac:dyDescent="0.4">
      <c r="A546" s="11" t="s">
        <v>2331</v>
      </c>
      <c r="B546" s="11" t="s">
        <v>2332</v>
      </c>
      <c r="C546" s="11" t="s">
        <v>2333</v>
      </c>
      <c r="D546" s="14" t="s">
        <v>2334</v>
      </c>
    </row>
    <row r="547" spans="1:4" ht="15" customHeight="1" x14ac:dyDescent="0.4">
      <c r="A547" s="11" t="s">
        <v>2335</v>
      </c>
      <c r="B547" s="11" t="s">
        <v>2336</v>
      </c>
      <c r="C547" s="11" t="s">
        <v>2337</v>
      </c>
      <c r="D547" s="14" t="s">
        <v>2338</v>
      </c>
    </row>
    <row r="548" spans="1:4" ht="15" customHeight="1" x14ac:dyDescent="0.4">
      <c r="A548" s="11" t="s">
        <v>2339</v>
      </c>
      <c r="B548" s="11" t="s">
        <v>2340</v>
      </c>
      <c r="C548" s="11" t="s">
        <v>2341</v>
      </c>
      <c r="D548" s="14" t="s">
        <v>2342</v>
      </c>
    </row>
    <row r="549" spans="1:4" ht="15" customHeight="1" x14ac:dyDescent="0.4">
      <c r="A549" s="11" t="s">
        <v>2343</v>
      </c>
      <c r="B549" s="11" t="s">
        <v>2344</v>
      </c>
      <c r="C549" s="11" t="s">
        <v>2345</v>
      </c>
      <c r="D549" s="14" t="s">
        <v>2346</v>
      </c>
    </row>
    <row r="550" spans="1:4" ht="15" customHeight="1" x14ac:dyDescent="0.4">
      <c r="A550" s="11" t="s">
        <v>2347</v>
      </c>
      <c r="B550" s="11" t="s">
        <v>2348</v>
      </c>
      <c r="C550" s="11" t="s">
        <v>2349</v>
      </c>
      <c r="D550" s="14" t="s">
        <v>2350</v>
      </c>
    </row>
    <row r="551" spans="1:4" ht="15" customHeight="1" x14ac:dyDescent="0.4">
      <c r="A551" s="11" t="s">
        <v>2351</v>
      </c>
      <c r="B551" s="11" t="s">
        <v>2352</v>
      </c>
      <c r="C551" s="11" t="s">
        <v>2353</v>
      </c>
      <c r="D551" s="14" t="s">
        <v>2354</v>
      </c>
    </row>
    <row r="552" spans="1:4" ht="15" customHeight="1" x14ac:dyDescent="0.4">
      <c r="A552" s="11" t="s">
        <v>2355</v>
      </c>
      <c r="B552" s="11" t="s">
        <v>2356</v>
      </c>
      <c r="C552" s="11" t="s">
        <v>2357</v>
      </c>
      <c r="D552" s="14" t="s">
        <v>2358</v>
      </c>
    </row>
    <row r="553" spans="1:4" ht="15" customHeight="1" x14ac:dyDescent="0.4">
      <c r="A553" s="11" t="s">
        <v>2359</v>
      </c>
      <c r="B553" s="11" t="s">
        <v>2360</v>
      </c>
      <c r="C553" s="11" t="s">
        <v>2361</v>
      </c>
      <c r="D553" s="14" t="s">
        <v>2362</v>
      </c>
    </row>
    <row r="554" spans="1:4" ht="15" customHeight="1" x14ac:dyDescent="0.4">
      <c r="A554" s="11" t="s">
        <v>2363</v>
      </c>
      <c r="B554" s="11" t="s">
        <v>2364</v>
      </c>
      <c r="C554" s="11" t="s">
        <v>2365</v>
      </c>
      <c r="D554" s="14" t="s">
        <v>2366</v>
      </c>
    </row>
    <row r="555" spans="1:4" ht="15" customHeight="1" x14ac:dyDescent="0.4">
      <c r="A555" s="11" t="s">
        <v>2367</v>
      </c>
      <c r="B555" s="11" t="s">
        <v>2368</v>
      </c>
      <c r="C555" s="11" t="s">
        <v>2369</v>
      </c>
      <c r="D555" s="14" t="s">
        <v>2370</v>
      </c>
    </row>
    <row r="556" spans="1:4" ht="15" customHeight="1" x14ac:dyDescent="0.4">
      <c r="A556" s="11" t="s">
        <v>2371</v>
      </c>
      <c r="B556" s="11" t="s">
        <v>2372</v>
      </c>
      <c r="C556" s="11" t="s">
        <v>2373</v>
      </c>
      <c r="D556" s="14" t="s">
        <v>2374</v>
      </c>
    </row>
    <row r="557" spans="1:4" ht="15" customHeight="1" x14ac:dyDescent="0.4">
      <c r="A557" s="11" t="s">
        <v>2375</v>
      </c>
      <c r="B557" s="11" t="s">
        <v>2376</v>
      </c>
      <c r="C557" s="11" t="s">
        <v>2377</v>
      </c>
      <c r="D557" s="14" t="s">
        <v>2378</v>
      </c>
    </row>
    <row r="558" spans="1:4" ht="15" customHeight="1" x14ac:dyDescent="0.4">
      <c r="A558" s="11" t="s">
        <v>2379</v>
      </c>
      <c r="B558" s="11" t="s">
        <v>2380</v>
      </c>
      <c r="C558" s="11" t="s">
        <v>2381</v>
      </c>
      <c r="D558" s="14" t="s">
        <v>2382</v>
      </c>
    </row>
    <row r="559" spans="1:4" ht="15" customHeight="1" x14ac:dyDescent="0.4">
      <c r="A559" s="11" t="s">
        <v>2383</v>
      </c>
      <c r="B559" s="11" t="s">
        <v>2384</v>
      </c>
      <c r="C559" s="11" t="s">
        <v>2385</v>
      </c>
      <c r="D559" s="14" t="s">
        <v>2386</v>
      </c>
    </row>
    <row r="560" spans="1:4" ht="15" customHeight="1" x14ac:dyDescent="0.4">
      <c r="A560" s="11" t="s">
        <v>2387</v>
      </c>
      <c r="B560" s="11" t="s">
        <v>2388</v>
      </c>
      <c r="C560" s="11" t="s">
        <v>2389</v>
      </c>
      <c r="D560" s="14" t="s">
        <v>2390</v>
      </c>
    </row>
    <row r="561" spans="1:4" ht="15" customHeight="1" x14ac:dyDescent="0.4">
      <c r="A561" s="11" t="s">
        <v>2391</v>
      </c>
      <c r="B561" s="11" t="s">
        <v>2392</v>
      </c>
      <c r="C561" s="11" t="s">
        <v>2393</v>
      </c>
      <c r="D561" s="14" t="s">
        <v>2394</v>
      </c>
    </row>
    <row r="562" spans="1:4" ht="15" customHeight="1" x14ac:dyDescent="0.4">
      <c r="A562" s="11" t="s">
        <v>2395</v>
      </c>
      <c r="B562" s="11" t="s">
        <v>2396</v>
      </c>
      <c r="C562" s="11" t="s">
        <v>2397</v>
      </c>
      <c r="D562" s="14" t="s">
        <v>2398</v>
      </c>
    </row>
    <row r="563" spans="1:4" ht="15" customHeight="1" x14ac:dyDescent="0.4">
      <c r="A563" s="11" t="s">
        <v>2399</v>
      </c>
      <c r="B563" s="11" t="s">
        <v>2400</v>
      </c>
      <c r="C563" s="11" t="s">
        <v>2401</v>
      </c>
      <c r="D563" s="14" t="s">
        <v>2402</v>
      </c>
    </row>
    <row r="564" spans="1:4" ht="15" customHeight="1" x14ac:dyDescent="0.4">
      <c r="A564" s="11" t="s">
        <v>2403</v>
      </c>
      <c r="B564" s="11" t="s">
        <v>2404</v>
      </c>
      <c r="C564" s="11" t="s">
        <v>2405</v>
      </c>
      <c r="D564" s="14" t="s">
        <v>2406</v>
      </c>
    </row>
    <row r="565" spans="1:4" ht="15" customHeight="1" x14ac:dyDescent="0.4">
      <c r="A565" s="11" t="s">
        <v>2407</v>
      </c>
      <c r="B565" s="11" t="s">
        <v>2408</v>
      </c>
      <c r="C565" s="11" t="s">
        <v>2409</v>
      </c>
      <c r="D565" s="14" t="s">
        <v>2410</v>
      </c>
    </row>
    <row r="566" spans="1:4" ht="15" customHeight="1" x14ac:dyDescent="0.4">
      <c r="A566" s="11" t="s">
        <v>2411</v>
      </c>
      <c r="B566" s="11" t="s">
        <v>2412</v>
      </c>
      <c r="C566" s="11" t="s">
        <v>2413</v>
      </c>
      <c r="D566" s="14" t="s">
        <v>2414</v>
      </c>
    </row>
    <row r="567" spans="1:4" ht="15" customHeight="1" x14ac:dyDescent="0.4">
      <c r="A567" s="11" t="s">
        <v>2415</v>
      </c>
      <c r="B567" s="11" t="s">
        <v>2416</v>
      </c>
      <c r="C567" s="11" t="s">
        <v>2417</v>
      </c>
      <c r="D567" s="14" t="s">
        <v>2418</v>
      </c>
    </row>
    <row r="568" spans="1:4" ht="15" customHeight="1" x14ac:dyDescent="0.4">
      <c r="A568" s="11" t="s">
        <v>2419</v>
      </c>
      <c r="B568" s="11" t="s">
        <v>2420</v>
      </c>
      <c r="C568" s="11" t="s">
        <v>2421</v>
      </c>
      <c r="D568" s="14" t="s">
        <v>2422</v>
      </c>
    </row>
    <row r="569" spans="1:4" ht="15" customHeight="1" x14ac:dyDescent="0.4">
      <c r="A569" s="11" t="s">
        <v>2423</v>
      </c>
      <c r="B569" s="11" t="s">
        <v>2424</v>
      </c>
      <c r="C569" s="11" t="s">
        <v>2425</v>
      </c>
      <c r="D569" s="14" t="s">
        <v>2426</v>
      </c>
    </row>
    <row r="570" spans="1:4" ht="15" customHeight="1" x14ac:dyDescent="0.4">
      <c r="A570" s="11" t="s">
        <v>2427</v>
      </c>
      <c r="B570" s="11" t="s">
        <v>2428</v>
      </c>
      <c r="C570" s="11" t="s">
        <v>2429</v>
      </c>
      <c r="D570" s="14" t="s">
        <v>2430</v>
      </c>
    </row>
    <row r="571" spans="1:4" ht="15" customHeight="1" x14ac:dyDescent="0.4">
      <c r="A571" s="11" t="s">
        <v>2431</v>
      </c>
      <c r="B571" s="11" t="s">
        <v>2432</v>
      </c>
      <c r="C571" s="11" t="s">
        <v>2433</v>
      </c>
      <c r="D571" s="14" t="s">
        <v>2434</v>
      </c>
    </row>
    <row r="572" spans="1:4" ht="15" customHeight="1" x14ac:dyDescent="0.4">
      <c r="A572" s="11" t="s">
        <v>2435</v>
      </c>
      <c r="B572" s="11" t="s">
        <v>2436</v>
      </c>
      <c r="C572" s="11" t="s">
        <v>2437</v>
      </c>
      <c r="D572" s="14" t="s">
        <v>2438</v>
      </c>
    </row>
    <row r="573" spans="1:4" ht="15" customHeight="1" x14ac:dyDescent="0.4">
      <c r="A573" s="11" t="s">
        <v>2439</v>
      </c>
      <c r="B573" s="11" t="s">
        <v>2440</v>
      </c>
      <c r="C573" s="11" t="s">
        <v>2441</v>
      </c>
      <c r="D573" s="14" t="s">
        <v>2442</v>
      </c>
    </row>
    <row r="574" spans="1:4" ht="15" customHeight="1" x14ac:dyDescent="0.4">
      <c r="A574" s="11" t="s">
        <v>2443</v>
      </c>
      <c r="B574" s="11" t="s">
        <v>2444</v>
      </c>
      <c r="C574" s="11" t="s">
        <v>2445</v>
      </c>
      <c r="D574" s="14" t="s">
        <v>2446</v>
      </c>
    </row>
    <row r="575" spans="1:4" ht="15" customHeight="1" x14ac:dyDescent="0.4">
      <c r="A575" s="11" t="s">
        <v>2447</v>
      </c>
      <c r="B575" s="11" t="s">
        <v>2448</v>
      </c>
      <c r="C575" s="11" t="s">
        <v>2449</v>
      </c>
      <c r="D575" s="14" t="s">
        <v>2450</v>
      </c>
    </row>
    <row r="576" spans="1:4" ht="15" customHeight="1" x14ac:dyDescent="0.4">
      <c r="A576" s="11" t="s">
        <v>2451</v>
      </c>
      <c r="B576" s="11" t="s">
        <v>2452</v>
      </c>
      <c r="C576" s="11" t="s">
        <v>2453</v>
      </c>
      <c r="D576" s="14" t="s">
        <v>2454</v>
      </c>
    </row>
    <row r="577" spans="1:4" ht="15" customHeight="1" x14ac:dyDescent="0.4">
      <c r="A577" s="11" t="s">
        <v>2455</v>
      </c>
      <c r="B577" s="11" t="s">
        <v>2456</v>
      </c>
      <c r="C577" s="11" t="s">
        <v>2457</v>
      </c>
      <c r="D577" s="14" t="s">
        <v>2458</v>
      </c>
    </row>
    <row r="578" spans="1:4" ht="15" customHeight="1" x14ac:dyDescent="0.4">
      <c r="A578" s="11" t="s">
        <v>2459</v>
      </c>
      <c r="B578" s="11" t="s">
        <v>2460</v>
      </c>
      <c r="C578" s="11" t="s">
        <v>2461</v>
      </c>
      <c r="D578" s="14" t="s">
        <v>2462</v>
      </c>
    </row>
    <row r="579" spans="1:4" ht="15" customHeight="1" x14ac:dyDescent="0.4">
      <c r="A579" s="11" t="s">
        <v>2463</v>
      </c>
      <c r="B579" s="11" t="s">
        <v>2464</v>
      </c>
      <c r="C579" s="11" t="s">
        <v>2465</v>
      </c>
      <c r="D579" s="14" t="s">
        <v>2466</v>
      </c>
    </row>
    <row r="580" spans="1:4" ht="15" customHeight="1" x14ac:dyDescent="0.4">
      <c r="A580" s="11" t="s">
        <v>2467</v>
      </c>
      <c r="B580" s="11" t="s">
        <v>2468</v>
      </c>
      <c r="C580" s="11" t="s">
        <v>2469</v>
      </c>
      <c r="D580" s="14" t="s">
        <v>2470</v>
      </c>
    </row>
    <row r="581" spans="1:4" ht="15" customHeight="1" x14ac:dyDescent="0.4">
      <c r="A581" s="11" t="s">
        <v>2471</v>
      </c>
      <c r="B581" s="11" t="s">
        <v>2472</v>
      </c>
      <c r="C581" s="11" t="s">
        <v>2473</v>
      </c>
      <c r="D581" s="14" t="s">
        <v>2474</v>
      </c>
    </row>
    <row r="582" spans="1:4" ht="15" customHeight="1" x14ac:dyDescent="0.4">
      <c r="A582" s="11" t="s">
        <v>2475</v>
      </c>
      <c r="B582" s="11" t="s">
        <v>2476</v>
      </c>
      <c r="C582" s="11" t="s">
        <v>2477</v>
      </c>
      <c r="D582" s="14" t="s">
        <v>2478</v>
      </c>
    </row>
    <row r="583" spans="1:4" ht="15" customHeight="1" x14ac:dyDescent="0.4">
      <c r="A583" s="11" t="s">
        <v>2479</v>
      </c>
      <c r="B583" s="11" t="s">
        <v>2480</v>
      </c>
      <c r="C583" s="11" t="s">
        <v>2481</v>
      </c>
      <c r="D583" s="14" t="s">
        <v>2482</v>
      </c>
    </row>
    <row r="584" spans="1:4" ht="15" customHeight="1" x14ac:dyDescent="0.4">
      <c r="A584" s="11" t="s">
        <v>2483</v>
      </c>
      <c r="B584" s="11" t="s">
        <v>2484</v>
      </c>
      <c r="C584" s="11" t="s">
        <v>2485</v>
      </c>
      <c r="D584" s="14" t="s">
        <v>2486</v>
      </c>
    </row>
    <row r="585" spans="1:4" ht="15" customHeight="1" x14ac:dyDescent="0.4">
      <c r="A585" s="11" t="s">
        <v>2487</v>
      </c>
      <c r="B585" s="11" t="s">
        <v>2488</v>
      </c>
      <c r="C585" s="11" t="s">
        <v>2489</v>
      </c>
      <c r="D585" s="14" t="s">
        <v>2490</v>
      </c>
    </row>
    <row r="586" spans="1:4" ht="15" customHeight="1" x14ac:dyDescent="0.4">
      <c r="A586" s="11" t="s">
        <v>2491</v>
      </c>
      <c r="B586" s="11" t="s">
        <v>2492</v>
      </c>
      <c r="C586" s="11" t="s">
        <v>2493</v>
      </c>
      <c r="D586" s="14" t="s">
        <v>2494</v>
      </c>
    </row>
    <row r="587" spans="1:4" ht="15" customHeight="1" x14ac:dyDescent="0.4">
      <c r="A587" s="11" t="s">
        <v>2495</v>
      </c>
      <c r="B587" s="11" t="s">
        <v>2496</v>
      </c>
      <c r="C587" s="11" t="s">
        <v>2497</v>
      </c>
      <c r="D587" s="14" t="s">
        <v>2498</v>
      </c>
    </row>
    <row r="588" spans="1:4" ht="15" customHeight="1" x14ac:dyDescent="0.4">
      <c r="A588" s="11" t="s">
        <v>2499</v>
      </c>
      <c r="B588" s="11" t="s">
        <v>2500</v>
      </c>
      <c r="C588" s="11" t="s">
        <v>2501</v>
      </c>
      <c r="D588" s="14" t="s">
        <v>2502</v>
      </c>
    </row>
    <row r="589" spans="1:4" ht="15" customHeight="1" x14ac:dyDescent="0.4">
      <c r="A589" s="11" t="s">
        <v>2503</v>
      </c>
      <c r="B589" s="11" t="s">
        <v>2504</v>
      </c>
      <c r="C589" s="11" t="s">
        <v>2505</v>
      </c>
      <c r="D589" s="14" t="s">
        <v>2506</v>
      </c>
    </row>
    <row r="590" spans="1:4" ht="15" customHeight="1" x14ac:dyDescent="0.4">
      <c r="A590" s="11" t="s">
        <v>2507</v>
      </c>
      <c r="B590" s="11" t="s">
        <v>2508</v>
      </c>
      <c r="C590" s="11" t="s">
        <v>2509</v>
      </c>
      <c r="D590" s="14" t="s">
        <v>2510</v>
      </c>
    </row>
    <row r="591" spans="1:4" ht="15" customHeight="1" x14ac:dyDescent="0.4">
      <c r="A591" s="11" t="s">
        <v>2511</v>
      </c>
      <c r="B591" s="11" t="s">
        <v>2512</v>
      </c>
      <c r="C591" s="11" t="s">
        <v>2513</v>
      </c>
      <c r="D591" s="14" t="s">
        <v>2514</v>
      </c>
    </row>
    <row r="592" spans="1:4" ht="15" customHeight="1" x14ac:dyDescent="0.4">
      <c r="A592" s="11" t="s">
        <v>2515</v>
      </c>
      <c r="B592" s="11" t="s">
        <v>2516</v>
      </c>
      <c r="C592" s="11" t="s">
        <v>2517</v>
      </c>
      <c r="D592" s="14" t="s">
        <v>2518</v>
      </c>
    </row>
    <row r="593" spans="1:4" ht="15" customHeight="1" x14ac:dyDescent="0.4">
      <c r="A593" s="11" t="s">
        <v>2519</v>
      </c>
      <c r="B593" s="11" t="s">
        <v>2520</v>
      </c>
      <c r="C593" s="11" t="s">
        <v>2521</v>
      </c>
      <c r="D593" s="14" t="s">
        <v>2522</v>
      </c>
    </row>
    <row r="594" spans="1:4" ht="15" customHeight="1" x14ac:dyDescent="0.4">
      <c r="A594" s="11" t="s">
        <v>2523</v>
      </c>
      <c r="B594" s="11" t="s">
        <v>2524</v>
      </c>
      <c r="C594" s="11" t="s">
        <v>2525</v>
      </c>
      <c r="D594" s="14" t="s">
        <v>2526</v>
      </c>
    </row>
    <row r="595" spans="1:4" ht="15" customHeight="1" x14ac:dyDescent="0.4">
      <c r="A595" s="11" t="s">
        <v>2527</v>
      </c>
      <c r="B595" s="11" t="s">
        <v>2528</v>
      </c>
      <c r="C595" s="11" t="s">
        <v>2529</v>
      </c>
      <c r="D595" s="14" t="s">
        <v>2530</v>
      </c>
    </row>
    <row r="596" spans="1:4" ht="15" customHeight="1" x14ac:dyDescent="0.4">
      <c r="A596" s="11" t="s">
        <v>2531</v>
      </c>
      <c r="B596" s="11" t="s">
        <v>2532</v>
      </c>
      <c r="C596" s="11" t="s">
        <v>2533</v>
      </c>
      <c r="D596" s="14" t="s">
        <v>2534</v>
      </c>
    </row>
    <row r="597" spans="1:4" ht="15" customHeight="1" x14ac:dyDescent="0.4">
      <c r="A597" s="11" t="s">
        <v>2535</v>
      </c>
      <c r="B597" s="11" t="s">
        <v>2536</v>
      </c>
      <c r="C597" s="11" t="s">
        <v>2537</v>
      </c>
      <c r="D597" s="14" t="s">
        <v>2538</v>
      </c>
    </row>
    <row r="598" spans="1:4" ht="15" customHeight="1" x14ac:dyDescent="0.4">
      <c r="A598" s="11" t="s">
        <v>2539</v>
      </c>
      <c r="B598" s="11" t="s">
        <v>2540</v>
      </c>
      <c r="C598" s="11" t="s">
        <v>2541</v>
      </c>
      <c r="D598" s="14" t="s">
        <v>2542</v>
      </c>
    </row>
    <row r="599" spans="1:4" ht="15" customHeight="1" x14ac:dyDescent="0.4">
      <c r="A599" s="11" t="s">
        <v>2543</v>
      </c>
      <c r="B599" s="11" t="s">
        <v>2544</v>
      </c>
      <c r="C599" s="11" t="s">
        <v>2545</v>
      </c>
      <c r="D599" s="14" t="s">
        <v>2546</v>
      </c>
    </row>
    <row r="600" spans="1:4" ht="15" customHeight="1" x14ac:dyDescent="0.4">
      <c r="A600" s="11" t="s">
        <v>2547</v>
      </c>
      <c r="B600" s="11" t="s">
        <v>2548</v>
      </c>
      <c r="C600" s="11" t="s">
        <v>2549</v>
      </c>
      <c r="D600" s="14" t="s">
        <v>2550</v>
      </c>
    </row>
    <row r="601" spans="1:4" ht="15" customHeight="1" x14ac:dyDescent="0.4">
      <c r="A601" s="11" t="s">
        <v>2551</v>
      </c>
      <c r="B601" s="11" t="s">
        <v>2552</v>
      </c>
      <c r="C601" s="11" t="s">
        <v>2553</v>
      </c>
      <c r="D601" s="14" t="s">
        <v>2554</v>
      </c>
    </row>
    <row r="602" spans="1:4" ht="15" customHeight="1" x14ac:dyDescent="0.4">
      <c r="A602" s="11" t="s">
        <v>2555</v>
      </c>
      <c r="B602" s="11" t="s">
        <v>2556</v>
      </c>
      <c r="C602" s="11" t="s">
        <v>2557</v>
      </c>
      <c r="D602" s="14" t="s">
        <v>2558</v>
      </c>
    </row>
    <row r="603" spans="1:4" ht="15" customHeight="1" x14ac:dyDescent="0.4">
      <c r="A603" s="11" t="s">
        <v>2559</v>
      </c>
      <c r="B603" s="11" t="s">
        <v>2560</v>
      </c>
      <c r="C603" s="11" t="s">
        <v>2561</v>
      </c>
      <c r="D603" s="14" t="s">
        <v>2562</v>
      </c>
    </row>
    <row r="604" spans="1:4" ht="15" customHeight="1" x14ac:dyDescent="0.4">
      <c r="A604" s="11" t="s">
        <v>2563</v>
      </c>
      <c r="B604" s="11" t="s">
        <v>2564</v>
      </c>
      <c r="C604" s="11" t="s">
        <v>2565</v>
      </c>
      <c r="D604" s="14" t="s">
        <v>2566</v>
      </c>
    </row>
    <row r="605" spans="1:4" ht="15" customHeight="1" x14ac:dyDescent="0.4">
      <c r="A605" s="11" t="s">
        <v>2567</v>
      </c>
      <c r="B605" s="11" t="s">
        <v>2568</v>
      </c>
      <c r="C605" s="11" t="s">
        <v>2569</v>
      </c>
      <c r="D605" s="14" t="s">
        <v>2570</v>
      </c>
    </row>
    <row r="606" spans="1:4" ht="15" customHeight="1" x14ac:dyDescent="0.4">
      <c r="A606" s="11" t="s">
        <v>2571</v>
      </c>
      <c r="B606" s="11" t="s">
        <v>2572</v>
      </c>
      <c r="C606" s="11" t="s">
        <v>2573</v>
      </c>
      <c r="D606" s="14" t="s">
        <v>2574</v>
      </c>
    </row>
    <row r="607" spans="1:4" ht="15" customHeight="1" x14ac:dyDescent="0.4">
      <c r="A607" s="11" t="s">
        <v>2575</v>
      </c>
      <c r="B607" s="11" t="s">
        <v>2576</v>
      </c>
      <c r="C607" s="11" t="s">
        <v>2577</v>
      </c>
      <c r="D607" s="14" t="s">
        <v>2578</v>
      </c>
    </row>
    <row r="608" spans="1:4" ht="15" customHeight="1" x14ac:dyDescent="0.4">
      <c r="A608" s="11" t="s">
        <v>2579</v>
      </c>
      <c r="B608" s="11" t="s">
        <v>2580</v>
      </c>
      <c r="C608" s="11" t="s">
        <v>2581</v>
      </c>
      <c r="D608" s="14" t="s">
        <v>2582</v>
      </c>
    </row>
    <row r="609" spans="1:4" ht="15" customHeight="1" x14ac:dyDescent="0.4">
      <c r="A609" s="11" t="s">
        <v>2583</v>
      </c>
      <c r="B609" s="11" t="s">
        <v>2584</v>
      </c>
      <c r="C609" s="11" t="s">
        <v>2585</v>
      </c>
      <c r="D609" s="14" t="s">
        <v>2586</v>
      </c>
    </row>
    <row r="610" spans="1:4" ht="15" customHeight="1" x14ac:dyDescent="0.4">
      <c r="A610" s="11" t="s">
        <v>2587</v>
      </c>
      <c r="B610" s="11" t="s">
        <v>2588</v>
      </c>
      <c r="C610" s="11" t="s">
        <v>2589</v>
      </c>
      <c r="D610" s="14" t="s">
        <v>2590</v>
      </c>
    </row>
    <row r="611" spans="1:4" ht="15" customHeight="1" x14ac:dyDescent="0.4">
      <c r="A611" s="11" t="s">
        <v>2591</v>
      </c>
      <c r="B611" s="11" t="s">
        <v>2592</v>
      </c>
      <c r="C611" s="11" t="s">
        <v>2593</v>
      </c>
      <c r="D611" s="14" t="s">
        <v>2594</v>
      </c>
    </row>
    <row r="612" spans="1:4" ht="15" customHeight="1" x14ac:dyDescent="0.4">
      <c r="A612" s="11" t="s">
        <v>2595</v>
      </c>
      <c r="B612" s="11" t="s">
        <v>2596</v>
      </c>
      <c r="C612" s="11" t="s">
        <v>2597</v>
      </c>
      <c r="D612" s="14" t="s">
        <v>2598</v>
      </c>
    </row>
    <row r="613" spans="1:4" ht="15" customHeight="1" x14ac:dyDescent="0.4">
      <c r="A613" s="11" t="s">
        <v>2599</v>
      </c>
      <c r="B613" s="11" t="s">
        <v>2600</v>
      </c>
      <c r="C613" s="11" t="s">
        <v>2601</v>
      </c>
      <c r="D613" s="14" t="s">
        <v>2602</v>
      </c>
    </row>
    <row r="614" spans="1:4" ht="15" customHeight="1" x14ac:dyDescent="0.4">
      <c r="A614" s="11" t="s">
        <v>2603</v>
      </c>
      <c r="B614" s="11" t="s">
        <v>2604</v>
      </c>
      <c r="C614" s="11" t="s">
        <v>2605</v>
      </c>
      <c r="D614" s="14" t="s">
        <v>2606</v>
      </c>
    </row>
    <row r="615" spans="1:4" ht="15" customHeight="1" x14ac:dyDescent="0.4">
      <c r="A615" s="11" t="s">
        <v>2607</v>
      </c>
      <c r="B615" s="11" t="s">
        <v>2608</v>
      </c>
      <c r="C615" s="11" t="s">
        <v>2609</v>
      </c>
      <c r="D615" s="14" t="s">
        <v>2610</v>
      </c>
    </row>
    <row r="616" spans="1:4" ht="15" customHeight="1" x14ac:dyDescent="0.4">
      <c r="A616" s="11" t="s">
        <v>2611</v>
      </c>
      <c r="B616" s="11" t="s">
        <v>2612</v>
      </c>
      <c r="C616" s="11" t="s">
        <v>2613</v>
      </c>
      <c r="D616" s="14" t="s">
        <v>2614</v>
      </c>
    </row>
    <row r="617" spans="1:4" ht="15" customHeight="1" x14ac:dyDescent="0.4">
      <c r="A617" s="11" t="s">
        <v>2615</v>
      </c>
      <c r="B617" s="11" t="s">
        <v>2616</v>
      </c>
      <c r="C617" s="11" t="s">
        <v>2617</v>
      </c>
      <c r="D617" s="14" t="s">
        <v>2618</v>
      </c>
    </row>
    <row r="618" spans="1:4" ht="15" customHeight="1" x14ac:dyDescent="0.4">
      <c r="A618" s="11" t="s">
        <v>2619</v>
      </c>
      <c r="B618" s="11" t="s">
        <v>2620</v>
      </c>
      <c r="C618" s="11" t="s">
        <v>2621</v>
      </c>
      <c r="D618" s="14" t="s">
        <v>2622</v>
      </c>
    </row>
    <row r="619" spans="1:4" ht="15" customHeight="1" x14ac:dyDescent="0.4">
      <c r="A619" s="11" t="s">
        <v>2623</v>
      </c>
      <c r="B619" s="11" t="s">
        <v>2624</v>
      </c>
      <c r="C619" s="11" t="s">
        <v>2625</v>
      </c>
      <c r="D619" s="14" t="s">
        <v>2626</v>
      </c>
    </row>
    <row r="620" spans="1:4" ht="15" customHeight="1" x14ac:dyDescent="0.4">
      <c r="A620" s="11" t="s">
        <v>2627</v>
      </c>
      <c r="B620" s="11" t="s">
        <v>2628</v>
      </c>
      <c r="C620" s="11" t="s">
        <v>2629</v>
      </c>
      <c r="D620" s="14" t="s">
        <v>2630</v>
      </c>
    </row>
    <row r="621" spans="1:4" ht="15" customHeight="1" x14ac:dyDescent="0.4">
      <c r="A621" s="11" t="s">
        <v>2631</v>
      </c>
      <c r="B621" s="11" t="s">
        <v>2632</v>
      </c>
      <c r="C621" s="11" t="s">
        <v>2633</v>
      </c>
      <c r="D621" s="14" t="s">
        <v>2634</v>
      </c>
    </row>
    <row r="622" spans="1:4" ht="15" customHeight="1" x14ac:dyDescent="0.4">
      <c r="A622" s="11" t="s">
        <v>2635</v>
      </c>
      <c r="B622" s="11" t="s">
        <v>2636</v>
      </c>
      <c r="C622" s="11" t="s">
        <v>2637</v>
      </c>
      <c r="D622" s="14" t="s">
        <v>2638</v>
      </c>
    </row>
    <row r="623" spans="1:4" ht="15" customHeight="1" x14ac:dyDescent="0.4">
      <c r="A623" s="11" t="s">
        <v>2639</v>
      </c>
      <c r="B623" s="11" t="s">
        <v>2640</v>
      </c>
      <c r="C623" s="11" t="s">
        <v>2641</v>
      </c>
      <c r="D623" s="14" t="s">
        <v>2642</v>
      </c>
    </row>
    <row r="624" spans="1:4" ht="15" customHeight="1" x14ac:dyDescent="0.4">
      <c r="A624" s="11" t="s">
        <v>2643</v>
      </c>
      <c r="B624" s="11" t="s">
        <v>2644</v>
      </c>
      <c r="C624" s="11" t="s">
        <v>2645</v>
      </c>
      <c r="D624" s="14" t="s">
        <v>2646</v>
      </c>
    </row>
    <row r="625" spans="1:4" ht="15" customHeight="1" x14ac:dyDescent="0.4">
      <c r="A625" s="11" t="s">
        <v>2647</v>
      </c>
      <c r="B625" s="11" t="s">
        <v>2648</v>
      </c>
      <c r="C625" s="11" t="s">
        <v>2649</v>
      </c>
      <c r="D625" s="14" t="s">
        <v>2650</v>
      </c>
    </row>
    <row r="626" spans="1:4" ht="15" customHeight="1" x14ac:dyDescent="0.4">
      <c r="A626" s="11" t="s">
        <v>2651</v>
      </c>
      <c r="B626" s="11" t="s">
        <v>2652</v>
      </c>
      <c r="C626" s="11" t="s">
        <v>2653</v>
      </c>
      <c r="D626" s="14" t="s">
        <v>2654</v>
      </c>
    </row>
    <row r="627" spans="1:4" ht="15" customHeight="1" x14ac:dyDescent="0.4">
      <c r="A627" s="11" t="s">
        <v>2655</v>
      </c>
      <c r="B627" s="11" t="s">
        <v>2656</v>
      </c>
      <c r="C627" s="11" t="s">
        <v>2657</v>
      </c>
      <c r="D627" s="14" t="s">
        <v>2658</v>
      </c>
    </row>
    <row r="628" spans="1:4" ht="15" customHeight="1" x14ac:dyDescent="0.4">
      <c r="A628" s="11" t="s">
        <v>2659</v>
      </c>
      <c r="B628" s="11" t="s">
        <v>2660</v>
      </c>
      <c r="C628" s="11" t="s">
        <v>2661</v>
      </c>
      <c r="D628" s="14" t="s">
        <v>2662</v>
      </c>
    </row>
    <row r="629" spans="1:4" ht="15" customHeight="1" x14ac:dyDescent="0.4">
      <c r="A629" s="11" t="s">
        <v>2663</v>
      </c>
      <c r="B629" s="11" t="s">
        <v>2664</v>
      </c>
      <c r="C629" s="11" t="s">
        <v>2665</v>
      </c>
      <c r="D629" s="14" t="s">
        <v>2666</v>
      </c>
    </row>
    <row r="630" spans="1:4" ht="15" customHeight="1" x14ac:dyDescent="0.4">
      <c r="A630" s="11" t="s">
        <v>2667</v>
      </c>
      <c r="B630" s="11" t="s">
        <v>2668</v>
      </c>
      <c r="C630" s="11" t="s">
        <v>2669</v>
      </c>
      <c r="D630" s="14" t="s">
        <v>2670</v>
      </c>
    </row>
    <row r="631" spans="1:4" ht="15" customHeight="1" x14ac:dyDescent="0.4">
      <c r="A631" s="11" t="s">
        <v>2671</v>
      </c>
      <c r="B631" s="11" t="s">
        <v>2672</v>
      </c>
      <c r="C631" s="11" t="s">
        <v>2673</v>
      </c>
      <c r="D631" s="14" t="s">
        <v>2674</v>
      </c>
    </row>
    <row r="632" spans="1:4" ht="15" customHeight="1" x14ac:dyDescent="0.4">
      <c r="A632" s="11" t="s">
        <v>2675</v>
      </c>
      <c r="B632" s="11" t="s">
        <v>2676</v>
      </c>
      <c r="C632" s="11" t="s">
        <v>2677</v>
      </c>
      <c r="D632" s="14" t="s">
        <v>2678</v>
      </c>
    </row>
    <row r="633" spans="1:4" ht="15" customHeight="1" x14ac:dyDescent="0.4">
      <c r="A633" s="11" t="s">
        <v>2679</v>
      </c>
      <c r="B633" s="11" t="s">
        <v>2680</v>
      </c>
      <c r="C633" s="11" t="s">
        <v>2681</v>
      </c>
      <c r="D633" s="14" t="s">
        <v>2682</v>
      </c>
    </row>
    <row r="634" spans="1:4" ht="15" customHeight="1" x14ac:dyDescent="0.4">
      <c r="A634" s="11" t="s">
        <v>2683</v>
      </c>
      <c r="B634" s="11" t="s">
        <v>2684</v>
      </c>
      <c r="C634" s="11" t="s">
        <v>2685</v>
      </c>
      <c r="D634" s="14" t="s">
        <v>2686</v>
      </c>
    </row>
    <row r="635" spans="1:4" ht="15" customHeight="1" x14ac:dyDescent="0.4">
      <c r="A635" s="11" t="s">
        <v>2687</v>
      </c>
      <c r="B635" s="11" t="s">
        <v>2688</v>
      </c>
      <c r="C635" s="11" t="s">
        <v>2689</v>
      </c>
      <c r="D635" s="14" t="s">
        <v>2690</v>
      </c>
    </row>
    <row r="636" spans="1:4" ht="15" customHeight="1" x14ac:dyDescent="0.4">
      <c r="A636" s="11" t="s">
        <v>2691</v>
      </c>
      <c r="B636" s="11" t="s">
        <v>2692</v>
      </c>
      <c r="C636" s="11" t="s">
        <v>2693</v>
      </c>
      <c r="D636" s="14" t="s">
        <v>2694</v>
      </c>
    </row>
    <row r="637" spans="1:4" ht="15" customHeight="1" x14ac:dyDescent="0.4">
      <c r="A637" s="11" t="s">
        <v>2695</v>
      </c>
      <c r="B637" s="11" t="s">
        <v>2696</v>
      </c>
      <c r="C637" s="11" t="s">
        <v>2697</v>
      </c>
      <c r="D637" s="14" t="s">
        <v>2698</v>
      </c>
    </row>
    <row r="638" spans="1:4" ht="15" customHeight="1" x14ac:dyDescent="0.4">
      <c r="A638" s="11" t="s">
        <v>2699</v>
      </c>
      <c r="B638" s="11" t="s">
        <v>2700</v>
      </c>
      <c r="C638" s="11" t="s">
        <v>2701</v>
      </c>
      <c r="D638" s="14" t="s">
        <v>2702</v>
      </c>
    </row>
    <row r="639" spans="1:4" ht="15" customHeight="1" x14ac:dyDescent="0.4">
      <c r="A639" s="11" t="s">
        <v>2703</v>
      </c>
      <c r="B639" s="11" t="s">
        <v>2704</v>
      </c>
      <c r="C639" s="11" t="s">
        <v>2705</v>
      </c>
      <c r="D639" s="14" t="s">
        <v>2706</v>
      </c>
    </row>
    <row r="640" spans="1:4" ht="15" customHeight="1" x14ac:dyDescent="0.4">
      <c r="A640" s="11" t="s">
        <v>2707</v>
      </c>
      <c r="B640" s="11" t="s">
        <v>2708</v>
      </c>
      <c r="C640" s="11" t="s">
        <v>2709</v>
      </c>
      <c r="D640" s="14" t="s">
        <v>2710</v>
      </c>
    </row>
    <row r="641" spans="1:4" ht="15" customHeight="1" x14ac:dyDescent="0.4">
      <c r="A641" s="11" t="s">
        <v>2711</v>
      </c>
      <c r="B641" s="11" t="s">
        <v>2712</v>
      </c>
      <c r="C641" s="11" t="s">
        <v>2713</v>
      </c>
      <c r="D641" s="14" t="s">
        <v>2714</v>
      </c>
    </row>
    <row r="642" spans="1:4" ht="15" customHeight="1" x14ac:dyDescent="0.4">
      <c r="A642" s="11" t="s">
        <v>2715</v>
      </c>
      <c r="B642" s="11" t="s">
        <v>2716</v>
      </c>
      <c r="C642" s="11" t="s">
        <v>2717</v>
      </c>
      <c r="D642" s="14" t="s">
        <v>2718</v>
      </c>
    </row>
    <row r="643" spans="1:4" ht="15" customHeight="1" x14ac:dyDescent="0.4">
      <c r="A643" s="11" t="s">
        <v>2719</v>
      </c>
      <c r="B643" s="11" t="s">
        <v>2720</v>
      </c>
      <c r="C643" s="11" t="s">
        <v>2721</v>
      </c>
      <c r="D643" s="14" t="s">
        <v>2722</v>
      </c>
    </row>
    <row r="644" spans="1:4" ht="15" customHeight="1" x14ac:dyDescent="0.4">
      <c r="A644" s="11" t="s">
        <v>2723</v>
      </c>
      <c r="B644" s="11" t="s">
        <v>2724</v>
      </c>
      <c r="C644" s="11" t="s">
        <v>2725</v>
      </c>
      <c r="D644" s="14" t="s">
        <v>2726</v>
      </c>
    </row>
    <row r="645" spans="1:4" ht="15" customHeight="1" x14ac:dyDescent="0.4">
      <c r="A645" s="11" t="s">
        <v>2727</v>
      </c>
      <c r="B645" s="11" t="s">
        <v>2728</v>
      </c>
      <c r="C645" s="11" t="s">
        <v>2729</v>
      </c>
      <c r="D645" s="14" t="s">
        <v>2730</v>
      </c>
    </row>
    <row r="646" spans="1:4" ht="15" customHeight="1" x14ac:dyDescent="0.4">
      <c r="A646" s="11" t="s">
        <v>2731</v>
      </c>
      <c r="B646" s="11" t="s">
        <v>2732</v>
      </c>
      <c r="C646" s="11" t="s">
        <v>2733</v>
      </c>
      <c r="D646" s="14" t="s">
        <v>2734</v>
      </c>
    </row>
    <row r="647" spans="1:4" ht="15" customHeight="1" x14ac:dyDescent="0.4">
      <c r="A647" s="11" t="s">
        <v>2735</v>
      </c>
      <c r="B647" s="11" t="s">
        <v>2736</v>
      </c>
      <c r="C647" s="11" t="s">
        <v>2737</v>
      </c>
      <c r="D647" s="14" t="s">
        <v>2738</v>
      </c>
    </row>
    <row r="648" spans="1:4" ht="15" customHeight="1" x14ac:dyDescent="0.4">
      <c r="A648" s="11" t="s">
        <v>2739</v>
      </c>
      <c r="B648" s="11" t="s">
        <v>2740</v>
      </c>
      <c r="C648" s="11" t="s">
        <v>2741</v>
      </c>
      <c r="D648" s="14" t="s">
        <v>2742</v>
      </c>
    </row>
    <row r="649" spans="1:4" ht="15" customHeight="1" x14ac:dyDescent="0.4">
      <c r="A649" s="11" t="s">
        <v>2743</v>
      </c>
      <c r="B649" s="11" t="s">
        <v>2744</v>
      </c>
      <c r="C649" s="11" t="s">
        <v>2745</v>
      </c>
      <c r="D649" s="14" t="s">
        <v>2746</v>
      </c>
    </row>
    <row r="650" spans="1:4" ht="15" customHeight="1" x14ac:dyDescent="0.4">
      <c r="A650" s="11" t="s">
        <v>2747</v>
      </c>
      <c r="B650" s="11" t="s">
        <v>2748</v>
      </c>
      <c r="C650" s="11" t="s">
        <v>2749</v>
      </c>
      <c r="D650" s="14" t="s">
        <v>2750</v>
      </c>
    </row>
    <row r="651" spans="1:4" ht="15" customHeight="1" x14ac:dyDescent="0.4">
      <c r="A651" s="11" t="s">
        <v>2751</v>
      </c>
      <c r="B651" s="11" t="s">
        <v>2752</v>
      </c>
      <c r="C651" s="11" t="s">
        <v>2753</v>
      </c>
      <c r="D651" s="14" t="s">
        <v>2754</v>
      </c>
    </row>
    <row r="652" spans="1:4" ht="15" customHeight="1" x14ac:dyDescent="0.4">
      <c r="A652" s="11" t="s">
        <v>2755</v>
      </c>
      <c r="B652" s="11" t="s">
        <v>2756</v>
      </c>
      <c r="C652" s="11" t="s">
        <v>2757</v>
      </c>
      <c r="D652" s="14" t="s">
        <v>2758</v>
      </c>
    </row>
    <row r="653" spans="1:4" ht="15" customHeight="1" x14ac:dyDescent="0.4">
      <c r="A653" s="11" t="s">
        <v>2759</v>
      </c>
      <c r="B653" s="11" t="s">
        <v>2760</v>
      </c>
      <c r="C653" s="11" t="s">
        <v>2761</v>
      </c>
      <c r="D653" s="14" t="s">
        <v>2762</v>
      </c>
    </row>
    <row r="654" spans="1:4" ht="15" customHeight="1" x14ac:dyDescent="0.4">
      <c r="A654" s="11" t="s">
        <v>2763</v>
      </c>
      <c r="B654" s="11" t="s">
        <v>2764</v>
      </c>
      <c r="C654" s="11" t="s">
        <v>2765</v>
      </c>
      <c r="D654" s="14" t="s">
        <v>2766</v>
      </c>
    </row>
    <row r="655" spans="1:4" ht="15" customHeight="1" x14ac:dyDescent="0.4">
      <c r="A655" s="11" t="s">
        <v>2767</v>
      </c>
      <c r="B655" s="11" t="s">
        <v>2768</v>
      </c>
      <c r="C655" s="11" t="s">
        <v>2769</v>
      </c>
      <c r="D655" s="14" t="s">
        <v>2770</v>
      </c>
    </row>
    <row r="656" spans="1:4" ht="15" customHeight="1" x14ac:dyDescent="0.4">
      <c r="A656" s="11" t="s">
        <v>2771</v>
      </c>
      <c r="B656" s="11" t="s">
        <v>2772</v>
      </c>
      <c r="C656" s="11" t="s">
        <v>2773</v>
      </c>
      <c r="D656" s="14" t="s">
        <v>2774</v>
      </c>
    </row>
    <row r="657" spans="1:4" ht="15" customHeight="1" x14ac:dyDescent="0.4">
      <c r="A657" s="11" t="s">
        <v>2775</v>
      </c>
      <c r="B657" s="11" t="s">
        <v>2776</v>
      </c>
      <c r="C657" s="11" t="s">
        <v>2777</v>
      </c>
      <c r="D657" s="14" t="s">
        <v>2778</v>
      </c>
    </row>
    <row r="658" spans="1:4" ht="15" customHeight="1" x14ac:dyDescent="0.4">
      <c r="A658" s="11" t="s">
        <v>2779</v>
      </c>
      <c r="B658" s="11" t="s">
        <v>2780</v>
      </c>
      <c r="C658" s="11" t="s">
        <v>2781</v>
      </c>
      <c r="D658" s="14" t="s">
        <v>2782</v>
      </c>
    </row>
    <row r="659" spans="1:4" ht="15" customHeight="1" x14ac:dyDescent="0.4">
      <c r="A659" s="11" t="s">
        <v>2783</v>
      </c>
      <c r="B659" s="11" t="s">
        <v>2784</v>
      </c>
      <c r="C659" s="11" t="s">
        <v>2785</v>
      </c>
      <c r="D659" s="14" t="s">
        <v>2786</v>
      </c>
    </row>
    <row r="660" spans="1:4" ht="15" customHeight="1" x14ac:dyDescent="0.4">
      <c r="A660" s="11" t="s">
        <v>2787</v>
      </c>
      <c r="B660" s="11" t="s">
        <v>2788</v>
      </c>
      <c r="C660" s="11" t="s">
        <v>2789</v>
      </c>
      <c r="D660" s="14" t="s">
        <v>2790</v>
      </c>
    </row>
    <row r="661" spans="1:4" ht="15" customHeight="1" x14ac:dyDescent="0.4">
      <c r="A661" s="11" t="s">
        <v>2791</v>
      </c>
      <c r="B661" s="11" t="s">
        <v>2792</v>
      </c>
      <c r="C661" s="11" t="s">
        <v>2793</v>
      </c>
      <c r="D661" s="14" t="s">
        <v>2794</v>
      </c>
    </row>
    <row r="662" spans="1:4" ht="15" customHeight="1" x14ac:dyDescent="0.4">
      <c r="A662" s="11" t="s">
        <v>2795</v>
      </c>
      <c r="B662" s="11" t="s">
        <v>2796</v>
      </c>
      <c r="C662" s="11" t="s">
        <v>2797</v>
      </c>
      <c r="D662" s="14" t="s">
        <v>2798</v>
      </c>
    </row>
    <row r="663" spans="1:4" ht="15" customHeight="1" x14ac:dyDescent="0.4">
      <c r="A663" s="11" t="s">
        <v>2799</v>
      </c>
      <c r="B663" s="11" t="s">
        <v>2800</v>
      </c>
      <c r="C663" s="11" t="s">
        <v>2801</v>
      </c>
      <c r="D663" s="14" t="s">
        <v>2802</v>
      </c>
    </row>
    <row r="664" spans="1:4" ht="15" customHeight="1" x14ac:dyDescent="0.4">
      <c r="A664" s="11" t="s">
        <v>2803</v>
      </c>
      <c r="B664" s="11" t="s">
        <v>2804</v>
      </c>
      <c r="C664" s="11" t="s">
        <v>2805</v>
      </c>
      <c r="D664" s="14" t="s">
        <v>2806</v>
      </c>
    </row>
    <row r="665" spans="1:4" ht="15" customHeight="1" x14ac:dyDescent="0.4">
      <c r="A665" s="11" t="s">
        <v>2807</v>
      </c>
      <c r="B665" s="11" t="s">
        <v>2808</v>
      </c>
      <c r="C665" s="11" t="s">
        <v>2809</v>
      </c>
      <c r="D665" s="14" t="s">
        <v>2810</v>
      </c>
    </row>
    <row r="666" spans="1:4" ht="15" customHeight="1" x14ac:dyDescent="0.4">
      <c r="A666" s="11" t="s">
        <v>2811</v>
      </c>
      <c r="B666" s="11" t="s">
        <v>2812</v>
      </c>
      <c r="C666" s="11" t="s">
        <v>2813</v>
      </c>
      <c r="D666" s="14" t="s">
        <v>2814</v>
      </c>
    </row>
    <row r="667" spans="1:4" ht="15" customHeight="1" x14ac:dyDescent="0.4">
      <c r="A667" s="11" t="s">
        <v>2815</v>
      </c>
      <c r="B667" s="11" t="s">
        <v>2816</v>
      </c>
      <c r="C667" s="11" t="s">
        <v>2817</v>
      </c>
      <c r="D667" s="14" t="s">
        <v>2818</v>
      </c>
    </row>
    <row r="668" spans="1:4" ht="15" customHeight="1" x14ac:dyDescent="0.4">
      <c r="A668" s="11" t="s">
        <v>2819</v>
      </c>
      <c r="B668" s="11" t="s">
        <v>2820</v>
      </c>
      <c r="C668" s="11" t="s">
        <v>2821</v>
      </c>
      <c r="D668" s="14" t="s">
        <v>2822</v>
      </c>
    </row>
    <row r="669" spans="1:4" ht="15" customHeight="1" x14ac:dyDescent="0.4">
      <c r="A669" s="11" t="s">
        <v>2823</v>
      </c>
      <c r="B669" s="11" t="s">
        <v>2824</v>
      </c>
      <c r="C669" s="11" t="s">
        <v>2825</v>
      </c>
      <c r="D669" s="14" t="s">
        <v>2826</v>
      </c>
    </row>
    <row r="670" spans="1:4" ht="15" customHeight="1" x14ac:dyDescent="0.4">
      <c r="A670" s="11" t="s">
        <v>2827</v>
      </c>
      <c r="B670" s="11" t="s">
        <v>2828</v>
      </c>
      <c r="C670" s="11" t="s">
        <v>2829</v>
      </c>
      <c r="D670" s="14" t="s">
        <v>2830</v>
      </c>
    </row>
    <row r="671" spans="1:4" ht="15" customHeight="1" x14ac:dyDescent="0.4">
      <c r="A671" s="11" t="s">
        <v>2831</v>
      </c>
      <c r="B671" s="11" t="s">
        <v>2832</v>
      </c>
      <c r="C671" s="11" t="s">
        <v>2833</v>
      </c>
      <c r="D671" s="14" t="s">
        <v>2834</v>
      </c>
    </row>
    <row r="672" spans="1:4" ht="15" customHeight="1" x14ac:dyDescent="0.4">
      <c r="A672" s="11" t="s">
        <v>2835</v>
      </c>
      <c r="B672" s="11" t="s">
        <v>2836</v>
      </c>
      <c r="C672" s="11" t="s">
        <v>2837</v>
      </c>
      <c r="D672" s="14" t="s">
        <v>2838</v>
      </c>
    </row>
    <row r="673" spans="1:4" ht="15" customHeight="1" x14ac:dyDescent="0.4">
      <c r="A673" s="11" t="s">
        <v>2839</v>
      </c>
      <c r="B673" s="11" t="s">
        <v>2840</v>
      </c>
      <c r="C673" s="11" t="s">
        <v>2841</v>
      </c>
      <c r="D673" s="14" t="s">
        <v>2842</v>
      </c>
    </row>
    <row r="674" spans="1:4" ht="15" customHeight="1" x14ac:dyDescent="0.4">
      <c r="A674" s="11" t="s">
        <v>2843</v>
      </c>
      <c r="B674" s="11" t="s">
        <v>2844</v>
      </c>
      <c r="C674" s="11" t="s">
        <v>2845</v>
      </c>
      <c r="D674" s="14" t="s">
        <v>2846</v>
      </c>
    </row>
    <row r="675" spans="1:4" ht="15" customHeight="1" x14ac:dyDescent="0.4">
      <c r="A675" s="11" t="s">
        <v>2847</v>
      </c>
      <c r="B675" s="11" t="s">
        <v>2848</v>
      </c>
      <c r="C675" s="11" t="s">
        <v>2849</v>
      </c>
      <c r="D675" s="14" t="s">
        <v>2850</v>
      </c>
    </row>
    <row r="676" spans="1:4" ht="15" customHeight="1" x14ac:dyDescent="0.4">
      <c r="A676" s="11" t="s">
        <v>2851</v>
      </c>
      <c r="B676" s="11" t="s">
        <v>2852</v>
      </c>
      <c r="C676" s="11" t="s">
        <v>2853</v>
      </c>
      <c r="D676" s="14" t="s">
        <v>2854</v>
      </c>
    </row>
    <row r="677" spans="1:4" ht="15" customHeight="1" x14ac:dyDescent="0.4">
      <c r="A677" s="11" t="s">
        <v>2855</v>
      </c>
      <c r="B677" s="11" t="s">
        <v>2856</v>
      </c>
      <c r="C677" s="11" t="s">
        <v>2857</v>
      </c>
      <c r="D677" s="14" t="s">
        <v>2858</v>
      </c>
    </row>
    <row r="678" spans="1:4" ht="15" customHeight="1" x14ac:dyDescent="0.4">
      <c r="A678" s="11" t="s">
        <v>2859</v>
      </c>
      <c r="B678" s="11" t="s">
        <v>2860</v>
      </c>
      <c r="C678" s="11" t="s">
        <v>2861</v>
      </c>
      <c r="D678" s="14" t="s">
        <v>2862</v>
      </c>
    </row>
    <row r="679" spans="1:4" ht="15" customHeight="1" x14ac:dyDescent="0.4">
      <c r="A679" s="11" t="s">
        <v>2863</v>
      </c>
      <c r="B679" s="11" t="s">
        <v>2864</v>
      </c>
      <c r="C679" s="11" t="s">
        <v>2865</v>
      </c>
      <c r="D679" s="14" t="s">
        <v>2866</v>
      </c>
    </row>
    <row r="680" spans="1:4" ht="15" customHeight="1" x14ac:dyDescent="0.4">
      <c r="A680" s="11" t="s">
        <v>2867</v>
      </c>
      <c r="B680" s="11" t="s">
        <v>2868</v>
      </c>
      <c r="C680" s="11" t="s">
        <v>2869</v>
      </c>
      <c r="D680" s="14" t="s">
        <v>2870</v>
      </c>
    </row>
    <row r="681" spans="1:4" ht="15" customHeight="1" x14ac:dyDescent="0.4">
      <c r="A681" s="11" t="s">
        <v>2871</v>
      </c>
      <c r="B681" s="11" t="s">
        <v>2872</v>
      </c>
      <c r="C681" s="11" t="s">
        <v>2873</v>
      </c>
      <c r="D681" s="14" t="s">
        <v>2874</v>
      </c>
    </row>
    <row r="682" spans="1:4" ht="15" customHeight="1" x14ac:dyDescent="0.4">
      <c r="A682" s="11" t="s">
        <v>2875</v>
      </c>
      <c r="B682" s="11" t="s">
        <v>2876</v>
      </c>
      <c r="C682" s="11" t="s">
        <v>2877</v>
      </c>
      <c r="D682" s="14" t="s">
        <v>2878</v>
      </c>
    </row>
    <row r="683" spans="1:4" ht="15" customHeight="1" x14ac:dyDescent="0.4">
      <c r="A683" s="11" t="s">
        <v>2879</v>
      </c>
      <c r="B683" s="11" t="s">
        <v>2880</v>
      </c>
      <c r="C683" s="11" t="s">
        <v>2881</v>
      </c>
      <c r="D683" s="14" t="s">
        <v>2882</v>
      </c>
    </row>
    <row r="684" spans="1:4" ht="15" customHeight="1" x14ac:dyDescent="0.4">
      <c r="A684" s="11" t="s">
        <v>2883</v>
      </c>
      <c r="B684" s="11" t="s">
        <v>2884</v>
      </c>
      <c r="C684" s="11" t="s">
        <v>2885</v>
      </c>
      <c r="D684" s="14" t="s">
        <v>2886</v>
      </c>
    </row>
    <row r="685" spans="1:4" ht="15" customHeight="1" x14ac:dyDescent="0.4">
      <c r="A685" s="11" t="s">
        <v>2887</v>
      </c>
      <c r="B685" s="11" t="s">
        <v>2888</v>
      </c>
      <c r="C685" s="11" t="s">
        <v>2889</v>
      </c>
      <c r="D685" s="14" t="s">
        <v>2890</v>
      </c>
    </row>
    <row r="686" spans="1:4" ht="15" customHeight="1" x14ac:dyDescent="0.4">
      <c r="A686" s="11" t="s">
        <v>2891</v>
      </c>
      <c r="B686" s="11" t="s">
        <v>2892</v>
      </c>
      <c r="C686" s="11" t="s">
        <v>2893</v>
      </c>
      <c r="D686" s="14" t="s">
        <v>2894</v>
      </c>
    </row>
    <row r="687" spans="1:4" ht="15" customHeight="1" x14ac:dyDescent="0.4">
      <c r="A687" s="11" t="s">
        <v>2895</v>
      </c>
      <c r="B687" s="11" t="s">
        <v>2896</v>
      </c>
      <c r="C687" s="11" t="s">
        <v>2897</v>
      </c>
      <c r="D687" s="14" t="s">
        <v>2898</v>
      </c>
    </row>
    <row r="688" spans="1:4" ht="15" customHeight="1" x14ac:dyDescent="0.4">
      <c r="A688" s="11" t="s">
        <v>2899</v>
      </c>
      <c r="B688" s="11" t="s">
        <v>2900</v>
      </c>
      <c r="C688" s="11" t="s">
        <v>2901</v>
      </c>
      <c r="D688" s="14" t="s">
        <v>2902</v>
      </c>
    </row>
    <row r="689" spans="1:4" ht="15" customHeight="1" x14ac:dyDescent="0.4">
      <c r="A689" s="11" t="s">
        <v>2903</v>
      </c>
      <c r="B689" s="11" t="s">
        <v>2904</v>
      </c>
      <c r="C689" s="11" t="s">
        <v>2905</v>
      </c>
      <c r="D689" s="14" t="s">
        <v>2906</v>
      </c>
    </row>
    <row r="690" spans="1:4" ht="15" customHeight="1" x14ac:dyDescent="0.4">
      <c r="A690" s="11" t="s">
        <v>2907</v>
      </c>
      <c r="B690" s="11" t="s">
        <v>2908</v>
      </c>
      <c r="C690" s="11" t="s">
        <v>2909</v>
      </c>
      <c r="D690" s="14" t="s">
        <v>2910</v>
      </c>
    </row>
    <row r="691" spans="1:4" ht="15" customHeight="1" x14ac:dyDescent="0.4">
      <c r="A691" s="11" t="s">
        <v>2911</v>
      </c>
      <c r="B691" s="11" t="s">
        <v>2912</v>
      </c>
      <c r="C691" s="11" t="s">
        <v>2913</v>
      </c>
      <c r="D691" s="14" t="s">
        <v>2914</v>
      </c>
    </row>
    <row r="692" spans="1:4" ht="15" customHeight="1" x14ac:dyDescent="0.4">
      <c r="A692" s="11" t="s">
        <v>2915</v>
      </c>
      <c r="B692" s="11" t="s">
        <v>2916</v>
      </c>
      <c r="C692" s="11" t="s">
        <v>2917</v>
      </c>
      <c r="D692" s="14" t="s">
        <v>2918</v>
      </c>
    </row>
    <row r="693" spans="1:4" ht="15" customHeight="1" x14ac:dyDescent="0.4">
      <c r="A693" s="11" t="s">
        <v>2919</v>
      </c>
      <c r="B693" s="11" t="s">
        <v>2920</v>
      </c>
      <c r="C693" s="11" t="s">
        <v>2921</v>
      </c>
      <c r="D693" s="14" t="s">
        <v>2922</v>
      </c>
    </row>
    <row r="694" spans="1:4" ht="15" customHeight="1" x14ac:dyDescent="0.4">
      <c r="A694" s="11" t="s">
        <v>2923</v>
      </c>
      <c r="B694" s="11" t="s">
        <v>2924</v>
      </c>
      <c r="C694" s="11" t="s">
        <v>2925</v>
      </c>
      <c r="D694" s="14" t="s">
        <v>2926</v>
      </c>
    </row>
    <row r="695" spans="1:4" ht="15" customHeight="1" x14ac:dyDescent="0.4">
      <c r="A695" s="11" t="s">
        <v>2927</v>
      </c>
      <c r="B695" s="11" t="s">
        <v>2928</v>
      </c>
      <c r="C695" s="11" t="s">
        <v>2929</v>
      </c>
      <c r="D695" s="14" t="s">
        <v>2930</v>
      </c>
    </row>
    <row r="696" spans="1:4" ht="15" customHeight="1" x14ac:dyDescent="0.4">
      <c r="A696" s="11" t="s">
        <v>2931</v>
      </c>
      <c r="B696" s="11" t="s">
        <v>2932</v>
      </c>
      <c r="C696" s="11" t="s">
        <v>2933</v>
      </c>
      <c r="D696" s="14" t="s">
        <v>2934</v>
      </c>
    </row>
    <row r="697" spans="1:4" ht="15" customHeight="1" x14ac:dyDescent="0.4">
      <c r="A697" s="11" t="s">
        <v>2935</v>
      </c>
      <c r="B697" s="11" t="s">
        <v>2936</v>
      </c>
      <c r="C697" s="11" t="s">
        <v>2937</v>
      </c>
      <c r="D697" s="14" t="s">
        <v>2938</v>
      </c>
    </row>
    <row r="698" spans="1:4" ht="15" customHeight="1" x14ac:dyDescent="0.4">
      <c r="A698" s="11" t="s">
        <v>2939</v>
      </c>
      <c r="B698" s="11" t="s">
        <v>2940</v>
      </c>
      <c r="C698" s="11" t="s">
        <v>2941</v>
      </c>
      <c r="D698" s="14" t="s">
        <v>2942</v>
      </c>
    </row>
    <row r="699" spans="1:4" ht="15" customHeight="1" x14ac:dyDescent="0.4">
      <c r="A699" s="11" t="s">
        <v>2943</v>
      </c>
      <c r="B699" s="11" t="s">
        <v>2944</v>
      </c>
      <c r="C699" s="11" t="s">
        <v>2945</v>
      </c>
      <c r="D699" s="14" t="s">
        <v>2946</v>
      </c>
    </row>
    <row r="700" spans="1:4" ht="15" customHeight="1" x14ac:dyDescent="0.4">
      <c r="A700" s="11" t="s">
        <v>2947</v>
      </c>
      <c r="B700" s="11" t="s">
        <v>2948</v>
      </c>
      <c r="C700" s="11" t="s">
        <v>2949</v>
      </c>
      <c r="D700" s="14" t="s">
        <v>2950</v>
      </c>
    </row>
    <row r="701" spans="1:4" ht="15" customHeight="1" x14ac:dyDescent="0.4">
      <c r="A701" s="11" t="s">
        <v>2951</v>
      </c>
      <c r="B701" s="11" t="s">
        <v>2952</v>
      </c>
      <c r="C701" s="11" t="s">
        <v>2953</v>
      </c>
      <c r="D701" s="14" t="s">
        <v>2954</v>
      </c>
    </row>
    <row r="702" spans="1:4" ht="15" customHeight="1" x14ac:dyDescent="0.4">
      <c r="A702" s="11" t="s">
        <v>2955</v>
      </c>
      <c r="B702" s="11" t="s">
        <v>2956</v>
      </c>
      <c r="C702" s="11" t="s">
        <v>2957</v>
      </c>
      <c r="D702" s="14" t="s">
        <v>2958</v>
      </c>
    </row>
    <row r="703" spans="1:4" ht="15" customHeight="1" x14ac:dyDescent="0.4">
      <c r="A703" s="11" t="s">
        <v>2959</v>
      </c>
      <c r="B703" s="11" t="s">
        <v>2960</v>
      </c>
      <c r="C703" s="11" t="s">
        <v>2961</v>
      </c>
      <c r="D703" s="14" t="s">
        <v>2962</v>
      </c>
    </row>
    <row r="704" spans="1:4" ht="15" customHeight="1" x14ac:dyDescent="0.4">
      <c r="A704" s="11" t="s">
        <v>2963</v>
      </c>
      <c r="B704" s="11" t="s">
        <v>2964</v>
      </c>
      <c r="C704" s="11" t="s">
        <v>2965</v>
      </c>
      <c r="D704" s="14" t="s">
        <v>2966</v>
      </c>
    </row>
    <row r="705" spans="1:4" ht="15" customHeight="1" x14ac:dyDescent="0.4">
      <c r="A705" s="11" t="s">
        <v>2967</v>
      </c>
      <c r="B705" s="11" t="s">
        <v>2968</v>
      </c>
      <c r="C705" s="11" t="s">
        <v>2969</v>
      </c>
      <c r="D705" s="14" t="s">
        <v>2970</v>
      </c>
    </row>
    <row r="706" spans="1:4" ht="15" customHeight="1" x14ac:dyDescent="0.4">
      <c r="A706" s="11" t="s">
        <v>2971</v>
      </c>
      <c r="B706" s="11" t="s">
        <v>2972</v>
      </c>
      <c r="C706" s="11" t="s">
        <v>2973</v>
      </c>
      <c r="D706" s="14" t="s">
        <v>2974</v>
      </c>
    </row>
    <row r="707" spans="1:4" ht="15" customHeight="1" x14ac:dyDescent="0.4">
      <c r="A707" s="11" t="s">
        <v>2975</v>
      </c>
      <c r="B707" s="11" t="s">
        <v>2976</v>
      </c>
      <c r="C707" s="11" t="s">
        <v>2977</v>
      </c>
      <c r="D707" s="14" t="s">
        <v>2978</v>
      </c>
    </row>
    <row r="708" spans="1:4" ht="15" customHeight="1" x14ac:dyDescent="0.4">
      <c r="A708" s="11" t="s">
        <v>2979</v>
      </c>
      <c r="B708" s="11" t="s">
        <v>2980</v>
      </c>
      <c r="C708" s="11" t="s">
        <v>2981</v>
      </c>
      <c r="D708" s="14" t="s">
        <v>2982</v>
      </c>
    </row>
    <row r="709" spans="1:4" ht="15" customHeight="1" x14ac:dyDescent="0.4">
      <c r="A709" s="11" t="s">
        <v>2983</v>
      </c>
      <c r="B709" s="11" t="s">
        <v>2984</v>
      </c>
      <c r="C709" s="11" t="s">
        <v>2985</v>
      </c>
      <c r="D709" s="14" t="s">
        <v>2986</v>
      </c>
    </row>
    <row r="710" spans="1:4" ht="15" customHeight="1" x14ac:dyDescent="0.4">
      <c r="A710" s="11" t="s">
        <v>2987</v>
      </c>
      <c r="B710" s="11" t="s">
        <v>2988</v>
      </c>
      <c r="C710" s="11" t="s">
        <v>2989</v>
      </c>
      <c r="D710" s="14" t="s">
        <v>2990</v>
      </c>
    </row>
    <row r="711" spans="1:4" ht="15" customHeight="1" x14ac:dyDescent="0.4">
      <c r="A711" s="11" t="s">
        <v>2991</v>
      </c>
      <c r="B711" s="11" t="s">
        <v>2992</v>
      </c>
      <c r="C711" s="11" t="s">
        <v>2993</v>
      </c>
      <c r="D711" s="14" t="s">
        <v>2994</v>
      </c>
    </row>
    <row r="712" spans="1:4" ht="15" customHeight="1" x14ac:dyDescent="0.4">
      <c r="A712" s="11" t="s">
        <v>2995</v>
      </c>
      <c r="B712" s="11" t="s">
        <v>2996</v>
      </c>
      <c r="C712" s="11" t="s">
        <v>2997</v>
      </c>
      <c r="D712" s="14" t="s">
        <v>2998</v>
      </c>
    </row>
    <row r="713" spans="1:4" ht="15" customHeight="1" x14ac:dyDescent="0.4">
      <c r="A713" s="11" t="s">
        <v>2999</v>
      </c>
      <c r="B713" s="11" t="s">
        <v>3000</v>
      </c>
      <c r="C713" s="11" t="s">
        <v>3001</v>
      </c>
      <c r="D713" s="14" t="s">
        <v>3002</v>
      </c>
    </row>
    <row r="714" spans="1:4" ht="15" customHeight="1" x14ac:dyDescent="0.4">
      <c r="A714" s="11" t="s">
        <v>3003</v>
      </c>
      <c r="B714" s="11" t="s">
        <v>3004</v>
      </c>
      <c r="C714" s="11" t="s">
        <v>3005</v>
      </c>
      <c r="D714" s="14" t="s">
        <v>3006</v>
      </c>
    </row>
    <row r="715" spans="1:4" ht="15" customHeight="1" x14ac:dyDescent="0.4">
      <c r="A715" s="11" t="s">
        <v>3007</v>
      </c>
      <c r="B715" s="11" t="s">
        <v>3008</v>
      </c>
      <c r="C715" s="11" t="s">
        <v>3009</v>
      </c>
      <c r="D715" s="14" t="s">
        <v>3010</v>
      </c>
    </row>
    <row r="716" spans="1:4" ht="15" customHeight="1" x14ac:dyDescent="0.4">
      <c r="A716" s="11" t="s">
        <v>3011</v>
      </c>
      <c r="B716" s="11" t="s">
        <v>3012</v>
      </c>
      <c r="C716" s="11" t="s">
        <v>3013</v>
      </c>
      <c r="D716" s="14" t="s">
        <v>3014</v>
      </c>
    </row>
    <row r="717" spans="1:4" ht="15" customHeight="1" x14ac:dyDescent="0.4">
      <c r="A717" s="11" t="s">
        <v>3015</v>
      </c>
      <c r="B717" s="11" t="s">
        <v>3016</v>
      </c>
      <c r="C717" s="11" t="s">
        <v>3017</v>
      </c>
      <c r="D717" s="14" t="s">
        <v>3018</v>
      </c>
    </row>
    <row r="718" spans="1:4" ht="15" customHeight="1" x14ac:dyDescent="0.4">
      <c r="A718" s="11" t="s">
        <v>3019</v>
      </c>
      <c r="B718" s="11" t="s">
        <v>3020</v>
      </c>
      <c r="C718" s="11" t="s">
        <v>3021</v>
      </c>
      <c r="D718" s="14" t="s">
        <v>3022</v>
      </c>
    </row>
    <row r="719" spans="1:4" ht="15" customHeight="1" x14ac:dyDescent="0.4">
      <c r="A719" s="11" t="s">
        <v>3023</v>
      </c>
      <c r="B719" s="11" t="s">
        <v>3024</v>
      </c>
      <c r="C719" s="11" t="s">
        <v>3025</v>
      </c>
      <c r="D719" s="14" t="s">
        <v>3026</v>
      </c>
    </row>
    <row r="720" spans="1:4" ht="15" customHeight="1" x14ac:dyDescent="0.4">
      <c r="A720" s="11" t="s">
        <v>3027</v>
      </c>
      <c r="B720" s="11" t="s">
        <v>3028</v>
      </c>
      <c r="C720" s="11" t="s">
        <v>3029</v>
      </c>
      <c r="D720" s="14" t="s">
        <v>3030</v>
      </c>
    </row>
    <row r="721" spans="1:4" ht="15" customHeight="1" x14ac:dyDescent="0.4">
      <c r="A721" s="11" t="s">
        <v>3031</v>
      </c>
      <c r="B721" s="11" t="s">
        <v>3032</v>
      </c>
      <c r="C721" s="11" t="s">
        <v>3033</v>
      </c>
      <c r="D721" s="14" t="s">
        <v>3034</v>
      </c>
    </row>
    <row r="722" spans="1:4" ht="15" customHeight="1" x14ac:dyDescent="0.4">
      <c r="A722" s="11" t="s">
        <v>3035</v>
      </c>
      <c r="B722" s="11" t="s">
        <v>3036</v>
      </c>
      <c r="C722" s="11" t="s">
        <v>3037</v>
      </c>
      <c r="D722" s="14" t="s">
        <v>3038</v>
      </c>
    </row>
    <row r="723" spans="1:4" ht="15" customHeight="1" x14ac:dyDescent="0.4">
      <c r="A723" s="11" t="s">
        <v>3039</v>
      </c>
      <c r="B723" s="11" t="s">
        <v>3040</v>
      </c>
      <c r="C723" s="11" t="s">
        <v>3041</v>
      </c>
      <c r="D723" s="14" t="s">
        <v>3042</v>
      </c>
    </row>
    <row r="724" spans="1:4" ht="15" customHeight="1" x14ac:dyDescent="0.4">
      <c r="A724" s="11" t="s">
        <v>3043</v>
      </c>
      <c r="B724" s="11" t="s">
        <v>3044</v>
      </c>
      <c r="C724" s="11" t="s">
        <v>3045</v>
      </c>
      <c r="D724" s="14" t="s">
        <v>3046</v>
      </c>
    </row>
    <row r="725" spans="1:4" ht="15" customHeight="1" x14ac:dyDescent="0.4">
      <c r="A725" s="11" t="s">
        <v>3047</v>
      </c>
      <c r="B725" s="11" t="s">
        <v>3048</v>
      </c>
      <c r="C725" s="11" t="s">
        <v>3049</v>
      </c>
      <c r="D725" s="14" t="s">
        <v>3050</v>
      </c>
    </row>
    <row r="726" spans="1:4" ht="15" customHeight="1" x14ac:dyDescent="0.4">
      <c r="A726" s="11" t="s">
        <v>3051</v>
      </c>
      <c r="B726" s="11" t="s">
        <v>3052</v>
      </c>
      <c r="C726" s="11" t="s">
        <v>3053</v>
      </c>
      <c r="D726" s="14" t="s">
        <v>3054</v>
      </c>
    </row>
    <row r="727" spans="1:4" ht="15" customHeight="1" x14ac:dyDescent="0.4">
      <c r="A727" s="11" t="s">
        <v>3055</v>
      </c>
      <c r="B727" s="11" t="s">
        <v>3056</v>
      </c>
      <c r="C727" s="11" t="s">
        <v>3057</v>
      </c>
      <c r="D727" s="14" t="s">
        <v>3058</v>
      </c>
    </row>
    <row r="728" spans="1:4" ht="15" customHeight="1" x14ac:dyDescent="0.4">
      <c r="A728" s="11" t="s">
        <v>3059</v>
      </c>
      <c r="B728" s="11" t="s">
        <v>3060</v>
      </c>
      <c r="C728" s="11" t="s">
        <v>3061</v>
      </c>
      <c r="D728" s="14" t="s">
        <v>3062</v>
      </c>
    </row>
    <row r="729" spans="1:4" ht="15" customHeight="1" x14ac:dyDescent="0.4">
      <c r="A729" s="11" t="s">
        <v>3063</v>
      </c>
      <c r="B729" s="11" t="s">
        <v>3064</v>
      </c>
      <c r="C729" s="11" t="s">
        <v>3065</v>
      </c>
      <c r="D729" s="14" t="s">
        <v>3066</v>
      </c>
    </row>
    <row r="730" spans="1:4" ht="15" customHeight="1" x14ac:dyDescent="0.4">
      <c r="A730" s="11" t="s">
        <v>3067</v>
      </c>
      <c r="B730" s="11" t="s">
        <v>3068</v>
      </c>
      <c r="C730" s="11" t="s">
        <v>3069</v>
      </c>
      <c r="D730" s="14" t="s">
        <v>3070</v>
      </c>
    </row>
    <row r="731" spans="1:4" ht="15" customHeight="1" x14ac:dyDescent="0.4">
      <c r="A731" s="11" t="s">
        <v>3071</v>
      </c>
      <c r="B731" s="11" t="s">
        <v>3072</v>
      </c>
      <c r="C731" s="11" t="s">
        <v>3073</v>
      </c>
      <c r="D731" s="14" t="s">
        <v>3074</v>
      </c>
    </row>
    <row r="732" spans="1:4" ht="15" customHeight="1" x14ac:dyDescent="0.4">
      <c r="A732" s="11" t="s">
        <v>3075</v>
      </c>
      <c r="B732" s="11" t="s">
        <v>3076</v>
      </c>
      <c r="C732" s="11" t="s">
        <v>3077</v>
      </c>
      <c r="D732" s="14" t="s">
        <v>3078</v>
      </c>
    </row>
    <row r="733" spans="1:4" ht="15" customHeight="1" x14ac:dyDescent="0.4">
      <c r="A733" s="11" t="s">
        <v>3079</v>
      </c>
      <c r="B733" s="11" t="s">
        <v>3080</v>
      </c>
      <c r="C733" s="11" t="s">
        <v>3081</v>
      </c>
      <c r="D733" s="14" t="s">
        <v>3082</v>
      </c>
    </row>
    <row r="734" spans="1:4" ht="15" customHeight="1" x14ac:dyDescent="0.4">
      <c r="A734" s="11" t="s">
        <v>3083</v>
      </c>
      <c r="B734" s="11" t="s">
        <v>3084</v>
      </c>
      <c r="C734" s="11" t="s">
        <v>3085</v>
      </c>
      <c r="D734" s="14" t="s">
        <v>3086</v>
      </c>
    </row>
    <row r="735" spans="1:4" ht="15" customHeight="1" x14ac:dyDescent="0.4">
      <c r="A735" s="11" t="s">
        <v>3087</v>
      </c>
      <c r="B735" s="11" t="s">
        <v>3088</v>
      </c>
      <c r="C735" s="11" t="s">
        <v>3089</v>
      </c>
      <c r="D735" s="14" t="s">
        <v>3090</v>
      </c>
    </row>
    <row r="736" spans="1:4" ht="15" customHeight="1" x14ac:dyDescent="0.4">
      <c r="A736" s="11" t="s">
        <v>3091</v>
      </c>
      <c r="B736" s="11" t="s">
        <v>3092</v>
      </c>
      <c r="C736" s="11" t="s">
        <v>3093</v>
      </c>
      <c r="D736" s="14" t="s">
        <v>3094</v>
      </c>
    </row>
    <row r="737" spans="1:4" ht="15" customHeight="1" x14ac:dyDescent="0.4">
      <c r="A737" s="11" t="s">
        <v>3095</v>
      </c>
      <c r="B737" s="11" t="s">
        <v>3096</v>
      </c>
      <c r="C737" s="11" t="s">
        <v>3097</v>
      </c>
      <c r="D737" s="14" t="s">
        <v>3098</v>
      </c>
    </row>
    <row r="738" spans="1:4" ht="15" customHeight="1" x14ac:dyDescent="0.4">
      <c r="A738" s="11" t="s">
        <v>3099</v>
      </c>
      <c r="B738" s="11" t="s">
        <v>3100</v>
      </c>
      <c r="C738" s="11" t="s">
        <v>3101</v>
      </c>
      <c r="D738" s="14" t="s">
        <v>3102</v>
      </c>
    </row>
    <row r="739" spans="1:4" ht="15" customHeight="1" x14ac:dyDescent="0.4">
      <c r="A739" s="11" t="s">
        <v>3103</v>
      </c>
      <c r="B739" s="11" t="s">
        <v>3104</v>
      </c>
      <c r="C739" s="11" t="s">
        <v>3105</v>
      </c>
      <c r="D739" s="14" t="s">
        <v>3106</v>
      </c>
    </row>
    <row r="740" spans="1:4" ht="15" customHeight="1" x14ac:dyDescent="0.4">
      <c r="A740" s="11" t="s">
        <v>3107</v>
      </c>
      <c r="B740" s="11" t="s">
        <v>3108</v>
      </c>
      <c r="C740" s="11" t="s">
        <v>3109</v>
      </c>
      <c r="D740" s="14" t="s">
        <v>3110</v>
      </c>
    </row>
    <row r="741" spans="1:4" ht="15" customHeight="1" x14ac:dyDescent="0.4">
      <c r="A741" s="11" t="s">
        <v>3111</v>
      </c>
      <c r="B741" s="11" t="s">
        <v>3112</v>
      </c>
      <c r="C741" s="11" t="s">
        <v>3113</v>
      </c>
      <c r="D741" s="14" t="s">
        <v>3114</v>
      </c>
    </row>
    <row r="742" spans="1:4" ht="15" customHeight="1" x14ac:dyDescent="0.4">
      <c r="A742" s="11" t="s">
        <v>3115</v>
      </c>
      <c r="B742" s="11" t="s">
        <v>3116</v>
      </c>
      <c r="C742" s="11" t="s">
        <v>3117</v>
      </c>
      <c r="D742" s="14" t="s">
        <v>3118</v>
      </c>
    </row>
    <row r="743" spans="1:4" ht="15" customHeight="1" x14ac:dyDescent="0.4">
      <c r="A743" s="11" t="s">
        <v>3119</v>
      </c>
      <c r="B743" s="11" t="s">
        <v>3120</v>
      </c>
      <c r="C743" s="11" t="s">
        <v>3121</v>
      </c>
      <c r="D743" s="14" t="s">
        <v>3122</v>
      </c>
    </row>
    <row r="744" spans="1:4" ht="15" customHeight="1" x14ac:dyDescent="0.4">
      <c r="A744" s="11" t="s">
        <v>3123</v>
      </c>
      <c r="B744" s="11" t="s">
        <v>3124</v>
      </c>
      <c r="C744" s="11" t="s">
        <v>3125</v>
      </c>
      <c r="D744" s="14" t="s">
        <v>3126</v>
      </c>
    </row>
    <row r="745" spans="1:4" ht="15" customHeight="1" x14ac:dyDescent="0.4">
      <c r="A745" s="11" t="s">
        <v>3127</v>
      </c>
      <c r="B745" s="11" t="s">
        <v>3128</v>
      </c>
      <c r="C745" s="11" t="s">
        <v>3129</v>
      </c>
      <c r="D745" s="14" t="s">
        <v>3130</v>
      </c>
    </row>
    <row r="746" spans="1:4" ht="15" customHeight="1" x14ac:dyDescent="0.4">
      <c r="A746" s="11" t="s">
        <v>3131</v>
      </c>
      <c r="B746" s="11" t="s">
        <v>3132</v>
      </c>
      <c r="C746" s="11" t="s">
        <v>3133</v>
      </c>
      <c r="D746" s="14" t="s">
        <v>3134</v>
      </c>
    </row>
    <row r="747" spans="1:4" ht="15" customHeight="1" x14ac:dyDescent="0.4">
      <c r="A747" s="11" t="s">
        <v>3135</v>
      </c>
      <c r="B747" s="11" t="s">
        <v>3136</v>
      </c>
      <c r="C747" s="11" t="s">
        <v>3137</v>
      </c>
      <c r="D747" s="14" t="s">
        <v>3138</v>
      </c>
    </row>
    <row r="748" spans="1:4" ht="15" customHeight="1" x14ac:dyDescent="0.4">
      <c r="A748" s="11" t="s">
        <v>3139</v>
      </c>
      <c r="B748" s="11" t="s">
        <v>3140</v>
      </c>
      <c r="C748" s="11" t="s">
        <v>3141</v>
      </c>
      <c r="D748" s="14" t="s">
        <v>3142</v>
      </c>
    </row>
    <row r="749" spans="1:4" ht="15" customHeight="1" x14ac:dyDescent="0.4">
      <c r="A749" s="11" t="s">
        <v>3143</v>
      </c>
      <c r="B749" s="11" t="s">
        <v>3144</v>
      </c>
      <c r="C749" s="11" t="s">
        <v>3145</v>
      </c>
      <c r="D749" s="14" t="s">
        <v>3146</v>
      </c>
    </row>
    <row r="750" spans="1:4" ht="15" customHeight="1" x14ac:dyDescent="0.4">
      <c r="A750" s="11" t="s">
        <v>3147</v>
      </c>
      <c r="B750" s="11" t="s">
        <v>3148</v>
      </c>
      <c r="C750" s="11" t="s">
        <v>3149</v>
      </c>
      <c r="D750" s="14" t="s">
        <v>3150</v>
      </c>
    </row>
    <row r="751" spans="1:4" ht="15" customHeight="1" x14ac:dyDescent="0.4">
      <c r="A751" s="11" t="s">
        <v>3151</v>
      </c>
      <c r="B751" s="11" t="s">
        <v>3152</v>
      </c>
      <c r="C751" s="11" t="s">
        <v>3153</v>
      </c>
      <c r="D751" s="14" t="s">
        <v>3154</v>
      </c>
    </row>
    <row r="752" spans="1:4" ht="15" customHeight="1" x14ac:dyDescent="0.4">
      <c r="A752" s="11" t="s">
        <v>3155</v>
      </c>
      <c r="B752" s="11" t="s">
        <v>3156</v>
      </c>
      <c r="C752" s="11" t="s">
        <v>3157</v>
      </c>
      <c r="D752" s="14" t="s">
        <v>3158</v>
      </c>
    </row>
    <row r="753" spans="1:4" ht="15" customHeight="1" x14ac:dyDescent="0.4">
      <c r="A753" s="11" t="s">
        <v>3159</v>
      </c>
      <c r="B753" s="11" t="s">
        <v>3160</v>
      </c>
      <c r="C753" s="11" t="s">
        <v>3161</v>
      </c>
      <c r="D753" s="14" t="s">
        <v>3162</v>
      </c>
    </row>
    <row r="754" spans="1:4" ht="15" customHeight="1" x14ac:dyDescent="0.4">
      <c r="A754" s="11" t="s">
        <v>3163</v>
      </c>
      <c r="B754" s="11" t="s">
        <v>3164</v>
      </c>
      <c r="C754" s="11" t="s">
        <v>3165</v>
      </c>
      <c r="D754" s="14" t="s">
        <v>3166</v>
      </c>
    </row>
    <row r="755" spans="1:4" ht="15" customHeight="1" x14ac:dyDescent="0.4">
      <c r="A755" s="11" t="s">
        <v>3167</v>
      </c>
      <c r="B755" s="11" t="s">
        <v>3168</v>
      </c>
      <c r="C755" s="11" t="s">
        <v>3169</v>
      </c>
      <c r="D755" s="14" t="s">
        <v>3170</v>
      </c>
    </row>
    <row r="756" spans="1:4" ht="15" customHeight="1" x14ac:dyDescent="0.4">
      <c r="A756" s="11" t="s">
        <v>3171</v>
      </c>
      <c r="B756" s="11" t="s">
        <v>3172</v>
      </c>
      <c r="C756" s="11" t="s">
        <v>3173</v>
      </c>
      <c r="D756" s="14" t="s">
        <v>3174</v>
      </c>
    </row>
    <row r="757" spans="1:4" ht="15" customHeight="1" x14ac:dyDescent="0.4">
      <c r="A757" s="11" t="s">
        <v>3175</v>
      </c>
      <c r="B757" s="11" t="s">
        <v>3176</v>
      </c>
      <c r="C757" s="11" t="s">
        <v>3177</v>
      </c>
      <c r="D757" s="14" t="s">
        <v>3178</v>
      </c>
    </row>
    <row r="758" spans="1:4" ht="15" customHeight="1" x14ac:dyDescent="0.4">
      <c r="A758" s="11" t="s">
        <v>3179</v>
      </c>
      <c r="B758" s="11" t="s">
        <v>3180</v>
      </c>
      <c r="C758" s="11" t="s">
        <v>3181</v>
      </c>
      <c r="D758" s="14" t="s">
        <v>3178</v>
      </c>
    </row>
    <row r="759" spans="1:4" ht="15" customHeight="1" x14ac:dyDescent="0.4">
      <c r="A759" s="11" t="s">
        <v>3182</v>
      </c>
      <c r="B759" s="11" t="s">
        <v>3183</v>
      </c>
      <c r="C759" s="11" t="s">
        <v>3184</v>
      </c>
      <c r="D759" s="14" t="s">
        <v>3185</v>
      </c>
    </row>
    <row r="760" spans="1:4" ht="15" customHeight="1" x14ac:dyDescent="0.4">
      <c r="A760" s="11" t="s">
        <v>3186</v>
      </c>
      <c r="B760" s="11" t="s">
        <v>3187</v>
      </c>
      <c r="C760" s="11" t="s">
        <v>3188</v>
      </c>
      <c r="D760" s="14" t="s">
        <v>3189</v>
      </c>
    </row>
    <row r="761" spans="1:4" ht="15" customHeight="1" x14ac:dyDescent="0.4">
      <c r="A761" s="11" t="s">
        <v>3190</v>
      </c>
      <c r="B761" s="11" t="s">
        <v>3191</v>
      </c>
      <c r="C761" s="11" t="s">
        <v>3192</v>
      </c>
      <c r="D761" s="14" t="s">
        <v>3193</v>
      </c>
    </row>
    <row r="762" spans="1:4" ht="15" customHeight="1" x14ac:dyDescent="0.4">
      <c r="A762" s="11" t="s">
        <v>3194</v>
      </c>
      <c r="B762" s="11" t="s">
        <v>3195</v>
      </c>
      <c r="C762" s="11" t="s">
        <v>3196</v>
      </c>
      <c r="D762" s="14" t="s">
        <v>3197</v>
      </c>
    </row>
    <row r="763" spans="1:4" ht="15" customHeight="1" x14ac:dyDescent="0.4">
      <c r="A763" s="11" t="s">
        <v>3198</v>
      </c>
      <c r="B763" s="11" t="s">
        <v>3199</v>
      </c>
      <c r="C763" s="11" t="s">
        <v>3200</v>
      </c>
      <c r="D763" s="14" t="s">
        <v>3201</v>
      </c>
    </row>
    <row r="764" spans="1:4" ht="15" customHeight="1" x14ac:dyDescent="0.4">
      <c r="A764" s="11" t="s">
        <v>3202</v>
      </c>
      <c r="B764" s="11" t="s">
        <v>3203</v>
      </c>
      <c r="C764" s="11" t="s">
        <v>3204</v>
      </c>
      <c r="D764" s="14" t="s">
        <v>3205</v>
      </c>
    </row>
    <row r="765" spans="1:4" ht="15" customHeight="1" x14ac:dyDescent="0.4">
      <c r="A765" s="11" t="s">
        <v>3206</v>
      </c>
      <c r="B765" s="11" t="s">
        <v>3207</v>
      </c>
      <c r="C765" s="11" t="s">
        <v>3208</v>
      </c>
      <c r="D765" s="14" t="s">
        <v>3209</v>
      </c>
    </row>
    <row r="766" spans="1:4" ht="15" customHeight="1" x14ac:dyDescent="0.4">
      <c r="A766" s="11" t="s">
        <v>3210</v>
      </c>
      <c r="B766" s="11" t="s">
        <v>3211</v>
      </c>
      <c r="C766" s="11" t="s">
        <v>3212</v>
      </c>
      <c r="D766" s="14" t="s">
        <v>3213</v>
      </c>
    </row>
    <row r="767" spans="1:4" ht="15" customHeight="1" x14ac:dyDescent="0.4">
      <c r="A767" s="11" t="s">
        <v>3214</v>
      </c>
      <c r="B767" s="11" t="s">
        <v>3215</v>
      </c>
      <c r="C767" s="11" t="s">
        <v>3216</v>
      </c>
      <c r="D767" s="14" t="s">
        <v>3217</v>
      </c>
    </row>
    <row r="768" spans="1:4" ht="15" customHeight="1" x14ac:dyDescent="0.4">
      <c r="A768" s="11" t="s">
        <v>3218</v>
      </c>
      <c r="B768" s="11" t="s">
        <v>3219</v>
      </c>
      <c r="C768" s="11" t="s">
        <v>3220</v>
      </c>
      <c r="D768" s="14" t="s">
        <v>3221</v>
      </c>
    </row>
    <row r="769" spans="1:4" ht="15" customHeight="1" x14ac:dyDescent="0.4">
      <c r="A769" s="11" t="s">
        <v>3222</v>
      </c>
      <c r="B769" s="11" t="s">
        <v>3223</v>
      </c>
      <c r="C769" s="11" t="s">
        <v>3224</v>
      </c>
      <c r="D769" s="14" t="s">
        <v>3225</v>
      </c>
    </row>
    <row r="770" spans="1:4" ht="15" customHeight="1" x14ac:dyDescent="0.4">
      <c r="A770" s="11" t="s">
        <v>3226</v>
      </c>
      <c r="B770" s="11" t="s">
        <v>3227</v>
      </c>
      <c r="C770" s="11" t="s">
        <v>3228</v>
      </c>
      <c r="D770" s="14" t="s">
        <v>3229</v>
      </c>
    </row>
    <row r="771" spans="1:4" ht="15" customHeight="1" x14ac:dyDescent="0.4">
      <c r="A771" s="11" t="s">
        <v>3230</v>
      </c>
      <c r="B771" s="11" t="s">
        <v>3231</v>
      </c>
      <c r="C771" s="11" t="s">
        <v>3232</v>
      </c>
      <c r="D771" s="14" t="s">
        <v>3229</v>
      </c>
    </row>
    <row r="772" spans="1:4" ht="15" customHeight="1" x14ac:dyDescent="0.4">
      <c r="A772" s="11" t="s">
        <v>3233</v>
      </c>
      <c r="B772" s="11" t="s">
        <v>3234</v>
      </c>
      <c r="C772" s="11" t="s">
        <v>3235</v>
      </c>
      <c r="D772" s="14" t="s">
        <v>3236</v>
      </c>
    </row>
    <row r="773" spans="1:4" ht="15" customHeight="1" x14ac:dyDescent="0.4">
      <c r="A773" s="11" t="s">
        <v>3237</v>
      </c>
      <c r="B773" s="11" t="s">
        <v>3238</v>
      </c>
      <c r="C773" s="11" t="s">
        <v>3239</v>
      </c>
      <c r="D773" s="14" t="s">
        <v>3240</v>
      </c>
    </row>
    <row r="774" spans="1:4" ht="15" customHeight="1" x14ac:dyDescent="0.4">
      <c r="A774" s="11" t="s">
        <v>3241</v>
      </c>
      <c r="B774" s="11" t="s">
        <v>3242</v>
      </c>
      <c r="C774" s="11" t="s">
        <v>3243</v>
      </c>
      <c r="D774" s="14" t="s">
        <v>3244</v>
      </c>
    </row>
    <row r="775" spans="1:4" ht="15" customHeight="1" x14ac:dyDescent="0.4">
      <c r="A775" s="11" t="s">
        <v>3245</v>
      </c>
      <c r="B775" s="11" t="s">
        <v>3246</v>
      </c>
      <c r="C775" s="11" t="s">
        <v>3247</v>
      </c>
      <c r="D775" s="14" t="s">
        <v>3248</v>
      </c>
    </row>
    <row r="776" spans="1:4" ht="15" customHeight="1" x14ac:dyDescent="0.4">
      <c r="A776" s="11" t="s">
        <v>3249</v>
      </c>
      <c r="B776" s="11" t="s">
        <v>3250</v>
      </c>
      <c r="C776" s="11" t="s">
        <v>3251</v>
      </c>
      <c r="D776" s="14" t="s">
        <v>3252</v>
      </c>
    </row>
    <row r="777" spans="1:4" ht="15" customHeight="1" x14ac:dyDescent="0.4">
      <c r="A777" s="11" t="s">
        <v>3253</v>
      </c>
      <c r="B777" s="11" t="s">
        <v>3254</v>
      </c>
      <c r="C777" s="11" t="s">
        <v>3255</v>
      </c>
      <c r="D777" s="14" t="s">
        <v>3256</v>
      </c>
    </row>
    <row r="778" spans="1:4" ht="15" customHeight="1" x14ac:dyDescent="0.4">
      <c r="A778" s="11" t="s">
        <v>3257</v>
      </c>
      <c r="B778" s="11" t="s">
        <v>3258</v>
      </c>
      <c r="C778" s="11" t="s">
        <v>3259</v>
      </c>
      <c r="D778" s="14" t="s">
        <v>3260</v>
      </c>
    </row>
    <row r="779" spans="1:4" ht="15" customHeight="1" x14ac:dyDescent="0.4">
      <c r="A779" s="11" t="s">
        <v>3261</v>
      </c>
      <c r="B779" s="11" t="s">
        <v>3262</v>
      </c>
      <c r="C779" s="11" t="s">
        <v>3263</v>
      </c>
      <c r="D779" s="14" t="s">
        <v>3260</v>
      </c>
    </row>
    <row r="780" spans="1:4" ht="15" customHeight="1" x14ac:dyDescent="0.4">
      <c r="A780" s="11" t="s">
        <v>3264</v>
      </c>
      <c r="B780" s="11" t="s">
        <v>3265</v>
      </c>
      <c r="C780" s="11" t="s">
        <v>3266</v>
      </c>
      <c r="D780" s="14" t="s">
        <v>3267</v>
      </c>
    </row>
    <row r="781" spans="1:4" ht="15" customHeight="1" x14ac:dyDescent="0.4">
      <c r="A781" s="11" t="s">
        <v>3268</v>
      </c>
      <c r="B781" s="11" t="s">
        <v>3269</v>
      </c>
      <c r="C781" s="11" t="s">
        <v>3270</v>
      </c>
      <c r="D781" s="14" t="s">
        <v>3271</v>
      </c>
    </row>
    <row r="782" spans="1:4" ht="15" customHeight="1" x14ac:dyDescent="0.4">
      <c r="A782" s="11" t="s">
        <v>3272</v>
      </c>
      <c r="B782" s="11" t="s">
        <v>3273</v>
      </c>
      <c r="C782" s="11" t="s">
        <v>3274</v>
      </c>
      <c r="D782" s="14" t="s">
        <v>3275</v>
      </c>
    </row>
    <row r="783" spans="1:4" ht="15" customHeight="1" x14ac:dyDescent="0.4">
      <c r="A783" s="11" t="s">
        <v>3276</v>
      </c>
      <c r="B783" s="11" t="s">
        <v>3277</v>
      </c>
      <c r="C783" s="11" t="s">
        <v>3278</v>
      </c>
      <c r="D783" s="14" t="s">
        <v>3279</v>
      </c>
    </row>
    <row r="784" spans="1:4" ht="15" customHeight="1" x14ac:dyDescent="0.4">
      <c r="A784" s="11" t="s">
        <v>3280</v>
      </c>
      <c r="B784" s="11" t="s">
        <v>3281</v>
      </c>
      <c r="C784" s="11" t="s">
        <v>3282</v>
      </c>
      <c r="D784" s="14" t="s">
        <v>3283</v>
      </c>
    </row>
    <row r="785" spans="1:4" ht="15" customHeight="1" x14ac:dyDescent="0.4">
      <c r="A785" s="11" t="s">
        <v>3284</v>
      </c>
      <c r="B785" s="11" t="s">
        <v>3285</v>
      </c>
      <c r="C785" s="11" t="s">
        <v>3286</v>
      </c>
      <c r="D785" s="14" t="s">
        <v>3287</v>
      </c>
    </row>
    <row r="786" spans="1:4" ht="15" customHeight="1" x14ac:dyDescent="0.4">
      <c r="A786" s="11" t="s">
        <v>3288</v>
      </c>
      <c r="B786" s="11" t="s">
        <v>3289</v>
      </c>
      <c r="C786" s="11" t="s">
        <v>3290</v>
      </c>
      <c r="D786" s="14" t="s">
        <v>3291</v>
      </c>
    </row>
    <row r="787" spans="1:4" ht="15" customHeight="1" x14ac:dyDescent="0.4">
      <c r="A787" s="11" t="s">
        <v>3292</v>
      </c>
      <c r="B787" s="11" t="s">
        <v>3293</v>
      </c>
      <c r="C787" s="11" t="s">
        <v>3294</v>
      </c>
      <c r="D787" s="14" t="s">
        <v>3295</v>
      </c>
    </row>
    <row r="788" spans="1:4" ht="15" customHeight="1" x14ac:dyDescent="0.4">
      <c r="A788" s="11" t="s">
        <v>3296</v>
      </c>
      <c r="B788" s="11" t="s">
        <v>3297</v>
      </c>
      <c r="C788" s="11" t="s">
        <v>3298</v>
      </c>
      <c r="D788" s="14" t="s">
        <v>3299</v>
      </c>
    </row>
    <row r="789" spans="1:4" ht="15" customHeight="1" x14ac:dyDescent="0.4">
      <c r="A789" s="11" t="s">
        <v>3300</v>
      </c>
      <c r="B789" s="11" t="s">
        <v>3301</v>
      </c>
      <c r="C789" s="11" t="s">
        <v>3302</v>
      </c>
      <c r="D789" s="14" t="s">
        <v>3303</v>
      </c>
    </row>
    <row r="790" spans="1:4" ht="15" customHeight="1" x14ac:dyDescent="0.4">
      <c r="A790" s="11" t="s">
        <v>3304</v>
      </c>
      <c r="B790" s="11" t="s">
        <v>3305</v>
      </c>
      <c r="C790" s="11" t="s">
        <v>3306</v>
      </c>
      <c r="D790" s="14" t="s">
        <v>3307</v>
      </c>
    </row>
    <row r="791" spans="1:4" ht="15" customHeight="1" x14ac:dyDescent="0.4">
      <c r="A791" s="11" t="s">
        <v>3308</v>
      </c>
      <c r="B791" s="11" t="s">
        <v>3309</v>
      </c>
      <c r="C791" s="11" t="s">
        <v>3310</v>
      </c>
      <c r="D791" s="14" t="s">
        <v>3311</v>
      </c>
    </row>
    <row r="792" spans="1:4" ht="15" customHeight="1" x14ac:dyDescent="0.4">
      <c r="A792" s="11" t="s">
        <v>3312</v>
      </c>
      <c r="B792" s="11" t="s">
        <v>3313</v>
      </c>
      <c r="C792" s="11" t="s">
        <v>3314</v>
      </c>
      <c r="D792" s="14" t="s">
        <v>3315</v>
      </c>
    </row>
    <row r="793" spans="1:4" ht="15" customHeight="1" x14ac:dyDescent="0.4">
      <c r="A793" s="11" t="s">
        <v>3316</v>
      </c>
      <c r="B793" s="11" t="s">
        <v>3317</v>
      </c>
      <c r="C793" s="11" t="s">
        <v>3318</v>
      </c>
      <c r="D793" s="14" t="s">
        <v>3319</v>
      </c>
    </row>
    <row r="794" spans="1:4" ht="15" customHeight="1" x14ac:dyDescent="0.4">
      <c r="A794" s="11" t="s">
        <v>3320</v>
      </c>
      <c r="B794" s="11" t="s">
        <v>3321</v>
      </c>
      <c r="C794" s="11" t="s">
        <v>3322</v>
      </c>
      <c r="D794" s="14" t="s">
        <v>3323</v>
      </c>
    </row>
    <row r="795" spans="1:4" ht="15" customHeight="1" x14ac:dyDescent="0.4">
      <c r="A795" s="11" t="s">
        <v>3324</v>
      </c>
      <c r="B795" s="11" t="s">
        <v>3325</v>
      </c>
      <c r="C795" s="11" t="s">
        <v>3326</v>
      </c>
      <c r="D795" s="14" t="s">
        <v>3327</v>
      </c>
    </row>
    <row r="796" spans="1:4" ht="15" customHeight="1" x14ac:dyDescent="0.4">
      <c r="A796" s="11" t="s">
        <v>3328</v>
      </c>
      <c r="B796" s="11" t="s">
        <v>3329</v>
      </c>
      <c r="C796" s="11" t="s">
        <v>3330</v>
      </c>
      <c r="D796" s="14" t="s">
        <v>3331</v>
      </c>
    </row>
    <row r="797" spans="1:4" ht="15" customHeight="1" x14ac:dyDescent="0.4">
      <c r="A797" s="11" t="s">
        <v>3332</v>
      </c>
      <c r="B797" s="11" t="s">
        <v>3333</v>
      </c>
      <c r="C797" s="11" t="s">
        <v>3334</v>
      </c>
      <c r="D797" s="14" t="s">
        <v>3335</v>
      </c>
    </row>
    <row r="798" spans="1:4" ht="15" customHeight="1" x14ac:dyDescent="0.4">
      <c r="A798" s="11" t="s">
        <v>3336</v>
      </c>
      <c r="B798" s="11" t="s">
        <v>3337</v>
      </c>
      <c r="C798" s="11" t="s">
        <v>3338</v>
      </c>
      <c r="D798" s="14" t="s">
        <v>3339</v>
      </c>
    </row>
    <row r="799" spans="1:4" ht="15" customHeight="1" x14ac:dyDescent="0.4">
      <c r="A799" s="11" t="s">
        <v>3340</v>
      </c>
      <c r="B799" s="11" t="s">
        <v>3341</v>
      </c>
      <c r="C799" s="11" t="s">
        <v>3342</v>
      </c>
      <c r="D799" s="14" t="s">
        <v>3343</v>
      </c>
    </row>
    <row r="800" spans="1:4" ht="15" customHeight="1" x14ac:dyDescent="0.4">
      <c r="A800" s="11" t="s">
        <v>3344</v>
      </c>
      <c r="B800" s="11" t="s">
        <v>3345</v>
      </c>
      <c r="C800" s="11" t="s">
        <v>3346</v>
      </c>
      <c r="D800" s="14" t="s">
        <v>3347</v>
      </c>
    </row>
    <row r="801" spans="1:4" ht="15" customHeight="1" x14ac:dyDescent="0.4">
      <c r="A801" s="11" t="s">
        <v>3348</v>
      </c>
      <c r="B801" s="11" t="s">
        <v>3349</v>
      </c>
      <c r="C801" s="11" t="s">
        <v>3350</v>
      </c>
      <c r="D801" s="14" t="s">
        <v>3351</v>
      </c>
    </row>
    <row r="802" spans="1:4" ht="15" customHeight="1" x14ac:dyDescent="0.4">
      <c r="A802" s="11" t="s">
        <v>3352</v>
      </c>
      <c r="B802" s="11" t="s">
        <v>3353</v>
      </c>
      <c r="C802" s="11" t="s">
        <v>3354</v>
      </c>
      <c r="D802" s="14" t="s">
        <v>3355</v>
      </c>
    </row>
    <row r="803" spans="1:4" ht="15" customHeight="1" x14ac:dyDescent="0.4">
      <c r="A803" s="11" t="s">
        <v>3356</v>
      </c>
      <c r="B803" s="11" t="s">
        <v>3357</v>
      </c>
      <c r="C803" s="11" t="s">
        <v>3358</v>
      </c>
      <c r="D803" s="14" t="s">
        <v>3359</v>
      </c>
    </row>
    <row r="804" spans="1:4" ht="15" customHeight="1" x14ac:dyDescent="0.4">
      <c r="A804" s="11" t="s">
        <v>3360</v>
      </c>
      <c r="B804" s="11" t="s">
        <v>3361</v>
      </c>
      <c r="C804" s="11" t="s">
        <v>3362</v>
      </c>
      <c r="D804" s="14" t="s">
        <v>3363</v>
      </c>
    </row>
    <row r="805" spans="1:4" ht="15" customHeight="1" x14ac:dyDescent="0.4">
      <c r="A805" s="11" t="s">
        <v>3364</v>
      </c>
      <c r="B805" s="11" t="s">
        <v>3365</v>
      </c>
      <c r="C805" s="11" t="s">
        <v>3366</v>
      </c>
      <c r="D805" s="14" t="s">
        <v>3367</v>
      </c>
    </row>
    <row r="806" spans="1:4" ht="15" customHeight="1" x14ac:dyDescent="0.4">
      <c r="A806" s="11" t="s">
        <v>3368</v>
      </c>
      <c r="B806" s="11" t="s">
        <v>3369</v>
      </c>
      <c r="C806" s="11" t="s">
        <v>3370</v>
      </c>
      <c r="D806" s="14" t="s">
        <v>3371</v>
      </c>
    </row>
    <row r="807" spans="1:4" ht="15" customHeight="1" x14ac:dyDescent="0.4">
      <c r="A807" s="11" t="s">
        <v>3372</v>
      </c>
      <c r="B807" s="11" t="s">
        <v>3373</v>
      </c>
      <c r="C807" s="11" t="s">
        <v>3374</v>
      </c>
      <c r="D807" s="14" t="s">
        <v>3375</v>
      </c>
    </row>
    <row r="808" spans="1:4" ht="15" customHeight="1" x14ac:dyDescent="0.4">
      <c r="A808" s="11" t="s">
        <v>3376</v>
      </c>
      <c r="B808" s="11" t="s">
        <v>3377</v>
      </c>
      <c r="C808" s="11" t="s">
        <v>3378</v>
      </c>
      <c r="D808" s="14" t="s">
        <v>3379</v>
      </c>
    </row>
    <row r="809" spans="1:4" ht="15" customHeight="1" x14ac:dyDescent="0.4">
      <c r="A809" s="11" t="s">
        <v>3380</v>
      </c>
      <c r="B809" s="11" t="s">
        <v>3381</v>
      </c>
      <c r="C809" s="11" t="s">
        <v>3382</v>
      </c>
      <c r="D809" s="14" t="s">
        <v>3383</v>
      </c>
    </row>
    <row r="810" spans="1:4" ht="15" customHeight="1" x14ac:dyDescent="0.4">
      <c r="A810" s="11" t="s">
        <v>3384</v>
      </c>
      <c r="B810" s="11" t="s">
        <v>3385</v>
      </c>
      <c r="C810" s="11" t="s">
        <v>3386</v>
      </c>
      <c r="D810" s="14" t="s">
        <v>3387</v>
      </c>
    </row>
    <row r="811" spans="1:4" ht="15" customHeight="1" x14ac:dyDescent="0.4">
      <c r="A811" s="11" t="s">
        <v>3388</v>
      </c>
      <c r="B811" s="11" t="s">
        <v>3389</v>
      </c>
      <c r="C811" s="11" t="s">
        <v>3390</v>
      </c>
      <c r="D811" s="14" t="s">
        <v>3391</v>
      </c>
    </row>
    <row r="812" spans="1:4" ht="15" customHeight="1" x14ac:dyDescent="0.4">
      <c r="A812" s="11" t="s">
        <v>3392</v>
      </c>
      <c r="B812" s="11" t="s">
        <v>3393</v>
      </c>
      <c r="C812" s="11" t="s">
        <v>3394</v>
      </c>
      <c r="D812" s="14" t="s">
        <v>3395</v>
      </c>
    </row>
    <row r="813" spans="1:4" ht="15" customHeight="1" x14ac:dyDescent="0.4">
      <c r="A813" s="11" t="s">
        <v>3396</v>
      </c>
      <c r="B813" s="11" t="s">
        <v>3397</v>
      </c>
      <c r="C813" s="11" t="s">
        <v>3398</v>
      </c>
      <c r="D813" s="14" t="s">
        <v>3399</v>
      </c>
    </row>
    <row r="814" spans="1:4" ht="15" customHeight="1" x14ac:dyDescent="0.4">
      <c r="A814" s="11" t="s">
        <v>3400</v>
      </c>
      <c r="B814" s="11" t="s">
        <v>3401</v>
      </c>
      <c r="C814" s="11" t="s">
        <v>3402</v>
      </c>
      <c r="D814" s="14" t="s">
        <v>3403</v>
      </c>
    </row>
    <row r="815" spans="1:4" ht="15" customHeight="1" x14ac:dyDescent="0.4">
      <c r="A815" s="11" t="s">
        <v>3404</v>
      </c>
      <c r="B815" s="11" t="s">
        <v>3405</v>
      </c>
      <c r="C815" s="11" t="s">
        <v>3406</v>
      </c>
      <c r="D815" s="14" t="s">
        <v>3407</v>
      </c>
    </row>
    <row r="816" spans="1:4" ht="15" customHeight="1" x14ac:dyDescent="0.4">
      <c r="A816" s="11" t="s">
        <v>3408</v>
      </c>
      <c r="B816" s="11" t="s">
        <v>3409</v>
      </c>
      <c r="C816" s="11" t="s">
        <v>3410</v>
      </c>
      <c r="D816" s="14" t="s">
        <v>3411</v>
      </c>
    </row>
    <row r="817" spans="1:4" ht="15" customHeight="1" x14ac:dyDescent="0.4">
      <c r="A817" s="11" t="s">
        <v>3412</v>
      </c>
      <c r="B817" s="11" t="s">
        <v>3413</v>
      </c>
      <c r="C817" s="11" t="s">
        <v>3414</v>
      </c>
      <c r="D817" s="14" t="s">
        <v>3415</v>
      </c>
    </row>
    <row r="818" spans="1:4" ht="15" customHeight="1" x14ac:dyDescent="0.4">
      <c r="A818" s="11" t="s">
        <v>3416</v>
      </c>
      <c r="B818" s="11" t="s">
        <v>3417</v>
      </c>
      <c r="C818" s="11" t="s">
        <v>3418</v>
      </c>
      <c r="D818" s="14" t="s">
        <v>3419</v>
      </c>
    </row>
    <row r="819" spans="1:4" ht="15" customHeight="1" x14ac:dyDescent="0.4">
      <c r="A819" s="11" t="s">
        <v>3420</v>
      </c>
      <c r="B819" s="11" t="s">
        <v>3421</v>
      </c>
      <c r="C819" s="11" t="s">
        <v>3422</v>
      </c>
      <c r="D819" s="14" t="s">
        <v>3423</v>
      </c>
    </row>
    <row r="820" spans="1:4" ht="15" customHeight="1" x14ac:dyDescent="0.4">
      <c r="A820" s="11" t="s">
        <v>3424</v>
      </c>
      <c r="B820" s="11" t="s">
        <v>3425</v>
      </c>
      <c r="C820" s="11" t="s">
        <v>3426</v>
      </c>
      <c r="D820" s="14" t="s">
        <v>3427</v>
      </c>
    </row>
    <row r="821" spans="1:4" ht="15" customHeight="1" x14ac:dyDescent="0.4">
      <c r="A821" s="11" t="s">
        <v>3428</v>
      </c>
      <c r="B821" s="11" t="s">
        <v>3429</v>
      </c>
      <c r="C821" s="11" t="s">
        <v>3430</v>
      </c>
      <c r="D821" s="14" t="s">
        <v>3431</v>
      </c>
    </row>
    <row r="822" spans="1:4" ht="15" customHeight="1" x14ac:dyDescent="0.4">
      <c r="A822" s="11" t="s">
        <v>3432</v>
      </c>
      <c r="B822" s="11" t="s">
        <v>3433</v>
      </c>
      <c r="C822" s="11" t="s">
        <v>3434</v>
      </c>
      <c r="D822" s="14" t="s">
        <v>3435</v>
      </c>
    </row>
    <row r="823" spans="1:4" ht="15" customHeight="1" x14ac:dyDescent="0.4">
      <c r="A823" s="11" t="s">
        <v>3436</v>
      </c>
      <c r="B823" s="11" t="s">
        <v>3437</v>
      </c>
      <c r="C823" s="11" t="s">
        <v>3438</v>
      </c>
      <c r="D823" s="14" t="s">
        <v>3439</v>
      </c>
    </row>
    <row r="824" spans="1:4" ht="15" customHeight="1" x14ac:dyDescent="0.4">
      <c r="A824" s="11" t="s">
        <v>3440</v>
      </c>
      <c r="B824" s="11" t="s">
        <v>3441</v>
      </c>
      <c r="C824" s="11" t="s">
        <v>3442</v>
      </c>
      <c r="D824" s="14" t="s">
        <v>3443</v>
      </c>
    </row>
    <row r="825" spans="1:4" ht="15" customHeight="1" x14ac:dyDescent="0.4">
      <c r="A825" s="11" t="s">
        <v>3444</v>
      </c>
      <c r="B825" s="11" t="s">
        <v>3445</v>
      </c>
      <c r="C825" s="11" t="s">
        <v>3446</v>
      </c>
      <c r="D825" s="14" t="s">
        <v>3447</v>
      </c>
    </row>
    <row r="826" spans="1:4" ht="15" customHeight="1" x14ac:dyDescent="0.4">
      <c r="A826" s="11" t="s">
        <v>3448</v>
      </c>
      <c r="B826" s="11" t="s">
        <v>3449</v>
      </c>
      <c r="C826" s="11" t="s">
        <v>3450</v>
      </c>
      <c r="D826" s="14" t="s">
        <v>3451</v>
      </c>
    </row>
    <row r="827" spans="1:4" ht="15" customHeight="1" x14ac:dyDescent="0.4">
      <c r="A827" s="11" t="s">
        <v>3452</v>
      </c>
      <c r="B827" s="11" t="s">
        <v>3453</v>
      </c>
      <c r="C827" s="11" t="s">
        <v>3454</v>
      </c>
      <c r="D827" s="14" t="s">
        <v>3455</v>
      </c>
    </row>
    <row r="828" spans="1:4" ht="15" customHeight="1" x14ac:dyDescent="0.4">
      <c r="A828" s="11" t="s">
        <v>3456</v>
      </c>
      <c r="B828" s="11" t="s">
        <v>3457</v>
      </c>
      <c r="C828" s="11" t="s">
        <v>3458</v>
      </c>
      <c r="D828" s="14" t="s">
        <v>3459</v>
      </c>
    </row>
    <row r="829" spans="1:4" ht="15" customHeight="1" x14ac:dyDescent="0.4">
      <c r="A829" s="11" t="s">
        <v>3460</v>
      </c>
      <c r="B829" s="11" t="s">
        <v>3461</v>
      </c>
      <c r="C829" s="11" t="s">
        <v>3462</v>
      </c>
      <c r="D829" s="14" t="s">
        <v>3463</v>
      </c>
    </row>
    <row r="830" spans="1:4" ht="15" customHeight="1" x14ac:dyDescent="0.4">
      <c r="A830" s="11" t="s">
        <v>3464</v>
      </c>
      <c r="B830" s="11" t="s">
        <v>3465</v>
      </c>
      <c r="C830" s="11" t="s">
        <v>3466</v>
      </c>
      <c r="D830" s="14" t="s">
        <v>3467</v>
      </c>
    </row>
    <row r="831" spans="1:4" ht="15" customHeight="1" x14ac:dyDescent="0.4">
      <c r="A831" s="11" t="s">
        <v>3468</v>
      </c>
      <c r="B831" s="11" t="s">
        <v>3469</v>
      </c>
      <c r="C831" s="11" t="s">
        <v>3470</v>
      </c>
      <c r="D831" s="14" t="s">
        <v>3471</v>
      </c>
    </row>
    <row r="832" spans="1:4" ht="15" customHeight="1" x14ac:dyDescent="0.4">
      <c r="A832" s="11" t="s">
        <v>3472</v>
      </c>
      <c r="B832" s="11" t="s">
        <v>3473</v>
      </c>
      <c r="C832" s="11" t="s">
        <v>3474</v>
      </c>
      <c r="D832" s="14" t="s">
        <v>3475</v>
      </c>
    </row>
    <row r="833" spans="1:4" ht="15" customHeight="1" x14ac:dyDescent="0.4">
      <c r="A833" s="11" t="s">
        <v>3476</v>
      </c>
      <c r="B833" s="11" t="s">
        <v>3477</v>
      </c>
      <c r="C833" s="11" t="s">
        <v>3478</v>
      </c>
      <c r="D833" s="14" t="s">
        <v>3479</v>
      </c>
    </row>
    <row r="834" spans="1:4" ht="15" customHeight="1" x14ac:dyDescent="0.4">
      <c r="A834" s="11" t="s">
        <v>3480</v>
      </c>
      <c r="B834" s="11" t="s">
        <v>3481</v>
      </c>
      <c r="C834" s="11" t="s">
        <v>3482</v>
      </c>
      <c r="D834" s="14" t="s">
        <v>3483</v>
      </c>
    </row>
    <row r="835" spans="1:4" ht="15" customHeight="1" x14ac:dyDescent="0.4">
      <c r="A835" s="11" t="s">
        <v>3484</v>
      </c>
      <c r="B835" s="11" t="s">
        <v>3485</v>
      </c>
      <c r="C835" s="11" t="s">
        <v>3486</v>
      </c>
      <c r="D835" s="14" t="s">
        <v>3487</v>
      </c>
    </row>
    <row r="836" spans="1:4" ht="15" customHeight="1" x14ac:dyDescent="0.4">
      <c r="A836" s="11" t="s">
        <v>3488</v>
      </c>
      <c r="B836" s="11" t="s">
        <v>3489</v>
      </c>
      <c r="C836" s="11" t="s">
        <v>3490</v>
      </c>
      <c r="D836" s="14" t="s">
        <v>3491</v>
      </c>
    </row>
    <row r="837" spans="1:4" ht="15" customHeight="1" x14ac:dyDescent="0.4">
      <c r="A837" s="11" t="s">
        <v>3492</v>
      </c>
      <c r="B837" s="11" t="s">
        <v>3493</v>
      </c>
      <c r="C837" s="11" t="s">
        <v>3494</v>
      </c>
      <c r="D837" s="14" t="s">
        <v>3495</v>
      </c>
    </row>
    <row r="838" spans="1:4" ht="15" customHeight="1" x14ac:dyDescent="0.4">
      <c r="A838" s="11" t="s">
        <v>3496</v>
      </c>
      <c r="B838" s="11" t="s">
        <v>3497</v>
      </c>
      <c r="C838" s="11" t="s">
        <v>3498</v>
      </c>
      <c r="D838" s="14" t="s">
        <v>3499</v>
      </c>
    </row>
    <row r="839" spans="1:4" ht="15" customHeight="1" x14ac:dyDescent="0.4">
      <c r="A839" s="11" t="s">
        <v>3500</v>
      </c>
      <c r="B839" s="11" t="s">
        <v>3501</v>
      </c>
      <c r="C839" s="11" t="s">
        <v>3502</v>
      </c>
      <c r="D839" s="14" t="s">
        <v>3503</v>
      </c>
    </row>
    <row r="840" spans="1:4" ht="15" customHeight="1" x14ac:dyDescent="0.4">
      <c r="A840" s="11" t="s">
        <v>3504</v>
      </c>
      <c r="B840" s="11" t="s">
        <v>3505</v>
      </c>
      <c r="C840" s="11" t="s">
        <v>3506</v>
      </c>
      <c r="D840" s="14" t="s">
        <v>3507</v>
      </c>
    </row>
    <row r="841" spans="1:4" ht="15" customHeight="1" x14ac:dyDescent="0.4">
      <c r="A841" s="11" t="s">
        <v>3508</v>
      </c>
      <c r="B841" s="11" t="s">
        <v>3509</v>
      </c>
      <c r="C841" s="11" t="s">
        <v>3510</v>
      </c>
      <c r="D841" s="14" t="s">
        <v>3511</v>
      </c>
    </row>
    <row r="842" spans="1:4" ht="15" customHeight="1" x14ac:dyDescent="0.4">
      <c r="A842" s="11" t="s">
        <v>3512</v>
      </c>
      <c r="B842" s="11" t="s">
        <v>3513</v>
      </c>
      <c r="C842" s="11" t="s">
        <v>3514</v>
      </c>
      <c r="D842" s="14" t="s">
        <v>3515</v>
      </c>
    </row>
    <row r="843" spans="1:4" ht="15" customHeight="1" x14ac:dyDescent="0.4">
      <c r="A843" s="11" t="s">
        <v>3516</v>
      </c>
      <c r="B843" s="11" t="s">
        <v>3517</v>
      </c>
      <c r="C843" s="11" t="s">
        <v>3518</v>
      </c>
      <c r="D843" s="14" t="s">
        <v>3519</v>
      </c>
    </row>
    <row r="844" spans="1:4" ht="15" customHeight="1" x14ac:dyDescent="0.4">
      <c r="A844" s="11" t="s">
        <v>3520</v>
      </c>
      <c r="B844" s="11" t="s">
        <v>3521</v>
      </c>
      <c r="C844" s="11" t="s">
        <v>3522</v>
      </c>
      <c r="D844" s="14" t="s">
        <v>3523</v>
      </c>
    </row>
    <row r="845" spans="1:4" ht="15" customHeight="1" x14ac:dyDescent="0.4">
      <c r="A845" s="11" t="s">
        <v>3524</v>
      </c>
      <c r="B845" s="11" t="s">
        <v>3525</v>
      </c>
      <c r="C845" s="11" t="s">
        <v>3526</v>
      </c>
      <c r="D845" s="14" t="s">
        <v>3527</v>
      </c>
    </row>
    <row r="846" spans="1:4" ht="15" customHeight="1" x14ac:dyDescent="0.4">
      <c r="A846" s="11" t="s">
        <v>3528</v>
      </c>
      <c r="B846" s="11" t="s">
        <v>3529</v>
      </c>
      <c r="C846" s="11" t="s">
        <v>3530</v>
      </c>
      <c r="D846" s="14" t="s">
        <v>3531</v>
      </c>
    </row>
    <row r="847" spans="1:4" ht="15" customHeight="1" x14ac:dyDescent="0.4">
      <c r="A847" s="11" t="s">
        <v>3532</v>
      </c>
      <c r="B847" s="11" t="s">
        <v>3533</v>
      </c>
      <c r="C847" s="11" t="s">
        <v>3534</v>
      </c>
      <c r="D847" s="14" t="s">
        <v>3535</v>
      </c>
    </row>
    <row r="848" spans="1:4" ht="15" customHeight="1" x14ac:dyDescent="0.4">
      <c r="A848" s="11" t="s">
        <v>3536</v>
      </c>
      <c r="B848" s="11" t="s">
        <v>3537</v>
      </c>
      <c r="C848" s="11" t="s">
        <v>3538</v>
      </c>
      <c r="D848" s="14" t="s">
        <v>3539</v>
      </c>
    </row>
    <row r="849" spans="1:4" ht="15" customHeight="1" x14ac:dyDescent="0.4">
      <c r="A849" s="11" t="s">
        <v>3540</v>
      </c>
      <c r="B849" s="11" t="s">
        <v>3541</v>
      </c>
      <c r="C849" s="11" t="s">
        <v>3542</v>
      </c>
      <c r="D849" s="14" t="s">
        <v>3543</v>
      </c>
    </row>
    <row r="850" spans="1:4" ht="15" customHeight="1" x14ac:dyDescent="0.4">
      <c r="A850" s="11" t="s">
        <v>3544</v>
      </c>
      <c r="B850" s="11" t="s">
        <v>3545</v>
      </c>
      <c r="C850" s="11" t="s">
        <v>3546</v>
      </c>
      <c r="D850" s="14" t="s">
        <v>3547</v>
      </c>
    </row>
    <row r="851" spans="1:4" ht="15" customHeight="1" x14ac:dyDescent="0.4">
      <c r="A851" s="11" t="s">
        <v>3548</v>
      </c>
      <c r="B851" s="11" t="s">
        <v>3549</v>
      </c>
      <c r="C851" s="11" t="s">
        <v>3550</v>
      </c>
      <c r="D851" s="14" t="s">
        <v>3551</v>
      </c>
    </row>
    <row r="852" spans="1:4" ht="15" customHeight="1" x14ac:dyDescent="0.4">
      <c r="A852" s="11" t="s">
        <v>3552</v>
      </c>
      <c r="B852" s="11" t="s">
        <v>3553</v>
      </c>
      <c r="C852" s="11" t="s">
        <v>3554</v>
      </c>
      <c r="D852" s="14" t="s">
        <v>3555</v>
      </c>
    </row>
    <row r="853" spans="1:4" ht="15" customHeight="1" x14ac:dyDescent="0.4">
      <c r="A853" s="11" t="s">
        <v>3556</v>
      </c>
      <c r="B853" s="11" t="s">
        <v>3557</v>
      </c>
      <c r="C853" s="11" t="s">
        <v>3558</v>
      </c>
      <c r="D853" s="14" t="s">
        <v>3559</v>
      </c>
    </row>
    <row r="854" spans="1:4" ht="15" customHeight="1" x14ac:dyDescent="0.4">
      <c r="A854" s="11" t="s">
        <v>3560</v>
      </c>
      <c r="B854" s="11" t="s">
        <v>3561</v>
      </c>
      <c r="C854" s="11" t="s">
        <v>3562</v>
      </c>
      <c r="D854" s="14" t="s">
        <v>3563</v>
      </c>
    </row>
    <row r="855" spans="1:4" ht="15" customHeight="1" x14ac:dyDescent="0.4">
      <c r="A855" s="11" t="s">
        <v>3564</v>
      </c>
      <c r="B855" s="11" t="s">
        <v>3565</v>
      </c>
      <c r="C855" s="11" t="s">
        <v>3566</v>
      </c>
      <c r="D855" s="14" t="s">
        <v>3567</v>
      </c>
    </row>
    <row r="856" spans="1:4" ht="15" customHeight="1" x14ac:dyDescent="0.4">
      <c r="A856" s="11" t="s">
        <v>3568</v>
      </c>
      <c r="B856" s="11" t="s">
        <v>3569</v>
      </c>
      <c r="C856" s="11" t="s">
        <v>3570</v>
      </c>
      <c r="D856" s="14" t="s">
        <v>3571</v>
      </c>
    </row>
    <row r="857" spans="1:4" ht="15" customHeight="1" x14ac:dyDescent="0.4">
      <c r="A857" s="11" t="s">
        <v>3572</v>
      </c>
      <c r="B857" s="11" t="s">
        <v>3573</v>
      </c>
      <c r="C857" s="11" t="s">
        <v>3574</v>
      </c>
      <c r="D857" s="14" t="s">
        <v>3575</v>
      </c>
    </row>
    <row r="858" spans="1:4" ht="15" customHeight="1" x14ac:dyDescent="0.4">
      <c r="A858" s="11" t="s">
        <v>3576</v>
      </c>
      <c r="B858" s="11" t="s">
        <v>3577</v>
      </c>
      <c r="C858" s="11" t="s">
        <v>3578</v>
      </c>
      <c r="D858" s="14" t="s">
        <v>3579</v>
      </c>
    </row>
    <row r="859" spans="1:4" ht="15" customHeight="1" x14ac:dyDescent="0.4">
      <c r="A859" s="11" t="s">
        <v>3580</v>
      </c>
      <c r="B859" s="11" t="s">
        <v>3581</v>
      </c>
      <c r="C859" s="11" t="s">
        <v>3582</v>
      </c>
      <c r="D859" s="14" t="s">
        <v>3583</v>
      </c>
    </row>
    <row r="860" spans="1:4" ht="15" customHeight="1" x14ac:dyDescent="0.4">
      <c r="A860" s="11" t="s">
        <v>3584</v>
      </c>
      <c r="B860" s="11" t="s">
        <v>3585</v>
      </c>
      <c r="C860" s="11" t="s">
        <v>3586</v>
      </c>
      <c r="D860" s="14" t="s">
        <v>3587</v>
      </c>
    </row>
    <row r="861" spans="1:4" ht="15" customHeight="1" x14ac:dyDescent="0.4">
      <c r="A861" s="11" t="s">
        <v>3588</v>
      </c>
      <c r="B861" s="11" t="s">
        <v>3589</v>
      </c>
      <c r="C861" s="11" t="s">
        <v>3590</v>
      </c>
      <c r="D861" s="14" t="s">
        <v>3591</v>
      </c>
    </row>
    <row r="862" spans="1:4" ht="15" customHeight="1" x14ac:dyDescent="0.4">
      <c r="A862" s="11" t="s">
        <v>3592</v>
      </c>
      <c r="B862" s="11" t="s">
        <v>3593</v>
      </c>
      <c r="C862" s="11" t="s">
        <v>3594</v>
      </c>
      <c r="D862" s="14" t="s">
        <v>3595</v>
      </c>
    </row>
    <row r="863" spans="1:4" ht="15" customHeight="1" x14ac:dyDescent="0.4">
      <c r="A863" s="11" t="s">
        <v>3596</v>
      </c>
      <c r="B863" s="11" t="s">
        <v>3597</v>
      </c>
      <c r="C863" s="11" t="s">
        <v>3598</v>
      </c>
      <c r="D863" s="14" t="s">
        <v>3599</v>
      </c>
    </row>
    <row r="864" spans="1:4" ht="15" customHeight="1" x14ac:dyDescent="0.4">
      <c r="A864" s="11" t="s">
        <v>3600</v>
      </c>
      <c r="B864" s="11" t="s">
        <v>3601</v>
      </c>
      <c r="C864" s="11" t="s">
        <v>3602</v>
      </c>
      <c r="D864" s="14" t="s">
        <v>3603</v>
      </c>
    </row>
    <row r="865" spans="1:4" ht="15" customHeight="1" x14ac:dyDescent="0.4">
      <c r="A865" s="11" t="s">
        <v>3604</v>
      </c>
      <c r="B865" s="11" t="s">
        <v>3605</v>
      </c>
      <c r="C865" s="11" t="s">
        <v>3606</v>
      </c>
      <c r="D865" s="14" t="s">
        <v>3607</v>
      </c>
    </row>
    <row r="866" spans="1:4" ht="15" customHeight="1" x14ac:dyDescent="0.4">
      <c r="A866" s="11" t="s">
        <v>3608</v>
      </c>
      <c r="B866" s="11" t="s">
        <v>3609</v>
      </c>
      <c r="C866" s="11" t="s">
        <v>3610</v>
      </c>
      <c r="D866" s="14" t="s">
        <v>3611</v>
      </c>
    </row>
    <row r="867" spans="1:4" ht="15" customHeight="1" x14ac:dyDescent="0.4">
      <c r="A867" s="11" t="s">
        <v>3612</v>
      </c>
      <c r="B867" s="11" t="s">
        <v>3613</v>
      </c>
      <c r="C867" s="11" t="s">
        <v>3614</v>
      </c>
      <c r="D867" s="14" t="s">
        <v>3615</v>
      </c>
    </row>
    <row r="868" spans="1:4" ht="15" customHeight="1" x14ac:dyDescent="0.4">
      <c r="A868" s="11" t="s">
        <v>3616</v>
      </c>
      <c r="B868" s="11" t="s">
        <v>3617</v>
      </c>
      <c r="C868" s="11" t="s">
        <v>3618</v>
      </c>
      <c r="D868" s="14" t="s">
        <v>3619</v>
      </c>
    </row>
    <row r="869" spans="1:4" ht="15" customHeight="1" x14ac:dyDescent="0.4">
      <c r="A869" s="11" t="s">
        <v>3620</v>
      </c>
      <c r="B869" s="11" t="s">
        <v>3621</v>
      </c>
      <c r="C869" s="11" t="s">
        <v>3622</v>
      </c>
      <c r="D869" s="14" t="s">
        <v>3623</v>
      </c>
    </row>
    <row r="870" spans="1:4" ht="15" customHeight="1" x14ac:dyDescent="0.4">
      <c r="A870" s="11" t="s">
        <v>3624</v>
      </c>
      <c r="B870" s="11" t="s">
        <v>3625</v>
      </c>
      <c r="C870" s="11" t="s">
        <v>3626</v>
      </c>
      <c r="D870" s="14" t="s">
        <v>3627</v>
      </c>
    </row>
    <row r="871" spans="1:4" ht="15" customHeight="1" x14ac:dyDescent="0.4">
      <c r="A871" s="11" t="s">
        <v>3628</v>
      </c>
      <c r="B871" s="11" t="s">
        <v>3629</v>
      </c>
      <c r="C871" s="11" t="s">
        <v>3630</v>
      </c>
      <c r="D871" s="14" t="s">
        <v>3631</v>
      </c>
    </row>
    <row r="872" spans="1:4" ht="15" customHeight="1" x14ac:dyDescent="0.4">
      <c r="A872" s="11" t="s">
        <v>3632</v>
      </c>
      <c r="B872" s="11" t="s">
        <v>3633</v>
      </c>
      <c r="C872" s="11" t="s">
        <v>3634</v>
      </c>
      <c r="D872" s="14" t="s">
        <v>3635</v>
      </c>
    </row>
    <row r="873" spans="1:4" ht="15" customHeight="1" x14ac:dyDescent="0.4">
      <c r="A873" s="11" t="s">
        <v>3636</v>
      </c>
      <c r="B873" s="11" t="s">
        <v>3637</v>
      </c>
      <c r="C873" s="11" t="s">
        <v>3638</v>
      </c>
      <c r="D873" s="14" t="s">
        <v>3639</v>
      </c>
    </row>
    <row r="874" spans="1:4" ht="15" customHeight="1" x14ac:dyDescent="0.4">
      <c r="A874" s="11" t="s">
        <v>3640</v>
      </c>
      <c r="B874" s="11" t="s">
        <v>3641</v>
      </c>
      <c r="C874" s="11" t="s">
        <v>3642</v>
      </c>
      <c r="D874" s="14" t="s">
        <v>3643</v>
      </c>
    </row>
    <row r="875" spans="1:4" ht="15" customHeight="1" x14ac:dyDescent="0.4">
      <c r="A875" s="11" t="s">
        <v>3644</v>
      </c>
      <c r="B875" s="11" t="s">
        <v>3645</v>
      </c>
      <c r="C875" s="11" t="s">
        <v>3646</v>
      </c>
      <c r="D875" s="14" t="s">
        <v>3647</v>
      </c>
    </row>
    <row r="876" spans="1:4" ht="15" customHeight="1" x14ac:dyDescent="0.4">
      <c r="A876" s="11" t="s">
        <v>3648</v>
      </c>
      <c r="B876" s="11" t="s">
        <v>3649</v>
      </c>
      <c r="C876" s="11" t="s">
        <v>3650</v>
      </c>
      <c r="D876" s="14" t="s">
        <v>3651</v>
      </c>
    </row>
    <row r="877" spans="1:4" ht="15" customHeight="1" x14ac:dyDescent="0.4">
      <c r="A877" s="11" t="s">
        <v>3652</v>
      </c>
      <c r="B877" s="11" t="s">
        <v>3653</v>
      </c>
      <c r="C877" s="11" t="s">
        <v>3654</v>
      </c>
      <c r="D877" s="14" t="s">
        <v>3655</v>
      </c>
    </row>
    <row r="878" spans="1:4" ht="15" customHeight="1" x14ac:dyDescent="0.4">
      <c r="A878" s="11" t="s">
        <v>3656</v>
      </c>
      <c r="B878" s="11" t="s">
        <v>3657</v>
      </c>
      <c r="C878" s="11" t="s">
        <v>3658</v>
      </c>
      <c r="D878" s="14" t="s">
        <v>3659</v>
      </c>
    </row>
    <row r="879" spans="1:4" ht="15" customHeight="1" x14ac:dyDescent="0.4">
      <c r="A879" s="11" t="s">
        <v>3660</v>
      </c>
      <c r="B879" s="11" t="s">
        <v>3661</v>
      </c>
      <c r="C879" s="11" t="s">
        <v>3662</v>
      </c>
      <c r="D879" s="14" t="s">
        <v>3663</v>
      </c>
    </row>
    <row r="880" spans="1:4" ht="15" customHeight="1" x14ac:dyDescent="0.4">
      <c r="A880" s="11" t="s">
        <v>3664</v>
      </c>
      <c r="B880" s="11" t="s">
        <v>3665</v>
      </c>
      <c r="C880" s="11" t="s">
        <v>3666</v>
      </c>
      <c r="D880" s="14" t="s">
        <v>3667</v>
      </c>
    </row>
    <row r="881" spans="1:4" ht="15" customHeight="1" x14ac:dyDescent="0.4">
      <c r="A881" s="11" t="s">
        <v>3668</v>
      </c>
      <c r="B881" s="11" t="s">
        <v>3669</v>
      </c>
      <c r="C881" s="11" t="s">
        <v>3670</v>
      </c>
      <c r="D881" s="14" t="s">
        <v>3671</v>
      </c>
    </row>
    <row r="882" spans="1:4" ht="15" customHeight="1" x14ac:dyDescent="0.4">
      <c r="A882" s="11" t="s">
        <v>3672</v>
      </c>
      <c r="B882" s="11" t="s">
        <v>3673</v>
      </c>
      <c r="C882" s="11" t="s">
        <v>3674</v>
      </c>
      <c r="D882" s="14" t="s">
        <v>3675</v>
      </c>
    </row>
    <row r="883" spans="1:4" ht="15" customHeight="1" x14ac:dyDescent="0.4">
      <c r="A883" s="11" t="s">
        <v>3676</v>
      </c>
      <c r="B883" s="11" t="s">
        <v>3677</v>
      </c>
      <c r="C883" s="11" t="s">
        <v>3678</v>
      </c>
      <c r="D883" s="14" t="s">
        <v>3679</v>
      </c>
    </row>
    <row r="884" spans="1:4" ht="15" customHeight="1" x14ac:dyDescent="0.4">
      <c r="A884" s="11" t="s">
        <v>3680</v>
      </c>
      <c r="B884" s="11" t="s">
        <v>3681</v>
      </c>
      <c r="C884" s="11" t="s">
        <v>3682</v>
      </c>
      <c r="D884" s="14" t="s">
        <v>3683</v>
      </c>
    </row>
    <row r="885" spans="1:4" ht="15" customHeight="1" x14ac:dyDescent="0.4">
      <c r="A885" s="11" t="s">
        <v>3684</v>
      </c>
      <c r="B885" s="11" t="s">
        <v>3685</v>
      </c>
      <c r="C885" s="11" t="s">
        <v>3686</v>
      </c>
      <c r="D885" s="14" t="s">
        <v>3687</v>
      </c>
    </row>
    <row r="886" spans="1:4" ht="15" customHeight="1" x14ac:dyDescent="0.4">
      <c r="A886" s="11" t="s">
        <v>3688</v>
      </c>
      <c r="B886" s="11" t="s">
        <v>3689</v>
      </c>
      <c r="C886" s="11" t="s">
        <v>3690</v>
      </c>
      <c r="D886" s="14" t="s">
        <v>3691</v>
      </c>
    </row>
    <row r="887" spans="1:4" ht="15" customHeight="1" x14ac:dyDescent="0.4">
      <c r="A887" s="11" t="s">
        <v>3692</v>
      </c>
      <c r="B887" s="11" t="s">
        <v>3693</v>
      </c>
      <c r="C887" s="11" t="s">
        <v>3694</v>
      </c>
      <c r="D887" s="14" t="s">
        <v>3695</v>
      </c>
    </row>
    <row r="888" spans="1:4" ht="15" customHeight="1" x14ac:dyDescent="0.4">
      <c r="A888" s="11" t="s">
        <v>3696</v>
      </c>
      <c r="B888" s="11" t="s">
        <v>3697</v>
      </c>
      <c r="C888" s="11" t="s">
        <v>3698</v>
      </c>
      <c r="D888" s="14" t="s">
        <v>3699</v>
      </c>
    </row>
    <row r="889" spans="1:4" ht="15" customHeight="1" x14ac:dyDescent="0.4">
      <c r="A889" s="11" t="s">
        <v>3700</v>
      </c>
      <c r="B889" s="11" t="s">
        <v>3701</v>
      </c>
      <c r="C889" s="11" t="s">
        <v>3702</v>
      </c>
      <c r="D889" s="14" t="s">
        <v>3703</v>
      </c>
    </row>
    <row r="890" spans="1:4" ht="15" customHeight="1" x14ac:dyDescent="0.4">
      <c r="A890" s="11" t="s">
        <v>3704</v>
      </c>
      <c r="B890" s="11" t="s">
        <v>3705</v>
      </c>
      <c r="C890" s="11" t="s">
        <v>3706</v>
      </c>
      <c r="D890" s="14" t="s">
        <v>3707</v>
      </c>
    </row>
    <row r="891" spans="1:4" ht="15" customHeight="1" x14ac:dyDescent="0.4">
      <c r="A891" s="11" t="s">
        <v>3708</v>
      </c>
      <c r="B891" s="11" t="s">
        <v>3709</v>
      </c>
      <c r="C891" s="11" t="s">
        <v>3710</v>
      </c>
      <c r="D891" s="14" t="s">
        <v>3711</v>
      </c>
    </row>
    <row r="892" spans="1:4" ht="15" customHeight="1" x14ac:dyDescent="0.4">
      <c r="A892" s="11" t="s">
        <v>3712</v>
      </c>
      <c r="B892" s="11" t="s">
        <v>3713</v>
      </c>
      <c r="C892" s="11" t="s">
        <v>3714</v>
      </c>
      <c r="D892" s="14" t="s">
        <v>3715</v>
      </c>
    </row>
    <row r="893" spans="1:4" ht="15" customHeight="1" x14ac:dyDescent="0.4">
      <c r="A893" s="11" t="s">
        <v>3716</v>
      </c>
      <c r="B893" s="11" t="s">
        <v>3717</v>
      </c>
      <c r="C893" s="11" t="s">
        <v>3718</v>
      </c>
      <c r="D893" s="14" t="s">
        <v>3719</v>
      </c>
    </row>
    <row r="894" spans="1:4" ht="15" customHeight="1" x14ac:dyDescent="0.4">
      <c r="A894" s="11" t="s">
        <v>3720</v>
      </c>
      <c r="B894" s="11" t="s">
        <v>3721</v>
      </c>
      <c r="C894" s="11" t="s">
        <v>3722</v>
      </c>
      <c r="D894" s="14" t="s">
        <v>3723</v>
      </c>
    </row>
    <row r="895" spans="1:4" ht="15" customHeight="1" x14ac:dyDescent="0.4">
      <c r="A895" s="11" t="s">
        <v>3724</v>
      </c>
      <c r="B895" s="11" t="s">
        <v>3725</v>
      </c>
      <c r="C895" s="11" t="s">
        <v>3726</v>
      </c>
      <c r="D895" s="14" t="s">
        <v>3727</v>
      </c>
    </row>
    <row r="896" spans="1:4" ht="15" customHeight="1" x14ac:dyDescent="0.4">
      <c r="A896" s="11" t="s">
        <v>3728</v>
      </c>
      <c r="B896" s="11" t="s">
        <v>3729</v>
      </c>
      <c r="C896" s="11" t="s">
        <v>3730</v>
      </c>
      <c r="D896" s="14" t="s">
        <v>3731</v>
      </c>
    </row>
    <row r="897" spans="1:4" ht="15" customHeight="1" x14ac:dyDescent="0.4">
      <c r="A897" s="11" t="s">
        <v>3732</v>
      </c>
      <c r="B897" s="11" t="s">
        <v>3733</v>
      </c>
      <c r="C897" s="11" t="s">
        <v>3734</v>
      </c>
      <c r="D897" s="14" t="s">
        <v>3731</v>
      </c>
    </row>
    <row r="898" spans="1:4" ht="15" customHeight="1" x14ac:dyDescent="0.4">
      <c r="A898" s="11" t="s">
        <v>3735</v>
      </c>
      <c r="B898" s="11" t="s">
        <v>3736</v>
      </c>
      <c r="C898" s="11" t="s">
        <v>3737</v>
      </c>
      <c r="D898" s="14" t="s">
        <v>3738</v>
      </c>
    </row>
    <row r="899" spans="1:4" ht="15" customHeight="1" x14ac:dyDescent="0.4">
      <c r="A899" s="11" t="s">
        <v>3739</v>
      </c>
      <c r="B899" s="11" t="s">
        <v>3740</v>
      </c>
      <c r="C899" s="11" t="s">
        <v>3741</v>
      </c>
      <c r="D899" s="14" t="s">
        <v>3742</v>
      </c>
    </row>
    <row r="900" spans="1:4" ht="15" customHeight="1" x14ac:dyDescent="0.4">
      <c r="A900" s="11" t="s">
        <v>3743</v>
      </c>
      <c r="B900" s="11" t="s">
        <v>3744</v>
      </c>
      <c r="C900" s="11" t="s">
        <v>3745</v>
      </c>
      <c r="D900" s="14" t="s">
        <v>3746</v>
      </c>
    </row>
    <row r="901" spans="1:4" ht="15" customHeight="1" x14ac:dyDescent="0.4">
      <c r="A901" s="11" t="s">
        <v>3747</v>
      </c>
      <c r="B901" s="11" t="s">
        <v>3748</v>
      </c>
      <c r="C901" s="11" t="s">
        <v>3749</v>
      </c>
      <c r="D901" s="14" t="s">
        <v>3750</v>
      </c>
    </row>
    <row r="902" spans="1:4" ht="15" customHeight="1" x14ac:dyDescent="0.4">
      <c r="A902" s="11" t="s">
        <v>3751</v>
      </c>
      <c r="B902" s="11" t="s">
        <v>3752</v>
      </c>
      <c r="C902" s="11" t="s">
        <v>3753</v>
      </c>
      <c r="D902" s="14" t="s">
        <v>3754</v>
      </c>
    </row>
    <row r="903" spans="1:4" ht="15" customHeight="1" x14ac:dyDescent="0.4">
      <c r="A903" s="11" t="s">
        <v>3755</v>
      </c>
      <c r="B903" s="11" t="s">
        <v>3756</v>
      </c>
      <c r="C903" s="11" t="s">
        <v>3757</v>
      </c>
      <c r="D903" s="14" t="s">
        <v>3758</v>
      </c>
    </row>
    <row r="904" spans="1:4" ht="15" customHeight="1" x14ac:dyDescent="0.4">
      <c r="A904" s="11" t="s">
        <v>3759</v>
      </c>
      <c r="B904" s="11" t="s">
        <v>3760</v>
      </c>
      <c r="C904" s="11" t="s">
        <v>3761</v>
      </c>
      <c r="D904" s="14" t="s">
        <v>3762</v>
      </c>
    </row>
    <row r="905" spans="1:4" ht="15" customHeight="1" x14ac:dyDescent="0.4">
      <c r="A905" s="11" t="s">
        <v>3763</v>
      </c>
      <c r="B905" s="11" t="s">
        <v>3764</v>
      </c>
      <c r="C905" s="11" t="s">
        <v>3765</v>
      </c>
      <c r="D905" s="14" t="s">
        <v>3766</v>
      </c>
    </row>
    <row r="906" spans="1:4" ht="15" customHeight="1" x14ac:dyDescent="0.4">
      <c r="A906" s="11" t="s">
        <v>3767</v>
      </c>
      <c r="B906" s="11" t="s">
        <v>3768</v>
      </c>
      <c r="C906" s="11" t="s">
        <v>3769</v>
      </c>
      <c r="D906" s="14" t="s">
        <v>3770</v>
      </c>
    </row>
    <row r="907" spans="1:4" ht="15" customHeight="1" x14ac:dyDescent="0.4">
      <c r="A907" s="11" t="s">
        <v>3771</v>
      </c>
      <c r="B907" s="11" t="s">
        <v>3772</v>
      </c>
      <c r="C907" s="11" t="s">
        <v>3773</v>
      </c>
      <c r="D907" s="14" t="s">
        <v>3774</v>
      </c>
    </row>
    <row r="908" spans="1:4" ht="15" customHeight="1" x14ac:dyDescent="0.4">
      <c r="A908" s="11" t="s">
        <v>3775</v>
      </c>
      <c r="B908" s="11" t="s">
        <v>3776</v>
      </c>
      <c r="C908" s="11" t="s">
        <v>3777</v>
      </c>
      <c r="D908" s="14" t="s">
        <v>3778</v>
      </c>
    </row>
    <row r="909" spans="1:4" ht="15" customHeight="1" x14ac:dyDescent="0.4">
      <c r="A909" s="11" t="s">
        <v>3779</v>
      </c>
      <c r="B909" s="11" t="s">
        <v>3780</v>
      </c>
      <c r="C909" s="11" t="s">
        <v>3781</v>
      </c>
      <c r="D909" s="14" t="s">
        <v>3782</v>
      </c>
    </row>
    <row r="910" spans="1:4" ht="15" customHeight="1" x14ac:dyDescent="0.4">
      <c r="A910" s="11" t="s">
        <v>3783</v>
      </c>
      <c r="B910" s="11" t="s">
        <v>3784</v>
      </c>
      <c r="C910" s="11" t="s">
        <v>3785</v>
      </c>
      <c r="D910" s="14" t="s">
        <v>3786</v>
      </c>
    </row>
    <row r="911" spans="1:4" ht="15" customHeight="1" x14ac:dyDescent="0.4">
      <c r="A911" s="11" t="s">
        <v>3787</v>
      </c>
      <c r="B911" s="11" t="s">
        <v>3788</v>
      </c>
      <c r="C911" s="11" t="s">
        <v>3789</v>
      </c>
      <c r="D911" s="14" t="s">
        <v>3790</v>
      </c>
    </row>
    <row r="912" spans="1:4" ht="15" customHeight="1" x14ac:dyDescent="0.4">
      <c r="A912" s="11" t="s">
        <v>3791</v>
      </c>
      <c r="B912" s="11" t="s">
        <v>3792</v>
      </c>
      <c r="C912" s="11" t="s">
        <v>3793</v>
      </c>
      <c r="D912" s="14" t="s">
        <v>3794</v>
      </c>
    </row>
    <row r="913" spans="1:4" ht="15" customHeight="1" x14ac:dyDescent="0.4">
      <c r="A913" s="11" t="s">
        <v>3795</v>
      </c>
      <c r="B913" s="11" t="s">
        <v>3796</v>
      </c>
      <c r="C913" s="11" t="s">
        <v>3797</v>
      </c>
      <c r="D913" s="14" t="s">
        <v>3798</v>
      </c>
    </row>
    <row r="914" spans="1:4" ht="15" customHeight="1" x14ac:dyDescent="0.4">
      <c r="A914" s="11" t="s">
        <v>3799</v>
      </c>
      <c r="B914" s="11" t="s">
        <v>3800</v>
      </c>
      <c r="C914" s="11" t="s">
        <v>3801</v>
      </c>
      <c r="D914" s="14" t="s">
        <v>3802</v>
      </c>
    </row>
    <row r="915" spans="1:4" ht="15" customHeight="1" x14ac:dyDescent="0.4">
      <c r="A915" s="11" t="s">
        <v>3803</v>
      </c>
      <c r="B915" s="11" t="s">
        <v>3804</v>
      </c>
      <c r="C915" s="11" t="s">
        <v>3805</v>
      </c>
      <c r="D915" s="14" t="s">
        <v>3806</v>
      </c>
    </row>
    <row r="916" spans="1:4" ht="15" customHeight="1" x14ac:dyDescent="0.4">
      <c r="A916" s="11" t="s">
        <v>3807</v>
      </c>
      <c r="B916" s="11" t="s">
        <v>3808</v>
      </c>
      <c r="C916" s="11" t="s">
        <v>3809</v>
      </c>
      <c r="D916" s="14" t="s">
        <v>3810</v>
      </c>
    </row>
    <row r="917" spans="1:4" ht="15" customHeight="1" x14ac:dyDescent="0.4">
      <c r="A917" s="11" t="s">
        <v>3811</v>
      </c>
      <c r="B917" s="11" t="s">
        <v>3812</v>
      </c>
      <c r="C917" s="11" t="s">
        <v>3813</v>
      </c>
      <c r="D917" s="14" t="s">
        <v>3814</v>
      </c>
    </row>
    <row r="918" spans="1:4" ht="15" customHeight="1" x14ac:dyDescent="0.4">
      <c r="A918" s="11" t="s">
        <v>3815</v>
      </c>
      <c r="B918" s="11" t="s">
        <v>3816</v>
      </c>
      <c r="C918" s="11" t="s">
        <v>3817</v>
      </c>
      <c r="D918" s="14" t="s">
        <v>3818</v>
      </c>
    </row>
    <row r="919" spans="1:4" ht="15" customHeight="1" x14ac:dyDescent="0.4">
      <c r="A919" s="11" t="s">
        <v>3819</v>
      </c>
      <c r="B919" s="11" t="s">
        <v>3820</v>
      </c>
      <c r="C919" s="11" t="s">
        <v>3821</v>
      </c>
      <c r="D919" s="14" t="s">
        <v>3822</v>
      </c>
    </row>
    <row r="920" spans="1:4" ht="15" customHeight="1" x14ac:dyDescent="0.4">
      <c r="A920" s="11" t="s">
        <v>3823</v>
      </c>
      <c r="B920" s="11" t="s">
        <v>3824</v>
      </c>
      <c r="C920" s="11" t="s">
        <v>3825</v>
      </c>
      <c r="D920" s="14" t="s">
        <v>3826</v>
      </c>
    </row>
    <row r="921" spans="1:4" ht="15" customHeight="1" x14ac:dyDescent="0.4">
      <c r="A921" s="11" t="s">
        <v>3827</v>
      </c>
      <c r="B921" s="11" t="s">
        <v>3828</v>
      </c>
      <c r="C921" s="11" t="s">
        <v>3829</v>
      </c>
      <c r="D921" s="14" t="s">
        <v>3830</v>
      </c>
    </row>
    <row r="922" spans="1:4" ht="15" customHeight="1" x14ac:dyDescent="0.4">
      <c r="A922" s="11" t="s">
        <v>3831</v>
      </c>
      <c r="B922" s="11" t="s">
        <v>3832</v>
      </c>
      <c r="C922" s="11" t="s">
        <v>3833</v>
      </c>
      <c r="D922" s="14" t="s">
        <v>3834</v>
      </c>
    </row>
    <row r="923" spans="1:4" ht="15" customHeight="1" x14ac:dyDescent="0.4">
      <c r="A923" s="11" t="s">
        <v>3835</v>
      </c>
      <c r="B923" s="11" t="s">
        <v>3836</v>
      </c>
      <c r="C923" s="11" t="s">
        <v>3837</v>
      </c>
      <c r="D923" s="14" t="s">
        <v>3838</v>
      </c>
    </row>
    <row r="924" spans="1:4" ht="15" customHeight="1" x14ac:dyDescent="0.4">
      <c r="A924" s="11" t="s">
        <v>3839</v>
      </c>
      <c r="B924" s="11" t="s">
        <v>3840</v>
      </c>
      <c r="C924" s="11" t="s">
        <v>3841</v>
      </c>
      <c r="D924" s="14" t="s">
        <v>3842</v>
      </c>
    </row>
    <row r="925" spans="1:4" ht="15" customHeight="1" x14ac:dyDescent="0.4">
      <c r="A925" s="11" t="s">
        <v>3843</v>
      </c>
      <c r="B925" s="11" t="s">
        <v>3844</v>
      </c>
      <c r="C925" s="11" t="s">
        <v>3845</v>
      </c>
      <c r="D925" s="14" t="s">
        <v>3846</v>
      </c>
    </row>
    <row r="926" spans="1:4" ht="15" customHeight="1" x14ac:dyDescent="0.4">
      <c r="A926" s="11" t="s">
        <v>3847</v>
      </c>
      <c r="B926" s="11" t="s">
        <v>3848</v>
      </c>
      <c r="C926" s="11" t="s">
        <v>3849</v>
      </c>
      <c r="D926" s="14" t="s">
        <v>3850</v>
      </c>
    </row>
    <row r="927" spans="1:4" ht="15" customHeight="1" x14ac:dyDescent="0.4">
      <c r="A927" s="11" t="s">
        <v>3851</v>
      </c>
      <c r="B927" s="11" t="s">
        <v>3852</v>
      </c>
      <c r="C927" s="11" t="s">
        <v>3853</v>
      </c>
      <c r="D927" s="14" t="s">
        <v>3854</v>
      </c>
    </row>
    <row r="928" spans="1:4" ht="15" customHeight="1" x14ac:dyDescent="0.4">
      <c r="A928" s="11" t="s">
        <v>3855</v>
      </c>
      <c r="B928" s="11" t="s">
        <v>3856</v>
      </c>
      <c r="C928" s="11" t="s">
        <v>3857</v>
      </c>
      <c r="D928" s="14" t="s">
        <v>3858</v>
      </c>
    </row>
    <row r="929" spans="1:4" ht="15" customHeight="1" x14ac:dyDescent="0.4">
      <c r="A929" s="11" t="s">
        <v>3859</v>
      </c>
      <c r="B929" s="11" t="s">
        <v>3860</v>
      </c>
      <c r="C929" s="11" t="s">
        <v>3861</v>
      </c>
      <c r="D929" s="14" t="s">
        <v>3862</v>
      </c>
    </row>
    <row r="930" spans="1:4" ht="15" customHeight="1" x14ac:dyDescent="0.4">
      <c r="A930" s="11" t="s">
        <v>3863</v>
      </c>
      <c r="B930" s="11" t="s">
        <v>3864</v>
      </c>
      <c r="C930" s="11" t="s">
        <v>3865</v>
      </c>
      <c r="D930" s="14" t="s">
        <v>3866</v>
      </c>
    </row>
    <row r="931" spans="1:4" ht="15" customHeight="1" x14ac:dyDescent="0.4">
      <c r="A931" s="11" t="s">
        <v>3867</v>
      </c>
      <c r="B931" s="11" t="s">
        <v>3868</v>
      </c>
      <c r="C931" s="11" t="s">
        <v>3869</v>
      </c>
      <c r="D931" s="14" t="s">
        <v>3870</v>
      </c>
    </row>
    <row r="932" spans="1:4" ht="15" customHeight="1" x14ac:dyDescent="0.4">
      <c r="A932" s="11" t="s">
        <v>3871</v>
      </c>
      <c r="B932" s="11" t="s">
        <v>3872</v>
      </c>
      <c r="C932" s="11" t="s">
        <v>3873</v>
      </c>
      <c r="D932" s="14" t="s">
        <v>3874</v>
      </c>
    </row>
    <row r="933" spans="1:4" ht="15" customHeight="1" x14ac:dyDescent="0.4">
      <c r="A933" s="11" t="s">
        <v>3875</v>
      </c>
      <c r="B933" s="11" t="s">
        <v>3876</v>
      </c>
      <c r="C933" s="11" t="s">
        <v>3877</v>
      </c>
      <c r="D933" s="14" t="s">
        <v>3878</v>
      </c>
    </row>
    <row r="934" spans="1:4" ht="15" customHeight="1" x14ac:dyDescent="0.4">
      <c r="A934" s="11" t="s">
        <v>3879</v>
      </c>
      <c r="B934" s="11" t="s">
        <v>3880</v>
      </c>
      <c r="C934" s="11" t="s">
        <v>3881</v>
      </c>
      <c r="D934" s="14" t="s">
        <v>3882</v>
      </c>
    </row>
    <row r="935" spans="1:4" ht="15" customHeight="1" x14ac:dyDescent="0.4">
      <c r="A935" s="11" t="s">
        <v>3883</v>
      </c>
      <c r="B935" s="11" t="s">
        <v>3884</v>
      </c>
      <c r="C935" s="11" t="s">
        <v>3885</v>
      </c>
      <c r="D935" s="14" t="s">
        <v>3886</v>
      </c>
    </row>
    <row r="936" spans="1:4" ht="15" customHeight="1" x14ac:dyDescent="0.4">
      <c r="A936" s="11" t="s">
        <v>3887</v>
      </c>
      <c r="B936" s="11" t="s">
        <v>3888</v>
      </c>
      <c r="C936" s="11" t="s">
        <v>3889</v>
      </c>
      <c r="D936" s="14" t="s">
        <v>3890</v>
      </c>
    </row>
    <row r="937" spans="1:4" ht="15" customHeight="1" x14ac:dyDescent="0.4">
      <c r="A937" s="11" t="s">
        <v>3891</v>
      </c>
      <c r="B937" s="11" t="s">
        <v>3892</v>
      </c>
      <c r="C937" s="11" t="s">
        <v>3893</v>
      </c>
      <c r="D937" s="14" t="s">
        <v>3894</v>
      </c>
    </row>
    <row r="938" spans="1:4" ht="15" customHeight="1" x14ac:dyDescent="0.4">
      <c r="A938" s="11" t="s">
        <v>3895</v>
      </c>
      <c r="B938" s="11" t="s">
        <v>3896</v>
      </c>
      <c r="C938" s="11" t="s">
        <v>3897</v>
      </c>
      <c r="D938" s="14" t="s">
        <v>3898</v>
      </c>
    </row>
    <row r="939" spans="1:4" ht="15" customHeight="1" x14ac:dyDescent="0.4">
      <c r="A939" s="11" t="s">
        <v>3899</v>
      </c>
      <c r="B939" s="11" t="s">
        <v>3900</v>
      </c>
      <c r="C939" s="11" t="s">
        <v>3901</v>
      </c>
      <c r="D939" s="14" t="s">
        <v>3902</v>
      </c>
    </row>
    <row r="940" spans="1:4" ht="15" customHeight="1" x14ac:dyDescent="0.4">
      <c r="A940" s="11" t="s">
        <v>3903</v>
      </c>
      <c r="B940" s="11" t="s">
        <v>3904</v>
      </c>
      <c r="C940" s="11" t="s">
        <v>3905</v>
      </c>
      <c r="D940" s="14" t="s">
        <v>3906</v>
      </c>
    </row>
    <row r="941" spans="1:4" ht="15" customHeight="1" x14ac:dyDescent="0.4">
      <c r="A941" s="11" t="s">
        <v>3907</v>
      </c>
      <c r="B941" s="11" t="s">
        <v>3908</v>
      </c>
      <c r="C941" s="11" t="s">
        <v>3909</v>
      </c>
      <c r="D941" s="14" t="s">
        <v>3910</v>
      </c>
    </row>
    <row r="942" spans="1:4" ht="15" customHeight="1" x14ac:dyDescent="0.4">
      <c r="A942" s="11" t="s">
        <v>3911</v>
      </c>
      <c r="B942" s="11" t="s">
        <v>3912</v>
      </c>
      <c r="C942" s="11" t="s">
        <v>3913</v>
      </c>
      <c r="D942" s="14" t="s">
        <v>3914</v>
      </c>
    </row>
    <row r="943" spans="1:4" ht="15" customHeight="1" x14ac:dyDescent="0.4">
      <c r="A943" s="11" t="s">
        <v>3915</v>
      </c>
      <c r="B943" s="11" t="s">
        <v>3916</v>
      </c>
      <c r="C943" s="11" t="s">
        <v>3917</v>
      </c>
      <c r="D943" s="14" t="s">
        <v>3918</v>
      </c>
    </row>
    <row r="944" spans="1:4" ht="15" customHeight="1" x14ac:dyDescent="0.4">
      <c r="A944" s="11" t="s">
        <v>3919</v>
      </c>
      <c r="B944" s="11" t="s">
        <v>3920</v>
      </c>
      <c r="C944" s="11" t="s">
        <v>3921</v>
      </c>
      <c r="D944" s="14" t="s">
        <v>3922</v>
      </c>
    </row>
    <row r="945" spans="1:4" ht="15" customHeight="1" x14ac:dyDescent="0.4">
      <c r="A945" s="11" t="s">
        <v>3923</v>
      </c>
      <c r="B945" s="11" t="s">
        <v>3924</v>
      </c>
      <c r="C945" s="11" t="s">
        <v>3925</v>
      </c>
      <c r="D945" s="14" t="s">
        <v>3926</v>
      </c>
    </row>
    <row r="946" spans="1:4" ht="15" customHeight="1" x14ac:dyDescent="0.4">
      <c r="A946" s="11" t="s">
        <v>3927</v>
      </c>
      <c r="B946" s="11" t="s">
        <v>3928</v>
      </c>
      <c r="C946" s="11" t="s">
        <v>3929</v>
      </c>
      <c r="D946" s="14" t="s">
        <v>3930</v>
      </c>
    </row>
    <row r="947" spans="1:4" ht="15" customHeight="1" x14ac:dyDescent="0.4">
      <c r="A947" s="11" t="s">
        <v>3931</v>
      </c>
      <c r="B947" s="11" t="s">
        <v>3932</v>
      </c>
      <c r="C947" s="11" t="s">
        <v>3933</v>
      </c>
      <c r="D947" s="14" t="s">
        <v>3934</v>
      </c>
    </row>
    <row r="948" spans="1:4" ht="15" customHeight="1" x14ac:dyDescent="0.4">
      <c r="A948" s="11" t="s">
        <v>3935</v>
      </c>
      <c r="B948" s="11" t="s">
        <v>3936</v>
      </c>
      <c r="C948" s="11" t="s">
        <v>3937</v>
      </c>
      <c r="D948" s="14" t="s">
        <v>3938</v>
      </c>
    </row>
    <row r="949" spans="1:4" ht="15" customHeight="1" x14ac:dyDescent="0.4">
      <c r="A949" s="11" t="s">
        <v>3939</v>
      </c>
      <c r="B949" s="11" t="s">
        <v>3940</v>
      </c>
      <c r="C949" s="11" t="s">
        <v>3941</v>
      </c>
      <c r="D949" s="14" t="s">
        <v>3942</v>
      </c>
    </row>
    <row r="950" spans="1:4" ht="15" customHeight="1" x14ac:dyDescent="0.4">
      <c r="A950" s="11" t="s">
        <v>3943</v>
      </c>
      <c r="B950" s="11" t="s">
        <v>3944</v>
      </c>
      <c r="C950" s="11" t="s">
        <v>3945</v>
      </c>
      <c r="D950" s="14" t="s">
        <v>3946</v>
      </c>
    </row>
    <row r="951" spans="1:4" ht="15" customHeight="1" x14ac:dyDescent="0.4">
      <c r="A951" s="11" t="s">
        <v>3947</v>
      </c>
      <c r="B951" s="11" t="s">
        <v>3948</v>
      </c>
      <c r="C951" s="11" t="s">
        <v>3949</v>
      </c>
      <c r="D951" s="14" t="s">
        <v>3950</v>
      </c>
    </row>
    <row r="952" spans="1:4" ht="15" customHeight="1" x14ac:dyDescent="0.4">
      <c r="A952" s="11" t="s">
        <v>3951</v>
      </c>
      <c r="B952" s="11" t="s">
        <v>3952</v>
      </c>
      <c r="C952" s="11" t="s">
        <v>3953</v>
      </c>
      <c r="D952" s="14" t="s">
        <v>3954</v>
      </c>
    </row>
    <row r="953" spans="1:4" ht="15" customHeight="1" x14ac:dyDescent="0.4">
      <c r="A953" s="11" t="s">
        <v>3955</v>
      </c>
      <c r="B953" s="11" t="s">
        <v>3956</v>
      </c>
      <c r="C953" s="11" t="s">
        <v>3957</v>
      </c>
      <c r="D953" s="14" t="s">
        <v>3958</v>
      </c>
    </row>
    <row r="954" spans="1:4" ht="15" customHeight="1" x14ac:dyDescent="0.4">
      <c r="A954" s="11" t="s">
        <v>3959</v>
      </c>
      <c r="B954" s="11" t="s">
        <v>3960</v>
      </c>
      <c r="C954" s="11" t="s">
        <v>3961</v>
      </c>
      <c r="D954" s="14" t="s">
        <v>3962</v>
      </c>
    </row>
    <row r="955" spans="1:4" ht="15" customHeight="1" x14ac:dyDescent="0.4">
      <c r="A955" s="11" t="s">
        <v>3963</v>
      </c>
      <c r="B955" s="11" t="s">
        <v>3964</v>
      </c>
      <c r="C955" s="11" t="s">
        <v>3965</v>
      </c>
      <c r="D955" s="14" t="s">
        <v>3966</v>
      </c>
    </row>
    <row r="956" spans="1:4" ht="15" customHeight="1" x14ac:dyDescent="0.4">
      <c r="A956" s="11" t="s">
        <v>3967</v>
      </c>
      <c r="B956" s="11" t="s">
        <v>3968</v>
      </c>
      <c r="C956" s="11" t="s">
        <v>3969</v>
      </c>
      <c r="D956" s="14" t="s">
        <v>3970</v>
      </c>
    </row>
    <row r="957" spans="1:4" ht="15" customHeight="1" x14ac:dyDescent="0.4">
      <c r="A957" s="11" t="s">
        <v>3971</v>
      </c>
      <c r="B957" s="11" t="s">
        <v>3972</v>
      </c>
      <c r="C957" s="11" t="s">
        <v>3973</v>
      </c>
      <c r="D957" s="14" t="s">
        <v>3974</v>
      </c>
    </row>
    <row r="958" spans="1:4" ht="15" customHeight="1" x14ac:dyDescent="0.4">
      <c r="A958" s="11" t="s">
        <v>3975</v>
      </c>
      <c r="B958" s="11" t="s">
        <v>3976</v>
      </c>
      <c r="C958" s="11" t="s">
        <v>3977</v>
      </c>
      <c r="D958" s="14" t="s">
        <v>3978</v>
      </c>
    </row>
    <row r="959" spans="1:4" ht="15" customHeight="1" x14ac:dyDescent="0.4">
      <c r="A959" s="11" t="s">
        <v>3979</v>
      </c>
      <c r="B959" s="11" t="s">
        <v>3980</v>
      </c>
      <c r="C959" s="11" t="s">
        <v>3981</v>
      </c>
      <c r="D959" s="14" t="s">
        <v>3982</v>
      </c>
    </row>
    <row r="960" spans="1:4" ht="15" customHeight="1" x14ac:dyDescent="0.4">
      <c r="A960" s="11" t="s">
        <v>3983</v>
      </c>
      <c r="B960" s="11" t="s">
        <v>3984</v>
      </c>
      <c r="C960" s="11" t="s">
        <v>3985</v>
      </c>
      <c r="D960" s="14" t="s">
        <v>3986</v>
      </c>
    </row>
    <row r="961" spans="1:4" ht="15" customHeight="1" x14ac:dyDescent="0.4">
      <c r="A961" s="11" t="s">
        <v>3987</v>
      </c>
      <c r="B961" s="11" t="s">
        <v>3988</v>
      </c>
      <c r="C961" s="11" t="s">
        <v>3989</v>
      </c>
      <c r="D961" s="14" t="s">
        <v>3990</v>
      </c>
    </row>
    <row r="962" spans="1:4" ht="15" customHeight="1" x14ac:dyDescent="0.4">
      <c r="A962" s="11" t="s">
        <v>3991</v>
      </c>
      <c r="B962" s="11" t="s">
        <v>3992</v>
      </c>
      <c r="C962" s="11" t="s">
        <v>3993</v>
      </c>
      <c r="D962" s="14" t="s">
        <v>3994</v>
      </c>
    </row>
    <row r="963" spans="1:4" ht="15" customHeight="1" x14ac:dyDescent="0.4">
      <c r="A963" s="11" t="s">
        <v>3995</v>
      </c>
      <c r="B963" s="11" t="s">
        <v>3996</v>
      </c>
      <c r="C963" s="11" t="s">
        <v>3997</v>
      </c>
      <c r="D963" s="14" t="s">
        <v>3998</v>
      </c>
    </row>
    <row r="964" spans="1:4" ht="15" customHeight="1" x14ac:dyDescent="0.4">
      <c r="A964" s="11" t="s">
        <v>3999</v>
      </c>
      <c r="B964" s="11" t="s">
        <v>4000</v>
      </c>
      <c r="C964" s="11" t="s">
        <v>4001</v>
      </c>
      <c r="D964" s="14" t="s">
        <v>4002</v>
      </c>
    </row>
    <row r="965" spans="1:4" ht="15" customHeight="1" x14ac:dyDescent="0.4">
      <c r="A965" s="11" t="s">
        <v>4003</v>
      </c>
      <c r="B965" s="11" t="s">
        <v>4004</v>
      </c>
      <c r="C965" s="11" t="s">
        <v>4005</v>
      </c>
      <c r="D965" s="14" t="s">
        <v>4006</v>
      </c>
    </row>
    <row r="966" spans="1:4" ht="15" customHeight="1" x14ac:dyDescent="0.4">
      <c r="A966" s="11" t="s">
        <v>4007</v>
      </c>
      <c r="B966" s="11" t="s">
        <v>4008</v>
      </c>
      <c r="C966" s="11" t="s">
        <v>4009</v>
      </c>
      <c r="D966" s="14" t="s">
        <v>4010</v>
      </c>
    </row>
    <row r="967" spans="1:4" ht="15" customHeight="1" x14ac:dyDescent="0.4">
      <c r="A967" s="11" t="s">
        <v>4011</v>
      </c>
      <c r="B967" s="11" t="s">
        <v>4012</v>
      </c>
      <c r="C967" s="11" t="s">
        <v>4013</v>
      </c>
      <c r="D967" s="14" t="s">
        <v>4014</v>
      </c>
    </row>
    <row r="968" spans="1:4" ht="15" customHeight="1" x14ac:dyDescent="0.4">
      <c r="A968" s="11" t="s">
        <v>4015</v>
      </c>
      <c r="B968" s="11" t="s">
        <v>4016</v>
      </c>
      <c r="C968" s="11" t="s">
        <v>4017</v>
      </c>
      <c r="D968" s="14" t="s">
        <v>4018</v>
      </c>
    </row>
    <row r="969" spans="1:4" ht="15" customHeight="1" x14ac:dyDescent="0.4">
      <c r="A969" s="11" t="s">
        <v>4019</v>
      </c>
      <c r="B969" s="11" t="s">
        <v>4020</v>
      </c>
      <c r="C969" s="11" t="s">
        <v>4021</v>
      </c>
      <c r="D969" s="14" t="s">
        <v>4022</v>
      </c>
    </row>
    <row r="970" spans="1:4" ht="15" customHeight="1" x14ac:dyDescent="0.4">
      <c r="A970" s="11" t="s">
        <v>4023</v>
      </c>
      <c r="B970" s="11" t="s">
        <v>4024</v>
      </c>
      <c r="C970" s="11" t="s">
        <v>4025</v>
      </c>
      <c r="D970" s="14" t="s">
        <v>4026</v>
      </c>
    </row>
    <row r="971" spans="1:4" ht="15" customHeight="1" x14ac:dyDescent="0.4">
      <c r="A971" s="11" t="s">
        <v>4027</v>
      </c>
      <c r="B971" s="11" t="s">
        <v>4028</v>
      </c>
      <c r="C971" s="11" t="s">
        <v>4029</v>
      </c>
      <c r="D971" s="14" t="s">
        <v>4030</v>
      </c>
    </row>
    <row r="972" spans="1:4" ht="15" customHeight="1" x14ac:dyDescent="0.4">
      <c r="A972" s="11" t="s">
        <v>4031</v>
      </c>
      <c r="B972" s="11" t="s">
        <v>4032</v>
      </c>
      <c r="C972" s="11" t="s">
        <v>4033</v>
      </c>
      <c r="D972" s="14" t="s">
        <v>4034</v>
      </c>
    </row>
    <row r="973" spans="1:4" ht="15" customHeight="1" x14ac:dyDescent="0.4">
      <c r="A973" s="11" t="s">
        <v>4035</v>
      </c>
      <c r="B973" s="11" t="s">
        <v>4036</v>
      </c>
      <c r="C973" s="11" t="s">
        <v>4037</v>
      </c>
      <c r="D973" s="14" t="s">
        <v>4038</v>
      </c>
    </row>
    <row r="974" spans="1:4" ht="15" customHeight="1" x14ac:dyDescent="0.4">
      <c r="A974" s="11" t="s">
        <v>4039</v>
      </c>
      <c r="B974" s="11" t="s">
        <v>4040</v>
      </c>
      <c r="C974" s="11" t="s">
        <v>4041</v>
      </c>
      <c r="D974" s="14" t="s">
        <v>4042</v>
      </c>
    </row>
    <row r="975" spans="1:4" ht="15" customHeight="1" x14ac:dyDescent="0.4">
      <c r="A975" s="11" t="s">
        <v>4043</v>
      </c>
      <c r="B975" s="11" t="s">
        <v>4044</v>
      </c>
      <c r="C975" s="11" t="s">
        <v>4045</v>
      </c>
      <c r="D975" s="14" t="s">
        <v>4046</v>
      </c>
    </row>
    <row r="976" spans="1:4" ht="15" customHeight="1" x14ac:dyDescent="0.4">
      <c r="A976" s="11" t="s">
        <v>4047</v>
      </c>
      <c r="B976" s="11" t="s">
        <v>4048</v>
      </c>
      <c r="C976" s="11" t="s">
        <v>4049</v>
      </c>
      <c r="D976" s="14" t="s">
        <v>4050</v>
      </c>
    </row>
    <row r="977" spans="1:4" ht="15" customHeight="1" x14ac:dyDescent="0.4">
      <c r="A977" s="11" t="s">
        <v>4051</v>
      </c>
      <c r="B977" s="11" t="s">
        <v>4052</v>
      </c>
      <c r="C977" s="11" t="s">
        <v>4053</v>
      </c>
      <c r="D977" s="14" t="s">
        <v>4054</v>
      </c>
    </row>
    <row r="978" spans="1:4" ht="15" customHeight="1" x14ac:dyDescent="0.4">
      <c r="A978" s="11" t="s">
        <v>4055</v>
      </c>
      <c r="B978" s="11" t="s">
        <v>4056</v>
      </c>
      <c r="C978" s="11" t="s">
        <v>4057</v>
      </c>
      <c r="D978" s="14" t="s">
        <v>4058</v>
      </c>
    </row>
    <row r="979" spans="1:4" ht="15" customHeight="1" x14ac:dyDescent="0.4">
      <c r="A979" s="11" t="s">
        <v>4059</v>
      </c>
      <c r="B979" s="11" t="s">
        <v>4060</v>
      </c>
      <c r="C979" s="11" t="s">
        <v>4061</v>
      </c>
      <c r="D979" s="14" t="s">
        <v>4058</v>
      </c>
    </row>
    <row r="980" spans="1:4" ht="15" customHeight="1" x14ac:dyDescent="0.4">
      <c r="A980" s="11" t="s">
        <v>4062</v>
      </c>
      <c r="B980" s="11" t="s">
        <v>4063</v>
      </c>
      <c r="C980" s="11" t="s">
        <v>4064</v>
      </c>
      <c r="D980" s="14" t="s">
        <v>4065</v>
      </c>
    </row>
    <row r="981" spans="1:4" ht="15" customHeight="1" x14ac:dyDescent="0.4">
      <c r="A981" s="11" t="s">
        <v>4066</v>
      </c>
      <c r="B981" s="11" t="s">
        <v>4067</v>
      </c>
      <c r="C981" s="11" t="s">
        <v>4068</v>
      </c>
      <c r="D981" s="14" t="s">
        <v>4069</v>
      </c>
    </row>
    <row r="982" spans="1:4" ht="15" customHeight="1" x14ac:dyDescent="0.4">
      <c r="A982" s="11" t="s">
        <v>4070</v>
      </c>
      <c r="B982" s="11" t="s">
        <v>4071</v>
      </c>
      <c r="C982" s="11" t="s">
        <v>4072</v>
      </c>
      <c r="D982" s="14" t="s">
        <v>4073</v>
      </c>
    </row>
    <row r="983" spans="1:4" ht="15" customHeight="1" x14ac:dyDescent="0.4">
      <c r="A983" s="11" t="s">
        <v>4074</v>
      </c>
      <c r="B983" s="11" t="s">
        <v>4075</v>
      </c>
      <c r="C983" s="11" t="s">
        <v>4076</v>
      </c>
      <c r="D983" s="14" t="s">
        <v>4077</v>
      </c>
    </row>
    <row r="984" spans="1:4" ht="15" customHeight="1" x14ac:dyDescent="0.4">
      <c r="A984" s="11" t="s">
        <v>4078</v>
      </c>
      <c r="B984" s="11" t="s">
        <v>4079</v>
      </c>
      <c r="C984" s="11" t="s">
        <v>4080</v>
      </c>
      <c r="D984" s="14" t="s">
        <v>4081</v>
      </c>
    </row>
    <row r="985" spans="1:4" ht="15" customHeight="1" x14ac:dyDescent="0.4">
      <c r="A985" s="11" t="s">
        <v>4082</v>
      </c>
      <c r="B985" s="11" t="s">
        <v>4083</v>
      </c>
      <c r="C985" s="11" t="s">
        <v>4084</v>
      </c>
      <c r="D985" s="14" t="s">
        <v>4085</v>
      </c>
    </row>
    <row r="986" spans="1:4" ht="15" customHeight="1" x14ac:dyDescent="0.4">
      <c r="A986" s="11" t="s">
        <v>4086</v>
      </c>
      <c r="B986" s="11" t="s">
        <v>4087</v>
      </c>
      <c r="C986" s="11" t="s">
        <v>4088</v>
      </c>
      <c r="D986" s="14" t="s">
        <v>4089</v>
      </c>
    </row>
    <row r="987" spans="1:4" ht="15" customHeight="1" x14ac:dyDescent="0.4">
      <c r="A987" s="11" t="s">
        <v>4090</v>
      </c>
      <c r="B987" s="11" t="s">
        <v>4091</v>
      </c>
      <c r="C987" s="11" t="s">
        <v>4092</v>
      </c>
      <c r="D987" s="14" t="s">
        <v>4093</v>
      </c>
    </row>
    <row r="988" spans="1:4" ht="15" customHeight="1" x14ac:dyDescent="0.4">
      <c r="A988" s="11" t="s">
        <v>4094</v>
      </c>
      <c r="B988" s="11" t="s">
        <v>4095</v>
      </c>
      <c r="C988" s="11" t="s">
        <v>4096</v>
      </c>
      <c r="D988" s="14" t="s">
        <v>4097</v>
      </c>
    </row>
    <row r="989" spans="1:4" ht="15" customHeight="1" x14ac:dyDescent="0.4">
      <c r="A989" s="11" t="s">
        <v>4098</v>
      </c>
      <c r="B989" s="11" t="s">
        <v>4099</v>
      </c>
      <c r="C989" s="11" t="s">
        <v>4100</v>
      </c>
      <c r="D989" s="14" t="s">
        <v>4101</v>
      </c>
    </row>
    <row r="990" spans="1:4" ht="15" customHeight="1" x14ac:dyDescent="0.4">
      <c r="A990" s="11" t="s">
        <v>4102</v>
      </c>
      <c r="B990" s="11" t="s">
        <v>4103</v>
      </c>
      <c r="C990" s="11" t="s">
        <v>4104</v>
      </c>
      <c r="D990" s="14" t="s">
        <v>4105</v>
      </c>
    </row>
    <row r="991" spans="1:4" ht="15" customHeight="1" x14ac:dyDescent="0.4">
      <c r="A991" s="11" t="s">
        <v>4106</v>
      </c>
      <c r="B991" s="11" t="s">
        <v>4107</v>
      </c>
      <c r="C991" s="11" t="s">
        <v>4108</v>
      </c>
      <c r="D991" s="14" t="s">
        <v>4109</v>
      </c>
    </row>
    <row r="992" spans="1:4" ht="15" customHeight="1" x14ac:dyDescent="0.4">
      <c r="A992" s="11" t="s">
        <v>4110</v>
      </c>
      <c r="B992" s="11" t="s">
        <v>4111</v>
      </c>
      <c r="C992" s="11" t="s">
        <v>4112</v>
      </c>
      <c r="D992" s="14" t="s">
        <v>4113</v>
      </c>
    </row>
    <row r="993" spans="1:4" ht="15" customHeight="1" x14ac:dyDescent="0.4">
      <c r="A993" s="11" t="s">
        <v>4114</v>
      </c>
      <c r="B993" s="11" t="s">
        <v>4115</v>
      </c>
      <c r="C993" s="11" t="s">
        <v>4116</v>
      </c>
      <c r="D993" s="14" t="s">
        <v>4117</v>
      </c>
    </row>
    <row r="994" spans="1:4" ht="15" customHeight="1" x14ac:dyDescent="0.4">
      <c r="A994" s="11" t="s">
        <v>4118</v>
      </c>
      <c r="B994" s="11" t="s">
        <v>4119</v>
      </c>
      <c r="C994" s="11" t="s">
        <v>4120</v>
      </c>
      <c r="D994" s="14" t="s">
        <v>4121</v>
      </c>
    </row>
    <row r="995" spans="1:4" ht="15" customHeight="1" x14ac:dyDescent="0.4">
      <c r="A995" s="11" t="s">
        <v>4122</v>
      </c>
      <c r="B995" s="11" t="s">
        <v>4123</v>
      </c>
      <c r="C995" s="11" t="s">
        <v>4124</v>
      </c>
      <c r="D995" s="14" t="s">
        <v>4125</v>
      </c>
    </row>
    <row r="996" spans="1:4" ht="15" customHeight="1" x14ac:dyDescent="0.4">
      <c r="A996" s="11" t="s">
        <v>4126</v>
      </c>
      <c r="B996" s="11" t="s">
        <v>4127</v>
      </c>
      <c r="C996" s="11" t="s">
        <v>4128</v>
      </c>
      <c r="D996" s="14" t="s">
        <v>4129</v>
      </c>
    </row>
    <row r="997" spans="1:4" ht="15" customHeight="1" x14ac:dyDescent="0.4">
      <c r="A997" s="11" t="s">
        <v>4130</v>
      </c>
      <c r="B997" s="11" t="s">
        <v>4131</v>
      </c>
      <c r="C997" s="11" t="s">
        <v>4132</v>
      </c>
      <c r="D997" s="14" t="s">
        <v>4129</v>
      </c>
    </row>
    <row r="998" spans="1:4" ht="15" customHeight="1" x14ac:dyDescent="0.4">
      <c r="A998" s="11" t="s">
        <v>4133</v>
      </c>
      <c r="B998" s="11" t="s">
        <v>4134</v>
      </c>
      <c r="C998" s="11" t="s">
        <v>4135</v>
      </c>
      <c r="D998" s="14" t="s">
        <v>4136</v>
      </c>
    </row>
    <row r="999" spans="1:4" ht="15" customHeight="1" x14ac:dyDescent="0.4">
      <c r="A999" s="11" t="s">
        <v>4137</v>
      </c>
      <c r="B999" s="11" t="s">
        <v>4138</v>
      </c>
      <c r="C999" s="11" t="s">
        <v>4139</v>
      </c>
      <c r="D999" s="14" t="s">
        <v>4140</v>
      </c>
    </row>
    <row r="1000" spans="1:4" ht="15" customHeight="1" x14ac:dyDescent="0.4">
      <c r="A1000" s="11" t="s">
        <v>4141</v>
      </c>
      <c r="B1000" s="11" t="s">
        <v>4142</v>
      </c>
      <c r="C1000" s="11" t="s">
        <v>4143</v>
      </c>
      <c r="D1000" s="14" t="s">
        <v>4144</v>
      </c>
    </row>
    <row r="1001" spans="1:4" ht="15" customHeight="1" x14ac:dyDescent="0.4">
      <c r="A1001" s="11" t="s">
        <v>4145</v>
      </c>
      <c r="B1001" s="11" t="s">
        <v>4146</v>
      </c>
      <c r="C1001" s="11" t="s">
        <v>4147</v>
      </c>
      <c r="D1001" s="14" t="s">
        <v>4148</v>
      </c>
    </row>
    <row r="1002" spans="1:4" ht="15" customHeight="1" x14ac:dyDescent="0.4">
      <c r="A1002" s="11" t="s">
        <v>4149</v>
      </c>
      <c r="B1002" s="11" t="s">
        <v>4150</v>
      </c>
      <c r="C1002" s="11" t="s">
        <v>4151</v>
      </c>
      <c r="D1002" s="14" t="s">
        <v>4148</v>
      </c>
    </row>
    <row r="1003" spans="1:4" ht="15" customHeight="1" x14ac:dyDescent="0.4">
      <c r="A1003" s="11" t="s">
        <v>4152</v>
      </c>
      <c r="B1003" s="11" t="s">
        <v>4153</v>
      </c>
      <c r="C1003" s="11" t="s">
        <v>4154</v>
      </c>
      <c r="D1003" s="14" t="s">
        <v>4155</v>
      </c>
    </row>
    <row r="1004" spans="1:4" ht="15" customHeight="1" x14ac:dyDescent="0.4">
      <c r="A1004" s="11" t="s">
        <v>4156</v>
      </c>
      <c r="B1004" s="11" t="s">
        <v>4157</v>
      </c>
      <c r="C1004" s="11" t="s">
        <v>4158</v>
      </c>
      <c r="D1004" s="14" t="s">
        <v>4159</v>
      </c>
    </row>
    <row r="1005" spans="1:4" ht="15" customHeight="1" x14ac:dyDescent="0.4">
      <c r="A1005" s="11" t="s">
        <v>4160</v>
      </c>
      <c r="B1005" s="11" t="s">
        <v>4161</v>
      </c>
      <c r="C1005" s="11" t="s">
        <v>4162</v>
      </c>
      <c r="D1005" s="14" t="s">
        <v>4163</v>
      </c>
    </row>
    <row r="1006" spans="1:4" ht="15" customHeight="1" x14ac:dyDescent="0.4">
      <c r="A1006" s="11" t="s">
        <v>4164</v>
      </c>
      <c r="B1006" s="11" t="s">
        <v>4165</v>
      </c>
      <c r="C1006" s="11" t="s">
        <v>4166</v>
      </c>
      <c r="D1006" s="14" t="s">
        <v>4167</v>
      </c>
    </row>
    <row r="1007" spans="1:4" ht="15" customHeight="1" x14ac:dyDescent="0.4">
      <c r="A1007" s="11" t="s">
        <v>4168</v>
      </c>
      <c r="B1007" s="11" t="s">
        <v>4169</v>
      </c>
      <c r="C1007" s="11" t="s">
        <v>4170</v>
      </c>
      <c r="D1007" s="14" t="s">
        <v>4171</v>
      </c>
    </row>
    <row r="1008" spans="1:4" ht="15" customHeight="1" x14ac:dyDescent="0.4">
      <c r="A1008" s="11" t="s">
        <v>4172</v>
      </c>
      <c r="B1008" s="11" t="s">
        <v>4173</v>
      </c>
      <c r="C1008" s="11" t="s">
        <v>4174</v>
      </c>
      <c r="D1008" s="14" t="s">
        <v>4175</v>
      </c>
    </row>
    <row r="1009" spans="1:4" ht="15" customHeight="1" x14ac:dyDescent="0.4">
      <c r="A1009" s="11" t="s">
        <v>4176</v>
      </c>
      <c r="B1009" s="11" t="s">
        <v>4177</v>
      </c>
      <c r="C1009" s="11" t="s">
        <v>4178</v>
      </c>
      <c r="D1009" s="14" t="s">
        <v>4179</v>
      </c>
    </row>
    <row r="1010" spans="1:4" ht="15" customHeight="1" x14ac:dyDescent="0.4">
      <c r="A1010" s="11" t="s">
        <v>4180</v>
      </c>
      <c r="B1010" s="11" t="s">
        <v>4181</v>
      </c>
      <c r="C1010" s="11" t="s">
        <v>4182</v>
      </c>
      <c r="D1010" s="14" t="s">
        <v>4183</v>
      </c>
    </row>
    <row r="1011" spans="1:4" ht="15" customHeight="1" x14ac:dyDescent="0.4">
      <c r="A1011" s="11" t="s">
        <v>4184</v>
      </c>
      <c r="B1011" s="11" t="s">
        <v>4185</v>
      </c>
      <c r="C1011" s="11" t="s">
        <v>4186</v>
      </c>
      <c r="D1011" s="14" t="s">
        <v>4187</v>
      </c>
    </row>
    <row r="1012" spans="1:4" ht="15" customHeight="1" x14ac:dyDescent="0.4">
      <c r="A1012" s="11" t="s">
        <v>4188</v>
      </c>
      <c r="B1012" s="11" t="s">
        <v>4189</v>
      </c>
      <c r="C1012" s="11" t="s">
        <v>4190</v>
      </c>
      <c r="D1012" s="14" t="s">
        <v>4191</v>
      </c>
    </row>
    <row r="1013" spans="1:4" ht="15" customHeight="1" x14ac:dyDescent="0.4">
      <c r="A1013" s="11" t="s">
        <v>4192</v>
      </c>
      <c r="B1013" s="11" t="s">
        <v>4193</v>
      </c>
      <c r="C1013" s="11" t="s">
        <v>4194</v>
      </c>
      <c r="D1013" s="14" t="s">
        <v>4191</v>
      </c>
    </row>
    <row r="1014" spans="1:4" ht="15" customHeight="1" x14ac:dyDescent="0.4">
      <c r="A1014" s="11" t="s">
        <v>4195</v>
      </c>
      <c r="B1014" s="11" t="s">
        <v>4196</v>
      </c>
      <c r="C1014" s="11" t="s">
        <v>4197</v>
      </c>
      <c r="D1014" s="14" t="s">
        <v>4198</v>
      </c>
    </row>
    <row r="1015" spans="1:4" ht="15" customHeight="1" x14ac:dyDescent="0.4">
      <c r="A1015" s="11" t="s">
        <v>4199</v>
      </c>
      <c r="B1015" s="11" t="s">
        <v>4200</v>
      </c>
      <c r="C1015" s="11" t="s">
        <v>4201</v>
      </c>
      <c r="D1015" s="14" t="s">
        <v>4202</v>
      </c>
    </row>
    <row r="1016" spans="1:4" ht="15" customHeight="1" x14ac:dyDescent="0.4">
      <c r="A1016" s="11" t="s">
        <v>4203</v>
      </c>
      <c r="B1016" s="11" t="s">
        <v>4204</v>
      </c>
      <c r="C1016" s="11" t="s">
        <v>4205</v>
      </c>
      <c r="D1016" s="14" t="s">
        <v>4206</v>
      </c>
    </row>
    <row r="1017" spans="1:4" ht="15" customHeight="1" x14ac:dyDescent="0.4">
      <c r="A1017" s="11" t="s">
        <v>4207</v>
      </c>
      <c r="B1017" s="11" t="s">
        <v>4208</v>
      </c>
      <c r="C1017" s="11" t="s">
        <v>4209</v>
      </c>
      <c r="D1017" s="14" t="s">
        <v>4210</v>
      </c>
    </row>
    <row r="1018" spans="1:4" ht="15" customHeight="1" x14ac:dyDescent="0.4">
      <c r="A1018" s="11" t="s">
        <v>4211</v>
      </c>
      <c r="B1018" s="11" t="s">
        <v>4212</v>
      </c>
      <c r="C1018" s="11" t="s">
        <v>4213</v>
      </c>
      <c r="D1018" s="14" t="s">
        <v>4214</v>
      </c>
    </row>
    <row r="1019" spans="1:4" ht="15" customHeight="1" x14ac:dyDescent="0.4">
      <c r="A1019" s="11" t="s">
        <v>4215</v>
      </c>
      <c r="B1019" s="11" t="s">
        <v>4216</v>
      </c>
      <c r="C1019" s="11" t="s">
        <v>4217</v>
      </c>
      <c r="D1019" s="14" t="s">
        <v>4218</v>
      </c>
    </row>
    <row r="1020" spans="1:4" ht="15" customHeight="1" x14ac:dyDescent="0.4">
      <c r="A1020" s="11" t="s">
        <v>4219</v>
      </c>
      <c r="B1020" s="11" t="s">
        <v>4220</v>
      </c>
      <c r="C1020" s="11" t="s">
        <v>4221</v>
      </c>
      <c r="D1020" s="14" t="s">
        <v>4222</v>
      </c>
    </row>
    <row r="1021" spans="1:4" ht="15" customHeight="1" x14ac:dyDescent="0.4">
      <c r="A1021" s="11" t="s">
        <v>4223</v>
      </c>
      <c r="B1021" s="11" t="s">
        <v>4224</v>
      </c>
      <c r="C1021" s="11" t="s">
        <v>4225</v>
      </c>
      <c r="D1021" s="14" t="s">
        <v>4226</v>
      </c>
    </row>
    <row r="1022" spans="1:4" ht="15" customHeight="1" x14ac:dyDescent="0.4">
      <c r="A1022" s="11" t="s">
        <v>4227</v>
      </c>
      <c r="B1022" s="11" t="s">
        <v>4228</v>
      </c>
      <c r="C1022" s="11" t="s">
        <v>4229</v>
      </c>
      <c r="D1022" s="14" t="s">
        <v>4230</v>
      </c>
    </row>
    <row r="1023" spans="1:4" ht="15" customHeight="1" x14ac:dyDescent="0.4">
      <c r="A1023" s="11" t="s">
        <v>4231</v>
      </c>
      <c r="B1023" s="11" t="s">
        <v>4232</v>
      </c>
      <c r="C1023" s="11" t="s">
        <v>4233</v>
      </c>
      <c r="D1023" s="14" t="s">
        <v>4234</v>
      </c>
    </row>
    <row r="1024" spans="1:4" ht="15" customHeight="1" x14ac:dyDescent="0.4">
      <c r="A1024" s="11" t="s">
        <v>4235</v>
      </c>
      <c r="B1024" s="11" t="s">
        <v>4236</v>
      </c>
      <c r="C1024" s="11" t="s">
        <v>4237</v>
      </c>
      <c r="D1024" s="14" t="s">
        <v>4238</v>
      </c>
    </row>
    <row r="1025" spans="1:4" ht="15" customHeight="1" x14ac:dyDescent="0.4">
      <c r="A1025" s="11" t="s">
        <v>4239</v>
      </c>
      <c r="B1025" s="11" t="s">
        <v>4240</v>
      </c>
      <c r="C1025" s="11" t="s">
        <v>4241</v>
      </c>
      <c r="D1025" s="14" t="s">
        <v>4242</v>
      </c>
    </row>
    <row r="1026" spans="1:4" ht="15" customHeight="1" x14ac:dyDescent="0.4">
      <c r="A1026" s="11" t="s">
        <v>4243</v>
      </c>
      <c r="B1026" s="11" t="s">
        <v>4244</v>
      </c>
      <c r="C1026" s="11" t="s">
        <v>4245</v>
      </c>
      <c r="D1026" s="14" t="s">
        <v>4246</v>
      </c>
    </row>
    <row r="1027" spans="1:4" ht="15" customHeight="1" x14ac:dyDescent="0.4">
      <c r="A1027" s="11" t="s">
        <v>4247</v>
      </c>
      <c r="B1027" s="11" t="s">
        <v>4248</v>
      </c>
      <c r="C1027" s="11" t="s">
        <v>4249</v>
      </c>
      <c r="D1027" s="14" t="s">
        <v>4250</v>
      </c>
    </row>
    <row r="1028" spans="1:4" ht="15" customHeight="1" x14ac:dyDescent="0.4">
      <c r="A1028" s="11" t="s">
        <v>4251</v>
      </c>
      <c r="B1028" s="11" t="s">
        <v>4252</v>
      </c>
      <c r="C1028" s="11" t="s">
        <v>4253</v>
      </c>
      <c r="D1028" s="14" t="s">
        <v>4254</v>
      </c>
    </row>
    <row r="1029" spans="1:4" ht="15" customHeight="1" x14ac:dyDescent="0.4">
      <c r="A1029" s="11" t="s">
        <v>4255</v>
      </c>
      <c r="B1029" s="11" t="s">
        <v>4256</v>
      </c>
      <c r="C1029" s="11" t="s">
        <v>4257</v>
      </c>
      <c r="D1029" s="14" t="s">
        <v>4258</v>
      </c>
    </row>
    <row r="1030" spans="1:4" ht="15" customHeight="1" x14ac:dyDescent="0.4">
      <c r="A1030" s="11" t="s">
        <v>4259</v>
      </c>
      <c r="B1030" s="11" t="s">
        <v>4260</v>
      </c>
      <c r="C1030" s="11" t="s">
        <v>4261</v>
      </c>
      <c r="D1030" s="14" t="s">
        <v>4262</v>
      </c>
    </row>
    <row r="1031" spans="1:4" ht="15" customHeight="1" x14ac:dyDescent="0.4">
      <c r="A1031" s="11" t="s">
        <v>4263</v>
      </c>
      <c r="B1031" s="11" t="s">
        <v>4264</v>
      </c>
      <c r="C1031" s="11" t="s">
        <v>4265</v>
      </c>
      <c r="D1031" s="14" t="s">
        <v>4266</v>
      </c>
    </row>
    <row r="1032" spans="1:4" ht="15" customHeight="1" x14ac:dyDescent="0.4">
      <c r="A1032" s="11" t="s">
        <v>4267</v>
      </c>
      <c r="B1032" s="11" t="s">
        <v>4268</v>
      </c>
      <c r="C1032" s="11" t="s">
        <v>4269</v>
      </c>
      <c r="D1032" s="14" t="s">
        <v>4270</v>
      </c>
    </row>
    <row r="1033" spans="1:4" ht="15" customHeight="1" x14ac:dyDescent="0.4">
      <c r="A1033" s="11" t="s">
        <v>4271</v>
      </c>
      <c r="B1033" s="11" t="s">
        <v>4272</v>
      </c>
      <c r="C1033" s="11" t="s">
        <v>4273</v>
      </c>
      <c r="D1033" s="14" t="s">
        <v>4274</v>
      </c>
    </row>
    <row r="1034" spans="1:4" ht="15" customHeight="1" x14ac:dyDescent="0.4">
      <c r="A1034" s="11" t="s">
        <v>4275</v>
      </c>
      <c r="B1034" s="11" t="s">
        <v>4276</v>
      </c>
      <c r="C1034" s="11" t="s">
        <v>4277</v>
      </c>
      <c r="D1034" s="14" t="s">
        <v>4278</v>
      </c>
    </row>
    <row r="1035" spans="1:4" ht="15" customHeight="1" x14ac:dyDescent="0.4">
      <c r="A1035" s="11" t="s">
        <v>4279</v>
      </c>
      <c r="B1035" s="11" t="s">
        <v>4280</v>
      </c>
      <c r="C1035" s="11" t="s">
        <v>4281</v>
      </c>
      <c r="D1035" s="14" t="s">
        <v>4282</v>
      </c>
    </row>
    <row r="1036" spans="1:4" ht="15" customHeight="1" x14ac:dyDescent="0.4">
      <c r="A1036" s="11" t="s">
        <v>4283</v>
      </c>
      <c r="B1036" s="11" t="s">
        <v>4284</v>
      </c>
      <c r="C1036" s="11" t="s">
        <v>4285</v>
      </c>
      <c r="D1036" s="14" t="s">
        <v>4286</v>
      </c>
    </row>
    <row r="1037" spans="1:4" ht="15" customHeight="1" x14ac:dyDescent="0.4">
      <c r="A1037" s="11" t="s">
        <v>4287</v>
      </c>
      <c r="B1037" s="11" t="s">
        <v>4288</v>
      </c>
      <c r="C1037" s="11" t="s">
        <v>4289</v>
      </c>
      <c r="D1037" s="14" t="s">
        <v>4290</v>
      </c>
    </row>
    <row r="1038" spans="1:4" ht="15" customHeight="1" x14ac:dyDescent="0.4">
      <c r="A1038" s="11" t="s">
        <v>4291</v>
      </c>
      <c r="B1038" s="11" t="s">
        <v>4292</v>
      </c>
      <c r="C1038" s="11" t="s">
        <v>4293</v>
      </c>
      <c r="D1038" s="14" t="s">
        <v>4294</v>
      </c>
    </row>
    <row r="1039" spans="1:4" ht="15" customHeight="1" x14ac:dyDescent="0.4">
      <c r="A1039" s="11" t="s">
        <v>4295</v>
      </c>
      <c r="B1039" s="11" t="s">
        <v>4296</v>
      </c>
      <c r="C1039" s="11" t="s">
        <v>4297</v>
      </c>
      <c r="D1039" s="14" t="s">
        <v>4298</v>
      </c>
    </row>
    <row r="1040" spans="1:4" ht="15" customHeight="1" x14ac:dyDescent="0.4">
      <c r="A1040" s="11" t="s">
        <v>4299</v>
      </c>
      <c r="B1040" s="11" t="s">
        <v>4300</v>
      </c>
      <c r="C1040" s="11" t="s">
        <v>4301</v>
      </c>
      <c r="D1040" s="14" t="s">
        <v>4302</v>
      </c>
    </row>
    <row r="1041" spans="1:4" ht="15" customHeight="1" x14ac:dyDescent="0.4">
      <c r="A1041" s="11" t="s">
        <v>4303</v>
      </c>
      <c r="B1041" s="11" t="s">
        <v>4304</v>
      </c>
      <c r="C1041" s="11" t="s">
        <v>4305</v>
      </c>
      <c r="D1041" s="14" t="s">
        <v>4306</v>
      </c>
    </row>
    <row r="1042" spans="1:4" ht="15" customHeight="1" x14ac:dyDescent="0.4">
      <c r="A1042" s="11" t="s">
        <v>4307</v>
      </c>
      <c r="B1042" s="11" t="s">
        <v>4308</v>
      </c>
      <c r="C1042" s="11" t="s">
        <v>4309</v>
      </c>
      <c r="D1042" s="14" t="s">
        <v>4310</v>
      </c>
    </row>
    <row r="1043" spans="1:4" ht="15" customHeight="1" x14ac:dyDescent="0.4">
      <c r="A1043" s="11" t="s">
        <v>4311</v>
      </c>
      <c r="B1043" s="11" t="s">
        <v>4312</v>
      </c>
      <c r="C1043" s="11" t="s">
        <v>4313</v>
      </c>
      <c r="D1043" s="14" t="s">
        <v>4314</v>
      </c>
    </row>
    <row r="1044" spans="1:4" ht="15" customHeight="1" x14ac:dyDescent="0.4">
      <c r="A1044" s="11" t="s">
        <v>4315</v>
      </c>
      <c r="B1044" s="11" t="s">
        <v>4316</v>
      </c>
      <c r="C1044" s="11" t="s">
        <v>4317</v>
      </c>
      <c r="D1044" s="14" t="s">
        <v>4318</v>
      </c>
    </row>
    <row r="1045" spans="1:4" ht="15" customHeight="1" x14ac:dyDescent="0.4">
      <c r="A1045" s="11" t="s">
        <v>4319</v>
      </c>
      <c r="B1045" s="11" t="s">
        <v>4320</v>
      </c>
      <c r="C1045" s="11" t="s">
        <v>4321</v>
      </c>
      <c r="D1045" s="14" t="s">
        <v>4322</v>
      </c>
    </row>
    <row r="1046" spans="1:4" ht="15" customHeight="1" x14ac:dyDescent="0.4">
      <c r="A1046" s="11" t="s">
        <v>4323</v>
      </c>
      <c r="B1046" s="11" t="s">
        <v>4324</v>
      </c>
      <c r="C1046" s="11" t="s">
        <v>4325</v>
      </c>
      <c r="D1046" s="14" t="s">
        <v>4326</v>
      </c>
    </row>
    <row r="1047" spans="1:4" ht="15" customHeight="1" x14ac:dyDescent="0.4">
      <c r="A1047" s="11" t="s">
        <v>4327</v>
      </c>
      <c r="B1047" s="11" t="s">
        <v>4328</v>
      </c>
      <c r="C1047" s="11" t="s">
        <v>4329</v>
      </c>
      <c r="D1047" s="14" t="s">
        <v>4330</v>
      </c>
    </row>
    <row r="1048" spans="1:4" ht="15" customHeight="1" x14ac:dyDescent="0.4">
      <c r="A1048" s="11" t="s">
        <v>4331</v>
      </c>
      <c r="B1048" s="11" t="s">
        <v>4332</v>
      </c>
      <c r="C1048" s="11" t="s">
        <v>4333</v>
      </c>
      <c r="D1048" s="14" t="s">
        <v>4334</v>
      </c>
    </row>
    <row r="1049" spans="1:4" ht="15" customHeight="1" x14ac:dyDescent="0.4">
      <c r="A1049" s="11" t="s">
        <v>4335</v>
      </c>
      <c r="B1049" s="11" t="s">
        <v>4336</v>
      </c>
      <c r="C1049" s="11" t="s">
        <v>4337</v>
      </c>
      <c r="D1049" s="14" t="s">
        <v>4338</v>
      </c>
    </row>
    <row r="1050" spans="1:4" ht="15" customHeight="1" x14ac:dyDescent="0.4">
      <c r="A1050" s="11" t="s">
        <v>4339</v>
      </c>
      <c r="B1050" s="11" t="s">
        <v>4340</v>
      </c>
      <c r="C1050" s="11" t="s">
        <v>4341</v>
      </c>
      <c r="D1050" s="14" t="s">
        <v>4342</v>
      </c>
    </row>
    <row r="1051" spans="1:4" ht="15" customHeight="1" x14ac:dyDescent="0.4">
      <c r="A1051" s="11" t="s">
        <v>4343</v>
      </c>
      <c r="B1051" s="11" t="s">
        <v>4344</v>
      </c>
      <c r="C1051" s="11" t="s">
        <v>4345</v>
      </c>
      <c r="D1051" s="14" t="s">
        <v>4346</v>
      </c>
    </row>
    <row r="1052" spans="1:4" ht="15" customHeight="1" x14ac:dyDescent="0.4">
      <c r="A1052" s="11" t="s">
        <v>4347</v>
      </c>
      <c r="B1052" s="11" t="s">
        <v>4348</v>
      </c>
      <c r="C1052" s="11" t="s">
        <v>4349</v>
      </c>
      <c r="D1052" s="14" t="s">
        <v>4350</v>
      </c>
    </row>
    <row r="1053" spans="1:4" ht="15" customHeight="1" x14ac:dyDescent="0.4">
      <c r="A1053" s="11" t="s">
        <v>4351</v>
      </c>
      <c r="B1053" s="11" t="s">
        <v>4352</v>
      </c>
      <c r="C1053" s="11" t="s">
        <v>4353</v>
      </c>
      <c r="D1053" s="14" t="s">
        <v>4354</v>
      </c>
    </row>
    <row r="1054" spans="1:4" ht="15" customHeight="1" x14ac:dyDescent="0.4">
      <c r="A1054" s="11" t="s">
        <v>4355</v>
      </c>
      <c r="B1054" s="11" t="s">
        <v>4356</v>
      </c>
      <c r="C1054" s="11" t="s">
        <v>4357</v>
      </c>
      <c r="D1054" s="14" t="s">
        <v>4354</v>
      </c>
    </row>
    <row r="1055" spans="1:4" ht="15" customHeight="1" x14ac:dyDescent="0.4">
      <c r="A1055" s="11" t="s">
        <v>4358</v>
      </c>
      <c r="B1055" s="11" t="s">
        <v>4359</v>
      </c>
      <c r="C1055" s="11" t="s">
        <v>4360</v>
      </c>
      <c r="D1055" s="14" t="s">
        <v>4361</v>
      </c>
    </row>
    <row r="1056" spans="1:4" ht="15" customHeight="1" x14ac:dyDescent="0.4">
      <c r="A1056" s="11" t="s">
        <v>4362</v>
      </c>
      <c r="B1056" s="11" t="s">
        <v>4363</v>
      </c>
      <c r="C1056" s="11" t="s">
        <v>4364</v>
      </c>
      <c r="D1056" s="14" t="s">
        <v>4361</v>
      </c>
    </row>
    <row r="1057" spans="1:4" ht="15" customHeight="1" x14ac:dyDescent="0.4">
      <c r="A1057" s="11" t="s">
        <v>4365</v>
      </c>
      <c r="B1057" s="11" t="s">
        <v>4366</v>
      </c>
      <c r="C1057" s="11" t="s">
        <v>4367</v>
      </c>
      <c r="D1057" s="14" t="s">
        <v>4361</v>
      </c>
    </row>
    <row r="1058" spans="1:4" ht="15" customHeight="1" x14ac:dyDescent="0.4">
      <c r="A1058" s="11" t="s">
        <v>4368</v>
      </c>
      <c r="B1058" s="11" t="s">
        <v>4369</v>
      </c>
      <c r="C1058" s="11" t="s">
        <v>4370</v>
      </c>
      <c r="D1058" s="14" t="s">
        <v>4361</v>
      </c>
    </row>
    <row r="1059" spans="1:4" ht="15" customHeight="1" x14ac:dyDescent="0.4">
      <c r="A1059" s="11" t="s">
        <v>4371</v>
      </c>
      <c r="B1059" s="11" t="s">
        <v>4372</v>
      </c>
      <c r="C1059" s="11" t="s">
        <v>4373</v>
      </c>
      <c r="D1059" s="14" t="s">
        <v>4361</v>
      </c>
    </row>
    <row r="1060" spans="1:4" ht="15" customHeight="1" x14ac:dyDescent="0.4">
      <c r="A1060" s="11" t="s">
        <v>4374</v>
      </c>
      <c r="B1060" s="11" t="s">
        <v>4375</v>
      </c>
      <c r="C1060" s="11" t="s">
        <v>4376</v>
      </c>
      <c r="D1060" s="14" t="s">
        <v>4377</v>
      </c>
    </row>
    <row r="1061" spans="1:4" ht="15" customHeight="1" x14ac:dyDescent="0.4">
      <c r="A1061" s="11" t="s">
        <v>4378</v>
      </c>
      <c r="B1061" s="11" t="s">
        <v>4379</v>
      </c>
      <c r="C1061" s="11" t="s">
        <v>4380</v>
      </c>
      <c r="D1061" s="14" t="s">
        <v>4381</v>
      </c>
    </row>
    <row r="1062" spans="1:4" ht="15" customHeight="1" x14ac:dyDescent="0.4">
      <c r="A1062" s="11" t="s">
        <v>4382</v>
      </c>
      <c r="B1062" s="11" t="s">
        <v>4383</v>
      </c>
      <c r="C1062" s="11" t="s">
        <v>4384</v>
      </c>
      <c r="D1062" s="14" t="s">
        <v>4385</v>
      </c>
    </row>
    <row r="1063" spans="1:4" ht="15" customHeight="1" x14ac:dyDescent="0.4">
      <c r="A1063" s="11" t="s">
        <v>4386</v>
      </c>
      <c r="B1063" s="11" t="s">
        <v>4387</v>
      </c>
      <c r="C1063" s="11" t="s">
        <v>4388</v>
      </c>
      <c r="D1063" s="14" t="s">
        <v>4389</v>
      </c>
    </row>
    <row r="1064" spans="1:4" ht="15" customHeight="1" x14ac:dyDescent="0.4">
      <c r="A1064" s="11" t="s">
        <v>4390</v>
      </c>
      <c r="B1064" s="11" t="s">
        <v>4391</v>
      </c>
      <c r="C1064" s="11" t="s">
        <v>4392</v>
      </c>
      <c r="D1064" s="14" t="s">
        <v>4393</v>
      </c>
    </row>
    <row r="1065" spans="1:4" ht="15" customHeight="1" x14ac:dyDescent="0.4">
      <c r="A1065" s="11" t="s">
        <v>4394</v>
      </c>
      <c r="B1065" s="11" t="s">
        <v>4395</v>
      </c>
      <c r="C1065" s="11" t="s">
        <v>4396</v>
      </c>
      <c r="D1065" s="14" t="s">
        <v>4397</v>
      </c>
    </row>
    <row r="1066" spans="1:4" ht="15" customHeight="1" x14ac:dyDescent="0.4">
      <c r="A1066" s="11" t="s">
        <v>4398</v>
      </c>
      <c r="B1066" s="11" t="s">
        <v>4399</v>
      </c>
      <c r="C1066" s="11" t="s">
        <v>4400</v>
      </c>
      <c r="D1066" s="14" t="s">
        <v>4401</v>
      </c>
    </row>
    <row r="1067" spans="1:4" ht="15" customHeight="1" x14ac:dyDescent="0.4">
      <c r="A1067" s="11" t="s">
        <v>4402</v>
      </c>
      <c r="B1067" s="11" t="s">
        <v>4403</v>
      </c>
      <c r="C1067" s="11" t="s">
        <v>4404</v>
      </c>
      <c r="D1067" s="14" t="s">
        <v>4405</v>
      </c>
    </row>
    <row r="1068" spans="1:4" ht="15" customHeight="1" x14ac:dyDescent="0.4">
      <c r="A1068" s="11" t="s">
        <v>4406</v>
      </c>
      <c r="B1068" s="11" t="s">
        <v>4407</v>
      </c>
      <c r="C1068" s="11" t="s">
        <v>4408</v>
      </c>
      <c r="D1068" s="14" t="s">
        <v>4409</v>
      </c>
    </row>
    <row r="1069" spans="1:4" ht="15" customHeight="1" x14ac:dyDescent="0.4">
      <c r="A1069" s="11" t="s">
        <v>4410</v>
      </c>
      <c r="B1069" s="11" t="s">
        <v>4411</v>
      </c>
      <c r="C1069" s="11" t="s">
        <v>4412</v>
      </c>
      <c r="D1069" s="14" t="s">
        <v>4413</v>
      </c>
    </row>
    <row r="1070" spans="1:4" ht="15" customHeight="1" x14ac:dyDescent="0.4">
      <c r="A1070" s="11" t="s">
        <v>4414</v>
      </c>
      <c r="B1070" s="11" t="s">
        <v>4415</v>
      </c>
      <c r="C1070" s="11" t="s">
        <v>4416</v>
      </c>
      <c r="D1070" s="14" t="s">
        <v>4417</v>
      </c>
    </row>
    <row r="1071" spans="1:4" ht="15" customHeight="1" x14ac:dyDescent="0.4">
      <c r="A1071" s="11" t="s">
        <v>4418</v>
      </c>
      <c r="B1071" s="11" t="s">
        <v>4419</v>
      </c>
      <c r="C1071" s="11" t="s">
        <v>4420</v>
      </c>
      <c r="D1071" s="14" t="s">
        <v>4421</v>
      </c>
    </row>
    <row r="1072" spans="1:4" ht="15" customHeight="1" x14ac:dyDescent="0.4">
      <c r="A1072" s="11" t="s">
        <v>4422</v>
      </c>
      <c r="B1072" s="11" t="s">
        <v>4423</v>
      </c>
      <c r="C1072" s="11" t="s">
        <v>4424</v>
      </c>
      <c r="D1072" s="14" t="s">
        <v>4425</v>
      </c>
    </row>
    <row r="1073" spans="1:4" ht="15" customHeight="1" x14ac:dyDescent="0.4">
      <c r="A1073" s="11" t="s">
        <v>4426</v>
      </c>
      <c r="B1073" s="11" t="s">
        <v>4427</v>
      </c>
      <c r="C1073" s="11" t="s">
        <v>4428</v>
      </c>
      <c r="D1073" s="14" t="s">
        <v>4429</v>
      </c>
    </row>
    <row r="1074" spans="1:4" ht="15" customHeight="1" x14ac:dyDescent="0.4">
      <c r="A1074" s="11" t="s">
        <v>4430</v>
      </c>
      <c r="B1074" s="11" t="s">
        <v>4431</v>
      </c>
      <c r="C1074" s="11" t="s">
        <v>4432</v>
      </c>
      <c r="D1074" s="14" t="s">
        <v>4433</v>
      </c>
    </row>
    <row r="1075" spans="1:4" ht="15" customHeight="1" x14ac:dyDescent="0.4">
      <c r="A1075" s="11" t="s">
        <v>4434</v>
      </c>
      <c r="B1075" s="11" t="s">
        <v>4435</v>
      </c>
      <c r="C1075" s="11" t="s">
        <v>4436</v>
      </c>
      <c r="D1075" s="14" t="s">
        <v>4437</v>
      </c>
    </row>
    <row r="1076" spans="1:4" ht="15" customHeight="1" x14ac:dyDescent="0.4">
      <c r="A1076" s="11" t="s">
        <v>4438</v>
      </c>
      <c r="B1076" s="11" t="s">
        <v>4439</v>
      </c>
      <c r="C1076" s="11" t="s">
        <v>4440</v>
      </c>
      <c r="D1076" s="14" t="s">
        <v>4441</v>
      </c>
    </row>
    <row r="1077" spans="1:4" ht="15" customHeight="1" x14ac:dyDescent="0.4">
      <c r="A1077" s="11" t="s">
        <v>4442</v>
      </c>
      <c r="B1077" s="11" t="s">
        <v>4443</v>
      </c>
      <c r="C1077" s="11" t="s">
        <v>4444</v>
      </c>
      <c r="D1077" s="14" t="s">
        <v>4445</v>
      </c>
    </row>
    <row r="1078" spans="1:4" ht="15" customHeight="1" x14ac:dyDescent="0.4">
      <c r="A1078" s="11" t="s">
        <v>4446</v>
      </c>
      <c r="B1078" s="11" t="s">
        <v>4447</v>
      </c>
      <c r="C1078" s="11" t="s">
        <v>4448</v>
      </c>
      <c r="D1078" s="14" t="s">
        <v>4449</v>
      </c>
    </row>
    <row r="1079" spans="1:4" ht="15" customHeight="1" x14ac:dyDescent="0.4">
      <c r="A1079" s="11" t="s">
        <v>4450</v>
      </c>
      <c r="B1079" s="11" t="s">
        <v>4451</v>
      </c>
      <c r="C1079" s="11" t="s">
        <v>4452</v>
      </c>
      <c r="D1079" s="14" t="s">
        <v>4453</v>
      </c>
    </row>
    <row r="1080" spans="1:4" ht="15" customHeight="1" x14ac:dyDescent="0.4">
      <c r="A1080" s="11" t="s">
        <v>4454</v>
      </c>
      <c r="B1080" s="11" t="s">
        <v>4455</v>
      </c>
      <c r="C1080" s="11" t="s">
        <v>4456</v>
      </c>
      <c r="D1080" s="14" t="s">
        <v>4457</v>
      </c>
    </row>
    <row r="1081" spans="1:4" ht="15" customHeight="1" x14ac:dyDescent="0.4">
      <c r="A1081" s="11" t="s">
        <v>4458</v>
      </c>
      <c r="B1081" s="11" t="s">
        <v>4459</v>
      </c>
      <c r="C1081" s="11" t="s">
        <v>4460</v>
      </c>
      <c r="D1081" s="14" t="s">
        <v>4461</v>
      </c>
    </row>
    <row r="1082" spans="1:4" ht="15" customHeight="1" x14ac:dyDescent="0.4">
      <c r="A1082" s="11" t="s">
        <v>4462</v>
      </c>
      <c r="B1082" s="11" t="s">
        <v>4463</v>
      </c>
      <c r="C1082" s="11" t="s">
        <v>4464</v>
      </c>
      <c r="D1082" s="14" t="s">
        <v>4465</v>
      </c>
    </row>
    <row r="1083" spans="1:4" ht="15" customHeight="1" x14ac:dyDescent="0.4">
      <c r="A1083" s="11" t="s">
        <v>4466</v>
      </c>
      <c r="B1083" s="11" t="s">
        <v>4467</v>
      </c>
      <c r="C1083" s="11" t="s">
        <v>4468</v>
      </c>
      <c r="D1083" s="14" t="s">
        <v>4469</v>
      </c>
    </row>
    <row r="1084" spans="1:4" ht="15" customHeight="1" x14ac:dyDescent="0.4">
      <c r="A1084" s="11" t="s">
        <v>4470</v>
      </c>
      <c r="B1084" s="11" t="s">
        <v>4471</v>
      </c>
      <c r="C1084" s="11" t="s">
        <v>4472</v>
      </c>
      <c r="D1084" s="14" t="s">
        <v>4473</v>
      </c>
    </row>
    <row r="1085" spans="1:4" ht="15" customHeight="1" x14ac:dyDescent="0.4">
      <c r="A1085" s="11" t="s">
        <v>4474</v>
      </c>
      <c r="B1085" s="11" t="s">
        <v>4475</v>
      </c>
      <c r="C1085" s="11" t="s">
        <v>4476</v>
      </c>
      <c r="D1085" s="14" t="s">
        <v>4477</v>
      </c>
    </row>
    <row r="1086" spans="1:4" ht="15" customHeight="1" x14ac:dyDescent="0.4">
      <c r="A1086" s="11" t="s">
        <v>4478</v>
      </c>
      <c r="B1086" s="11" t="s">
        <v>4479</v>
      </c>
      <c r="C1086" s="11" t="s">
        <v>4480</v>
      </c>
      <c r="D1086" s="14" t="s">
        <v>4481</v>
      </c>
    </row>
    <row r="1087" spans="1:4" ht="15" customHeight="1" x14ac:dyDescent="0.4">
      <c r="A1087" s="11" t="s">
        <v>4482</v>
      </c>
      <c r="B1087" s="11" t="s">
        <v>4483</v>
      </c>
      <c r="C1087" s="11" t="s">
        <v>4484</v>
      </c>
      <c r="D1087" s="14" t="s">
        <v>4485</v>
      </c>
    </row>
    <row r="1088" spans="1:4" ht="15" customHeight="1" x14ac:dyDescent="0.4">
      <c r="A1088" s="11" t="s">
        <v>4486</v>
      </c>
      <c r="B1088" s="11" t="s">
        <v>4487</v>
      </c>
      <c r="C1088" s="11" t="s">
        <v>4488</v>
      </c>
      <c r="D1088" s="14" t="s">
        <v>4489</v>
      </c>
    </row>
    <row r="1089" spans="1:4" ht="15" customHeight="1" x14ac:dyDescent="0.4">
      <c r="A1089" s="11" t="s">
        <v>4490</v>
      </c>
      <c r="B1089" s="11" t="s">
        <v>4491</v>
      </c>
      <c r="C1089" s="11" t="s">
        <v>4492</v>
      </c>
      <c r="D1089" s="14" t="s">
        <v>4493</v>
      </c>
    </row>
    <row r="1090" spans="1:4" ht="15" customHeight="1" x14ac:dyDescent="0.4">
      <c r="A1090" s="11" t="s">
        <v>4494</v>
      </c>
      <c r="B1090" s="11" t="s">
        <v>4495</v>
      </c>
      <c r="C1090" s="11" t="s">
        <v>4496</v>
      </c>
      <c r="D1090" s="14" t="s">
        <v>4497</v>
      </c>
    </row>
    <row r="1091" spans="1:4" ht="15" customHeight="1" x14ac:dyDescent="0.4">
      <c r="A1091" s="11" t="s">
        <v>4498</v>
      </c>
      <c r="B1091" s="11" t="s">
        <v>4499</v>
      </c>
      <c r="C1091" s="11" t="s">
        <v>4500</v>
      </c>
      <c r="D1091" s="14" t="s">
        <v>4501</v>
      </c>
    </row>
    <row r="1092" spans="1:4" ht="15" customHeight="1" x14ac:dyDescent="0.4">
      <c r="A1092" s="11" t="s">
        <v>4502</v>
      </c>
      <c r="B1092" s="11" t="s">
        <v>4503</v>
      </c>
      <c r="C1092" s="11" t="s">
        <v>4504</v>
      </c>
      <c r="D1092" s="14" t="s">
        <v>4505</v>
      </c>
    </row>
    <row r="1093" spans="1:4" ht="15" customHeight="1" x14ac:dyDescent="0.4">
      <c r="A1093" s="11" t="s">
        <v>4506</v>
      </c>
      <c r="B1093" s="11" t="s">
        <v>4507</v>
      </c>
      <c r="C1093" s="11" t="s">
        <v>4508</v>
      </c>
      <c r="D1093" s="14" t="s">
        <v>4509</v>
      </c>
    </row>
    <row r="1094" spans="1:4" ht="15" customHeight="1" x14ac:dyDescent="0.4">
      <c r="A1094" s="11" t="s">
        <v>4510</v>
      </c>
      <c r="B1094" s="11" t="s">
        <v>4511</v>
      </c>
      <c r="C1094" s="11" t="s">
        <v>4512</v>
      </c>
      <c r="D1094" s="14" t="s">
        <v>4513</v>
      </c>
    </row>
    <row r="1095" spans="1:4" ht="15" customHeight="1" x14ac:dyDescent="0.4">
      <c r="A1095" s="11" t="s">
        <v>4514</v>
      </c>
      <c r="B1095" s="11" t="s">
        <v>4515</v>
      </c>
      <c r="C1095" s="11" t="s">
        <v>4516</v>
      </c>
      <c r="D1095" s="14" t="s">
        <v>4517</v>
      </c>
    </row>
    <row r="1096" spans="1:4" ht="15" customHeight="1" x14ac:dyDescent="0.4">
      <c r="A1096" s="11" t="s">
        <v>4518</v>
      </c>
      <c r="B1096" s="11" t="s">
        <v>4519</v>
      </c>
      <c r="C1096" s="11" t="s">
        <v>4520</v>
      </c>
      <c r="D1096" s="14" t="s">
        <v>4521</v>
      </c>
    </row>
    <row r="1097" spans="1:4" ht="15" customHeight="1" x14ac:dyDescent="0.4">
      <c r="A1097" s="11" t="s">
        <v>4522</v>
      </c>
      <c r="B1097" s="11" t="s">
        <v>4523</v>
      </c>
      <c r="C1097" s="11" t="s">
        <v>4524</v>
      </c>
      <c r="D1097" s="14" t="s">
        <v>4525</v>
      </c>
    </row>
    <row r="1098" spans="1:4" ht="15" customHeight="1" x14ac:dyDescent="0.4">
      <c r="A1098" s="11" t="s">
        <v>4526</v>
      </c>
      <c r="B1098" s="11" t="s">
        <v>4527</v>
      </c>
      <c r="C1098" s="11" t="s">
        <v>4528</v>
      </c>
      <c r="D1098" s="14" t="s">
        <v>4529</v>
      </c>
    </row>
    <row r="1099" spans="1:4" ht="15" customHeight="1" x14ac:dyDescent="0.4">
      <c r="A1099" s="11" t="s">
        <v>4530</v>
      </c>
      <c r="B1099" s="11" t="s">
        <v>4531</v>
      </c>
      <c r="C1099" s="11" t="s">
        <v>4532</v>
      </c>
      <c r="D1099" s="14" t="s">
        <v>4533</v>
      </c>
    </row>
    <row r="1100" spans="1:4" ht="15" customHeight="1" x14ac:dyDescent="0.4">
      <c r="A1100" s="11" t="s">
        <v>4534</v>
      </c>
      <c r="B1100" s="11" t="s">
        <v>4535</v>
      </c>
      <c r="C1100" s="11" t="s">
        <v>4536</v>
      </c>
      <c r="D1100" s="14" t="s">
        <v>4537</v>
      </c>
    </row>
    <row r="1101" spans="1:4" ht="15" customHeight="1" x14ac:dyDescent="0.4">
      <c r="A1101" s="11" t="s">
        <v>4538</v>
      </c>
      <c r="B1101" s="11" t="s">
        <v>4539</v>
      </c>
      <c r="C1101" s="11" t="s">
        <v>4540</v>
      </c>
      <c r="D1101" s="14" t="s">
        <v>4541</v>
      </c>
    </row>
    <row r="1102" spans="1:4" ht="15" customHeight="1" x14ac:dyDescent="0.4">
      <c r="A1102" s="11" t="s">
        <v>4542</v>
      </c>
      <c r="B1102" s="11" t="s">
        <v>4543</v>
      </c>
      <c r="C1102" s="11" t="s">
        <v>4544</v>
      </c>
      <c r="D1102" s="14" t="s">
        <v>4545</v>
      </c>
    </row>
    <row r="1103" spans="1:4" ht="15" customHeight="1" x14ac:dyDescent="0.4">
      <c r="A1103" s="11" t="s">
        <v>4546</v>
      </c>
      <c r="B1103" s="11" t="s">
        <v>4547</v>
      </c>
      <c r="C1103" s="11" t="s">
        <v>4548</v>
      </c>
      <c r="D1103" s="14" t="s">
        <v>4549</v>
      </c>
    </row>
    <row r="1104" spans="1:4" ht="15" customHeight="1" x14ac:dyDescent="0.4">
      <c r="A1104" s="11" t="s">
        <v>4550</v>
      </c>
      <c r="B1104" s="11" t="s">
        <v>4551</v>
      </c>
      <c r="C1104" s="11" t="s">
        <v>4552</v>
      </c>
      <c r="D1104" s="14" t="s">
        <v>4553</v>
      </c>
    </row>
    <row r="1105" spans="1:4" ht="15" customHeight="1" x14ac:dyDescent="0.4">
      <c r="A1105" s="11" t="s">
        <v>4554</v>
      </c>
      <c r="B1105" s="11" t="s">
        <v>4555</v>
      </c>
      <c r="C1105" s="11" t="s">
        <v>4556</v>
      </c>
      <c r="D1105" s="14" t="s">
        <v>4557</v>
      </c>
    </row>
    <row r="1106" spans="1:4" ht="15" customHeight="1" x14ac:dyDescent="0.4">
      <c r="A1106" s="11" t="s">
        <v>4558</v>
      </c>
      <c r="B1106" s="11" t="s">
        <v>4559</v>
      </c>
      <c r="C1106" s="11" t="s">
        <v>4560</v>
      </c>
      <c r="D1106" s="14" t="s">
        <v>4561</v>
      </c>
    </row>
    <row r="1107" spans="1:4" ht="15" customHeight="1" x14ac:dyDescent="0.4">
      <c r="A1107" s="11" t="s">
        <v>4562</v>
      </c>
      <c r="B1107" s="11" t="s">
        <v>4563</v>
      </c>
      <c r="C1107" s="11" t="s">
        <v>4564</v>
      </c>
      <c r="D1107" s="14" t="s">
        <v>4565</v>
      </c>
    </row>
    <row r="1108" spans="1:4" ht="15" customHeight="1" x14ac:dyDescent="0.4">
      <c r="A1108" s="11" t="s">
        <v>4566</v>
      </c>
      <c r="B1108" s="11" t="s">
        <v>4567</v>
      </c>
      <c r="C1108" s="11" t="s">
        <v>4568</v>
      </c>
      <c r="D1108" s="14" t="s">
        <v>4569</v>
      </c>
    </row>
    <row r="1109" spans="1:4" ht="15" customHeight="1" x14ac:dyDescent="0.4">
      <c r="A1109" s="11" t="s">
        <v>4570</v>
      </c>
      <c r="B1109" s="11" t="s">
        <v>4571</v>
      </c>
      <c r="C1109" s="11" t="s">
        <v>4572</v>
      </c>
      <c r="D1109" s="14" t="s">
        <v>4573</v>
      </c>
    </row>
    <row r="1110" spans="1:4" ht="15" customHeight="1" x14ac:dyDescent="0.4">
      <c r="A1110" s="11" t="s">
        <v>4574</v>
      </c>
      <c r="B1110" s="11" t="s">
        <v>4575</v>
      </c>
      <c r="C1110" s="11" t="s">
        <v>4576</v>
      </c>
      <c r="D1110" s="14" t="s">
        <v>4577</v>
      </c>
    </row>
    <row r="1111" spans="1:4" ht="15" customHeight="1" x14ac:dyDescent="0.4">
      <c r="A1111" s="11" t="s">
        <v>4578</v>
      </c>
      <c r="B1111" s="11" t="s">
        <v>4579</v>
      </c>
      <c r="C1111" s="11" t="s">
        <v>4580</v>
      </c>
      <c r="D1111" s="14" t="s">
        <v>4581</v>
      </c>
    </row>
    <row r="1112" spans="1:4" ht="15" customHeight="1" x14ac:dyDescent="0.4">
      <c r="A1112" s="11" t="s">
        <v>4582</v>
      </c>
      <c r="B1112" s="11" t="s">
        <v>4583</v>
      </c>
      <c r="C1112" s="11" t="s">
        <v>4584</v>
      </c>
      <c r="D1112" s="14" t="s">
        <v>4585</v>
      </c>
    </row>
    <row r="1113" spans="1:4" ht="15" customHeight="1" x14ac:dyDescent="0.4">
      <c r="A1113" s="11" t="s">
        <v>4586</v>
      </c>
      <c r="B1113" s="11" t="s">
        <v>4587</v>
      </c>
      <c r="C1113" s="11" t="s">
        <v>4588</v>
      </c>
      <c r="D1113" s="14" t="s">
        <v>4589</v>
      </c>
    </row>
    <row r="1114" spans="1:4" ht="15" customHeight="1" x14ac:dyDescent="0.4">
      <c r="A1114" s="11" t="s">
        <v>4590</v>
      </c>
      <c r="B1114" s="11" t="s">
        <v>4591</v>
      </c>
      <c r="C1114" s="11" t="s">
        <v>4592</v>
      </c>
      <c r="D1114" s="14" t="s">
        <v>4593</v>
      </c>
    </row>
    <row r="1115" spans="1:4" ht="15" customHeight="1" x14ac:dyDescent="0.4">
      <c r="A1115" s="11" t="s">
        <v>4594</v>
      </c>
      <c r="B1115" s="11" t="s">
        <v>4595</v>
      </c>
      <c r="C1115" s="11" t="s">
        <v>4596</v>
      </c>
      <c r="D1115" s="14" t="s">
        <v>4597</v>
      </c>
    </row>
    <row r="1116" spans="1:4" ht="15" customHeight="1" x14ac:dyDescent="0.4">
      <c r="A1116" s="11" t="s">
        <v>4598</v>
      </c>
      <c r="B1116" s="11" t="s">
        <v>4599</v>
      </c>
      <c r="C1116" s="11" t="s">
        <v>4600</v>
      </c>
      <c r="D1116" s="14" t="s">
        <v>4601</v>
      </c>
    </row>
    <row r="1117" spans="1:4" ht="15" customHeight="1" x14ac:dyDescent="0.4">
      <c r="A1117" s="11" t="s">
        <v>4602</v>
      </c>
      <c r="B1117" s="11" t="s">
        <v>4603</v>
      </c>
      <c r="C1117" s="11" t="s">
        <v>4604</v>
      </c>
      <c r="D1117" s="14" t="s">
        <v>4605</v>
      </c>
    </row>
    <row r="1118" spans="1:4" ht="15" customHeight="1" x14ac:dyDescent="0.4">
      <c r="A1118" s="11" t="s">
        <v>4606</v>
      </c>
      <c r="B1118" s="11" t="s">
        <v>4607</v>
      </c>
      <c r="C1118" s="11" t="s">
        <v>4608</v>
      </c>
      <c r="D1118" s="14" t="s">
        <v>4609</v>
      </c>
    </row>
    <row r="1119" spans="1:4" ht="15" customHeight="1" x14ac:dyDescent="0.4">
      <c r="A1119" s="11" t="s">
        <v>4610</v>
      </c>
      <c r="B1119" s="11" t="s">
        <v>4611</v>
      </c>
      <c r="C1119" s="11" t="s">
        <v>4612</v>
      </c>
      <c r="D1119" s="14" t="s">
        <v>4613</v>
      </c>
    </row>
    <row r="1120" spans="1:4" ht="15" customHeight="1" x14ac:dyDescent="0.4">
      <c r="A1120" s="11" t="s">
        <v>4614</v>
      </c>
      <c r="B1120" s="11" t="s">
        <v>4615</v>
      </c>
      <c r="C1120" s="11" t="s">
        <v>4616</v>
      </c>
      <c r="D1120" s="14" t="s">
        <v>4617</v>
      </c>
    </row>
    <row r="1121" spans="1:4" ht="15" customHeight="1" x14ac:dyDescent="0.4">
      <c r="A1121" s="11" t="s">
        <v>4618</v>
      </c>
      <c r="B1121" s="11" t="s">
        <v>4619</v>
      </c>
      <c r="C1121" s="11" t="s">
        <v>4620</v>
      </c>
      <c r="D1121" s="14" t="s">
        <v>4621</v>
      </c>
    </row>
    <row r="1122" spans="1:4" ht="15" customHeight="1" x14ac:dyDescent="0.4">
      <c r="A1122" s="11" t="s">
        <v>4622</v>
      </c>
      <c r="B1122" s="11" t="s">
        <v>4623</v>
      </c>
      <c r="C1122" s="11" t="s">
        <v>4624</v>
      </c>
      <c r="D1122" s="14" t="s">
        <v>4625</v>
      </c>
    </row>
    <row r="1123" spans="1:4" ht="15" customHeight="1" x14ac:dyDescent="0.4">
      <c r="A1123" s="11" t="s">
        <v>4626</v>
      </c>
      <c r="B1123" s="11" t="s">
        <v>4627</v>
      </c>
      <c r="C1123" s="11" t="s">
        <v>4628</v>
      </c>
      <c r="D1123" s="14" t="s">
        <v>4629</v>
      </c>
    </row>
    <row r="1124" spans="1:4" ht="15" customHeight="1" x14ac:dyDescent="0.4">
      <c r="A1124" s="11" t="s">
        <v>4630</v>
      </c>
      <c r="B1124" s="11" t="s">
        <v>4631</v>
      </c>
      <c r="C1124" s="11" t="s">
        <v>4632</v>
      </c>
      <c r="D1124" s="14" t="s">
        <v>4633</v>
      </c>
    </row>
    <row r="1125" spans="1:4" ht="15" customHeight="1" x14ac:dyDescent="0.4">
      <c r="A1125" s="11" t="s">
        <v>4634</v>
      </c>
      <c r="B1125" s="11" t="s">
        <v>4635</v>
      </c>
      <c r="C1125" s="11" t="s">
        <v>4636</v>
      </c>
      <c r="D1125" s="14" t="s">
        <v>4637</v>
      </c>
    </row>
    <row r="1126" spans="1:4" ht="15" customHeight="1" x14ac:dyDescent="0.4">
      <c r="A1126" s="11" t="s">
        <v>4638</v>
      </c>
      <c r="B1126" s="11" t="s">
        <v>4639</v>
      </c>
      <c r="C1126" s="11" t="s">
        <v>4640</v>
      </c>
      <c r="D1126" s="14" t="s">
        <v>4641</v>
      </c>
    </row>
    <row r="1127" spans="1:4" ht="15" customHeight="1" x14ac:dyDescent="0.4">
      <c r="A1127" s="11" t="s">
        <v>4642</v>
      </c>
      <c r="B1127" s="11" t="s">
        <v>4643</v>
      </c>
      <c r="C1127" s="11" t="s">
        <v>4644</v>
      </c>
      <c r="D1127" s="14" t="s">
        <v>4645</v>
      </c>
    </row>
    <row r="1128" spans="1:4" ht="15" customHeight="1" x14ac:dyDescent="0.4">
      <c r="A1128" s="11" t="s">
        <v>4646</v>
      </c>
      <c r="B1128" s="11" t="s">
        <v>4647</v>
      </c>
      <c r="C1128" s="11" t="s">
        <v>4648</v>
      </c>
      <c r="D1128" s="14" t="s">
        <v>4649</v>
      </c>
    </row>
    <row r="1129" spans="1:4" ht="15" customHeight="1" x14ac:dyDescent="0.4">
      <c r="A1129" s="11" t="s">
        <v>4650</v>
      </c>
      <c r="B1129" s="11" t="s">
        <v>4651</v>
      </c>
      <c r="C1129" s="11" t="s">
        <v>4652</v>
      </c>
      <c r="D1129" s="14" t="s">
        <v>4653</v>
      </c>
    </row>
    <row r="1130" spans="1:4" ht="15" customHeight="1" x14ac:dyDescent="0.4">
      <c r="A1130" s="11" t="s">
        <v>4654</v>
      </c>
      <c r="B1130" s="11" t="s">
        <v>4655</v>
      </c>
      <c r="C1130" s="11" t="s">
        <v>4656</v>
      </c>
      <c r="D1130" s="14" t="s">
        <v>4657</v>
      </c>
    </row>
    <row r="1131" spans="1:4" ht="15" customHeight="1" x14ac:dyDescent="0.4">
      <c r="A1131" s="11" t="s">
        <v>4658</v>
      </c>
      <c r="B1131" s="11" t="s">
        <v>4659</v>
      </c>
      <c r="C1131" s="11" t="s">
        <v>4660</v>
      </c>
      <c r="D1131" s="14" t="s">
        <v>4661</v>
      </c>
    </row>
    <row r="1132" spans="1:4" ht="15" customHeight="1" x14ac:dyDescent="0.4">
      <c r="A1132" s="11" t="s">
        <v>4662</v>
      </c>
      <c r="B1132" s="11" t="s">
        <v>4663</v>
      </c>
      <c r="C1132" s="11" t="s">
        <v>4664</v>
      </c>
      <c r="D1132" s="14" t="s">
        <v>4665</v>
      </c>
    </row>
    <row r="1133" spans="1:4" ht="15" customHeight="1" x14ac:dyDescent="0.4">
      <c r="A1133" s="11" t="s">
        <v>4666</v>
      </c>
      <c r="B1133" s="11" t="s">
        <v>4667</v>
      </c>
      <c r="C1133" s="11" t="s">
        <v>4668</v>
      </c>
      <c r="D1133" s="14" t="s">
        <v>4669</v>
      </c>
    </row>
    <row r="1134" spans="1:4" ht="15" customHeight="1" x14ac:dyDescent="0.4">
      <c r="A1134" s="11" t="s">
        <v>4670</v>
      </c>
      <c r="B1134" s="11" t="s">
        <v>4671</v>
      </c>
      <c r="C1134" s="11" t="s">
        <v>4672</v>
      </c>
      <c r="D1134" s="14" t="s">
        <v>4673</v>
      </c>
    </row>
    <row r="1135" spans="1:4" ht="15" customHeight="1" x14ac:dyDescent="0.4">
      <c r="A1135" s="11" t="s">
        <v>4674</v>
      </c>
      <c r="B1135" s="11" t="s">
        <v>4675</v>
      </c>
      <c r="C1135" s="11" t="s">
        <v>4676</v>
      </c>
      <c r="D1135" s="14" t="s">
        <v>4677</v>
      </c>
    </row>
    <row r="1136" spans="1:4" ht="15" customHeight="1" x14ac:dyDescent="0.4">
      <c r="A1136" s="11" t="s">
        <v>4678</v>
      </c>
      <c r="B1136" s="11" t="s">
        <v>4679</v>
      </c>
      <c r="C1136" s="11" t="s">
        <v>4680</v>
      </c>
      <c r="D1136" s="14" t="s">
        <v>4681</v>
      </c>
    </row>
    <row r="1137" spans="1:4" ht="15" customHeight="1" x14ac:dyDescent="0.4">
      <c r="A1137" s="11" t="s">
        <v>4682</v>
      </c>
      <c r="B1137" s="11" t="s">
        <v>4683</v>
      </c>
      <c r="C1137" s="11" t="s">
        <v>4684</v>
      </c>
      <c r="D1137" s="14" t="s">
        <v>4685</v>
      </c>
    </row>
    <row r="1138" spans="1:4" ht="15" customHeight="1" x14ac:dyDescent="0.4">
      <c r="A1138" s="11" t="s">
        <v>4686</v>
      </c>
      <c r="B1138" s="11" t="s">
        <v>4687</v>
      </c>
      <c r="C1138" s="11" t="s">
        <v>4688</v>
      </c>
      <c r="D1138" s="14" t="s">
        <v>4689</v>
      </c>
    </row>
    <row r="1139" spans="1:4" ht="15" customHeight="1" x14ac:dyDescent="0.4">
      <c r="A1139" s="11" t="s">
        <v>4690</v>
      </c>
      <c r="B1139" s="11" t="s">
        <v>4691</v>
      </c>
      <c r="C1139" s="11" t="s">
        <v>4692</v>
      </c>
      <c r="D1139" s="14" t="s">
        <v>4693</v>
      </c>
    </row>
    <row r="1140" spans="1:4" ht="15" customHeight="1" x14ac:dyDescent="0.4">
      <c r="A1140" s="11" t="s">
        <v>4694</v>
      </c>
      <c r="B1140" s="11" t="s">
        <v>4695</v>
      </c>
      <c r="C1140" s="11" t="s">
        <v>4696</v>
      </c>
      <c r="D1140" s="14" t="s">
        <v>4697</v>
      </c>
    </row>
    <row r="1141" spans="1:4" ht="15" customHeight="1" x14ac:dyDescent="0.4">
      <c r="A1141" s="11" t="s">
        <v>4698</v>
      </c>
      <c r="B1141" s="11" t="s">
        <v>4699</v>
      </c>
      <c r="C1141" s="11" t="s">
        <v>4700</v>
      </c>
      <c r="D1141" s="14" t="s">
        <v>4701</v>
      </c>
    </row>
    <row r="1142" spans="1:4" ht="15" customHeight="1" x14ac:dyDescent="0.4">
      <c r="A1142" s="11" t="s">
        <v>4702</v>
      </c>
      <c r="B1142" s="11" t="s">
        <v>4703</v>
      </c>
      <c r="C1142" s="11" t="s">
        <v>4704</v>
      </c>
      <c r="D1142" s="14" t="s">
        <v>4705</v>
      </c>
    </row>
    <row r="1143" spans="1:4" ht="15" customHeight="1" x14ac:dyDescent="0.4">
      <c r="A1143" s="11" t="s">
        <v>4706</v>
      </c>
      <c r="B1143" s="11" t="s">
        <v>4707</v>
      </c>
      <c r="C1143" s="11" t="s">
        <v>4708</v>
      </c>
      <c r="D1143" s="14" t="s">
        <v>4709</v>
      </c>
    </row>
    <row r="1144" spans="1:4" ht="15" customHeight="1" x14ac:dyDescent="0.4">
      <c r="A1144" s="11" t="s">
        <v>4710</v>
      </c>
      <c r="B1144" s="11" t="s">
        <v>4711</v>
      </c>
      <c r="C1144" s="11" t="s">
        <v>4712</v>
      </c>
      <c r="D1144" s="14" t="s">
        <v>4713</v>
      </c>
    </row>
    <row r="1145" spans="1:4" ht="15" customHeight="1" x14ac:dyDescent="0.4">
      <c r="A1145" s="11" t="s">
        <v>4714</v>
      </c>
      <c r="B1145" s="11" t="s">
        <v>4715</v>
      </c>
      <c r="C1145" s="11" t="s">
        <v>4716</v>
      </c>
      <c r="D1145" s="14" t="s">
        <v>4717</v>
      </c>
    </row>
    <row r="1146" spans="1:4" ht="15" customHeight="1" x14ac:dyDescent="0.4">
      <c r="A1146" s="11" t="s">
        <v>4718</v>
      </c>
      <c r="B1146" s="11" t="s">
        <v>4719</v>
      </c>
      <c r="C1146" s="11" t="s">
        <v>4720</v>
      </c>
      <c r="D1146" s="14" t="s">
        <v>4721</v>
      </c>
    </row>
    <row r="1147" spans="1:4" ht="15" customHeight="1" x14ac:dyDescent="0.4">
      <c r="A1147" s="11" t="s">
        <v>4722</v>
      </c>
      <c r="B1147" s="11" t="s">
        <v>4723</v>
      </c>
      <c r="C1147" s="11" t="s">
        <v>4724</v>
      </c>
      <c r="D1147" s="14" t="s">
        <v>4725</v>
      </c>
    </row>
    <row r="1148" spans="1:4" ht="15" customHeight="1" x14ac:dyDescent="0.4">
      <c r="A1148" s="11" t="s">
        <v>4726</v>
      </c>
      <c r="B1148" s="11" t="s">
        <v>4727</v>
      </c>
      <c r="C1148" s="11" t="s">
        <v>4728</v>
      </c>
      <c r="D1148" s="14" t="s">
        <v>4729</v>
      </c>
    </row>
    <row r="1149" spans="1:4" ht="15" customHeight="1" x14ac:dyDescent="0.4">
      <c r="A1149" s="11" t="s">
        <v>4730</v>
      </c>
      <c r="B1149" s="11" t="s">
        <v>4731</v>
      </c>
      <c r="C1149" s="11" t="s">
        <v>4732</v>
      </c>
      <c r="D1149" s="14" t="s">
        <v>4733</v>
      </c>
    </row>
    <row r="1150" spans="1:4" ht="15" customHeight="1" x14ac:dyDescent="0.4">
      <c r="A1150" s="11" t="s">
        <v>4734</v>
      </c>
      <c r="B1150" s="11" t="s">
        <v>4735</v>
      </c>
      <c r="C1150" s="11" t="s">
        <v>4736</v>
      </c>
      <c r="D1150" s="14" t="s">
        <v>4737</v>
      </c>
    </row>
    <row r="1151" spans="1:4" ht="15" customHeight="1" x14ac:dyDescent="0.4">
      <c r="A1151" s="11" t="s">
        <v>4738</v>
      </c>
      <c r="B1151" s="11" t="s">
        <v>4739</v>
      </c>
      <c r="C1151" s="11" t="s">
        <v>4740</v>
      </c>
      <c r="D1151" s="14" t="s">
        <v>4741</v>
      </c>
    </row>
    <row r="1152" spans="1:4" ht="15" customHeight="1" x14ac:dyDescent="0.4">
      <c r="A1152" s="11" t="s">
        <v>4742</v>
      </c>
      <c r="B1152" s="11" t="s">
        <v>4743</v>
      </c>
      <c r="C1152" s="11" t="s">
        <v>4744</v>
      </c>
      <c r="D1152" s="14" t="s">
        <v>4745</v>
      </c>
    </row>
    <row r="1153" spans="1:4" ht="15" customHeight="1" x14ac:dyDescent="0.4">
      <c r="A1153" s="11" t="s">
        <v>4746</v>
      </c>
      <c r="B1153" s="11" t="s">
        <v>4747</v>
      </c>
      <c r="C1153" s="11" t="s">
        <v>4748</v>
      </c>
      <c r="D1153" s="14" t="s">
        <v>4749</v>
      </c>
    </row>
    <row r="1154" spans="1:4" ht="15" customHeight="1" x14ac:dyDescent="0.4">
      <c r="A1154" s="11" t="s">
        <v>4750</v>
      </c>
      <c r="B1154" s="11" t="s">
        <v>4751</v>
      </c>
      <c r="C1154" s="11" t="s">
        <v>4752</v>
      </c>
      <c r="D1154" s="14" t="s">
        <v>4753</v>
      </c>
    </row>
    <row r="1155" spans="1:4" ht="15" customHeight="1" x14ac:dyDescent="0.4">
      <c r="A1155" s="11" t="s">
        <v>4754</v>
      </c>
      <c r="B1155" s="11" t="s">
        <v>4755</v>
      </c>
      <c r="C1155" s="11" t="s">
        <v>4756</v>
      </c>
      <c r="D1155" s="14" t="s">
        <v>4757</v>
      </c>
    </row>
    <row r="1156" spans="1:4" ht="15" customHeight="1" x14ac:dyDescent="0.4">
      <c r="A1156" s="11" t="s">
        <v>4758</v>
      </c>
      <c r="B1156" s="11" t="s">
        <v>4759</v>
      </c>
      <c r="C1156" s="11" t="s">
        <v>4760</v>
      </c>
      <c r="D1156" s="14" t="s">
        <v>4761</v>
      </c>
    </row>
    <row r="1157" spans="1:4" ht="15" customHeight="1" x14ac:dyDescent="0.4">
      <c r="A1157" s="11" t="s">
        <v>4762</v>
      </c>
      <c r="B1157" s="11" t="s">
        <v>4763</v>
      </c>
      <c r="C1157" s="11" t="s">
        <v>4764</v>
      </c>
      <c r="D1157" s="14" t="s">
        <v>4765</v>
      </c>
    </row>
    <row r="1158" spans="1:4" ht="15" customHeight="1" x14ac:dyDescent="0.4">
      <c r="A1158" s="11" t="s">
        <v>4766</v>
      </c>
      <c r="B1158" s="11" t="s">
        <v>4767</v>
      </c>
      <c r="C1158" s="11" t="s">
        <v>4768</v>
      </c>
      <c r="D1158" s="14" t="s">
        <v>4769</v>
      </c>
    </row>
    <row r="1159" spans="1:4" ht="15" customHeight="1" x14ac:dyDescent="0.4">
      <c r="A1159" s="11" t="s">
        <v>4770</v>
      </c>
      <c r="B1159" s="11" t="s">
        <v>4771</v>
      </c>
      <c r="C1159" s="11" t="s">
        <v>4772</v>
      </c>
      <c r="D1159" s="14" t="s">
        <v>4773</v>
      </c>
    </row>
    <row r="1160" spans="1:4" ht="15" customHeight="1" x14ac:dyDescent="0.4">
      <c r="A1160" s="11" t="s">
        <v>4774</v>
      </c>
      <c r="B1160" s="11" t="s">
        <v>4775</v>
      </c>
      <c r="C1160" s="11" t="s">
        <v>4776</v>
      </c>
      <c r="D1160" s="14" t="s">
        <v>4777</v>
      </c>
    </row>
    <row r="1161" spans="1:4" ht="15" customHeight="1" x14ac:dyDescent="0.4">
      <c r="A1161" s="11" t="s">
        <v>4778</v>
      </c>
      <c r="B1161" s="11" t="s">
        <v>4779</v>
      </c>
      <c r="C1161" s="11" t="s">
        <v>4780</v>
      </c>
      <c r="D1161" s="14" t="s">
        <v>4781</v>
      </c>
    </row>
    <row r="1162" spans="1:4" ht="15" customHeight="1" x14ac:dyDescent="0.4">
      <c r="A1162" s="11" t="s">
        <v>4782</v>
      </c>
      <c r="B1162" s="11" t="s">
        <v>4783</v>
      </c>
      <c r="C1162" s="11" t="s">
        <v>4784</v>
      </c>
      <c r="D1162" s="14" t="s">
        <v>4785</v>
      </c>
    </row>
    <row r="1163" spans="1:4" ht="15" customHeight="1" x14ac:dyDescent="0.4">
      <c r="A1163" s="11" t="s">
        <v>4786</v>
      </c>
      <c r="B1163" s="11" t="s">
        <v>4787</v>
      </c>
      <c r="C1163" s="11" t="s">
        <v>4788</v>
      </c>
      <c r="D1163" s="14" t="s">
        <v>4789</v>
      </c>
    </row>
    <row r="1164" spans="1:4" ht="15" customHeight="1" x14ac:dyDescent="0.4">
      <c r="A1164" s="11" t="s">
        <v>4790</v>
      </c>
      <c r="B1164" s="11" t="s">
        <v>4791</v>
      </c>
      <c r="C1164" s="11" t="s">
        <v>4792</v>
      </c>
      <c r="D1164" s="14" t="s">
        <v>4793</v>
      </c>
    </row>
    <row r="1165" spans="1:4" ht="15" customHeight="1" x14ac:dyDescent="0.4">
      <c r="A1165" s="11" t="s">
        <v>4794</v>
      </c>
      <c r="B1165" s="11" t="s">
        <v>4795</v>
      </c>
      <c r="C1165" s="11" t="s">
        <v>4796</v>
      </c>
      <c r="D1165" s="14" t="s">
        <v>4797</v>
      </c>
    </row>
    <row r="1166" spans="1:4" ht="15" customHeight="1" x14ac:dyDescent="0.4">
      <c r="A1166" s="11" t="s">
        <v>4798</v>
      </c>
      <c r="B1166" s="11" t="s">
        <v>4799</v>
      </c>
      <c r="C1166" s="11" t="s">
        <v>4800</v>
      </c>
      <c r="D1166" s="14" t="s">
        <v>4801</v>
      </c>
    </row>
    <row r="1167" spans="1:4" ht="15" customHeight="1" x14ac:dyDescent="0.4">
      <c r="A1167" s="11" t="s">
        <v>4802</v>
      </c>
      <c r="B1167" s="11" t="s">
        <v>4803</v>
      </c>
      <c r="C1167" s="11" t="s">
        <v>4804</v>
      </c>
      <c r="D1167" s="14" t="s">
        <v>4805</v>
      </c>
    </row>
    <row r="1168" spans="1:4" ht="15" customHeight="1" x14ac:dyDescent="0.4">
      <c r="A1168" s="11" t="s">
        <v>4806</v>
      </c>
      <c r="B1168" s="11" t="s">
        <v>4807</v>
      </c>
      <c r="C1168" s="11" t="s">
        <v>4808</v>
      </c>
      <c r="D1168" s="14" t="s">
        <v>4809</v>
      </c>
    </row>
    <row r="1169" spans="1:4" ht="15" customHeight="1" x14ac:dyDescent="0.4">
      <c r="A1169" s="11" t="s">
        <v>4810</v>
      </c>
      <c r="B1169" s="11" t="s">
        <v>4811</v>
      </c>
      <c r="C1169" s="11" t="s">
        <v>4812</v>
      </c>
      <c r="D1169" s="14" t="s">
        <v>4813</v>
      </c>
    </row>
    <row r="1170" spans="1:4" ht="15" customHeight="1" x14ac:dyDescent="0.4">
      <c r="A1170" s="11" t="s">
        <v>4814</v>
      </c>
      <c r="B1170" s="11" t="s">
        <v>4815</v>
      </c>
      <c r="C1170" s="11" t="s">
        <v>4816</v>
      </c>
      <c r="D1170" s="14" t="s">
        <v>4817</v>
      </c>
    </row>
    <row r="1171" spans="1:4" ht="15" customHeight="1" x14ac:dyDescent="0.4">
      <c r="A1171" s="11" t="s">
        <v>4818</v>
      </c>
      <c r="B1171" s="11" t="s">
        <v>4819</v>
      </c>
      <c r="C1171" s="11" t="s">
        <v>4820</v>
      </c>
      <c r="D1171" s="14" t="s">
        <v>4821</v>
      </c>
    </row>
    <row r="1172" spans="1:4" ht="15" customHeight="1" x14ac:dyDescent="0.4">
      <c r="A1172" s="11" t="s">
        <v>4822</v>
      </c>
      <c r="B1172" s="11" t="s">
        <v>4823</v>
      </c>
      <c r="C1172" s="11" t="s">
        <v>4824</v>
      </c>
      <c r="D1172" s="14" t="s">
        <v>4825</v>
      </c>
    </row>
    <row r="1173" spans="1:4" ht="15" customHeight="1" x14ac:dyDescent="0.4">
      <c r="A1173" s="11" t="s">
        <v>4826</v>
      </c>
      <c r="B1173" s="11" t="s">
        <v>4827</v>
      </c>
      <c r="C1173" s="11" t="s">
        <v>4828</v>
      </c>
      <c r="D1173" s="14" t="s">
        <v>4829</v>
      </c>
    </row>
    <row r="1174" spans="1:4" ht="15" customHeight="1" x14ac:dyDescent="0.4">
      <c r="A1174" s="11" t="s">
        <v>4830</v>
      </c>
      <c r="B1174" s="11" t="s">
        <v>4831</v>
      </c>
      <c r="C1174" s="11" t="s">
        <v>4832</v>
      </c>
      <c r="D1174" s="14" t="s">
        <v>4833</v>
      </c>
    </row>
    <row r="1175" spans="1:4" ht="15" customHeight="1" x14ac:dyDescent="0.4">
      <c r="A1175" s="11" t="s">
        <v>4834</v>
      </c>
      <c r="B1175" s="11" t="s">
        <v>4835</v>
      </c>
      <c r="C1175" s="11" t="s">
        <v>4836</v>
      </c>
      <c r="D1175" s="14" t="s">
        <v>4837</v>
      </c>
    </row>
    <row r="1176" spans="1:4" ht="15" customHeight="1" x14ac:dyDescent="0.4">
      <c r="A1176" s="11" t="s">
        <v>4838</v>
      </c>
      <c r="B1176" s="11" t="s">
        <v>4839</v>
      </c>
      <c r="C1176" s="11" t="s">
        <v>4840</v>
      </c>
      <c r="D1176" s="14" t="s">
        <v>4841</v>
      </c>
    </row>
    <row r="1177" spans="1:4" ht="15" customHeight="1" x14ac:dyDescent="0.4">
      <c r="A1177" s="11" t="s">
        <v>4842</v>
      </c>
      <c r="B1177" s="11" t="s">
        <v>4843</v>
      </c>
      <c r="C1177" s="11" t="s">
        <v>4844</v>
      </c>
      <c r="D1177" s="14" t="s">
        <v>4845</v>
      </c>
    </row>
    <row r="1178" spans="1:4" ht="15" customHeight="1" x14ac:dyDescent="0.4">
      <c r="A1178" s="11" t="s">
        <v>4846</v>
      </c>
      <c r="B1178" s="11" t="s">
        <v>4847</v>
      </c>
      <c r="C1178" s="11" t="s">
        <v>4848</v>
      </c>
      <c r="D1178" s="14" t="s">
        <v>4849</v>
      </c>
    </row>
    <row r="1179" spans="1:4" ht="15" customHeight="1" x14ac:dyDescent="0.4">
      <c r="A1179" s="11" t="s">
        <v>4850</v>
      </c>
      <c r="B1179" s="11" t="s">
        <v>4851</v>
      </c>
      <c r="C1179" s="11" t="s">
        <v>4852</v>
      </c>
      <c r="D1179" s="14" t="s">
        <v>4853</v>
      </c>
    </row>
    <row r="1180" spans="1:4" ht="15" customHeight="1" x14ac:dyDescent="0.4">
      <c r="A1180" s="11" t="s">
        <v>4854</v>
      </c>
      <c r="B1180" s="11" t="s">
        <v>4855</v>
      </c>
      <c r="C1180" s="11" t="s">
        <v>4856</v>
      </c>
      <c r="D1180" s="14" t="s">
        <v>4857</v>
      </c>
    </row>
    <row r="1181" spans="1:4" ht="15" customHeight="1" x14ac:dyDescent="0.4">
      <c r="A1181" s="11" t="s">
        <v>4858</v>
      </c>
      <c r="B1181" s="11" t="s">
        <v>4859</v>
      </c>
      <c r="C1181" s="11" t="s">
        <v>4860</v>
      </c>
      <c r="D1181" s="14" t="s">
        <v>4861</v>
      </c>
    </row>
    <row r="1182" spans="1:4" ht="15" customHeight="1" x14ac:dyDescent="0.4">
      <c r="A1182" s="11" t="s">
        <v>4862</v>
      </c>
      <c r="B1182" s="11" t="s">
        <v>4863</v>
      </c>
      <c r="C1182" s="11" t="s">
        <v>4864</v>
      </c>
      <c r="D1182" s="14" t="s">
        <v>4865</v>
      </c>
    </row>
    <row r="1183" spans="1:4" ht="15" customHeight="1" x14ac:dyDescent="0.4">
      <c r="A1183" s="11" t="s">
        <v>4866</v>
      </c>
      <c r="B1183" s="11" t="s">
        <v>4867</v>
      </c>
      <c r="C1183" s="11" t="s">
        <v>4868</v>
      </c>
      <c r="D1183" s="14" t="s">
        <v>4869</v>
      </c>
    </row>
    <row r="1184" spans="1:4" ht="15" customHeight="1" x14ac:dyDescent="0.4">
      <c r="A1184" s="11" t="s">
        <v>4870</v>
      </c>
      <c r="B1184" s="11" t="s">
        <v>4871</v>
      </c>
      <c r="C1184" s="11" t="s">
        <v>4872</v>
      </c>
      <c r="D1184" s="14" t="s">
        <v>4873</v>
      </c>
    </row>
    <row r="1185" spans="1:4" ht="15" customHeight="1" x14ac:dyDescent="0.4">
      <c r="A1185" s="11" t="s">
        <v>4874</v>
      </c>
      <c r="B1185" s="11" t="s">
        <v>4875</v>
      </c>
      <c r="C1185" s="11" t="s">
        <v>4876</v>
      </c>
      <c r="D1185" s="14" t="s">
        <v>4877</v>
      </c>
    </row>
    <row r="1186" spans="1:4" ht="15" customHeight="1" x14ac:dyDescent="0.4">
      <c r="A1186" s="11" t="s">
        <v>4878</v>
      </c>
      <c r="B1186" s="11" t="s">
        <v>4879</v>
      </c>
      <c r="C1186" s="11" t="s">
        <v>4880</v>
      </c>
      <c r="D1186" s="14" t="s">
        <v>4881</v>
      </c>
    </row>
    <row r="1187" spans="1:4" ht="15" customHeight="1" x14ac:dyDescent="0.4">
      <c r="A1187" s="11" t="s">
        <v>4882</v>
      </c>
      <c r="B1187" s="11" t="s">
        <v>4883</v>
      </c>
      <c r="C1187" s="11" t="s">
        <v>4884</v>
      </c>
      <c r="D1187" s="14" t="s">
        <v>4885</v>
      </c>
    </row>
    <row r="1188" spans="1:4" ht="15" customHeight="1" x14ac:dyDescent="0.4">
      <c r="A1188" s="11" t="s">
        <v>4886</v>
      </c>
      <c r="B1188" s="11" t="s">
        <v>4887</v>
      </c>
      <c r="C1188" s="11" t="s">
        <v>4888</v>
      </c>
      <c r="D1188" s="14" t="s">
        <v>4889</v>
      </c>
    </row>
    <row r="1189" spans="1:4" ht="15" customHeight="1" x14ac:dyDescent="0.4">
      <c r="A1189" s="11" t="s">
        <v>4890</v>
      </c>
      <c r="B1189" s="11" t="s">
        <v>4891</v>
      </c>
      <c r="C1189" s="11" t="s">
        <v>4892</v>
      </c>
      <c r="D1189" s="14" t="s">
        <v>4893</v>
      </c>
    </row>
    <row r="1190" spans="1:4" ht="15" customHeight="1" x14ac:dyDescent="0.4">
      <c r="A1190" s="11" t="s">
        <v>4894</v>
      </c>
      <c r="B1190" s="11" t="s">
        <v>4895</v>
      </c>
      <c r="C1190" s="11" t="s">
        <v>4896</v>
      </c>
      <c r="D1190" s="14" t="s">
        <v>4897</v>
      </c>
    </row>
    <row r="1191" spans="1:4" ht="15" customHeight="1" x14ac:dyDescent="0.4">
      <c r="A1191" s="11" t="s">
        <v>4898</v>
      </c>
      <c r="B1191" s="11" t="s">
        <v>4899</v>
      </c>
      <c r="C1191" s="11" t="s">
        <v>4900</v>
      </c>
      <c r="D1191" s="14" t="s">
        <v>4901</v>
      </c>
    </row>
    <row r="1192" spans="1:4" ht="15" customHeight="1" x14ac:dyDescent="0.4">
      <c r="A1192" s="11" t="s">
        <v>4902</v>
      </c>
      <c r="B1192" s="11" t="s">
        <v>4903</v>
      </c>
      <c r="C1192" s="11" t="s">
        <v>4904</v>
      </c>
      <c r="D1192" s="14" t="s">
        <v>4905</v>
      </c>
    </row>
    <row r="1193" spans="1:4" ht="15" customHeight="1" x14ac:dyDescent="0.4">
      <c r="A1193" s="11" t="s">
        <v>4906</v>
      </c>
      <c r="B1193" s="11" t="s">
        <v>4907</v>
      </c>
      <c r="C1193" s="11" t="s">
        <v>4908</v>
      </c>
      <c r="D1193" s="14" t="s">
        <v>4909</v>
      </c>
    </row>
    <row r="1194" spans="1:4" ht="15" customHeight="1" x14ac:dyDescent="0.4">
      <c r="A1194" s="11" t="s">
        <v>4910</v>
      </c>
      <c r="B1194" s="11" t="s">
        <v>4911</v>
      </c>
      <c r="C1194" s="11" t="s">
        <v>4912</v>
      </c>
      <c r="D1194" s="14" t="s">
        <v>4913</v>
      </c>
    </row>
    <row r="1195" spans="1:4" ht="15" customHeight="1" x14ac:dyDescent="0.4">
      <c r="A1195" s="11" t="s">
        <v>4914</v>
      </c>
      <c r="B1195" s="11" t="s">
        <v>4915</v>
      </c>
      <c r="C1195" s="11" t="s">
        <v>4916</v>
      </c>
      <c r="D1195" s="14" t="s">
        <v>4917</v>
      </c>
    </row>
    <row r="1196" spans="1:4" ht="15" customHeight="1" x14ac:dyDescent="0.4">
      <c r="A1196" s="11" t="s">
        <v>4918</v>
      </c>
      <c r="B1196" s="11" t="s">
        <v>4919</v>
      </c>
      <c r="C1196" s="11" t="s">
        <v>4920</v>
      </c>
      <c r="D1196" s="14" t="s">
        <v>4921</v>
      </c>
    </row>
    <row r="1197" spans="1:4" ht="15" customHeight="1" x14ac:dyDescent="0.4">
      <c r="A1197" s="11" t="s">
        <v>4922</v>
      </c>
      <c r="B1197" s="11" t="s">
        <v>4923</v>
      </c>
      <c r="C1197" s="11" t="s">
        <v>4924</v>
      </c>
      <c r="D1197" s="14" t="s">
        <v>4925</v>
      </c>
    </row>
    <row r="1198" spans="1:4" ht="15" customHeight="1" x14ac:dyDescent="0.4">
      <c r="A1198" s="11" t="s">
        <v>4926</v>
      </c>
      <c r="B1198" s="11" t="s">
        <v>4927</v>
      </c>
      <c r="C1198" s="11" t="s">
        <v>4928</v>
      </c>
      <c r="D1198" s="14" t="s">
        <v>4929</v>
      </c>
    </row>
    <row r="1199" spans="1:4" ht="15" customHeight="1" x14ac:dyDescent="0.4">
      <c r="A1199" s="11" t="s">
        <v>4930</v>
      </c>
      <c r="B1199" s="11" t="s">
        <v>4931</v>
      </c>
      <c r="C1199" s="11" t="s">
        <v>4932</v>
      </c>
      <c r="D1199" s="14" t="s">
        <v>4933</v>
      </c>
    </row>
    <row r="1200" spans="1:4" ht="15" customHeight="1" x14ac:dyDescent="0.4">
      <c r="A1200" s="11" t="s">
        <v>4934</v>
      </c>
      <c r="B1200" s="11" t="s">
        <v>4935</v>
      </c>
      <c r="C1200" s="11" t="s">
        <v>4936</v>
      </c>
      <c r="D1200" s="14" t="s">
        <v>4937</v>
      </c>
    </row>
    <row r="1201" spans="1:4" ht="15" customHeight="1" x14ac:dyDescent="0.4">
      <c r="A1201" s="11" t="s">
        <v>4938</v>
      </c>
      <c r="B1201" s="11" t="s">
        <v>4939</v>
      </c>
      <c r="C1201" s="11" t="s">
        <v>4940</v>
      </c>
      <c r="D1201" s="14" t="s">
        <v>4941</v>
      </c>
    </row>
    <row r="1202" spans="1:4" ht="15" customHeight="1" x14ac:dyDescent="0.4">
      <c r="A1202" s="11" t="s">
        <v>4942</v>
      </c>
      <c r="B1202" s="11" t="s">
        <v>4943</v>
      </c>
      <c r="C1202" s="11" t="s">
        <v>4944</v>
      </c>
      <c r="D1202" s="14" t="s">
        <v>4945</v>
      </c>
    </row>
    <row r="1203" spans="1:4" ht="15" customHeight="1" x14ac:dyDescent="0.4">
      <c r="A1203" s="11" t="s">
        <v>4946</v>
      </c>
      <c r="B1203" s="11" t="s">
        <v>4947</v>
      </c>
      <c r="C1203" s="11" t="s">
        <v>4948</v>
      </c>
      <c r="D1203" s="14" t="s">
        <v>4949</v>
      </c>
    </row>
    <row r="1204" spans="1:4" ht="15" customHeight="1" x14ac:dyDescent="0.4">
      <c r="A1204" s="11" t="s">
        <v>4950</v>
      </c>
      <c r="B1204" s="11" t="s">
        <v>4951</v>
      </c>
      <c r="C1204" s="11" t="s">
        <v>4952</v>
      </c>
      <c r="D1204" s="14" t="s">
        <v>4953</v>
      </c>
    </row>
    <row r="1205" spans="1:4" ht="15" customHeight="1" x14ac:dyDescent="0.4">
      <c r="A1205" s="11" t="s">
        <v>4954</v>
      </c>
      <c r="B1205" s="11" t="s">
        <v>4955</v>
      </c>
      <c r="C1205" s="11" t="s">
        <v>4956</v>
      </c>
      <c r="D1205" s="14" t="s">
        <v>4957</v>
      </c>
    </row>
    <row r="1206" spans="1:4" ht="15" customHeight="1" x14ac:dyDescent="0.4">
      <c r="A1206" s="11" t="s">
        <v>4958</v>
      </c>
      <c r="B1206" s="11" t="s">
        <v>4959</v>
      </c>
      <c r="C1206" s="11" t="s">
        <v>4960</v>
      </c>
      <c r="D1206" s="14" t="s">
        <v>4961</v>
      </c>
    </row>
    <row r="1207" spans="1:4" ht="15" customHeight="1" x14ac:dyDescent="0.4">
      <c r="A1207" s="11" t="s">
        <v>4962</v>
      </c>
      <c r="B1207" s="11" t="s">
        <v>4963</v>
      </c>
      <c r="C1207" s="11" t="s">
        <v>4964</v>
      </c>
      <c r="D1207" s="14" t="s">
        <v>4965</v>
      </c>
    </row>
    <row r="1208" spans="1:4" ht="15" customHeight="1" x14ac:dyDescent="0.4">
      <c r="A1208" s="11" t="s">
        <v>4966</v>
      </c>
      <c r="B1208" s="11" t="s">
        <v>4967</v>
      </c>
      <c r="C1208" s="11" t="s">
        <v>4968</v>
      </c>
      <c r="D1208" s="14" t="s">
        <v>4969</v>
      </c>
    </row>
    <row r="1209" spans="1:4" ht="15" customHeight="1" x14ac:dyDescent="0.4">
      <c r="A1209" s="11" t="s">
        <v>4970</v>
      </c>
      <c r="B1209" s="11" t="s">
        <v>4971</v>
      </c>
      <c r="C1209" s="11" t="s">
        <v>4972</v>
      </c>
      <c r="D1209" s="14" t="s">
        <v>4973</v>
      </c>
    </row>
    <row r="1210" spans="1:4" ht="15" customHeight="1" x14ac:dyDescent="0.4">
      <c r="A1210" s="11" t="s">
        <v>4974</v>
      </c>
      <c r="B1210" s="11" t="s">
        <v>4975</v>
      </c>
      <c r="C1210" s="11" t="s">
        <v>4976</v>
      </c>
      <c r="D1210" s="14" t="s">
        <v>4977</v>
      </c>
    </row>
    <row r="1211" spans="1:4" ht="15" customHeight="1" x14ac:dyDescent="0.4">
      <c r="A1211" s="11" t="s">
        <v>4978</v>
      </c>
      <c r="B1211" s="11" t="s">
        <v>4979</v>
      </c>
      <c r="C1211" s="11" t="s">
        <v>4980</v>
      </c>
      <c r="D1211" s="14" t="s">
        <v>4981</v>
      </c>
    </row>
    <row r="1212" spans="1:4" ht="15" customHeight="1" x14ac:dyDescent="0.4">
      <c r="A1212" s="11" t="s">
        <v>4982</v>
      </c>
      <c r="B1212" s="11" t="s">
        <v>4983</v>
      </c>
      <c r="C1212" s="11" t="s">
        <v>4984</v>
      </c>
      <c r="D1212" s="14" t="s">
        <v>4985</v>
      </c>
    </row>
    <row r="1213" spans="1:4" ht="15" customHeight="1" x14ac:dyDescent="0.4">
      <c r="A1213" s="12" t="s">
        <v>4986</v>
      </c>
      <c r="B1213" s="11" t="s">
        <v>4987</v>
      </c>
      <c r="C1213" s="11" t="s">
        <v>4988</v>
      </c>
      <c r="D1213" s="14" t="s">
        <v>4989</v>
      </c>
    </row>
    <row r="1214" spans="1:4" ht="15" customHeight="1" x14ac:dyDescent="0.4">
      <c r="A1214" s="11" t="s">
        <v>4990</v>
      </c>
      <c r="B1214" s="11" t="s">
        <v>4991</v>
      </c>
      <c r="C1214" s="11" t="s">
        <v>4992</v>
      </c>
      <c r="D1214" s="14" t="s">
        <v>4993</v>
      </c>
    </row>
    <row r="1215" spans="1:4" ht="15" customHeight="1" x14ac:dyDescent="0.4">
      <c r="A1215" s="11" t="s">
        <v>4994</v>
      </c>
      <c r="B1215" s="11" t="s">
        <v>4995</v>
      </c>
      <c r="C1215" s="11" t="s">
        <v>4996</v>
      </c>
      <c r="D1215" s="14" t="s">
        <v>4997</v>
      </c>
    </row>
    <row r="1216" spans="1:4" ht="15" customHeight="1" x14ac:dyDescent="0.4">
      <c r="A1216" s="11" t="s">
        <v>4998</v>
      </c>
      <c r="B1216" s="11" t="s">
        <v>4999</v>
      </c>
      <c r="C1216" s="11" t="s">
        <v>5000</v>
      </c>
      <c r="D1216" s="14" t="s">
        <v>5001</v>
      </c>
    </row>
    <row r="1217" spans="1:4" ht="15" customHeight="1" x14ac:dyDescent="0.4">
      <c r="A1217" s="11" t="s">
        <v>5002</v>
      </c>
      <c r="B1217" s="11" t="s">
        <v>5003</v>
      </c>
      <c r="C1217" s="11" t="s">
        <v>5004</v>
      </c>
      <c r="D1217" s="14" t="s">
        <v>5005</v>
      </c>
    </row>
    <row r="1218" spans="1:4" ht="15" customHeight="1" x14ac:dyDescent="0.4">
      <c r="A1218" s="11" t="s">
        <v>5006</v>
      </c>
      <c r="B1218" s="11" t="s">
        <v>5007</v>
      </c>
      <c r="C1218" s="11" t="s">
        <v>5008</v>
      </c>
      <c r="D1218" s="14" t="s">
        <v>5009</v>
      </c>
    </row>
    <row r="1219" spans="1:4" ht="15" customHeight="1" x14ac:dyDescent="0.4">
      <c r="A1219" s="11" t="s">
        <v>5010</v>
      </c>
      <c r="B1219" s="11" t="s">
        <v>5011</v>
      </c>
      <c r="C1219" s="11" t="s">
        <v>5012</v>
      </c>
      <c r="D1219" s="14" t="s">
        <v>5013</v>
      </c>
    </row>
    <row r="1220" spans="1:4" ht="15" customHeight="1" x14ac:dyDescent="0.4">
      <c r="A1220" s="11" t="s">
        <v>5014</v>
      </c>
      <c r="B1220" s="11" t="s">
        <v>5015</v>
      </c>
      <c r="C1220" s="11" t="s">
        <v>5016</v>
      </c>
      <c r="D1220" s="14" t="s">
        <v>5017</v>
      </c>
    </row>
    <row r="1221" spans="1:4" ht="15" customHeight="1" x14ac:dyDescent="0.4">
      <c r="A1221" s="11" t="s">
        <v>5018</v>
      </c>
      <c r="B1221" s="11" t="s">
        <v>5019</v>
      </c>
      <c r="C1221" s="11" t="s">
        <v>5020</v>
      </c>
      <c r="D1221" s="14" t="s">
        <v>5021</v>
      </c>
    </row>
    <row r="1222" spans="1:4" ht="15" customHeight="1" x14ac:dyDescent="0.4">
      <c r="A1222" s="11" t="s">
        <v>5022</v>
      </c>
      <c r="B1222" s="11" t="s">
        <v>5023</v>
      </c>
      <c r="C1222" s="11" t="s">
        <v>5024</v>
      </c>
      <c r="D1222" s="14" t="s">
        <v>5025</v>
      </c>
    </row>
    <row r="1223" spans="1:4" ht="15" customHeight="1" x14ac:dyDescent="0.4">
      <c r="A1223" s="11" t="s">
        <v>5026</v>
      </c>
      <c r="B1223" s="11" t="s">
        <v>5027</v>
      </c>
      <c r="C1223" s="11" t="s">
        <v>5028</v>
      </c>
      <c r="D1223" s="14" t="s">
        <v>5029</v>
      </c>
    </row>
    <row r="1224" spans="1:4" ht="15" customHeight="1" x14ac:dyDescent="0.4">
      <c r="A1224" s="11" t="s">
        <v>5030</v>
      </c>
      <c r="B1224" s="11" t="s">
        <v>5031</v>
      </c>
      <c r="C1224" s="11" t="s">
        <v>5032</v>
      </c>
      <c r="D1224" s="14" t="s">
        <v>5033</v>
      </c>
    </row>
    <row r="1225" spans="1:4" ht="15" customHeight="1" x14ac:dyDescent="0.4">
      <c r="A1225" s="11" t="s">
        <v>5034</v>
      </c>
      <c r="B1225" s="11" t="s">
        <v>5035</v>
      </c>
      <c r="C1225" s="11" t="s">
        <v>5036</v>
      </c>
      <c r="D1225" s="14" t="s">
        <v>5037</v>
      </c>
    </row>
    <row r="1226" spans="1:4" ht="15" customHeight="1" x14ac:dyDescent="0.4">
      <c r="A1226" s="11" t="s">
        <v>5038</v>
      </c>
      <c r="B1226" s="11" t="s">
        <v>5039</v>
      </c>
      <c r="C1226" s="11" t="s">
        <v>5040</v>
      </c>
      <c r="D1226" s="14" t="s">
        <v>5041</v>
      </c>
    </row>
    <row r="1227" spans="1:4" ht="15" customHeight="1" x14ac:dyDescent="0.4">
      <c r="A1227" s="11" t="s">
        <v>5042</v>
      </c>
      <c r="B1227" s="11" t="s">
        <v>5043</v>
      </c>
      <c r="C1227" s="11" t="s">
        <v>5044</v>
      </c>
      <c r="D1227" s="14" t="s">
        <v>5045</v>
      </c>
    </row>
    <row r="1228" spans="1:4" ht="15" customHeight="1" x14ac:dyDescent="0.4">
      <c r="A1228" s="11" t="s">
        <v>5046</v>
      </c>
      <c r="B1228" s="11" t="s">
        <v>5047</v>
      </c>
      <c r="C1228" s="11" t="s">
        <v>5048</v>
      </c>
      <c r="D1228" s="14" t="s">
        <v>5049</v>
      </c>
    </row>
    <row r="1229" spans="1:4" ht="15" customHeight="1" x14ac:dyDescent="0.4">
      <c r="A1229" s="11" t="s">
        <v>5050</v>
      </c>
      <c r="B1229" s="11" t="s">
        <v>5051</v>
      </c>
      <c r="C1229" s="11" t="s">
        <v>5052</v>
      </c>
      <c r="D1229" s="14" t="s">
        <v>5053</v>
      </c>
    </row>
    <row r="1230" spans="1:4" ht="15" customHeight="1" x14ac:dyDescent="0.4">
      <c r="A1230" s="11" t="s">
        <v>5054</v>
      </c>
      <c r="B1230" s="11" t="s">
        <v>5055</v>
      </c>
      <c r="C1230" s="11" t="s">
        <v>5056</v>
      </c>
      <c r="D1230" s="14" t="s">
        <v>5057</v>
      </c>
    </row>
    <row r="1231" spans="1:4" ht="15" customHeight="1" x14ac:dyDescent="0.4">
      <c r="A1231" s="11" t="s">
        <v>5058</v>
      </c>
      <c r="B1231" s="11" t="s">
        <v>5059</v>
      </c>
      <c r="C1231" s="11" t="s">
        <v>5060</v>
      </c>
      <c r="D1231" s="14" t="s">
        <v>5061</v>
      </c>
    </row>
    <row r="1232" spans="1:4" ht="15" customHeight="1" x14ac:dyDescent="0.4">
      <c r="A1232" s="11" t="s">
        <v>5062</v>
      </c>
      <c r="B1232" s="11" t="s">
        <v>5063</v>
      </c>
      <c r="C1232" s="11" t="s">
        <v>5064</v>
      </c>
      <c r="D1232" s="14" t="s">
        <v>5065</v>
      </c>
    </row>
    <row r="1233" spans="1:4" ht="15" customHeight="1" x14ac:dyDescent="0.4">
      <c r="A1233" s="11" t="s">
        <v>5066</v>
      </c>
      <c r="B1233" s="11" t="s">
        <v>5067</v>
      </c>
      <c r="C1233" s="11" t="s">
        <v>5068</v>
      </c>
      <c r="D1233" s="14" t="s">
        <v>5069</v>
      </c>
    </row>
    <row r="1234" spans="1:4" ht="15" customHeight="1" x14ac:dyDescent="0.4">
      <c r="A1234" s="11" t="s">
        <v>5070</v>
      </c>
      <c r="B1234" s="11" t="s">
        <v>5071</v>
      </c>
      <c r="C1234" s="11" t="s">
        <v>5072</v>
      </c>
      <c r="D1234" s="14" t="s">
        <v>5073</v>
      </c>
    </row>
    <row r="1235" spans="1:4" ht="15" customHeight="1" x14ac:dyDescent="0.4">
      <c r="A1235" s="11" t="s">
        <v>5074</v>
      </c>
      <c r="B1235" s="11" t="s">
        <v>5075</v>
      </c>
      <c r="C1235" s="11" t="s">
        <v>5076</v>
      </c>
      <c r="D1235" s="14" t="s">
        <v>5077</v>
      </c>
    </row>
    <row r="1236" spans="1:4" ht="15" customHeight="1" x14ac:dyDescent="0.4">
      <c r="A1236" s="11" t="s">
        <v>5078</v>
      </c>
      <c r="B1236" s="11" t="s">
        <v>5079</v>
      </c>
      <c r="C1236" s="11" t="s">
        <v>5080</v>
      </c>
      <c r="D1236" s="14" t="s">
        <v>5081</v>
      </c>
    </row>
    <row r="1237" spans="1:4" ht="15" customHeight="1" x14ac:dyDescent="0.4">
      <c r="A1237" s="11" t="s">
        <v>5082</v>
      </c>
      <c r="B1237" s="11" t="s">
        <v>5083</v>
      </c>
      <c r="C1237" s="11" t="s">
        <v>5084</v>
      </c>
      <c r="D1237" s="14" t="s">
        <v>5085</v>
      </c>
    </row>
    <row r="1238" spans="1:4" ht="15" customHeight="1" x14ac:dyDescent="0.4">
      <c r="A1238" s="11" t="s">
        <v>5086</v>
      </c>
      <c r="B1238" s="11" t="s">
        <v>5087</v>
      </c>
      <c r="C1238" s="11" t="s">
        <v>5088</v>
      </c>
      <c r="D1238" s="14" t="s">
        <v>5089</v>
      </c>
    </row>
    <row r="1239" spans="1:4" ht="15" customHeight="1" x14ac:dyDescent="0.4">
      <c r="A1239" s="11" t="s">
        <v>5090</v>
      </c>
      <c r="B1239" s="11" t="s">
        <v>5091</v>
      </c>
      <c r="C1239" s="11" t="s">
        <v>5092</v>
      </c>
      <c r="D1239" s="14" t="s">
        <v>5093</v>
      </c>
    </row>
    <row r="1240" spans="1:4" ht="15" customHeight="1" x14ac:dyDescent="0.4">
      <c r="A1240" s="11" t="s">
        <v>5094</v>
      </c>
      <c r="B1240" s="11" t="s">
        <v>5095</v>
      </c>
      <c r="C1240" s="11" t="s">
        <v>5096</v>
      </c>
      <c r="D1240" s="14" t="s">
        <v>5097</v>
      </c>
    </row>
    <row r="1241" spans="1:4" ht="15" customHeight="1" x14ac:dyDescent="0.4">
      <c r="A1241" s="11" t="s">
        <v>5098</v>
      </c>
      <c r="B1241" s="11" t="s">
        <v>5099</v>
      </c>
      <c r="C1241" s="11" t="s">
        <v>5100</v>
      </c>
      <c r="D1241" s="14" t="s">
        <v>5101</v>
      </c>
    </row>
    <row r="1242" spans="1:4" ht="15" customHeight="1" x14ac:dyDescent="0.4">
      <c r="A1242" s="11" t="s">
        <v>5102</v>
      </c>
      <c r="B1242" s="11" t="s">
        <v>5103</v>
      </c>
      <c r="C1242" s="11" t="s">
        <v>5104</v>
      </c>
      <c r="D1242" s="14" t="s">
        <v>5105</v>
      </c>
    </row>
    <row r="1243" spans="1:4" ht="15" customHeight="1" x14ac:dyDescent="0.4">
      <c r="A1243" s="11" t="s">
        <v>5106</v>
      </c>
      <c r="B1243" s="11" t="s">
        <v>5107</v>
      </c>
      <c r="C1243" s="11" t="s">
        <v>5108</v>
      </c>
      <c r="D1243" s="14" t="s">
        <v>5109</v>
      </c>
    </row>
    <row r="1244" spans="1:4" ht="15" customHeight="1" x14ac:dyDescent="0.4">
      <c r="A1244" s="11" t="s">
        <v>5110</v>
      </c>
      <c r="B1244" s="11" t="s">
        <v>5111</v>
      </c>
      <c r="C1244" s="11" t="s">
        <v>5112</v>
      </c>
      <c r="D1244" s="14" t="s">
        <v>5113</v>
      </c>
    </row>
    <row r="1245" spans="1:4" ht="15" customHeight="1" x14ac:dyDescent="0.4">
      <c r="A1245" s="11" t="s">
        <v>5114</v>
      </c>
      <c r="B1245" s="11" t="s">
        <v>5115</v>
      </c>
      <c r="C1245" s="11" t="s">
        <v>5116</v>
      </c>
      <c r="D1245" s="14" t="s">
        <v>5117</v>
      </c>
    </row>
    <row r="1246" spans="1:4" ht="15" customHeight="1" x14ac:dyDescent="0.4">
      <c r="A1246" s="11" t="s">
        <v>5118</v>
      </c>
      <c r="B1246" s="11" t="s">
        <v>5119</v>
      </c>
      <c r="C1246" s="11" t="s">
        <v>5120</v>
      </c>
      <c r="D1246" s="14" t="s">
        <v>5121</v>
      </c>
    </row>
    <row r="1247" spans="1:4" ht="15" customHeight="1" x14ac:dyDescent="0.4">
      <c r="A1247" s="11" t="s">
        <v>5122</v>
      </c>
      <c r="B1247" s="11" t="s">
        <v>5123</v>
      </c>
      <c r="C1247" s="11" t="s">
        <v>5124</v>
      </c>
      <c r="D1247" s="14" t="s">
        <v>5125</v>
      </c>
    </row>
    <row r="1248" spans="1:4" ht="15" customHeight="1" x14ac:dyDescent="0.4">
      <c r="A1248" s="11" t="s">
        <v>5126</v>
      </c>
      <c r="B1248" s="11" t="s">
        <v>5127</v>
      </c>
      <c r="C1248" s="11" t="s">
        <v>5128</v>
      </c>
      <c r="D1248" s="14" t="s">
        <v>5129</v>
      </c>
    </row>
    <row r="1249" spans="1:4" ht="15" customHeight="1" x14ac:dyDescent="0.4">
      <c r="A1249" s="11" t="s">
        <v>5130</v>
      </c>
      <c r="B1249" s="11" t="s">
        <v>5131</v>
      </c>
      <c r="C1249" s="11" t="s">
        <v>5132</v>
      </c>
      <c r="D1249" s="14" t="s">
        <v>5133</v>
      </c>
    </row>
    <row r="1250" spans="1:4" ht="15" customHeight="1" x14ac:dyDescent="0.4">
      <c r="A1250" s="11" t="s">
        <v>5134</v>
      </c>
      <c r="B1250" s="11" t="s">
        <v>5135</v>
      </c>
      <c r="C1250" s="11" t="s">
        <v>5136</v>
      </c>
      <c r="D1250" s="14" t="s">
        <v>5137</v>
      </c>
    </row>
    <row r="1251" spans="1:4" ht="15" customHeight="1" x14ac:dyDescent="0.4">
      <c r="A1251" s="11" t="s">
        <v>5138</v>
      </c>
      <c r="B1251" s="11" t="s">
        <v>5139</v>
      </c>
      <c r="C1251" s="11" t="s">
        <v>5140</v>
      </c>
      <c r="D1251" s="14" t="s">
        <v>5141</v>
      </c>
    </row>
    <row r="1252" spans="1:4" ht="15" customHeight="1" x14ac:dyDescent="0.4">
      <c r="A1252" s="11" t="s">
        <v>5142</v>
      </c>
      <c r="B1252" s="11" t="s">
        <v>5143</v>
      </c>
      <c r="C1252" s="11" t="s">
        <v>5144</v>
      </c>
      <c r="D1252" s="14" t="s">
        <v>5145</v>
      </c>
    </row>
    <row r="1253" spans="1:4" ht="15" customHeight="1" x14ac:dyDescent="0.4">
      <c r="A1253" s="11" t="s">
        <v>5146</v>
      </c>
      <c r="B1253" s="11" t="s">
        <v>5147</v>
      </c>
      <c r="C1253" s="11" t="s">
        <v>5148</v>
      </c>
      <c r="D1253" s="14" t="s">
        <v>5149</v>
      </c>
    </row>
    <row r="1254" spans="1:4" ht="15" customHeight="1" x14ac:dyDescent="0.4">
      <c r="A1254" s="11" t="s">
        <v>5150</v>
      </c>
      <c r="B1254" s="11" t="s">
        <v>5151</v>
      </c>
      <c r="C1254" s="11" t="s">
        <v>5152</v>
      </c>
      <c r="D1254" s="14" t="s">
        <v>5153</v>
      </c>
    </row>
    <row r="1255" spans="1:4" ht="15" customHeight="1" x14ac:dyDescent="0.4">
      <c r="A1255" s="11" t="s">
        <v>5154</v>
      </c>
      <c r="B1255" s="11" t="s">
        <v>5155</v>
      </c>
      <c r="C1255" s="11" t="s">
        <v>5156</v>
      </c>
      <c r="D1255" s="14" t="s">
        <v>5157</v>
      </c>
    </row>
    <row r="1256" spans="1:4" ht="15" customHeight="1" x14ac:dyDescent="0.4">
      <c r="A1256" s="11" t="s">
        <v>5158</v>
      </c>
      <c r="B1256" s="11" t="s">
        <v>5159</v>
      </c>
      <c r="C1256" s="11" t="s">
        <v>5160</v>
      </c>
      <c r="D1256" s="14" t="s">
        <v>5161</v>
      </c>
    </row>
    <row r="1257" spans="1:4" ht="15" customHeight="1" x14ac:dyDescent="0.4">
      <c r="A1257" s="11" t="s">
        <v>5162</v>
      </c>
      <c r="B1257" s="11" t="s">
        <v>5163</v>
      </c>
      <c r="C1257" s="11" t="s">
        <v>5164</v>
      </c>
      <c r="D1257" s="14" t="s">
        <v>5165</v>
      </c>
    </row>
    <row r="1258" spans="1:4" ht="15" customHeight="1" x14ac:dyDescent="0.4">
      <c r="A1258" s="11" t="s">
        <v>5166</v>
      </c>
      <c r="B1258" s="11" t="s">
        <v>5167</v>
      </c>
      <c r="C1258" s="11" t="s">
        <v>5168</v>
      </c>
      <c r="D1258" s="14" t="s">
        <v>5169</v>
      </c>
    </row>
    <row r="1259" spans="1:4" ht="15" customHeight="1" x14ac:dyDescent="0.4">
      <c r="A1259" s="11" t="s">
        <v>5170</v>
      </c>
      <c r="B1259" s="11" t="s">
        <v>5171</v>
      </c>
      <c r="C1259" s="11" t="s">
        <v>5172</v>
      </c>
      <c r="D1259" s="14" t="s">
        <v>5173</v>
      </c>
    </row>
    <row r="1260" spans="1:4" ht="15" customHeight="1" x14ac:dyDescent="0.4">
      <c r="A1260" s="11" t="s">
        <v>5174</v>
      </c>
      <c r="B1260" s="11" t="s">
        <v>5175</v>
      </c>
      <c r="C1260" s="11" t="s">
        <v>5176</v>
      </c>
      <c r="D1260" s="14" t="s">
        <v>5177</v>
      </c>
    </row>
    <row r="1261" spans="1:4" ht="15" customHeight="1" x14ac:dyDescent="0.4">
      <c r="A1261" s="11" t="s">
        <v>5178</v>
      </c>
      <c r="B1261" s="11" t="s">
        <v>5179</v>
      </c>
      <c r="C1261" s="11" t="s">
        <v>5180</v>
      </c>
      <c r="D1261" s="14" t="s">
        <v>5181</v>
      </c>
    </row>
    <row r="1262" spans="1:4" ht="15" customHeight="1" x14ac:dyDescent="0.4">
      <c r="A1262" s="11" t="s">
        <v>5182</v>
      </c>
      <c r="B1262" s="11" t="s">
        <v>5183</v>
      </c>
      <c r="C1262" s="11" t="s">
        <v>5184</v>
      </c>
      <c r="D1262" s="14" t="s">
        <v>5185</v>
      </c>
    </row>
    <row r="1263" spans="1:4" ht="15" customHeight="1" x14ac:dyDescent="0.4">
      <c r="A1263" s="11" t="s">
        <v>5186</v>
      </c>
      <c r="B1263" s="11" t="s">
        <v>5187</v>
      </c>
      <c r="C1263" s="11" t="s">
        <v>5188</v>
      </c>
      <c r="D1263" s="14" t="s">
        <v>5189</v>
      </c>
    </row>
    <row r="1264" spans="1:4" ht="15" customHeight="1" x14ac:dyDescent="0.4">
      <c r="A1264" s="11" t="s">
        <v>5190</v>
      </c>
      <c r="B1264" s="11" t="s">
        <v>5191</v>
      </c>
      <c r="C1264" s="11" t="s">
        <v>5192</v>
      </c>
      <c r="D1264" s="14" t="s">
        <v>5193</v>
      </c>
    </row>
    <row r="1265" spans="1:4" ht="15" customHeight="1" x14ac:dyDescent="0.4">
      <c r="A1265" s="11" t="s">
        <v>5194</v>
      </c>
      <c r="B1265" s="11" t="s">
        <v>5195</v>
      </c>
      <c r="C1265" s="11" t="s">
        <v>5196</v>
      </c>
      <c r="D1265" s="14" t="s">
        <v>5197</v>
      </c>
    </row>
    <row r="1266" spans="1:4" ht="15" customHeight="1" x14ac:dyDescent="0.4">
      <c r="A1266" s="11" t="s">
        <v>5198</v>
      </c>
      <c r="B1266" s="11" t="s">
        <v>5199</v>
      </c>
      <c r="C1266" s="11" t="s">
        <v>5200</v>
      </c>
      <c r="D1266" s="14" t="s">
        <v>5201</v>
      </c>
    </row>
    <row r="1267" spans="1:4" ht="15" customHeight="1" x14ac:dyDescent="0.4">
      <c r="A1267" s="11" t="s">
        <v>5202</v>
      </c>
      <c r="B1267" s="11" t="s">
        <v>5203</v>
      </c>
      <c r="C1267" s="11" t="s">
        <v>5204</v>
      </c>
      <c r="D1267" s="14" t="s">
        <v>5205</v>
      </c>
    </row>
    <row r="1268" spans="1:4" ht="15" customHeight="1" x14ac:dyDescent="0.4">
      <c r="A1268" s="11" t="s">
        <v>5206</v>
      </c>
      <c r="B1268" s="11" t="s">
        <v>5207</v>
      </c>
      <c r="C1268" s="11" t="s">
        <v>5208</v>
      </c>
      <c r="D1268" s="14" t="s">
        <v>5209</v>
      </c>
    </row>
    <row r="1269" spans="1:4" ht="15" customHeight="1" x14ac:dyDescent="0.4">
      <c r="A1269" s="11" t="s">
        <v>5210</v>
      </c>
      <c r="B1269" s="11" t="s">
        <v>5211</v>
      </c>
      <c r="C1269" s="11" t="s">
        <v>5212</v>
      </c>
      <c r="D1269" s="14" t="s">
        <v>5213</v>
      </c>
    </row>
    <row r="1270" spans="1:4" ht="15" customHeight="1" x14ac:dyDescent="0.4">
      <c r="A1270" s="11" t="s">
        <v>5214</v>
      </c>
      <c r="B1270" s="11" t="s">
        <v>5215</v>
      </c>
      <c r="C1270" s="11" t="s">
        <v>5216</v>
      </c>
      <c r="D1270" s="14" t="s">
        <v>5217</v>
      </c>
    </row>
    <row r="1271" spans="1:4" ht="15" customHeight="1" x14ac:dyDescent="0.4">
      <c r="A1271" s="11" t="s">
        <v>5218</v>
      </c>
      <c r="B1271" s="11" t="s">
        <v>5219</v>
      </c>
      <c r="C1271" s="11" t="s">
        <v>5220</v>
      </c>
      <c r="D1271" s="14" t="s">
        <v>5221</v>
      </c>
    </row>
    <row r="1272" spans="1:4" ht="15" customHeight="1" x14ac:dyDescent="0.4">
      <c r="A1272" s="11" t="s">
        <v>5222</v>
      </c>
      <c r="B1272" s="11" t="s">
        <v>5223</v>
      </c>
      <c r="C1272" s="11" t="s">
        <v>5224</v>
      </c>
      <c r="D1272" s="14" t="s">
        <v>5225</v>
      </c>
    </row>
    <row r="1273" spans="1:4" ht="15" customHeight="1" x14ac:dyDescent="0.4">
      <c r="A1273" s="11" t="s">
        <v>5226</v>
      </c>
      <c r="B1273" s="11" t="s">
        <v>5227</v>
      </c>
      <c r="C1273" s="11" t="s">
        <v>5228</v>
      </c>
      <c r="D1273" s="14" t="s">
        <v>5229</v>
      </c>
    </row>
    <row r="1274" spans="1:4" ht="15" customHeight="1" x14ac:dyDescent="0.4">
      <c r="A1274" s="11" t="s">
        <v>5230</v>
      </c>
      <c r="B1274" s="11" t="s">
        <v>5231</v>
      </c>
      <c r="C1274" s="11" t="s">
        <v>5232</v>
      </c>
      <c r="D1274" s="14" t="s">
        <v>5233</v>
      </c>
    </row>
    <row r="1275" spans="1:4" ht="15" customHeight="1" x14ac:dyDescent="0.4">
      <c r="A1275" s="11" t="s">
        <v>5234</v>
      </c>
      <c r="B1275" s="11" t="s">
        <v>5235</v>
      </c>
      <c r="C1275" s="11" t="s">
        <v>5236</v>
      </c>
      <c r="D1275" s="14" t="s">
        <v>5237</v>
      </c>
    </row>
    <row r="1276" spans="1:4" ht="15" customHeight="1" x14ac:dyDescent="0.4">
      <c r="A1276" s="11" t="s">
        <v>5238</v>
      </c>
      <c r="B1276" s="11" t="s">
        <v>5239</v>
      </c>
      <c r="C1276" s="11" t="s">
        <v>5240</v>
      </c>
      <c r="D1276" s="14" t="s">
        <v>5241</v>
      </c>
    </row>
    <row r="1277" spans="1:4" ht="15" customHeight="1" x14ac:dyDescent="0.4">
      <c r="A1277" s="11" t="s">
        <v>5242</v>
      </c>
      <c r="B1277" s="11" t="s">
        <v>5243</v>
      </c>
      <c r="C1277" s="11" t="s">
        <v>5244</v>
      </c>
      <c r="D1277" s="14" t="s">
        <v>5245</v>
      </c>
    </row>
    <row r="1278" spans="1:4" ht="15" customHeight="1" x14ac:dyDescent="0.4">
      <c r="A1278" s="11" t="s">
        <v>5246</v>
      </c>
      <c r="B1278" s="11" t="s">
        <v>5247</v>
      </c>
      <c r="C1278" s="11" t="s">
        <v>5248</v>
      </c>
      <c r="D1278" s="14" t="s">
        <v>5249</v>
      </c>
    </row>
    <row r="1279" spans="1:4" ht="15" customHeight="1" x14ac:dyDescent="0.4">
      <c r="A1279" s="11" t="s">
        <v>5250</v>
      </c>
      <c r="B1279" s="11" t="s">
        <v>5251</v>
      </c>
      <c r="C1279" s="11" t="s">
        <v>5252</v>
      </c>
      <c r="D1279" s="14" t="s">
        <v>5253</v>
      </c>
    </row>
    <row r="1280" spans="1:4" ht="15" customHeight="1" x14ac:dyDescent="0.4">
      <c r="A1280" s="11" t="s">
        <v>5254</v>
      </c>
      <c r="B1280" s="11" t="s">
        <v>5255</v>
      </c>
      <c r="C1280" s="11" t="s">
        <v>5256</v>
      </c>
      <c r="D1280" s="14" t="s">
        <v>5257</v>
      </c>
    </row>
    <row r="1281" spans="1:4" ht="15" customHeight="1" x14ac:dyDescent="0.4">
      <c r="A1281" s="11" t="s">
        <v>5258</v>
      </c>
      <c r="B1281" s="11" t="s">
        <v>5259</v>
      </c>
      <c r="C1281" s="11" t="s">
        <v>5260</v>
      </c>
      <c r="D1281" s="14" t="s">
        <v>5261</v>
      </c>
    </row>
    <row r="1282" spans="1:4" ht="15" customHeight="1" x14ac:dyDescent="0.4">
      <c r="A1282" s="11" t="s">
        <v>5262</v>
      </c>
      <c r="B1282" s="11" t="s">
        <v>5263</v>
      </c>
      <c r="C1282" s="11" t="s">
        <v>5264</v>
      </c>
      <c r="D1282" s="14" t="s">
        <v>5265</v>
      </c>
    </row>
    <row r="1283" spans="1:4" ht="15" customHeight="1" x14ac:dyDescent="0.4">
      <c r="A1283" s="11" t="s">
        <v>5266</v>
      </c>
      <c r="B1283" s="11" t="s">
        <v>5267</v>
      </c>
      <c r="C1283" s="11" t="s">
        <v>5268</v>
      </c>
      <c r="D1283" s="14" t="s">
        <v>5269</v>
      </c>
    </row>
    <row r="1284" spans="1:4" ht="15" customHeight="1" x14ac:dyDescent="0.4">
      <c r="A1284" s="11" t="s">
        <v>5270</v>
      </c>
      <c r="B1284" s="11" t="s">
        <v>5271</v>
      </c>
      <c r="C1284" s="11" t="s">
        <v>5272</v>
      </c>
      <c r="D1284" s="14" t="s">
        <v>5273</v>
      </c>
    </row>
    <row r="1285" spans="1:4" ht="15" customHeight="1" x14ac:dyDescent="0.4">
      <c r="A1285" s="11" t="s">
        <v>5274</v>
      </c>
      <c r="B1285" s="11" t="s">
        <v>5275</v>
      </c>
      <c r="C1285" s="11" t="s">
        <v>5276</v>
      </c>
      <c r="D1285" s="14" t="s">
        <v>5277</v>
      </c>
    </row>
    <row r="1286" spans="1:4" ht="15" customHeight="1" x14ac:dyDescent="0.4">
      <c r="A1286" s="11" t="s">
        <v>5278</v>
      </c>
      <c r="B1286" s="11" t="s">
        <v>5279</v>
      </c>
      <c r="C1286" s="11" t="s">
        <v>5280</v>
      </c>
      <c r="D1286" s="14" t="s">
        <v>5281</v>
      </c>
    </row>
    <row r="1287" spans="1:4" ht="15" customHeight="1" x14ac:dyDescent="0.4">
      <c r="A1287" s="11" t="s">
        <v>5282</v>
      </c>
      <c r="B1287" s="11" t="s">
        <v>5283</v>
      </c>
      <c r="C1287" s="11" t="s">
        <v>5284</v>
      </c>
      <c r="D1287" s="14" t="s">
        <v>5285</v>
      </c>
    </row>
    <row r="1288" spans="1:4" ht="15" customHeight="1" x14ac:dyDescent="0.4">
      <c r="A1288" s="11" t="s">
        <v>5286</v>
      </c>
      <c r="B1288" s="11" t="s">
        <v>5287</v>
      </c>
      <c r="C1288" s="11" t="s">
        <v>5288</v>
      </c>
      <c r="D1288" s="14" t="s">
        <v>5289</v>
      </c>
    </row>
    <row r="1289" spans="1:4" ht="15" customHeight="1" x14ac:dyDescent="0.4">
      <c r="A1289" s="11" t="s">
        <v>5290</v>
      </c>
      <c r="B1289" s="11" t="s">
        <v>5291</v>
      </c>
      <c r="C1289" s="11" t="s">
        <v>5292</v>
      </c>
      <c r="D1289" s="14" t="s">
        <v>5293</v>
      </c>
    </row>
    <row r="1290" spans="1:4" ht="15" customHeight="1" x14ac:dyDescent="0.4">
      <c r="A1290" s="11" t="s">
        <v>5294</v>
      </c>
      <c r="B1290" s="11" t="s">
        <v>5295</v>
      </c>
      <c r="C1290" s="11" t="s">
        <v>5296</v>
      </c>
      <c r="D1290" s="14" t="s">
        <v>5297</v>
      </c>
    </row>
    <row r="1291" spans="1:4" ht="15" customHeight="1" x14ac:dyDescent="0.4">
      <c r="A1291" s="11" t="s">
        <v>5298</v>
      </c>
      <c r="B1291" s="11" t="s">
        <v>5299</v>
      </c>
      <c r="C1291" s="11" t="s">
        <v>5300</v>
      </c>
      <c r="D1291" s="14" t="s">
        <v>5301</v>
      </c>
    </row>
    <row r="1292" spans="1:4" ht="15" customHeight="1" x14ac:dyDescent="0.4">
      <c r="A1292" s="11" t="s">
        <v>5302</v>
      </c>
      <c r="B1292" s="11" t="s">
        <v>5303</v>
      </c>
      <c r="C1292" s="11" t="s">
        <v>5304</v>
      </c>
      <c r="D1292" s="14" t="s">
        <v>5305</v>
      </c>
    </row>
    <row r="1293" spans="1:4" ht="15" customHeight="1" x14ac:dyDescent="0.4">
      <c r="A1293" s="11" t="s">
        <v>5306</v>
      </c>
      <c r="B1293" s="11" t="s">
        <v>5307</v>
      </c>
      <c r="C1293" s="11" t="s">
        <v>5308</v>
      </c>
      <c r="D1293" s="14" t="s">
        <v>5309</v>
      </c>
    </row>
    <row r="1294" spans="1:4" ht="15" customHeight="1" x14ac:dyDescent="0.4">
      <c r="A1294" s="11" t="s">
        <v>5310</v>
      </c>
      <c r="B1294" s="11" t="s">
        <v>5311</v>
      </c>
      <c r="C1294" s="11" t="s">
        <v>5312</v>
      </c>
      <c r="D1294" s="14" t="s">
        <v>5313</v>
      </c>
    </row>
    <row r="1295" spans="1:4" ht="15" customHeight="1" x14ac:dyDescent="0.4">
      <c r="A1295" s="11" t="s">
        <v>5314</v>
      </c>
      <c r="B1295" s="11" t="s">
        <v>5315</v>
      </c>
      <c r="C1295" s="11" t="s">
        <v>5316</v>
      </c>
      <c r="D1295" s="14" t="s">
        <v>5317</v>
      </c>
    </row>
    <row r="1296" spans="1:4" ht="15" customHeight="1" x14ac:dyDescent="0.4">
      <c r="A1296" s="11" t="s">
        <v>5318</v>
      </c>
      <c r="B1296" s="11" t="s">
        <v>5319</v>
      </c>
      <c r="C1296" s="11" t="s">
        <v>5320</v>
      </c>
      <c r="D1296" s="14" t="s">
        <v>5321</v>
      </c>
    </row>
    <row r="1297" spans="1:4" ht="15" customHeight="1" x14ac:dyDescent="0.4">
      <c r="A1297" s="11" t="s">
        <v>5322</v>
      </c>
      <c r="B1297" s="11" t="s">
        <v>5323</v>
      </c>
      <c r="C1297" s="11" t="s">
        <v>5324</v>
      </c>
      <c r="D1297" s="14" t="s">
        <v>5325</v>
      </c>
    </row>
    <row r="1298" spans="1:4" ht="15" customHeight="1" x14ac:dyDescent="0.4">
      <c r="A1298" s="11" t="s">
        <v>5326</v>
      </c>
      <c r="B1298" s="11" t="s">
        <v>5327</v>
      </c>
      <c r="C1298" s="11" t="s">
        <v>5328</v>
      </c>
      <c r="D1298" s="14" t="s">
        <v>5329</v>
      </c>
    </row>
    <row r="1299" spans="1:4" ht="15" customHeight="1" x14ac:dyDescent="0.4">
      <c r="A1299" s="11" t="s">
        <v>5330</v>
      </c>
      <c r="B1299" s="11" t="s">
        <v>5331</v>
      </c>
      <c r="C1299" s="11" t="s">
        <v>5332</v>
      </c>
      <c r="D1299" s="14" t="s">
        <v>5333</v>
      </c>
    </row>
    <row r="1300" spans="1:4" ht="15" customHeight="1" x14ac:dyDescent="0.4">
      <c r="A1300" s="11" t="s">
        <v>5334</v>
      </c>
      <c r="B1300" s="11" t="s">
        <v>5335</v>
      </c>
      <c r="C1300" s="11" t="s">
        <v>5336</v>
      </c>
      <c r="D1300" s="14" t="s">
        <v>5337</v>
      </c>
    </row>
    <row r="1301" spans="1:4" ht="15" customHeight="1" x14ac:dyDescent="0.4">
      <c r="A1301" s="11" t="s">
        <v>5338</v>
      </c>
      <c r="B1301" s="11" t="s">
        <v>5339</v>
      </c>
      <c r="C1301" s="11" t="s">
        <v>5340</v>
      </c>
      <c r="D1301" s="14" t="s">
        <v>5341</v>
      </c>
    </row>
    <row r="1302" spans="1:4" ht="15" customHeight="1" x14ac:dyDescent="0.4">
      <c r="A1302" s="11" t="s">
        <v>5342</v>
      </c>
      <c r="B1302" s="11" t="s">
        <v>5343</v>
      </c>
      <c r="C1302" s="11" t="s">
        <v>5344</v>
      </c>
      <c r="D1302" s="14" t="s">
        <v>5345</v>
      </c>
    </row>
    <row r="1303" spans="1:4" ht="15" customHeight="1" x14ac:dyDescent="0.4">
      <c r="A1303" s="11" t="s">
        <v>5346</v>
      </c>
      <c r="B1303" s="11" t="s">
        <v>5347</v>
      </c>
      <c r="C1303" s="11" t="s">
        <v>5348</v>
      </c>
      <c r="D1303" s="14" t="s">
        <v>5349</v>
      </c>
    </row>
    <row r="1304" spans="1:4" ht="15" customHeight="1" x14ac:dyDescent="0.4">
      <c r="A1304" s="11" t="s">
        <v>5350</v>
      </c>
      <c r="B1304" s="11" t="s">
        <v>5351</v>
      </c>
      <c r="C1304" s="11" t="s">
        <v>5352</v>
      </c>
      <c r="D1304" s="14" t="s">
        <v>5353</v>
      </c>
    </row>
    <row r="1305" spans="1:4" ht="15" customHeight="1" x14ac:dyDescent="0.4">
      <c r="A1305" s="11" t="s">
        <v>5354</v>
      </c>
      <c r="B1305" s="11" t="s">
        <v>5355</v>
      </c>
      <c r="C1305" s="11" t="s">
        <v>5356</v>
      </c>
      <c r="D1305" s="14" t="s">
        <v>5357</v>
      </c>
    </row>
    <row r="1306" spans="1:4" ht="15" customHeight="1" x14ac:dyDescent="0.4">
      <c r="A1306" s="11" t="s">
        <v>5358</v>
      </c>
      <c r="B1306" s="11" t="s">
        <v>5359</v>
      </c>
      <c r="C1306" s="11" t="s">
        <v>5360</v>
      </c>
      <c r="D1306" s="14" t="s">
        <v>5361</v>
      </c>
    </row>
    <row r="1307" spans="1:4" ht="15" customHeight="1" x14ac:dyDescent="0.4">
      <c r="A1307" s="11" t="s">
        <v>5362</v>
      </c>
      <c r="B1307" s="11" t="s">
        <v>5363</v>
      </c>
      <c r="C1307" s="11" t="s">
        <v>5364</v>
      </c>
      <c r="D1307" s="14" t="s">
        <v>5365</v>
      </c>
    </row>
    <row r="1308" spans="1:4" ht="15" customHeight="1" x14ac:dyDescent="0.4">
      <c r="A1308" s="11" t="s">
        <v>5366</v>
      </c>
      <c r="B1308" s="11" t="s">
        <v>5367</v>
      </c>
      <c r="C1308" s="11" t="s">
        <v>5368</v>
      </c>
      <c r="D1308" s="14" t="s">
        <v>5369</v>
      </c>
    </row>
    <row r="1309" spans="1:4" ht="15" customHeight="1" x14ac:dyDescent="0.4">
      <c r="A1309" s="11" t="s">
        <v>5370</v>
      </c>
      <c r="B1309" s="11" t="s">
        <v>5371</v>
      </c>
      <c r="C1309" s="11" t="s">
        <v>5372</v>
      </c>
      <c r="D1309" s="14" t="s">
        <v>5373</v>
      </c>
    </row>
    <row r="1310" spans="1:4" ht="15" customHeight="1" x14ac:dyDescent="0.4">
      <c r="A1310" s="11" t="s">
        <v>5374</v>
      </c>
      <c r="B1310" s="11" t="s">
        <v>5375</v>
      </c>
      <c r="C1310" s="11" t="s">
        <v>5376</v>
      </c>
      <c r="D1310" s="14" t="s">
        <v>5377</v>
      </c>
    </row>
    <row r="1311" spans="1:4" ht="15" customHeight="1" x14ac:dyDescent="0.4">
      <c r="A1311" s="11" t="s">
        <v>5378</v>
      </c>
      <c r="B1311" s="11" t="s">
        <v>5379</v>
      </c>
      <c r="C1311" s="11" t="s">
        <v>5380</v>
      </c>
      <c r="D1311" s="14" t="s">
        <v>5381</v>
      </c>
    </row>
    <row r="1312" spans="1:4" ht="15" customHeight="1" x14ac:dyDescent="0.4">
      <c r="A1312" s="11" t="s">
        <v>5382</v>
      </c>
      <c r="B1312" s="11" t="s">
        <v>5383</v>
      </c>
      <c r="C1312" s="11" t="s">
        <v>5384</v>
      </c>
      <c r="D1312" s="14" t="s">
        <v>5385</v>
      </c>
    </row>
    <row r="1313" spans="1:4" ht="15" customHeight="1" x14ac:dyDescent="0.4">
      <c r="A1313" s="11" t="s">
        <v>5386</v>
      </c>
      <c r="B1313" s="11" t="s">
        <v>5387</v>
      </c>
      <c r="C1313" s="11" t="s">
        <v>5388</v>
      </c>
      <c r="D1313" s="14" t="s">
        <v>5389</v>
      </c>
    </row>
    <row r="1314" spans="1:4" ht="15" customHeight="1" x14ac:dyDescent="0.4">
      <c r="A1314" s="11" t="s">
        <v>5390</v>
      </c>
      <c r="B1314" s="11" t="s">
        <v>5391</v>
      </c>
      <c r="C1314" s="11" t="s">
        <v>5392</v>
      </c>
      <c r="D1314" s="14" t="s">
        <v>5393</v>
      </c>
    </row>
    <row r="1315" spans="1:4" ht="15" customHeight="1" x14ac:dyDescent="0.4">
      <c r="A1315" s="11" t="s">
        <v>5394</v>
      </c>
      <c r="B1315" s="11" t="s">
        <v>5395</v>
      </c>
      <c r="C1315" s="11" t="s">
        <v>5396</v>
      </c>
      <c r="D1315" s="14" t="s">
        <v>5397</v>
      </c>
    </row>
    <row r="1316" spans="1:4" ht="15" customHeight="1" x14ac:dyDescent="0.4">
      <c r="A1316" s="11" t="s">
        <v>5398</v>
      </c>
      <c r="B1316" s="11" t="s">
        <v>5399</v>
      </c>
      <c r="C1316" s="11" t="s">
        <v>5400</v>
      </c>
      <c r="D1316" s="14" t="s">
        <v>5401</v>
      </c>
    </row>
    <row r="1317" spans="1:4" ht="15" customHeight="1" x14ac:dyDescent="0.4">
      <c r="A1317" s="11" t="s">
        <v>5402</v>
      </c>
      <c r="B1317" s="11" t="s">
        <v>5403</v>
      </c>
      <c r="C1317" s="11" t="s">
        <v>5404</v>
      </c>
      <c r="D1317" s="14" t="s">
        <v>5405</v>
      </c>
    </row>
    <row r="1318" spans="1:4" ht="15" customHeight="1" x14ac:dyDescent="0.4">
      <c r="A1318" s="11" t="s">
        <v>5406</v>
      </c>
      <c r="B1318" s="11" t="s">
        <v>5407</v>
      </c>
      <c r="C1318" s="11" t="s">
        <v>5408</v>
      </c>
      <c r="D1318" s="14" t="s">
        <v>5409</v>
      </c>
    </row>
    <row r="1319" spans="1:4" ht="15" customHeight="1" x14ac:dyDescent="0.4">
      <c r="A1319" s="11" t="s">
        <v>5410</v>
      </c>
      <c r="B1319" s="11" t="s">
        <v>5411</v>
      </c>
      <c r="C1319" s="11" t="s">
        <v>5412</v>
      </c>
      <c r="D1319" s="14" t="s">
        <v>5413</v>
      </c>
    </row>
    <row r="1320" spans="1:4" ht="15" customHeight="1" x14ac:dyDescent="0.4">
      <c r="A1320" s="11" t="s">
        <v>5414</v>
      </c>
      <c r="B1320" s="11" t="s">
        <v>5415</v>
      </c>
      <c r="C1320" s="11" t="s">
        <v>5416</v>
      </c>
      <c r="D1320" s="14" t="s">
        <v>5417</v>
      </c>
    </row>
    <row r="1321" spans="1:4" ht="15" customHeight="1" x14ac:dyDescent="0.4">
      <c r="A1321" s="11" t="s">
        <v>5418</v>
      </c>
      <c r="B1321" s="11" t="s">
        <v>5419</v>
      </c>
      <c r="C1321" s="11" t="s">
        <v>5420</v>
      </c>
      <c r="D1321" s="14" t="s">
        <v>5421</v>
      </c>
    </row>
    <row r="1322" spans="1:4" ht="15" customHeight="1" x14ac:dyDescent="0.4">
      <c r="A1322" s="11" t="s">
        <v>5422</v>
      </c>
      <c r="B1322" s="11" t="s">
        <v>5423</v>
      </c>
      <c r="C1322" s="11" t="s">
        <v>5424</v>
      </c>
      <c r="D1322" s="14" t="s">
        <v>5425</v>
      </c>
    </row>
    <row r="1323" spans="1:4" ht="15" customHeight="1" x14ac:dyDescent="0.4">
      <c r="A1323" s="11" t="s">
        <v>5426</v>
      </c>
      <c r="B1323" s="11" t="s">
        <v>5427</v>
      </c>
      <c r="C1323" s="11" t="s">
        <v>5428</v>
      </c>
      <c r="D1323" s="14" t="s">
        <v>5429</v>
      </c>
    </row>
    <row r="1324" spans="1:4" ht="15" customHeight="1" x14ac:dyDescent="0.4">
      <c r="A1324" s="11" t="s">
        <v>5430</v>
      </c>
      <c r="B1324" s="11" t="s">
        <v>5431</v>
      </c>
      <c r="C1324" s="11" t="s">
        <v>5432</v>
      </c>
      <c r="D1324" s="14" t="s">
        <v>5433</v>
      </c>
    </row>
    <row r="1325" spans="1:4" ht="15" customHeight="1" x14ac:dyDescent="0.4">
      <c r="A1325" s="11" t="s">
        <v>5434</v>
      </c>
      <c r="B1325" s="11" t="s">
        <v>5435</v>
      </c>
      <c r="C1325" s="11" t="s">
        <v>5436</v>
      </c>
      <c r="D1325" s="14" t="s">
        <v>5437</v>
      </c>
    </row>
    <row r="1326" spans="1:4" ht="15" customHeight="1" x14ac:dyDescent="0.4">
      <c r="A1326" s="11" t="s">
        <v>5438</v>
      </c>
      <c r="B1326" s="11" t="s">
        <v>5439</v>
      </c>
      <c r="C1326" s="11" t="s">
        <v>5440</v>
      </c>
      <c r="D1326" s="14" t="s">
        <v>5441</v>
      </c>
    </row>
    <row r="1327" spans="1:4" ht="15" customHeight="1" x14ac:dyDescent="0.4">
      <c r="A1327" s="11" t="s">
        <v>5442</v>
      </c>
      <c r="B1327" s="11" t="s">
        <v>5443</v>
      </c>
      <c r="C1327" s="11" t="s">
        <v>5444</v>
      </c>
      <c r="D1327" s="14" t="s">
        <v>5445</v>
      </c>
    </row>
    <row r="1328" spans="1:4" ht="15" customHeight="1" x14ac:dyDescent="0.4">
      <c r="A1328" s="11" t="s">
        <v>5446</v>
      </c>
      <c r="B1328" s="11" t="s">
        <v>5447</v>
      </c>
      <c r="C1328" s="11" t="s">
        <v>5448</v>
      </c>
      <c r="D1328" s="14" t="s">
        <v>5449</v>
      </c>
    </row>
    <row r="1329" spans="1:4" ht="15" customHeight="1" x14ac:dyDescent="0.4">
      <c r="A1329" s="11" t="s">
        <v>5450</v>
      </c>
      <c r="B1329" s="11" t="s">
        <v>5451</v>
      </c>
      <c r="C1329" s="11" t="s">
        <v>5452</v>
      </c>
      <c r="D1329" s="14" t="s">
        <v>5453</v>
      </c>
    </row>
    <row r="1330" spans="1:4" ht="15" customHeight="1" x14ac:dyDescent="0.4">
      <c r="A1330" s="11" t="s">
        <v>5454</v>
      </c>
      <c r="B1330" s="11" t="s">
        <v>5455</v>
      </c>
      <c r="C1330" s="11" t="s">
        <v>5456</v>
      </c>
      <c r="D1330" s="14" t="s">
        <v>5457</v>
      </c>
    </row>
    <row r="1331" spans="1:4" ht="15" customHeight="1" x14ac:dyDescent="0.4">
      <c r="A1331" s="11" t="s">
        <v>5458</v>
      </c>
      <c r="B1331" s="11" t="s">
        <v>5459</v>
      </c>
      <c r="C1331" s="11" t="s">
        <v>5460</v>
      </c>
      <c r="D1331" s="14" t="s">
        <v>5461</v>
      </c>
    </row>
    <row r="1332" spans="1:4" ht="15" customHeight="1" x14ac:dyDescent="0.4">
      <c r="A1332" s="11" t="s">
        <v>5462</v>
      </c>
      <c r="B1332" s="11" t="s">
        <v>5463</v>
      </c>
      <c r="C1332" s="11" t="s">
        <v>5464</v>
      </c>
      <c r="D1332" s="14" t="s">
        <v>5465</v>
      </c>
    </row>
    <row r="1333" spans="1:4" ht="15" customHeight="1" x14ac:dyDescent="0.4">
      <c r="A1333" s="11" t="s">
        <v>5466</v>
      </c>
      <c r="B1333" s="11" t="s">
        <v>5467</v>
      </c>
      <c r="C1333" s="11" t="s">
        <v>5468</v>
      </c>
      <c r="D1333" s="14" t="s">
        <v>5469</v>
      </c>
    </row>
    <row r="1334" spans="1:4" ht="15" customHeight="1" x14ac:dyDescent="0.4">
      <c r="A1334" s="11" t="s">
        <v>5470</v>
      </c>
      <c r="B1334" s="11" t="s">
        <v>5471</v>
      </c>
      <c r="C1334" s="11" t="s">
        <v>5472</v>
      </c>
      <c r="D1334" s="14" t="s">
        <v>5473</v>
      </c>
    </row>
    <row r="1335" spans="1:4" ht="15" customHeight="1" x14ac:dyDescent="0.4">
      <c r="A1335" s="11" t="s">
        <v>5474</v>
      </c>
      <c r="B1335" s="11" t="s">
        <v>5475</v>
      </c>
      <c r="C1335" s="11" t="s">
        <v>5476</v>
      </c>
      <c r="D1335" s="14" t="s">
        <v>5477</v>
      </c>
    </row>
    <row r="1336" spans="1:4" ht="15" customHeight="1" x14ac:dyDescent="0.4">
      <c r="A1336" s="11" t="s">
        <v>5478</v>
      </c>
      <c r="B1336" s="11" t="s">
        <v>5479</v>
      </c>
      <c r="C1336" s="11" t="s">
        <v>5480</v>
      </c>
      <c r="D1336" s="14" t="s">
        <v>5481</v>
      </c>
    </row>
    <row r="1337" spans="1:4" ht="15" customHeight="1" x14ac:dyDescent="0.4">
      <c r="A1337" s="11" t="s">
        <v>5482</v>
      </c>
      <c r="B1337" s="11" t="s">
        <v>5483</v>
      </c>
      <c r="C1337" s="11" t="s">
        <v>5484</v>
      </c>
      <c r="D1337" s="14" t="s">
        <v>5485</v>
      </c>
    </row>
    <row r="1338" spans="1:4" ht="15" customHeight="1" x14ac:dyDescent="0.4">
      <c r="A1338" s="11" t="s">
        <v>5486</v>
      </c>
      <c r="B1338" s="11" t="s">
        <v>5487</v>
      </c>
      <c r="C1338" s="11" t="s">
        <v>5488</v>
      </c>
      <c r="D1338" s="14" t="s">
        <v>5489</v>
      </c>
    </row>
    <row r="1339" spans="1:4" ht="15" customHeight="1" x14ac:dyDescent="0.4">
      <c r="A1339" s="11" t="s">
        <v>5490</v>
      </c>
      <c r="B1339" s="11" t="s">
        <v>5491</v>
      </c>
      <c r="C1339" s="11" t="s">
        <v>5492</v>
      </c>
      <c r="D1339" s="14" t="s">
        <v>5493</v>
      </c>
    </row>
    <row r="1340" spans="1:4" ht="15" customHeight="1" x14ac:dyDescent="0.4">
      <c r="A1340" s="11" t="s">
        <v>5494</v>
      </c>
      <c r="B1340" s="11" t="s">
        <v>5495</v>
      </c>
      <c r="C1340" s="11" t="s">
        <v>5496</v>
      </c>
      <c r="D1340" s="14" t="s">
        <v>5497</v>
      </c>
    </row>
    <row r="1341" spans="1:4" ht="15" customHeight="1" x14ac:dyDescent="0.4">
      <c r="A1341" s="11" t="s">
        <v>5498</v>
      </c>
      <c r="B1341" s="11" t="s">
        <v>5499</v>
      </c>
      <c r="C1341" s="11" t="s">
        <v>5500</v>
      </c>
      <c r="D1341" s="14" t="s">
        <v>5501</v>
      </c>
    </row>
    <row r="1342" spans="1:4" ht="15" customHeight="1" x14ac:dyDescent="0.4">
      <c r="A1342" s="11" t="s">
        <v>5502</v>
      </c>
      <c r="B1342" s="11" t="s">
        <v>5503</v>
      </c>
      <c r="C1342" s="11" t="s">
        <v>5504</v>
      </c>
      <c r="D1342" s="14" t="s">
        <v>5505</v>
      </c>
    </row>
    <row r="1343" spans="1:4" ht="15" customHeight="1" x14ac:dyDescent="0.4">
      <c r="A1343" s="11" t="s">
        <v>5506</v>
      </c>
      <c r="B1343" s="11" t="s">
        <v>5507</v>
      </c>
      <c r="C1343" s="11" t="s">
        <v>5508</v>
      </c>
      <c r="D1343" s="14" t="s">
        <v>5509</v>
      </c>
    </row>
    <row r="1344" spans="1:4" ht="15" customHeight="1" x14ac:dyDescent="0.4">
      <c r="A1344" s="11" t="s">
        <v>5510</v>
      </c>
      <c r="B1344" s="11" t="s">
        <v>5511</v>
      </c>
      <c r="C1344" s="11" t="s">
        <v>5512</v>
      </c>
      <c r="D1344" s="14" t="s">
        <v>5513</v>
      </c>
    </row>
    <row r="1345" spans="1:4" ht="15" customHeight="1" x14ac:dyDescent="0.4">
      <c r="A1345" s="11" t="s">
        <v>5514</v>
      </c>
      <c r="B1345" s="11" t="s">
        <v>5515</v>
      </c>
      <c r="C1345" s="11" t="s">
        <v>5516</v>
      </c>
      <c r="D1345" s="14" t="s">
        <v>5517</v>
      </c>
    </row>
    <row r="1346" spans="1:4" ht="15" customHeight="1" x14ac:dyDescent="0.4">
      <c r="A1346" s="11" t="s">
        <v>5518</v>
      </c>
      <c r="B1346" s="11" t="s">
        <v>5519</v>
      </c>
      <c r="C1346" s="11" t="s">
        <v>5520</v>
      </c>
      <c r="D1346" s="14" t="s">
        <v>5521</v>
      </c>
    </row>
    <row r="1347" spans="1:4" ht="15" customHeight="1" x14ac:dyDescent="0.4">
      <c r="A1347" s="11" t="s">
        <v>5522</v>
      </c>
      <c r="B1347" s="11" t="s">
        <v>5523</v>
      </c>
      <c r="C1347" s="11" t="s">
        <v>5524</v>
      </c>
      <c r="D1347" s="14" t="s">
        <v>5525</v>
      </c>
    </row>
    <row r="1348" spans="1:4" ht="15" customHeight="1" x14ac:dyDescent="0.4">
      <c r="A1348" s="11" t="s">
        <v>5526</v>
      </c>
      <c r="B1348" s="11" t="s">
        <v>5527</v>
      </c>
      <c r="C1348" s="11" t="s">
        <v>5528</v>
      </c>
      <c r="D1348" s="14" t="s">
        <v>5529</v>
      </c>
    </row>
    <row r="1349" spans="1:4" ht="15" customHeight="1" x14ac:dyDescent="0.4">
      <c r="A1349" s="11" t="s">
        <v>5530</v>
      </c>
      <c r="B1349" s="11" t="s">
        <v>5531</v>
      </c>
      <c r="C1349" s="11" t="s">
        <v>5532</v>
      </c>
      <c r="D1349" s="14" t="s">
        <v>5533</v>
      </c>
    </row>
    <row r="1350" spans="1:4" ht="15" customHeight="1" x14ac:dyDescent="0.4">
      <c r="A1350" s="11" t="s">
        <v>5534</v>
      </c>
      <c r="B1350" s="11" t="s">
        <v>5535</v>
      </c>
      <c r="C1350" s="11" t="s">
        <v>5536</v>
      </c>
      <c r="D1350" s="14" t="s">
        <v>5537</v>
      </c>
    </row>
    <row r="1351" spans="1:4" ht="15" customHeight="1" x14ac:dyDescent="0.4">
      <c r="A1351" s="11" t="s">
        <v>5538</v>
      </c>
      <c r="B1351" s="11" t="s">
        <v>5539</v>
      </c>
      <c r="C1351" s="11" t="s">
        <v>5540</v>
      </c>
      <c r="D1351" s="14" t="s">
        <v>5541</v>
      </c>
    </row>
    <row r="1352" spans="1:4" ht="15" customHeight="1" x14ac:dyDescent="0.4">
      <c r="A1352" s="11" t="s">
        <v>5542</v>
      </c>
      <c r="B1352" s="11" t="s">
        <v>5543</v>
      </c>
      <c r="C1352" s="11" t="s">
        <v>5544</v>
      </c>
      <c r="D1352" s="14" t="s">
        <v>5545</v>
      </c>
    </row>
    <row r="1353" spans="1:4" ht="15" customHeight="1" x14ac:dyDescent="0.4">
      <c r="A1353" s="11" t="s">
        <v>5546</v>
      </c>
      <c r="B1353" s="11" t="s">
        <v>5547</v>
      </c>
      <c r="C1353" s="11" t="s">
        <v>5548</v>
      </c>
      <c r="D1353" s="14" t="s">
        <v>5549</v>
      </c>
    </row>
    <row r="1354" spans="1:4" ht="15" customHeight="1" x14ac:dyDescent="0.4">
      <c r="A1354" s="11" t="s">
        <v>5550</v>
      </c>
      <c r="B1354" s="11" t="s">
        <v>5551</v>
      </c>
      <c r="C1354" s="11" t="s">
        <v>5552</v>
      </c>
      <c r="D1354" s="14" t="s">
        <v>5553</v>
      </c>
    </row>
    <row r="1355" spans="1:4" ht="15" customHeight="1" x14ac:dyDescent="0.4">
      <c r="A1355" s="11" t="s">
        <v>5554</v>
      </c>
      <c r="B1355" s="11" t="s">
        <v>5555</v>
      </c>
      <c r="C1355" s="11" t="s">
        <v>5556</v>
      </c>
      <c r="D1355" s="14" t="s">
        <v>5557</v>
      </c>
    </row>
    <row r="1356" spans="1:4" ht="15" customHeight="1" x14ac:dyDescent="0.4">
      <c r="A1356" s="11" t="s">
        <v>5558</v>
      </c>
      <c r="B1356" s="11" t="s">
        <v>5559</v>
      </c>
      <c r="C1356" s="11" t="s">
        <v>5560</v>
      </c>
      <c r="D1356" s="14" t="s">
        <v>5561</v>
      </c>
    </row>
    <row r="1357" spans="1:4" ht="15" customHeight="1" x14ac:dyDescent="0.4">
      <c r="A1357" s="11" t="s">
        <v>5562</v>
      </c>
      <c r="B1357" s="11" t="s">
        <v>5563</v>
      </c>
      <c r="C1357" s="11" t="s">
        <v>5564</v>
      </c>
      <c r="D1357" s="14" t="s">
        <v>5565</v>
      </c>
    </row>
    <row r="1358" spans="1:4" ht="15" customHeight="1" x14ac:dyDescent="0.4">
      <c r="A1358" s="11" t="s">
        <v>5566</v>
      </c>
      <c r="B1358" s="11" t="s">
        <v>5567</v>
      </c>
      <c r="C1358" s="11" t="s">
        <v>5568</v>
      </c>
      <c r="D1358" s="14" t="s">
        <v>5569</v>
      </c>
    </row>
    <row r="1359" spans="1:4" ht="15" customHeight="1" x14ac:dyDescent="0.4">
      <c r="A1359" s="11" t="s">
        <v>5570</v>
      </c>
      <c r="B1359" s="11" t="s">
        <v>5571</v>
      </c>
      <c r="C1359" s="11" t="s">
        <v>5572</v>
      </c>
      <c r="D1359" s="14" t="s">
        <v>5573</v>
      </c>
    </row>
    <row r="1360" spans="1:4" ht="15" customHeight="1" x14ac:dyDescent="0.4">
      <c r="A1360" s="11" t="s">
        <v>5574</v>
      </c>
      <c r="B1360" s="11" t="s">
        <v>5575</v>
      </c>
      <c r="C1360" s="11" t="s">
        <v>5576</v>
      </c>
      <c r="D1360" s="14" t="s">
        <v>5577</v>
      </c>
    </row>
    <row r="1361" spans="1:4" ht="15" customHeight="1" x14ac:dyDescent="0.4">
      <c r="A1361" s="11" t="s">
        <v>5578</v>
      </c>
      <c r="B1361" s="11" t="s">
        <v>5579</v>
      </c>
      <c r="C1361" s="11" t="s">
        <v>5580</v>
      </c>
      <c r="D1361" s="14" t="s">
        <v>5581</v>
      </c>
    </row>
    <row r="1362" spans="1:4" ht="15" customHeight="1" x14ac:dyDescent="0.4">
      <c r="A1362" s="11" t="s">
        <v>5582</v>
      </c>
      <c r="B1362" s="11" t="s">
        <v>5583</v>
      </c>
      <c r="C1362" s="11" t="s">
        <v>5584</v>
      </c>
      <c r="D1362" s="14" t="s">
        <v>5585</v>
      </c>
    </row>
    <row r="1363" spans="1:4" ht="15" customHeight="1" x14ac:dyDescent="0.4">
      <c r="A1363" s="11" t="s">
        <v>5586</v>
      </c>
      <c r="B1363" s="11" t="s">
        <v>5587</v>
      </c>
      <c r="C1363" s="11" t="s">
        <v>5588</v>
      </c>
      <c r="D1363" s="14" t="s">
        <v>5589</v>
      </c>
    </row>
    <row r="1364" spans="1:4" ht="15" customHeight="1" x14ac:dyDescent="0.4">
      <c r="A1364" s="11" t="s">
        <v>5590</v>
      </c>
      <c r="B1364" s="11" t="s">
        <v>5591</v>
      </c>
      <c r="C1364" s="11" t="s">
        <v>5592</v>
      </c>
      <c r="D1364" s="14" t="s">
        <v>5593</v>
      </c>
    </row>
    <row r="1365" spans="1:4" ht="15" customHeight="1" x14ac:dyDescent="0.4">
      <c r="A1365" s="11" t="s">
        <v>5594</v>
      </c>
      <c r="B1365" s="11" t="s">
        <v>5595</v>
      </c>
      <c r="C1365" s="11" t="s">
        <v>5596</v>
      </c>
      <c r="D1365" s="14" t="s">
        <v>5597</v>
      </c>
    </row>
    <row r="1366" spans="1:4" ht="15" customHeight="1" x14ac:dyDescent="0.4">
      <c r="A1366" s="11" t="s">
        <v>5598</v>
      </c>
      <c r="B1366" s="11" t="s">
        <v>5599</v>
      </c>
      <c r="C1366" s="11" t="s">
        <v>5600</v>
      </c>
      <c r="D1366" s="14" t="s">
        <v>5601</v>
      </c>
    </row>
    <row r="1367" spans="1:4" ht="15" customHeight="1" x14ac:dyDescent="0.4">
      <c r="A1367" s="11" t="s">
        <v>5602</v>
      </c>
      <c r="B1367" s="11" t="s">
        <v>5603</v>
      </c>
      <c r="C1367" s="11" t="s">
        <v>5604</v>
      </c>
      <c r="D1367" s="14" t="s">
        <v>5605</v>
      </c>
    </row>
    <row r="1368" spans="1:4" ht="15" customHeight="1" x14ac:dyDescent="0.4">
      <c r="A1368" s="11" t="s">
        <v>5606</v>
      </c>
      <c r="B1368" s="11" t="s">
        <v>5607</v>
      </c>
      <c r="C1368" s="11" t="s">
        <v>5608</v>
      </c>
      <c r="D1368" s="14" t="s">
        <v>5609</v>
      </c>
    </row>
    <row r="1369" spans="1:4" ht="15" customHeight="1" x14ac:dyDescent="0.4">
      <c r="A1369" s="11" t="s">
        <v>5610</v>
      </c>
      <c r="B1369" s="11" t="s">
        <v>5611</v>
      </c>
      <c r="C1369" s="11" t="s">
        <v>5612</v>
      </c>
      <c r="D1369" s="14" t="s">
        <v>5613</v>
      </c>
    </row>
    <row r="1370" spans="1:4" ht="15" customHeight="1" x14ac:dyDescent="0.4">
      <c r="A1370" s="11" t="s">
        <v>5614</v>
      </c>
      <c r="B1370" s="11" t="s">
        <v>5615</v>
      </c>
      <c r="C1370" s="11" t="s">
        <v>5616</v>
      </c>
      <c r="D1370" s="14" t="s">
        <v>5617</v>
      </c>
    </row>
    <row r="1371" spans="1:4" ht="15" customHeight="1" x14ac:dyDescent="0.4">
      <c r="A1371" s="11" t="s">
        <v>5618</v>
      </c>
      <c r="B1371" s="11" t="s">
        <v>5619</v>
      </c>
      <c r="C1371" s="11" t="s">
        <v>5620</v>
      </c>
      <c r="D1371" s="14" t="s">
        <v>5621</v>
      </c>
    </row>
    <row r="1372" spans="1:4" ht="15" customHeight="1" x14ac:dyDescent="0.4">
      <c r="A1372" s="11" t="s">
        <v>5622</v>
      </c>
      <c r="B1372" s="11" t="s">
        <v>5623</v>
      </c>
      <c r="C1372" s="11" t="s">
        <v>5624</v>
      </c>
      <c r="D1372" s="14" t="s">
        <v>5625</v>
      </c>
    </row>
    <row r="1373" spans="1:4" ht="15" customHeight="1" x14ac:dyDescent="0.4">
      <c r="A1373" s="11" t="s">
        <v>5626</v>
      </c>
      <c r="B1373" s="11" t="s">
        <v>5627</v>
      </c>
      <c r="C1373" s="11" t="s">
        <v>5628</v>
      </c>
      <c r="D1373" s="14" t="s">
        <v>5629</v>
      </c>
    </row>
    <row r="1374" spans="1:4" ht="15" customHeight="1" x14ac:dyDescent="0.4">
      <c r="A1374" s="11" t="s">
        <v>5630</v>
      </c>
      <c r="B1374" s="11" t="s">
        <v>5631</v>
      </c>
      <c r="C1374" s="11" t="s">
        <v>5632</v>
      </c>
      <c r="D1374" s="14" t="s">
        <v>5633</v>
      </c>
    </row>
    <row r="1375" spans="1:4" ht="15" customHeight="1" x14ac:dyDescent="0.4">
      <c r="A1375" s="11" t="s">
        <v>5634</v>
      </c>
      <c r="B1375" s="11" t="s">
        <v>5635</v>
      </c>
      <c r="C1375" s="11" t="s">
        <v>5636</v>
      </c>
      <c r="D1375" s="14" t="s">
        <v>5637</v>
      </c>
    </row>
    <row r="1376" spans="1:4" ht="15" customHeight="1" x14ac:dyDescent="0.4">
      <c r="A1376" s="11" t="s">
        <v>5638</v>
      </c>
      <c r="B1376" s="11" t="s">
        <v>5639</v>
      </c>
      <c r="C1376" s="11" t="s">
        <v>5640</v>
      </c>
      <c r="D1376" s="14" t="s">
        <v>5641</v>
      </c>
    </row>
    <row r="1377" spans="1:4" ht="15" customHeight="1" x14ac:dyDescent="0.4">
      <c r="A1377" s="11" t="s">
        <v>5642</v>
      </c>
      <c r="B1377" s="11" t="s">
        <v>5643</v>
      </c>
      <c r="C1377" s="11" t="s">
        <v>5644</v>
      </c>
      <c r="D1377" s="14" t="s">
        <v>5645</v>
      </c>
    </row>
    <row r="1378" spans="1:4" ht="15" customHeight="1" x14ac:dyDescent="0.4">
      <c r="A1378" s="11" t="s">
        <v>5646</v>
      </c>
      <c r="B1378" s="11" t="s">
        <v>5647</v>
      </c>
      <c r="C1378" s="11" t="s">
        <v>5648</v>
      </c>
      <c r="D1378" s="14" t="s">
        <v>5649</v>
      </c>
    </row>
    <row r="1379" spans="1:4" ht="15" customHeight="1" x14ac:dyDescent="0.4">
      <c r="A1379" s="11" t="s">
        <v>5650</v>
      </c>
      <c r="B1379" s="11" t="s">
        <v>5651</v>
      </c>
      <c r="C1379" s="11" t="s">
        <v>5652</v>
      </c>
      <c r="D1379" s="14" t="s">
        <v>5653</v>
      </c>
    </row>
    <row r="1380" spans="1:4" ht="15" customHeight="1" x14ac:dyDescent="0.4">
      <c r="A1380" s="11" t="s">
        <v>5654</v>
      </c>
      <c r="B1380" s="11" t="s">
        <v>5655</v>
      </c>
      <c r="C1380" s="11" t="s">
        <v>5656</v>
      </c>
      <c r="D1380" s="14" t="s">
        <v>5657</v>
      </c>
    </row>
    <row r="1381" spans="1:4" ht="15" customHeight="1" x14ac:dyDescent="0.4">
      <c r="A1381" s="11" t="s">
        <v>5658</v>
      </c>
      <c r="B1381" s="11" t="s">
        <v>5659</v>
      </c>
      <c r="C1381" s="11" t="s">
        <v>5660</v>
      </c>
      <c r="D1381" s="14" t="s">
        <v>5661</v>
      </c>
    </row>
    <row r="1382" spans="1:4" ht="15" customHeight="1" x14ac:dyDescent="0.4">
      <c r="A1382" s="11" t="s">
        <v>5662</v>
      </c>
      <c r="B1382" s="11" t="s">
        <v>5663</v>
      </c>
      <c r="C1382" s="11" t="s">
        <v>5664</v>
      </c>
      <c r="D1382" s="14" t="s">
        <v>5665</v>
      </c>
    </row>
    <row r="1383" spans="1:4" ht="15" customHeight="1" x14ac:dyDescent="0.4">
      <c r="A1383" s="11" t="s">
        <v>5666</v>
      </c>
      <c r="B1383" s="11" t="s">
        <v>5667</v>
      </c>
      <c r="C1383" s="11" t="s">
        <v>5668</v>
      </c>
      <c r="D1383" s="14" t="s">
        <v>5669</v>
      </c>
    </row>
    <row r="1384" spans="1:4" ht="15" customHeight="1" x14ac:dyDescent="0.4">
      <c r="A1384" s="11" t="s">
        <v>5670</v>
      </c>
      <c r="B1384" s="11" t="s">
        <v>5671</v>
      </c>
      <c r="C1384" s="11" t="s">
        <v>5672</v>
      </c>
      <c r="D1384" s="14" t="s">
        <v>5673</v>
      </c>
    </row>
    <row r="1385" spans="1:4" ht="15" customHeight="1" x14ac:dyDescent="0.4">
      <c r="A1385" s="11" t="s">
        <v>5674</v>
      </c>
      <c r="B1385" s="11" t="s">
        <v>5675</v>
      </c>
      <c r="C1385" s="11" t="s">
        <v>5676</v>
      </c>
      <c r="D1385" s="14" t="s">
        <v>5677</v>
      </c>
    </row>
    <row r="1386" spans="1:4" ht="15" customHeight="1" x14ac:dyDescent="0.4">
      <c r="A1386" s="11" t="s">
        <v>5678</v>
      </c>
      <c r="B1386" s="11" t="s">
        <v>5679</v>
      </c>
      <c r="C1386" s="11" t="s">
        <v>5680</v>
      </c>
      <c r="D1386" s="14" t="s">
        <v>5681</v>
      </c>
    </row>
    <row r="1387" spans="1:4" ht="15" customHeight="1" x14ac:dyDescent="0.4">
      <c r="A1387" s="11" t="s">
        <v>5682</v>
      </c>
      <c r="B1387" s="11" t="s">
        <v>5683</v>
      </c>
      <c r="C1387" s="11" t="s">
        <v>5684</v>
      </c>
      <c r="D1387" s="14" t="s">
        <v>5681</v>
      </c>
    </row>
    <row r="1388" spans="1:4" ht="15" customHeight="1" x14ac:dyDescent="0.4">
      <c r="A1388" s="11" t="s">
        <v>5685</v>
      </c>
      <c r="B1388" s="11" t="s">
        <v>5686</v>
      </c>
      <c r="C1388" s="11" t="s">
        <v>5687</v>
      </c>
      <c r="D1388" s="14" t="s">
        <v>5688</v>
      </c>
    </row>
    <row r="1389" spans="1:4" ht="15" customHeight="1" x14ac:dyDescent="0.4">
      <c r="A1389" s="11" t="s">
        <v>5689</v>
      </c>
      <c r="B1389" s="11" t="s">
        <v>5690</v>
      </c>
      <c r="C1389" s="11" t="s">
        <v>5691</v>
      </c>
      <c r="D1389" s="14" t="s">
        <v>5692</v>
      </c>
    </row>
    <row r="1390" spans="1:4" ht="15" customHeight="1" x14ac:dyDescent="0.4">
      <c r="A1390" s="11" t="s">
        <v>5693</v>
      </c>
      <c r="B1390" s="11" t="s">
        <v>5694</v>
      </c>
      <c r="C1390" s="11" t="s">
        <v>5695</v>
      </c>
      <c r="D1390" s="14" t="s">
        <v>5696</v>
      </c>
    </row>
    <row r="1391" spans="1:4" ht="15" customHeight="1" x14ac:dyDescent="0.4">
      <c r="A1391" s="11" t="s">
        <v>5697</v>
      </c>
      <c r="B1391" s="11" t="s">
        <v>5698</v>
      </c>
      <c r="C1391" s="11" t="s">
        <v>5699</v>
      </c>
      <c r="D1391" s="14" t="s">
        <v>5700</v>
      </c>
    </row>
    <row r="1392" spans="1:4" ht="15" customHeight="1" x14ac:dyDescent="0.4">
      <c r="A1392" s="11" t="s">
        <v>5701</v>
      </c>
      <c r="B1392" s="11" t="s">
        <v>5702</v>
      </c>
      <c r="C1392" s="11" t="s">
        <v>5703</v>
      </c>
      <c r="D1392" s="14" t="s">
        <v>5704</v>
      </c>
    </row>
    <row r="1393" spans="1:4" ht="15" customHeight="1" x14ac:dyDescent="0.4">
      <c r="A1393" s="11" t="s">
        <v>5705</v>
      </c>
      <c r="B1393" s="11" t="s">
        <v>5706</v>
      </c>
      <c r="C1393" s="11" t="s">
        <v>5707</v>
      </c>
      <c r="D1393" s="14" t="s">
        <v>5708</v>
      </c>
    </row>
    <row r="1394" spans="1:4" ht="15" customHeight="1" x14ac:dyDescent="0.4">
      <c r="A1394" s="11" t="s">
        <v>5709</v>
      </c>
      <c r="B1394" s="11" t="s">
        <v>5710</v>
      </c>
      <c r="C1394" s="11" t="s">
        <v>5711</v>
      </c>
      <c r="D1394" s="14" t="s">
        <v>5712</v>
      </c>
    </row>
    <row r="1395" spans="1:4" ht="15" customHeight="1" x14ac:dyDescent="0.4">
      <c r="A1395" s="11" t="s">
        <v>5713</v>
      </c>
      <c r="B1395" s="11" t="s">
        <v>5714</v>
      </c>
      <c r="C1395" s="11" t="s">
        <v>5715</v>
      </c>
      <c r="D1395" s="14" t="s">
        <v>5716</v>
      </c>
    </row>
    <row r="1396" spans="1:4" ht="15" customHeight="1" x14ac:dyDescent="0.4">
      <c r="A1396" s="11" t="s">
        <v>5717</v>
      </c>
      <c r="B1396" s="11" t="s">
        <v>5718</v>
      </c>
      <c r="C1396" s="11" t="s">
        <v>5719</v>
      </c>
      <c r="D1396" s="14" t="s">
        <v>5720</v>
      </c>
    </row>
    <row r="1397" spans="1:4" ht="15" customHeight="1" x14ac:dyDescent="0.4">
      <c r="A1397" s="11" t="s">
        <v>5721</v>
      </c>
      <c r="B1397" s="11" t="s">
        <v>5722</v>
      </c>
      <c r="C1397" s="11" t="s">
        <v>5723</v>
      </c>
      <c r="D1397" s="14" t="s">
        <v>5724</v>
      </c>
    </row>
    <row r="1398" spans="1:4" ht="15" customHeight="1" x14ac:dyDescent="0.4">
      <c r="A1398" s="11" t="s">
        <v>5725</v>
      </c>
      <c r="B1398" s="11" t="s">
        <v>5726</v>
      </c>
      <c r="C1398" s="11" t="s">
        <v>5727</v>
      </c>
      <c r="D1398" s="14" t="s">
        <v>5728</v>
      </c>
    </row>
    <row r="1399" spans="1:4" ht="15" customHeight="1" x14ac:dyDescent="0.4">
      <c r="A1399" s="11" t="s">
        <v>5729</v>
      </c>
      <c r="B1399" s="11" t="s">
        <v>5730</v>
      </c>
      <c r="C1399" s="11" t="s">
        <v>5731</v>
      </c>
      <c r="D1399" s="14" t="s">
        <v>5732</v>
      </c>
    </row>
    <row r="1400" spans="1:4" ht="15" customHeight="1" x14ac:dyDescent="0.4">
      <c r="A1400" s="11" t="s">
        <v>5733</v>
      </c>
      <c r="B1400" s="11" t="s">
        <v>5734</v>
      </c>
      <c r="C1400" s="11" t="s">
        <v>5735</v>
      </c>
      <c r="D1400" s="14" t="s">
        <v>5736</v>
      </c>
    </row>
    <row r="1401" spans="1:4" ht="15" customHeight="1" x14ac:dyDescent="0.4">
      <c r="A1401" s="11" t="s">
        <v>5737</v>
      </c>
      <c r="B1401" s="11" t="s">
        <v>5738</v>
      </c>
      <c r="C1401" s="11" t="s">
        <v>5739</v>
      </c>
      <c r="D1401" s="14" t="s">
        <v>5740</v>
      </c>
    </row>
    <row r="1402" spans="1:4" ht="15" customHeight="1" x14ac:dyDescent="0.4">
      <c r="A1402" s="11" t="s">
        <v>5741</v>
      </c>
      <c r="B1402" s="11" t="s">
        <v>5742</v>
      </c>
      <c r="C1402" s="11" t="s">
        <v>5743</v>
      </c>
      <c r="D1402" s="14" t="s">
        <v>5744</v>
      </c>
    </row>
    <row r="1403" spans="1:4" ht="15" customHeight="1" x14ac:dyDescent="0.4">
      <c r="A1403" s="11" t="s">
        <v>5745</v>
      </c>
      <c r="B1403" s="11" t="s">
        <v>5746</v>
      </c>
      <c r="C1403" s="11" t="s">
        <v>5747</v>
      </c>
      <c r="D1403" s="14" t="s">
        <v>5748</v>
      </c>
    </row>
    <row r="1404" spans="1:4" ht="15" customHeight="1" x14ac:dyDescent="0.4">
      <c r="A1404" s="11" t="s">
        <v>5749</v>
      </c>
      <c r="B1404" s="11" t="s">
        <v>5750</v>
      </c>
      <c r="C1404" s="11" t="s">
        <v>5751</v>
      </c>
      <c r="D1404" s="14" t="s">
        <v>5752</v>
      </c>
    </row>
    <row r="1405" spans="1:4" ht="15" customHeight="1" x14ac:dyDescent="0.4">
      <c r="A1405" s="11" t="s">
        <v>5753</v>
      </c>
      <c r="B1405" s="11" t="s">
        <v>5754</v>
      </c>
      <c r="C1405" s="11" t="s">
        <v>5755</v>
      </c>
      <c r="D1405" s="14" t="s">
        <v>5756</v>
      </c>
    </row>
    <row r="1406" spans="1:4" ht="15" customHeight="1" x14ac:dyDescent="0.4">
      <c r="A1406" s="11" t="s">
        <v>5757</v>
      </c>
      <c r="B1406" s="11" t="s">
        <v>5758</v>
      </c>
      <c r="C1406" s="11" t="s">
        <v>5759</v>
      </c>
      <c r="D1406" s="14" t="s">
        <v>5760</v>
      </c>
    </row>
    <row r="1407" spans="1:4" ht="15" customHeight="1" x14ac:dyDescent="0.4">
      <c r="A1407" s="11" t="s">
        <v>5761</v>
      </c>
      <c r="B1407" s="11" t="s">
        <v>5762</v>
      </c>
      <c r="C1407" s="11" t="s">
        <v>5763</v>
      </c>
      <c r="D1407" s="14" t="s">
        <v>5764</v>
      </c>
    </row>
    <row r="1408" spans="1:4" ht="15" customHeight="1" x14ac:dyDescent="0.4">
      <c r="A1408" s="11" t="s">
        <v>5765</v>
      </c>
      <c r="B1408" s="11" t="s">
        <v>5766</v>
      </c>
      <c r="C1408" s="11" t="s">
        <v>5767</v>
      </c>
      <c r="D1408" s="14" t="s">
        <v>5768</v>
      </c>
    </row>
    <row r="1409" spans="1:4" ht="15" customHeight="1" x14ac:dyDescent="0.4">
      <c r="A1409" s="11" t="s">
        <v>5769</v>
      </c>
      <c r="B1409" s="11" t="s">
        <v>5770</v>
      </c>
      <c r="C1409" s="11" t="s">
        <v>5771</v>
      </c>
      <c r="D1409" s="14" t="s">
        <v>5772</v>
      </c>
    </row>
    <row r="1410" spans="1:4" ht="15" customHeight="1" x14ac:dyDescent="0.4">
      <c r="A1410" s="11" t="s">
        <v>5773</v>
      </c>
      <c r="B1410" s="11" t="s">
        <v>5774</v>
      </c>
      <c r="C1410" s="11" t="s">
        <v>5775</v>
      </c>
      <c r="D1410" s="14" t="s">
        <v>5776</v>
      </c>
    </row>
    <row r="1411" spans="1:4" ht="15" customHeight="1" x14ac:dyDescent="0.4">
      <c r="A1411" s="11" t="s">
        <v>5777</v>
      </c>
      <c r="B1411" s="11" t="s">
        <v>5778</v>
      </c>
      <c r="C1411" s="11" t="s">
        <v>5779</v>
      </c>
      <c r="D1411" s="14" t="s">
        <v>5780</v>
      </c>
    </row>
    <row r="1412" spans="1:4" ht="15" customHeight="1" x14ac:dyDescent="0.4">
      <c r="A1412" s="11" t="s">
        <v>5781</v>
      </c>
      <c r="B1412" s="11" t="s">
        <v>5782</v>
      </c>
      <c r="C1412" s="11" t="s">
        <v>5783</v>
      </c>
      <c r="D1412" s="14" t="s">
        <v>5784</v>
      </c>
    </row>
    <row r="1413" spans="1:4" ht="15" customHeight="1" x14ac:dyDescent="0.4">
      <c r="A1413" s="11" t="s">
        <v>5785</v>
      </c>
      <c r="B1413" s="11" t="s">
        <v>5786</v>
      </c>
      <c r="C1413" s="11" t="s">
        <v>5787</v>
      </c>
      <c r="D1413" s="14" t="s">
        <v>5788</v>
      </c>
    </row>
    <row r="1414" spans="1:4" ht="15" customHeight="1" x14ac:dyDescent="0.4">
      <c r="A1414" s="11" t="s">
        <v>5789</v>
      </c>
      <c r="B1414" s="11" t="s">
        <v>5790</v>
      </c>
      <c r="C1414" s="11" t="s">
        <v>5791</v>
      </c>
      <c r="D1414" s="14" t="s">
        <v>5792</v>
      </c>
    </row>
    <row r="1415" spans="1:4" ht="15" customHeight="1" x14ac:dyDescent="0.4">
      <c r="A1415" s="11" t="s">
        <v>5793</v>
      </c>
      <c r="B1415" s="11" t="s">
        <v>5794</v>
      </c>
      <c r="C1415" s="11" t="s">
        <v>5795</v>
      </c>
      <c r="D1415" s="14" t="s">
        <v>5796</v>
      </c>
    </row>
    <row r="1416" spans="1:4" ht="15" customHeight="1" x14ac:dyDescent="0.4">
      <c r="A1416" s="11" t="s">
        <v>5797</v>
      </c>
      <c r="B1416" s="11" t="s">
        <v>5798</v>
      </c>
      <c r="C1416" s="11" t="s">
        <v>5799</v>
      </c>
      <c r="D1416" s="14" t="s">
        <v>5800</v>
      </c>
    </row>
    <row r="1417" spans="1:4" ht="15" customHeight="1" x14ac:dyDescent="0.4">
      <c r="A1417" s="11" t="s">
        <v>5801</v>
      </c>
      <c r="B1417" s="11" t="s">
        <v>5802</v>
      </c>
      <c r="C1417" s="11" t="s">
        <v>5803</v>
      </c>
      <c r="D1417" s="14" t="s">
        <v>5804</v>
      </c>
    </row>
    <row r="1418" spans="1:4" ht="15" customHeight="1" x14ac:dyDescent="0.4">
      <c r="A1418" s="11" t="s">
        <v>5805</v>
      </c>
      <c r="B1418" s="11" t="s">
        <v>5806</v>
      </c>
      <c r="C1418" s="11" t="s">
        <v>5807</v>
      </c>
      <c r="D1418" s="14" t="s">
        <v>5808</v>
      </c>
    </row>
    <row r="1419" spans="1:4" ht="15" customHeight="1" x14ac:dyDescent="0.4">
      <c r="A1419" s="11" t="s">
        <v>5809</v>
      </c>
      <c r="B1419" s="11" t="s">
        <v>5810</v>
      </c>
      <c r="C1419" s="11" t="s">
        <v>5811</v>
      </c>
      <c r="D1419" s="14" t="s">
        <v>5812</v>
      </c>
    </row>
    <row r="1420" spans="1:4" ht="15" customHeight="1" x14ac:dyDescent="0.4">
      <c r="A1420" s="11" t="s">
        <v>5813</v>
      </c>
      <c r="B1420" s="11" t="s">
        <v>5814</v>
      </c>
      <c r="C1420" s="11" t="s">
        <v>5815</v>
      </c>
      <c r="D1420" s="14" t="s">
        <v>5816</v>
      </c>
    </row>
    <row r="1421" spans="1:4" ht="15" customHeight="1" x14ac:dyDescent="0.4">
      <c r="A1421" s="11" t="s">
        <v>5817</v>
      </c>
      <c r="B1421" s="11" t="s">
        <v>5818</v>
      </c>
      <c r="C1421" s="11" t="s">
        <v>5819</v>
      </c>
      <c r="D1421" s="14" t="s">
        <v>5820</v>
      </c>
    </row>
    <row r="1422" spans="1:4" ht="15" customHeight="1" x14ac:dyDescent="0.4">
      <c r="A1422" s="11" t="s">
        <v>5821</v>
      </c>
      <c r="B1422" s="11" t="s">
        <v>5822</v>
      </c>
      <c r="C1422" s="11" t="s">
        <v>5823</v>
      </c>
      <c r="D1422" s="14" t="s">
        <v>5824</v>
      </c>
    </row>
    <row r="1423" spans="1:4" ht="15" customHeight="1" x14ac:dyDescent="0.4">
      <c r="A1423" s="11" t="s">
        <v>5825</v>
      </c>
      <c r="B1423" s="11" t="s">
        <v>5826</v>
      </c>
      <c r="C1423" s="11" t="s">
        <v>5827</v>
      </c>
      <c r="D1423" s="14" t="s">
        <v>5828</v>
      </c>
    </row>
    <row r="1424" spans="1:4" ht="15" customHeight="1" x14ac:dyDescent="0.4">
      <c r="A1424" s="11" t="s">
        <v>5829</v>
      </c>
      <c r="B1424" s="11" t="s">
        <v>5830</v>
      </c>
      <c r="C1424" s="11" t="s">
        <v>5831</v>
      </c>
      <c r="D1424" s="14" t="s">
        <v>5832</v>
      </c>
    </row>
    <row r="1425" spans="1:4" ht="15" customHeight="1" x14ac:dyDescent="0.4">
      <c r="A1425" s="11" t="s">
        <v>5833</v>
      </c>
      <c r="B1425" s="11" t="s">
        <v>5834</v>
      </c>
      <c r="C1425" s="11" t="s">
        <v>5835</v>
      </c>
      <c r="D1425" s="14" t="s">
        <v>5836</v>
      </c>
    </row>
    <row r="1426" spans="1:4" ht="15" customHeight="1" x14ac:dyDescent="0.4">
      <c r="A1426" s="11" t="s">
        <v>5837</v>
      </c>
      <c r="B1426" s="11" t="s">
        <v>5838</v>
      </c>
      <c r="C1426" s="11" t="s">
        <v>5839</v>
      </c>
      <c r="D1426" s="14" t="s">
        <v>5840</v>
      </c>
    </row>
    <row r="1427" spans="1:4" ht="15" customHeight="1" x14ac:dyDescent="0.4">
      <c r="A1427" s="11" t="s">
        <v>5841</v>
      </c>
      <c r="B1427" s="11" t="s">
        <v>5842</v>
      </c>
      <c r="C1427" s="11" t="s">
        <v>5843</v>
      </c>
      <c r="D1427" s="14" t="s">
        <v>5844</v>
      </c>
    </row>
    <row r="1428" spans="1:4" ht="15" customHeight="1" x14ac:dyDescent="0.4">
      <c r="A1428" s="11" t="s">
        <v>5845</v>
      </c>
      <c r="B1428" s="11" t="s">
        <v>5846</v>
      </c>
      <c r="C1428" s="11" t="s">
        <v>5847</v>
      </c>
      <c r="D1428" s="14" t="s">
        <v>5848</v>
      </c>
    </row>
    <row r="1429" spans="1:4" ht="15" customHeight="1" x14ac:dyDescent="0.4">
      <c r="A1429" s="11" t="s">
        <v>5849</v>
      </c>
      <c r="B1429" s="11" t="s">
        <v>5850</v>
      </c>
      <c r="C1429" s="11" t="s">
        <v>5851</v>
      </c>
      <c r="D1429" s="14" t="s">
        <v>5852</v>
      </c>
    </row>
    <row r="1430" spans="1:4" ht="15" customHeight="1" x14ac:dyDescent="0.4">
      <c r="A1430" s="11" t="s">
        <v>5853</v>
      </c>
      <c r="B1430" s="11" t="s">
        <v>5854</v>
      </c>
      <c r="C1430" s="11" t="s">
        <v>5855</v>
      </c>
      <c r="D1430" s="14" t="s">
        <v>5856</v>
      </c>
    </row>
    <row r="1431" spans="1:4" ht="15" customHeight="1" x14ac:dyDescent="0.4">
      <c r="A1431" s="11" t="s">
        <v>5857</v>
      </c>
      <c r="B1431" s="11" t="s">
        <v>5858</v>
      </c>
      <c r="C1431" s="11" t="s">
        <v>5859</v>
      </c>
      <c r="D1431" s="14" t="s">
        <v>5860</v>
      </c>
    </row>
    <row r="1432" spans="1:4" ht="15" customHeight="1" x14ac:dyDescent="0.4">
      <c r="A1432" s="11" t="s">
        <v>5861</v>
      </c>
      <c r="B1432" s="11" t="s">
        <v>5862</v>
      </c>
      <c r="C1432" s="11" t="s">
        <v>5863</v>
      </c>
      <c r="D1432" s="14" t="s">
        <v>5864</v>
      </c>
    </row>
    <row r="1433" spans="1:4" ht="15" customHeight="1" x14ac:dyDescent="0.4">
      <c r="A1433" s="11" t="s">
        <v>5865</v>
      </c>
      <c r="B1433" s="11" t="s">
        <v>5866</v>
      </c>
      <c r="C1433" s="11" t="s">
        <v>5867</v>
      </c>
      <c r="D1433" s="14" t="s">
        <v>5868</v>
      </c>
    </row>
    <row r="1434" spans="1:4" ht="15" customHeight="1" x14ac:dyDescent="0.4">
      <c r="A1434" s="11" t="s">
        <v>5869</v>
      </c>
      <c r="B1434" s="11" t="s">
        <v>5870</v>
      </c>
      <c r="C1434" s="11" t="s">
        <v>5871</v>
      </c>
      <c r="D1434" s="14" t="s">
        <v>5872</v>
      </c>
    </row>
    <row r="1435" spans="1:4" ht="15" customHeight="1" x14ac:dyDescent="0.4">
      <c r="A1435" s="11" t="s">
        <v>5873</v>
      </c>
      <c r="B1435" s="11" t="s">
        <v>5874</v>
      </c>
      <c r="C1435" s="11" t="s">
        <v>5875</v>
      </c>
      <c r="D1435" s="14" t="s">
        <v>5876</v>
      </c>
    </row>
    <row r="1436" spans="1:4" ht="15" customHeight="1" x14ac:dyDescent="0.4">
      <c r="A1436" s="11" t="s">
        <v>5877</v>
      </c>
      <c r="B1436" s="11" t="s">
        <v>5878</v>
      </c>
      <c r="C1436" s="11" t="s">
        <v>5879</v>
      </c>
      <c r="D1436" s="14" t="s">
        <v>5876</v>
      </c>
    </row>
    <row r="1437" spans="1:4" ht="15" customHeight="1" x14ac:dyDescent="0.4">
      <c r="A1437" s="11" t="s">
        <v>5880</v>
      </c>
      <c r="B1437" s="11" t="s">
        <v>5881</v>
      </c>
      <c r="C1437" s="11" t="s">
        <v>5882</v>
      </c>
      <c r="D1437" s="14" t="s">
        <v>5883</v>
      </c>
    </row>
    <row r="1438" spans="1:4" ht="15" customHeight="1" x14ac:dyDescent="0.4">
      <c r="A1438" s="11" t="s">
        <v>5884</v>
      </c>
      <c r="B1438" s="11" t="s">
        <v>5885</v>
      </c>
      <c r="C1438" s="11" t="s">
        <v>5886</v>
      </c>
      <c r="D1438" s="14" t="s">
        <v>5887</v>
      </c>
    </row>
    <row r="1439" spans="1:4" ht="15" customHeight="1" x14ac:dyDescent="0.4">
      <c r="A1439" s="11" t="s">
        <v>5888</v>
      </c>
      <c r="B1439" s="11" t="s">
        <v>5889</v>
      </c>
      <c r="C1439" s="11" t="s">
        <v>5890</v>
      </c>
      <c r="D1439" s="14" t="s">
        <v>5891</v>
      </c>
    </row>
    <row r="1440" spans="1:4" ht="15" customHeight="1" x14ac:dyDescent="0.4">
      <c r="A1440" s="11" t="s">
        <v>5892</v>
      </c>
      <c r="B1440" s="11" t="s">
        <v>5893</v>
      </c>
      <c r="C1440" s="11" t="s">
        <v>5894</v>
      </c>
      <c r="D1440" s="14" t="s">
        <v>5895</v>
      </c>
    </row>
    <row r="1441" spans="1:4" ht="15" customHeight="1" x14ac:dyDescent="0.4">
      <c r="A1441" s="11" t="s">
        <v>5896</v>
      </c>
      <c r="B1441" s="11" t="s">
        <v>5897</v>
      </c>
      <c r="C1441" s="11" t="s">
        <v>5898</v>
      </c>
      <c r="D1441" s="14" t="s">
        <v>5899</v>
      </c>
    </row>
    <row r="1442" spans="1:4" ht="15" customHeight="1" x14ac:dyDescent="0.4">
      <c r="A1442" s="11" t="s">
        <v>5900</v>
      </c>
      <c r="B1442" s="11" t="s">
        <v>5901</v>
      </c>
      <c r="C1442" s="11" t="s">
        <v>5902</v>
      </c>
      <c r="D1442" s="14" t="s">
        <v>5903</v>
      </c>
    </row>
    <row r="1443" spans="1:4" ht="15" customHeight="1" x14ac:dyDescent="0.4">
      <c r="A1443" s="11" t="s">
        <v>5904</v>
      </c>
      <c r="B1443" s="11" t="s">
        <v>5905</v>
      </c>
      <c r="C1443" s="11" t="s">
        <v>5906</v>
      </c>
      <c r="D1443" s="14" t="s">
        <v>5907</v>
      </c>
    </row>
    <row r="1444" spans="1:4" ht="15" customHeight="1" x14ac:dyDescent="0.4">
      <c r="A1444" s="11" t="s">
        <v>5908</v>
      </c>
      <c r="B1444" s="11" t="s">
        <v>5909</v>
      </c>
      <c r="C1444" s="11" t="s">
        <v>5910</v>
      </c>
      <c r="D1444" s="14" t="s">
        <v>5911</v>
      </c>
    </row>
    <row r="1445" spans="1:4" ht="15" customHeight="1" x14ac:dyDescent="0.4">
      <c r="A1445" s="11" t="s">
        <v>5912</v>
      </c>
      <c r="B1445" s="11" t="s">
        <v>5913</v>
      </c>
      <c r="C1445" s="11" t="s">
        <v>5914</v>
      </c>
      <c r="D1445" s="14" t="s">
        <v>5915</v>
      </c>
    </row>
    <row r="1446" spans="1:4" ht="15" customHeight="1" x14ac:dyDescent="0.4">
      <c r="A1446" s="11" t="s">
        <v>5916</v>
      </c>
      <c r="B1446" s="11" t="s">
        <v>5917</v>
      </c>
      <c r="C1446" s="11" t="s">
        <v>5918</v>
      </c>
      <c r="D1446" s="14" t="s">
        <v>5919</v>
      </c>
    </row>
    <row r="1447" spans="1:4" ht="15" customHeight="1" x14ac:dyDescent="0.4">
      <c r="A1447" s="11" t="s">
        <v>5920</v>
      </c>
      <c r="B1447" s="11" t="s">
        <v>5921</v>
      </c>
      <c r="C1447" s="11" t="s">
        <v>5922</v>
      </c>
      <c r="D1447" s="14" t="s">
        <v>5923</v>
      </c>
    </row>
    <row r="1448" spans="1:4" ht="15" customHeight="1" x14ac:dyDescent="0.4">
      <c r="A1448" s="11" t="s">
        <v>5924</v>
      </c>
      <c r="B1448" s="11" t="s">
        <v>5925</v>
      </c>
      <c r="C1448" s="11" t="s">
        <v>5926</v>
      </c>
      <c r="D1448" s="14" t="s">
        <v>5927</v>
      </c>
    </row>
    <row r="1449" spans="1:4" ht="15" customHeight="1" x14ac:dyDescent="0.4">
      <c r="A1449" s="11" t="s">
        <v>5928</v>
      </c>
      <c r="B1449" s="11" t="s">
        <v>5929</v>
      </c>
      <c r="C1449" s="11" t="s">
        <v>5930</v>
      </c>
      <c r="D1449" s="14" t="s">
        <v>5931</v>
      </c>
    </row>
    <row r="1450" spans="1:4" ht="15" customHeight="1" x14ac:dyDescent="0.4">
      <c r="A1450" s="11" t="s">
        <v>5932</v>
      </c>
      <c r="B1450" s="11" t="s">
        <v>5933</v>
      </c>
      <c r="C1450" s="11" t="s">
        <v>5934</v>
      </c>
      <c r="D1450" s="14" t="s">
        <v>5935</v>
      </c>
    </row>
    <row r="1451" spans="1:4" ht="15" customHeight="1" x14ac:dyDescent="0.4">
      <c r="A1451" s="11" t="s">
        <v>5936</v>
      </c>
      <c r="B1451" s="11" t="s">
        <v>5937</v>
      </c>
      <c r="C1451" s="11" t="s">
        <v>5938</v>
      </c>
      <c r="D1451" s="14" t="s">
        <v>5939</v>
      </c>
    </row>
    <row r="1452" spans="1:4" ht="15" customHeight="1" x14ac:dyDescent="0.4">
      <c r="A1452" s="11" t="s">
        <v>5940</v>
      </c>
      <c r="B1452" s="11" t="s">
        <v>5941</v>
      </c>
      <c r="C1452" s="11" t="s">
        <v>5942</v>
      </c>
      <c r="D1452" s="14" t="s">
        <v>5943</v>
      </c>
    </row>
    <row r="1453" spans="1:4" ht="15" customHeight="1" x14ac:dyDescent="0.4">
      <c r="A1453" s="11" t="s">
        <v>5944</v>
      </c>
      <c r="B1453" s="11" t="s">
        <v>5945</v>
      </c>
      <c r="C1453" s="11" t="s">
        <v>5946</v>
      </c>
      <c r="D1453" s="14" t="s">
        <v>5947</v>
      </c>
    </row>
    <row r="1454" spans="1:4" ht="15" customHeight="1" x14ac:dyDescent="0.4">
      <c r="A1454" s="11" t="s">
        <v>5948</v>
      </c>
      <c r="B1454" s="11" t="s">
        <v>5949</v>
      </c>
      <c r="C1454" s="11" t="s">
        <v>5950</v>
      </c>
      <c r="D1454" s="14" t="s">
        <v>5951</v>
      </c>
    </row>
    <row r="1455" spans="1:4" ht="15" customHeight="1" x14ac:dyDescent="0.4">
      <c r="A1455" s="11" t="s">
        <v>5952</v>
      </c>
      <c r="B1455" s="11" t="s">
        <v>5953</v>
      </c>
      <c r="C1455" s="11" t="s">
        <v>5954</v>
      </c>
      <c r="D1455" s="14" t="s">
        <v>5955</v>
      </c>
    </row>
    <row r="1456" spans="1:4" ht="15" customHeight="1" x14ac:dyDescent="0.4">
      <c r="A1456" s="11" t="s">
        <v>5956</v>
      </c>
      <c r="B1456" s="11" t="s">
        <v>5957</v>
      </c>
      <c r="C1456" s="11" t="s">
        <v>5958</v>
      </c>
      <c r="D1456" s="14" t="s">
        <v>5959</v>
      </c>
    </row>
    <row r="1457" spans="1:4" ht="15" customHeight="1" x14ac:dyDescent="0.4">
      <c r="A1457" s="11" t="s">
        <v>5960</v>
      </c>
      <c r="B1457" s="11" t="s">
        <v>5961</v>
      </c>
      <c r="C1457" s="11" t="s">
        <v>5962</v>
      </c>
      <c r="D1457" s="14" t="s">
        <v>5963</v>
      </c>
    </row>
    <row r="1458" spans="1:4" ht="15" customHeight="1" x14ac:dyDescent="0.4">
      <c r="A1458" s="11" t="s">
        <v>5964</v>
      </c>
      <c r="B1458" s="11" t="s">
        <v>5965</v>
      </c>
      <c r="C1458" s="11" t="s">
        <v>5966</v>
      </c>
      <c r="D1458" s="14" t="s">
        <v>5967</v>
      </c>
    </row>
    <row r="1459" spans="1:4" ht="15" customHeight="1" x14ac:dyDescent="0.4">
      <c r="A1459" s="11" t="s">
        <v>5968</v>
      </c>
      <c r="B1459" s="11" t="s">
        <v>5969</v>
      </c>
      <c r="C1459" s="11" t="s">
        <v>5970</v>
      </c>
      <c r="D1459" s="14" t="s">
        <v>5971</v>
      </c>
    </row>
    <row r="1460" spans="1:4" ht="15" customHeight="1" x14ac:dyDescent="0.4">
      <c r="A1460" s="11" t="s">
        <v>5972</v>
      </c>
      <c r="B1460" s="11" t="s">
        <v>5973</v>
      </c>
      <c r="C1460" s="11" t="s">
        <v>5974</v>
      </c>
      <c r="D1460" s="14" t="s">
        <v>5975</v>
      </c>
    </row>
    <row r="1461" spans="1:4" ht="15" customHeight="1" x14ac:dyDescent="0.4">
      <c r="A1461" s="11" t="s">
        <v>5976</v>
      </c>
      <c r="B1461" s="11" t="s">
        <v>5977</v>
      </c>
      <c r="C1461" s="11" t="s">
        <v>5978</v>
      </c>
      <c r="D1461" s="14" t="s">
        <v>5979</v>
      </c>
    </row>
    <row r="1462" spans="1:4" ht="15" customHeight="1" x14ac:dyDescent="0.4">
      <c r="A1462" s="11" t="s">
        <v>5980</v>
      </c>
      <c r="B1462" s="11" t="s">
        <v>5981</v>
      </c>
      <c r="C1462" s="11" t="s">
        <v>5982</v>
      </c>
      <c r="D1462" s="14" t="s">
        <v>5983</v>
      </c>
    </row>
    <row r="1463" spans="1:4" ht="15" customHeight="1" x14ac:dyDescent="0.4">
      <c r="A1463" s="11" t="s">
        <v>5984</v>
      </c>
      <c r="B1463" s="11" t="s">
        <v>5985</v>
      </c>
      <c r="C1463" s="11" t="s">
        <v>5986</v>
      </c>
      <c r="D1463" s="14" t="s">
        <v>5987</v>
      </c>
    </row>
    <row r="1464" spans="1:4" ht="15" customHeight="1" x14ac:dyDescent="0.4">
      <c r="A1464" s="11" t="s">
        <v>5988</v>
      </c>
      <c r="B1464" s="11" t="s">
        <v>5989</v>
      </c>
      <c r="C1464" s="11" t="s">
        <v>5990</v>
      </c>
      <c r="D1464" s="14" t="s">
        <v>5991</v>
      </c>
    </row>
    <row r="1465" spans="1:4" ht="15" customHeight="1" x14ac:dyDescent="0.4">
      <c r="A1465" s="11" t="s">
        <v>5992</v>
      </c>
      <c r="B1465" s="11" t="s">
        <v>5993</v>
      </c>
      <c r="C1465" s="11" t="s">
        <v>5994</v>
      </c>
      <c r="D1465" s="14" t="s">
        <v>5995</v>
      </c>
    </row>
    <row r="1466" spans="1:4" ht="15" customHeight="1" x14ac:dyDescent="0.4">
      <c r="A1466" s="11" t="s">
        <v>5996</v>
      </c>
      <c r="B1466" s="11" t="s">
        <v>5997</v>
      </c>
      <c r="C1466" s="11" t="s">
        <v>5998</v>
      </c>
      <c r="D1466" s="14" t="s">
        <v>5999</v>
      </c>
    </row>
    <row r="1467" spans="1:4" ht="15" customHeight="1" x14ac:dyDescent="0.4">
      <c r="A1467" s="11" t="s">
        <v>6000</v>
      </c>
      <c r="B1467" s="11" t="s">
        <v>6001</v>
      </c>
      <c r="C1467" s="11" t="s">
        <v>6002</v>
      </c>
      <c r="D1467" s="14" t="s">
        <v>6003</v>
      </c>
    </row>
    <row r="1468" spans="1:4" ht="15" customHeight="1" x14ac:dyDescent="0.4">
      <c r="A1468" s="11" t="s">
        <v>6004</v>
      </c>
      <c r="B1468" s="11" t="s">
        <v>6005</v>
      </c>
      <c r="C1468" s="11" t="s">
        <v>6006</v>
      </c>
      <c r="D1468" s="14" t="s">
        <v>6007</v>
      </c>
    </row>
    <row r="1469" spans="1:4" ht="15" customHeight="1" x14ac:dyDescent="0.4">
      <c r="A1469" s="11" t="s">
        <v>6008</v>
      </c>
      <c r="B1469" s="11" t="s">
        <v>6009</v>
      </c>
      <c r="C1469" s="11" t="s">
        <v>6010</v>
      </c>
      <c r="D1469" s="14" t="s">
        <v>6011</v>
      </c>
    </row>
    <row r="1470" spans="1:4" ht="15" customHeight="1" x14ac:dyDescent="0.4">
      <c r="A1470" s="11" t="s">
        <v>6012</v>
      </c>
      <c r="B1470" s="11" t="s">
        <v>6013</v>
      </c>
      <c r="C1470" s="11" t="s">
        <v>6014</v>
      </c>
      <c r="D1470" s="14" t="s">
        <v>6015</v>
      </c>
    </row>
    <row r="1471" spans="1:4" ht="15" customHeight="1" x14ac:dyDescent="0.4">
      <c r="A1471" s="11" t="s">
        <v>6016</v>
      </c>
      <c r="B1471" s="11" t="s">
        <v>6017</v>
      </c>
      <c r="C1471" s="11" t="s">
        <v>6018</v>
      </c>
      <c r="D1471" s="14" t="s">
        <v>6019</v>
      </c>
    </row>
    <row r="1472" spans="1:4" ht="15" customHeight="1" x14ac:dyDescent="0.4">
      <c r="A1472" s="11" t="s">
        <v>6020</v>
      </c>
      <c r="B1472" s="11" t="s">
        <v>6021</v>
      </c>
      <c r="C1472" s="11" t="s">
        <v>6022</v>
      </c>
      <c r="D1472" s="14" t="s">
        <v>6023</v>
      </c>
    </row>
    <row r="1473" spans="1:4" ht="15" customHeight="1" x14ac:dyDescent="0.4">
      <c r="A1473" s="11" t="s">
        <v>6024</v>
      </c>
      <c r="B1473" s="11" t="s">
        <v>6025</v>
      </c>
      <c r="C1473" s="11" t="s">
        <v>6026</v>
      </c>
      <c r="D1473" s="14" t="s">
        <v>6027</v>
      </c>
    </row>
    <row r="1474" spans="1:4" ht="15" customHeight="1" x14ac:dyDescent="0.4">
      <c r="A1474" s="11" t="s">
        <v>6028</v>
      </c>
      <c r="B1474" s="11" t="s">
        <v>6029</v>
      </c>
      <c r="C1474" s="11" t="s">
        <v>6030</v>
      </c>
      <c r="D1474" s="14" t="s">
        <v>6031</v>
      </c>
    </row>
    <row r="1475" spans="1:4" ht="15" customHeight="1" x14ac:dyDescent="0.4">
      <c r="A1475" s="11" t="s">
        <v>6032</v>
      </c>
      <c r="B1475" s="11" t="s">
        <v>6033</v>
      </c>
      <c r="C1475" s="11" t="s">
        <v>6034</v>
      </c>
      <c r="D1475" s="14" t="s">
        <v>6035</v>
      </c>
    </row>
    <row r="1476" spans="1:4" ht="15" customHeight="1" x14ac:dyDescent="0.4">
      <c r="A1476" s="11" t="s">
        <v>6036</v>
      </c>
      <c r="B1476" s="11" t="s">
        <v>6037</v>
      </c>
      <c r="C1476" s="11" t="s">
        <v>6038</v>
      </c>
      <c r="D1476" s="14" t="s">
        <v>6039</v>
      </c>
    </row>
    <row r="1477" spans="1:4" ht="15" customHeight="1" x14ac:dyDescent="0.4">
      <c r="A1477" s="11" t="s">
        <v>6040</v>
      </c>
      <c r="B1477" s="11" t="s">
        <v>6041</v>
      </c>
      <c r="C1477" s="11" t="s">
        <v>6042</v>
      </c>
      <c r="D1477" s="14" t="s">
        <v>6043</v>
      </c>
    </row>
    <row r="1478" spans="1:4" ht="15" customHeight="1" x14ac:dyDescent="0.4">
      <c r="A1478" s="11" t="s">
        <v>6044</v>
      </c>
      <c r="B1478" s="11" t="s">
        <v>6045</v>
      </c>
      <c r="C1478" s="11" t="s">
        <v>6046</v>
      </c>
      <c r="D1478" s="14" t="s">
        <v>6047</v>
      </c>
    </row>
    <row r="1479" spans="1:4" ht="15" customHeight="1" x14ac:dyDescent="0.4">
      <c r="A1479" s="11" t="s">
        <v>6048</v>
      </c>
      <c r="B1479" s="11" t="s">
        <v>6049</v>
      </c>
      <c r="C1479" s="11" t="s">
        <v>6050</v>
      </c>
      <c r="D1479" s="14" t="s">
        <v>6051</v>
      </c>
    </row>
    <row r="1480" spans="1:4" ht="15" customHeight="1" x14ac:dyDescent="0.4">
      <c r="A1480" s="11" t="s">
        <v>6052</v>
      </c>
      <c r="B1480" s="11" t="s">
        <v>6053</v>
      </c>
      <c r="C1480" s="11" t="s">
        <v>6054</v>
      </c>
      <c r="D1480" s="14" t="s">
        <v>6055</v>
      </c>
    </row>
    <row r="1481" spans="1:4" ht="15" customHeight="1" x14ac:dyDescent="0.4">
      <c r="A1481" s="11" t="s">
        <v>6056</v>
      </c>
      <c r="B1481" s="11" t="s">
        <v>6057</v>
      </c>
      <c r="C1481" s="11" t="s">
        <v>6058</v>
      </c>
      <c r="D1481" s="14" t="s">
        <v>6059</v>
      </c>
    </row>
    <row r="1482" spans="1:4" ht="15" customHeight="1" x14ac:dyDescent="0.4">
      <c r="A1482" s="11" t="s">
        <v>6060</v>
      </c>
      <c r="B1482" s="11" t="s">
        <v>6061</v>
      </c>
      <c r="C1482" s="11" t="s">
        <v>6062</v>
      </c>
      <c r="D1482" s="14" t="s">
        <v>6063</v>
      </c>
    </row>
    <row r="1483" spans="1:4" ht="15" customHeight="1" x14ac:dyDescent="0.4">
      <c r="A1483" s="11" t="s">
        <v>6064</v>
      </c>
      <c r="B1483" s="11" t="s">
        <v>6065</v>
      </c>
      <c r="C1483" s="11" t="s">
        <v>6066</v>
      </c>
      <c r="D1483" s="14" t="s">
        <v>6067</v>
      </c>
    </row>
    <row r="1484" spans="1:4" ht="15" customHeight="1" x14ac:dyDescent="0.4">
      <c r="A1484" s="11" t="s">
        <v>6068</v>
      </c>
      <c r="B1484" s="11" t="s">
        <v>6069</v>
      </c>
      <c r="C1484" s="11" t="s">
        <v>6070</v>
      </c>
      <c r="D1484" s="14" t="s">
        <v>6067</v>
      </c>
    </row>
    <row r="1485" spans="1:4" ht="15" customHeight="1" x14ac:dyDescent="0.4">
      <c r="A1485" s="11" t="s">
        <v>6071</v>
      </c>
      <c r="B1485" s="11" t="s">
        <v>6072</v>
      </c>
      <c r="C1485" s="11" t="s">
        <v>6073</v>
      </c>
      <c r="D1485" s="14" t="s">
        <v>6074</v>
      </c>
    </row>
    <row r="1486" spans="1:4" ht="15" customHeight="1" x14ac:dyDescent="0.4">
      <c r="A1486" s="11" t="s">
        <v>6075</v>
      </c>
      <c r="B1486" s="11" t="s">
        <v>6076</v>
      </c>
      <c r="C1486" s="11" t="s">
        <v>6077</v>
      </c>
      <c r="D1486" s="14" t="s">
        <v>6078</v>
      </c>
    </row>
    <row r="1487" spans="1:4" ht="15" customHeight="1" x14ac:dyDescent="0.4">
      <c r="A1487" s="11" t="s">
        <v>6079</v>
      </c>
      <c r="B1487" s="11" t="s">
        <v>6080</v>
      </c>
      <c r="C1487" s="11" t="s">
        <v>6081</v>
      </c>
      <c r="D1487" s="14" t="s">
        <v>6082</v>
      </c>
    </row>
    <row r="1488" spans="1:4" ht="15" customHeight="1" x14ac:dyDescent="0.4">
      <c r="A1488" s="11" t="s">
        <v>6083</v>
      </c>
      <c r="B1488" s="11" t="s">
        <v>6084</v>
      </c>
      <c r="C1488" s="11" t="s">
        <v>6085</v>
      </c>
      <c r="D1488" s="14" t="s">
        <v>6086</v>
      </c>
    </row>
    <row r="1489" spans="1:4" ht="15" customHeight="1" x14ac:dyDescent="0.4">
      <c r="A1489" s="11" t="s">
        <v>6087</v>
      </c>
      <c r="B1489" s="11" t="s">
        <v>6088</v>
      </c>
      <c r="C1489" s="11" t="s">
        <v>6089</v>
      </c>
      <c r="D1489" s="14" t="s">
        <v>6090</v>
      </c>
    </row>
    <row r="1490" spans="1:4" ht="15" customHeight="1" x14ac:dyDescent="0.4">
      <c r="A1490" s="11" t="s">
        <v>6091</v>
      </c>
      <c r="B1490" s="11" t="s">
        <v>6092</v>
      </c>
      <c r="C1490" s="11" t="s">
        <v>6093</v>
      </c>
      <c r="D1490" s="14" t="s">
        <v>6094</v>
      </c>
    </row>
    <row r="1491" spans="1:4" ht="15" customHeight="1" x14ac:dyDescent="0.4">
      <c r="A1491" s="11" t="s">
        <v>6095</v>
      </c>
      <c r="B1491" s="11" t="s">
        <v>6096</v>
      </c>
      <c r="C1491" s="11" t="s">
        <v>6097</v>
      </c>
      <c r="D1491" s="14" t="s">
        <v>6098</v>
      </c>
    </row>
    <row r="1492" spans="1:4" ht="15" customHeight="1" x14ac:dyDescent="0.4">
      <c r="A1492" s="11" t="s">
        <v>6099</v>
      </c>
      <c r="B1492" s="11" t="s">
        <v>6100</v>
      </c>
      <c r="C1492" s="11" t="s">
        <v>6101</v>
      </c>
      <c r="D1492" s="14" t="s">
        <v>6102</v>
      </c>
    </row>
    <row r="1493" spans="1:4" ht="15" customHeight="1" x14ac:dyDescent="0.4">
      <c r="A1493" s="11" t="s">
        <v>6103</v>
      </c>
      <c r="B1493" s="11" t="s">
        <v>6104</v>
      </c>
      <c r="C1493" s="11" t="s">
        <v>6105</v>
      </c>
      <c r="D1493" s="14" t="s">
        <v>6106</v>
      </c>
    </row>
    <row r="1494" spans="1:4" ht="15" customHeight="1" x14ac:dyDescent="0.4">
      <c r="A1494" s="11" t="s">
        <v>6107</v>
      </c>
      <c r="B1494" s="11" t="s">
        <v>6108</v>
      </c>
      <c r="C1494" s="11" t="s">
        <v>6109</v>
      </c>
      <c r="D1494" s="14" t="s">
        <v>6110</v>
      </c>
    </row>
    <row r="1495" spans="1:4" ht="15" customHeight="1" x14ac:dyDescent="0.4">
      <c r="A1495" s="11" t="s">
        <v>6111</v>
      </c>
      <c r="B1495" s="11" t="s">
        <v>6112</v>
      </c>
      <c r="C1495" s="11" t="s">
        <v>6113</v>
      </c>
      <c r="D1495" s="14" t="s">
        <v>6114</v>
      </c>
    </row>
    <row r="1496" spans="1:4" ht="15" customHeight="1" x14ac:dyDescent="0.4">
      <c r="A1496" s="11" t="s">
        <v>6115</v>
      </c>
      <c r="B1496" s="11" t="s">
        <v>6116</v>
      </c>
      <c r="C1496" s="11" t="s">
        <v>6117</v>
      </c>
      <c r="D1496" s="14" t="s">
        <v>6118</v>
      </c>
    </row>
    <row r="1497" spans="1:4" ht="15" customHeight="1" x14ac:dyDescent="0.4">
      <c r="A1497" s="11" t="s">
        <v>6119</v>
      </c>
      <c r="B1497" s="11" t="s">
        <v>6120</v>
      </c>
      <c r="C1497" s="11" t="s">
        <v>6121</v>
      </c>
      <c r="D1497" s="14" t="s">
        <v>6122</v>
      </c>
    </row>
    <row r="1498" spans="1:4" ht="15" customHeight="1" x14ac:dyDescent="0.4">
      <c r="A1498" s="11" t="s">
        <v>6123</v>
      </c>
      <c r="B1498" s="11" t="s">
        <v>6124</v>
      </c>
      <c r="C1498" s="11" t="s">
        <v>6125</v>
      </c>
      <c r="D1498" s="14" t="s">
        <v>6126</v>
      </c>
    </row>
    <row r="1499" spans="1:4" ht="15" customHeight="1" x14ac:dyDescent="0.4">
      <c r="A1499" s="11" t="s">
        <v>6127</v>
      </c>
      <c r="B1499" s="11" t="s">
        <v>6128</v>
      </c>
      <c r="C1499" s="11" t="s">
        <v>6129</v>
      </c>
      <c r="D1499" s="14" t="s">
        <v>6130</v>
      </c>
    </row>
    <row r="1500" spans="1:4" ht="15" customHeight="1" x14ac:dyDescent="0.4">
      <c r="A1500" s="11" t="s">
        <v>6131</v>
      </c>
      <c r="B1500" s="11" t="s">
        <v>6132</v>
      </c>
      <c r="C1500" s="11" t="s">
        <v>6133</v>
      </c>
      <c r="D1500" s="14" t="s">
        <v>6134</v>
      </c>
    </row>
    <row r="1501" spans="1:4" ht="15" customHeight="1" x14ac:dyDescent="0.4">
      <c r="A1501" s="11" t="s">
        <v>6135</v>
      </c>
      <c r="B1501" s="11" t="s">
        <v>6136</v>
      </c>
      <c r="C1501" s="11" t="s">
        <v>6137</v>
      </c>
      <c r="D1501" s="14" t="s">
        <v>6138</v>
      </c>
    </row>
    <row r="1502" spans="1:4" ht="15" customHeight="1" x14ac:dyDescent="0.4">
      <c r="A1502" s="11" t="s">
        <v>6139</v>
      </c>
      <c r="B1502" s="11" t="s">
        <v>6140</v>
      </c>
      <c r="C1502" s="11" t="s">
        <v>6141</v>
      </c>
      <c r="D1502" s="14" t="s">
        <v>6142</v>
      </c>
    </row>
    <row r="1503" spans="1:4" ht="15" customHeight="1" x14ac:dyDescent="0.4">
      <c r="A1503" s="11" t="s">
        <v>6143</v>
      </c>
      <c r="B1503" s="11" t="s">
        <v>6144</v>
      </c>
      <c r="C1503" s="11" t="s">
        <v>6145</v>
      </c>
      <c r="D1503" s="14" t="s">
        <v>6146</v>
      </c>
    </row>
    <row r="1504" spans="1:4" ht="15" customHeight="1" x14ac:dyDescent="0.4">
      <c r="A1504" s="11" t="s">
        <v>6147</v>
      </c>
      <c r="B1504" s="11" t="s">
        <v>6148</v>
      </c>
      <c r="C1504" s="11" t="s">
        <v>6149</v>
      </c>
      <c r="D1504" s="14" t="s">
        <v>6150</v>
      </c>
    </row>
    <row r="1505" spans="1:4" ht="15" customHeight="1" x14ac:dyDescent="0.4">
      <c r="A1505" s="11" t="s">
        <v>6151</v>
      </c>
      <c r="B1505" s="11" t="s">
        <v>6152</v>
      </c>
      <c r="C1505" s="11" t="s">
        <v>6153</v>
      </c>
      <c r="D1505" s="14" t="s">
        <v>6154</v>
      </c>
    </row>
    <row r="1506" spans="1:4" ht="15" customHeight="1" x14ac:dyDescent="0.4">
      <c r="A1506" s="11" t="s">
        <v>6155</v>
      </c>
      <c r="B1506" s="11" t="s">
        <v>6156</v>
      </c>
      <c r="C1506" s="11" t="s">
        <v>6157</v>
      </c>
      <c r="D1506" s="14" t="s">
        <v>6158</v>
      </c>
    </row>
    <row r="1507" spans="1:4" ht="15" customHeight="1" x14ac:dyDescent="0.4">
      <c r="A1507" s="11" t="s">
        <v>6159</v>
      </c>
      <c r="B1507" s="11" t="s">
        <v>6160</v>
      </c>
      <c r="C1507" s="11" t="s">
        <v>6161</v>
      </c>
      <c r="D1507" s="14" t="s">
        <v>6162</v>
      </c>
    </row>
    <row r="1508" spans="1:4" ht="15" customHeight="1" x14ac:dyDescent="0.4">
      <c r="A1508" s="11" t="s">
        <v>6163</v>
      </c>
      <c r="B1508" s="11" t="s">
        <v>6164</v>
      </c>
      <c r="C1508" s="11" t="s">
        <v>6165</v>
      </c>
      <c r="D1508" s="14" t="s">
        <v>6166</v>
      </c>
    </row>
    <row r="1509" spans="1:4" ht="15" customHeight="1" x14ac:dyDescent="0.4">
      <c r="A1509" s="11" t="s">
        <v>6167</v>
      </c>
      <c r="B1509" s="11" t="s">
        <v>6168</v>
      </c>
      <c r="C1509" s="11" t="s">
        <v>6169</v>
      </c>
      <c r="D1509" s="14" t="s">
        <v>6170</v>
      </c>
    </row>
    <row r="1510" spans="1:4" ht="15" customHeight="1" x14ac:dyDescent="0.4">
      <c r="A1510" s="11" t="s">
        <v>6171</v>
      </c>
      <c r="B1510" s="11" t="s">
        <v>6172</v>
      </c>
      <c r="C1510" s="11" t="s">
        <v>6173</v>
      </c>
      <c r="D1510" s="14" t="s">
        <v>6174</v>
      </c>
    </row>
    <row r="1511" spans="1:4" ht="15" customHeight="1" x14ac:dyDescent="0.4">
      <c r="A1511" s="11" t="s">
        <v>6175</v>
      </c>
      <c r="B1511" s="11" t="s">
        <v>6176</v>
      </c>
      <c r="C1511" s="11" t="s">
        <v>6177</v>
      </c>
      <c r="D1511" s="14" t="s">
        <v>6178</v>
      </c>
    </row>
    <row r="1512" spans="1:4" ht="15" customHeight="1" x14ac:dyDescent="0.4">
      <c r="A1512" s="11" t="s">
        <v>6179</v>
      </c>
      <c r="B1512" s="11" t="s">
        <v>6180</v>
      </c>
      <c r="C1512" s="11" t="s">
        <v>6181</v>
      </c>
      <c r="D1512" s="14" t="s">
        <v>6182</v>
      </c>
    </row>
    <row r="1513" spans="1:4" ht="15" customHeight="1" x14ac:dyDescent="0.4">
      <c r="A1513" s="11" t="s">
        <v>6183</v>
      </c>
      <c r="B1513" s="11" t="s">
        <v>6184</v>
      </c>
      <c r="C1513" s="11" t="s">
        <v>6185</v>
      </c>
      <c r="D1513" s="14" t="s">
        <v>6186</v>
      </c>
    </row>
    <row r="1514" spans="1:4" ht="15" customHeight="1" x14ac:dyDescent="0.4">
      <c r="A1514" s="11" t="s">
        <v>6187</v>
      </c>
      <c r="B1514" s="11" t="s">
        <v>6188</v>
      </c>
      <c r="C1514" s="11" t="s">
        <v>6189</v>
      </c>
      <c r="D1514" s="14" t="s">
        <v>6190</v>
      </c>
    </row>
    <row r="1515" spans="1:4" ht="15" customHeight="1" x14ac:dyDescent="0.4">
      <c r="A1515" s="11" t="s">
        <v>6191</v>
      </c>
      <c r="B1515" s="11" t="s">
        <v>6192</v>
      </c>
      <c r="C1515" s="11" t="s">
        <v>6193</v>
      </c>
      <c r="D1515" s="14" t="s">
        <v>6194</v>
      </c>
    </row>
    <row r="1516" spans="1:4" ht="15" customHeight="1" x14ac:dyDescent="0.4">
      <c r="A1516" s="11" t="s">
        <v>6195</v>
      </c>
      <c r="B1516" s="11" t="s">
        <v>6196</v>
      </c>
      <c r="C1516" s="11" t="s">
        <v>6197</v>
      </c>
      <c r="D1516" s="14" t="s">
        <v>6198</v>
      </c>
    </row>
    <row r="1517" spans="1:4" ht="15" customHeight="1" x14ac:dyDescent="0.4">
      <c r="A1517" s="11" t="s">
        <v>6199</v>
      </c>
      <c r="B1517" s="11" t="s">
        <v>6200</v>
      </c>
      <c r="C1517" s="11" t="s">
        <v>6201</v>
      </c>
      <c r="D1517" s="14" t="s">
        <v>6202</v>
      </c>
    </row>
    <row r="1518" spans="1:4" ht="15" customHeight="1" x14ac:dyDescent="0.4">
      <c r="A1518" s="11" t="s">
        <v>6203</v>
      </c>
      <c r="B1518" s="11" t="s">
        <v>6204</v>
      </c>
      <c r="C1518" s="11" t="s">
        <v>6205</v>
      </c>
      <c r="D1518" s="14" t="s">
        <v>6206</v>
      </c>
    </row>
    <row r="1519" spans="1:4" ht="15" customHeight="1" x14ac:dyDescent="0.4">
      <c r="A1519" s="11" t="s">
        <v>6207</v>
      </c>
      <c r="B1519" s="11" t="s">
        <v>6208</v>
      </c>
      <c r="C1519" s="11" t="s">
        <v>6209</v>
      </c>
      <c r="D1519" s="14" t="s">
        <v>6210</v>
      </c>
    </row>
    <row r="1520" spans="1:4" ht="15" customHeight="1" x14ac:dyDescent="0.4">
      <c r="A1520" s="11" t="s">
        <v>6211</v>
      </c>
      <c r="B1520" s="11" t="s">
        <v>6212</v>
      </c>
      <c r="C1520" s="11" t="s">
        <v>6213</v>
      </c>
      <c r="D1520" s="14" t="s">
        <v>6214</v>
      </c>
    </row>
    <row r="1521" spans="1:4" ht="15" customHeight="1" x14ac:dyDescent="0.4">
      <c r="A1521" s="11" t="s">
        <v>6215</v>
      </c>
      <c r="B1521" s="11" t="s">
        <v>6216</v>
      </c>
      <c r="C1521" s="11" t="s">
        <v>6217</v>
      </c>
      <c r="D1521" s="14" t="s">
        <v>6218</v>
      </c>
    </row>
    <row r="1522" spans="1:4" ht="15" customHeight="1" x14ac:dyDescent="0.4">
      <c r="A1522" s="11" t="s">
        <v>6219</v>
      </c>
      <c r="B1522" s="11" t="s">
        <v>6220</v>
      </c>
      <c r="C1522" s="11" t="s">
        <v>6221</v>
      </c>
      <c r="D1522" s="14" t="s">
        <v>6222</v>
      </c>
    </row>
    <row r="1523" spans="1:4" ht="15" customHeight="1" x14ac:dyDescent="0.4">
      <c r="A1523" s="11" t="s">
        <v>6223</v>
      </c>
      <c r="B1523" s="11" t="s">
        <v>6224</v>
      </c>
      <c r="C1523" s="11" t="s">
        <v>6225</v>
      </c>
      <c r="D1523" s="14" t="s">
        <v>6226</v>
      </c>
    </row>
    <row r="1524" spans="1:4" ht="15" customHeight="1" x14ac:dyDescent="0.4">
      <c r="A1524" s="11" t="s">
        <v>6227</v>
      </c>
      <c r="B1524" s="11" t="s">
        <v>6228</v>
      </c>
      <c r="C1524" s="11" t="s">
        <v>6229</v>
      </c>
      <c r="D1524" s="14" t="s">
        <v>6230</v>
      </c>
    </row>
    <row r="1525" spans="1:4" ht="15" customHeight="1" x14ac:dyDescent="0.4">
      <c r="A1525" s="11" t="s">
        <v>6231</v>
      </c>
      <c r="B1525" s="11" t="s">
        <v>6232</v>
      </c>
      <c r="C1525" s="11" t="s">
        <v>6233</v>
      </c>
      <c r="D1525" s="14" t="s">
        <v>6234</v>
      </c>
    </row>
    <row r="1526" spans="1:4" ht="15" customHeight="1" x14ac:dyDescent="0.4">
      <c r="A1526" s="11" t="s">
        <v>6235</v>
      </c>
      <c r="B1526" s="11" t="s">
        <v>6236</v>
      </c>
      <c r="C1526" s="11" t="s">
        <v>6237</v>
      </c>
      <c r="D1526" s="14" t="s">
        <v>6238</v>
      </c>
    </row>
    <row r="1527" spans="1:4" ht="15" customHeight="1" x14ac:dyDescent="0.4">
      <c r="A1527" s="11" t="s">
        <v>6239</v>
      </c>
      <c r="B1527" s="11" t="s">
        <v>6240</v>
      </c>
      <c r="C1527" s="11" t="s">
        <v>6241</v>
      </c>
      <c r="D1527" s="14" t="s">
        <v>6242</v>
      </c>
    </row>
    <row r="1528" spans="1:4" ht="15" customHeight="1" x14ac:dyDescent="0.4">
      <c r="A1528" s="11" t="s">
        <v>6243</v>
      </c>
      <c r="B1528" s="11" t="s">
        <v>6244</v>
      </c>
      <c r="C1528" s="11" t="s">
        <v>6245</v>
      </c>
      <c r="D1528" s="14" t="s">
        <v>6246</v>
      </c>
    </row>
    <row r="1529" spans="1:4" ht="15" customHeight="1" x14ac:dyDescent="0.4">
      <c r="A1529" s="11" t="s">
        <v>6247</v>
      </c>
      <c r="B1529" s="11" t="s">
        <v>6248</v>
      </c>
      <c r="C1529" s="11" t="s">
        <v>6249</v>
      </c>
      <c r="D1529" s="14" t="s">
        <v>6250</v>
      </c>
    </row>
    <row r="1530" spans="1:4" ht="15" customHeight="1" x14ac:dyDescent="0.4">
      <c r="A1530" s="11" t="s">
        <v>6251</v>
      </c>
      <c r="B1530" s="11" t="s">
        <v>6252</v>
      </c>
      <c r="C1530" s="11" t="s">
        <v>6253</v>
      </c>
      <c r="D1530" s="14" t="s">
        <v>6254</v>
      </c>
    </row>
    <row r="1531" spans="1:4" ht="15" customHeight="1" x14ac:dyDescent="0.4">
      <c r="A1531" s="11" t="s">
        <v>6255</v>
      </c>
      <c r="B1531" s="11" t="s">
        <v>6256</v>
      </c>
      <c r="C1531" s="11" t="s">
        <v>6257</v>
      </c>
      <c r="D1531" s="14" t="s">
        <v>6258</v>
      </c>
    </row>
    <row r="1532" spans="1:4" ht="15" customHeight="1" x14ac:dyDescent="0.4">
      <c r="A1532" s="11" t="s">
        <v>6259</v>
      </c>
      <c r="B1532" s="11" t="s">
        <v>6260</v>
      </c>
      <c r="C1532" s="11" t="s">
        <v>6261</v>
      </c>
      <c r="D1532" s="14" t="s">
        <v>6262</v>
      </c>
    </row>
    <row r="1533" spans="1:4" ht="15" customHeight="1" x14ac:dyDescent="0.4">
      <c r="A1533" s="11" t="s">
        <v>6263</v>
      </c>
      <c r="B1533" s="11" t="s">
        <v>6264</v>
      </c>
      <c r="C1533" s="11" t="s">
        <v>6265</v>
      </c>
      <c r="D1533" s="14" t="s">
        <v>6266</v>
      </c>
    </row>
    <row r="1534" spans="1:4" ht="15" customHeight="1" x14ac:dyDescent="0.4">
      <c r="A1534" s="11" t="s">
        <v>6267</v>
      </c>
      <c r="B1534" s="11" t="s">
        <v>6268</v>
      </c>
      <c r="C1534" s="11" t="s">
        <v>6269</v>
      </c>
      <c r="D1534" s="14" t="s">
        <v>6270</v>
      </c>
    </row>
    <row r="1535" spans="1:4" ht="15" customHeight="1" x14ac:dyDescent="0.4">
      <c r="A1535" s="11" t="s">
        <v>6271</v>
      </c>
      <c r="B1535" s="11" t="s">
        <v>6272</v>
      </c>
      <c r="C1535" s="11" t="s">
        <v>6273</v>
      </c>
      <c r="D1535" s="14" t="s">
        <v>6274</v>
      </c>
    </row>
    <row r="1536" spans="1:4" ht="15" customHeight="1" x14ac:dyDescent="0.4">
      <c r="A1536" s="11" t="s">
        <v>6275</v>
      </c>
      <c r="B1536" s="11" t="s">
        <v>6276</v>
      </c>
      <c r="C1536" s="11" t="s">
        <v>6277</v>
      </c>
      <c r="D1536" s="14" t="s">
        <v>6278</v>
      </c>
    </row>
    <row r="1537" spans="1:4" ht="15" customHeight="1" x14ac:dyDescent="0.4">
      <c r="A1537" s="11" t="s">
        <v>6279</v>
      </c>
      <c r="B1537" s="11" t="s">
        <v>6280</v>
      </c>
      <c r="C1537" s="11" t="s">
        <v>6281</v>
      </c>
      <c r="D1537" s="14" t="s">
        <v>6282</v>
      </c>
    </row>
    <row r="1538" spans="1:4" ht="15" customHeight="1" x14ac:dyDescent="0.4">
      <c r="A1538" s="11" t="s">
        <v>6283</v>
      </c>
      <c r="B1538" s="11" t="s">
        <v>6284</v>
      </c>
      <c r="C1538" s="11" t="s">
        <v>6285</v>
      </c>
      <c r="D1538" s="14" t="s">
        <v>6286</v>
      </c>
    </row>
    <row r="1539" spans="1:4" ht="15" customHeight="1" x14ac:dyDescent="0.4">
      <c r="A1539" s="11" t="s">
        <v>6287</v>
      </c>
      <c r="B1539" s="11" t="s">
        <v>6288</v>
      </c>
      <c r="C1539" s="11" t="s">
        <v>6289</v>
      </c>
      <c r="D1539" s="14" t="s">
        <v>6290</v>
      </c>
    </row>
    <row r="1540" spans="1:4" ht="15" customHeight="1" x14ac:dyDescent="0.4">
      <c r="A1540" s="11" t="s">
        <v>6291</v>
      </c>
      <c r="B1540" s="11" t="s">
        <v>6292</v>
      </c>
      <c r="C1540" s="11" t="s">
        <v>6293</v>
      </c>
      <c r="D1540" s="14" t="s">
        <v>6294</v>
      </c>
    </row>
    <row r="1541" spans="1:4" ht="15" customHeight="1" x14ac:dyDescent="0.4">
      <c r="A1541" s="11" t="s">
        <v>6295</v>
      </c>
      <c r="B1541" s="11" t="s">
        <v>6296</v>
      </c>
      <c r="C1541" s="11" t="s">
        <v>6297</v>
      </c>
      <c r="D1541" s="14" t="s">
        <v>6298</v>
      </c>
    </row>
    <row r="1542" spans="1:4" ht="15" customHeight="1" x14ac:dyDescent="0.4">
      <c r="A1542" s="11" t="s">
        <v>6299</v>
      </c>
      <c r="B1542" s="11" t="s">
        <v>6300</v>
      </c>
      <c r="C1542" s="11" t="s">
        <v>6301</v>
      </c>
      <c r="D1542" s="14" t="s">
        <v>6302</v>
      </c>
    </row>
    <row r="1543" spans="1:4" ht="15" customHeight="1" x14ac:dyDescent="0.4">
      <c r="A1543" s="11" t="s">
        <v>6303</v>
      </c>
      <c r="B1543" s="11" t="s">
        <v>6304</v>
      </c>
      <c r="C1543" s="11" t="s">
        <v>6305</v>
      </c>
      <c r="D1543" s="14" t="s">
        <v>6306</v>
      </c>
    </row>
    <row r="1544" spans="1:4" ht="15" customHeight="1" x14ac:dyDescent="0.4">
      <c r="A1544" s="11" t="s">
        <v>6307</v>
      </c>
      <c r="B1544" s="11" t="s">
        <v>6308</v>
      </c>
      <c r="C1544" s="11" t="s">
        <v>6309</v>
      </c>
      <c r="D1544" s="14" t="s">
        <v>6310</v>
      </c>
    </row>
    <row r="1545" spans="1:4" ht="15" customHeight="1" x14ac:dyDescent="0.4">
      <c r="A1545" s="11" t="s">
        <v>6311</v>
      </c>
      <c r="B1545" s="11" t="s">
        <v>6312</v>
      </c>
      <c r="C1545" s="11" t="s">
        <v>6313</v>
      </c>
      <c r="D1545" s="14" t="s">
        <v>6314</v>
      </c>
    </row>
    <row r="1546" spans="1:4" ht="15" customHeight="1" x14ac:dyDescent="0.4">
      <c r="A1546" s="11" t="s">
        <v>6315</v>
      </c>
      <c r="B1546" s="11" t="s">
        <v>6316</v>
      </c>
      <c r="C1546" s="11" t="s">
        <v>6317</v>
      </c>
      <c r="D1546" s="14" t="s">
        <v>6318</v>
      </c>
    </row>
    <row r="1547" spans="1:4" ht="15" customHeight="1" x14ac:dyDescent="0.4">
      <c r="A1547" s="11" t="s">
        <v>6319</v>
      </c>
      <c r="B1547" s="11" t="s">
        <v>6320</v>
      </c>
      <c r="C1547" s="11" t="s">
        <v>6321</v>
      </c>
      <c r="D1547" s="14" t="s">
        <v>6322</v>
      </c>
    </row>
    <row r="1548" spans="1:4" ht="15" customHeight="1" x14ac:dyDescent="0.4">
      <c r="A1548" s="11" t="s">
        <v>6323</v>
      </c>
      <c r="B1548" s="11" t="s">
        <v>6324</v>
      </c>
      <c r="C1548" s="11" t="s">
        <v>6325</v>
      </c>
      <c r="D1548" s="14" t="s">
        <v>6326</v>
      </c>
    </row>
    <row r="1549" spans="1:4" ht="15" customHeight="1" x14ac:dyDescent="0.4">
      <c r="A1549" s="11" t="s">
        <v>6327</v>
      </c>
      <c r="B1549" s="11" t="s">
        <v>6328</v>
      </c>
      <c r="C1549" s="11" t="s">
        <v>6329</v>
      </c>
      <c r="D1549" s="14" t="s">
        <v>6330</v>
      </c>
    </row>
    <row r="1550" spans="1:4" ht="15" customHeight="1" x14ac:dyDescent="0.4">
      <c r="A1550" s="11" t="s">
        <v>6331</v>
      </c>
      <c r="B1550" s="11" t="s">
        <v>6332</v>
      </c>
      <c r="C1550" s="11" t="s">
        <v>6333</v>
      </c>
      <c r="D1550" s="14" t="s">
        <v>6334</v>
      </c>
    </row>
    <row r="1551" spans="1:4" ht="15" customHeight="1" x14ac:dyDescent="0.4">
      <c r="A1551" s="11" t="s">
        <v>6335</v>
      </c>
      <c r="B1551" s="11" t="s">
        <v>6336</v>
      </c>
      <c r="C1551" s="11" t="s">
        <v>6337</v>
      </c>
      <c r="D1551" s="14" t="s">
        <v>6338</v>
      </c>
    </row>
    <row r="1552" spans="1:4" ht="15" customHeight="1" x14ac:dyDescent="0.4">
      <c r="A1552" s="11" t="s">
        <v>6339</v>
      </c>
      <c r="B1552" s="11" t="s">
        <v>6340</v>
      </c>
      <c r="C1552" s="11" t="s">
        <v>6341</v>
      </c>
      <c r="D1552" s="14" t="s">
        <v>6342</v>
      </c>
    </row>
    <row r="1553" spans="1:4" ht="15" customHeight="1" x14ac:dyDescent="0.4">
      <c r="A1553" s="11" t="s">
        <v>6343</v>
      </c>
      <c r="B1553" s="11" t="s">
        <v>6344</v>
      </c>
      <c r="C1553" s="11" t="s">
        <v>6345</v>
      </c>
      <c r="D1553" s="14" t="s">
        <v>6346</v>
      </c>
    </row>
    <row r="1554" spans="1:4" ht="15" customHeight="1" x14ac:dyDescent="0.4">
      <c r="A1554" s="11" t="s">
        <v>6347</v>
      </c>
      <c r="B1554" s="11" t="s">
        <v>6348</v>
      </c>
      <c r="C1554" s="11" t="s">
        <v>6349</v>
      </c>
      <c r="D1554" s="14" t="s">
        <v>6350</v>
      </c>
    </row>
    <row r="1555" spans="1:4" ht="15" customHeight="1" x14ac:dyDescent="0.4">
      <c r="A1555" s="11" t="s">
        <v>6351</v>
      </c>
      <c r="B1555" s="11" t="s">
        <v>6352</v>
      </c>
      <c r="C1555" s="11" t="s">
        <v>6353</v>
      </c>
      <c r="D1555" s="14" t="s">
        <v>6354</v>
      </c>
    </row>
    <row r="1556" spans="1:4" ht="15" customHeight="1" x14ac:dyDescent="0.4">
      <c r="A1556" s="11" t="s">
        <v>6355</v>
      </c>
      <c r="B1556" s="11" t="s">
        <v>6356</v>
      </c>
      <c r="C1556" s="11" t="s">
        <v>6357</v>
      </c>
      <c r="D1556" s="14" t="s">
        <v>6358</v>
      </c>
    </row>
    <row r="1557" spans="1:4" ht="15" customHeight="1" x14ac:dyDescent="0.4">
      <c r="A1557" s="11" t="s">
        <v>6359</v>
      </c>
      <c r="B1557" s="11" t="s">
        <v>6360</v>
      </c>
      <c r="C1557" s="11" t="s">
        <v>6361</v>
      </c>
      <c r="D1557" s="14" t="s">
        <v>6362</v>
      </c>
    </row>
    <row r="1558" spans="1:4" ht="15" customHeight="1" x14ac:dyDescent="0.4">
      <c r="A1558" s="11" t="s">
        <v>6363</v>
      </c>
      <c r="B1558" s="11" t="s">
        <v>6364</v>
      </c>
      <c r="C1558" s="11" t="s">
        <v>6365</v>
      </c>
      <c r="D1558" s="14" t="s">
        <v>6366</v>
      </c>
    </row>
    <row r="1559" spans="1:4" ht="15" customHeight="1" x14ac:dyDescent="0.4">
      <c r="A1559" s="11" t="s">
        <v>6367</v>
      </c>
      <c r="B1559" s="11" t="s">
        <v>6368</v>
      </c>
      <c r="C1559" s="11" t="s">
        <v>6369</v>
      </c>
      <c r="D1559" s="14" t="s">
        <v>6370</v>
      </c>
    </row>
    <row r="1560" spans="1:4" ht="15" customHeight="1" x14ac:dyDescent="0.4">
      <c r="A1560" s="11" t="s">
        <v>6371</v>
      </c>
      <c r="B1560" s="11" t="s">
        <v>6372</v>
      </c>
      <c r="C1560" s="11" t="s">
        <v>6373</v>
      </c>
      <c r="D1560" s="14" t="s">
        <v>6374</v>
      </c>
    </row>
    <row r="1561" spans="1:4" ht="15" customHeight="1" x14ac:dyDescent="0.4">
      <c r="A1561" s="11" t="s">
        <v>6375</v>
      </c>
      <c r="B1561" s="11" t="s">
        <v>6376</v>
      </c>
      <c r="C1561" s="11" t="s">
        <v>6377</v>
      </c>
      <c r="D1561" s="14" t="s">
        <v>6378</v>
      </c>
    </row>
    <row r="1562" spans="1:4" ht="15" customHeight="1" x14ac:dyDescent="0.4">
      <c r="A1562" s="11" t="s">
        <v>6379</v>
      </c>
      <c r="B1562" s="11" t="s">
        <v>6380</v>
      </c>
      <c r="C1562" s="11" t="s">
        <v>6381</v>
      </c>
      <c r="D1562" s="14" t="s">
        <v>6382</v>
      </c>
    </row>
    <row r="1563" spans="1:4" ht="15" customHeight="1" x14ac:dyDescent="0.4">
      <c r="A1563" s="11" t="s">
        <v>6383</v>
      </c>
      <c r="B1563" s="11" t="s">
        <v>6384</v>
      </c>
      <c r="C1563" s="11" t="s">
        <v>6385</v>
      </c>
      <c r="D1563" s="14" t="s">
        <v>6386</v>
      </c>
    </row>
    <row r="1564" spans="1:4" ht="15" customHeight="1" x14ac:dyDescent="0.4">
      <c r="A1564" s="11" t="s">
        <v>6387</v>
      </c>
      <c r="B1564" s="11" t="s">
        <v>6388</v>
      </c>
      <c r="C1564" s="11" t="s">
        <v>6389</v>
      </c>
      <c r="D1564" s="14" t="s">
        <v>6390</v>
      </c>
    </row>
    <row r="1565" spans="1:4" ht="15" customHeight="1" x14ac:dyDescent="0.4">
      <c r="A1565" s="11" t="s">
        <v>6391</v>
      </c>
      <c r="B1565" s="11" t="s">
        <v>6392</v>
      </c>
      <c r="C1565" s="11" t="s">
        <v>6393</v>
      </c>
      <c r="D1565" s="14" t="s">
        <v>6394</v>
      </c>
    </row>
    <row r="1566" spans="1:4" ht="15" customHeight="1" x14ac:dyDescent="0.4">
      <c r="A1566" s="11" t="s">
        <v>6395</v>
      </c>
      <c r="B1566" s="11" t="s">
        <v>6396</v>
      </c>
      <c r="C1566" s="11" t="s">
        <v>6397</v>
      </c>
      <c r="D1566" s="14" t="s">
        <v>6398</v>
      </c>
    </row>
    <row r="1567" spans="1:4" ht="15" customHeight="1" x14ac:dyDescent="0.4">
      <c r="A1567" s="11" t="s">
        <v>6399</v>
      </c>
      <c r="B1567" s="11" t="s">
        <v>6400</v>
      </c>
      <c r="C1567" s="11" t="s">
        <v>6401</v>
      </c>
      <c r="D1567" s="14" t="s">
        <v>6402</v>
      </c>
    </row>
    <row r="1568" spans="1:4" ht="15" customHeight="1" x14ac:dyDescent="0.4">
      <c r="A1568" s="11" t="s">
        <v>6403</v>
      </c>
      <c r="B1568" s="11" t="s">
        <v>6404</v>
      </c>
      <c r="C1568" s="11" t="s">
        <v>6405</v>
      </c>
      <c r="D1568" s="14" t="s">
        <v>6406</v>
      </c>
    </row>
    <row r="1569" spans="1:4" ht="15" customHeight="1" x14ac:dyDescent="0.4">
      <c r="A1569" s="11" t="s">
        <v>6407</v>
      </c>
      <c r="B1569" s="11" t="s">
        <v>6408</v>
      </c>
      <c r="C1569" s="11" t="s">
        <v>6409</v>
      </c>
      <c r="D1569" s="14" t="s">
        <v>6410</v>
      </c>
    </row>
    <row r="1570" spans="1:4" ht="15" customHeight="1" x14ac:dyDescent="0.4">
      <c r="A1570" s="11" t="s">
        <v>6411</v>
      </c>
      <c r="B1570" s="11" t="s">
        <v>6412</v>
      </c>
      <c r="C1570" s="11" t="s">
        <v>6413</v>
      </c>
      <c r="D1570" s="14" t="s">
        <v>6414</v>
      </c>
    </row>
    <row r="1571" spans="1:4" ht="15" customHeight="1" x14ac:dyDescent="0.4">
      <c r="A1571" s="11" t="s">
        <v>6415</v>
      </c>
      <c r="B1571" s="11" t="s">
        <v>6416</v>
      </c>
      <c r="C1571" s="11" t="s">
        <v>6417</v>
      </c>
      <c r="D1571" s="14" t="s">
        <v>6418</v>
      </c>
    </row>
    <row r="1572" spans="1:4" ht="15" customHeight="1" x14ac:dyDescent="0.4">
      <c r="A1572" s="11" t="s">
        <v>6419</v>
      </c>
      <c r="B1572" s="11" t="s">
        <v>6420</v>
      </c>
      <c r="C1572" s="11" t="s">
        <v>6421</v>
      </c>
      <c r="D1572" s="14" t="s">
        <v>6422</v>
      </c>
    </row>
    <row r="1573" spans="1:4" ht="15" customHeight="1" x14ac:dyDescent="0.4">
      <c r="A1573" s="11" t="s">
        <v>6423</v>
      </c>
      <c r="B1573" s="11" t="s">
        <v>6424</v>
      </c>
      <c r="C1573" s="11" t="s">
        <v>6425</v>
      </c>
      <c r="D1573" s="14" t="s">
        <v>6426</v>
      </c>
    </row>
    <row r="1574" spans="1:4" ht="15" customHeight="1" x14ac:dyDescent="0.4">
      <c r="A1574" s="11" t="s">
        <v>6427</v>
      </c>
      <c r="B1574" s="11" t="s">
        <v>6428</v>
      </c>
      <c r="C1574" s="11" t="s">
        <v>6429</v>
      </c>
      <c r="D1574" s="14" t="s">
        <v>6430</v>
      </c>
    </row>
    <row r="1575" spans="1:4" ht="15" customHeight="1" x14ac:dyDescent="0.4">
      <c r="A1575" s="11" t="s">
        <v>6431</v>
      </c>
      <c r="B1575" s="11" t="s">
        <v>6432</v>
      </c>
      <c r="C1575" s="11" t="s">
        <v>6433</v>
      </c>
      <c r="D1575" s="14" t="s">
        <v>6434</v>
      </c>
    </row>
    <row r="1576" spans="1:4" ht="15" customHeight="1" x14ac:dyDescent="0.4">
      <c r="A1576" s="11" t="s">
        <v>6435</v>
      </c>
      <c r="B1576" s="11" t="s">
        <v>6436</v>
      </c>
      <c r="C1576" s="11" t="s">
        <v>6437</v>
      </c>
      <c r="D1576" s="14" t="s">
        <v>6438</v>
      </c>
    </row>
    <row r="1577" spans="1:4" ht="15" customHeight="1" x14ac:dyDescent="0.4">
      <c r="A1577" s="11" t="s">
        <v>6439</v>
      </c>
      <c r="B1577" s="11" t="s">
        <v>6440</v>
      </c>
      <c r="C1577" s="11" t="s">
        <v>6441</v>
      </c>
      <c r="D1577" s="14" t="s">
        <v>6442</v>
      </c>
    </row>
    <row r="1578" spans="1:4" ht="15" customHeight="1" x14ac:dyDescent="0.4">
      <c r="A1578" s="11" t="s">
        <v>6443</v>
      </c>
      <c r="B1578" s="11" t="s">
        <v>6444</v>
      </c>
      <c r="C1578" s="11" t="s">
        <v>6445</v>
      </c>
      <c r="D1578" s="14" t="s">
        <v>6446</v>
      </c>
    </row>
    <row r="1579" spans="1:4" ht="15" customHeight="1" x14ac:dyDescent="0.4">
      <c r="A1579" s="11" t="s">
        <v>6447</v>
      </c>
      <c r="B1579" s="11" t="s">
        <v>6448</v>
      </c>
      <c r="C1579" s="11" t="s">
        <v>6449</v>
      </c>
      <c r="D1579" s="14" t="s">
        <v>6450</v>
      </c>
    </row>
    <row r="1580" spans="1:4" ht="15" customHeight="1" x14ac:dyDescent="0.4">
      <c r="A1580" s="11" t="s">
        <v>6451</v>
      </c>
      <c r="B1580" s="11" t="s">
        <v>6452</v>
      </c>
      <c r="C1580" s="11" t="s">
        <v>6453</v>
      </c>
      <c r="D1580" s="14" t="s">
        <v>6454</v>
      </c>
    </row>
    <row r="1581" spans="1:4" ht="15" customHeight="1" x14ac:dyDescent="0.4">
      <c r="A1581" s="11" t="s">
        <v>6455</v>
      </c>
      <c r="B1581" s="11" t="s">
        <v>6456</v>
      </c>
      <c r="C1581" s="11" t="s">
        <v>6457</v>
      </c>
      <c r="D1581" s="14" t="s">
        <v>6458</v>
      </c>
    </row>
    <row r="1582" spans="1:4" ht="15" customHeight="1" x14ac:dyDescent="0.4">
      <c r="A1582" s="11" t="s">
        <v>6459</v>
      </c>
      <c r="B1582" s="11" t="s">
        <v>6460</v>
      </c>
      <c r="C1582" s="11" t="s">
        <v>6461</v>
      </c>
      <c r="D1582" s="14" t="s">
        <v>6462</v>
      </c>
    </row>
    <row r="1583" spans="1:4" ht="15" customHeight="1" x14ac:dyDescent="0.4">
      <c r="A1583" s="11" t="s">
        <v>6463</v>
      </c>
      <c r="B1583" s="11" t="s">
        <v>6464</v>
      </c>
      <c r="C1583" s="11" t="s">
        <v>6465</v>
      </c>
      <c r="D1583" s="14" t="s">
        <v>6466</v>
      </c>
    </row>
    <row r="1584" spans="1:4" ht="15" customHeight="1" x14ac:dyDescent="0.4">
      <c r="A1584" s="11" t="s">
        <v>6467</v>
      </c>
      <c r="B1584" s="11" t="s">
        <v>6468</v>
      </c>
      <c r="C1584" s="11" t="s">
        <v>6469</v>
      </c>
      <c r="D1584" s="14" t="s">
        <v>6470</v>
      </c>
    </row>
    <row r="1585" spans="1:4" ht="15" customHeight="1" x14ac:dyDescent="0.4">
      <c r="A1585" s="11" t="s">
        <v>6471</v>
      </c>
      <c r="B1585" s="11" t="s">
        <v>6472</v>
      </c>
      <c r="C1585" s="11" t="s">
        <v>6473</v>
      </c>
      <c r="D1585" s="14" t="s">
        <v>6474</v>
      </c>
    </row>
    <row r="1586" spans="1:4" ht="15" customHeight="1" x14ac:dyDescent="0.4">
      <c r="A1586" s="11" t="s">
        <v>6475</v>
      </c>
      <c r="B1586" s="11" t="s">
        <v>6476</v>
      </c>
      <c r="C1586" s="11" t="s">
        <v>6477</v>
      </c>
      <c r="D1586" s="14" t="s">
        <v>6478</v>
      </c>
    </row>
    <row r="1587" spans="1:4" ht="15" customHeight="1" x14ac:dyDescent="0.4">
      <c r="A1587" s="11" t="s">
        <v>6479</v>
      </c>
      <c r="B1587" s="11" t="s">
        <v>6480</v>
      </c>
      <c r="C1587" s="11" t="s">
        <v>6481</v>
      </c>
      <c r="D1587" s="14" t="s">
        <v>6482</v>
      </c>
    </row>
    <row r="1588" spans="1:4" ht="15" customHeight="1" x14ac:dyDescent="0.4">
      <c r="A1588" s="11" t="s">
        <v>6483</v>
      </c>
      <c r="B1588" s="11" t="s">
        <v>6484</v>
      </c>
      <c r="C1588" s="11" t="s">
        <v>6485</v>
      </c>
      <c r="D1588" s="14" t="s">
        <v>6486</v>
      </c>
    </row>
    <row r="1589" spans="1:4" ht="15" customHeight="1" x14ac:dyDescent="0.4">
      <c r="A1589" s="11" t="s">
        <v>6487</v>
      </c>
      <c r="B1589" s="11" t="s">
        <v>6488</v>
      </c>
      <c r="C1589" s="11" t="s">
        <v>6489</v>
      </c>
      <c r="D1589" s="14" t="s">
        <v>6490</v>
      </c>
    </row>
    <row r="1590" spans="1:4" ht="15" customHeight="1" x14ac:dyDescent="0.4">
      <c r="A1590" s="11" t="s">
        <v>6491</v>
      </c>
      <c r="B1590" s="11" t="s">
        <v>6492</v>
      </c>
      <c r="C1590" s="11" t="s">
        <v>6493</v>
      </c>
      <c r="D1590" s="14" t="s">
        <v>6494</v>
      </c>
    </row>
    <row r="1591" spans="1:4" ht="15" customHeight="1" x14ac:dyDescent="0.4">
      <c r="A1591" s="11" t="s">
        <v>6495</v>
      </c>
      <c r="B1591" s="11" t="s">
        <v>6496</v>
      </c>
      <c r="C1591" s="11" t="s">
        <v>6497</v>
      </c>
      <c r="D1591" s="14" t="s">
        <v>6498</v>
      </c>
    </row>
    <row r="1592" spans="1:4" ht="15" customHeight="1" x14ac:dyDescent="0.4">
      <c r="A1592" s="11" t="s">
        <v>6499</v>
      </c>
      <c r="B1592" s="11" t="s">
        <v>6500</v>
      </c>
      <c r="C1592" s="11" t="s">
        <v>6501</v>
      </c>
      <c r="D1592" s="14" t="s">
        <v>6502</v>
      </c>
    </row>
    <row r="1593" spans="1:4" ht="15" customHeight="1" x14ac:dyDescent="0.4">
      <c r="A1593" s="11" t="s">
        <v>6503</v>
      </c>
      <c r="B1593" s="11" t="s">
        <v>6504</v>
      </c>
      <c r="C1593" s="11" t="s">
        <v>6505</v>
      </c>
      <c r="D1593" s="14" t="s">
        <v>6506</v>
      </c>
    </row>
    <row r="1594" spans="1:4" ht="15" customHeight="1" x14ac:dyDescent="0.4">
      <c r="A1594" s="11" t="s">
        <v>6507</v>
      </c>
      <c r="B1594" s="11" t="s">
        <v>6508</v>
      </c>
      <c r="C1594" s="11" t="s">
        <v>6509</v>
      </c>
      <c r="D1594" s="14" t="s">
        <v>6510</v>
      </c>
    </row>
    <row r="1595" spans="1:4" ht="15" customHeight="1" x14ac:dyDescent="0.4">
      <c r="A1595" s="11" t="s">
        <v>6511</v>
      </c>
      <c r="B1595" s="11" t="s">
        <v>6512</v>
      </c>
      <c r="C1595" s="11" t="s">
        <v>6513</v>
      </c>
      <c r="D1595" s="14" t="s">
        <v>6514</v>
      </c>
    </row>
    <row r="1596" spans="1:4" ht="15" customHeight="1" x14ac:dyDescent="0.4">
      <c r="A1596" s="11" t="s">
        <v>6515</v>
      </c>
      <c r="B1596" s="11" t="s">
        <v>6516</v>
      </c>
      <c r="C1596" s="11" t="s">
        <v>6517</v>
      </c>
      <c r="D1596" s="14" t="s">
        <v>6518</v>
      </c>
    </row>
    <row r="1597" spans="1:4" ht="15" customHeight="1" x14ac:dyDescent="0.4">
      <c r="A1597" s="11" t="s">
        <v>6519</v>
      </c>
      <c r="B1597" s="11" t="s">
        <v>6520</v>
      </c>
      <c r="C1597" s="11" t="s">
        <v>6521</v>
      </c>
      <c r="D1597" s="14" t="s">
        <v>6522</v>
      </c>
    </row>
    <row r="1598" spans="1:4" ht="15" customHeight="1" x14ac:dyDescent="0.4">
      <c r="A1598" s="11" t="s">
        <v>6523</v>
      </c>
      <c r="B1598" s="11" t="s">
        <v>6524</v>
      </c>
      <c r="C1598" s="11" t="s">
        <v>6525</v>
      </c>
      <c r="D1598" s="14" t="s">
        <v>6526</v>
      </c>
    </row>
    <row r="1599" spans="1:4" ht="15" customHeight="1" x14ac:dyDescent="0.4">
      <c r="A1599" s="11" t="s">
        <v>6527</v>
      </c>
      <c r="B1599" s="11" t="s">
        <v>6528</v>
      </c>
      <c r="C1599" s="11" t="s">
        <v>6529</v>
      </c>
      <c r="D1599" s="14" t="s">
        <v>6530</v>
      </c>
    </row>
    <row r="1600" spans="1:4" ht="15" customHeight="1" x14ac:dyDescent="0.4">
      <c r="A1600" s="11" t="s">
        <v>6531</v>
      </c>
      <c r="B1600" s="11" t="s">
        <v>6532</v>
      </c>
      <c r="C1600" s="11" t="s">
        <v>6533</v>
      </c>
      <c r="D1600" s="14" t="s">
        <v>6534</v>
      </c>
    </row>
    <row r="1601" spans="1:4" ht="15" customHeight="1" x14ac:dyDescent="0.4">
      <c r="A1601" s="11" t="s">
        <v>6535</v>
      </c>
      <c r="B1601" s="11" t="s">
        <v>6536</v>
      </c>
      <c r="C1601" s="11" t="s">
        <v>6537</v>
      </c>
      <c r="D1601" s="14" t="s">
        <v>6538</v>
      </c>
    </row>
    <row r="1602" spans="1:4" ht="15" customHeight="1" x14ac:dyDescent="0.4">
      <c r="A1602" s="11" t="s">
        <v>6539</v>
      </c>
      <c r="B1602" s="11" t="s">
        <v>6540</v>
      </c>
      <c r="C1602" s="11" t="s">
        <v>6541</v>
      </c>
      <c r="D1602" s="14" t="s">
        <v>6542</v>
      </c>
    </row>
    <row r="1603" spans="1:4" ht="15" customHeight="1" x14ac:dyDescent="0.4">
      <c r="A1603" s="11" t="s">
        <v>6543</v>
      </c>
      <c r="B1603" s="11" t="s">
        <v>6544</v>
      </c>
      <c r="C1603" s="11" t="s">
        <v>6545</v>
      </c>
      <c r="D1603" s="14" t="s">
        <v>6546</v>
      </c>
    </row>
    <row r="1604" spans="1:4" ht="15" customHeight="1" x14ac:dyDescent="0.4">
      <c r="A1604" s="11" t="s">
        <v>6547</v>
      </c>
      <c r="B1604" s="11" t="s">
        <v>6548</v>
      </c>
      <c r="C1604" s="11" t="s">
        <v>6549</v>
      </c>
      <c r="D1604" s="14" t="s">
        <v>6550</v>
      </c>
    </row>
    <row r="1605" spans="1:4" ht="15" customHeight="1" x14ac:dyDescent="0.4">
      <c r="A1605" s="11" t="s">
        <v>6551</v>
      </c>
      <c r="B1605" s="11" t="s">
        <v>6552</v>
      </c>
      <c r="C1605" s="11" t="s">
        <v>6553</v>
      </c>
      <c r="D1605" s="14" t="s">
        <v>6554</v>
      </c>
    </row>
    <row r="1606" spans="1:4" ht="15" customHeight="1" x14ac:dyDescent="0.4">
      <c r="A1606" s="11" t="s">
        <v>6555</v>
      </c>
      <c r="B1606" s="11" t="s">
        <v>6556</v>
      </c>
      <c r="C1606" s="11" t="s">
        <v>6557</v>
      </c>
      <c r="D1606" s="14" t="s">
        <v>6558</v>
      </c>
    </row>
    <row r="1607" spans="1:4" ht="15" customHeight="1" x14ac:dyDescent="0.4">
      <c r="A1607" s="11" t="s">
        <v>6559</v>
      </c>
      <c r="B1607" s="11" t="s">
        <v>6560</v>
      </c>
      <c r="C1607" s="11" t="s">
        <v>6561</v>
      </c>
      <c r="D1607" s="14" t="s">
        <v>6562</v>
      </c>
    </row>
    <row r="1608" spans="1:4" ht="15" customHeight="1" x14ac:dyDescent="0.4">
      <c r="A1608" s="11" t="s">
        <v>6563</v>
      </c>
      <c r="B1608" s="11" t="s">
        <v>6564</v>
      </c>
      <c r="C1608" s="11" t="s">
        <v>6565</v>
      </c>
      <c r="D1608" s="14" t="s">
        <v>6566</v>
      </c>
    </row>
    <row r="1609" spans="1:4" ht="15" customHeight="1" x14ac:dyDescent="0.4">
      <c r="A1609" s="11" t="s">
        <v>6567</v>
      </c>
      <c r="B1609" s="11" t="s">
        <v>6568</v>
      </c>
      <c r="C1609" s="11" t="s">
        <v>6569</v>
      </c>
      <c r="D1609" s="14" t="s">
        <v>6570</v>
      </c>
    </row>
    <row r="1610" spans="1:4" ht="15" customHeight="1" x14ac:dyDescent="0.4">
      <c r="A1610" s="11" t="s">
        <v>6571</v>
      </c>
      <c r="B1610" s="11" t="s">
        <v>6572</v>
      </c>
      <c r="C1610" s="11" t="s">
        <v>6573</v>
      </c>
      <c r="D1610" s="14" t="s">
        <v>6574</v>
      </c>
    </row>
    <row r="1611" spans="1:4" ht="15" customHeight="1" x14ac:dyDescent="0.4">
      <c r="A1611" s="11" t="s">
        <v>6575</v>
      </c>
      <c r="B1611" s="11" t="s">
        <v>6576</v>
      </c>
      <c r="C1611" s="11" t="s">
        <v>6577</v>
      </c>
      <c r="D1611" s="14" t="s">
        <v>6578</v>
      </c>
    </row>
    <row r="1612" spans="1:4" ht="15" customHeight="1" x14ac:dyDescent="0.4">
      <c r="A1612" s="11" t="s">
        <v>6579</v>
      </c>
      <c r="B1612" s="11" t="s">
        <v>6580</v>
      </c>
      <c r="C1612" s="11" t="s">
        <v>6581</v>
      </c>
      <c r="D1612" s="14" t="s">
        <v>6582</v>
      </c>
    </row>
    <row r="1613" spans="1:4" ht="15" customHeight="1" x14ac:dyDescent="0.4">
      <c r="A1613" s="11" t="s">
        <v>6583</v>
      </c>
      <c r="B1613" s="11" t="s">
        <v>6584</v>
      </c>
      <c r="C1613" s="11" t="s">
        <v>6585</v>
      </c>
      <c r="D1613" s="14" t="s">
        <v>6586</v>
      </c>
    </row>
    <row r="1614" spans="1:4" ht="15" customHeight="1" x14ac:dyDescent="0.4">
      <c r="A1614" s="11" t="s">
        <v>6587</v>
      </c>
      <c r="B1614" s="11" t="s">
        <v>6588</v>
      </c>
      <c r="C1614" s="11" t="s">
        <v>6589</v>
      </c>
      <c r="D1614" s="14" t="s">
        <v>6590</v>
      </c>
    </row>
    <row r="1615" spans="1:4" ht="15" customHeight="1" x14ac:dyDescent="0.4">
      <c r="A1615" s="11" t="s">
        <v>6591</v>
      </c>
      <c r="B1615" s="11" t="s">
        <v>6592</v>
      </c>
      <c r="C1615" s="11" t="s">
        <v>6593</v>
      </c>
      <c r="D1615" s="14" t="s">
        <v>6594</v>
      </c>
    </row>
    <row r="1616" spans="1:4" ht="15" customHeight="1" x14ac:dyDescent="0.4">
      <c r="A1616" s="11" t="s">
        <v>6595</v>
      </c>
      <c r="B1616" s="11" t="s">
        <v>6596</v>
      </c>
      <c r="C1616" s="11" t="s">
        <v>6597</v>
      </c>
      <c r="D1616" s="14" t="s">
        <v>6598</v>
      </c>
    </row>
    <row r="1617" spans="1:4" ht="15" customHeight="1" x14ac:dyDescent="0.4">
      <c r="A1617" s="11" t="s">
        <v>6599</v>
      </c>
      <c r="B1617" s="11" t="s">
        <v>6600</v>
      </c>
      <c r="C1617" s="11" t="s">
        <v>6601</v>
      </c>
      <c r="D1617" s="14" t="s">
        <v>6602</v>
      </c>
    </row>
    <row r="1618" spans="1:4" ht="15" customHeight="1" x14ac:dyDescent="0.4">
      <c r="A1618" s="11" t="s">
        <v>6603</v>
      </c>
      <c r="B1618" s="11" t="s">
        <v>6604</v>
      </c>
      <c r="C1618" s="11" t="s">
        <v>6605</v>
      </c>
      <c r="D1618" s="14" t="s">
        <v>6606</v>
      </c>
    </row>
    <row r="1619" spans="1:4" ht="15" customHeight="1" x14ac:dyDescent="0.4">
      <c r="A1619" s="11" t="s">
        <v>6607</v>
      </c>
      <c r="B1619" s="11" t="s">
        <v>6608</v>
      </c>
      <c r="C1619" s="11" t="s">
        <v>6609</v>
      </c>
      <c r="D1619" s="14" t="s">
        <v>6610</v>
      </c>
    </row>
    <row r="1620" spans="1:4" ht="15" customHeight="1" x14ac:dyDescent="0.4">
      <c r="A1620" s="11" t="s">
        <v>6611</v>
      </c>
      <c r="B1620" s="11" t="s">
        <v>6612</v>
      </c>
      <c r="C1620" s="11" t="s">
        <v>6613</v>
      </c>
      <c r="D1620" s="14" t="s">
        <v>6614</v>
      </c>
    </row>
    <row r="1621" spans="1:4" ht="15" customHeight="1" x14ac:dyDescent="0.4">
      <c r="A1621" s="11" t="s">
        <v>6615</v>
      </c>
      <c r="B1621" s="11" t="s">
        <v>6616</v>
      </c>
      <c r="C1621" s="11" t="s">
        <v>6617</v>
      </c>
      <c r="D1621" s="14" t="s">
        <v>6614</v>
      </c>
    </row>
    <row r="1622" spans="1:4" ht="15" customHeight="1" x14ac:dyDescent="0.4">
      <c r="A1622" s="11" t="s">
        <v>6618</v>
      </c>
      <c r="B1622" s="11" t="s">
        <v>6619</v>
      </c>
      <c r="C1622" s="11" t="s">
        <v>6620</v>
      </c>
      <c r="D1622" s="14" t="s">
        <v>6621</v>
      </c>
    </row>
    <row r="1623" spans="1:4" ht="15" customHeight="1" x14ac:dyDescent="0.4">
      <c r="A1623" s="11" t="s">
        <v>6622</v>
      </c>
      <c r="B1623" s="11" t="s">
        <v>6623</v>
      </c>
      <c r="C1623" s="11" t="s">
        <v>6624</v>
      </c>
      <c r="D1623" s="14" t="s">
        <v>6625</v>
      </c>
    </row>
    <row r="1624" spans="1:4" ht="15" customHeight="1" x14ac:dyDescent="0.4">
      <c r="A1624" s="11" t="s">
        <v>6626</v>
      </c>
      <c r="B1624" s="11" t="s">
        <v>6627</v>
      </c>
      <c r="C1624" s="11" t="s">
        <v>6628</v>
      </c>
      <c r="D1624" s="14" t="s">
        <v>6629</v>
      </c>
    </row>
    <row r="1625" spans="1:4" ht="15" customHeight="1" x14ac:dyDescent="0.4">
      <c r="A1625" s="11" t="s">
        <v>6630</v>
      </c>
      <c r="B1625" s="11" t="s">
        <v>6631</v>
      </c>
      <c r="C1625" s="11" t="s">
        <v>6632</v>
      </c>
      <c r="D1625" s="14" t="s">
        <v>6633</v>
      </c>
    </row>
    <row r="1626" spans="1:4" ht="15" customHeight="1" x14ac:dyDescent="0.4">
      <c r="A1626" s="11" t="s">
        <v>6634</v>
      </c>
      <c r="B1626" s="11" t="s">
        <v>6635</v>
      </c>
      <c r="C1626" s="11" t="s">
        <v>6636</v>
      </c>
      <c r="D1626" s="14" t="s">
        <v>6637</v>
      </c>
    </row>
    <row r="1627" spans="1:4" ht="15" customHeight="1" x14ac:dyDescent="0.4">
      <c r="A1627" s="11" t="s">
        <v>6638</v>
      </c>
      <c r="B1627" s="11" t="s">
        <v>6639</v>
      </c>
      <c r="C1627" s="11" t="s">
        <v>6640</v>
      </c>
      <c r="D1627" s="14" t="s">
        <v>6641</v>
      </c>
    </row>
    <row r="1628" spans="1:4" ht="15" customHeight="1" x14ac:dyDescent="0.4">
      <c r="A1628" s="11" t="s">
        <v>6642</v>
      </c>
      <c r="B1628" s="11" t="s">
        <v>6643</v>
      </c>
      <c r="C1628" s="11" t="s">
        <v>6644</v>
      </c>
      <c r="D1628" s="14" t="s">
        <v>6645</v>
      </c>
    </row>
    <row r="1629" spans="1:4" ht="15" customHeight="1" x14ac:dyDescent="0.4">
      <c r="A1629" s="11" t="s">
        <v>6646</v>
      </c>
      <c r="B1629" s="11" t="s">
        <v>6647</v>
      </c>
      <c r="C1629" s="11" t="s">
        <v>6648</v>
      </c>
      <c r="D1629" s="14" t="s">
        <v>6649</v>
      </c>
    </row>
    <row r="1630" spans="1:4" ht="15" customHeight="1" x14ac:dyDescent="0.4">
      <c r="A1630" s="11" t="s">
        <v>6650</v>
      </c>
      <c r="B1630" s="11" t="s">
        <v>6651</v>
      </c>
      <c r="C1630" s="11" t="s">
        <v>6652</v>
      </c>
      <c r="D1630" s="14" t="s">
        <v>6653</v>
      </c>
    </row>
    <row r="1631" spans="1:4" ht="15" customHeight="1" x14ac:dyDescent="0.4">
      <c r="A1631" s="11" t="s">
        <v>6654</v>
      </c>
      <c r="B1631" s="11" t="s">
        <v>6655</v>
      </c>
      <c r="C1631" s="11" t="s">
        <v>6656</v>
      </c>
      <c r="D1631" s="14" t="s">
        <v>6657</v>
      </c>
    </row>
    <row r="1632" spans="1:4" ht="15" customHeight="1" x14ac:dyDescent="0.4">
      <c r="A1632" s="11" t="s">
        <v>6658</v>
      </c>
      <c r="B1632" s="11" t="s">
        <v>6659</v>
      </c>
      <c r="C1632" s="11" t="s">
        <v>6660</v>
      </c>
      <c r="D1632" s="14" t="s">
        <v>6661</v>
      </c>
    </row>
    <row r="1633" spans="1:4" ht="15" customHeight="1" x14ac:dyDescent="0.4">
      <c r="A1633" s="11" t="s">
        <v>6662</v>
      </c>
      <c r="B1633" s="11" t="s">
        <v>6663</v>
      </c>
      <c r="C1633" s="11" t="s">
        <v>6664</v>
      </c>
      <c r="D1633" s="14" t="s">
        <v>6665</v>
      </c>
    </row>
    <row r="1634" spans="1:4" ht="15" customHeight="1" x14ac:dyDescent="0.4">
      <c r="A1634" s="11" t="s">
        <v>6666</v>
      </c>
      <c r="B1634" s="11" t="s">
        <v>6667</v>
      </c>
      <c r="C1634" s="11" t="s">
        <v>6668</v>
      </c>
      <c r="D1634" s="14" t="s">
        <v>6669</v>
      </c>
    </row>
    <row r="1635" spans="1:4" ht="15" customHeight="1" x14ac:dyDescent="0.4">
      <c r="A1635" s="11" t="s">
        <v>6670</v>
      </c>
      <c r="B1635" s="11" t="s">
        <v>6671</v>
      </c>
      <c r="C1635" s="11" t="s">
        <v>6672</v>
      </c>
      <c r="D1635" s="14" t="s">
        <v>6673</v>
      </c>
    </row>
    <row r="1636" spans="1:4" ht="15" customHeight="1" x14ac:dyDescent="0.4">
      <c r="A1636" s="11" t="s">
        <v>6674</v>
      </c>
      <c r="B1636" s="11" t="s">
        <v>6675</v>
      </c>
      <c r="C1636" s="11" t="s">
        <v>6676</v>
      </c>
      <c r="D1636" s="14" t="s">
        <v>6677</v>
      </c>
    </row>
    <row r="1637" spans="1:4" ht="15" customHeight="1" x14ac:dyDescent="0.4">
      <c r="A1637" s="11" t="s">
        <v>6678</v>
      </c>
      <c r="B1637" s="11" t="s">
        <v>6679</v>
      </c>
      <c r="C1637" s="11" t="s">
        <v>6680</v>
      </c>
      <c r="D1637" s="14" t="s">
        <v>6681</v>
      </c>
    </row>
    <row r="1638" spans="1:4" ht="15" customHeight="1" x14ac:dyDescent="0.4">
      <c r="A1638" s="11" t="s">
        <v>6682</v>
      </c>
      <c r="B1638" s="11" t="s">
        <v>6683</v>
      </c>
      <c r="C1638" s="11" t="s">
        <v>6684</v>
      </c>
      <c r="D1638" s="14" t="s">
        <v>6685</v>
      </c>
    </row>
    <row r="1639" spans="1:4" ht="15" customHeight="1" x14ac:dyDescent="0.4">
      <c r="A1639" s="11" t="s">
        <v>6686</v>
      </c>
      <c r="B1639" s="11" t="s">
        <v>6687</v>
      </c>
      <c r="C1639" s="11" t="s">
        <v>6688</v>
      </c>
      <c r="D1639" s="14" t="s">
        <v>6689</v>
      </c>
    </row>
    <row r="1640" spans="1:4" ht="15" customHeight="1" x14ac:dyDescent="0.4">
      <c r="A1640" s="11" t="s">
        <v>6690</v>
      </c>
      <c r="B1640" s="11" t="s">
        <v>6691</v>
      </c>
      <c r="C1640" s="11" t="s">
        <v>6692</v>
      </c>
      <c r="D1640" s="14" t="s">
        <v>6693</v>
      </c>
    </row>
    <row r="1641" spans="1:4" ht="15" customHeight="1" x14ac:dyDescent="0.4">
      <c r="A1641" s="11" t="s">
        <v>6694</v>
      </c>
      <c r="B1641" s="11" t="s">
        <v>6695</v>
      </c>
      <c r="C1641" s="11" t="s">
        <v>6696</v>
      </c>
      <c r="D1641" s="14" t="s">
        <v>6697</v>
      </c>
    </row>
    <row r="1642" spans="1:4" ht="15" customHeight="1" x14ac:dyDescent="0.4">
      <c r="A1642" s="11" t="s">
        <v>6698</v>
      </c>
      <c r="B1642" s="11" t="s">
        <v>6699</v>
      </c>
      <c r="C1642" s="11" t="s">
        <v>6700</v>
      </c>
      <c r="D1642" s="14" t="s">
        <v>6701</v>
      </c>
    </row>
    <row r="1643" spans="1:4" ht="15" customHeight="1" x14ac:dyDescent="0.4">
      <c r="A1643" s="11" t="s">
        <v>6702</v>
      </c>
      <c r="B1643" s="11" t="s">
        <v>6703</v>
      </c>
      <c r="C1643" s="11" t="s">
        <v>6704</v>
      </c>
      <c r="D1643" s="14" t="s">
        <v>6705</v>
      </c>
    </row>
    <row r="1644" spans="1:4" ht="15" customHeight="1" x14ac:dyDescent="0.4">
      <c r="A1644" s="11" t="s">
        <v>6706</v>
      </c>
      <c r="B1644" s="11" t="s">
        <v>6707</v>
      </c>
      <c r="C1644" s="11" t="s">
        <v>6708</v>
      </c>
      <c r="D1644" s="14" t="s">
        <v>6709</v>
      </c>
    </row>
    <row r="1645" spans="1:4" ht="15" customHeight="1" x14ac:dyDescent="0.4">
      <c r="A1645" s="11" t="s">
        <v>6710</v>
      </c>
      <c r="B1645" s="11" t="s">
        <v>6711</v>
      </c>
      <c r="C1645" s="11" t="s">
        <v>6712</v>
      </c>
      <c r="D1645" s="14" t="s">
        <v>6713</v>
      </c>
    </row>
    <row r="1646" spans="1:4" ht="15" customHeight="1" x14ac:dyDescent="0.4">
      <c r="A1646" s="11" t="s">
        <v>6714</v>
      </c>
      <c r="B1646" s="11" t="s">
        <v>6715</v>
      </c>
      <c r="C1646" s="11" t="s">
        <v>6716</v>
      </c>
      <c r="D1646" s="14" t="s">
        <v>6717</v>
      </c>
    </row>
    <row r="1647" spans="1:4" ht="15" customHeight="1" x14ac:dyDescent="0.4">
      <c r="A1647" s="11" t="s">
        <v>6718</v>
      </c>
      <c r="B1647" s="11" t="s">
        <v>6719</v>
      </c>
      <c r="C1647" s="11" t="s">
        <v>6720</v>
      </c>
      <c r="D1647" s="14" t="s">
        <v>6721</v>
      </c>
    </row>
    <row r="1648" spans="1:4" ht="15" customHeight="1" x14ac:dyDescent="0.4">
      <c r="A1648" s="11" t="s">
        <v>6722</v>
      </c>
      <c r="B1648" s="11" t="s">
        <v>6723</v>
      </c>
      <c r="C1648" s="11" t="s">
        <v>6724</v>
      </c>
      <c r="D1648" s="14" t="s">
        <v>6725</v>
      </c>
    </row>
    <row r="1649" spans="1:4" ht="15" customHeight="1" x14ac:dyDescent="0.4">
      <c r="A1649" s="11" t="s">
        <v>6726</v>
      </c>
      <c r="B1649" s="11" t="s">
        <v>6727</v>
      </c>
      <c r="C1649" s="11" t="s">
        <v>6728</v>
      </c>
      <c r="D1649" s="14" t="s">
        <v>6729</v>
      </c>
    </row>
    <row r="1650" spans="1:4" ht="15" customHeight="1" x14ac:dyDescent="0.4">
      <c r="A1650" s="11" t="s">
        <v>6730</v>
      </c>
      <c r="B1650" s="11" t="s">
        <v>6731</v>
      </c>
      <c r="C1650" s="11" t="s">
        <v>6732</v>
      </c>
      <c r="D1650" s="14" t="s">
        <v>6733</v>
      </c>
    </row>
    <row r="1651" spans="1:4" ht="15" customHeight="1" x14ac:dyDescent="0.4">
      <c r="A1651" s="11" t="s">
        <v>6734</v>
      </c>
      <c r="B1651" s="11" t="s">
        <v>6735</v>
      </c>
      <c r="C1651" s="11" t="s">
        <v>6736</v>
      </c>
      <c r="D1651" s="14" t="s">
        <v>6737</v>
      </c>
    </row>
    <row r="1652" spans="1:4" ht="15" customHeight="1" x14ac:dyDescent="0.4">
      <c r="A1652" s="11" t="s">
        <v>6738</v>
      </c>
      <c r="B1652" s="11" t="s">
        <v>6739</v>
      </c>
      <c r="C1652" s="11" t="s">
        <v>6740</v>
      </c>
      <c r="D1652" s="14" t="s">
        <v>6737</v>
      </c>
    </row>
    <row r="1653" spans="1:4" ht="15" customHeight="1" x14ac:dyDescent="0.4">
      <c r="A1653" s="11" t="s">
        <v>6741</v>
      </c>
      <c r="B1653" s="11" t="s">
        <v>6742</v>
      </c>
      <c r="C1653" s="11" t="s">
        <v>6743</v>
      </c>
      <c r="D1653" s="14" t="s">
        <v>6744</v>
      </c>
    </row>
    <row r="1654" spans="1:4" ht="15" customHeight="1" x14ac:dyDescent="0.4">
      <c r="A1654" s="11" t="s">
        <v>6745</v>
      </c>
      <c r="B1654" s="11" t="s">
        <v>6746</v>
      </c>
      <c r="C1654" s="11" t="s">
        <v>6747</v>
      </c>
      <c r="D1654" s="14" t="s">
        <v>6748</v>
      </c>
    </row>
    <row r="1655" spans="1:4" ht="15" customHeight="1" x14ac:dyDescent="0.4">
      <c r="A1655" s="11" t="s">
        <v>6749</v>
      </c>
      <c r="B1655" s="11" t="s">
        <v>6750</v>
      </c>
      <c r="C1655" s="11" t="s">
        <v>6751</v>
      </c>
      <c r="D1655" s="14" t="s">
        <v>6752</v>
      </c>
    </row>
    <row r="1656" spans="1:4" ht="15" customHeight="1" x14ac:dyDescent="0.4">
      <c r="A1656" s="11" t="s">
        <v>6753</v>
      </c>
      <c r="B1656" s="11" t="s">
        <v>6754</v>
      </c>
      <c r="C1656" s="11" t="s">
        <v>6755</v>
      </c>
      <c r="D1656" s="14" t="s">
        <v>6756</v>
      </c>
    </row>
    <row r="1657" spans="1:4" ht="15" customHeight="1" x14ac:dyDescent="0.4">
      <c r="A1657" s="11" t="s">
        <v>6757</v>
      </c>
      <c r="B1657" s="11" t="s">
        <v>6758</v>
      </c>
      <c r="C1657" s="11" t="s">
        <v>6759</v>
      </c>
      <c r="D1657" s="14" t="s">
        <v>6760</v>
      </c>
    </row>
    <row r="1658" spans="1:4" ht="15" customHeight="1" x14ac:dyDescent="0.4">
      <c r="A1658" s="11" t="s">
        <v>6761</v>
      </c>
      <c r="B1658" s="11" t="s">
        <v>6762</v>
      </c>
      <c r="C1658" s="11" t="s">
        <v>6763</v>
      </c>
      <c r="D1658" s="14" t="s">
        <v>6764</v>
      </c>
    </row>
    <row r="1659" spans="1:4" ht="15" customHeight="1" x14ac:dyDescent="0.4">
      <c r="A1659" s="11" t="s">
        <v>6765</v>
      </c>
      <c r="B1659" s="11" t="s">
        <v>6766</v>
      </c>
      <c r="C1659" s="11" t="s">
        <v>6767</v>
      </c>
      <c r="D1659" s="14" t="s">
        <v>6768</v>
      </c>
    </row>
    <row r="1660" spans="1:4" ht="15" customHeight="1" x14ac:dyDescent="0.4">
      <c r="A1660" s="11" t="s">
        <v>6769</v>
      </c>
      <c r="B1660" s="11" t="s">
        <v>6770</v>
      </c>
      <c r="C1660" s="11" t="s">
        <v>6771</v>
      </c>
      <c r="D1660" s="14" t="s">
        <v>6772</v>
      </c>
    </row>
    <row r="1661" spans="1:4" ht="15" customHeight="1" x14ac:dyDescent="0.4">
      <c r="A1661" s="11" t="s">
        <v>6773</v>
      </c>
      <c r="B1661" s="11" t="s">
        <v>6774</v>
      </c>
      <c r="C1661" s="11" t="s">
        <v>6775</v>
      </c>
      <c r="D1661" s="14" t="s">
        <v>6776</v>
      </c>
    </row>
    <row r="1662" spans="1:4" ht="15" customHeight="1" x14ac:dyDescent="0.4">
      <c r="A1662" s="11" t="s">
        <v>6777</v>
      </c>
      <c r="B1662" s="11" t="s">
        <v>6778</v>
      </c>
      <c r="C1662" s="11" t="s">
        <v>6779</v>
      </c>
      <c r="D1662" s="14" t="s">
        <v>6780</v>
      </c>
    </row>
    <row r="1663" spans="1:4" ht="15" customHeight="1" x14ac:dyDescent="0.4">
      <c r="A1663" s="11" t="s">
        <v>6781</v>
      </c>
      <c r="B1663" s="11" t="s">
        <v>6782</v>
      </c>
      <c r="C1663" s="11" t="s">
        <v>6783</v>
      </c>
      <c r="D1663" s="14" t="s">
        <v>6784</v>
      </c>
    </row>
    <row r="1664" spans="1:4" ht="15" customHeight="1" x14ac:dyDescent="0.4">
      <c r="A1664" s="11" t="s">
        <v>6785</v>
      </c>
      <c r="B1664" s="11" t="s">
        <v>6786</v>
      </c>
      <c r="C1664" s="11" t="s">
        <v>6787</v>
      </c>
      <c r="D1664" s="14" t="s">
        <v>6788</v>
      </c>
    </row>
    <row r="1665" spans="1:4" ht="15" customHeight="1" x14ac:dyDescent="0.4">
      <c r="A1665" s="11" t="s">
        <v>6789</v>
      </c>
      <c r="B1665" s="11" t="s">
        <v>6790</v>
      </c>
      <c r="C1665" s="11" t="s">
        <v>6791</v>
      </c>
      <c r="D1665" s="14" t="s">
        <v>6792</v>
      </c>
    </row>
    <row r="1666" spans="1:4" ht="15" customHeight="1" x14ac:dyDescent="0.4">
      <c r="A1666" s="11" t="s">
        <v>6793</v>
      </c>
      <c r="B1666" s="11" t="s">
        <v>6794</v>
      </c>
      <c r="C1666" s="11" t="s">
        <v>6795</v>
      </c>
      <c r="D1666" s="14" t="s">
        <v>6796</v>
      </c>
    </row>
    <row r="1667" spans="1:4" ht="15" customHeight="1" x14ac:dyDescent="0.4">
      <c r="A1667" s="11" t="s">
        <v>6797</v>
      </c>
      <c r="B1667" s="11" t="s">
        <v>6798</v>
      </c>
      <c r="C1667" s="11" t="s">
        <v>6799</v>
      </c>
      <c r="D1667" s="14" t="s">
        <v>6800</v>
      </c>
    </row>
    <row r="1668" spans="1:4" ht="15" customHeight="1" x14ac:dyDescent="0.4">
      <c r="A1668" s="11" t="s">
        <v>6801</v>
      </c>
      <c r="B1668" s="11" t="s">
        <v>6802</v>
      </c>
      <c r="C1668" s="11" t="s">
        <v>6803</v>
      </c>
      <c r="D1668" s="14" t="s">
        <v>6804</v>
      </c>
    </row>
    <row r="1669" spans="1:4" ht="15" customHeight="1" x14ac:dyDescent="0.4">
      <c r="A1669" s="11" t="s">
        <v>6805</v>
      </c>
      <c r="B1669" s="11" t="s">
        <v>6806</v>
      </c>
      <c r="C1669" s="11" t="s">
        <v>6807</v>
      </c>
      <c r="D1669" s="14" t="s">
        <v>6808</v>
      </c>
    </row>
    <row r="1670" spans="1:4" ht="15" customHeight="1" x14ac:dyDescent="0.4">
      <c r="A1670" s="11" t="s">
        <v>6809</v>
      </c>
      <c r="B1670" s="11" t="s">
        <v>6810</v>
      </c>
      <c r="C1670" s="11" t="s">
        <v>6811</v>
      </c>
      <c r="D1670" s="14" t="s">
        <v>6812</v>
      </c>
    </row>
    <row r="1671" spans="1:4" ht="15" customHeight="1" x14ac:dyDescent="0.4">
      <c r="A1671" s="11" t="s">
        <v>6813</v>
      </c>
      <c r="B1671" s="11" t="s">
        <v>6814</v>
      </c>
      <c r="C1671" s="11" t="s">
        <v>6815</v>
      </c>
      <c r="D1671" s="14" t="s">
        <v>6816</v>
      </c>
    </row>
    <row r="1672" spans="1:4" ht="15" customHeight="1" x14ac:dyDescent="0.4">
      <c r="A1672" s="11" t="s">
        <v>6817</v>
      </c>
      <c r="B1672" s="11" t="s">
        <v>6818</v>
      </c>
      <c r="C1672" s="11" t="s">
        <v>6819</v>
      </c>
      <c r="D1672" s="14" t="s">
        <v>6820</v>
      </c>
    </row>
    <row r="1673" spans="1:4" ht="15" customHeight="1" x14ac:dyDescent="0.4">
      <c r="A1673" s="11" t="s">
        <v>6821</v>
      </c>
      <c r="B1673" s="11" t="s">
        <v>6822</v>
      </c>
      <c r="C1673" s="11" t="s">
        <v>6823</v>
      </c>
      <c r="D1673" s="14" t="s">
        <v>6824</v>
      </c>
    </row>
    <row r="1674" spans="1:4" ht="15" customHeight="1" x14ac:dyDescent="0.4">
      <c r="A1674" s="11" t="s">
        <v>6825</v>
      </c>
      <c r="B1674" s="11" t="s">
        <v>6826</v>
      </c>
      <c r="C1674" s="11" t="s">
        <v>6827</v>
      </c>
      <c r="D1674" s="14" t="s">
        <v>6828</v>
      </c>
    </row>
    <row r="1675" spans="1:4" ht="15" customHeight="1" x14ac:dyDescent="0.4">
      <c r="A1675" s="11" t="s">
        <v>6829</v>
      </c>
      <c r="B1675" s="11" t="s">
        <v>6830</v>
      </c>
      <c r="C1675" s="11" t="s">
        <v>6831</v>
      </c>
      <c r="D1675" s="14" t="s">
        <v>6832</v>
      </c>
    </row>
    <row r="1676" spans="1:4" ht="15" customHeight="1" x14ac:dyDescent="0.4">
      <c r="A1676" s="11" t="s">
        <v>6833</v>
      </c>
      <c r="B1676" s="11" t="s">
        <v>6834</v>
      </c>
      <c r="C1676" s="11" t="s">
        <v>6835</v>
      </c>
      <c r="D1676" s="14" t="s">
        <v>6836</v>
      </c>
    </row>
    <row r="1677" spans="1:4" ht="15" customHeight="1" x14ac:dyDescent="0.4">
      <c r="A1677" s="11" t="s">
        <v>6837</v>
      </c>
      <c r="B1677" s="11" t="s">
        <v>6838</v>
      </c>
      <c r="C1677" s="11" t="s">
        <v>6839</v>
      </c>
      <c r="D1677" s="14" t="s">
        <v>6840</v>
      </c>
    </row>
    <row r="1678" spans="1:4" ht="15" customHeight="1" x14ac:dyDescent="0.4">
      <c r="A1678" s="11" t="s">
        <v>6841</v>
      </c>
      <c r="B1678" s="11" t="s">
        <v>6842</v>
      </c>
      <c r="C1678" s="11" t="s">
        <v>6843</v>
      </c>
      <c r="D1678" s="14" t="s">
        <v>6844</v>
      </c>
    </row>
    <row r="1679" spans="1:4" ht="15" customHeight="1" x14ac:dyDescent="0.4">
      <c r="A1679" s="11" t="s">
        <v>6845</v>
      </c>
      <c r="B1679" s="11" t="s">
        <v>6846</v>
      </c>
      <c r="C1679" s="11" t="s">
        <v>6847</v>
      </c>
      <c r="D1679" s="14" t="s">
        <v>6848</v>
      </c>
    </row>
    <row r="1680" spans="1:4" ht="15" customHeight="1" x14ac:dyDescent="0.4">
      <c r="A1680" s="11" t="s">
        <v>6849</v>
      </c>
      <c r="B1680" s="11" t="s">
        <v>6850</v>
      </c>
      <c r="C1680" s="11" t="s">
        <v>6851</v>
      </c>
      <c r="D1680" s="14" t="s">
        <v>6852</v>
      </c>
    </row>
    <row r="1681" spans="1:4" ht="15" customHeight="1" x14ac:dyDescent="0.4">
      <c r="A1681" s="11" t="s">
        <v>6853</v>
      </c>
      <c r="B1681" s="11" t="s">
        <v>6854</v>
      </c>
      <c r="C1681" s="11" t="s">
        <v>6855</v>
      </c>
      <c r="D1681" s="14" t="s">
        <v>6856</v>
      </c>
    </row>
    <row r="1682" spans="1:4" ht="15" customHeight="1" x14ac:dyDescent="0.4">
      <c r="A1682" s="11" t="s">
        <v>6857</v>
      </c>
      <c r="B1682" s="11" t="s">
        <v>6858</v>
      </c>
      <c r="C1682" s="11" t="s">
        <v>6859</v>
      </c>
      <c r="D1682" s="14" t="s">
        <v>6860</v>
      </c>
    </row>
    <row r="1683" spans="1:4" ht="15" customHeight="1" x14ac:dyDescent="0.4">
      <c r="A1683" s="11" t="s">
        <v>6861</v>
      </c>
      <c r="B1683" s="11" t="s">
        <v>6862</v>
      </c>
      <c r="C1683" s="11" t="s">
        <v>6863</v>
      </c>
      <c r="D1683" s="14" t="s">
        <v>6864</v>
      </c>
    </row>
    <row r="1684" spans="1:4" ht="15" customHeight="1" x14ac:dyDescent="0.4">
      <c r="A1684" s="11" t="s">
        <v>6865</v>
      </c>
      <c r="B1684" s="11" t="s">
        <v>6866</v>
      </c>
      <c r="C1684" s="11" t="s">
        <v>6867</v>
      </c>
      <c r="D1684" s="14" t="s">
        <v>6868</v>
      </c>
    </row>
    <row r="1685" spans="1:4" ht="15" customHeight="1" x14ac:dyDescent="0.4">
      <c r="A1685" s="11" t="s">
        <v>6869</v>
      </c>
      <c r="B1685" s="11" t="s">
        <v>6870</v>
      </c>
      <c r="C1685" s="11" t="s">
        <v>6871</v>
      </c>
      <c r="D1685" s="14" t="s">
        <v>6872</v>
      </c>
    </row>
    <row r="1686" spans="1:4" ht="15" customHeight="1" x14ac:dyDescent="0.4">
      <c r="A1686" s="11" t="s">
        <v>6873</v>
      </c>
      <c r="B1686" s="11" t="s">
        <v>6874</v>
      </c>
      <c r="C1686" s="11" t="s">
        <v>6875</v>
      </c>
      <c r="D1686" s="14" t="s">
        <v>6876</v>
      </c>
    </row>
    <row r="1687" spans="1:4" ht="15" customHeight="1" x14ac:dyDescent="0.4">
      <c r="A1687" s="11" t="s">
        <v>6877</v>
      </c>
      <c r="B1687" s="11" t="s">
        <v>6878</v>
      </c>
      <c r="C1687" s="11" t="s">
        <v>6879</v>
      </c>
      <c r="D1687" s="14" t="s">
        <v>6880</v>
      </c>
    </row>
    <row r="1688" spans="1:4" ht="15" customHeight="1" x14ac:dyDescent="0.4">
      <c r="A1688" s="11" t="s">
        <v>6881</v>
      </c>
      <c r="B1688" s="11" t="s">
        <v>6882</v>
      </c>
      <c r="C1688" s="11" t="s">
        <v>6883</v>
      </c>
      <c r="D1688" s="14" t="s">
        <v>6884</v>
      </c>
    </row>
    <row r="1689" spans="1:4" ht="15" customHeight="1" x14ac:dyDescent="0.4">
      <c r="A1689" s="11" t="s">
        <v>6885</v>
      </c>
      <c r="B1689" s="11" t="s">
        <v>6886</v>
      </c>
      <c r="C1689" s="11" t="s">
        <v>6887</v>
      </c>
      <c r="D1689" s="14" t="s">
        <v>6888</v>
      </c>
    </row>
    <row r="1690" spans="1:4" ht="15" customHeight="1" x14ac:dyDescent="0.4">
      <c r="A1690" s="11" t="s">
        <v>6889</v>
      </c>
      <c r="B1690" s="11" t="s">
        <v>6890</v>
      </c>
      <c r="C1690" s="11" t="s">
        <v>6891</v>
      </c>
      <c r="D1690" s="14" t="s">
        <v>6892</v>
      </c>
    </row>
    <row r="1691" spans="1:4" ht="15" customHeight="1" x14ac:dyDescent="0.4">
      <c r="A1691" s="11" t="s">
        <v>6893</v>
      </c>
      <c r="B1691" s="11" t="s">
        <v>6894</v>
      </c>
      <c r="C1691" s="11" t="s">
        <v>6895</v>
      </c>
      <c r="D1691" s="14" t="s">
        <v>6896</v>
      </c>
    </row>
    <row r="1692" spans="1:4" ht="15" customHeight="1" x14ac:dyDescent="0.4">
      <c r="A1692" s="11" t="s">
        <v>6897</v>
      </c>
      <c r="B1692" s="11" t="s">
        <v>6898</v>
      </c>
      <c r="C1692" s="11" t="s">
        <v>6899</v>
      </c>
      <c r="D1692" s="14" t="s">
        <v>6900</v>
      </c>
    </row>
    <row r="1693" spans="1:4" ht="15" customHeight="1" x14ac:dyDescent="0.4">
      <c r="A1693" s="11" t="s">
        <v>6901</v>
      </c>
      <c r="B1693" s="11" t="s">
        <v>6902</v>
      </c>
      <c r="C1693" s="11" t="s">
        <v>6903</v>
      </c>
      <c r="D1693" s="14" t="s">
        <v>6904</v>
      </c>
    </row>
    <row r="1694" spans="1:4" ht="15" customHeight="1" x14ac:dyDescent="0.4">
      <c r="A1694" s="11" t="s">
        <v>6905</v>
      </c>
      <c r="B1694" s="11" t="s">
        <v>6906</v>
      </c>
      <c r="C1694" s="11" t="s">
        <v>6907</v>
      </c>
      <c r="D1694" s="14" t="s">
        <v>6908</v>
      </c>
    </row>
    <row r="1695" spans="1:4" ht="15" customHeight="1" x14ac:dyDescent="0.4">
      <c r="A1695" s="11" t="s">
        <v>6909</v>
      </c>
      <c r="B1695" s="11" t="s">
        <v>6910</v>
      </c>
      <c r="C1695" s="11" t="s">
        <v>6911</v>
      </c>
      <c r="D1695" s="14" t="s">
        <v>6912</v>
      </c>
    </row>
    <row r="1696" spans="1:4" ht="15" customHeight="1" x14ac:dyDescent="0.4">
      <c r="A1696" s="11" t="s">
        <v>6913</v>
      </c>
      <c r="B1696" s="11" t="s">
        <v>6914</v>
      </c>
      <c r="C1696" s="11" t="s">
        <v>6915</v>
      </c>
      <c r="D1696" s="14" t="s">
        <v>6916</v>
      </c>
    </row>
    <row r="1697" spans="1:4" ht="15" customHeight="1" x14ac:dyDescent="0.4">
      <c r="A1697" s="11" t="s">
        <v>6917</v>
      </c>
      <c r="B1697" s="11" t="s">
        <v>6918</v>
      </c>
      <c r="C1697" s="11" t="s">
        <v>6919</v>
      </c>
      <c r="D1697" s="14" t="s">
        <v>6920</v>
      </c>
    </row>
    <row r="1698" spans="1:4" ht="15" customHeight="1" x14ac:dyDescent="0.4">
      <c r="A1698" s="11" t="s">
        <v>6921</v>
      </c>
      <c r="B1698" s="11" t="s">
        <v>6922</v>
      </c>
      <c r="C1698" s="11" t="s">
        <v>6923</v>
      </c>
      <c r="D1698" s="14" t="s">
        <v>6924</v>
      </c>
    </row>
    <row r="1699" spans="1:4" ht="15" customHeight="1" x14ac:dyDescent="0.4">
      <c r="A1699" s="11" t="s">
        <v>6925</v>
      </c>
      <c r="B1699" s="11" t="s">
        <v>6926</v>
      </c>
      <c r="C1699" s="11" t="s">
        <v>6927</v>
      </c>
      <c r="D1699" s="14" t="s">
        <v>6928</v>
      </c>
    </row>
    <row r="1700" spans="1:4" ht="15" customHeight="1" x14ac:dyDescent="0.4">
      <c r="A1700" s="11" t="s">
        <v>6929</v>
      </c>
      <c r="B1700" s="11" t="s">
        <v>6930</v>
      </c>
      <c r="C1700" s="11" t="s">
        <v>6931</v>
      </c>
      <c r="D1700" s="14" t="s">
        <v>6932</v>
      </c>
    </row>
    <row r="1701" spans="1:4" ht="15" customHeight="1" x14ac:dyDescent="0.4">
      <c r="A1701" s="11" t="s">
        <v>6933</v>
      </c>
      <c r="B1701" s="11" t="s">
        <v>6934</v>
      </c>
      <c r="C1701" s="11" t="s">
        <v>6935</v>
      </c>
      <c r="D1701" s="14" t="s">
        <v>6936</v>
      </c>
    </row>
    <row r="1702" spans="1:4" ht="15" customHeight="1" x14ac:dyDescent="0.4">
      <c r="A1702" s="11" t="s">
        <v>6937</v>
      </c>
      <c r="B1702" s="11" t="s">
        <v>6938</v>
      </c>
      <c r="C1702" s="11" t="s">
        <v>6939</v>
      </c>
      <c r="D1702" s="14" t="s">
        <v>6940</v>
      </c>
    </row>
    <row r="1703" spans="1:4" ht="15" customHeight="1" x14ac:dyDescent="0.4">
      <c r="A1703" s="11" t="s">
        <v>6941</v>
      </c>
      <c r="B1703" s="11" t="s">
        <v>6942</v>
      </c>
      <c r="C1703" s="11" t="s">
        <v>6943</v>
      </c>
      <c r="D1703" s="14" t="s">
        <v>6944</v>
      </c>
    </row>
    <row r="1704" spans="1:4" ht="15" customHeight="1" x14ac:dyDescent="0.4">
      <c r="A1704" s="11" t="s">
        <v>6945</v>
      </c>
      <c r="B1704" s="11" t="s">
        <v>6946</v>
      </c>
      <c r="C1704" s="11" t="s">
        <v>6947</v>
      </c>
      <c r="D1704" s="14" t="s">
        <v>6948</v>
      </c>
    </row>
    <row r="1705" spans="1:4" ht="15" customHeight="1" x14ac:dyDescent="0.4">
      <c r="A1705" s="11" t="s">
        <v>6949</v>
      </c>
      <c r="B1705" s="11" t="s">
        <v>6950</v>
      </c>
      <c r="C1705" s="11" t="s">
        <v>6951</v>
      </c>
      <c r="D1705" s="14" t="s">
        <v>6952</v>
      </c>
    </row>
    <row r="1706" spans="1:4" ht="15" customHeight="1" x14ac:dyDescent="0.4">
      <c r="A1706" s="11" t="s">
        <v>6953</v>
      </c>
      <c r="B1706" s="11" t="s">
        <v>6954</v>
      </c>
      <c r="C1706" s="11" t="s">
        <v>6955</v>
      </c>
      <c r="D1706" s="14" t="s">
        <v>6956</v>
      </c>
    </row>
    <row r="1707" spans="1:4" ht="15" customHeight="1" x14ac:dyDescent="0.4">
      <c r="A1707" s="11" t="s">
        <v>6957</v>
      </c>
      <c r="B1707" s="11" t="s">
        <v>6958</v>
      </c>
      <c r="C1707" s="11" t="s">
        <v>6959</v>
      </c>
      <c r="D1707" s="14" t="s">
        <v>6960</v>
      </c>
    </row>
    <row r="1708" spans="1:4" ht="15" customHeight="1" x14ac:dyDescent="0.4">
      <c r="A1708" s="11" t="s">
        <v>6961</v>
      </c>
      <c r="B1708" s="11" t="s">
        <v>6962</v>
      </c>
      <c r="C1708" s="11" t="s">
        <v>6963</v>
      </c>
      <c r="D1708" s="14" t="s">
        <v>6964</v>
      </c>
    </row>
    <row r="1709" spans="1:4" ht="15" customHeight="1" x14ac:dyDescent="0.4">
      <c r="A1709" s="11" t="s">
        <v>6965</v>
      </c>
      <c r="B1709" s="11" t="s">
        <v>6966</v>
      </c>
      <c r="C1709" s="11" t="s">
        <v>6967</v>
      </c>
      <c r="D1709" s="14" t="s">
        <v>6968</v>
      </c>
    </row>
    <row r="1710" spans="1:4" ht="15" customHeight="1" x14ac:dyDescent="0.4">
      <c r="A1710" s="11" t="s">
        <v>6969</v>
      </c>
      <c r="B1710" s="11" t="s">
        <v>6970</v>
      </c>
      <c r="C1710" s="11" t="s">
        <v>6971</v>
      </c>
      <c r="D1710" s="14" t="s">
        <v>6972</v>
      </c>
    </row>
    <row r="1711" spans="1:4" ht="15" customHeight="1" x14ac:dyDescent="0.4">
      <c r="A1711" s="11" t="s">
        <v>6973</v>
      </c>
      <c r="B1711" s="11" t="s">
        <v>6974</v>
      </c>
      <c r="C1711" s="11" t="s">
        <v>6975</v>
      </c>
      <c r="D1711" s="14" t="s">
        <v>6976</v>
      </c>
    </row>
    <row r="1712" spans="1:4" ht="15" customHeight="1" x14ac:dyDescent="0.4">
      <c r="A1712" s="11" t="s">
        <v>6977</v>
      </c>
      <c r="B1712" s="11" t="s">
        <v>6978</v>
      </c>
      <c r="C1712" s="11" t="s">
        <v>6979</v>
      </c>
      <c r="D1712" s="14" t="s">
        <v>6980</v>
      </c>
    </row>
    <row r="1713" spans="1:4" ht="15" customHeight="1" x14ac:dyDescent="0.4">
      <c r="A1713" s="11" t="s">
        <v>6981</v>
      </c>
      <c r="B1713" s="11" t="s">
        <v>6982</v>
      </c>
      <c r="C1713" s="11" t="s">
        <v>6983</v>
      </c>
      <c r="D1713" s="14" t="s">
        <v>6984</v>
      </c>
    </row>
    <row r="1714" spans="1:4" ht="15" customHeight="1" x14ac:dyDescent="0.4">
      <c r="A1714" s="11" t="s">
        <v>6985</v>
      </c>
      <c r="B1714" s="11" t="s">
        <v>6986</v>
      </c>
      <c r="C1714" s="11" t="s">
        <v>6987</v>
      </c>
      <c r="D1714" s="14" t="s">
        <v>6988</v>
      </c>
    </row>
    <row r="1715" spans="1:4" ht="15" customHeight="1" x14ac:dyDescent="0.4">
      <c r="A1715" s="11" t="s">
        <v>6989</v>
      </c>
      <c r="B1715" s="11" t="s">
        <v>6990</v>
      </c>
      <c r="C1715" s="11" t="s">
        <v>6991</v>
      </c>
      <c r="D1715" s="14" t="s">
        <v>6992</v>
      </c>
    </row>
    <row r="1716" spans="1:4" ht="15" customHeight="1" x14ac:dyDescent="0.4">
      <c r="A1716" s="11" t="s">
        <v>6993</v>
      </c>
      <c r="B1716" s="11" t="s">
        <v>6994</v>
      </c>
      <c r="C1716" s="11" t="s">
        <v>6995</v>
      </c>
      <c r="D1716" s="14" t="s">
        <v>6996</v>
      </c>
    </row>
    <row r="1717" spans="1:4" ht="15" customHeight="1" x14ac:dyDescent="0.4">
      <c r="A1717" s="11" t="s">
        <v>6997</v>
      </c>
      <c r="B1717" s="11" t="s">
        <v>6998</v>
      </c>
      <c r="C1717" s="11" t="s">
        <v>6999</v>
      </c>
      <c r="D1717" s="14" t="s">
        <v>7000</v>
      </c>
    </row>
    <row r="1718" spans="1:4" ht="15" customHeight="1" x14ac:dyDescent="0.4">
      <c r="A1718" s="11" t="s">
        <v>7001</v>
      </c>
      <c r="B1718" s="11" t="s">
        <v>7002</v>
      </c>
      <c r="C1718" s="11" t="s">
        <v>7003</v>
      </c>
      <c r="D1718" s="14" t="s">
        <v>7004</v>
      </c>
    </row>
    <row r="1719" spans="1:4" ht="15" customHeight="1" x14ac:dyDescent="0.4">
      <c r="A1719" s="11" t="s">
        <v>7005</v>
      </c>
      <c r="B1719" s="11" t="s">
        <v>7006</v>
      </c>
      <c r="C1719" s="11" t="s">
        <v>7007</v>
      </c>
      <c r="D1719" s="14" t="s">
        <v>7008</v>
      </c>
    </row>
    <row r="1720" spans="1:4" ht="15" customHeight="1" x14ac:dyDescent="0.4">
      <c r="A1720" s="11" t="s">
        <v>7009</v>
      </c>
      <c r="B1720" s="11" t="s">
        <v>7010</v>
      </c>
      <c r="C1720" s="11" t="s">
        <v>7011</v>
      </c>
      <c r="D1720" s="14" t="s">
        <v>7012</v>
      </c>
    </row>
    <row r="1721" spans="1:4" ht="15" customHeight="1" x14ac:dyDescent="0.4">
      <c r="A1721" s="11" t="s">
        <v>7013</v>
      </c>
      <c r="B1721" s="11" t="s">
        <v>7014</v>
      </c>
      <c r="C1721" s="11" t="s">
        <v>7015</v>
      </c>
      <c r="D1721" s="14" t="s">
        <v>7016</v>
      </c>
    </row>
    <row r="1722" spans="1:4" ht="15" customHeight="1" x14ac:dyDescent="0.4">
      <c r="A1722" s="11" t="s">
        <v>7017</v>
      </c>
      <c r="B1722" s="11" t="s">
        <v>7018</v>
      </c>
      <c r="C1722" s="11" t="s">
        <v>7019</v>
      </c>
      <c r="D1722" s="14" t="s">
        <v>7020</v>
      </c>
    </row>
    <row r="1723" spans="1:4" ht="15" customHeight="1" x14ac:dyDescent="0.4">
      <c r="A1723" s="11" t="s">
        <v>7021</v>
      </c>
      <c r="B1723" s="11" t="s">
        <v>7022</v>
      </c>
      <c r="C1723" s="11" t="s">
        <v>7023</v>
      </c>
      <c r="D1723" s="14" t="s">
        <v>7024</v>
      </c>
    </row>
    <row r="1724" spans="1:4" ht="15" customHeight="1" x14ac:dyDescent="0.4">
      <c r="A1724" s="11" t="s">
        <v>7025</v>
      </c>
      <c r="B1724" s="11" t="s">
        <v>7026</v>
      </c>
      <c r="C1724" s="11" t="s">
        <v>7027</v>
      </c>
      <c r="D1724" s="14" t="s">
        <v>7028</v>
      </c>
    </row>
    <row r="1725" spans="1:4" ht="15" customHeight="1" x14ac:dyDescent="0.4">
      <c r="A1725" s="11" t="s">
        <v>7029</v>
      </c>
      <c r="B1725" s="11" t="s">
        <v>7030</v>
      </c>
      <c r="C1725" s="11" t="s">
        <v>7031</v>
      </c>
      <c r="D1725" s="14" t="s">
        <v>7032</v>
      </c>
    </row>
    <row r="1726" spans="1:4" ht="15" customHeight="1" x14ac:dyDescent="0.4">
      <c r="A1726" s="11" t="s">
        <v>7033</v>
      </c>
      <c r="B1726" s="11" t="s">
        <v>7034</v>
      </c>
      <c r="C1726" s="11" t="s">
        <v>7035</v>
      </c>
      <c r="D1726" s="14" t="s">
        <v>7036</v>
      </c>
    </row>
    <row r="1727" spans="1:4" ht="15" customHeight="1" x14ac:dyDescent="0.4">
      <c r="A1727" s="11" t="s">
        <v>7037</v>
      </c>
      <c r="B1727" s="11" t="s">
        <v>7038</v>
      </c>
      <c r="C1727" s="11" t="s">
        <v>7039</v>
      </c>
      <c r="D1727" s="14" t="s">
        <v>7040</v>
      </c>
    </row>
    <row r="1728" spans="1:4" ht="15" customHeight="1" x14ac:dyDescent="0.4">
      <c r="A1728" s="11" t="s">
        <v>7041</v>
      </c>
      <c r="B1728" s="11" t="s">
        <v>7042</v>
      </c>
      <c r="C1728" s="11" t="s">
        <v>7043</v>
      </c>
      <c r="D1728" s="14" t="s">
        <v>7044</v>
      </c>
    </row>
    <row r="1729" spans="1:4" ht="15" customHeight="1" x14ac:dyDescent="0.4">
      <c r="A1729" s="11" t="s">
        <v>7045</v>
      </c>
      <c r="B1729" s="11" t="s">
        <v>7046</v>
      </c>
      <c r="C1729" s="11" t="s">
        <v>7047</v>
      </c>
      <c r="D1729" s="14" t="s">
        <v>7048</v>
      </c>
    </row>
    <row r="1730" spans="1:4" ht="15" customHeight="1" x14ac:dyDescent="0.4">
      <c r="A1730" s="11" t="s">
        <v>7049</v>
      </c>
      <c r="B1730" s="11" t="s">
        <v>7050</v>
      </c>
      <c r="C1730" s="11" t="s">
        <v>7051</v>
      </c>
      <c r="D1730" s="14" t="s">
        <v>7052</v>
      </c>
    </row>
    <row r="1731" spans="1:4" ht="15" customHeight="1" x14ac:dyDescent="0.4">
      <c r="A1731" s="11" t="s">
        <v>7053</v>
      </c>
      <c r="B1731" s="11" t="s">
        <v>7054</v>
      </c>
      <c r="C1731" s="11" t="s">
        <v>7055</v>
      </c>
      <c r="D1731" s="14" t="s">
        <v>7056</v>
      </c>
    </row>
    <row r="1732" spans="1:4" ht="15" customHeight="1" x14ac:dyDescent="0.4">
      <c r="A1732" s="11" t="s">
        <v>7057</v>
      </c>
      <c r="B1732" s="11" t="s">
        <v>7058</v>
      </c>
      <c r="C1732" s="11" t="s">
        <v>7059</v>
      </c>
      <c r="D1732" s="14" t="s">
        <v>7060</v>
      </c>
    </row>
    <row r="1733" spans="1:4" ht="15" customHeight="1" x14ac:dyDescent="0.4">
      <c r="A1733" s="11" t="s">
        <v>7061</v>
      </c>
      <c r="B1733" s="11" t="s">
        <v>7062</v>
      </c>
      <c r="C1733" s="11" t="s">
        <v>7063</v>
      </c>
      <c r="D1733" s="14" t="s">
        <v>7064</v>
      </c>
    </row>
    <row r="1734" spans="1:4" ht="15" customHeight="1" x14ac:dyDescent="0.4">
      <c r="A1734" s="11" t="s">
        <v>7065</v>
      </c>
      <c r="B1734" s="11" t="s">
        <v>7066</v>
      </c>
      <c r="C1734" s="11" t="s">
        <v>7067</v>
      </c>
      <c r="D1734" s="14" t="s">
        <v>7068</v>
      </c>
    </row>
    <row r="1735" spans="1:4" ht="15" customHeight="1" x14ac:dyDescent="0.4">
      <c r="A1735" s="11" t="s">
        <v>7069</v>
      </c>
      <c r="B1735" s="11" t="s">
        <v>7070</v>
      </c>
      <c r="C1735" s="11" t="s">
        <v>7071</v>
      </c>
      <c r="D1735" s="14" t="s">
        <v>7072</v>
      </c>
    </row>
    <row r="1736" spans="1:4" ht="15" customHeight="1" x14ac:dyDescent="0.4">
      <c r="A1736" s="11" t="s">
        <v>7073</v>
      </c>
      <c r="B1736" s="11" t="s">
        <v>7074</v>
      </c>
      <c r="C1736" s="11" t="s">
        <v>7075</v>
      </c>
      <c r="D1736" s="14" t="s">
        <v>7076</v>
      </c>
    </row>
    <row r="1737" spans="1:4" ht="15" customHeight="1" x14ac:dyDescent="0.4">
      <c r="A1737" s="11" t="s">
        <v>7077</v>
      </c>
      <c r="B1737" s="11" t="s">
        <v>7078</v>
      </c>
      <c r="C1737" s="11" t="s">
        <v>7079</v>
      </c>
      <c r="D1737" s="14" t="s">
        <v>7080</v>
      </c>
    </row>
    <row r="1738" spans="1:4" ht="15" customHeight="1" x14ac:dyDescent="0.4">
      <c r="A1738" s="11" t="s">
        <v>7081</v>
      </c>
      <c r="B1738" s="11" t="s">
        <v>7082</v>
      </c>
      <c r="C1738" s="11" t="s">
        <v>7083</v>
      </c>
      <c r="D1738" s="14" t="s">
        <v>7084</v>
      </c>
    </row>
    <row r="1739" spans="1:4" ht="15" customHeight="1" x14ac:dyDescent="0.4">
      <c r="A1739" s="11" t="s">
        <v>7085</v>
      </c>
      <c r="B1739" s="11" t="s">
        <v>7086</v>
      </c>
      <c r="C1739" s="11" t="s">
        <v>7087</v>
      </c>
      <c r="D1739" s="14" t="s">
        <v>7088</v>
      </c>
    </row>
    <row r="1740" spans="1:4" ht="15" customHeight="1" x14ac:dyDescent="0.4">
      <c r="A1740" s="11" t="s">
        <v>7089</v>
      </c>
      <c r="B1740" s="11" t="s">
        <v>7090</v>
      </c>
      <c r="C1740" s="11" t="s">
        <v>7091</v>
      </c>
      <c r="D1740" s="14" t="s">
        <v>7092</v>
      </c>
    </row>
    <row r="1741" spans="1:4" ht="15" customHeight="1" x14ac:dyDescent="0.4">
      <c r="A1741" s="11" t="s">
        <v>7093</v>
      </c>
      <c r="B1741" s="11" t="s">
        <v>7094</v>
      </c>
      <c r="C1741" s="11" t="s">
        <v>7095</v>
      </c>
      <c r="D1741" s="14" t="s">
        <v>7096</v>
      </c>
    </row>
    <row r="1742" spans="1:4" ht="15" customHeight="1" x14ac:dyDescent="0.4">
      <c r="A1742" s="11" t="s">
        <v>7097</v>
      </c>
      <c r="B1742" s="11" t="s">
        <v>7098</v>
      </c>
      <c r="C1742" s="11" t="s">
        <v>7099</v>
      </c>
      <c r="D1742" s="14" t="s">
        <v>7100</v>
      </c>
    </row>
    <row r="1743" spans="1:4" ht="15" customHeight="1" x14ac:dyDescent="0.4">
      <c r="A1743" s="11" t="s">
        <v>7101</v>
      </c>
      <c r="B1743" s="11" t="s">
        <v>7102</v>
      </c>
      <c r="C1743" s="11" t="s">
        <v>7103</v>
      </c>
      <c r="D1743" s="14" t="s">
        <v>7104</v>
      </c>
    </row>
    <row r="1744" spans="1:4" ht="15" customHeight="1" x14ac:dyDescent="0.4">
      <c r="A1744" s="11" t="s">
        <v>7105</v>
      </c>
      <c r="B1744" s="11" t="s">
        <v>7106</v>
      </c>
      <c r="C1744" s="11" t="s">
        <v>7107</v>
      </c>
      <c r="D1744" s="14" t="s">
        <v>7108</v>
      </c>
    </row>
    <row r="1745" spans="1:4" ht="15" customHeight="1" x14ac:dyDescent="0.4">
      <c r="A1745" s="11" t="s">
        <v>7109</v>
      </c>
      <c r="B1745" s="11" t="s">
        <v>7110</v>
      </c>
      <c r="C1745" s="11" t="s">
        <v>7111</v>
      </c>
      <c r="D1745" s="14" t="s">
        <v>7112</v>
      </c>
    </row>
    <row r="1746" spans="1:4" ht="15" customHeight="1" x14ac:dyDescent="0.4">
      <c r="A1746" s="11" t="s">
        <v>7113</v>
      </c>
      <c r="B1746" s="11" t="s">
        <v>7114</v>
      </c>
      <c r="C1746" s="11" t="s">
        <v>7115</v>
      </c>
      <c r="D1746" s="14" t="s">
        <v>7116</v>
      </c>
    </row>
    <row r="1747" spans="1:4" ht="15" customHeight="1" x14ac:dyDescent="0.4">
      <c r="A1747" s="11" t="s">
        <v>7117</v>
      </c>
      <c r="B1747" s="11" t="s">
        <v>7118</v>
      </c>
      <c r="C1747" s="11" t="s">
        <v>7119</v>
      </c>
      <c r="D1747" s="14" t="s">
        <v>7120</v>
      </c>
    </row>
    <row r="1748" spans="1:4" ht="15" customHeight="1" x14ac:dyDescent="0.4">
      <c r="A1748" s="11" t="s">
        <v>7121</v>
      </c>
      <c r="B1748" s="11" t="s">
        <v>7122</v>
      </c>
      <c r="C1748" s="11" t="s">
        <v>7123</v>
      </c>
      <c r="D1748" s="14" t="s">
        <v>7124</v>
      </c>
    </row>
    <row r="1749" spans="1:4" ht="15" customHeight="1" x14ac:dyDescent="0.4">
      <c r="A1749" s="11" t="s">
        <v>7125</v>
      </c>
      <c r="B1749" s="11" t="s">
        <v>7126</v>
      </c>
      <c r="C1749" s="11" t="s">
        <v>7127</v>
      </c>
      <c r="D1749" s="14" t="s">
        <v>7128</v>
      </c>
    </row>
    <row r="1750" spans="1:4" ht="15" customHeight="1" x14ac:dyDescent="0.4">
      <c r="A1750" s="11" t="s">
        <v>7129</v>
      </c>
      <c r="B1750" s="11" t="s">
        <v>7130</v>
      </c>
      <c r="C1750" s="11" t="s">
        <v>7131</v>
      </c>
      <c r="D1750" s="14" t="s">
        <v>7132</v>
      </c>
    </row>
    <row r="1751" spans="1:4" ht="15" customHeight="1" x14ac:dyDescent="0.4">
      <c r="A1751" s="11" t="s">
        <v>7133</v>
      </c>
      <c r="B1751" s="11" t="s">
        <v>7134</v>
      </c>
      <c r="C1751" s="11" t="s">
        <v>7135</v>
      </c>
      <c r="D1751" s="14" t="s">
        <v>7136</v>
      </c>
    </row>
    <row r="1752" spans="1:4" ht="15" customHeight="1" x14ac:dyDescent="0.4">
      <c r="A1752" s="11" t="s">
        <v>7137</v>
      </c>
      <c r="B1752" s="11" t="s">
        <v>7138</v>
      </c>
      <c r="C1752" s="11" t="s">
        <v>7139</v>
      </c>
      <c r="D1752" s="14" t="s">
        <v>7140</v>
      </c>
    </row>
    <row r="1753" spans="1:4" ht="15" customHeight="1" x14ac:dyDescent="0.4">
      <c r="A1753" s="11" t="s">
        <v>7141</v>
      </c>
      <c r="B1753" s="11" t="s">
        <v>7142</v>
      </c>
      <c r="C1753" s="11" t="s">
        <v>7143</v>
      </c>
      <c r="D1753" s="14" t="s">
        <v>7144</v>
      </c>
    </row>
    <row r="1754" spans="1:4" ht="15" customHeight="1" x14ac:dyDescent="0.4">
      <c r="A1754" s="11" t="s">
        <v>7145</v>
      </c>
      <c r="B1754" s="11" t="s">
        <v>7146</v>
      </c>
      <c r="C1754" s="11" t="s">
        <v>7147</v>
      </c>
      <c r="D1754" s="14" t="s">
        <v>7148</v>
      </c>
    </row>
    <row r="1755" spans="1:4" ht="15" customHeight="1" x14ac:dyDescent="0.4">
      <c r="A1755" s="11" t="s">
        <v>7149</v>
      </c>
      <c r="B1755" s="11" t="s">
        <v>7150</v>
      </c>
      <c r="C1755" s="11" t="s">
        <v>7151</v>
      </c>
      <c r="D1755" s="14" t="s">
        <v>7152</v>
      </c>
    </row>
    <row r="1756" spans="1:4" ht="15" customHeight="1" x14ac:dyDescent="0.4">
      <c r="A1756" s="11" t="s">
        <v>7153</v>
      </c>
      <c r="B1756" s="11" t="s">
        <v>7154</v>
      </c>
      <c r="C1756" s="11" t="s">
        <v>7155</v>
      </c>
      <c r="D1756" s="14" t="s">
        <v>7156</v>
      </c>
    </row>
    <row r="1757" spans="1:4" ht="15" customHeight="1" x14ac:dyDescent="0.4">
      <c r="A1757" s="11" t="s">
        <v>7157</v>
      </c>
      <c r="B1757" s="11" t="s">
        <v>7158</v>
      </c>
      <c r="C1757" s="11" t="s">
        <v>7159</v>
      </c>
      <c r="D1757" s="14" t="s">
        <v>7160</v>
      </c>
    </row>
    <row r="1758" spans="1:4" ht="15" customHeight="1" x14ac:dyDescent="0.4">
      <c r="A1758" s="11" t="s">
        <v>7161</v>
      </c>
      <c r="B1758" s="11" t="s">
        <v>7162</v>
      </c>
      <c r="C1758" s="11" t="s">
        <v>7163</v>
      </c>
      <c r="D1758" s="14" t="s">
        <v>7164</v>
      </c>
    </row>
    <row r="1759" spans="1:4" ht="15" customHeight="1" x14ac:dyDescent="0.4">
      <c r="A1759" s="11" t="s">
        <v>7165</v>
      </c>
      <c r="B1759" s="11" t="s">
        <v>7166</v>
      </c>
      <c r="C1759" s="11" t="s">
        <v>7167</v>
      </c>
      <c r="D1759" s="14" t="s">
        <v>7168</v>
      </c>
    </row>
    <row r="1760" spans="1:4" ht="15" customHeight="1" x14ac:dyDescent="0.4">
      <c r="A1760" s="11" t="s">
        <v>7169</v>
      </c>
      <c r="B1760" s="11" t="s">
        <v>7170</v>
      </c>
      <c r="C1760" s="11" t="s">
        <v>7171</v>
      </c>
      <c r="D1760" s="14" t="s">
        <v>7172</v>
      </c>
    </row>
    <row r="1761" spans="1:4" ht="15" customHeight="1" x14ac:dyDescent="0.4">
      <c r="A1761" s="11" t="s">
        <v>7173</v>
      </c>
      <c r="B1761" s="11" t="s">
        <v>7174</v>
      </c>
      <c r="C1761" s="11" t="s">
        <v>7175</v>
      </c>
      <c r="D1761" s="14" t="s">
        <v>7176</v>
      </c>
    </row>
    <row r="1762" spans="1:4" ht="15" customHeight="1" x14ac:dyDescent="0.4">
      <c r="A1762" s="11" t="s">
        <v>7177</v>
      </c>
      <c r="B1762" s="11" t="s">
        <v>7178</v>
      </c>
      <c r="C1762" s="11" t="s">
        <v>7179</v>
      </c>
      <c r="D1762" s="14" t="s">
        <v>7180</v>
      </c>
    </row>
    <row r="1763" spans="1:4" ht="15" customHeight="1" x14ac:dyDescent="0.4">
      <c r="A1763" s="11" t="s">
        <v>7181</v>
      </c>
      <c r="B1763" s="11" t="s">
        <v>7182</v>
      </c>
      <c r="C1763" s="11" t="s">
        <v>7183</v>
      </c>
      <c r="D1763" s="14" t="s">
        <v>7184</v>
      </c>
    </row>
    <row r="1764" spans="1:4" ht="15" customHeight="1" x14ac:dyDescent="0.4">
      <c r="A1764" s="11" t="s">
        <v>7185</v>
      </c>
      <c r="B1764" s="11" t="s">
        <v>7186</v>
      </c>
      <c r="C1764" s="11" t="s">
        <v>7187</v>
      </c>
      <c r="D1764" s="14" t="s">
        <v>7188</v>
      </c>
    </row>
    <row r="1765" spans="1:4" ht="15" customHeight="1" x14ac:dyDescent="0.4">
      <c r="A1765" s="11" t="s">
        <v>7189</v>
      </c>
      <c r="B1765" s="11" t="s">
        <v>7190</v>
      </c>
      <c r="C1765" s="11" t="s">
        <v>7191</v>
      </c>
      <c r="D1765" s="14" t="s">
        <v>7192</v>
      </c>
    </row>
    <row r="1766" spans="1:4" ht="15" customHeight="1" x14ac:dyDescent="0.4">
      <c r="A1766" s="11" t="s">
        <v>7193</v>
      </c>
      <c r="B1766" s="11" t="s">
        <v>7194</v>
      </c>
      <c r="C1766" s="11" t="s">
        <v>7195</v>
      </c>
      <c r="D1766" s="14" t="s">
        <v>7196</v>
      </c>
    </row>
    <row r="1767" spans="1:4" ht="15" customHeight="1" x14ac:dyDescent="0.4">
      <c r="A1767" s="11" t="s">
        <v>7197</v>
      </c>
      <c r="B1767" s="11" t="s">
        <v>7198</v>
      </c>
      <c r="C1767" s="11" t="s">
        <v>7199</v>
      </c>
      <c r="D1767" s="14" t="s">
        <v>7200</v>
      </c>
    </row>
    <row r="1768" spans="1:4" ht="15" customHeight="1" x14ac:dyDescent="0.4">
      <c r="A1768" s="11" t="s">
        <v>7201</v>
      </c>
      <c r="B1768" s="11" t="s">
        <v>7202</v>
      </c>
      <c r="C1768" s="11" t="s">
        <v>7203</v>
      </c>
      <c r="D1768" s="14" t="s">
        <v>7204</v>
      </c>
    </row>
    <row r="1769" spans="1:4" ht="15" customHeight="1" x14ac:dyDescent="0.4">
      <c r="A1769" s="11" t="s">
        <v>7205</v>
      </c>
      <c r="B1769" s="11" t="s">
        <v>7206</v>
      </c>
      <c r="C1769" s="11" t="s">
        <v>7207</v>
      </c>
      <c r="D1769" s="14" t="s">
        <v>7208</v>
      </c>
    </row>
    <row r="1770" spans="1:4" ht="15" customHeight="1" x14ac:dyDescent="0.4">
      <c r="A1770" s="11" t="s">
        <v>7209</v>
      </c>
      <c r="B1770" s="11" t="s">
        <v>7210</v>
      </c>
      <c r="C1770" s="11" t="s">
        <v>7211</v>
      </c>
      <c r="D1770" s="14" t="s">
        <v>7212</v>
      </c>
    </row>
    <row r="1771" spans="1:4" ht="15" customHeight="1" x14ac:dyDescent="0.4">
      <c r="A1771" s="11" t="s">
        <v>7213</v>
      </c>
      <c r="B1771" s="11" t="s">
        <v>7214</v>
      </c>
      <c r="C1771" s="11" t="s">
        <v>7215</v>
      </c>
      <c r="D1771" s="14" t="s">
        <v>7216</v>
      </c>
    </row>
    <row r="1772" spans="1:4" ht="15" customHeight="1" x14ac:dyDescent="0.4">
      <c r="A1772" s="11" t="s">
        <v>7217</v>
      </c>
      <c r="B1772" s="11" t="s">
        <v>7218</v>
      </c>
      <c r="C1772" s="11" t="s">
        <v>7219</v>
      </c>
      <c r="D1772" s="14" t="s">
        <v>7220</v>
      </c>
    </row>
    <row r="1773" spans="1:4" ht="15" customHeight="1" x14ac:dyDescent="0.4">
      <c r="A1773" s="11" t="s">
        <v>7221</v>
      </c>
      <c r="B1773" s="11" t="s">
        <v>7222</v>
      </c>
      <c r="C1773" s="11" t="s">
        <v>7223</v>
      </c>
      <c r="D1773" s="14" t="s">
        <v>7224</v>
      </c>
    </row>
    <row r="1774" spans="1:4" ht="15" customHeight="1" x14ac:dyDescent="0.4">
      <c r="A1774" s="11" t="s">
        <v>7225</v>
      </c>
      <c r="B1774" s="11" t="s">
        <v>7226</v>
      </c>
      <c r="C1774" s="11" t="s">
        <v>7227</v>
      </c>
      <c r="D1774" s="14" t="s">
        <v>7228</v>
      </c>
    </row>
    <row r="1775" spans="1:4" ht="15" customHeight="1" x14ac:dyDescent="0.4">
      <c r="A1775" s="11" t="s">
        <v>7229</v>
      </c>
      <c r="B1775" s="11" t="s">
        <v>7230</v>
      </c>
      <c r="C1775" s="11" t="s">
        <v>7231</v>
      </c>
      <c r="D1775" s="14" t="s">
        <v>7232</v>
      </c>
    </row>
    <row r="1776" spans="1:4" ht="15" customHeight="1" x14ac:dyDescent="0.4">
      <c r="A1776" s="11" t="s">
        <v>7233</v>
      </c>
      <c r="B1776" s="11" t="s">
        <v>7234</v>
      </c>
      <c r="C1776" s="11" t="s">
        <v>7235</v>
      </c>
      <c r="D1776" s="14" t="s">
        <v>7236</v>
      </c>
    </row>
    <row r="1777" spans="1:4" ht="15" customHeight="1" x14ac:dyDescent="0.4">
      <c r="A1777" s="11" t="s">
        <v>7237</v>
      </c>
      <c r="B1777" s="11" t="s">
        <v>7238</v>
      </c>
      <c r="C1777" s="11" t="s">
        <v>7239</v>
      </c>
      <c r="D1777" s="14" t="s">
        <v>7240</v>
      </c>
    </row>
    <row r="1778" spans="1:4" ht="15" customHeight="1" x14ac:dyDescent="0.4">
      <c r="A1778" s="11" t="s">
        <v>7241</v>
      </c>
      <c r="B1778" s="11" t="s">
        <v>7242</v>
      </c>
      <c r="C1778" s="11" t="s">
        <v>7243</v>
      </c>
      <c r="D1778" s="14" t="s">
        <v>7244</v>
      </c>
    </row>
    <row r="1779" spans="1:4" ht="15" customHeight="1" x14ac:dyDescent="0.4">
      <c r="A1779" s="11" t="s">
        <v>7245</v>
      </c>
      <c r="B1779" s="11" t="s">
        <v>7246</v>
      </c>
      <c r="C1779" s="11" t="s">
        <v>7247</v>
      </c>
      <c r="D1779" s="14" t="s">
        <v>7248</v>
      </c>
    </row>
    <row r="1780" spans="1:4" ht="15" customHeight="1" x14ac:dyDescent="0.4">
      <c r="A1780" s="11" t="s">
        <v>7249</v>
      </c>
      <c r="B1780" s="11" t="s">
        <v>7250</v>
      </c>
      <c r="C1780" s="11" t="s">
        <v>7251</v>
      </c>
      <c r="D1780" s="14" t="s">
        <v>7252</v>
      </c>
    </row>
    <row r="1781" spans="1:4" ht="15" customHeight="1" x14ac:dyDescent="0.4">
      <c r="A1781" s="11" t="s">
        <v>7253</v>
      </c>
      <c r="B1781" s="11" t="s">
        <v>7254</v>
      </c>
      <c r="C1781" s="11" t="s">
        <v>7255</v>
      </c>
      <c r="D1781" s="14" t="s">
        <v>7256</v>
      </c>
    </row>
    <row r="1782" spans="1:4" ht="15" customHeight="1" x14ac:dyDescent="0.4">
      <c r="A1782" s="11" t="s">
        <v>7257</v>
      </c>
      <c r="B1782" s="11" t="s">
        <v>7258</v>
      </c>
      <c r="C1782" s="11" t="s">
        <v>7259</v>
      </c>
      <c r="D1782" s="14" t="s">
        <v>7260</v>
      </c>
    </row>
    <row r="1783" spans="1:4" ht="15" customHeight="1" x14ac:dyDescent="0.4">
      <c r="A1783" s="11" t="s">
        <v>7261</v>
      </c>
      <c r="B1783" s="11" t="s">
        <v>7262</v>
      </c>
      <c r="C1783" s="11" t="s">
        <v>7263</v>
      </c>
      <c r="D1783" s="14" t="s">
        <v>7264</v>
      </c>
    </row>
    <row r="1784" spans="1:4" ht="15" customHeight="1" x14ac:dyDescent="0.4">
      <c r="A1784" s="11" t="s">
        <v>7265</v>
      </c>
      <c r="B1784" s="11" t="s">
        <v>7266</v>
      </c>
      <c r="C1784" s="11" t="s">
        <v>7267</v>
      </c>
      <c r="D1784" s="14" t="s">
        <v>7268</v>
      </c>
    </row>
    <row r="1785" spans="1:4" ht="15" customHeight="1" x14ac:dyDescent="0.4">
      <c r="A1785" s="11" t="s">
        <v>7269</v>
      </c>
      <c r="B1785" s="11" t="s">
        <v>7270</v>
      </c>
      <c r="C1785" s="11" t="s">
        <v>7271</v>
      </c>
      <c r="D1785" s="14" t="s">
        <v>7272</v>
      </c>
    </row>
    <row r="1786" spans="1:4" ht="15" customHeight="1" x14ac:dyDescent="0.4">
      <c r="A1786" s="11" t="s">
        <v>7273</v>
      </c>
      <c r="B1786" s="11" t="s">
        <v>7274</v>
      </c>
      <c r="C1786" s="11" t="s">
        <v>7275</v>
      </c>
      <c r="D1786" s="14" t="s">
        <v>7276</v>
      </c>
    </row>
    <row r="1787" spans="1:4" ht="15" customHeight="1" x14ac:dyDescent="0.4">
      <c r="A1787" s="11" t="s">
        <v>7277</v>
      </c>
      <c r="B1787" s="11" t="s">
        <v>7278</v>
      </c>
      <c r="C1787" s="11" t="s">
        <v>7279</v>
      </c>
      <c r="D1787" s="14" t="s">
        <v>7280</v>
      </c>
    </row>
    <row r="1788" spans="1:4" ht="15" customHeight="1" x14ac:dyDescent="0.4">
      <c r="A1788" s="11" t="s">
        <v>7281</v>
      </c>
      <c r="B1788" s="11" t="s">
        <v>7282</v>
      </c>
      <c r="C1788" s="11" t="s">
        <v>7283</v>
      </c>
      <c r="D1788" s="14" t="s">
        <v>7284</v>
      </c>
    </row>
    <row r="1789" spans="1:4" ht="15" customHeight="1" x14ac:dyDescent="0.4">
      <c r="A1789" s="11" t="s">
        <v>7285</v>
      </c>
      <c r="B1789" s="11" t="s">
        <v>7286</v>
      </c>
      <c r="C1789" s="11" t="s">
        <v>7287</v>
      </c>
      <c r="D1789" s="14" t="s">
        <v>7288</v>
      </c>
    </row>
    <row r="1790" spans="1:4" ht="15" customHeight="1" x14ac:dyDescent="0.4">
      <c r="A1790" s="11" t="s">
        <v>7289</v>
      </c>
      <c r="B1790" s="11" t="s">
        <v>7290</v>
      </c>
      <c r="C1790" s="11" t="s">
        <v>7291</v>
      </c>
      <c r="D1790" s="14" t="s">
        <v>7292</v>
      </c>
    </row>
    <row r="1791" spans="1:4" ht="15" customHeight="1" x14ac:dyDescent="0.4">
      <c r="A1791" s="11" t="s">
        <v>7293</v>
      </c>
      <c r="B1791" s="11" t="s">
        <v>7294</v>
      </c>
      <c r="C1791" s="11" t="s">
        <v>7295</v>
      </c>
      <c r="D1791" s="14" t="s">
        <v>7296</v>
      </c>
    </row>
    <row r="1792" spans="1:4" ht="15" customHeight="1" x14ac:dyDescent="0.4">
      <c r="A1792" s="11" t="s">
        <v>7297</v>
      </c>
      <c r="B1792" s="11" t="s">
        <v>7298</v>
      </c>
      <c r="C1792" s="11" t="s">
        <v>7299</v>
      </c>
      <c r="D1792" s="14" t="s">
        <v>7296</v>
      </c>
    </row>
    <row r="1793" spans="1:4" ht="15" customHeight="1" x14ac:dyDescent="0.4">
      <c r="A1793" s="11" t="s">
        <v>7300</v>
      </c>
      <c r="B1793" s="11" t="s">
        <v>7301</v>
      </c>
      <c r="C1793" s="11" t="s">
        <v>7302</v>
      </c>
      <c r="D1793" s="14" t="s">
        <v>7303</v>
      </c>
    </row>
    <row r="1794" spans="1:4" ht="15" customHeight="1" x14ac:dyDescent="0.4">
      <c r="A1794" s="11" t="s">
        <v>7304</v>
      </c>
      <c r="B1794" s="11" t="s">
        <v>7305</v>
      </c>
      <c r="C1794" s="11" t="s">
        <v>7306</v>
      </c>
      <c r="D1794" s="14" t="s">
        <v>7307</v>
      </c>
    </row>
    <row r="1795" spans="1:4" ht="15" customHeight="1" x14ac:dyDescent="0.4">
      <c r="A1795" s="11" t="s">
        <v>7308</v>
      </c>
      <c r="B1795" s="11" t="s">
        <v>7309</v>
      </c>
      <c r="C1795" s="11" t="s">
        <v>7310</v>
      </c>
      <c r="D1795" s="14" t="s">
        <v>7311</v>
      </c>
    </row>
    <row r="1796" spans="1:4" ht="15" customHeight="1" x14ac:dyDescent="0.4">
      <c r="A1796" s="11" t="s">
        <v>7312</v>
      </c>
      <c r="B1796" s="11" t="s">
        <v>7313</v>
      </c>
      <c r="C1796" s="11" t="s">
        <v>7314</v>
      </c>
      <c r="D1796" s="14" t="s">
        <v>7315</v>
      </c>
    </row>
    <row r="1797" spans="1:4" ht="15" customHeight="1" x14ac:dyDescent="0.4">
      <c r="A1797" s="11" t="s">
        <v>7316</v>
      </c>
      <c r="B1797" s="11" t="s">
        <v>7317</v>
      </c>
      <c r="C1797" s="11" t="s">
        <v>7318</v>
      </c>
      <c r="D1797" s="14" t="s">
        <v>7319</v>
      </c>
    </row>
    <row r="1798" spans="1:4" ht="15" customHeight="1" x14ac:dyDescent="0.4">
      <c r="A1798" s="11" t="s">
        <v>7320</v>
      </c>
      <c r="B1798" s="11" t="s">
        <v>7321</v>
      </c>
      <c r="C1798" s="11" t="s">
        <v>7322</v>
      </c>
      <c r="D1798" s="14" t="s">
        <v>7323</v>
      </c>
    </row>
    <row r="1799" spans="1:4" ht="15" customHeight="1" x14ac:dyDescent="0.4">
      <c r="A1799" s="11" t="s">
        <v>7324</v>
      </c>
      <c r="B1799" s="11" t="s">
        <v>7325</v>
      </c>
      <c r="C1799" s="11" t="s">
        <v>7326</v>
      </c>
      <c r="D1799" s="14" t="s">
        <v>7327</v>
      </c>
    </row>
    <row r="1800" spans="1:4" ht="15" customHeight="1" x14ac:dyDescent="0.4">
      <c r="A1800" s="11" t="s">
        <v>7328</v>
      </c>
      <c r="B1800" s="11" t="s">
        <v>7329</v>
      </c>
      <c r="C1800" s="11" t="s">
        <v>7330</v>
      </c>
      <c r="D1800" s="14" t="s">
        <v>7331</v>
      </c>
    </row>
    <row r="1801" spans="1:4" ht="15" customHeight="1" x14ac:dyDescent="0.4">
      <c r="A1801" s="11" t="s">
        <v>7332</v>
      </c>
      <c r="B1801" s="11" t="s">
        <v>7333</v>
      </c>
      <c r="C1801" s="11" t="s">
        <v>7334</v>
      </c>
      <c r="D1801" s="14" t="s">
        <v>7335</v>
      </c>
    </row>
    <row r="1802" spans="1:4" ht="15" customHeight="1" x14ac:dyDescent="0.4">
      <c r="A1802" s="11" t="s">
        <v>7336</v>
      </c>
      <c r="B1802" s="11" t="s">
        <v>7337</v>
      </c>
      <c r="C1802" s="11" t="s">
        <v>7338</v>
      </c>
      <c r="D1802" s="14" t="s">
        <v>7339</v>
      </c>
    </row>
    <row r="1803" spans="1:4" ht="15" customHeight="1" x14ac:dyDescent="0.4">
      <c r="A1803" s="11" t="s">
        <v>7340</v>
      </c>
      <c r="B1803" s="11" t="s">
        <v>7341</v>
      </c>
      <c r="C1803" s="11" t="s">
        <v>7342</v>
      </c>
      <c r="D1803" s="14" t="s">
        <v>7343</v>
      </c>
    </row>
    <row r="1804" spans="1:4" ht="15" customHeight="1" x14ac:dyDescent="0.4">
      <c r="A1804" s="11" t="s">
        <v>7344</v>
      </c>
      <c r="B1804" s="11" t="s">
        <v>7345</v>
      </c>
      <c r="C1804" s="11" t="s">
        <v>7346</v>
      </c>
      <c r="D1804" s="14" t="s">
        <v>7347</v>
      </c>
    </row>
    <row r="1805" spans="1:4" ht="15" customHeight="1" x14ac:dyDescent="0.4">
      <c r="A1805" s="11" t="s">
        <v>7348</v>
      </c>
      <c r="B1805" s="11" t="s">
        <v>7349</v>
      </c>
      <c r="C1805" s="11" t="s">
        <v>7350</v>
      </c>
      <c r="D1805" s="14" t="s">
        <v>7351</v>
      </c>
    </row>
    <row r="1806" spans="1:4" ht="15" customHeight="1" x14ac:dyDescent="0.4">
      <c r="A1806" s="11" t="s">
        <v>7352</v>
      </c>
      <c r="B1806" s="11" t="s">
        <v>7353</v>
      </c>
      <c r="C1806" s="11" t="s">
        <v>7354</v>
      </c>
      <c r="D1806" s="14" t="s">
        <v>7355</v>
      </c>
    </row>
    <row r="1807" spans="1:4" ht="15" customHeight="1" x14ac:dyDescent="0.4">
      <c r="A1807" s="11" t="s">
        <v>7356</v>
      </c>
      <c r="B1807" s="11" t="s">
        <v>7357</v>
      </c>
      <c r="C1807" s="11" t="s">
        <v>7358</v>
      </c>
      <c r="D1807" s="14" t="s">
        <v>7359</v>
      </c>
    </row>
    <row r="1808" spans="1:4" ht="15" customHeight="1" x14ac:dyDescent="0.4">
      <c r="A1808" s="11" t="s">
        <v>7360</v>
      </c>
      <c r="B1808" s="11" t="s">
        <v>7361</v>
      </c>
      <c r="C1808" s="11" t="s">
        <v>7362</v>
      </c>
      <c r="D1808" s="14" t="s">
        <v>7363</v>
      </c>
    </row>
    <row r="1809" spans="1:4" ht="15" customHeight="1" x14ac:dyDescent="0.4">
      <c r="A1809" s="11" t="s">
        <v>7364</v>
      </c>
      <c r="B1809" s="11" t="s">
        <v>7365</v>
      </c>
      <c r="C1809" s="11" t="s">
        <v>7366</v>
      </c>
      <c r="D1809" s="14" t="s">
        <v>7367</v>
      </c>
    </row>
    <row r="1810" spans="1:4" ht="15" customHeight="1" x14ac:dyDescent="0.4">
      <c r="A1810" s="11" t="s">
        <v>7368</v>
      </c>
      <c r="B1810" s="11" t="s">
        <v>7369</v>
      </c>
      <c r="C1810" s="11" t="s">
        <v>7370</v>
      </c>
      <c r="D1810" s="14" t="s">
        <v>7371</v>
      </c>
    </row>
    <row r="1811" spans="1:4" ht="15" customHeight="1" x14ac:dyDescent="0.4">
      <c r="A1811" s="11" t="s">
        <v>7372</v>
      </c>
      <c r="B1811" s="11" t="s">
        <v>7373</v>
      </c>
      <c r="C1811" s="11" t="s">
        <v>7374</v>
      </c>
      <c r="D1811" s="14" t="s">
        <v>7375</v>
      </c>
    </row>
    <row r="1812" spans="1:4" ht="15" customHeight="1" x14ac:dyDescent="0.4">
      <c r="A1812" s="11" t="s">
        <v>7376</v>
      </c>
      <c r="B1812" s="11" t="s">
        <v>7377</v>
      </c>
      <c r="C1812" s="11" t="s">
        <v>7378</v>
      </c>
      <c r="D1812" s="14" t="s">
        <v>7379</v>
      </c>
    </row>
    <row r="1813" spans="1:4" ht="15" customHeight="1" x14ac:dyDescent="0.4">
      <c r="A1813" s="11" t="s">
        <v>7380</v>
      </c>
      <c r="B1813" s="11" t="s">
        <v>7381</v>
      </c>
      <c r="C1813" s="11" t="s">
        <v>7382</v>
      </c>
      <c r="D1813" s="14" t="s">
        <v>7383</v>
      </c>
    </row>
    <row r="1814" spans="1:4" ht="15" customHeight="1" x14ac:dyDescent="0.4">
      <c r="A1814" s="11" t="s">
        <v>7384</v>
      </c>
      <c r="B1814" s="11" t="s">
        <v>7385</v>
      </c>
      <c r="C1814" s="11" t="s">
        <v>7386</v>
      </c>
      <c r="D1814" s="14" t="s">
        <v>7387</v>
      </c>
    </row>
    <row r="1815" spans="1:4" ht="15" customHeight="1" x14ac:dyDescent="0.4">
      <c r="A1815" s="11" t="s">
        <v>7388</v>
      </c>
      <c r="B1815" s="11" t="s">
        <v>7389</v>
      </c>
      <c r="C1815" s="11" t="s">
        <v>7390</v>
      </c>
      <c r="D1815" s="14" t="s">
        <v>7391</v>
      </c>
    </row>
    <row r="1816" spans="1:4" ht="15" customHeight="1" x14ac:dyDescent="0.4">
      <c r="A1816" s="11" t="s">
        <v>7392</v>
      </c>
      <c r="B1816" s="11" t="s">
        <v>7393</v>
      </c>
      <c r="C1816" s="11" t="s">
        <v>7394</v>
      </c>
      <c r="D1816" s="14" t="s">
        <v>7395</v>
      </c>
    </row>
    <row r="1817" spans="1:4" ht="15" customHeight="1" x14ac:dyDescent="0.4">
      <c r="A1817" s="11" t="s">
        <v>7396</v>
      </c>
      <c r="B1817" s="11" t="s">
        <v>7397</v>
      </c>
      <c r="C1817" s="11" t="s">
        <v>7398</v>
      </c>
      <c r="D1817" s="14" t="s">
        <v>7399</v>
      </c>
    </row>
    <row r="1818" spans="1:4" ht="15" customHeight="1" x14ac:dyDescent="0.4">
      <c r="A1818" s="11" t="s">
        <v>7400</v>
      </c>
      <c r="B1818" s="11" t="s">
        <v>7401</v>
      </c>
      <c r="C1818" s="11" t="s">
        <v>7402</v>
      </c>
      <c r="D1818" s="14" t="s">
        <v>7403</v>
      </c>
    </row>
    <row r="1819" spans="1:4" ht="15" customHeight="1" x14ac:dyDescent="0.4">
      <c r="A1819" s="11" t="s">
        <v>7404</v>
      </c>
      <c r="B1819" s="11" t="s">
        <v>7405</v>
      </c>
      <c r="C1819" s="11" t="s">
        <v>7406</v>
      </c>
      <c r="D1819" s="14" t="s">
        <v>7407</v>
      </c>
    </row>
    <row r="1820" spans="1:4" ht="15" customHeight="1" x14ac:dyDescent="0.4">
      <c r="A1820" s="11" t="s">
        <v>7408</v>
      </c>
      <c r="B1820" s="11" t="s">
        <v>7409</v>
      </c>
      <c r="C1820" s="11" t="s">
        <v>7410</v>
      </c>
      <c r="D1820" s="14" t="s">
        <v>7411</v>
      </c>
    </row>
    <row r="1821" spans="1:4" ht="15" customHeight="1" x14ac:dyDescent="0.4">
      <c r="A1821" s="11" t="s">
        <v>7412</v>
      </c>
      <c r="B1821" s="11" t="s">
        <v>7413</v>
      </c>
      <c r="C1821" s="11" t="s">
        <v>7414</v>
      </c>
      <c r="D1821" s="14" t="s">
        <v>7415</v>
      </c>
    </row>
    <row r="1822" spans="1:4" ht="15" customHeight="1" x14ac:dyDescent="0.4">
      <c r="A1822" s="11" t="s">
        <v>7416</v>
      </c>
      <c r="B1822" s="11" t="s">
        <v>7417</v>
      </c>
      <c r="C1822" s="11" t="s">
        <v>7418</v>
      </c>
      <c r="D1822" s="14" t="s">
        <v>7419</v>
      </c>
    </row>
    <row r="1823" spans="1:4" ht="15" customHeight="1" x14ac:dyDescent="0.4">
      <c r="A1823" s="11" t="s">
        <v>7420</v>
      </c>
      <c r="B1823" s="11" t="s">
        <v>7421</v>
      </c>
      <c r="C1823" s="11" t="s">
        <v>7422</v>
      </c>
      <c r="D1823" s="14" t="s">
        <v>7423</v>
      </c>
    </row>
    <row r="1824" spans="1:4" ht="15" customHeight="1" x14ac:dyDescent="0.4">
      <c r="A1824" s="11" t="s">
        <v>7424</v>
      </c>
      <c r="B1824" s="11" t="s">
        <v>7425</v>
      </c>
      <c r="C1824" s="11" t="s">
        <v>7426</v>
      </c>
      <c r="D1824" s="14" t="s">
        <v>7427</v>
      </c>
    </row>
    <row r="1825" spans="1:4" ht="15" customHeight="1" x14ac:dyDescent="0.4">
      <c r="A1825" s="11" t="s">
        <v>7428</v>
      </c>
      <c r="B1825" s="11" t="s">
        <v>7429</v>
      </c>
      <c r="C1825" s="11" t="s">
        <v>7430</v>
      </c>
      <c r="D1825" s="14" t="s">
        <v>7431</v>
      </c>
    </row>
    <row r="1826" spans="1:4" ht="15" customHeight="1" x14ac:dyDescent="0.4">
      <c r="A1826" s="11" t="s">
        <v>7432</v>
      </c>
      <c r="B1826" s="11" t="s">
        <v>7433</v>
      </c>
      <c r="C1826" s="11" t="s">
        <v>7434</v>
      </c>
      <c r="D1826" s="14" t="s">
        <v>7435</v>
      </c>
    </row>
    <row r="1827" spans="1:4" ht="15" customHeight="1" x14ac:dyDescent="0.4">
      <c r="A1827" s="11" t="s">
        <v>7436</v>
      </c>
      <c r="B1827" s="11" t="s">
        <v>7437</v>
      </c>
      <c r="C1827" s="11" t="s">
        <v>7438</v>
      </c>
      <c r="D1827" s="14" t="s">
        <v>7439</v>
      </c>
    </row>
    <row r="1828" spans="1:4" ht="15" customHeight="1" x14ac:dyDescent="0.4">
      <c r="A1828" s="11" t="s">
        <v>7440</v>
      </c>
      <c r="B1828" s="11" t="s">
        <v>7441</v>
      </c>
      <c r="C1828" s="11" t="s">
        <v>7442</v>
      </c>
      <c r="D1828" s="14" t="s">
        <v>7443</v>
      </c>
    </row>
    <row r="1829" spans="1:4" ht="15" customHeight="1" x14ac:dyDescent="0.4">
      <c r="A1829" s="11" t="s">
        <v>7444</v>
      </c>
      <c r="B1829" s="11" t="s">
        <v>7445</v>
      </c>
      <c r="C1829" s="11" t="s">
        <v>7446</v>
      </c>
      <c r="D1829" s="14" t="s">
        <v>7447</v>
      </c>
    </row>
    <row r="1830" spans="1:4" ht="15" customHeight="1" x14ac:dyDescent="0.4">
      <c r="A1830" s="11" t="s">
        <v>7448</v>
      </c>
      <c r="B1830" s="11" t="s">
        <v>7449</v>
      </c>
      <c r="C1830" s="11" t="s">
        <v>7450</v>
      </c>
      <c r="D1830" s="14" t="s">
        <v>7451</v>
      </c>
    </row>
    <row r="1831" spans="1:4" ht="15" customHeight="1" x14ac:dyDescent="0.4">
      <c r="A1831" s="11" t="s">
        <v>7452</v>
      </c>
      <c r="B1831" s="11" t="s">
        <v>7453</v>
      </c>
      <c r="C1831" s="11" t="s">
        <v>7454</v>
      </c>
      <c r="D1831" s="14" t="s">
        <v>7455</v>
      </c>
    </row>
    <row r="1832" spans="1:4" ht="15" customHeight="1" x14ac:dyDescent="0.4">
      <c r="A1832" s="11" t="s">
        <v>7456</v>
      </c>
      <c r="B1832" s="11" t="s">
        <v>7457</v>
      </c>
      <c r="C1832" s="11" t="s">
        <v>7458</v>
      </c>
      <c r="D1832" s="14" t="s">
        <v>7459</v>
      </c>
    </row>
    <row r="1833" spans="1:4" ht="15" customHeight="1" x14ac:dyDescent="0.4">
      <c r="A1833" s="11" t="s">
        <v>7460</v>
      </c>
      <c r="B1833" s="11" t="s">
        <v>7461</v>
      </c>
      <c r="C1833" s="11" t="s">
        <v>7462</v>
      </c>
      <c r="D1833" s="14" t="s">
        <v>7463</v>
      </c>
    </row>
    <row r="1834" spans="1:4" ht="15" customHeight="1" x14ac:dyDescent="0.4">
      <c r="A1834" s="11" t="s">
        <v>7464</v>
      </c>
      <c r="B1834" s="11" t="s">
        <v>7465</v>
      </c>
      <c r="C1834" s="11" t="s">
        <v>7466</v>
      </c>
      <c r="D1834" s="14" t="s">
        <v>7467</v>
      </c>
    </row>
    <row r="1835" spans="1:4" ht="15" customHeight="1" x14ac:dyDescent="0.4">
      <c r="A1835" s="11" t="s">
        <v>7468</v>
      </c>
      <c r="B1835" s="11" t="s">
        <v>7469</v>
      </c>
      <c r="C1835" s="11" t="s">
        <v>7470</v>
      </c>
      <c r="D1835" s="14" t="s">
        <v>7471</v>
      </c>
    </row>
    <row r="1836" spans="1:4" ht="15" customHeight="1" x14ac:dyDescent="0.4">
      <c r="A1836" s="11" t="s">
        <v>7472</v>
      </c>
      <c r="B1836" s="11" t="s">
        <v>7473</v>
      </c>
      <c r="C1836" s="11" t="s">
        <v>7474</v>
      </c>
      <c r="D1836" s="14" t="s">
        <v>7475</v>
      </c>
    </row>
    <row r="1837" spans="1:4" ht="15" customHeight="1" x14ac:dyDescent="0.4">
      <c r="A1837" s="11" t="s">
        <v>7476</v>
      </c>
      <c r="B1837" s="11" t="s">
        <v>7477</v>
      </c>
      <c r="C1837" s="11" t="s">
        <v>7478</v>
      </c>
      <c r="D1837" s="14" t="s">
        <v>7479</v>
      </c>
    </row>
    <row r="1838" spans="1:4" ht="15" customHeight="1" x14ac:dyDescent="0.4">
      <c r="A1838" s="11" t="s">
        <v>7480</v>
      </c>
      <c r="B1838" s="11" t="s">
        <v>7481</v>
      </c>
      <c r="C1838" s="11" t="s">
        <v>7482</v>
      </c>
      <c r="D1838" s="14" t="s">
        <v>7483</v>
      </c>
    </row>
    <row r="1839" spans="1:4" ht="15" customHeight="1" x14ac:dyDescent="0.4">
      <c r="A1839" s="11" t="s">
        <v>7484</v>
      </c>
      <c r="B1839" s="11" t="s">
        <v>7485</v>
      </c>
      <c r="C1839" s="11" t="s">
        <v>7486</v>
      </c>
      <c r="D1839" s="14" t="s">
        <v>7487</v>
      </c>
    </row>
    <row r="1840" spans="1:4" ht="15" customHeight="1" x14ac:dyDescent="0.4">
      <c r="A1840" s="11" t="s">
        <v>7488</v>
      </c>
      <c r="B1840" s="11" t="s">
        <v>7489</v>
      </c>
      <c r="C1840" s="11" t="s">
        <v>7490</v>
      </c>
      <c r="D1840" s="14" t="s">
        <v>7491</v>
      </c>
    </row>
    <row r="1841" spans="1:4" ht="15" customHeight="1" x14ac:dyDescent="0.4">
      <c r="A1841" s="11" t="s">
        <v>7492</v>
      </c>
      <c r="B1841" s="11" t="s">
        <v>7493</v>
      </c>
      <c r="C1841" s="11" t="s">
        <v>7494</v>
      </c>
      <c r="D1841" s="14" t="s">
        <v>7495</v>
      </c>
    </row>
    <row r="1842" spans="1:4" ht="15" customHeight="1" x14ac:dyDescent="0.4">
      <c r="A1842" s="11" t="s">
        <v>7496</v>
      </c>
      <c r="B1842" s="11" t="s">
        <v>7497</v>
      </c>
      <c r="C1842" s="11" t="s">
        <v>7498</v>
      </c>
      <c r="D1842" s="14" t="s">
        <v>7499</v>
      </c>
    </row>
    <row r="1843" spans="1:4" ht="15" customHeight="1" x14ac:dyDescent="0.4">
      <c r="A1843" s="11" t="s">
        <v>7500</v>
      </c>
      <c r="B1843" s="11" t="s">
        <v>7501</v>
      </c>
      <c r="C1843" s="11" t="s">
        <v>7502</v>
      </c>
      <c r="D1843" s="14" t="s">
        <v>7503</v>
      </c>
    </row>
    <row r="1844" spans="1:4" ht="15" customHeight="1" x14ac:dyDescent="0.4">
      <c r="A1844" s="11" t="s">
        <v>7504</v>
      </c>
      <c r="B1844" s="11" t="s">
        <v>7505</v>
      </c>
      <c r="C1844" s="11" t="s">
        <v>7506</v>
      </c>
      <c r="D1844" s="14" t="s">
        <v>7507</v>
      </c>
    </row>
    <row r="1845" spans="1:4" ht="15" customHeight="1" x14ac:dyDescent="0.4">
      <c r="A1845" s="11" t="s">
        <v>7508</v>
      </c>
      <c r="B1845" s="11" t="s">
        <v>7509</v>
      </c>
      <c r="C1845" s="11" t="s">
        <v>7510</v>
      </c>
      <c r="D1845" s="14" t="s">
        <v>7511</v>
      </c>
    </row>
    <row r="1846" spans="1:4" ht="15" customHeight="1" x14ac:dyDescent="0.4">
      <c r="A1846" s="11" t="s">
        <v>7512</v>
      </c>
      <c r="B1846" s="11" t="s">
        <v>7513</v>
      </c>
      <c r="C1846" s="11" t="s">
        <v>7514</v>
      </c>
      <c r="D1846" s="14" t="s">
        <v>7515</v>
      </c>
    </row>
    <row r="1847" spans="1:4" ht="15" customHeight="1" x14ac:dyDescent="0.4">
      <c r="A1847" s="11" t="s">
        <v>7516</v>
      </c>
      <c r="B1847" s="11" t="s">
        <v>7517</v>
      </c>
      <c r="C1847" s="11" t="s">
        <v>7518</v>
      </c>
      <c r="D1847" s="14" t="s">
        <v>7519</v>
      </c>
    </row>
    <row r="1848" spans="1:4" ht="15" customHeight="1" x14ac:dyDescent="0.4">
      <c r="A1848" s="11" t="s">
        <v>7520</v>
      </c>
      <c r="B1848" s="11" t="s">
        <v>7521</v>
      </c>
      <c r="C1848" s="11" t="s">
        <v>7522</v>
      </c>
      <c r="D1848" s="14" t="s">
        <v>7523</v>
      </c>
    </row>
    <row r="1849" spans="1:4" ht="15" customHeight="1" x14ac:dyDescent="0.4">
      <c r="A1849" s="11" t="s">
        <v>7524</v>
      </c>
      <c r="B1849" s="11" t="s">
        <v>7525</v>
      </c>
      <c r="C1849" s="11" t="s">
        <v>7526</v>
      </c>
      <c r="D1849" s="14" t="s">
        <v>7527</v>
      </c>
    </row>
    <row r="1850" spans="1:4" ht="15" customHeight="1" x14ac:dyDescent="0.4">
      <c r="A1850" s="11" t="s">
        <v>7528</v>
      </c>
      <c r="B1850" s="11" t="s">
        <v>7529</v>
      </c>
      <c r="C1850" s="11" t="s">
        <v>7530</v>
      </c>
      <c r="D1850" s="14" t="s">
        <v>7531</v>
      </c>
    </row>
    <row r="1851" spans="1:4" ht="15" customHeight="1" x14ac:dyDescent="0.4">
      <c r="A1851" s="11" t="s">
        <v>7532</v>
      </c>
      <c r="B1851" s="11" t="s">
        <v>7533</v>
      </c>
      <c r="C1851" s="11" t="s">
        <v>7534</v>
      </c>
      <c r="D1851" s="14" t="s">
        <v>7535</v>
      </c>
    </row>
    <row r="1852" spans="1:4" ht="15" customHeight="1" x14ac:dyDescent="0.4">
      <c r="A1852" s="11" t="s">
        <v>7536</v>
      </c>
      <c r="B1852" s="11" t="s">
        <v>7537</v>
      </c>
      <c r="C1852" s="11" t="s">
        <v>7538</v>
      </c>
      <c r="D1852" s="14" t="s">
        <v>7539</v>
      </c>
    </row>
    <row r="1853" spans="1:4" ht="15" customHeight="1" x14ac:dyDescent="0.4">
      <c r="A1853" s="11" t="s">
        <v>7540</v>
      </c>
      <c r="B1853" s="11" t="s">
        <v>7541</v>
      </c>
      <c r="C1853" s="11" t="s">
        <v>7542</v>
      </c>
      <c r="D1853" s="14" t="s">
        <v>7543</v>
      </c>
    </row>
    <row r="1854" spans="1:4" ht="15" customHeight="1" x14ac:dyDescent="0.4">
      <c r="A1854" s="11" t="s">
        <v>7544</v>
      </c>
      <c r="B1854" s="11" t="s">
        <v>7545</v>
      </c>
      <c r="C1854" s="11" t="s">
        <v>7546</v>
      </c>
      <c r="D1854" s="14" t="s">
        <v>7547</v>
      </c>
    </row>
    <row r="1855" spans="1:4" ht="15" customHeight="1" x14ac:dyDescent="0.4">
      <c r="A1855" s="11" t="s">
        <v>7548</v>
      </c>
      <c r="B1855" s="11" t="s">
        <v>7549</v>
      </c>
      <c r="C1855" s="11" t="s">
        <v>7550</v>
      </c>
      <c r="D1855" s="14" t="s">
        <v>7551</v>
      </c>
    </row>
    <row r="1856" spans="1:4" ht="15" customHeight="1" x14ac:dyDescent="0.4">
      <c r="A1856" s="11" t="s">
        <v>7552</v>
      </c>
      <c r="B1856" s="11" t="s">
        <v>7553</v>
      </c>
      <c r="C1856" s="11" t="s">
        <v>7554</v>
      </c>
      <c r="D1856" s="14" t="s">
        <v>7555</v>
      </c>
    </row>
    <row r="1857" spans="1:4" ht="15" customHeight="1" x14ac:dyDescent="0.4">
      <c r="A1857" s="11" t="s">
        <v>7556</v>
      </c>
      <c r="B1857" s="11" t="s">
        <v>7557</v>
      </c>
      <c r="C1857" s="11" t="s">
        <v>7558</v>
      </c>
      <c r="D1857" s="14" t="s">
        <v>7559</v>
      </c>
    </row>
    <row r="1858" spans="1:4" ht="15" customHeight="1" x14ac:dyDescent="0.4">
      <c r="A1858" s="11" t="s">
        <v>7560</v>
      </c>
      <c r="B1858" s="11" t="s">
        <v>7561</v>
      </c>
      <c r="C1858" s="11" t="s">
        <v>7562</v>
      </c>
      <c r="D1858" s="14" t="s">
        <v>7563</v>
      </c>
    </row>
    <row r="1859" spans="1:4" ht="15" customHeight="1" x14ac:dyDescent="0.4">
      <c r="A1859" s="11" t="s">
        <v>7564</v>
      </c>
      <c r="B1859" s="11" t="s">
        <v>7565</v>
      </c>
      <c r="C1859" s="11" t="s">
        <v>7566</v>
      </c>
      <c r="D1859" s="14" t="s">
        <v>7567</v>
      </c>
    </row>
    <row r="1860" spans="1:4" ht="15" customHeight="1" x14ac:dyDescent="0.4">
      <c r="A1860" s="11" t="s">
        <v>7568</v>
      </c>
      <c r="B1860" s="11" t="s">
        <v>7569</v>
      </c>
      <c r="C1860" s="11" t="s">
        <v>7570</v>
      </c>
      <c r="D1860" s="14" t="s">
        <v>7571</v>
      </c>
    </row>
    <row r="1861" spans="1:4" ht="15" customHeight="1" x14ac:dyDescent="0.4">
      <c r="A1861" s="11" t="s">
        <v>7572</v>
      </c>
      <c r="B1861" s="11" t="s">
        <v>7573</v>
      </c>
      <c r="C1861" s="11" t="s">
        <v>7574</v>
      </c>
      <c r="D1861" s="14" t="s">
        <v>7575</v>
      </c>
    </row>
    <row r="1862" spans="1:4" ht="15" customHeight="1" x14ac:dyDescent="0.4">
      <c r="A1862" s="11" t="s">
        <v>7576</v>
      </c>
      <c r="B1862" s="11" t="s">
        <v>7577</v>
      </c>
      <c r="C1862" s="11" t="s">
        <v>7578</v>
      </c>
      <c r="D1862" s="14" t="s">
        <v>7579</v>
      </c>
    </row>
    <row r="1863" spans="1:4" ht="15" customHeight="1" x14ac:dyDescent="0.4">
      <c r="A1863" s="11" t="s">
        <v>7580</v>
      </c>
      <c r="B1863" s="11" t="s">
        <v>7581</v>
      </c>
      <c r="C1863" s="11" t="s">
        <v>7582</v>
      </c>
      <c r="D1863" s="14" t="s">
        <v>7583</v>
      </c>
    </row>
    <row r="1864" spans="1:4" ht="15" customHeight="1" x14ac:dyDescent="0.4">
      <c r="A1864" s="11" t="s">
        <v>7584</v>
      </c>
      <c r="B1864" s="11" t="s">
        <v>7585</v>
      </c>
      <c r="C1864" s="11" t="s">
        <v>7586</v>
      </c>
      <c r="D1864" s="14" t="s">
        <v>7587</v>
      </c>
    </row>
    <row r="1865" spans="1:4" ht="15" customHeight="1" x14ac:dyDescent="0.4">
      <c r="A1865" s="11" t="s">
        <v>7588</v>
      </c>
      <c r="B1865" s="11" t="s">
        <v>7589</v>
      </c>
      <c r="C1865" s="11" t="s">
        <v>7590</v>
      </c>
      <c r="D1865" s="14" t="s">
        <v>7591</v>
      </c>
    </row>
    <row r="1866" spans="1:4" ht="15" customHeight="1" x14ac:dyDescent="0.4">
      <c r="A1866" s="11" t="s">
        <v>7592</v>
      </c>
      <c r="B1866" s="11" t="s">
        <v>7593</v>
      </c>
      <c r="C1866" s="11" t="s">
        <v>7594</v>
      </c>
      <c r="D1866" s="14" t="s">
        <v>7595</v>
      </c>
    </row>
    <row r="1867" spans="1:4" ht="15" customHeight="1" x14ac:dyDescent="0.4">
      <c r="A1867" s="11" t="s">
        <v>7596</v>
      </c>
      <c r="B1867" s="11" t="s">
        <v>7597</v>
      </c>
      <c r="C1867" s="11" t="s">
        <v>7598</v>
      </c>
      <c r="D1867" s="14" t="s">
        <v>7599</v>
      </c>
    </row>
    <row r="1868" spans="1:4" ht="15" customHeight="1" x14ac:dyDescent="0.4">
      <c r="A1868" s="11" t="s">
        <v>7600</v>
      </c>
      <c r="B1868" s="11" t="s">
        <v>7601</v>
      </c>
      <c r="C1868" s="11" t="s">
        <v>7602</v>
      </c>
      <c r="D1868" s="14" t="s">
        <v>7603</v>
      </c>
    </row>
    <row r="1869" spans="1:4" ht="15" customHeight="1" x14ac:dyDescent="0.4">
      <c r="A1869" s="11" t="s">
        <v>7604</v>
      </c>
      <c r="B1869" s="11" t="s">
        <v>7605</v>
      </c>
      <c r="C1869" s="11" t="s">
        <v>7606</v>
      </c>
      <c r="D1869" s="14" t="s">
        <v>7607</v>
      </c>
    </row>
    <row r="1870" spans="1:4" ht="15" customHeight="1" x14ac:dyDescent="0.4">
      <c r="A1870" s="11" t="s">
        <v>7608</v>
      </c>
      <c r="B1870" s="11" t="s">
        <v>7609</v>
      </c>
      <c r="C1870" s="11" t="s">
        <v>7610</v>
      </c>
      <c r="D1870" s="14" t="s">
        <v>7611</v>
      </c>
    </row>
    <row r="1871" spans="1:4" ht="15" customHeight="1" x14ac:dyDescent="0.4">
      <c r="A1871" s="11" t="s">
        <v>7612</v>
      </c>
      <c r="B1871" s="11" t="s">
        <v>7613</v>
      </c>
      <c r="C1871" s="11" t="s">
        <v>7614</v>
      </c>
      <c r="D1871" s="14" t="s">
        <v>7615</v>
      </c>
    </row>
    <row r="1872" spans="1:4" ht="15" customHeight="1" x14ac:dyDescent="0.4">
      <c r="A1872" s="11" t="s">
        <v>7616</v>
      </c>
      <c r="B1872" s="11" t="s">
        <v>7617</v>
      </c>
      <c r="C1872" s="11" t="s">
        <v>7618</v>
      </c>
      <c r="D1872" s="14" t="s">
        <v>7619</v>
      </c>
    </row>
    <row r="1873" spans="1:4" ht="15" customHeight="1" x14ac:dyDescent="0.4">
      <c r="A1873" s="11" t="s">
        <v>7620</v>
      </c>
      <c r="B1873" s="11" t="s">
        <v>7621</v>
      </c>
      <c r="C1873" s="11" t="s">
        <v>7622</v>
      </c>
      <c r="D1873" s="14" t="s">
        <v>7623</v>
      </c>
    </row>
    <row r="1874" spans="1:4" ht="15" customHeight="1" x14ac:dyDescent="0.4">
      <c r="A1874" s="11" t="s">
        <v>7624</v>
      </c>
      <c r="B1874" s="11" t="s">
        <v>7625</v>
      </c>
      <c r="C1874" s="11" t="s">
        <v>7626</v>
      </c>
      <c r="D1874" s="14" t="s">
        <v>7627</v>
      </c>
    </row>
    <row r="1875" spans="1:4" ht="15" customHeight="1" x14ac:dyDescent="0.4">
      <c r="A1875" s="11" t="s">
        <v>7628</v>
      </c>
      <c r="B1875" s="11" t="s">
        <v>7629</v>
      </c>
      <c r="C1875" s="11" t="s">
        <v>7630</v>
      </c>
      <c r="D1875" s="14" t="s">
        <v>7631</v>
      </c>
    </row>
    <row r="1876" spans="1:4" ht="15" customHeight="1" x14ac:dyDescent="0.4">
      <c r="A1876" s="11" t="s">
        <v>7632</v>
      </c>
      <c r="B1876" s="11" t="s">
        <v>7633</v>
      </c>
      <c r="C1876" s="11" t="s">
        <v>7634</v>
      </c>
      <c r="D1876" s="14" t="s">
        <v>7635</v>
      </c>
    </row>
    <row r="1877" spans="1:4" ht="15" customHeight="1" x14ac:dyDescent="0.4">
      <c r="A1877" s="11" t="s">
        <v>7636</v>
      </c>
      <c r="B1877" s="11" t="s">
        <v>7637</v>
      </c>
      <c r="C1877" s="11" t="s">
        <v>7638</v>
      </c>
      <c r="D1877" s="14" t="s">
        <v>7639</v>
      </c>
    </row>
    <row r="1878" spans="1:4" ht="15" customHeight="1" x14ac:dyDescent="0.4">
      <c r="A1878" s="11" t="s">
        <v>7640</v>
      </c>
      <c r="B1878" s="11" t="s">
        <v>7641</v>
      </c>
      <c r="C1878" s="11" t="s">
        <v>7642</v>
      </c>
      <c r="D1878" s="14" t="s">
        <v>7643</v>
      </c>
    </row>
    <row r="1879" spans="1:4" ht="15" customHeight="1" x14ac:dyDescent="0.4">
      <c r="A1879" s="11" t="s">
        <v>7644</v>
      </c>
      <c r="B1879" s="11" t="s">
        <v>7645</v>
      </c>
      <c r="C1879" s="11" t="s">
        <v>7646</v>
      </c>
      <c r="D1879" s="14" t="s">
        <v>7647</v>
      </c>
    </row>
    <row r="1880" spans="1:4" ht="15" customHeight="1" x14ac:dyDescent="0.4">
      <c r="A1880" s="11" t="s">
        <v>7648</v>
      </c>
      <c r="B1880" s="11" t="s">
        <v>7649</v>
      </c>
      <c r="C1880" s="11" t="s">
        <v>7650</v>
      </c>
      <c r="D1880" s="14" t="s">
        <v>7651</v>
      </c>
    </row>
    <row r="1881" spans="1:4" ht="15" customHeight="1" x14ac:dyDescent="0.4">
      <c r="A1881" s="11" t="s">
        <v>7652</v>
      </c>
      <c r="B1881" s="11" t="s">
        <v>7653</v>
      </c>
      <c r="C1881" s="11" t="s">
        <v>7654</v>
      </c>
      <c r="D1881" s="14" t="s">
        <v>7655</v>
      </c>
    </row>
    <row r="1882" spans="1:4" ht="15" customHeight="1" x14ac:dyDescent="0.4">
      <c r="A1882" s="11" t="s">
        <v>7656</v>
      </c>
      <c r="B1882" s="11" t="s">
        <v>7657</v>
      </c>
      <c r="C1882" s="11" t="s">
        <v>7658</v>
      </c>
      <c r="D1882" s="14" t="s">
        <v>7659</v>
      </c>
    </row>
    <row r="1883" spans="1:4" ht="15" customHeight="1" x14ac:dyDescent="0.4">
      <c r="A1883" s="11" t="s">
        <v>7660</v>
      </c>
      <c r="B1883" s="11" t="s">
        <v>7661</v>
      </c>
      <c r="C1883" s="11" t="s">
        <v>7662</v>
      </c>
      <c r="D1883" s="14" t="s">
        <v>7663</v>
      </c>
    </row>
    <row r="1884" spans="1:4" ht="15" customHeight="1" x14ac:dyDescent="0.4">
      <c r="A1884" s="11" t="s">
        <v>7664</v>
      </c>
      <c r="B1884" s="11" t="s">
        <v>7665</v>
      </c>
      <c r="C1884" s="11" t="s">
        <v>7666</v>
      </c>
      <c r="D1884" s="14" t="s">
        <v>7667</v>
      </c>
    </row>
    <row r="1885" spans="1:4" ht="15" customHeight="1" x14ac:dyDescent="0.4">
      <c r="A1885" s="11" t="s">
        <v>7668</v>
      </c>
      <c r="B1885" s="11" t="s">
        <v>7669</v>
      </c>
      <c r="C1885" s="11" t="s">
        <v>7670</v>
      </c>
      <c r="D1885" s="14" t="s">
        <v>7671</v>
      </c>
    </row>
    <row r="1886" spans="1:4" ht="15" customHeight="1" x14ac:dyDescent="0.4">
      <c r="A1886" s="11" t="s">
        <v>7672</v>
      </c>
      <c r="B1886" s="11" t="s">
        <v>7673</v>
      </c>
      <c r="C1886" s="11" t="s">
        <v>7674</v>
      </c>
      <c r="D1886" s="14" t="s">
        <v>7675</v>
      </c>
    </row>
    <row r="1887" spans="1:4" ht="15" customHeight="1" x14ac:dyDescent="0.4">
      <c r="A1887" s="11" t="s">
        <v>7676</v>
      </c>
      <c r="B1887" s="11" t="s">
        <v>7677</v>
      </c>
      <c r="C1887" s="11" t="s">
        <v>7678</v>
      </c>
      <c r="D1887" s="14" t="s">
        <v>7679</v>
      </c>
    </row>
    <row r="1888" spans="1:4" ht="15" customHeight="1" x14ac:dyDescent="0.4">
      <c r="A1888" s="11" t="s">
        <v>7680</v>
      </c>
      <c r="B1888" s="11" t="s">
        <v>7681</v>
      </c>
      <c r="C1888" s="11" t="s">
        <v>7682</v>
      </c>
      <c r="D1888" s="14" t="s">
        <v>7683</v>
      </c>
    </row>
    <row r="1889" spans="1:4" ht="15" customHeight="1" x14ac:dyDescent="0.4">
      <c r="A1889" s="11" t="s">
        <v>7684</v>
      </c>
      <c r="B1889" s="11" t="s">
        <v>7685</v>
      </c>
      <c r="C1889" s="11" t="s">
        <v>7686</v>
      </c>
      <c r="D1889" s="14" t="s">
        <v>7687</v>
      </c>
    </row>
    <row r="1890" spans="1:4" ht="15" customHeight="1" x14ac:dyDescent="0.4">
      <c r="A1890" s="11" t="s">
        <v>7688</v>
      </c>
      <c r="B1890" s="11" t="s">
        <v>7689</v>
      </c>
      <c r="C1890" s="11" t="s">
        <v>7690</v>
      </c>
      <c r="D1890" s="14" t="s">
        <v>7691</v>
      </c>
    </row>
    <row r="1891" spans="1:4" ht="15" customHeight="1" x14ac:dyDescent="0.4">
      <c r="A1891" s="11" t="s">
        <v>7692</v>
      </c>
      <c r="B1891" s="11" t="s">
        <v>7693</v>
      </c>
      <c r="C1891" s="11" t="s">
        <v>7694</v>
      </c>
      <c r="D1891" s="14" t="s">
        <v>7695</v>
      </c>
    </row>
    <row r="1892" spans="1:4" ht="15" customHeight="1" x14ac:dyDescent="0.4">
      <c r="A1892" s="11" t="s">
        <v>7696</v>
      </c>
      <c r="B1892" s="11" t="s">
        <v>7697</v>
      </c>
      <c r="C1892" s="11" t="s">
        <v>7698</v>
      </c>
      <c r="D1892" s="14" t="s">
        <v>7699</v>
      </c>
    </row>
    <row r="1893" spans="1:4" ht="15" customHeight="1" x14ac:dyDescent="0.4">
      <c r="A1893" s="11" t="s">
        <v>7700</v>
      </c>
      <c r="B1893" s="11" t="s">
        <v>7701</v>
      </c>
      <c r="C1893" s="11" t="s">
        <v>7702</v>
      </c>
      <c r="D1893" s="14" t="s">
        <v>7703</v>
      </c>
    </row>
    <row r="1894" spans="1:4" ht="15" customHeight="1" x14ac:dyDescent="0.4">
      <c r="A1894" s="11" t="s">
        <v>7704</v>
      </c>
      <c r="B1894" s="11" t="s">
        <v>7705</v>
      </c>
      <c r="C1894" s="11" t="s">
        <v>7706</v>
      </c>
      <c r="D1894" s="14" t="s">
        <v>7707</v>
      </c>
    </row>
    <row r="1895" spans="1:4" ht="15" customHeight="1" x14ac:dyDescent="0.4">
      <c r="A1895" s="11" t="s">
        <v>7708</v>
      </c>
      <c r="B1895" s="11" t="s">
        <v>7709</v>
      </c>
      <c r="C1895" s="11" t="s">
        <v>7710</v>
      </c>
      <c r="D1895" s="14" t="s">
        <v>7711</v>
      </c>
    </row>
    <row r="1896" spans="1:4" ht="15" customHeight="1" x14ac:dyDescent="0.4">
      <c r="A1896" s="11" t="s">
        <v>7712</v>
      </c>
      <c r="B1896" s="11" t="s">
        <v>7713</v>
      </c>
      <c r="C1896" s="11" t="s">
        <v>7714</v>
      </c>
      <c r="D1896" s="14" t="s">
        <v>7715</v>
      </c>
    </row>
    <row r="1897" spans="1:4" ht="15" customHeight="1" x14ac:dyDescent="0.4">
      <c r="A1897" s="11" t="s">
        <v>7716</v>
      </c>
      <c r="B1897" s="11" t="s">
        <v>7717</v>
      </c>
      <c r="C1897" s="11" t="s">
        <v>7718</v>
      </c>
      <c r="D1897" s="14" t="s">
        <v>7719</v>
      </c>
    </row>
    <row r="1898" spans="1:4" ht="15" customHeight="1" x14ac:dyDescent="0.4">
      <c r="A1898" s="11" t="s">
        <v>7720</v>
      </c>
      <c r="B1898" s="11" t="s">
        <v>7721</v>
      </c>
      <c r="C1898" s="11" t="s">
        <v>7722</v>
      </c>
      <c r="D1898" s="14" t="s">
        <v>7723</v>
      </c>
    </row>
    <row r="1899" spans="1:4" ht="15" customHeight="1" x14ac:dyDescent="0.4">
      <c r="A1899" s="11" t="s">
        <v>7724</v>
      </c>
      <c r="B1899" s="11" t="s">
        <v>7725</v>
      </c>
      <c r="C1899" s="11" t="s">
        <v>7726</v>
      </c>
      <c r="D1899" s="14" t="s">
        <v>7727</v>
      </c>
    </row>
    <row r="1900" spans="1:4" ht="15" customHeight="1" x14ac:dyDescent="0.4">
      <c r="A1900" s="11" t="s">
        <v>7728</v>
      </c>
      <c r="B1900" s="11" t="s">
        <v>7729</v>
      </c>
      <c r="C1900" s="11" t="s">
        <v>7730</v>
      </c>
      <c r="D1900" s="14" t="s">
        <v>7731</v>
      </c>
    </row>
    <row r="1901" spans="1:4" ht="15" customHeight="1" x14ac:dyDescent="0.4">
      <c r="A1901" s="11" t="s">
        <v>7732</v>
      </c>
      <c r="B1901" s="11" t="s">
        <v>7733</v>
      </c>
      <c r="C1901" s="11" t="s">
        <v>7734</v>
      </c>
      <c r="D1901" s="14" t="s">
        <v>7735</v>
      </c>
    </row>
    <row r="1902" spans="1:4" ht="15" customHeight="1" x14ac:dyDescent="0.4">
      <c r="A1902" s="11" t="s">
        <v>7736</v>
      </c>
      <c r="B1902" s="11" t="s">
        <v>7737</v>
      </c>
      <c r="C1902" s="11" t="s">
        <v>7738</v>
      </c>
      <c r="D1902" s="14" t="s">
        <v>7739</v>
      </c>
    </row>
    <row r="1903" spans="1:4" ht="15" customHeight="1" x14ac:dyDescent="0.4">
      <c r="A1903" s="11" t="s">
        <v>7740</v>
      </c>
      <c r="B1903" s="11" t="s">
        <v>7741</v>
      </c>
      <c r="C1903" s="11" t="s">
        <v>7742</v>
      </c>
      <c r="D1903" s="14" t="s">
        <v>7743</v>
      </c>
    </row>
    <row r="1904" spans="1:4" ht="15" customHeight="1" x14ac:dyDescent="0.4">
      <c r="A1904" s="11" t="s">
        <v>7744</v>
      </c>
      <c r="B1904" s="11" t="s">
        <v>7745</v>
      </c>
      <c r="C1904" s="11" t="s">
        <v>7746</v>
      </c>
      <c r="D1904" s="14" t="s">
        <v>7747</v>
      </c>
    </row>
    <row r="1905" spans="1:4" ht="15" customHeight="1" x14ac:dyDescent="0.4">
      <c r="A1905" s="11" t="s">
        <v>7748</v>
      </c>
      <c r="B1905" s="11" t="s">
        <v>7749</v>
      </c>
      <c r="C1905" s="11" t="s">
        <v>7750</v>
      </c>
      <c r="D1905" s="14" t="s">
        <v>7751</v>
      </c>
    </row>
    <row r="1906" spans="1:4" ht="15" customHeight="1" x14ac:dyDescent="0.4">
      <c r="A1906" s="11" t="s">
        <v>7752</v>
      </c>
      <c r="B1906" s="11" t="s">
        <v>7753</v>
      </c>
      <c r="C1906" s="11" t="s">
        <v>7754</v>
      </c>
      <c r="D1906" s="14" t="s">
        <v>7755</v>
      </c>
    </row>
    <row r="1907" spans="1:4" ht="15" customHeight="1" x14ac:dyDescent="0.4">
      <c r="A1907" s="11" t="s">
        <v>7756</v>
      </c>
      <c r="B1907" s="11" t="s">
        <v>7757</v>
      </c>
      <c r="C1907" s="11" t="s">
        <v>7758</v>
      </c>
      <c r="D1907" s="14" t="s">
        <v>7759</v>
      </c>
    </row>
    <row r="1908" spans="1:4" ht="15" customHeight="1" x14ac:dyDescent="0.4">
      <c r="A1908" s="11" t="s">
        <v>7760</v>
      </c>
      <c r="B1908" s="11" t="s">
        <v>7761</v>
      </c>
      <c r="C1908" s="11" t="s">
        <v>7762</v>
      </c>
      <c r="D1908" s="14" t="s">
        <v>7763</v>
      </c>
    </row>
    <row r="1909" spans="1:4" ht="15" customHeight="1" x14ac:dyDescent="0.4">
      <c r="A1909" s="11" t="s">
        <v>7764</v>
      </c>
      <c r="B1909" s="11" t="s">
        <v>7765</v>
      </c>
      <c r="C1909" s="11" t="s">
        <v>7766</v>
      </c>
      <c r="D1909" s="14" t="s">
        <v>7763</v>
      </c>
    </row>
    <row r="1910" spans="1:4" ht="15" customHeight="1" x14ac:dyDescent="0.4">
      <c r="A1910" s="11" t="s">
        <v>7767</v>
      </c>
      <c r="B1910" s="11" t="s">
        <v>7768</v>
      </c>
      <c r="C1910" s="11" t="s">
        <v>7769</v>
      </c>
      <c r="D1910" s="14" t="s">
        <v>7770</v>
      </c>
    </row>
    <row r="1911" spans="1:4" ht="15" customHeight="1" x14ac:dyDescent="0.4">
      <c r="A1911" s="11" t="s">
        <v>7771</v>
      </c>
      <c r="B1911" s="11" t="s">
        <v>7772</v>
      </c>
      <c r="C1911" s="11" t="s">
        <v>7773</v>
      </c>
      <c r="D1911" s="14" t="s">
        <v>7774</v>
      </c>
    </row>
    <row r="1912" spans="1:4" ht="15" customHeight="1" x14ac:dyDescent="0.4">
      <c r="A1912" s="11" t="s">
        <v>7775</v>
      </c>
      <c r="B1912" s="11" t="s">
        <v>7776</v>
      </c>
      <c r="C1912" s="11" t="s">
        <v>7777</v>
      </c>
      <c r="D1912" s="14" t="s">
        <v>7778</v>
      </c>
    </row>
    <row r="1913" spans="1:4" ht="15" customHeight="1" x14ac:dyDescent="0.4">
      <c r="A1913" s="11" t="s">
        <v>7779</v>
      </c>
      <c r="B1913" s="11" t="s">
        <v>7780</v>
      </c>
      <c r="C1913" s="11" t="s">
        <v>7781</v>
      </c>
      <c r="D1913" s="14" t="s">
        <v>7782</v>
      </c>
    </row>
    <row r="1914" spans="1:4" ht="15" customHeight="1" x14ac:dyDescent="0.4">
      <c r="A1914" s="11" t="s">
        <v>7783</v>
      </c>
      <c r="B1914" s="11" t="s">
        <v>7784</v>
      </c>
      <c r="C1914" s="11" t="s">
        <v>7785</v>
      </c>
      <c r="D1914" s="14" t="s">
        <v>7786</v>
      </c>
    </row>
    <row r="1915" spans="1:4" ht="15" customHeight="1" x14ac:dyDescent="0.4">
      <c r="A1915" s="11" t="s">
        <v>7787</v>
      </c>
      <c r="B1915" s="11" t="s">
        <v>7788</v>
      </c>
      <c r="C1915" s="11" t="s">
        <v>7789</v>
      </c>
      <c r="D1915" s="14" t="s">
        <v>7790</v>
      </c>
    </row>
    <row r="1916" spans="1:4" ht="15" customHeight="1" x14ac:dyDescent="0.4">
      <c r="A1916" s="11" t="s">
        <v>7791</v>
      </c>
      <c r="B1916" s="11" t="s">
        <v>7792</v>
      </c>
      <c r="C1916" s="11" t="s">
        <v>7793</v>
      </c>
      <c r="D1916" s="14" t="s">
        <v>7794</v>
      </c>
    </row>
    <row r="1917" spans="1:4" ht="15" customHeight="1" x14ac:dyDescent="0.4">
      <c r="A1917" s="11" t="s">
        <v>7795</v>
      </c>
      <c r="B1917" s="11" t="s">
        <v>7796</v>
      </c>
      <c r="C1917" s="11" t="s">
        <v>7797</v>
      </c>
      <c r="D1917" s="14" t="s">
        <v>7798</v>
      </c>
    </row>
    <row r="1918" spans="1:4" ht="15" customHeight="1" x14ac:dyDescent="0.4">
      <c r="A1918" s="11" t="s">
        <v>7799</v>
      </c>
      <c r="B1918" s="11" t="s">
        <v>7800</v>
      </c>
      <c r="C1918" s="11" t="s">
        <v>7801</v>
      </c>
      <c r="D1918" s="14" t="s">
        <v>7802</v>
      </c>
    </row>
    <row r="1919" spans="1:4" ht="15" customHeight="1" x14ac:dyDescent="0.4">
      <c r="A1919" s="11" t="s">
        <v>7803</v>
      </c>
      <c r="B1919" s="11" t="s">
        <v>7804</v>
      </c>
      <c r="C1919" s="11" t="s">
        <v>7805</v>
      </c>
      <c r="D1919" s="14" t="s">
        <v>7806</v>
      </c>
    </row>
    <row r="1920" spans="1:4" ht="15" customHeight="1" x14ac:dyDescent="0.4">
      <c r="A1920" s="11" t="s">
        <v>7807</v>
      </c>
      <c r="B1920" s="11" t="s">
        <v>7808</v>
      </c>
      <c r="C1920" s="11" t="s">
        <v>7809</v>
      </c>
      <c r="D1920" s="14" t="s">
        <v>7810</v>
      </c>
    </row>
    <row r="1921" spans="1:4" ht="15" customHeight="1" x14ac:dyDescent="0.4">
      <c r="A1921" s="11" t="s">
        <v>7811</v>
      </c>
      <c r="B1921" s="11" t="s">
        <v>7812</v>
      </c>
      <c r="C1921" s="11" t="s">
        <v>7813</v>
      </c>
      <c r="D1921" s="14" t="s">
        <v>7814</v>
      </c>
    </row>
    <row r="1922" spans="1:4" ht="15" customHeight="1" x14ac:dyDescent="0.4">
      <c r="A1922" s="11" t="s">
        <v>7815</v>
      </c>
      <c r="B1922" s="11" t="s">
        <v>7816</v>
      </c>
      <c r="C1922" s="11" t="s">
        <v>7817</v>
      </c>
      <c r="D1922" s="14" t="s">
        <v>7818</v>
      </c>
    </row>
    <row r="1923" spans="1:4" ht="15" customHeight="1" x14ac:dyDescent="0.4">
      <c r="A1923" s="11" t="s">
        <v>7819</v>
      </c>
      <c r="B1923" s="11" t="s">
        <v>7820</v>
      </c>
      <c r="C1923" s="11" t="s">
        <v>7821</v>
      </c>
      <c r="D1923" s="14" t="s">
        <v>7822</v>
      </c>
    </row>
    <row r="1924" spans="1:4" ht="15" customHeight="1" x14ac:dyDescent="0.4">
      <c r="A1924" s="11" t="s">
        <v>7823</v>
      </c>
      <c r="B1924" s="11" t="s">
        <v>7824</v>
      </c>
      <c r="C1924" s="11" t="s">
        <v>7825</v>
      </c>
      <c r="D1924" s="14" t="s">
        <v>7826</v>
      </c>
    </row>
    <row r="1925" spans="1:4" ht="15" customHeight="1" x14ac:dyDescent="0.4">
      <c r="A1925" s="11" t="s">
        <v>7827</v>
      </c>
      <c r="B1925" s="11" t="s">
        <v>7828</v>
      </c>
      <c r="C1925" s="11" t="s">
        <v>7829</v>
      </c>
      <c r="D1925" s="14" t="s">
        <v>7830</v>
      </c>
    </row>
    <row r="1926" spans="1:4" ht="15" customHeight="1" x14ac:dyDescent="0.4">
      <c r="A1926" s="11" t="s">
        <v>7831</v>
      </c>
      <c r="B1926" s="11" t="s">
        <v>7832</v>
      </c>
      <c r="C1926" s="11" t="s">
        <v>7833</v>
      </c>
      <c r="D1926" s="14" t="s">
        <v>7834</v>
      </c>
    </row>
    <row r="1927" spans="1:4" ht="15" customHeight="1" x14ac:dyDescent="0.4">
      <c r="A1927" s="11" t="s">
        <v>7835</v>
      </c>
      <c r="B1927" s="11" t="s">
        <v>7836</v>
      </c>
      <c r="C1927" s="11" t="s">
        <v>7837</v>
      </c>
      <c r="D1927" s="14" t="s">
        <v>7838</v>
      </c>
    </row>
    <row r="1928" spans="1:4" ht="15" customHeight="1" x14ac:dyDescent="0.4">
      <c r="A1928" s="11" t="s">
        <v>7839</v>
      </c>
      <c r="B1928" s="11" t="s">
        <v>7840</v>
      </c>
      <c r="C1928" s="11" t="s">
        <v>7841</v>
      </c>
      <c r="D1928" s="14" t="s">
        <v>7842</v>
      </c>
    </row>
    <row r="1929" spans="1:4" ht="15" customHeight="1" x14ac:dyDescent="0.4">
      <c r="A1929" s="11" t="s">
        <v>7843</v>
      </c>
      <c r="B1929" s="11" t="s">
        <v>7844</v>
      </c>
      <c r="C1929" s="11" t="s">
        <v>7845</v>
      </c>
      <c r="D1929" s="14" t="s">
        <v>7846</v>
      </c>
    </row>
    <row r="1930" spans="1:4" ht="15" customHeight="1" x14ac:dyDescent="0.4">
      <c r="A1930" s="11" t="s">
        <v>7847</v>
      </c>
      <c r="B1930" s="11" t="s">
        <v>7848</v>
      </c>
      <c r="C1930" s="11" t="s">
        <v>7849</v>
      </c>
      <c r="D1930" s="14" t="s">
        <v>7850</v>
      </c>
    </row>
    <row r="1931" spans="1:4" ht="15" customHeight="1" x14ac:dyDescent="0.4">
      <c r="A1931" s="11" t="s">
        <v>7851</v>
      </c>
      <c r="B1931" s="11" t="s">
        <v>7852</v>
      </c>
      <c r="C1931" s="11" t="s">
        <v>7853</v>
      </c>
      <c r="D1931" s="14" t="s">
        <v>7854</v>
      </c>
    </row>
    <row r="1932" spans="1:4" ht="15" customHeight="1" x14ac:dyDescent="0.4">
      <c r="A1932" s="11" t="s">
        <v>7855</v>
      </c>
      <c r="B1932" s="11" t="s">
        <v>7856</v>
      </c>
      <c r="C1932" s="11" t="s">
        <v>7857</v>
      </c>
      <c r="D1932" s="14" t="s">
        <v>7858</v>
      </c>
    </row>
    <row r="1933" spans="1:4" ht="15" customHeight="1" x14ac:dyDescent="0.4">
      <c r="A1933" s="11" t="s">
        <v>7859</v>
      </c>
      <c r="B1933" s="11" t="s">
        <v>7860</v>
      </c>
      <c r="C1933" s="11" t="s">
        <v>7861</v>
      </c>
      <c r="D1933" s="14" t="s">
        <v>7862</v>
      </c>
    </row>
    <row r="1934" spans="1:4" ht="15" customHeight="1" x14ac:dyDescent="0.4">
      <c r="A1934" s="11" t="s">
        <v>7863</v>
      </c>
      <c r="B1934" s="11" t="s">
        <v>7864</v>
      </c>
      <c r="C1934" s="11" t="s">
        <v>7865</v>
      </c>
      <c r="D1934" s="14" t="s">
        <v>7866</v>
      </c>
    </row>
    <row r="1935" spans="1:4" ht="15" customHeight="1" x14ac:dyDescent="0.4">
      <c r="A1935" s="11" t="s">
        <v>7867</v>
      </c>
      <c r="B1935" s="11" t="s">
        <v>7868</v>
      </c>
      <c r="C1935" s="11" t="s">
        <v>7869</v>
      </c>
      <c r="D1935" s="14" t="s">
        <v>7870</v>
      </c>
    </row>
    <row r="1936" spans="1:4" ht="15" customHeight="1" x14ac:dyDescent="0.4">
      <c r="A1936" s="11" t="s">
        <v>7871</v>
      </c>
      <c r="B1936" s="11" t="s">
        <v>7872</v>
      </c>
      <c r="C1936" s="11" t="s">
        <v>7873</v>
      </c>
      <c r="D1936" s="14" t="s">
        <v>7874</v>
      </c>
    </row>
    <row r="1937" spans="1:4" ht="15" customHeight="1" x14ac:dyDescent="0.4">
      <c r="A1937" s="11" t="s">
        <v>7875</v>
      </c>
      <c r="B1937" s="11" t="s">
        <v>7876</v>
      </c>
      <c r="C1937" s="11" t="s">
        <v>7877</v>
      </c>
      <c r="D1937" s="14" t="s">
        <v>7878</v>
      </c>
    </row>
    <row r="1938" spans="1:4" ht="15" customHeight="1" x14ac:dyDescent="0.4">
      <c r="A1938" s="11" t="s">
        <v>7879</v>
      </c>
      <c r="B1938" s="11" t="s">
        <v>7880</v>
      </c>
      <c r="C1938" s="11" t="s">
        <v>7881</v>
      </c>
      <c r="D1938" s="14" t="s">
        <v>7882</v>
      </c>
    </row>
    <row r="1939" spans="1:4" ht="15" customHeight="1" x14ac:dyDescent="0.4">
      <c r="A1939" s="11" t="s">
        <v>7883</v>
      </c>
      <c r="B1939" s="11" t="s">
        <v>7884</v>
      </c>
      <c r="C1939" s="11" t="s">
        <v>7885</v>
      </c>
      <c r="D1939" s="14" t="s">
        <v>7886</v>
      </c>
    </row>
    <row r="1940" spans="1:4" ht="15" customHeight="1" x14ac:dyDescent="0.4">
      <c r="A1940" s="11" t="s">
        <v>7887</v>
      </c>
      <c r="B1940" s="11" t="s">
        <v>7888</v>
      </c>
      <c r="C1940" s="11" t="s">
        <v>7889</v>
      </c>
      <c r="D1940" s="14" t="s">
        <v>7890</v>
      </c>
    </row>
    <row r="1941" spans="1:4" ht="15" customHeight="1" x14ac:dyDescent="0.4">
      <c r="A1941" s="11" t="s">
        <v>7891</v>
      </c>
      <c r="B1941" s="11" t="s">
        <v>7892</v>
      </c>
      <c r="C1941" s="11" t="s">
        <v>7893</v>
      </c>
      <c r="D1941" s="14" t="s">
        <v>7894</v>
      </c>
    </row>
    <row r="1942" spans="1:4" ht="15" customHeight="1" x14ac:dyDescent="0.4">
      <c r="A1942" s="11" t="s">
        <v>7895</v>
      </c>
      <c r="B1942" s="11" t="s">
        <v>7896</v>
      </c>
      <c r="C1942" s="11" t="s">
        <v>7897</v>
      </c>
      <c r="D1942" s="14" t="s">
        <v>7898</v>
      </c>
    </row>
    <row r="1943" spans="1:4" ht="15" customHeight="1" x14ac:dyDescent="0.4">
      <c r="A1943" s="11" t="s">
        <v>7899</v>
      </c>
      <c r="B1943" s="11" t="s">
        <v>7900</v>
      </c>
      <c r="C1943" s="11" t="s">
        <v>7901</v>
      </c>
      <c r="D1943" s="14" t="s">
        <v>7902</v>
      </c>
    </row>
    <row r="1944" spans="1:4" ht="15" customHeight="1" x14ac:dyDescent="0.4">
      <c r="A1944" s="11" t="s">
        <v>7903</v>
      </c>
      <c r="B1944" s="11" t="s">
        <v>7904</v>
      </c>
      <c r="C1944" s="11" t="s">
        <v>7905</v>
      </c>
      <c r="D1944" s="14" t="s">
        <v>7906</v>
      </c>
    </row>
    <row r="1945" spans="1:4" ht="15" customHeight="1" x14ac:dyDescent="0.4">
      <c r="A1945" s="11" t="s">
        <v>7907</v>
      </c>
      <c r="B1945" s="11" t="s">
        <v>7908</v>
      </c>
      <c r="C1945" s="11" t="s">
        <v>7909</v>
      </c>
      <c r="D1945" s="14" t="s">
        <v>7910</v>
      </c>
    </row>
    <row r="1946" spans="1:4" ht="15" customHeight="1" x14ac:dyDescent="0.4">
      <c r="A1946" s="11" t="s">
        <v>7911</v>
      </c>
      <c r="B1946" s="11" t="s">
        <v>7912</v>
      </c>
      <c r="C1946" s="11" t="s">
        <v>7913</v>
      </c>
      <c r="D1946" s="14" t="s">
        <v>7914</v>
      </c>
    </row>
    <row r="1947" spans="1:4" ht="15" customHeight="1" x14ac:dyDescent="0.4">
      <c r="A1947" s="11" t="s">
        <v>7915</v>
      </c>
      <c r="B1947" s="11" t="s">
        <v>7916</v>
      </c>
      <c r="C1947" s="11" t="s">
        <v>7917</v>
      </c>
      <c r="D1947" s="14" t="s">
        <v>7918</v>
      </c>
    </row>
    <row r="1948" spans="1:4" ht="15" customHeight="1" x14ac:dyDescent="0.4">
      <c r="A1948" s="11" t="s">
        <v>7919</v>
      </c>
      <c r="B1948" s="11" t="s">
        <v>7920</v>
      </c>
      <c r="C1948" s="11" t="s">
        <v>7921</v>
      </c>
      <c r="D1948" s="14" t="s">
        <v>7922</v>
      </c>
    </row>
    <row r="1949" spans="1:4" ht="15" customHeight="1" x14ac:dyDescent="0.4">
      <c r="A1949" s="11" t="s">
        <v>7923</v>
      </c>
      <c r="B1949" s="11" t="s">
        <v>7924</v>
      </c>
      <c r="C1949" s="11" t="s">
        <v>7925</v>
      </c>
      <c r="D1949" s="14" t="s">
        <v>7926</v>
      </c>
    </row>
    <row r="1950" spans="1:4" ht="15" customHeight="1" x14ac:dyDescent="0.4">
      <c r="A1950" s="11" t="s">
        <v>7927</v>
      </c>
      <c r="B1950" s="11" t="s">
        <v>7928</v>
      </c>
      <c r="C1950" s="11" t="s">
        <v>7929</v>
      </c>
      <c r="D1950" s="14" t="s">
        <v>7930</v>
      </c>
    </row>
    <row r="1951" spans="1:4" ht="15" customHeight="1" x14ac:dyDescent="0.4">
      <c r="A1951" s="11" t="s">
        <v>7931</v>
      </c>
      <c r="B1951" s="11" t="s">
        <v>7932</v>
      </c>
      <c r="C1951" s="11" t="s">
        <v>7933</v>
      </c>
      <c r="D1951" s="14" t="s">
        <v>7934</v>
      </c>
    </row>
    <row r="1952" spans="1:4" ht="15" customHeight="1" x14ac:dyDescent="0.4">
      <c r="A1952" s="11" t="s">
        <v>7935</v>
      </c>
      <c r="B1952" s="11" t="s">
        <v>7936</v>
      </c>
      <c r="C1952" s="11" t="s">
        <v>7937</v>
      </c>
      <c r="D1952" s="14" t="s">
        <v>7938</v>
      </c>
    </row>
    <row r="1953" spans="1:4" ht="15" customHeight="1" x14ac:dyDescent="0.4">
      <c r="A1953" s="11" t="s">
        <v>7939</v>
      </c>
      <c r="B1953" s="11" t="s">
        <v>7940</v>
      </c>
      <c r="C1953" s="11" t="s">
        <v>7941</v>
      </c>
      <c r="D1953" s="14" t="s">
        <v>7942</v>
      </c>
    </row>
    <row r="1954" spans="1:4" ht="15" customHeight="1" x14ac:dyDescent="0.4">
      <c r="A1954" s="11" t="s">
        <v>7943</v>
      </c>
      <c r="B1954" s="11" t="s">
        <v>7944</v>
      </c>
      <c r="C1954" s="11" t="s">
        <v>7945</v>
      </c>
      <c r="D1954" s="14" t="s">
        <v>7946</v>
      </c>
    </row>
    <row r="1955" spans="1:4" ht="15" customHeight="1" x14ac:dyDescent="0.4">
      <c r="A1955" s="11" t="s">
        <v>7947</v>
      </c>
      <c r="B1955" s="11" t="s">
        <v>7948</v>
      </c>
      <c r="C1955" s="11" t="s">
        <v>7949</v>
      </c>
      <c r="D1955" s="14" t="s">
        <v>7950</v>
      </c>
    </row>
    <row r="1956" spans="1:4" ht="15" customHeight="1" x14ac:dyDescent="0.4">
      <c r="A1956" s="11" t="s">
        <v>7951</v>
      </c>
      <c r="B1956" s="11" t="s">
        <v>7952</v>
      </c>
      <c r="C1956" s="11" t="s">
        <v>7953</v>
      </c>
      <c r="D1956" s="14" t="s">
        <v>7954</v>
      </c>
    </row>
    <row r="1957" spans="1:4" ht="15" customHeight="1" x14ac:dyDescent="0.4">
      <c r="A1957" s="11" t="s">
        <v>7955</v>
      </c>
      <c r="B1957" s="11" t="s">
        <v>7956</v>
      </c>
      <c r="C1957" s="11" t="s">
        <v>7957</v>
      </c>
      <c r="D1957" s="14" t="s">
        <v>7958</v>
      </c>
    </row>
    <row r="1958" spans="1:4" ht="15" customHeight="1" x14ac:dyDescent="0.4">
      <c r="A1958" s="11" t="s">
        <v>7959</v>
      </c>
      <c r="B1958" s="11" t="s">
        <v>7960</v>
      </c>
      <c r="C1958" s="11" t="s">
        <v>7961</v>
      </c>
      <c r="D1958" s="14" t="s">
        <v>7962</v>
      </c>
    </row>
    <row r="1959" spans="1:4" ht="15" customHeight="1" x14ac:dyDescent="0.4">
      <c r="A1959" s="11" t="s">
        <v>7963</v>
      </c>
      <c r="B1959" s="11" t="s">
        <v>7964</v>
      </c>
      <c r="C1959" s="11" t="s">
        <v>7965</v>
      </c>
      <c r="D1959" s="14" t="s">
        <v>7966</v>
      </c>
    </row>
    <row r="1960" spans="1:4" ht="15" customHeight="1" x14ac:dyDescent="0.4">
      <c r="A1960" s="11" t="s">
        <v>7967</v>
      </c>
      <c r="B1960" s="11" t="s">
        <v>7968</v>
      </c>
      <c r="C1960" s="11" t="s">
        <v>7969</v>
      </c>
      <c r="D1960" s="14" t="s">
        <v>7970</v>
      </c>
    </row>
    <row r="1961" spans="1:4" ht="15" customHeight="1" x14ac:dyDescent="0.4">
      <c r="A1961" s="11" t="s">
        <v>7971</v>
      </c>
      <c r="B1961" s="11" t="s">
        <v>7972</v>
      </c>
      <c r="C1961" s="11" t="s">
        <v>7973</v>
      </c>
      <c r="D1961" s="14" t="s">
        <v>7974</v>
      </c>
    </row>
    <row r="1962" spans="1:4" ht="15" customHeight="1" x14ac:dyDescent="0.4">
      <c r="A1962" s="11" t="s">
        <v>7975</v>
      </c>
      <c r="B1962" s="11" t="s">
        <v>7976</v>
      </c>
      <c r="C1962" s="11" t="s">
        <v>7977</v>
      </c>
      <c r="D1962" s="14" t="s">
        <v>7978</v>
      </c>
    </row>
    <row r="1963" spans="1:4" ht="15" customHeight="1" x14ac:dyDescent="0.4">
      <c r="A1963" s="11" t="s">
        <v>7979</v>
      </c>
      <c r="B1963" s="11" t="s">
        <v>7980</v>
      </c>
      <c r="C1963" s="11" t="s">
        <v>7981</v>
      </c>
      <c r="D1963" s="14" t="s">
        <v>7982</v>
      </c>
    </row>
    <row r="1964" spans="1:4" ht="15" customHeight="1" x14ac:dyDescent="0.4">
      <c r="A1964" s="11" t="s">
        <v>7983</v>
      </c>
      <c r="B1964" s="11" t="s">
        <v>7984</v>
      </c>
      <c r="C1964" s="11" t="s">
        <v>7985</v>
      </c>
      <c r="D1964" s="14" t="s">
        <v>7986</v>
      </c>
    </row>
    <row r="1965" spans="1:4" ht="15" customHeight="1" x14ac:dyDescent="0.4">
      <c r="A1965" s="11" t="s">
        <v>7987</v>
      </c>
      <c r="B1965" s="11" t="s">
        <v>7988</v>
      </c>
      <c r="C1965" s="11" t="s">
        <v>7989</v>
      </c>
      <c r="D1965" s="14" t="s">
        <v>7990</v>
      </c>
    </row>
    <row r="1966" spans="1:4" ht="15" customHeight="1" x14ac:dyDescent="0.4">
      <c r="A1966" s="11" t="s">
        <v>7991</v>
      </c>
      <c r="B1966" s="11" t="s">
        <v>7992</v>
      </c>
      <c r="C1966" s="11" t="s">
        <v>7993</v>
      </c>
      <c r="D1966" s="14" t="s">
        <v>7990</v>
      </c>
    </row>
    <row r="1967" spans="1:4" ht="15" customHeight="1" x14ac:dyDescent="0.4">
      <c r="A1967" s="11" t="s">
        <v>7994</v>
      </c>
      <c r="B1967" s="11" t="s">
        <v>7995</v>
      </c>
      <c r="C1967" s="11" t="s">
        <v>7996</v>
      </c>
      <c r="D1967" s="14" t="s">
        <v>7990</v>
      </c>
    </row>
    <row r="1968" spans="1:4" ht="15" customHeight="1" x14ac:dyDescent="0.4">
      <c r="A1968" s="11" t="s">
        <v>7997</v>
      </c>
      <c r="B1968" s="11" t="s">
        <v>7998</v>
      </c>
      <c r="C1968" s="11" t="s">
        <v>7999</v>
      </c>
      <c r="D1968" s="14" t="s">
        <v>7990</v>
      </c>
    </row>
    <row r="1969" spans="1:4" ht="15" customHeight="1" x14ac:dyDescent="0.4">
      <c r="A1969" s="11" t="s">
        <v>8000</v>
      </c>
      <c r="B1969" s="11" t="s">
        <v>8001</v>
      </c>
      <c r="C1969" s="11" t="s">
        <v>8002</v>
      </c>
      <c r="D1969" s="14" t="s">
        <v>7990</v>
      </c>
    </row>
    <row r="1970" spans="1:4" ht="15" customHeight="1" x14ac:dyDescent="0.4">
      <c r="A1970" s="11" t="s">
        <v>8003</v>
      </c>
      <c r="B1970" s="11" t="s">
        <v>8004</v>
      </c>
      <c r="C1970" s="11" t="s">
        <v>8005</v>
      </c>
      <c r="D1970" s="14" t="s">
        <v>7990</v>
      </c>
    </row>
    <row r="1971" spans="1:4" ht="15" customHeight="1" x14ac:dyDescent="0.4">
      <c r="A1971" s="11" t="s">
        <v>8006</v>
      </c>
      <c r="B1971" s="11" t="s">
        <v>8007</v>
      </c>
      <c r="C1971" s="11" t="s">
        <v>8008</v>
      </c>
      <c r="D1971" s="14" t="s">
        <v>8009</v>
      </c>
    </row>
    <row r="1972" spans="1:4" ht="15" customHeight="1" x14ac:dyDescent="0.4">
      <c r="A1972" s="11" t="s">
        <v>8010</v>
      </c>
      <c r="B1972" s="11" t="s">
        <v>8011</v>
      </c>
      <c r="C1972" s="11" t="s">
        <v>8012</v>
      </c>
      <c r="D1972" s="14" t="s">
        <v>8009</v>
      </c>
    </row>
    <row r="1973" spans="1:4" ht="15" customHeight="1" x14ac:dyDescent="0.4">
      <c r="A1973" s="11" t="s">
        <v>8013</v>
      </c>
      <c r="B1973" s="11" t="s">
        <v>8014</v>
      </c>
      <c r="C1973" s="11" t="s">
        <v>8015</v>
      </c>
      <c r="D1973" s="14" t="s">
        <v>8009</v>
      </c>
    </row>
    <row r="1974" spans="1:4" ht="15" customHeight="1" x14ac:dyDescent="0.4">
      <c r="A1974" s="11" t="s">
        <v>8016</v>
      </c>
      <c r="B1974" s="11" t="s">
        <v>8017</v>
      </c>
      <c r="C1974" s="11" t="s">
        <v>8018</v>
      </c>
      <c r="D1974" s="14" t="s">
        <v>8019</v>
      </c>
    </row>
    <row r="1975" spans="1:4" ht="15" customHeight="1" x14ac:dyDescent="0.4">
      <c r="A1975" s="11" t="s">
        <v>8020</v>
      </c>
      <c r="B1975" s="11" t="s">
        <v>8021</v>
      </c>
      <c r="C1975" s="11" t="s">
        <v>8022</v>
      </c>
      <c r="D1975" s="14" t="s">
        <v>8023</v>
      </c>
    </row>
    <row r="1976" spans="1:4" ht="15" customHeight="1" x14ac:dyDescent="0.4">
      <c r="A1976" s="11" t="s">
        <v>8024</v>
      </c>
      <c r="B1976" s="11" t="s">
        <v>8025</v>
      </c>
      <c r="C1976" s="11" t="s">
        <v>8026</v>
      </c>
      <c r="D1976" s="14" t="s">
        <v>8027</v>
      </c>
    </row>
    <row r="1977" spans="1:4" ht="15" customHeight="1" x14ac:dyDescent="0.4">
      <c r="A1977" s="11" t="s">
        <v>8028</v>
      </c>
      <c r="B1977" s="11" t="s">
        <v>8029</v>
      </c>
      <c r="C1977" s="11" t="s">
        <v>8030</v>
      </c>
      <c r="D1977" s="14" t="s">
        <v>8027</v>
      </c>
    </row>
    <row r="1978" spans="1:4" ht="15" customHeight="1" x14ac:dyDescent="0.4">
      <c r="A1978" s="11" t="s">
        <v>8031</v>
      </c>
      <c r="B1978" s="11" t="s">
        <v>8032</v>
      </c>
      <c r="C1978" s="11" t="s">
        <v>8033</v>
      </c>
      <c r="D1978" s="14" t="s">
        <v>8034</v>
      </c>
    </row>
    <row r="1979" spans="1:4" ht="15" customHeight="1" x14ac:dyDescent="0.4">
      <c r="A1979" s="11" t="s">
        <v>8035</v>
      </c>
      <c r="B1979" s="11" t="s">
        <v>8036</v>
      </c>
      <c r="C1979" s="11" t="s">
        <v>8037</v>
      </c>
      <c r="D1979" s="14" t="s">
        <v>8038</v>
      </c>
    </row>
    <row r="1980" spans="1:4" ht="15" customHeight="1" x14ac:dyDescent="0.4">
      <c r="A1980" s="11" t="s">
        <v>8039</v>
      </c>
      <c r="B1980" s="11" t="s">
        <v>8040</v>
      </c>
      <c r="C1980" s="11" t="s">
        <v>8041</v>
      </c>
      <c r="D1980" s="14" t="s">
        <v>8042</v>
      </c>
    </row>
    <row r="1981" spans="1:4" ht="15" customHeight="1" x14ac:dyDescent="0.4">
      <c r="A1981" s="11" t="s">
        <v>8043</v>
      </c>
      <c r="B1981" s="11" t="s">
        <v>8044</v>
      </c>
      <c r="C1981" s="11" t="s">
        <v>8045</v>
      </c>
      <c r="D1981" s="14" t="s">
        <v>8046</v>
      </c>
    </row>
    <row r="1982" spans="1:4" ht="15" customHeight="1" x14ac:dyDescent="0.4">
      <c r="A1982" s="11" t="s">
        <v>8047</v>
      </c>
      <c r="B1982" s="11" t="s">
        <v>8048</v>
      </c>
      <c r="C1982" s="11" t="s">
        <v>8049</v>
      </c>
      <c r="D1982" s="14" t="s">
        <v>8046</v>
      </c>
    </row>
    <row r="1983" spans="1:4" ht="15" customHeight="1" x14ac:dyDescent="0.4">
      <c r="A1983" s="11" t="s">
        <v>8050</v>
      </c>
      <c r="B1983" s="11" t="s">
        <v>8051</v>
      </c>
      <c r="C1983" s="11" t="s">
        <v>8052</v>
      </c>
      <c r="D1983" s="14" t="s">
        <v>8046</v>
      </c>
    </row>
    <row r="1984" spans="1:4" ht="15" customHeight="1" x14ac:dyDescent="0.4">
      <c r="A1984" s="11" t="s">
        <v>8053</v>
      </c>
      <c r="B1984" s="11" t="s">
        <v>8054</v>
      </c>
      <c r="C1984" s="11" t="s">
        <v>8055</v>
      </c>
      <c r="D1984" s="14" t="s">
        <v>8056</v>
      </c>
    </row>
    <row r="1985" spans="1:4" ht="15" customHeight="1" x14ac:dyDescent="0.4">
      <c r="A1985" s="11" t="s">
        <v>8057</v>
      </c>
      <c r="B1985" s="11" t="s">
        <v>8058</v>
      </c>
      <c r="C1985" s="11" t="s">
        <v>8059</v>
      </c>
      <c r="D1985" s="14" t="s">
        <v>8060</v>
      </c>
    </row>
    <row r="1986" spans="1:4" ht="15" customHeight="1" x14ac:dyDescent="0.4">
      <c r="A1986" s="11" t="s">
        <v>8061</v>
      </c>
      <c r="B1986" s="11" t="s">
        <v>8062</v>
      </c>
      <c r="C1986" s="11" t="s">
        <v>8063</v>
      </c>
      <c r="D1986" s="14" t="s">
        <v>8064</v>
      </c>
    </row>
    <row r="1987" spans="1:4" ht="15" customHeight="1" x14ac:dyDescent="0.4">
      <c r="A1987" s="11" t="s">
        <v>8065</v>
      </c>
      <c r="B1987" s="11" t="s">
        <v>8066</v>
      </c>
      <c r="C1987" s="11" t="s">
        <v>8067</v>
      </c>
      <c r="D1987" s="14" t="s">
        <v>8068</v>
      </c>
    </row>
    <row r="1988" spans="1:4" ht="15" customHeight="1" x14ac:dyDescent="0.4">
      <c r="A1988" s="11" t="s">
        <v>8069</v>
      </c>
      <c r="B1988" s="11" t="s">
        <v>8070</v>
      </c>
      <c r="C1988" s="11" t="s">
        <v>8071</v>
      </c>
      <c r="D1988" s="14" t="s">
        <v>8072</v>
      </c>
    </row>
    <row r="1989" spans="1:4" ht="15" customHeight="1" x14ac:dyDescent="0.4">
      <c r="A1989" s="11" t="s">
        <v>8073</v>
      </c>
      <c r="B1989" s="11" t="s">
        <v>8074</v>
      </c>
      <c r="C1989" s="11" t="s">
        <v>8075</v>
      </c>
      <c r="D1989" s="14" t="s">
        <v>8076</v>
      </c>
    </row>
    <row r="1990" spans="1:4" ht="15" customHeight="1" x14ac:dyDescent="0.4">
      <c r="A1990" s="11" t="s">
        <v>8077</v>
      </c>
      <c r="B1990" s="11" t="s">
        <v>8078</v>
      </c>
      <c r="C1990" s="11" t="s">
        <v>8079</v>
      </c>
      <c r="D1990" s="14" t="s">
        <v>8080</v>
      </c>
    </row>
    <row r="1991" spans="1:4" ht="15" customHeight="1" x14ac:dyDescent="0.4">
      <c r="A1991" s="11" t="s">
        <v>8081</v>
      </c>
      <c r="B1991" s="11" t="s">
        <v>8082</v>
      </c>
      <c r="C1991" s="11" t="s">
        <v>8083</v>
      </c>
      <c r="D1991" s="14" t="s">
        <v>8084</v>
      </c>
    </row>
    <row r="1992" spans="1:4" ht="15" customHeight="1" x14ac:dyDescent="0.4">
      <c r="A1992" s="11" t="s">
        <v>8085</v>
      </c>
      <c r="B1992" s="11" t="s">
        <v>8086</v>
      </c>
      <c r="C1992" s="11" t="s">
        <v>8087</v>
      </c>
      <c r="D1992" s="14" t="s">
        <v>8088</v>
      </c>
    </row>
    <row r="1993" spans="1:4" ht="15" customHeight="1" x14ac:dyDescent="0.4">
      <c r="A1993" s="11" t="s">
        <v>8089</v>
      </c>
      <c r="B1993" s="11" t="s">
        <v>8090</v>
      </c>
      <c r="C1993" s="11" t="s">
        <v>8091</v>
      </c>
      <c r="D1993" s="14" t="s">
        <v>8092</v>
      </c>
    </row>
    <row r="1994" spans="1:4" ht="15" customHeight="1" x14ac:dyDescent="0.4">
      <c r="A1994" s="11" t="s">
        <v>8093</v>
      </c>
      <c r="B1994" s="11" t="s">
        <v>8094</v>
      </c>
      <c r="C1994" s="11" t="s">
        <v>8095</v>
      </c>
      <c r="D1994" s="14" t="s">
        <v>8096</v>
      </c>
    </row>
    <row r="1995" spans="1:4" ht="15" customHeight="1" x14ac:dyDescent="0.4">
      <c r="A1995" s="11" t="s">
        <v>8097</v>
      </c>
      <c r="B1995" s="11" t="s">
        <v>8098</v>
      </c>
      <c r="C1995" s="11" t="s">
        <v>8099</v>
      </c>
      <c r="D1995" s="14" t="s">
        <v>8100</v>
      </c>
    </row>
    <row r="1996" spans="1:4" ht="15" customHeight="1" x14ac:dyDescent="0.4">
      <c r="A1996" s="11" t="s">
        <v>8101</v>
      </c>
      <c r="B1996" s="11" t="s">
        <v>8102</v>
      </c>
      <c r="C1996" s="11" t="s">
        <v>8103</v>
      </c>
      <c r="D1996" s="14" t="s">
        <v>8104</v>
      </c>
    </row>
    <row r="1997" spans="1:4" ht="15" customHeight="1" x14ac:dyDescent="0.4">
      <c r="A1997" s="11" t="s">
        <v>8105</v>
      </c>
      <c r="B1997" s="11" t="s">
        <v>8106</v>
      </c>
      <c r="C1997" s="11" t="s">
        <v>8107</v>
      </c>
      <c r="D1997" s="14" t="s">
        <v>8108</v>
      </c>
    </row>
    <row r="1998" spans="1:4" ht="15" customHeight="1" x14ac:dyDescent="0.4">
      <c r="A1998" s="11" t="s">
        <v>8109</v>
      </c>
      <c r="B1998" s="11" t="s">
        <v>8110</v>
      </c>
      <c r="C1998" s="11" t="s">
        <v>8111</v>
      </c>
      <c r="D1998" s="14" t="s">
        <v>8112</v>
      </c>
    </row>
    <row r="1999" spans="1:4" ht="15" customHeight="1" x14ac:dyDescent="0.4">
      <c r="A1999" s="11" t="s">
        <v>8113</v>
      </c>
      <c r="B1999" s="11" t="s">
        <v>8114</v>
      </c>
      <c r="C1999" s="11" t="s">
        <v>8115</v>
      </c>
      <c r="D1999" s="14" t="s">
        <v>8116</v>
      </c>
    </row>
    <row r="2000" spans="1:4" ht="15" customHeight="1" x14ac:dyDescent="0.4">
      <c r="A2000" s="11" t="s">
        <v>8117</v>
      </c>
      <c r="B2000" s="11" t="s">
        <v>8118</v>
      </c>
      <c r="C2000" s="11" t="s">
        <v>8119</v>
      </c>
      <c r="D2000" s="14" t="s">
        <v>8120</v>
      </c>
    </row>
    <row r="2001" spans="1:4" ht="15" customHeight="1" x14ac:dyDescent="0.4">
      <c r="A2001" s="11" t="s">
        <v>8121</v>
      </c>
      <c r="B2001" s="11" t="s">
        <v>8122</v>
      </c>
      <c r="C2001" s="11" t="s">
        <v>8123</v>
      </c>
      <c r="D2001" s="14" t="s">
        <v>8124</v>
      </c>
    </row>
    <row r="2002" spans="1:4" ht="15" customHeight="1" x14ac:dyDescent="0.4">
      <c r="A2002" s="11" t="s">
        <v>8125</v>
      </c>
      <c r="B2002" s="11" t="s">
        <v>8126</v>
      </c>
      <c r="C2002" s="11" t="s">
        <v>8127</v>
      </c>
      <c r="D2002" s="14" t="s">
        <v>8128</v>
      </c>
    </row>
    <row r="2003" spans="1:4" ht="15" customHeight="1" x14ac:dyDescent="0.4">
      <c r="A2003" s="11" t="s">
        <v>8129</v>
      </c>
      <c r="B2003" s="11" t="s">
        <v>8130</v>
      </c>
      <c r="C2003" s="11" t="s">
        <v>8131</v>
      </c>
      <c r="D2003" s="14" t="s">
        <v>8132</v>
      </c>
    </row>
    <row r="2004" spans="1:4" ht="15" customHeight="1" x14ac:dyDescent="0.4">
      <c r="A2004" s="11" t="s">
        <v>8133</v>
      </c>
      <c r="B2004" s="11" t="s">
        <v>8134</v>
      </c>
      <c r="C2004" s="11" t="s">
        <v>8135</v>
      </c>
      <c r="D2004" s="14" t="s">
        <v>8136</v>
      </c>
    </row>
    <row r="2005" spans="1:4" ht="15" customHeight="1" x14ac:dyDescent="0.4">
      <c r="A2005" s="11" t="s">
        <v>8137</v>
      </c>
      <c r="B2005" s="11" t="s">
        <v>8138</v>
      </c>
      <c r="C2005" s="11" t="s">
        <v>8139</v>
      </c>
      <c r="D2005" s="14" t="s">
        <v>8140</v>
      </c>
    </row>
    <row r="2006" spans="1:4" ht="15" customHeight="1" x14ac:dyDescent="0.4">
      <c r="A2006" s="11" t="s">
        <v>8141</v>
      </c>
      <c r="B2006" s="11" t="s">
        <v>8142</v>
      </c>
      <c r="C2006" s="11" t="s">
        <v>8143</v>
      </c>
      <c r="D2006" s="14" t="s">
        <v>8144</v>
      </c>
    </row>
    <row r="2007" spans="1:4" ht="15" customHeight="1" x14ac:dyDescent="0.4">
      <c r="A2007" s="11" t="s">
        <v>8145</v>
      </c>
      <c r="B2007" s="11" t="s">
        <v>8146</v>
      </c>
      <c r="C2007" s="11" t="s">
        <v>8147</v>
      </c>
      <c r="D2007" s="14" t="s">
        <v>8148</v>
      </c>
    </row>
    <row r="2008" spans="1:4" ht="15" customHeight="1" x14ac:dyDescent="0.4">
      <c r="A2008" s="11" t="s">
        <v>8149</v>
      </c>
      <c r="B2008" s="11" t="s">
        <v>8150</v>
      </c>
      <c r="C2008" s="11" t="s">
        <v>8151</v>
      </c>
      <c r="D2008" s="14" t="s">
        <v>8152</v>
      </c>
    </row>
    <row r="2009" spans="1:4" ht="15" customHeight="1" x14ac:dyDescent="0.4">
      <c r="A2009" s="11" t="s">
        <v>8153</v>
      </c>
      <c r="B2009" s="11" t="s">
        <v>8154</v>
      </c>
      <c r="C2009" s="11" t="s">
        <v>105</v>
      </c>
      <c r="D2009" s="14" t="s">
        <v>8155</v>
      </c>
    </row>
    <row r="2010" spans="1:4" ht="15" customHeight="1" x14ac:dyDescent="0.4">
      <c r="A2010" s="11" t="s">
        <v>8156</v>
      </c>
      <c r="B2010" s="11" t="s">
        <v>8157</v>
      </c>
      <c r="C2010" s="11" t="s">
        <v>8158</v>
      </c>
      <c r="D2010" s="14" t="s">
        <v>8159</v>
      </c>
    </row>
    <row r="2011" spans="1:4" ht="15" customHeight="1" x14ac:dyDescent="0.4">
      <c r="A2011" s="11" t="s">
        <v>8160</v>
      </c>
      <c r="B2011" s="11" t="s">
        <v>8161</v>
      </c>
      <c r="C2011" s="11" t="s">
        <v>8162</v>
      </c>
      <c r="D2011" s="14" t="s">
        <v>8163</v>
      </c>
    </row>
    <row r="2012" spans="1:4" ht="15" customHeight="1" x14ac:dyDescent="0.4">
      <c r="A2012" s="11" t="s">
        <v>8164</v>
      </c>
      <c r="B2012" s="11" t="s">
        <v>8165</v>
      </c>
      <c r="C2012" s="11" t="s">
        <v>8166</v>
      </c>
      <c r="D2012" s="14" t="s">
        <v>8167</v>
      </c>
    </row>
    <row r="2013" spans="1:4" ht="15" customHeight="1" x14ac:dyDescent="0.4">
      <c r="A2013" s="11" t="s">
        <v>8168</v>
      </c>
      <c r="B2013" s="11" t="s">
        <v>8169</v>
      </c>
      <c r="C2013" s="11" t="s">
        <v>8170</v>
      </c>
      <c r="D2013" s="14" t="s">
        <v>8171</v>
      </c>
    </row>
    <row r="2014" spans="1:4" ht="15" customHeight="1" x14ac:dyDescent="0.4">
      <c r="A2014" s="11" t="s">
        <v>8172</v>
      </c>
      <c r="B2014" s="11" t="s">
        <v>8173</v>
      </c>
      <c r="C2014" s="11" t="s">
        <v>8174</v>
      </c>
      <c r="D2014" s="14" t="s">
        <v>8175</v>
      </c>
    </row>
    <row r="2015" spans="1:4" ht="15" customHeight="1" x14ac:dyDescent="0.4">
      <c r="A2015" s="11" t="s">
        <v>8176</v>
      </c>
      <c r="B2015" s="11" t="s">
        <v>8177</v>
      </c>
      <c r="C2015" s="11" t="s">
        <v>8178</v>
      </c>
      <c r="D2015" s="14" t="s">
        <v>8179</v>
      </c>
    </row>
    <row r="2016" spans="1:4" ht="15" customHeight="1" x14ac:dyDescent="0.4">
      <c r="A2016" s="11" t="s">
        <v>8180</v>
      </c>
      <c r="B2016" s="11" t="s">
        <v>8181</v>
      </c>
      <c r="C2016" s="11" t="s">
        <v>8182</v>
      </c>
      <c r="D2016" s="14" t="s">
        <v>8183</v>
      </c>
    </row>
    <row r="2017" spans="1:4" ht="15" customHeight="1" x14ac:dyDescent="0.4">
      <c r="A2017" s="11" t="s">
        <v>8184</v>
      </c>
      <c r="B2017" s="11" t="s">
        <v>8185</v>
      </c>
      <c r="C2017" s="11" t="s">
        <v>8186</v>
      </c>
      <c r="D2017" s="14" t="s">
        <v>8187</v>
      </c>
    </row>
    <row r="2018" spans="1:4" ht="15" customHeight="1" x14ac:dyDescent="0.4">
      <c r="A2018" s="11" t="s">
        <v>8188</v>
      </c>
      <c r="B2018" s="11" t="s">
        <v>8189</v>
      </c>
      <c r="C2018" s="11" t="s">
        <v>8190</v>
      </c>
      <c r="D2018" s="14" t="s">
        <v>8191</v>
      </c>
    </row>
    <row r="2019" spans="1:4" ht="15" customHeight="1" x14ac:dyDescent="0.4">
      <c r="A2019" s="11" t="s">
        <v>8192</v>
      </c>
      <c r="B2019" s="11" t="s">
        <v>8193</v>
      </c>
      <c r="C2019" s="11" t="s">
        <v>8194</v>
      </c>
      <c r="D2019" s="14" t="s">
        <v>8195</v>
      </c>
    </row>
    <row r="2020" spans="1:4" ht="15" customHeight="1" x14ac:dyDescent="0.4">
      <c r="A2020" s="11" t="s">
        <v>8196</v>
      </c>
      <c r="B2020" s="11" t="s">
        <v>8197</v>
      </c>
      <c r="C2020" s="11" t="s">
        <v>8198</v>
      </c>
      <c r="D2020" s="14" t="s">
        <v>8199</v>
      </c>
    </row>
    <row r="2021" spans="1:4" ht="15" customHeight="1" x14ac:dyDescent="0.4">
      <c r="A2021" s="11" t="s">
        <v>8200</v>
      </c>
      <c r="B2021" s="11" t="s">
        <v>8201</v>
      </c>
      <c r="C2021" s="11" t="s">
        <v>8202</v>
      </c>
      <c r="D2021" s="14" t="s">
        <v>8203</v>
      </c>
    </row>
    <row r="2022" spans="1:4" ht="15" customHeight="1" x14ac:dyDescent="0.4">
      <c r="A2022" s="11" t="s">
        <v>8204</v>
      </c>
      <c r="B2022" s="11" t="s">
        <v>8205</v>
      </c>
      <c r="C2022" s="11" t="s">
        <v>8206</v>
      </c>
      <c r="D2022" s="14" t="s">
        <v>8207</v>
      </c>
    </row>
    <row r="2023" spans="1:4" ht="15" customHeight="1" x14ac:dyDescent="0.4">
      <c r="A2023" s="11" t="s">
        <v>8208</v>
      </c>
      <c r="B2023" s="11" t="s">
        <v>8209</v>
      </c>
      <c r="C2023" s="11" t="s">
        <v>8210</v>
      </c>
      <c r="D2023" s="14" t="s">
        <v>8211</v>
      </c>
    </row>
    <row r="2024" spans="1:4" ht="15" customHeight="1" x14ac:dyDescent="0.4">
      <c r="A2024" s="11" t="s">
        <v>8212</v>
      </c>
      <c r="B2024" s="11" t="s">
        <v>8213</v>
      </c>
      <c r="C2024" s="11" t="s">
        <v>8214</v>
      </c>
      <c r="D2024" s="14" t="s">
        <v>8215</v>
      </c>
    </row>
    <row r="2025" spans="1:4" ht="15" customHeight="1" x14ac:dyDescent="0.4">
      <c r="A2025" s="11" t="s">
        <v>8216</v>
      </c>
      <c r="B2025" s="11" t="s">
        <v>8217</v>
      </c>
      <c r="C2025" s="11" t="s">
        <v>8218</v>
      </c>
      <c r="D2025" s="14" t="s">
        <v>8219</v>
      </c>
    </row>
    <row r="2026" spans="1:4" ht="15" customHeight="1" x14ac:dyDescent="0.4">
      <c r="A2026" s="11" t="s">
        <v>8220</v>
      </c>
      <c r="B2026" s="11" t="s">
        <v>8221</v>
      </c>
      <c r="C2026" s="11" t="s">
        <v>8222</v>
      </c>
      <c r="D2026" s="14" t="s">
        <v>8223</v>
      </c>
    </row>
    <row r="2027" spans="1:4" ht="15" customHeight="1" x14ac:dyDescent="0.4">
      <c r="A2027" s="11" t="s">
        <v>8224</v>
      </c>
      <c r="B2027" s="11" t="s">
        <v>8225</v>
      </c>
      <c r="C2027" s="11" t="s">
        <v>8226</v>
      </c>
      <c r="D2027" s="14" t="s">
        <v>8227</v>
      </c>
    </row>
    <row r="2028" spans="1:4" ht="15" customHeight="1" x14ac:dyDescent="0.4">
      <c r="A2028" s="11" t="s">
        <v>8228</v>
      </c>
      <c r="B2028" s="11" t="s">
        <v>8229</v>
      </c>
      <c r="C2028" s="11" t="s">
        <v>8230</v>
      </c>
      <c r="D2028" s="14" t="s">
        <v>8231</v>
      </c>
    </row>
    <row r="2029" spans="1:4" ht="15" customHeight="1" x14ac:dyDescent="0.4">
      <c r="A2029" s="11" t="s">
        <v>8232</v>
      </c>
      <c r="B2029" s="11" t="s">
        <v>8233</v>
      </c>
      <c r="C2029" s="11" t="s">
        <v>8234</v>
      </c>
      <c r="D2029" s="14" t="s">
        <v>8235</v>
      </c>
    </row>
    <row r="2030" spans="1:4" ht="15" customHeight="1" x14ac:dyDescent="0.4">
      <c r="A2030" s="11" t="s">
        <v>8236</v>
      </c>
      <c r="B2030" s="11" t="s">
        <v>8237</v>
      </c>
      <c r="C2030" s="11" t="s">
        <v>8238</v>
      </c>
      <c r="D2030" s="14" t="s">
        <v>8239</v>
      </c>
    </row>
    <row r="2031" spans="1:4" ht="15" customHeight="1" x14ac:dyDescent="0.4">
      <c r="A2031" s="11" t="s">
        <v>8240</v>
      </c>
      <c r="B2031" s="11" t="s">
        <v>8241</v>
      </c>
      <c r="C2031" s="11" t="s">
        <v>8242</v>
      </c>
      <c r="D2031" s="14" t="s">
        <v>8243</v>
      </c>
    </row>
    <row r="2032" spans="1:4" ht="15" customHeight="1" x14ac:dyDescent="0.4">
      <c r="A2032" s="11" t="s">
        <v>8244</v>
      </c>
      <c r="B2032" s="11" t="s">
        <v>8245</v>
      </c>
      <c r="C2032" s="11" t="s">
        <v>8246</v>
      </c>
      <c r="D2032" s="14" t="s">
        <v>8247</v>
      </c>
    </row>
    <row r="2033" spans="1:4" ht="15" customHeight="1" x14ac:dyDescent="0.4">
      <c r="A2033" s="11" t="s">
        <v>8248</v>
      </c>
      <c r="B2033" s="11" t="s">
        <v>8249</v>
      </c>
      <c r="C2033" s="11" t="s">
        <v>8250</v>
      </c>
      <c r="D2033" s="14" t="s">
        <v>8251</v>
      </c>
    </row>
    <row r="2034" spans="1:4" ht="15" customHeight="1" x14ac:dyDescent="0.4">
      <c r="A2034" s="11" t="s">
        <v>8252</v>
      </c>
      <c r="B2034" s="11" t="s">
        <v>8253</v>
      </c>
      <c r="C2034" s="11" t="s">
        <v>8254</v>
      </c>
      <c r="D2034" s="14" t="s">
        <v>8255</v>
      </c>
    </row>
    <row r="2035" spans="1:4" ht="15" customHeight="1" x14ac:dyDescent="0.4">
      <c r="A2035" s="11" t="s">
        <v>8256</v>
      </c>
      <c r="B2035" s="11" t="s">
        <v>8257</v>
      </c>
      <c r="C2035" s="11" t="s">
        <v>8258</v>
      </c>
      <c r="D2035" s="14" t="s">
        <v>8259</v>
      </c>
    </row>
    <row r="2036" spans="1:4" ht="15" customHeight="1" x14ac:dyDescent="0.4">
      <c r="A2036" s="11" t="s">
        <v>8260</v>
      </c>
      <c r="B2036" s="11" t="s">
        <v>8261</v>
      </c>
      <c r="C2036" s="11" t="s">
        <v>8262</v>
      </c>
      <c r="D2036" s="14" t="s">
        <v>8263</v>
      </c>
    </row>
    <row r="2037" spans="1:4" ht="15" customHeight="1" x14ac:dyDescent="0.4">
      <c r="A2037" s="11" t="s">
        <v>8264</v>
      </c>
      <c r="B2037" s="11" t="s">
        <v>8265</v>
      </c>
      <c r="C2037" s="11" t="s">
        <v>8266</v>
      </c>
      <c r="D2037" s="14" t="s">
        <v>8267</v>
      </c>
    </row>
    <row r="2038" spans="1:4" ht="15" customHeight="1" x14ac:dyDescent="0.4">
      <c r="A2038" s="11" t="s">
        <v>8268</v>
      </c>
      <c r="B2038" s="11" t="s">
        <v>8269</v>
      </c>
      <c r="C2038" s="11" t="s">
        <v>8270</v>
      </c>
      <c r="D2038" s="14" t="s">
        <v>8271</v>
      </c>
    </row>
    <row r="2039" spans="1:4" ht="15" customHeight="1" x14ac:dyDescent="0.4">
      <c r="A2039" s="11" t="s">
        <v>8272</v>
      </c>
      <c r="B2039" s="11" t="s">
        <v>8273</v>
      </c>
      <c r="C2039" s="11" t="s">
        <v>8274</v>
      </c>
      <c r="D2039" s="14" t="s">
        <v>8275</v>
      </c>
    </row>
    <row r="2040" spans="1:4" ht="15" customHeight="1" x14ac:dyDescent="0.4">
      <c r="A2040" s="11" t="s">
        <v>8276</v>
      </c>
      <c r="B2040" s="11" t="s">
        <v>8277</v>
      </c>
      <c r="C2040" s="11" t="s">
        <v>8278</v>
      </c>
      <c r="D2040" s="14" t="s">
        <v>8279</v>
      </c>
    </row>
    <row r="2041" spans="1:4" ht="15" customHeight="1" x14ac:dyDescent="0.4">
      <c r="A2041" s="11" t="s">
        <v>8280</v>
      </c>
      <c r="B2041" s="11" t="s">
        <v>8281</v>
      </c>
      <c r="C2041" s="11" t="s">
        <v>8282</v>
      </c>
      <c r="D2041" s="14" t="s">
        <v>8283</v>
      </c>
    </row>
    <row r="2042" spans="1:4" ht="15" customHeight="1" x14ac:dyDescent="0.4">
      <c r="A2042" s="11" t="s">
        <v>8284</v>
      </c>
      <c r="B2042" s="11" t="s">
        <v>8285</v>
      </c>
      <c r="C2042" s="11" t="s">
        <v>8286</v>
      </c>
      <c r="D2042" s="14" t="s">
        <v>8287</v>
      </c>
    </row>
    <row r="2043" spans="1:4" ht="15" customHeight="1" x14ac:dyDescent="0.4">
      <c r="A2043" s="11" t="s">
        <v>8288</v>
      </c>
      <c r="B2043" s="11" t="s">
        <v>8289</v>
      </c>
      <c r="C2043" s="11" t="s">
        <v>8290</v>
      </c>
      <c r="D2043" s="14" t="s">
        <v>8291</v>
      </c>
    </row>
    <row r="2044" spans="1:4" ht="15" customHeight="1" x14ac:dyDescent="0.4">
      <c r="A2044" s="11" t="s">
        <v>8292</v>
      </c>
      <c r="B2044" s="11" t="s">
        <v>8293</v>
      </c>
      <c r="C2044" s="11" t="s">
        <v>8294</v>
      </c>
      <c r="D2044" s="14" t="s">
        <v>8295</v>
      </c>
    </row>
    <row r="2045" spans="1:4" ht="15" customHeight="1" x14ac:dyDescent="0.4">
      <c r="A2045" s="11" t="s">
        <v>8296</v>
      </c>
      <c r="B2045" s="11" t="s">
        <v>8297</v>
      </c>
      <c r="C2045" s="11" t="s">
        <v>8298</v>
      </c>
      <c r="D2045" s="14" t="s">
        <v>8299</v>
      </c>
    </row>
    <row r="2046" spans="1:4" ht="15" customHeight="1" x14ac:dyDescent="0.4">
      <c r="A2046" s="11" t="s">
        <v>8300</v>
      </c>
      <c r="B2046" s="11" t="s">
        <v>8301</v>
      </c>
      <c r="C2046" s="11" t="s">
        <v>8302</v>
      </c>
      <c r="D2046" s="14" t="s">
        <v>8303</v>
      </c>
    </row>
    <row r="2047" spans="1:4" ht="15" customHeight="1" x14ac:dyDescent="0.4">
      <c r="A2047" s="11" t="s">
        <v>8304</v>
      </c>
      <c r="B2047" s="11" t="s">
        <v>8305</v>
      </c>
      <c r="C2047" s="11" t="s">
        <v>8306</v>
      </c>
      <c r="D2047" s="14" t="s">
        <v>8307</v>
      </c>
    </row>
    <row r="2048" spans="1:4" ht="15" customHeight="1" x14ac:dyDescent="0.4">
      <c r="A2048" s="11" t="s">
        <v>8308</v>
      </c>
      <c r="B2048" s="11" t="s">
        <v>8309</v>
      </c>
      <c r="C2048" s="11" t="s">
        <v>8310</v>
      </c>
      <c r="D2048" s="14" t="s">
        <v>8311</v>
      </c>
    </row>
    <row r="2049" spans="1:4" ht="15" customHeight="1" x14ac:dyDescent="0.4">
      <c r="A2049" s="11" t="s">
        <v>8312</v>
      </c>
      <c r="B2049" s="11" t="s">
        <v>8313</v>
      </c>
      <c r="C2049" s="11" t="s">
        <v>8314</v>
      </c>
      <c r="D2049" s="14" t="s">
        <v>8315</v>
      </c>
    </row>
    <row r="2050" spans="1:4" ht="15" customHeight="1" x14ac:dyDescent="0.4">
      <c r="A2050" s="11" t="s">
        <v>8316</v>
      </c>
      <c r="B2050" s="11" t="s">
        <v>8317</v>
      </c>
      <c r="C2050" s="11" t="s">
        <v>8318</v>
      </c>
      <c r="D2050" s="14" t="s">
        <v>8319</v>
      </c>
    </row>
    <row r="2051" spans="1:4" ht="15" customHeight="1" x14ac:dyDescent="0.4">
      <c r="A2051" s="11" t="s">
        <v>8320</v>
      </c>
      <c r="B2051" s="11" t="s">
        <v>8321</v>
      </c>
      <c r="C2051" s="11" t="s">
        <v>8322</v>
      </c>
      <c r="D2051" s="14" t="s">
        <v>8323</v>
      </c>
    </row>
    <row r="2052" spans="1:4" ht="15" customHeight="1" x14ac:dyDescent="0.4">
      <c r="A2052" s="11" t="s">
        <v>8324</v>
      </c>
      <c r="B2052" s="11" t="s">
        <v>8325</v>
      </c>
      <c r="C2052" s="11" t="s">
        <v>8326</v>
      </c>
      <c r="D2052" s="14" t="s">
        <v>8327</v>
      </c>
    </row>
    <row r="2053" spans="1:4" ht="15" customHeight="1" x14ac:dyDescent="0.4">
      <c r="A2053" s="11" t="s">
        <v>8328</v>
      </c>
      <c r="B2053" s="11" t="s">
        <v>8329</v>
      </c>
      <c r="C2053" s="11" t="s">
        <v>8330</v>
      </c>
      <c r="D2053" s="14" t="s">
        <v>8331</v>
      </c>
    </row>
    <row r="2054" spans="1:4" ht="15" customHeight="1" x14ac:dyDescent="0.4">
      <c r="A2054" s="11" t="s">
        <v>8332</v>
      </c>
      <c r="B2054" s="11" t="s">
        <v>8333</v>
      </c>
      <c r="C2054" s="11" t="s">
        <v>8334</v>
      </c>
      <c r="D2054" s="14" t="s">
        <v>8335</v>
      </c>
    </row>
    <row r="2055" spans="1:4" ht="15" customHeight="1" x14ac:dyDescent="0.4">
      <c r="A2055" s="11" t="s">
        <v>8336</v>
      </c>
      <c r="B2055" s="11" t="s">
        <v>8337</v>
      </c>
      <c r="C2055" s="11" t="s">
        <v>8338</v>
      </c>
      <c r="D2055" s="14" t="s">
        <v>8339</v>
      </c>
    </row>
    <row r="2056" spans="1:4" ht="15" customHeight="1" x14ac:dyDescent="0.4">
      <c r="A2056" s="11" t="s">
        <v>8340</v>
      </c>
      <c r="B2056" s="11" t="s">
        <v>8341</v>
      </c>
      <c r="C2056" s="11" t="s">
        <v>8342</v>
      </c>
      <c r="D2056" s="14" t="s">
        <v>8343</v>
      </c>
    </row>
    <row r="2057" spans="1:4" ht="15" customHeight="1" x14ac:dyDescent="0.4">
      <c r="A2057" s="11" t="s">
        <v>8344</v>
      </c>
      <c r="B2057" s="11" t="s">
        <v>8345</v>
      </c>
      <c r="C2057" s="11" t="s">
        <v>8346</v>
      </c>
      <c r="D2057" s="14" t="s">
        <v>8347</v>
      </c>
    </row>
    <row r="2058" spans="1:4" ht="15" customHeight="1" x14ac:dyDescent="0.4">
      <c r="A2058" s="11" t="s">
        <v>8348</v>
      </c>
      <c r="B2058" s="11" t="s">
        <v>8349</v>
      </c>
      <c r="C2058" s="11" t="s">
        <v>8350</v>
      </c>
      <c r="D2058" s="14" t="s">
        <v>8351</v>
      </c>
    </row>
    <row r="2059" spans="1:4" ht="15" customHeight="1" x14ac:dyDescent="0.4">
      <c r="A2059" s="11" t="s">
        <v>8352</v>
      </c>
      <c r="B2059" s="11" t="s">
        <v>8353</v>
      </c>
      <c r="C2059" s="11" t="s">
        <v>8354</v>
      </c>
      <c r="D2059" s="14" t="s">
        <v>8355</v>
      </c>
    </row>
    <row r="2060" spans="1:4" ht="15" customHeight="1" x14ac:dyDescent="0.4">
      <c r="A2060" s="11" t="s">
        <v>8356</v>
      </c>
      <c r="B2060" s="11" t="s">
        <v>8357</v>
      </c>
      <c r="C2060" s="11" t="s">
        <v>8358</v>
      </c>
      <c r="D2060" s="14" t="s">
        <v>8359</v>
      </c>
    </row>
    <row r="2061" spans="1:4" ht="15" customHeight="1" x14ac:dyDescent="0.4">
      <c r="A2061" s="11" t="s">
        <v>8360</v>
      </c>
      <c r="B2061" s="11" t="s">
        <v>8361</v>
      </c>
      <c r="C2061" s="11" t="s">
        <v>8362</v>
      </c>
      <c r="D2061" s="14" t="s">
        <v>8363</v>
      </c>
    </row>
    <row r="2062" spans="1:4" ht="15" customHeight="1" x14ac:dyDescent="0.4">
      <c r="A2062" s="11" t="s">
        <v>8364</v>
      </c>
      <c r="B2062" s="11" t="s">
        <v>8365</v>
      </c>
      <c r="C2062" s="11" t="s">
        <v>8366</v>
      </c>
      <c r="D2062" s="14" t="s">
        <v>8367</v>
      </c>
    </row>
    <row r="2063" spans="1:4" ht="15" customHeight="1" x14ac:dyDescent="0.4">
      <c r="A2063" s="11" t="s">
        <v>8368</v>
      </c>
      <c r="B2063" s="11" t="s">
        <v>8369</v>
      </c>
      <c r="C2063" s="11" t="s">
        <v>8370</v>
      </c>
      <c r="D2063" s="14" t="s">
        <v>8371</v>
      </c>
    </row>
    <row r="2064" spans="1:4" ht="15" customHeight="1" x14ac:dyDescent="0.4">
      <c r="A2064" s="11" t="s">
        <v>8372</v>
      </c>
      <c r="B2064" s="11" t="s">
        <v>8373</v>
      </c>
      <c r="C2064" s="11" t="s">
        <v>8374</v>
      </c>
      <c r="D2064" s="14" t="s">
        <v>8375</v>
      </c>
    </row>
    <row r="2065" spans="1:4" ht="15" customHeight="1" x14ac:dyDescent="0.4">
      <c r="A2065" s="11" t="s">
        <v>8376</v>
      </c>
      <c r="B2065" s="11" t="s">
        <v>8377</v>
      </c>
      <c r="C2065" s="11" t="s">
        <v>8378</v>
      </c>
      <c r="D2065" s="14" t="s">
        <v>8379</v>
      </c>
    </row>
    <row r="2066" spans="1:4" ht="15" customHeight="1" x14ac:dyDescent="0.4">
      <c r="A2066" s="11" t="s">
        <v>8380</v>
      </c>
      <c r="B2066" s="11" t="s">
        <v>8381</v>
      </c>
      <c r="C2066" s="11" t="s">
        <v>8382</v>
      </c>
      <c r="D2066" s="14" t="s">
        <v>8383</v>
      </c>
    </row>
    <row r="2067" spans="1:4" ht="15" customHeight="1" x14ac:dyDescent="0.4">
      <c r="A2067" s="11" t="s">
        <v>8384</v>
      </c>
      <c r="B2067" s="11" t="s">
        <v>8385</v>
      </c>
      <c r="C2067" s="11" t="s">
        <v>8386</v>
      </c>
      <c r="D2067" s="14" t="s">
        <v>8387</v>
      </c>
    </row>
    <row r="2068" spans="1:4" ht="15" customHeight="1" x14ac:dyDescent="0.4">
      <c r="A2068" s="11" t="s">
        <v>8388</v>
      </c>
      <c r="B2068" s="11" t="s">
        <v>8389</v>
      </c>
      <c r="C2068" s="11" t="s">
        <v>8390</v>
      </c>
      <c r="D2068" s="14" t="s">
        <v>8391</v>
      </c>
    </row>
    <row r="2069" spans="1:4" ht="15" customHeight="1" x14ac:dyDescent="0.4">
      <c r="A2069" s="11" t="s">
        <v>8392</v>
      </c>
      <c r="B2069" s="11" t="s">
        <v>8393</v>
      </c>
      <c r="C2069" s="11" t="s">
        <v>8394</v>
      </c>
      <c r="D2069" s="14" t="s">
        <v>8395</v>
      </c>
    </row>
    <row r="2070" spans="1:4" ht="15" customHeight="1" x14ac:dyDescent="0.4">
      <c r="A2070" s="11" t="s">
        <v>8396</v>
      </c>
      <c r="B2070" s="11" t="s">
        <v>8397</v>
      </c>
      <c r="C2070" s="11" t="s">
        <v>8398</v>
      </c>
      <c r="D2070" s="14" t="s">
        <v>8399</v>
      </c>
    </row>
    <row r="2071" spans="1:4" ht="15" customHeight="1" x14ac:dyDescent="0.4">
      <c r="A2071" s="11" t="s">
        <v>8400</v>
      </c>
      <c r="B2071" s="11" t="s">
        <v>8401</v>
      </c>
      <c r="C2071" s="11" t="s">
        <v>8402</v>
      </c>
      <c r="D2071" s="14" t="s">
        <v>8403</v>
      </c>
    </row>
    <row r="2072" spans="1:4" ht="15" customHeight="1" x14ac:dyDescent="0.4">
      <c r="A2072" s="11" t="s">
        <v>8404</v>
      </c>
      <c r="B2072" s="11" t="s">
        <v>8405</v>
      </c>
      <c r="C2072" s="11" t="s">
        <v>8406</v>
      </c>
      <c r="D2072" s="14" t="s">
        <v>8407</v>
      </c>
    </row>
    <row r="2073" spans="1:4" ht="15" customHeight="1" x14ac:dyDescent="0.4">
      <c r="A2073" s="11" t="s">
        <v>8408</v>
      </c>
      <c r="B2073" s="11" t="s">
        <v>8409</v>
      </c>
      <c r="C2073" s="11" t="s">
        <v>8410</v>
      </c>
      <c r="D2073" s="14" t="s">
        <v>8411</v>
      </c>
    </row>
    <row r="2074" spans="1:4" ht="15" customHeight="1" x14ac:dyDescent="0.4">
      <c r="A2074" s="11" t="s">
        <v>8412</v>
      </c>
      <c r="B2074" s="11" t="s">
        <v>8413</v>
      </c>
      <c r="C2074" s="11" t="s">
        <v>8414</v>
      </c>
      <c r="D2074" s="14" t="s">
        <v>8415</v>
      </c>
    </row>
    <row r="2075" spans="1:4" ht="15" customHeight="1" x14ac:dyDescent="0.4">
      <c r="A2075" s="11" t="s">
        <v>8416</v>
      </c>
      <c r="B2075" s="11" t="s">
        <v>8417</v>
      </c>
      <c r="C2075" s="11" t="s">
        <v>8418</v>
      </c>
      <c r="D2075" s="14" t="s">
        <v>8419</v>
      </c>
    </row>
    <row r="2076" spans="1:4" ht="15" customHeight="1" x14ac:dyDescent="0.4">
      <c r="A2076" s="11" t="s">
        <v>8420</v>
      </c>
      <c r="B2076" s="11" t="s">
        <v>8421</v>
      </c>
      <c r="C2076" s="11" t="s">
        <v>8422</v>
      </c>
      <c r="D2076" s="14" t="s">
        <v>8423</v>
      </c>
    </row>
    <row r="2077" spans="1:4" ht="15" customHeight="1" x14ac:dyDescent="0.4">
      <c r="A2077" s="11" t="s">
        <v>8424</v>
      </c>
      <c r="B2077" s="11" t="s">
        <v>8425</v>
      </c>
      <c r="C2077" s="11" t="s">
        <v>8426</v>
      </c>
      <c r="D2077" s="14" t="s">
        <v>8427</v>
      </c>
    </row>
    <row r="2078" spans="1:4" ht="15" customHeight="1" x14ac:dyDescent="0.4">
      <c r="A2078" s="11" t="s">
        <v>8428</v>
      </c>
      <c r="B2078" s="11" t="s">
        <v>8429</v>
      </c>
      <c r="C2078" s="11" t="s">
        <v>8430</v>
      </c>
      <c r="D2078" s="14" t="s">
        <v>8431</v>
      </c>
    </row>
    <row r="2079" spans="1:4" ht="15" customHeight="1" x14ac:dyDescent="0.4">
      <c r="A2079" s="11" t="s">
        <v>8432</v>
      </c>
      <c r="B2079" s="11" t="s">
        <v>8433</v>
      </c>
      <c r="C2079" s="11" t="s">
        <v>8434</v>
      </c>
      <c r="D2079" s="14" t="s">
        <v>8435</v>
      </c>
    </row>
    <row r="2080" spans="1:4" ht="15" customHeight="1" x14ac:dyDescent="0.4">
      <c r="A2080" s="11" t="s">
        <v>8436</v>
      </c>
      <c r="B2080" s="11" t="s">
        <v>8437</v>
      </c>
      <c r="C2080" s="11" t="s">
        <v>8438</v>
      </c>
      <c r="D2080" s="14" t="s">
        <v>8439</v>
      </c>
    </row>
    <row r="2081" spans="1:4" ht="15" customHeight="1" x14ac:dyDescent="0.4">
      <c r="A2081" s="11" t="s">
        <v>8440</v>
      </c>
      <c r="B2081" s="11" t="s">
        <v>8441</v>
      </c>
      <c r="C2081" s="11" t="s">
        <v>8442</v>
      </c>
      <c r="D2081" s="14" t="s">
        <v>8443</v>
      </c>
    </row>
    <row r="2082" spans="1:4" ht="15" customHeight="1" x14ac:dyDescent="0.4">
      <c r="A2082" s="11" t="s">
        <v>8444</v>
      </c>
      <c r="B2082" s="11" t="s">
        <v>8445</v>
      </c>
      <c r="C2082" s="11" t="s">
        <v>8446</v>
      </c>
      <c r="D2082" s="14" t="s">
        <v>8447</v>
      </c>
    </row>
    <row r="2083" spans="1:4" ht="15" customHeight="1" x14ac:dyDescent="0.4">
      <c r="A2083" s="11" t="s">
        <v>8448</v>
      </c>
      <c r="B2083" s="11" t="s">
        <v>8449</v>
      </c>
      <c r="C2083" s="11" t="s">
        <v>8450</v>
      </c>
      <c r="D2083" s="14" t="s">
        <v>8451</v>
      </c>
    </row>
    <row r="2084" spans="1:4" ht="15" customHeight="1" x14ac:dyDescent="0.4">
      <c r="A2084" s="11" t="s">
        <v>8452</v>
      </c>
      <c r="B2084" s="11" t="s">
        <v>8453</v>
      </c>
      <c r="C2084" s="11" t="s">
        <v>8454</v>
      </c>
      <c r="D2084" s="14" t="s">
        <v>8455</v>
      </c>
    </row>
    <row r="2085" spans="1:4" ht="15" customHeight="1" x14ac:dyDescent="0.4">
      <c r="A2085" s="11" t="s">
        <v>8456</v>
      </c>
      <c r="B2085" s="11" t="s">
        <v>8457</v>
      </c>
      <c r="C2085" s="11" t="s">
        <v>8458</v>
      </c>
      <c r="D2085" s="14" t="s">
        <v>8459</v>
      </c>
    </row>
    <row r="2086" spans="1:4" ht="15" customHeight="1" x14ac:dyDescent="0.4">
      <c r="A2086" s="11" t="s">
        <v>8460</v>
      </c>
      <c r="B2086" s="11" t="s">
        <v>8461</v>
      </c>
      <c r="C2086" s="11" t="s">
        <v>8462</v>
      </c>
      <c r="D2086" s="14" t="s">
        <v>8463</v>
      </c>
    </row>
    <row r="2087" spans="1:4" ht="15" customHeight="1" x14ac:dyDescent="0.4">
      <c r="A2087" s="11" t="s">
        <v>8464</v>
      </c>
      <c r="B2087" s="11" t="s">
        <v>8465</v>
      </c>
      <c r="C2087" s="11" t="s">
        <v>8466</v>
      </c>
      <c r="D2087" s="14" t="s">
        <v>8467</v>
      </c>
    </row>
    <row r="2088" spans="1:4" ht="15" customHeight="1" x14ac:dyDescent="0.4">
      <c r="A2088" s="11" t="s">
        <v>8468</v>
      </c>
      <c r="B2088" s="11" t="s">
        <v>8469</v>
      </c>
      <c r="C2088" s="11" t="s">
        <v>8470</v>
      </c>
      <c r="D2088" s="14" t="s">
        <v>8471</v>
      </c>
    </row>
    <row r="2089" spans="1:4" ht="15" customHeight="1" x14ac:dyDescent="0.4">
      <c r="A2089" s="11" t="s">
        <v>8472</v>
      </c>
      <c r="B2089" s="11" t="s">
        <v>8473</v>
      </c>
      <c r="C2089" s="11" t="s">
        <v>8474</v>
      </c>
      <c r="D2089" s="14" t="s">
        <v>8475</v>
      </c>
    </row>
    <row r="2090" spans="1:4" ht="15" customHeight="1" x14ac:dyDescent="0.4">
      <c r="A2090" s="11" t="s">
        <v>8476</v>
      </c>
      <c r="B2090" s="11" t="s">
        <v>8477</v>
      </c>
      <c r="C2090" s="11" t="s">
        <v>8478</v>
      </c>
      <c r="D2090" s="14" t="s">
        <v>8479</v>
      </c>
    </row>
    <row r="2091" spans="1:4" ht="15" customHeight="1" x14ac:dyDescent="0.4">
      <c r="A2091" s="11" t="s">
        <v>8480</v>
      </c>
      <c r="B2091" s="11" t="s">
        <v>8481</v>
      </c>
      <c r="C2091" s="11" t="s">
        <v>8482</v>
      </c>
      <c r="D2091" s="14" t="s">
        <v>8483</v>
      </c>
    </row>
    <row r="2092" spans="1:4" ht="15" customHeight="1" x14ac:dyDescent="0.4">
      <c r="A2092" s="11" t="s">
        <v>8484</v>
      </c>
      <c r="B2092" s="11" t="s">
        <v>8485</v>
      </c>
      <c r="C2092" s="11" t="s">
        <v>8486</v>
      </c>
      <c r="D2092" s="14" t="s">
        <v>8487</v>
      </c>
    </row>
    <row r="2093" spans="1:4" ht="15" customHeight="1" x14ac:dyDescent="0.4">
      <c r="A2093" s="11" t="s">
        <v>8488</v>
      </c>
      <c r="B2093" s="11" t="s">
        <v>8489</v>
      </c>
      <c r="C2093" s="11" t="s">
        <v>8490</v>
      </c>
      <c r="D2093" s="14" t="s">
        <v>8491</v>
      </c>
    </row>
    <row r="2094" spans="1:4" ht="15" customHeight="1" x14ac:dyDescent="0.4">
      <c r="A2094" s="11" t="s">
        <v>8492</v>
      </c>
      <c r="B2094" s="11" t="s">
        <v>8493</v>
      </c>
      <c r="C2094" s="11" t="s">
        <v>8494</v>
      </c>
      <c r="D2094" s="14" t="s">
        <v>8495</v>
      </c>
    </row>
    <row r="2095" spans="1:4" ht="15" customHeight="1" x14ac:dyDescent="0.4">
      <c r="A2095" s="11" t="s">
        <v>8496</v>
      </c>
      <c r="B2095" s="11" t="s">
        <v>8497</v>
      </c>
      <c r="C2095" s="11" t="s">
        <v>8498</v>
      </c>
      <c r="D2095" s="14" t="s">
        <v>8499</v>
      </c>
    </row>
    <row r="2096" spans="1:4" ht="15" customHeight="1" x14ac:dyDescent="0.4">
      <c r="A2096" s="11" t="s">
        <v>8500</v>
      </c>
      <c r="B2096" s="11" t="s">
        <v>8501</v>
      </c>
      <c r="C2096" s="11" t="s">
        <v>8502</v>
      </c>
      <c r="D2096" s="14" t="s">
        <v>8503</v>
      </c>
    </row>
    <row r="2097" spans="1:4" ht="15" customHeight="1" x14ac:dyDescent="0.4">
      <c r="A2097" s="11" t="s">
        <v>8504</v>
      </c>
      <c r="B2097" s="11" t="s">
        <v>8505</v>
      </c>
      <c r="C2097" s="11" t="s">
        <v>8506</v>
      </c>
      <c r="D2097" s="14" t="s">
        <v>8507</v>
      </c>
    </row>
    <row r="2098" spans="1:4" ht="15" customHeight="1" x14ac:dyDescent="0.4">
      <c r="A2098" s="11" t="s">
        <v>8508</v>
      </c>
      <c r="B2098" s="11" t="s">
        <v>8509</v>
      </c>
      <c r="C2098" s="11" t="s">
        <v>8510</v>
      </c>
      <c r="D2098" s="14" t="s">
        <v>8511</v>
      </c>
    </row>
    <row r="2099" spans="1:4" ht="15" customHeight="1" x14ac:dyDescent="0.4">
      <c r="A2099" s="11" t="s">
        <v>8512</v>
      </c>
      <c r="B2099" s="11" t="s">
        <v>8513</v>
      </c>
      <c r="C2099" s="11" t="s">
        <v>8514</v>
      </c>
      <c r="D2099" s="14" t="s">
        <v>8515</v>
      </c>
    </row>
    <row r="2100" spans="1:4" ht="15" customHeight="1" x14ac:dyDescent="0.4">
      <c r="A2100" s="11" t="s">
        <v>8516</v>
      </c>
      <c r="B2100" s="11" t="s">
        <v>8517</v>
      </c>
      <c r="C2100" s="11" t="s">
        <v>8518</v>
      </c>
      <c r="D2100" s="14" t="s">
        <v>8519</v>
      </c>
    </row>
    <row r="2101" spans="1:4" ht="15" customHeight="1" x14ac:dyDescent="0.4">
      <c r="A2101" s="11" t="s">
        <v>8520</v>
      </c>
      <c r="B2101" s="11" t="s">
        <v>8521</v>
      </c>
      <c r="C2101" s="11" t="s">
        <v>8522</v>
      </c>
      <c r="D2101" s="14" t="s">
        <v>8523</v>
      </c>
    </row>
    <row r="2102" spans="1:4" ht="15" customHeight="1" x14ac:dyDescent="0.4">
      <c r="A2102" s="11" t="s">
        <v>8524</v>
      </c>
      <c r="B2102" s="11" t="s">
        <v>8525</v>
      </c>
      <c r="C2102" s="11" t="s">
        <v>8526</v>
      </c>
      <c r="D2102" s="14" t="s">
        <v>8527</v>
      </c>
    </row>
    <row r="2103" spans="1:4" ht="15" customHeight="1" x14ac:dyDescent="0.4">
      <c r="A2103" s="11" t="s">
        <v>8528</v>
      </c>
      <c r="B2103" s="11" t="s">
        <v>8529</v>
      </c>
      <c r="C2103" s="11" t="s">
        <v>8530</v>
      </c>
      <c r="D2103" s="14" t="s">
        <v>8531</v>
      </c>
    </row>
    <row r="2104" spans="1:4" ht="15" customHeight="1" x14ac:dyDescent="0.4">
      <c r="A2104" s="11" t="s">
        <v>8532</v>
      </c>
      <c r="B2104" s="11" t="s">
        <v>8533</v>
      </c>
      <c r="C2104" s="11" t="s">
        <v>8534</v>
      </c>
      <c r="D2104" s="14" t="s">
        <v>8535</v>
      </c>
    </row>
    <row r="2105" spans="1:4" ht="15" customHeight="1" x14ac:dyDescent="0.4">
      <c r="A2105" s="11" t="s">
        <v>8536</v>
      </c>
      <c r="B2105" s="11" t="s">
        <v>8537</v>
      </c>
      <c r="C2105" s="11" t="s">
        <v>8538</v>
      </c>
      <c r="D2105" s="14" t="s">
        <v>8539</v>
      </c>
    </row>
    <row r="2106" spans="1:4" ht="15" customHeight="1" x14ac:dyDescent="0.4">
      <c r="A2106" s="11" t="s">
        <v>8540</v>
      </c>
      <c r="B2106" s="11" t="s">
        <v>8541</v>
      </c>
      <c r="C2106" s="11" t="s">
        <v>8542</v>
      </c>
      <c r="D2106" s="14" t="s">
        <v>8543</v>
      </c>
    </row>
    <row r="2107" spans="1:4" ht="15" customHeight="1" x14ac:dyDescent="0.4">
      <c r="A2107" s="11" t="s">
        <v>8544</v>
      </c>
      <c r="B2107" s="11" t="s">
        <v>8545</v>
      </c>
      <c r="C2107" s="11" t="s">
        <v>8546</v>
      </c>
      <c r="D2107" s="14" t="s">
        <v>8547</v>
      </c>
    </row>
    <row r="2108" spans="1:4" ht="15" customHeight="1" x14ac:dyDescent="0.4">
      <c r="A2108" s="11" t="s">
        <v>8548</v>
      </c>
      <c r="B2108" s="11" t="s">
        <v>8549</v>
      </c>
      <c r="C2108" s="11" t="s">
        <v>8550</v>
      </c>
      <c r="D2108" s="14" t="s">
        <v>8551</v>
      </c>
    </row>
    <row r="2109" spans="1:4" ht="15" customHeight="1" x14ac:dyDescent="0.4">
      <c r="A2109" s="11" t="s">
        <v>8552</v>
      </c>
      <c r="B2109" s="11" t="s">
        <v>8553</v>
      </c>
      <c r="C2109" s="11" t="s">
        <v>8554</v>
      </c>
      <c r="D2109" s="14" t="s">
        <v>8555</v>
      </c>
    </row>
    <row r="2110" spans="1:4" ht="15" customHeight="1" x14ac:dyDescent="0.4">
      <c r="A2110" s="11" t="s">
        <v>8556</v>
      </c>
      <c r="B2110" s="11" t="s">
        <v>8557</v>
      </c>
      <c r="C2110" s="11" t="s">
        <v>8558</v>
      </c>
      <c r="D2110" s="14" t="s">
        <v>8559</v>
      </c>
    </row>
    <row r="2111" spans="1:4" ht="15" customHeight="1" x14ac:dyDescent="0.4">
      <c r="A2111" s="11" t="s">
        <v>8560</v>
      </c>
      <c r="B2111" s="11" t="s">
        <v>8561</v>
      </c>
      <c r="C2111" s="11" t="s">
        <v>8562</v>
      </c>
      <c r="D2111" s="14" t="s">
        <v>8563</v>
      </c>
    </row>
    <row r="2112" spans="1:4" ht="15" customHeight="1" x14ac:dyDescent="0.4">
      <c r="A2112" s="11" t="s">
        <v>8564</v>
      </c>
      <c r="B2112" s="11" t="s">
        <v>8565</v>
      </c>
      <c r="C2112" s="11" t="s">
        <v>8566</v>
      </c>
      <c r="D2112" s="14" t="s">
        <v>8567</v>
      </c>
    </row>
    <row r="2113" spans="1:4" ht="15" customHeight="1" x14ac:dyDescent="0.4">
      <c r="A2113" s="11" t="s">
        <v>8568</v>
      </c>
      <c r="B2113" s="11" t="s">
        <v>8569</v>
      </c>
      <c r="C2113" s="11" t="s">
        <v>8570</v>
      </c>
      <c r="D2113" s="14" t="s">
        <v>8571</v>
      </c>
    </row>
    <row r="2114" spans="1:4" ht="15" customHeight="1" x14ac:dyDescent="0.4">
      <c r="A2114" s="11" t="s">
        <v>8572</v>
      </c>
      <c r="B2114" s="11" t="s">
        <v>8573</v>
      </c>
      <c r="C2114" s="11" t="s">
        <v>8574</v>
      </c>
      <c r="D2114" s="14" t="s">
        <v>8575</v>
      </c>
    </row>
    <row r="2115" spans="1:4" ht="15" customHeight="1" x14ac:dyDescent="0.4">
      <c r="A2115" s="11" t="s">
        <v>8576</v>
      </c>
      <c r="B2115" s="11" t="s">
        <v>8577</v>
      </c>
      <c r="C2115" s="11" t="s">
        <v>8578</v>
      </c>
      <c r="D2115" s="14" t="s">
        <v>8579</v>
      </c>
    </row>
    <row r="2116" spans="1:4" ht="15" customHeight="1" x14ac:dyDescent="0.4">
      <c r="A2116" s="11" t="s">
        <v>8580</v>
      </c>
      <c r="B2116" s="11" t="s">
        <v>8581</v>
      </c>
      <c r="C2116" s="11" t="s">
        <v>8582</v>
      </c>
      <c r="D2116" s="14" t="s">
        <v>8583</v>
      </c>
    </row>
    <row r="2117" spans="1:4" ht="15" customHeight="1" x14ac:dyDescent="0.4">
      <c r="A2117" s="11" t="s">
        <v>8584</v>
      </c>
      <c r="B2117" s="11" t="s">
        <v>8585</v>
      </c>
      <c r="C2117" s="11" t="s">
        <v>8586</v>
      </c>
      <c r="D2117" s="14" t="s">
        <v>8587</v>
      </c>
    </row>
    <row r="2118" spans="1:4" ht="15" customHeight="1" x14ac:dyDescent="0.4">
      <c r="A2118" s="11" t="s">
        <v>8588</v>
      </c>
      <c r="B2118" s="11" t="s">
        <v>8589</v>
      </c>
      <c r="C2118" s="11" t="s">
        <v>8590</v>
      </c>
      <c r="D2118" s="14" t="s">
        <v>8591</v>
      </c>
    </row>
    <row r="2119" spans="1:4" ht="15" customHeight="1" x14ac:dyDescent="0.4">
      <c r="A2119" s="11" t="s">
        <v>8592</v>
      </c>
      <c r="B2119" s="11" t="s">
        <v>8593</v>
      </c>
      <c r="C2119" s="11" t="s">
        <v>8594</v>
      </c>
      <c r="D2119" s="14" t="s">
        <v>8595</v>
      </c>
    </row>
    <row r="2120" spans="1:4" ht="15" customHeight="1" x14ac:dyDescent="0.4">
      <c r="A2120" s="11" t="s">
        <v>8596</v>
      </c>
      <c r="B2120" s="11" t="s">
        <v>8597</v>
      </c>
      <c r="C2120" s="11" t="s">
        <v>8598</v>
      </c>
      <c r="D2120" s="14" t="s">
        <v>8599</v>
      </c>
    </row>
    <row r="2121" spans="1:4" ht="15" customHeight="1" x14ac:dyDescent="0.4">
      <c r="A2121" s="11" t="s">
        <v>8600</v>
      </c>
      <c r="B2121" s="11" t="s">
        <v>8601</v>
      </c>
      <c r="C2121" s="11" t="s">
        <v>8602</v>
      </c>
      <c r="D2121" s="14" t="s">
        <v>8603</v>
      </c>
    </row>
    <row r="2122" spans="1:4" ht="15" customHeight="1" x14ac:dyDescent="0.4">
      <c r="A2122" s="11" t="s">
        <v>8604</v>
      </c>
      <c r="B2122" s="11" t="s">
        <v>8605</v>
      </c>
      <c r="C2122" s="11" t="s">
        <v>8606</v>
      </c>
      <c r="D2122" s="14" t="s">
        <v>8607</v>
      </c>
    </row>
    <row r="2123" spans="1:4" ht="15" customHeight="1" x14ac:dyDescent="0.4">
      <c r="A2123" s="11" t="s">
        <v>8608</v>
      </c>
      <c r="B2123" s="11" t="s">
        <v>8609</v>
      </c>
      <c r="C2123" s="11" t="s">
        <v>8610</v>
      </c>
      <c r="D2123" s="14" t="s">
        <v>8611</v>
      </c>
    </row>
    <row r="2124" spans="1:4" ht="15" customHeight="1" x14ac:dyDescent="0.4">
      <c r="A2124" s="11" t="s">
        <v>8612</v>
      </c>
      <c r="B2124" s="11" t="s">
        <v>8613</v>
      </c>
      <c r="C2124" s="11" t="s">
        <v>8614</v>
      </c>
      <c r="D2124" s="14" t="s">
        <v>8615</v>
      </c>
    </row>
    <row r="2125" spans="1:4" ht="15" customHeight="1" x14ac:dyDescent="0.4">
      <c r="A2125" s="11" t="s">
        <v>8616</v>
      </c>
      <c r="B2125" s="11" t="s">
        <v>8617</v>
      </c>
      <c r="C2125" s="11" t="s">
        <v>8618</v>
      </c>
      <c r="D2125" s="14" t="s">
        <v>8619</v>
      </c>
    </row>
    <row r="2126" spans="1:4" ht="15" customHeight="1" x14ac:dyDescent="0.4">
      <c r="A2126" s="11" t="s">
        <v>8620</v>
      </c>
      <c r="B2126" s="11" t="s">
        <v>8621</v>
      </c>
      <c r="C2126" s="11" t="s">
        <v>8622</v>
      </c>
      <c r="D2126" s="14" t="s">
        <v>8623</v>
      </c>
    </row>
    <row r="2127" spans="1:4" ht="15" customHeight="1" x14ac:dyDescent="0.4">
      <c r="A2127" s="11" t="s">
        <v>8624</v>
      </c>
      <c r="B2127" s="11" t="s">
        <v>8625</v>
      </c>
      <c r="C2127" s="11" t="s">
        <v>8626</v>
      </c>
      <c r="D2127" s="14" t="s">
        <v>8627</v>
      </c>
    </row>
    <row r="2128" spans="1:4" ht="15" customHeight="1" x14ac:dyDescent="0.4">
      <c r="A2128" s="11" t="s">
        <v>8628</v>
      </c>
      <c r="B2128" s="11" t="s">
        <v>8629</v>
      </c>
      <c r="C2128" s="11" t="s">
        <v>8630</v>
      </c>
      <c r="D2128" s="14" t="s">
        <v>8631</v>
      </c>
    </row>
    <row r="2129" spans="1:4" ht="15" customHeight="1" x14ac:dyDescent="0.4">
      <c r="A2129" s="11" t="s">
        <v>8632</v>
      </c>
      <c r="B2129" s="11" t="s">
        <v>8633</v>
      </c>
      <c r="C2129" s="11" t="s">
        <v>8634</v>
      </c>
      <c r="D2129" s="14" t="s">
        <v>8635</v>
      </c>
    </row>
    <row r="2130" spans="1:4" ht="15" customHeight="1" x14ac:dyDescent="0.4">
      <c r="A2130" s="11" t="s">
        <v>8636</v>
      </c>
      <c r="B2130" s="11" t="s">
        <v>8637</v>
      </c>
      <c r="C2130" s="11" t="s">
        <v>8638</v>
      </c>
      <c r="D2130" s="14" t="s">
        <v>8639</v>
      </c>
    </row>
    <row r="2131" spans="1:4" ht="15" customHeight="1" x14ac:dyDescent="0.4">
      <c r="A2131" s="11" t="s">
        <v>8640</v>
      </c>
      <c r="B2131" s="11" t="s">
        <v>8641</v>
      </c>
      <c r="C2131" s="11" t="s">
        <v>8642</v>
      </c>
      <c r="D2131" s="14" t="s">
        <v>8643</v>
      </c>
    </row>
    <row r="2132" spans="1:4" ht="15" customHeight="1" x14ac:dyDescent="0.4">
      <c r="A2132" s="11" t="s">
        <v>8644</v>
      </c>
      <c r="B2132" s="11" t="s">
        <v>8645</v>
      </c>
      <c r="C2132" s="11" t="s">
        <v>8646</v>
      </c>
      <c r="D2132" s="14" t="s">
        <v>8647</v>
      </c>
    </row>
    <row r="2133" spans="1:4" ht="15" customHeight="1" x14ac:dyDescent="0.4">
      <c r="A2133" s="11" t="s">
        <v>8648</v>
      </c>
      <c r="B2133" s="11" t="s">
        <v>8649</v>
      </c>
      <c r="C2133" s="11" t="s">
        <v>8650</v>
      </c>
      <c r="D2133" s="14" t="s">
        <v>8651</v>
      </c>
    </row>
    <row r="2134" spans="1:4" ht="15" customHeight="1" x14ac:dyDescent="0.4">
      <c r="A2134" s="11" t="s">
        <v>8652</v>
      </c>
      <c r="B2134" s="11" t="s">
        <v>8653</v>
      </c>
      <c r="C2134" s="11" t="s">
        <v>8654</v>
      </c>
      <c r="D2134" s="14" t="s">
        <v>8655</v>
      </c>
    </row>
    <row r="2135" spans="1:4" ht="15" customHeight="1" x14ac:dyDescent="0.4">
      <c r="A2135" s="11" t="s">
        <v>8656</v>
      </c>
      <c r="B2135" s="11" t="s">
        <v>8657</v>
      </c>
      <c r="C2135" s="11" t="s">
        <v>8658</v>
      </c>
      <c r="D2135" s="14" t="s">
        <v>8659</v>
      </c>
    </row>
    <row r="2136" spans="1:4" ht="15" customHeight="1" x14ac:dyDescent="0.4">
      <c r="A2136" s="11" t="s">
        <v>8660</v>
      </c>
      <c r="B2136" s="11" t="s">
        <v>8661</v>
      </c>
      <c r="C2136" s="11" t="s">
        <v>8662</v>
      </c>
      <c r="D2136" s="14" t="s">
        <v>8663</v>
      </c>
    </row>
    <row r="2137" spans="1:4" ht="15" customHeight="1" x14ac:dyDescent="0.4">
      <c r="A2137" s="11" t="s">
        <v>8664</v>
      </c>
      <c r="B2137" s="11" t="s">
        <v>8665</v>
      </c>
      <c r="C2137" s="11" t="s">
        <v>8666</v>
      </c>
      <c r="D2137" s="14" t="s">
        <v>8667</v>
      </c>
    </row>
    <row r="2138" spans="1:4" ht="15" customHeight="1" x14ac:dyDescent="0.4">
      <c r="A2138" s="11" t="s">
        <v>8668</v>
      </c>
      <c r="B2138" s="11" t="s">
        <v>8669</v>
      </c>
      <c r="C2138" s="11" t="s">
        <v>8670</v>
      </c>
      <c r="D2138" s="14" t="s">
        <v>8671</v>
      </c>
    </row>
    <row r="2139" spans="1:4" ht="15" customHeight="1" x14ac:dyDescent="0.4">
      <c r="A2139" s="11" t="s">
        <v>8672</v>
      </c>
      <c r="B2139" s="11" t="s">
        <v>8673</v>
      </c>
      <c r="C2139" s="11" t="s">
        <v>8674</v>
      </c>
      <c r="D2139" s="14" t="s">
        <v>8675</v>
      </c>
    </row>
    <row r="2140" spans="1:4" ht="15" customHeight="1" x14ac:dyDescent="0.4">
      <c r="A2140" s="11" t="s">
        <v>8676</v>
      </c>
      <c r="B2140" s="11" t="s">
        <v>8677</v>
      </c>
      <c r="C2140" s="11" t="s">
        <v>8678</v>
      </c>
      <c r="D2140" s="14" t="s">
        <v>8679</v>
      </c>
    </row>
    <row r="2141" spans="1:4" ht="15" customHeight="1" x14ac:dyDescent="0.4">
      <c r="A2141" s="11" t="s">
        <v>8680</v>
      </c>
      <c r="B2141" s="11" t="s">
        <v>8681</v>
      </c>
      <c r="C2141" s="11" t="s">
        <v>8682</v>
      </c>
      <c r="D2141" s="14" t="s">
        <v>8683</v>
      </c>
    </row>
    <row r="2142" spans="1:4" ht="15" customHeight="1" x14ac:dyDescent="0.4">
      <c r="A2142" s="11" t="s">
        <v>8684</v>
      </c>
      <c r="B2142" s="11" t="s">
        <v>8685</v>
      </c>
      <c r="C2142" s="11" t="s">
        <v>8686</v>
      </c>
      <c r="D2142" s="14" t="s">
        <v>8687</v>
      </c>
    </row>
    <row r="2143" spans="1:4" ht="15" customHeight="1" x14ac:dyDescent="0.4">
      <c r="A2143" s="11" t="s">
        <v>8688</v>
      </c>
      <c r="B2143" s="11" t="s">
        <v>8689</v>
      </c>
      <c r="C2143" s="11" t="s">
        <v>8690</v>
      </c>
      <c r="D2143" s="14" t="s">
        <v>8691</v>
      </c>
    </row>
    <row r="2144" spans="1:4" ht="15" customHeight="1" x14ac:dyDescent="0.4">
      <c r="A2144" s="11" t="s">
        <v>8692</v>
      </c>
      <c r="B2144" s="11" t="s">
        <v>8693</v>
      </c>
      <c r="C2144" s="11" t="s">
        <v>8694</v>
      </c>
      <c r="D2144" s="14" t="s">
        <v>8695</v>
      </c>
    </row>
    <row r="2145" spans="1:4" ht="15" customHeight="1" x14ac:dyDescent="0.4">
      <c r="A2145" s="11" t="s">
        <v>8696</v>
      </c>
      <c r="B2145" s="11" t="s">
        <v>8697</v>
      </c>
      <c r="C2145" s="11" t="s">
        <v>8698</v>
      </c>
      <c r="D2145" s="14" t="s">
        <v>8699</v>
      </c>
    </row>
    <row r="2146" spans="1:4" ht="15" customHeight="1" x14ac:dyDescent="0.4">
      <c r="A2146" s="11" t="s">
        <v>8700</v>
      </c>
      <c r="B2146" s="11" t="s">
        <v>8701</v>
      </c>
      <c r="C2146" s="11" t="s">
        <v>8702</v>
      </c>
      <c r="D2146" s="14" t="s">
        <v>8703</v>
      </c>
    </row>
    <row r="2147" spans="1:4" ht="15" customHeight="1" x14ac:dyDescent="0.4">
      <c r="A2147" s="11" t="s">
        <v>8704</v>
      </c>
      <c r="B2147" s="11" t="s">
        <v>8705</v>
      </c>
      <c r="C2147" s="11" t="s">
        <v>8706</v>
      </c>
      <c r="D2147" s="14" t="s">
        <v>8707</v>
      </c>
    </row>
    <row r="2148" spans="1:4" ht="15" customHeight="1" x14ac:dyDescent="0.4">
      <c r="A2148" s="11" t="s">
        <v>8708</v>
      </c>
      <c r="B2148" s="11" t="s">
        <v>8709</v>
      </c>
      <c r="C2148" s="11" t="s">
        <v>8710</v>
      </c>
      <c r="D2148" s="14" t="s">
        <v>8711</v>
      </c>
    </row>
    <row r="2149" spans="1:4" ht="15" customHeight="1" x14ac:dyDescent="0.4">
      <c r="A2149" s="11" t="s">
        <v>8712</v>
      </c>
      <c r="B2149" s="11" t="s">
        <v>8713</v>
      </c>
      <c r="C2149" s="11" t="s">
        <v>8714</v>
      </c>
      <c r="D2149" s="14" t="s">
        <v>8715</v>
      </c>
    </row>
    <row r="2150" spans="1:4" ht="15" customHeight="1" x14ac:dyDescent="0.4">
      <c r="A2150" s="11" t="s">
        <v>8716</v>
      </c>
      <c r="B2150" s="11" t="s">
        <v>8717</v>
      </c>
      <c r="C2150" s="11" t="s">
        <v>8718</v>
      </c>
      <c r="D2150" s="14" t="s">
        <v>8719</v>
      </c>
    </row>
    <row r="2151" spans="1:4" ht="15" customHeight="1" x14ac:dyDescent="0.4">
      <c r="A2151" s="11" t="s">
        <v>8720</v>
      </c>
      <c r="B2151" s="11" t="s">
        <v>8721</v>
      </c>
      <c r="C2151" s="11" t="s">
        <v>8722</v>
      </c>
      <c r="D2151" s="14" t="s">
        <v>8723</v>
      </c>
    </row>
    <row r="2152" spans="1:4" ht="15" customHeight="1" x14ac:dyDescent="0.4">
      <c r="A2152" s="11" t="s">
        <v>8724</v>
      </c>
      <c r="B2152" s="11" t="s">
        <v>8725</v>
      </c>
      <c r="C2152" s="11" t="s">
        <v>8726</v>
      </c>
      <c r="D2152" s="14" t="s">
        <v>8727</v>
      </c>
    </row>
    <row r="2153" spans="1:4" ht="15" customHeight="1" x14ac:dyDescent="0.4">
      <c r="A2153" s="11" t="s">
        <v>8728</v>
      </c>
      <c r="B2153" s="11" t="s">
        <v>8729</v>
      </c>
      <c r="C2153" s="11" t="s">
        <v>8730</v>
      </c>
      <c r="D2153" s="14" t="s">
        <v>8731</v>
      </c>
    </row>
    <row r="2154" spans="1:4" ht="15" customHeight="1" x14ac:dyDescent="0.4">
      <c r="A2154" s="11" t="s">
        <v>8732</v>
      </c>
      <c r="B2154" s="11" t="s">
        <v>8733</v>
      </c>
      <c r="C2154" s="11" t="s">
        <v>8734</v>
      </c>
      <c r="D2154" s="14" t="s">
        <v>8735</v>
      </c>
    </row>
    <row r="2155" spans="1:4" ht="15" customHeight="1" x14ac:dyDescent="0.4">
      <c r="A2155" s="11" t="s">
        <v>8736</v>
      </c>
      <c r="B2155" s="11" t="s">
        <v>8737</v>
      </c>
      <c r="C2155" s="11" t="s">
        <v>8738</v>
      </c>
      <c r="D2155" s="14" t="s">
        <v>8739</v>
      </c>
    </row>
    <row r="2156" spans="1:4" ht="15" customHeight="1" x14ac:dyDescent="0.4">
      <c r="A2156" s="11" t="s">
        <v>8740</v>
      </c>
      <c r="B2156" s="11" t="s">
        <v>8741</v>
      </c>
      <c r="C2156" s="11" t="s">
        <v>8742</v>
      </c>
      <c r="D2156" s="14" t="s">
        <v>8743</v>
      </c>
    </row>
    <row r="2157" spans="1:4" ht="15" customHeight="1" x14ac:dyDescent="0.4">
      <c r="A2157" s="11" t="s">
        <v>8744</v>
      </c>
      <c r="B2157" s="11" t="s">
        <v>8745</v>
      </c>
      <c r="C2157" s="11" t="s">
        <v>8746</v>
      </c>
      <c r="D2157" s="14" t="s">
        <v>8747</v>
      </c>
    </row>
    <row r="2158" spans="1:4" ht="15" customHeight="1" x14ac:dyDescent="0.4">
      <c r="A2158" s="11" t="s">
        <v>8748</v>
      </c>
      <c r="B2158" s="11" t="s">
        <v>8749</v>
      </c>
      <c r="C2158" s="11" t="s">
        <v>8750</v>
      </c>
      <c r="D2158" s="14" t="s">
        <v>8751</v>
      </c>
    </row>
    <row r="2159" spans="1:4" ht="15" customHeight="1" x14ac:dyDescent="0.4">
      <c r="A2159" s="11" t="s">
        <v>8752</v>
      </c>
      <c r="B2159" s="11" t="s">
        <v>8753</v>
      </c>
      <c r="C2159" s="11" t="s">
        <v>8754</v>
      </c>
      <c r="D2159" s="14" t="s">
        <v>8755</v>
      </c>
    </row>
    <row r="2160" spans="1:4" ht="15" customHeight="1" x14ac:dyDescent="0.4">
      <c r="A2160" s="11" t="s">
        <v>8756</v>
      </c>
      <c r="B2160" s="11" t="s">
        <v>8757</v>
      </c>
      <c r="C2160" s="11" t="s">
        <v>8758</v>
      </c>
      <c r="D2160" s="14" t="s">
        <v>8759</v>
      </c>
    </row>
    <row r="2161" spans="1:4" ht="15" customHeight="1" x14ac:dyDescent="0.4">
      <c r="A2161" s="11" t="s">
        <v>8760</v>
      </c>
      <c r="B2161" s="11" t="s">
        <v>8761</v>
      </c>
      <c r="C2161" s="11" t="s">
        <v>8762</v>
      </c>
      <c r="D2161" s="14" t="s">
        <v>8763</v>
      </c>
    </row>
    <row r="2162" spans="1:4" ht="15" customHeight="1" x14ac:dyDescent="0.4">
      <c r="A2162" s="11" t="s">
        <v>8764</v>
      </c>
      <c r="B2162" s="11" t="s">
        <v>8765</v>
      </c>
      <c r="C2162" s="11" t="s">
        <v>8766</v>
      </c>
      <c r="D2162" s="14" t="s">
        <v>8767</v>
      </c>
    </row>
    <row r="2163" spans="1:4" ht="15" customHeight="1" x14ac:dyDescent="0.4">
      <c r="A2163" s="11" t="s">
        <v>8768</v>
      </c>
      <c r="B2163" s="11" t="s">
        <v>8769</v>
      </c>
      <c r="C2163" s="11" t="s">
        <v>8770</v>
      </c>
      <c r="D2163" s="14" t="s">
        <v>8771</v>
      </c>
    </row>
    <row r="2164" spans="1:4" ht="15" customHeight="1" x14ac:dyDescent="0.4">
      <c r="A2164" s="11" t="s">
        <v>8772</v>
      </c>
      <c r="B2164" s="11" t="s">
        <v>8773</v>
      </c>
      <c r="C2164" s="11" t="s">
        <v>8774</v>
      </c>
      <c r="D2164" s="14" t="s">
        <v>8775</v>
      </c>
    </row>
    <row r="2165" spans="1:4" ht="15" customHeight="1" x14ac:dyDescent="0.4">
      <c r="A2165" s="11" t="s">
        <v>8776</v>
      </c>
      <c r="B2165" s="11" t="s">
        <v>8777</v>
      </c>
      <c r="C2165" s="11" t="s">
        <v>8778</v>
      </c>
      <c r="D2165" s="14" t="s">
        <v>8779</v>
      </c>
    </row>
    <row r="2166" spans="1:4" ht="15" customHeight="1" x14ac:dyDescent="0.4">
      <c r="A2166" s="11" t="s">
        <v>8780</v>
      </c>
      <c r="B2166" s="11" t="s">
        <v>8781</v>
      </c>
      <c r="C2166" s="11" t="s">
        <v>8782</v>
      </c>
      <c r="D2166" s="14" t="s">
        <v>8783</v>
      </c>
    </row>
    <row r="2167" spans="1:4" ht="15" customHeight="1" x14ac:dyDescent="0.4">
      <c r="A2167" s="11" t="s">
        <v>8784</v>
      </c>
      <c r="B2167" s="11" t="s">
        <v>8785</v>
      </c>
      <c r="C2167" s="11" t="s">
        <v>8786</v>
      </c>
      <c r="D2167" s="14" t="s">
        <v>8787</v>
      </c>
    </row>
    <row r="2168" spans="1:4" ht="15" customHeight="1" x14ac:dyDescent="0.4">
      <c r="A2168" s="11" t="s">
        <v>8788</v>
      </c>
      <c r="B2168" s="11" t="s">
        <v>8789</v>
      </c>
      <c r="C2168" s="11" t="s">
        <v>8790</v>
      </c>
      <c r="D2168" s="14" t="s">
        <v>8791</v>
      </c>
    </row>
    <row r="2169" spans="1:4" ht="15" customHeight="1" x14ac:dyDescent="0.4">
      <c r="A2169" s="11" t="s">
        <v>8792</v>
      </c>
      <c r="B2169" s="11" t="s">
        <v>8793</v>
      </c>
      <c r="C2169" s="11" t="s">
        <v>8794</v>
      </c>
      <c r="D2169" s="14" t="s">
        <v>8795</v>
      </c>
    </row>
    <row r="2170" spans="1:4" ht="15" customHeight="1" x14ac:dyDescent="0.4">
      <c r="A2170" s="11" t="s">
        <v>8796</v>
      </c>
      <c r="B2170" s="11" t="s">
        <v>8797</v>
      </c>
      <c r="C2170" s="11" t="s">
        <v>8798</v>
      </c>
      <c r="D2170" s="14" t="s">
        <v>8799</v>
      </c>
    </row>
    <row r="2171" spans="1:4" ht="15" customHeight="1" x14ac:dyDescent="0.4">
      <c r="A2171" s="11" t="s">
        <v>8800</v>
      </c>
      <c r="B2171" s="11" t="s">
        <v>8801</v>
      </c>
      <c r="C2171" s="11" t="s">
        <v>8802</v>
      </c>
      <c r="D2171" s="14" t="s">
        <v>8803</v>
      </c>
    </row>
    <row r="2172" spans="1:4" ht="15" customHeight="1" x14ac:dyDescent="0.4">
      <c r="A2172" s="11" t="s">
        <v>8804</v>
      </c>
      <c r="B2172" s="11" t="s">
        <v>8805</v>
      </c>
      <c r="C2172" s="11" t="s">
        <v>8806</v>
      </c>
      <c r="D2172" s="14" t="s">
        <v>8807</v>
      </c>
    </row>
    <row r="2173" spans="1:4" ht="15" customHeight="1" x14ac:dyDescent="0.4">
      <c r="A2173" s="11" t="s">
        <v>8808</v>
      </c>
      <c r="B2173" s="11" t="s">
        <v>8809</v>
      </c>
      <c r="C2173" s="11" t="s">
        <v>8810</v>
      </c>
      <c r="D2173" s="14" t="s">
        <v>8811</v>
      </c>
    </row>
    <row r="2174" spans="1:4" ht="15" customHeight="1" x14ac:dyDescent="0.4">
      <c r="A2174" s="11" t="s">
        <v>8812</v>
      </c>
      <c r="B2174" s="11" t="s">
        <v>8813</v>
      </c>
      <c r="C2174" s="11" t="s">
        <v>8814</v>
      </c>
      <c r="D2174" s="14" t="s">
        <v>8815</v>
      </c>
    </row>
    <row r="2175" spans="1:4" ht="15" customHeight="1" x14ac:dyDescent="0.4">
      <c r="A2175" s="11" t="s">
        <v>8816</v>
      </c>
      <c r="B2175" s="11" t="s">
        <v>8817</v>
      </c>
      <c r="C2175" s="11" t="s">
        <v>8818</v>
      </c>
      <c r="D2175" s="14" t="s">
        <v>8819</v>
      </c>
    </row>
    <row r="2176" spans="1:4" ht="15" customHeight="1" x14ac:dyDescent="0.4">
      <c r="A2176" s="11" t="s">
        <v>8820</v>
      </c>
      <c r="B2176" s="11" t="s">
        <v>8821</v>
      </c>
      <c r="C2176" s="11" t="s">
        <v>8822</v>
      </c>
      <c r="D2176" s="14" t="s">
        <v>8823</v>
      </c>
    </row>
    <row r="2177" spans="1:4" ht="15" customHeight="1" x14ac:dyDescent="0.4">
      <c r="A2177" s="11" t="s">
        <v>8824</v>
      </c>
      <c r="B2177" s="11" t="s">
        <v>8825</v>
      </c>
      <c r="C2177" s="11" t="s">
        <v>8826</v>
      </c>
      <c r="D2177" s="14" t="s">
        <v>8827</v>
      </c>
    </row>
    <row r="2178" spans="1:4" ht="15" customHeight="1" x14ac:dyDescent="0.4">
      <c r="A2178" s="11" t="s">
        <v>8828</v>
      </c>
      <c r="B2178" s="11" t="s">
        <v>8829</v>
      </c>
      <c r="C2178" s="11" t="s">
        <v>8830</v>
      </c>
      <c r="D2178" s="14" t="s">
        <v>8831</v>
      </c>
    </row>
    <row r="2179" spans="1:4" ht="15" customHeight="1" x14ac:dyDescent="0.4">
      <c r="A2179" s="11" t="s">
        <v>8832</v>
      </c>
      <c r="B2179" s="11" t="s">
        <v>8833</v>
      </c>
      <c r="C2179" s="11" t="s">
        <v>8834</v>
      </c>
      <c r="D2179" s="14" t="s">
        <v>8835</v>
      </c>
    </row>
    <row r="2180" spans="1:4" ht="15" customHeight="1" x14ac:dyDescent="0.4">
      <c r="A2180" s="11" t="s">
        <v>8836</v>
      </c>
      <c r="B2180" s="11" t="s">
        <v>8837</v>
      </c>
      <c r="C2180" s="11" t="s">
        <v>8838</v>
      </c>
      <c r="D2180" s="14" t="s">
        <v>8839</v>
      </c>
    </row>
    <row r="2181" spans="1:4" ht="15" customHeight="1" x14ac:dyDescent="0.4">
      <c r="A2181" s="11" t="s">
        <v>8840</v>
      </c>
      <c r="B2181" s="11" t="s">
        <v>8841</v>
      </c>
      <c r="C2181" s="11" t="s">
        <v>8842</v>
      </c>
      <c r="D2181" s="14" t="s">
        <v>8843</v>
      </c>
    </row>
    <row r="2182" spans="1:4" ht="15" customHeight="1" x14ac:dyDescent="0.4">
      <c r="A2182" s="11" t="s">
        <v>8844</v>
      </c>
      <c r="B2182" s="11" t="s">
        <v>8845</v>
      </c>
      <c r="C2182" s="11" t="s">
        <v>8846</v>
      </c>
      <c r="D2182" s="14" t="s">
        <v>8847</v>
      </c>
    </row>
    <row r="2183" spans="1:4" ht="15" customHeight="1" x14ac:dyDescent="0.4">
      <c r="A2183" s="11" t="s">
        <v>8848</v>
      </c>
      <c r="B2183" s="11" t="s">
        <v>8849</v>
      </c>
      <c r="C2183" s="11" t="s">
        <v>8850</v>
      </c>
      <c r="D2183" s="14" t="s">
        <v>8851</v>
      </c>
    </row>
    <row r="2184" spans="1:4" ht="15" customHeight="1" x14ac:dyDescent="0.4">
      <c r="A2184" s="11" t="s">
        <v>8852</v>
      </c>
      <c r="B2184" s="11" t="s">
        <v>8853</v>
      </c>
      <c r="C2184" s="11" t="s">
        <v>8854</v>
      </c>
      <c r="D2184" s="14" t="s">
        <v>8855</v>
      </c>
    </row>
    <row r="2185" spans="1:4" ht="15" customHeight="1" x14ac:dyDescent="0.4">
      <c r="A2185" s="11" t="s">
        <v>8856</v>
      </c>
      <c r="B2185" s="11" t="s">
        <v>8857</v>
      </c>
      <c r="C2185" s="11" t="s">
        <v>8858</v>
      </c>
      <c r="D2185" s="14" t="s">
        <v>8859</v>
      </c>
    </row>
    <row r="2186" spans="1:4" ht="15" customHeight="1" x14ac:dyDescent="0.4">
      <c r="A2186" s="11" t="s">
        <v>8860</v>
      </c>
      <c r="B2186" s="11" t="s">
        <v>8861</v>
      </c>
      <c r="C2186" s="11" t="s">
        <v>8862</v>
      </c>
      <c r="D2186" s="14" t="s">
        <v>8863</v>
      </c>
    </row>
    <row r="2187" spans="1:4" ht="15" customHeight="1" x14ac:dyDescent="0.4">
      <c r="A2187" s="11" t="s">
        <v>8864</v>
      </c>
      <c r="B2187" s="11" t="s">
        <v>8865</v>
      </c>
      <c r="C2187" s="11" t="s">
        <v>8866</v>
      </c>
      <c r="D2187" s="14" t="s">
        <v>8867</v>
      </c>
    </row>
    <row r="2188" spans="1:4" ht="15" customHeight="1" x14ac:dyDescent="0.4">
      <c r="A2188" s="11" t="s">
        <v>8868</v>
      </c>
      <c r="B2188" s="11" t="s">
        <v>8869</v>
      </c>
      <c r="C2188" s="11" t="s">
        <v>8870</v>
      </c>
      <c r="D2188" s="14" t="s">
        <v>8871</v>
      </c>
    </row>
    <row r="2189" spans="1:4" ht="15" customHeight="1" x14ac:dyDescent="0.4">
      <c r="A2189" s="11" t="s">
        <v>8872</v>
      </c>
      <c r="B2189" s="11" t="s">
        <v>8873</v>
      </c>
      <c r="C2189" s="11" t="s">
        <v>8874</v>
      </c>
      <c r="D2189" s="14" t="s">
        <v>8875</v>
      </c>
    </row>
    <row r="2190" spans="1:4" ht="15" customHeight="1" x14ac:dyDescent="0.4">
      <c r="A2190" s="11" t="s">
        <v>8876</v>
      </c>
      <c r="B2190" s="11" t="s">
        <v>8877</v>
      </c>
      <c r="C2190" s="11" t="s">
        <v>8878</v>
      </c>
      <c r="D2190" s="14" t="s">
        <v>8879</v>
      </c>
    </row>
    <row r="2191" spans="1:4" ht="15" customHeight="1" x14ac:dyDescent="0.4">
      <c r="A2191" s="11" t="s">
        <v>8880</v>
      </c>
      <c r="B2191" s="11" t="s">
        <v>8881</v>
      </c>
      <c r="C2191" s="11" t="s">
        <v>8882</v>
      </c>
      <c r="D2191" s="14" t="s">
        <v>8883</v>
      </c>
    </row>
    <row r="2192" spans="1:4" ht="15" customHeight="1" x14ac:dyDescent="0.4">
      <c r="A2192" s="11" t="s">
        <v>8884</v>
      </c>
      <c r="B2192" s="11" t="s">
        <v>8885</v>
      </c>
      <c r="C2192" s="11" t="s">
        <v>8886</v>
      </c>
      <c r="D2192" s="14" t="s">
        <v>8887</v>
      </c>
    </row>
    <row r="2193" spans="1:4" ht="15" customHeight="1" x14ac:dyDescent="0.4">
      <c r="A2193" s="11" t="s">
        <v>8888</v>
      </c>
      <c r="B2193" s="11" t="s">
        <v>8889</v>
      </c>
      <c r="C2193" s="11" t="s">
        <v>8890</v>
      </c>
      <c r="D2193" s="14" t="s">
        <v>8891</v>
      </c>
    </row>
    <row r="2194" spans="1:4" ht="15" customHeight="1" x14ac:dyDescent="0.4">
      <c r="A2194" s="11" t="s">
        <v>8892</v>
      </c>
      <c r="B2194" s="11" t="s">
        <v>8893</v>
      </c>
      <c r="C2194" s="11" t="s">
        <v>8894</v>
      </c>
      <c r="D2194" s="14" t="s">
        <v>8895</v>
      </c>
    </row>
    <row r="2195" spans="1:4" ht="15" customHeight="1" x14ac:dyDescent="0.4">
      <c r="A2195" s="11" t="s">
        <v>8896</v>
      </c>
      <c r="B2195" s="11" t="s">
        <v>8897</v>
      </c>
      <c r="C2195" s="11" t="s">
        <v>8898</v>
      </c>
      <c r="D2195" s="14" t="s">
        <v>8899</v>
      </c>
    </row>
    <row r="2196" spans="1:4" ht="15" customHeight="1" x14ac:dyDescent="0.4">
      <c r="A2196" s="11" t="s">
        <v>8900</v>
      </c>
      <c r="B2196" s="11" t="s">
        <v>8901</v>
      </c>
      <c r="C2196" s="11" t="s">
        <v>8902</v>
      </c>
      <c r="D2196" s="14" t="s">
        <v>8903</v>
      </c>
    </row>
    <row r="2197" spans="1:4" ht="15" customHeight="1" x14ac:dyDescent="0.4">
      <c r="A2197" s="11" t="s">
        <v>8904</v>
      </c>
      <c r="B2197" s="11" t="s">
        <v>8905</v>
      </c>
      <c r="C2197" s="11" t="s">
        <v>8906</v>
      </c>
      <c r="D2197" s="14" t="s">
        <v>8907</v>
      </c>
    </row>
    <row r="2198" spans="1:4" ht="15" customHeight="1" x14ac:dyDescent="0.4">
      <c r="A2198" s="11" t="s">
        <v>8908</v>
      </c>
      <c r="B2198" s="11" t="s">
        <v>8909</v>
      </c>
      <c r="C2198" s="11" t="s">
        <v>8910</v>
      </c>
      <c r="D2198" s="14" t="s">
        <v>8911</v>
      </c>
    </row>
    <row r="2199" spans="1:4" ht="15" customHeight="1" x14ac:dyDescent="0.4">
      <c r="A2199" s="11" t="s">
        <v>8912</v>
      </c>
      <c r="B2199" s="11" t="s">
        <v>8913</v>
      </c>
      <c r="C2199" s="11" t="s">
        <v>8914</v>
      </c>
      <c r="D2199" s="14" t="s">
        <v>8915</v>
      </c>
    </row>
    <row r="2200" spans="1:4" ht="15" customHeight="1" x14ac:dyDescent="0.4">
      <c r="A2200" s="11" t="s">
        <v>8916</v>
      </c>
      <c r="B2200" s="11" t="s">
        <v>8917</v>
      </c>
      <c r="C2200" s="11" t="s">
        <v>8918</v>
      </c>
      <c r="D2200" s="14" t="s">
        <v>8919</v>
      </c>
    </row>
    <row r="2201" spans="1:4" ht="15" customHeight="1" x14ac:dyDescent="0.4">
      <c r="A2201" s="11" t="s">
        <v>8920</v>
      </c>
      <c r="B2201" s="11" t="s">
        <v>8921</v>
      </c>
      <c r="C2201" s="11" t="s">
        <v>8922</v>
      </c>
      <c r="D2201" s="14" t="s">
        <v>8923</v>
      </c>
    </row>
    <row r="2202" spans="1:4" ht="15" customHeight="1" x14ac:dyDescent="0.4">
      <c r="A2202" s="11" t="s">
        <v>8924</v>
      </c>
      <c r="B2202" s="11" t="s">
        <v>8925</v>
      </c>
      <c r="C2202" s="11" t="s">
        <v>8926</v>
      </c>
      <c r="D2202" s="14" t="s">
        <v>8927</v>
      </c>
    </row>
    <row r="2203" spans="1:4" ht="15" customHeight="1" x14ac:dyDescent="0.4">
      <c r="A2203" s="11" t="s">
        <v>8928</v>
      </c>
      <c r="B2203" s="11" t="s">
        <v>8929</v>
      </c>
      <c r="C2203" s="11" t="s">
        <v>8930</v>
      </c>
      <c r="D2203" s="14" t="s">
        <v>8931</v>
      </c>
    </row>
    <row r="2204" spans="1:4" ht="15" customHeight="1" x14ac:dyDescent="0.4">
      <c r="A2204" s="11" t="s">
        <v>8932</v>
      </c>
      <c r="B2204" s="11" t="s">
        <v>8933</v>
      </c>
      <c r="C2204" s="11" t="s">
        <v>8934</v>
      </c>
      <c r="D2204" s="14" t="s">
        <v>8935</v>
      </c>
    </row>
    <row r="2205" spans="1:4" ht="15" customHeight="1" x14ac:dyDescent="0.4">
      <c r="A2205" s="11" t="s">
        <v>8936</v>
      </c>
      <c r="B2205" s="11" t="s">
        <v>8937</v>
      </c>
      <c r="C2205" s="11" t="s">
        <v>8938</v>
      </c>
      <c r="D2205" s="14" t="s">
        <v>8939</v>
      </c>
    </row>
    <row r="2206" spans="1:4" ht="15" customHeight="1" x14ac:dyDescent="0.4">
      <c r="A2206" s="11" t="s">
        <v>8940</v>
      </c>
      <c r="B2206" s="11" t="s">
        <v>8941</v>
      </c>
      <c r="C2206" s="11" t="s">
        <v>8942</v>
      </c>
      <c r="D2206" s="14" t="s">
        <v>8943</v>
      </c>
    </row>
    <row r="2207" spans="1:4" ht="15" customHeight="1" x14ac:dyDescent="0.4">
      <c r="A2207" s="11" t="s">
        <v>8944</v>
      </c>
      <c r="B2207" s="11" t="s">
        <v>8945</v>
      </c>
      <c r="C2207" s="11" t="s">
        <v>8946</v>
      </c>
      <c r="D2207" s="14" t="s">
        <v>8947</v>
      </c>
    </row>
    <row r="2208" spans="1:4" ht="15" customHeight="1" x14ac:dyDescent="0.4">
      <c r="A2208" s="11" t="s">
        <v>8948</v>
      </c>
      <c r="B2208" s="11" t="s">
        <v>8949</v>
      </c>
      <c r="C2208" s="11" t="s">
        <v>8950</v>
      </c>
      <c r="D2208" s="14" t="s">
        <v>8951</v>
      </c>
    </row>
    <row r="2209" spans="1:4" ht="15" customHeight="1" x14ac:dyDescent="0.4">
      <c r="A2209" s="11" t="s">
        <v>8952</v>
      </c>
      <c r="B2209" s="11" t="s">
        <v>8953</v>
      </c>
      <c r="C2209" s="11" t="s">
        <v>8954</v>
      </c>
      <c r="D2209" s="14" t="s">
        <v>8955</v>
      </c>
    </row>
    <row r="2210" spans="1:4" ht="15" customHeight="1" x14ac:dyDescent="0.4">
      <c r="A2210" s="11" t="s">
        <v>8956</v>
      </c>
      <c r="B2210" s="11" t="s">
        <v>8957</v>
      </c>
      <c r="C2210" s="11" t="s">
        <v>8958</v>
      </c>
      <c r="D2210" s="14" t="s">
        <v>8959</v>
      </c>
    </row>
    <row r="2211" spans="1:4" ht="15" customHeight="1" x14ac:dyDescent="0.4">
      <c r="A2211" s="11" t="s">
        <v>8960</v>
      </c>
      <c r="B2211" s="11" t="s">
        <v>8961</v>
      </c>
      <c r="C2211" s="11" t="s">
        <v>8962</v>
      </c>
      <c r="D2211" s="14" t="s">
        <v>8963</v>
      </c>
    </row>
    <row r="2212" spans="1:4" ht="15" customHeight="1" x14ac:dyDescent="0.4">
      <c r="A2212" s="11" t="s">
        <v>8964</v>
      </c>
      <c r="B2212" s="11" t="s">
        <v>8965</v>
      </c>
      <c r="C2212" s="11" t="s">
        <v>8966</v>
      </c>
      <c r="D2212" s="14" t="s">
        <v>8967</v>
      </c>
    </row>
    <row r="2213" spans="1:4" ht="15" customHeight="1" x14ac:dyDescent="0.4">
      <c r="A2213" s="11" t="s">
        <v>8968</v>
      </c>
      <c r="B2213" s="11" t="s">
        <v>8969</v>
      </c>
      <c r="C2213" s="11" t="s">
        <v>8970</v>
      </c>
      <c r="D2213" s="14" t="s">
        <v>8971</v>
      </c>
    </row>
    <row r="2214" spans="1:4" ht="15" customHeight="1" x14ac:dyDescent="0.4">
      <c r="A2214" s="11" t="s">
        <v>8972</v>
      </c>
      <c r="B2214" s="11" t="s">
        <v>8973</v>
      </c>
      <c r="C2214" s="11" t="s">
        <v>8974</v>
      </c>
      <c r="D2214" s="14" t="s">
        <v>8975</v>
      </c>
    </row>
    <row r="2215" spans="1:4" ht="15" customHeight="1" x14ac:dyDescent="0.4">
      <c r="A2215" s="11" t="s">
        <v>8976</v>
      </c>
      <c r="B2215" s="11" t="s">
        <v>8977</v>
      </c>
      <c r="C2215" s="11" t="s">
        <v>8978</v>
      </c>
      <c r="D2215" s="14" t="s">
        <v>8979</v>
      </c>
    </row>
    <row r="2216" spans="1:4" ht="15" customHeight="1" x14ac:dyDescent="0.4">
      <c r="A2216" s="11" t="s">
        <v>8980</v>
      </c>
      <c r="B2216" s="11" t="s">
        <v>8981</v>
      </c>
      <c r="C2216" s="11" t="s">
        <v>8982</v>
      </c>
      <c r="D2216" s="14" t="s">
        <v>8983</v>
      </c>
    </row>
    <row r="2217" spans="1:4" ht="15" customHeight="1" x14ac:dyDescent="0.4">
      <c r="A2217" s="11" t="s">
        <v>8984</v>
      </c>
      <c r="B2217" s="11" t="s">
        <v>8985</v>
      </c>
      <c r="C2217" s="11" t="s">
        <v>8986</v>
      </c>
      <c r="D2217" s="14" t="s">
        <v>8987</v>
      </c>
    </row>
    <row r="2218" spans="1:4" ht="15" customHeight="1" x14ac:dyDescent="0.4">
      <c r="A2218" s="11" t="s">
        <v>8988</v>
      </c>
      <c r="B2218" s="11" t="s">
        <v>8989</v>
      </c>
      <c r="C2218" s="11" t="s">
        <v>8990</v>
      </c>
      <c r="D2218" s="14" t="s">
        <v>8991</v>
      </c>
    </row>
    <row r="2219" spans="1:4" ht="15" customHeight="1" x14ac:dyDescent="0.4">
      <c r="A2219" s="11" t="s">
        <v>8992</v>
      </c>
      <c r="B2219" s="11" t="s">
        <v>8993</v>
      </c>
      <c r="C2219" s="11" t="s">
        <v>8994</v>
      </c>
      <c r="D2219" s="14" t="s">
        <v>8995</v>
      </c>
    </row>
    <row r="2220" spans="1:4" ht="15" customHeight="1" x14ac:dyDescent="0.4">
      <c r="A2220" s="11" t="s">
        <v>8996</v>
      </c>
      <c r="B2220" s="11" t="s">
        <v>8997</v>
      </c>
      <c r="C2220" s="11" t="s">
        <v>8998</v>
      </c>
      <c r="D2220" s="14" t="s">
        <v>8999</v>
      </c>
    </row>
    <row r="2221" spans="1:4" ht="15" customHeight="1" x14ac:dyDescent="0.4">
      <c r="A2221" s="11" t="s">
        <v>9000</v>
      </c>
      <c r="B2221" s="11" t="s">
        <v>9001</v>
      </c>
      <c r="C2221" s="11" t="s">
        <v>9002</v>
      </c>
      <c r="D2221" s="14" t="s">
        <v>9003</v>
      </c>
    </row>
    <row r="2222" spans="1:4" ht="15" customHeight="1" x14ac:dyDescent="0.4">
      <c r="A2222" s="11" t="s">
        <v>9004</v>
      </c>
      <c r="B2222" s="11" t="s">
        <v>9005</v>
      </c>
      <c r="C2222" s="11" t="s">
        <v>9006</v>
      </c>
      <c r="D2222" s="14" t="s">
        <v>9007</v>
      </c>
    </row>
    <row r="2223" spans="1:4" ht="15" customHeight="1" x14ac:dyDescent="0.4">
      <c r="A2223" s="11" t="s">
        <v>9008</v>
      </c>
      <c r="B2223" s="11" t="s">
        <v>9009</v>
      </c>
      <c r="C2223" s="11" t="s">
        <v>9010</v>
      </c>
      <c r="D2223" s="14" t="s">
        <v>9011</v>
      </c>
    </row>
    <row r="2224" spans="1:4" ht="15" customHeight="1" x14ac:dyDescent="0.4">
      <c r="A2224" s="11" t="s">
        <v>9012</v>
      </c>
      <c r="B2224" s="11" t="s">
        <v>9013</v>
      </c>
      <c r="C2224" s="11" t="s">
        <v>9014</v>
      </c>
      <c r="D2224" s="14" t="s">
        <v>9015</v>
      </c>
    </row>
    <row r="2225" spans="1:4" ht="15" customHeight="1" x14ac:dyDescent="0.4">
      <c r="A2225" s="11" t="s">
        <v>9016</v>
      </c>
      <c r="B2225" s="11" t="s">
        <v>9017</v>
      </c>
      <c r="C2225" s="11" t="s">
        <v>9018</v>
      </c>
      <c r="D2225" s="14" t="s">
        <v>9019</v>
      </c>
    </row>
    <row r="2226" spans="1:4" ht="15" customHeight="1" x14ac:dyDescent="0.4">
      <c r="A2226" s="11" t="s">
        <v>9020</v>
      </c>
      <c r="B2226" s="11" t="s">
        <v>9021</v>
      </c>
      <c r="C2226" s="11" t="s">
        <v>9022</v>
      </c>
      <c r="D2226" s="14" t="s">
        <v>9023</v>
      </c>
    </row>
    <row r="2227" spans="1:4" ht="15" customHeight="1" x14ac:dyDescent="0.4">
      <c r="A2227" s="11" t="s">
        <v>9024</v>
      </c>
      <c r="B2227" s="11" t="s">
        <v>9025</v>
      </c>
      <c r="C2227" s="11" t="s">
        <v>9026</v>
      </c>
      <c r="D2227" s="14" t="s">
        <v>9027</v>
      </c>
    </row>
    <row r="2228" spans="1:4" ht="15" customHeight="1" x14ac:dyDescent="0.4">
      <c r="A2228" s="11" t="s">
        <v>9028</v>
      </c>
      <c r="B2228" s="11" t="s">
        <v>9029</v>
      </c>
      <c r="C2228" s="11" t="s">
        <v>9030</v>
      </c>
      <c r="D2228" s="14" t="s">
        <v>9031</v>
      </c>
    </row>
    <row r="2229" spans="1:4" ht="15" customHeight="1" x14ac:dyDescent="0.4">
      <c r="A2229" s="11" t="s">
        <v>9032</v>
      </c>
      <c r="B2229" s="11" t="s">
        <v>9033</v>
      </c>
      <c r="C2229" s="11" t="s">
        <v>9034</v>
      </c>
      <c r="D2229" s="14" t="s">
        <v>9035</v>
      </c>
    </row>
    <row r="2230" spans="1:4" ht="15" customHeight="1" x14ac:dyDescent="0.4">
      <c r="A2230" s="11" t="s">
        <v>9036</v>
      </c>
      <c r="B2230" s="11" t="s">
        <v>9037</v>
      </c>
      <c r="C2230" s="11" t="s">
        <v>9038</v>
      </c>
      <c r="D2230" s="14" t="s">
        <v>9039</v>
      </c>
    </row>
    <row r="2231" spans="1:4" ht="15" customHeight="1" x14ac:dyDescent="0.4">
      <c r="A2231" s="11" t="s">
        <v>9040</v>
      </c>
      <c r="B2231" s="11" t="s">
        <v>9041</v>
      </c>
      <c r="C2231" s="11" t="s">
        <v>9042</v>
      </c>
      <c r="D2231" s="14" t="s">
        <v>9043</v>
      </c>
    </row>
    <row r="2232" spans="1:4" ht="15" customHeight="1" x14ac:dyDescent="0.4">
      <c r="A2232" s="11" t="s">
        <v>9044</v>
      </c>
      <c r="B2232" s="11" t="s">
        <v>9045</v>
      </c>
      <c r="C2232" s="11" t="s">
        <v>9046</v>
      </c>
      <c r="D2232" s="14" t="s">
        <v>9047</v>
      </c>
    </row>
    <row r="2233" spans="1:4" ht="15" customHeight="1" x14ac:dyDescent="0.4">
      <c r="A2233" s="11" t="s">
        <v>9048</v>
      </c>
      <c r="B2233" s="11" t="s">
        <v>9049</v>
      </c>
      <c r="C2233" s="11" t="s">
        <v>9050</v>
      </c>
      <c r="D2233" s="14" t="s">
        <v>9051</v>
      </c>
    </row>
    <row r="2234" spans="1:4" ht="15" customHeight="1" x14ac:dyDescent="0.4">
      <c r="A2234" s="11" t="s">
        <v>9052</v>
      </c>
      <c r="B2234" s="11" t="s">
        <v>9053</v>
      </c>
      <c r="C2234" s="11" t="s">
        <v>9054</v>
      </c>
      <c r="D2234" s="14" t="s">
        <v>9055</v>
      </c>
    </row>
    <row r="2235" spans="1:4" ht="15" customHeight="1" x14ac:dyDescent="0.4">
      <c r="A2235" s="11" t="s">
        <v>9056</v>
      </c>
      <c r="B2235" s="11" t="s">
        <v>9057</v>
      </c>
      <c r="C2235" s="11" t="s">
        <v>9058</v>
      </c>
      <c r="D2235" s="14" t="s">
        <v>9059</v>
      </c>
    </row>
    <row r="2236" spans="1:4" ht="15" customHeight="1" x14ac:dyDescent="0.4">
      <c r="A2236" s="11" t="s">
        <v>9060</v>
      </c>
      <c r="B2236" s="11" t="s">
        <v>9061</v>
      </c>
      <c r="C2236" s="11" t="s">
        <v>9062</v>
      </c>
      <c r="D2236" s="14" t="s">
        <v>9063</v>
      </c>
    </row>
    <row r="2237" spans="1:4" ht="15" customHeight="1" x14ac:dyDescent="0.4">
      <c r="A2237" s="11" t="s">
        <v>9064</v>
      </c>
      <c r="B2237" s="11" t="s">
        <v>9065</v>
      </c>
      <c r="C2237" s="11" t="s">
        <v>9066</v>
      </c>
      <c r="D2237" s="14" t="s">
        <v>9067</v>
      </c>
    </row>
    <row r="2238" spans="1:4" ht="15" customHeight="1" x14ac:dyDescent="0.4">
      <c r="A2238" s="11" t="s">
        <v>9068</v>
      </c>
      <c r="B2238" s="11" t="s">
        <v>9069</v>
      </c>
      <c r="C2238" s="11" t="s">
        <v>9070</v>
      </c>
      <c r="D2238" s="14" t="s">
        <v>9071</v>
      </c>
    </row>
    <row r="2239" spans="1:4" ht="15" customHeight="1" x14ac:dyDescent="0.4">
      <c r="A2239" s="11" t="s">
        <v>9072</v>
      </c>
      <c r="B2239" s="11" t="s">
        <v>9073</v>
      </c>
      <c r="C2239" s="11" t="s">
        <v>9074</v>
      </c>
      <c r="D2239" s="14" t="s">
        <v>9075</v>
      </c>
    </row>
    <row r="2240" spans="1:4" ht="15" customHeight="1" x14ac:dyDescent="0.4">
      <c r="A2240" s="11" t="s">
        <v>9076</v>
      </c>
      <c r="B2240" s="11" t="s">
        <v>9077</v>
      </c>
      <c r="C2240" s="11" t="s">
        <v>9078</v>
      </c>
      <c r="D2240" s="14" t="s">
        <v>9079</v>
      </c>
    </row>
    <row r="2241" spans="1:4" ht="15" customHeight="1" x14ac:dyDescent="0.4">
      <c r="A2241" s="11" t="s">
        <v>9080</v>
      </c>
      <c r="B2241" s="11" t="s">
        <v>9081</v>
      </c>
      <c r="C2241" s="11" t="s">
        <v>9082</v>
      </c>
      <c r="D2241" s="14" t="s">
        <v>9083</v>
      </c>
    </row>
    <row r="2242" spans="1:4" ht="15" customHeight="1" x14ac:dyDescent="0.4">
      <c r="A2242" s="11" t="s">
        <v>9084</v>
      </c>
      <c r="B2242" s="11" t="s">
        <v>9085</v>
      </c>
      <c r="C2242" s="11" t="s">
        <v>9086</v>
      </c>
      <c r="D2242" s="14" t="s">
        <v>9087</v>
      </c>
    </row>
    <row r="2243" spans="1:4" ht="15" customHeight="1" x14ac:dyDescent="0.4">
      <c r="A2243" s="11" t="s">
        <v>9088</v>
      </c>
      <c r="B2243" s="11" t="s">
        <v>9089</v>
      </c>
      <c r="C2243" s="11" t="s">
        <v>9090</v>
      </c>
      <c r="D2243" s="14" t="s">
        <v>9091</v>
      </c>
    </row>
    <row r="2244" spans="1:4" ht="15" customHeight="1" x14ac:dyDescent="0.4">
      <c r="A2244" s="11" t="s">
        <v>9092</v>
      </c>
      <c r="B2244" s="11" t="s">
        <v>9093</v>
      </c>
      <c r="C2244" s="11" t="s">
        <v>9094</v>
      </c>
      <c r="D2244" s="14" t="s">
        <v>9095</v>
      </c>
    </row>
    <row r="2245" spans="1:4" ht="15" customHeight="1" x14ac:dyDescent="0.4">
      <c r="A2245" s="11" t="s">
        <v>9096</v>
      </c>
      <c r="B2245" s="11" t="s">
        <v>9097</v>
      </c>
      <c r="C2245" s="11" t="s">
        <v>9098</v>
      </c>
      <c r="D2245" s="14" t="s">
        <v>9099</v>
      </c>
    </row>
    <row r="2246" spans="1:4" ht="15" customHeight="1" x14ac:dyDescent="0.4">
      <c r="A2246" s="11" t="s">
        <v>9100</v>
      </c>
      <c r="B2246" s="11" t="s">
        <v>9101</v>
      </c>
      <c r="C2246" s="11" t="s">
        <v>9102</v>
      </c>
      <c r="D2246" s="14" t="s">
        <v>9103</v>
      </c>
    </row>
    <row r="2247" spans="1:4" ht="15" customHeight="1" x14ac:dyDescent="0.4">
      <c r="A2247" s="11" t="s">
        <v>9104</v>
      </c>
      <c r="B2247" s="11" t="s">
        <v>9105</v>
      </c>
      <c r="C2247" s="11" t="s">
        <v>9106</v>
      </c>
      <c r="D2247" s="14" t="s">
        <v>9107</v>
      </c>
    </row>
    <row r="2248" spans="1:4" ht="15" customHeight="1" x14ac:dyDescent="0.4">
      <c r="A2248" s="11" t="s">
        <v>9108</v>
      </c>
      <c r="B2248" s="11" t="s">
        <v>9109</v>
      </c>
      <c r="C2248" s="11" t="s">
        <v>9110</v>
      </c>
      <c r="D2248" s="14" t="s">
        <v>9111</v>
      </c>
    </row>
    <row r="2249" spans="1:4" ht="15" customHeight="1" x14ac:dyDescent="0.4">
      <c r="A2249" s="11" t="s">
        <v>9112</v>
      </c>
      <c r="B2249" s="11" t="s">
        <v>9113</v>
      </c>
      <c r="C2249" s="11" t="s">
        <v>9114</v>
      </c>
      <c r="D2249" s="14" t="s">
        <v>9115</v>
      </c>
    </row>
    <row r="2250" spans="1:4" ht="15" customHeight="1" x14ac:dyDescent="0.4">
      <c r="A2250" s="11" t="s">
        <v>9116</v>
      </c>
      <c r="B2250" s="11" t="s">
        <v>9117</v>
      </c>
      <c r="C2250" s="11" t="s">
        <v>9118</v>
      </c>
      <c r="D2250" s="14" t="s">
        <v>9119</v>
      </c>
    </row>
    <row r="2251" spans="1:4" ht="15" customHeight="1" x14ac:dyDescent="0.4">
      <c r="A2251" s="11" t="s">
        <v>9120</v>
      </c>
      <c r="B2251" s="11" t="s">
        <v>9121</v>
      </c>
      <c r="C2251" s="11" t="s">
        <v>9122</v>
      </c>
      <c r="D2251" s="14" t="s">
        <v>9123</v>
      </c>
    </row>
    <row r="2252" spans="1:4" ht="15" customHeight="1" x14ac:dyDescent="0.4">
      <c r="A2252" s="11" t="s">
        <v>9124</v>
      </c>
      <c r="B2252" s="11" t="s">
        <v>9125</v>
      </c>
      <c r="C2252" s="11" t="s">
        <v>9126</v>
      </c>
      <c r="D2252" s="14" t="s">
        <v>9127</v>
      </c>
    </row>
    <row r="2253" spans="1:4" ht="15" customHeight="1" x14ac:dyDescent="0.4">
      <c r="A2253" s="11" t="s">
        <v>9128</v>
      </c>
      <c r="B2253" s="11" t="s">
        <v>9129</v>
      </c>
      <c r="C2253" s="11" t="s">
        <v>9130</v>
      </c>
      <c r="D2253" s="14" t="s">
        <v>9131</v>
      </c>
    </row>
    <row r="2254" spans="1:4" ht="15" customHeight="1" x14ac:dyDescent="0.4">
      <c r="A2254" s="11" t="s">
        <v>9132</v>
      </c>
      <c r="B2254" s="11" t="s">
        <v>9133</v>
      </c>
      <c r="C2254" s="11" t="s">
        <v>9134</v>
      </c>
      <c r="D2254" s="14" t="s">
        <v>9135</v>
      </c>
    </row>
    <row r="2255" spans="1:4" ht="15" customHeight="1" x14ac:dyDescent="0.4">
      <c r="A2255" s="11" t="s">
        <v>9136</v>
      </c>
      <c r="B2255" s="11" t="s">
        <v>9137</v>
      </c>
      <c r="C2255" s="11" t="s">
        <v>9138</v>
      </c>
      <c r="D2255" s="14" t="s">
        <v>9139</v>
      </c>
    </row>
    <row r="2256" spans="1:4" ht="15" customHeight="1" x14ac:dyDescent="0.4">
      <c r="A2256" s="11" t="s">
        <v>9140</v>
      </c>
      <c r="B2256" s="11" t="s">
        <v>9141</v>
      </c>
      <c r="C2256" s="11" t="s">
        <v>9142</v>
      </c>
      <c r="D2256" s="14" t="s">
        <v>9143</v>
      </c>
    </row>
    <row r="2257" spans="1:4" ht="15" customHeight="1" x14ac:dyDescent="0.4">
      <c r="A2257" s="11" t="s">
        <v>9144</v>
      </c>
      <c r="B2257" s="11" t="s">
        <v>9145</v>
      </c>
      <c r="C2257" s="11" t="s">
        <v>9146</v>
      </c>
      <c r="D2257" s="14" t="s">
        <v>9147</v>
      </c>
    </row>
    <row r="2258" spans="1:4" ht="15" customHeight="1" x14ac:dyDescent="0.4">
      <c r="A2258" s="11" t="s">
        <v>9148</v>
      </c>
      <c r="B2258" s="11" t="s">
        <v>9149</v>
      </c>
      <c r="C2258" s="11" t="s">
        <v>9150</v>
      </c>
      <c r="D2258" s="14" t="s">
        <v>9151</v>
      </c>
    </row>
    <row r="2259" spans="1:4" ht="15" customHeight="1" x14ac:dyDescent="0.4">
      <c r="A2259" s="11" t="s">
        <v>9152</v>
      </c>
      <c r="B2259" s="11" t="s">
        <v>9153</v>
      </c>
      <c r="C2259" s="11" t="s">
        <v>9154</v>
      </c>
      <c r="D2259" s="14" t="s">
        <v>9155</v>
      </c>
    </row>
    <row r="2260" spans="1:4" ht="15" customHeight="1" x14ac:dyDescent="0.4">
      <c r="A2260" s="11" t="s">
        <v>9156</v>
      </c>
      <c r="B2260" s="11" t="s">
        <v>9157</v>
      </c>
      <c r="C2260" s="11" t="s">
        <v>9158</v>
      </c>
      <c r="D2260" s="14" t="s">
        <v>9159</v>
      </c>
    </row>
    <row r="2261" spans="1:4" ht="15" customHeight="1" x14ac:dyDescent="0.4">
      <c r="A2261" s="11" t="s">
        <v>9160</v>
      </c>
      <c r="B2261" s="11" t="s">
        <v>9161</v>
      </c>
      <c r="C2261" s="11" t="s">
        <v>9162</v>
      </c>
      <c r="D2261" s="14" t="s">
        <v>9163</v>
      </c>
    </row>
    <row r="2262" spans="1:4" ht="15" customHeight="1" x14ac:dyDescent="0.4">
      <c r="A2262" s="11" t="s">
        <v>9164</v>
      </c>
      <c r="B2262" s="11" t="s">
        <v>9165</v>
      </c>
      <c r="C2262" s="11" t="s">
        <v>9166</v>
      </c>
      <c r="D2262" s="14" t="s">
        <v>9167</v>
      </c>
    </row>
    <row r="2263" spans="1:4" ht="15" customHeight="1" x14ac:dyDescent="0.4">
      <c r="A2263" s="11" t="s">
        <v>9168</v>
      </c>
      <c r="B2263" s="11" t="s">
        <v>9169</v>
      </c>
      <c r="C2263" s="11" t="s">
        <v>9170</v>
      </c>
      <c r="D2263" s="14" t="s">
        <v>9171</v>
      </c>
    </row>
    <row r="2264" spans="1:4" ht="15" customHeight="1" x14ac:dyDescent="0.4">
      <c r="A2264" s="11" t="s">
        <v>9172</v>
      </c>
      <c r="B2264" s="11" t="s">
        <v>9173</v>
      </c>
      <c r="C2264" s="11" t="s">
        <v>9174</v>
      </c>
      <c r="D2264" s="14" t="s">
        <v>9175</v>
      </c>
    </row>
    <row r="2265" spans="1:4" ht="15" customHeight="1" x14ac:dyDescent="0.4">
      <c r="A2265" s="11" t="s">
        <v>9176</v>
      </c>
      <c r="B2265" s="11" t="s">
        <v>9177</v>
      </c>
      <c r="C2265" s="11" t="s">
        <v>9178</v>
      </c>
      <c r="D2265" s="14" t="s">
        <v>9179</v>
      </c>
    </row>
    <row r="2266" spans="1:4" ht="15" customHeight="1" x14ac:dyDescent="0.4">
      <c r="A2266" s="11" t="s">
        <v>9180</v>
      </c>
      <c r="B2266" s="11" t="s">
        <v>9181</v>
      </c>
      <c r="C2266" s="11" t="s">
        <v>9182</v>
      </c>
      <c r="D2266" s="14" t="s">
        <v>9183</v>
      </c>
    </row>
    <row r="2267" spans="1:4" ht="15" customHeight="1" x14ac:dyDescent="0.4">
      <c r="A2267" s="11" t="s">
        <v>9184</v>
      </c>
      <c r="B2267" s="11" t="s">
        <v>9185</v>
      </c>
      <c r="C2267" s="11" t="s">
        <v>9186</v>
      </c>
      <c r="D2267" s="14" t="s">
        <v>9187</v>
      </c>
    </row>
    <row r="2268" spans="1:4" ht="15" customHeight="1" x14ac:dyDescent="0.4">
      <c r="A2268" s="11" t="s">
        <v>9188</v>
      </c>
      <c r="B2268" s="11" t="s">
        <v>9189</v>
      </c>
      <c r="C2268" s="11" t="s">
        <v>9190</v>
      </c>
      <c r="D2268" s="14" t="s">
        <v>9191</v>
      </c>
    </row>
    <row r="2269" spans="1:4" ht="15" customHeight="1" x14ac:dyDescent="0.4">
      <c r="A2269" s="11" t="s">
        <v>9192</v>
      </c>
      <c r="B2269" s="11" t="s">
        <v>9193</v>
      </c>
      <c r="C2269" s="11" t="s">
        <v>9194</v>
      </c>
      <c r="D2269" s="14" t="s">
        <v>9195</v>
      </c>
    </row>
    <row r="2270" spans="1:4" ht="15" customHeight="1" x14ac:dyDescent="0.4">
      <c r="A2270" s="11" t="s">
        <v>9196</v>
      </c>
      <c r="B2270" s="11" t="s">
        <v>9197</v>
      </c>
      <c r="C2270" s="11" t="s">
        <v>9198</v>
      </c>
      <c r="D2270" s="14" t="s">
        <v>9199</v>
      </c>
    </row>
    <row r="2271" spans="1:4" ht="15" customHeight="1" x14ac:dyDescent="0.4">
      <c r="A2271" s="11" t="s">
        <v>9200</v>
      </c>
      <c r="B2271" s="11" t="s">
        <v>9201</v>
      </c>
      <c r="C2271" s="11" t="s">
        <v>9202</v>
      </c>
      <c r="D2271" s="14" t="s">
        <v>9203</v>
      </c>
    </row>
    <row r="2272" spans="1:4" ht="15" customHeight="1" x14ac:dyDescent="0.4">
      <c r="A2272" s="11" t="s">
        <v>9204</v>
      </c>
      <c r="B2272" s="11" t="s">
        <v>9205</v>
      </c>
      <c r="C2272" s="11" t="s">
        <v>9206</v>
      </c>
      <c r="D2272" s="14" t="s">
        <v>9207</v>
      </c>
    </row>
    <row r="2273" spans="1:4" ht="15" customHeight="1" x14ac:dyDescent="0.4">
      <c r="A2273" s="11" t="s">
        <v>9208</v>
      </c>
      <c r="B2273" s="11" t="s">
        <v>9209</v>
      </c>
      <c r="C2273" s="11" t="s">
        <v>9210</v>
      </c>
      <c r="D2273" s="14" t="s">
        <v>9211</v>
      </c>
    </row>
    <row r="2274" spans="1:4" ht="15" customHeight="1" x14ac:dyDescent="0.4">
      <c r="A2274" s="11" t="s">
        <v>9212</v>
      </c>
      <c r="B2274" s="11" t="s">
        <v>9213</v>
      </c>
      <c r="C2274" s="11" t="s">
        <v>9214</v>
      </c>
      <c r="D2274" s="14" t="s">
        <v>9215</v>
      </c>
    </row>
    <row r="2275" spans="1:4" ht="15" customHeight="1" x14ac:dyDescent="0.4">
      <c r="A2275" s="11" t="s">
        <v>9216</v>
      </c>
      <c r="B2275" s="11" t="s">
        <v>9217</v>
      </c>
      <c r="C2275" s="11" t="s">
        <v>9218</v>
      </c>
      <c r="D2275" s="14" t="s">
        <v>9219</v>
      </c>
    </row>
    <row r="2276" spans="1:4" ht="15" customHeight="1" x14ac:dyDescent="0.4">
      <c r="A2276" s="11" t="s">
        <v>9220</v>
      </c>
      <c r="B2276" s="11" t="s">
        <v>9221</v>
      </c>
      <c r="C2276" s="11" t="s">
        <v>9222</v>
      </c>
      <c r="D2276" s="14" t="s">
        <v>9223</v>
      </c>
    </row>
    <row r="2277" spans="1:4" ht="15" customHeight="1" x14ac:dyDescent="0.4">
      <c r="A2277" s="11" t="s">
        <v>9224</v>
      </c>
      <c r="B2277" s="11" t="s">
        <v>9225</v>
      </c>
      <c r="C2277" s="11" t="s">
        <v>9226</v>
      </c>
      <c r="D2277" s="14" t="s">
        <v>9227</v>
      </c>
    </row>
    <row r="2278" spans="1:4" ht="15" customHeight="1" x14ac:dyDescent="0.4">
      <c r="A2278" s="11" t="s">
        <v>9228</v>
      </c>
      <c r="B2278" s="11" t="s">
        <v>9229</v>
      </c>
      <c r="C2278" s="11" t="s">
        <v>9230</v>
      </c>
      <c r="D2278" s="14" t="s">
        <v>9231</v>
      </c>
    </row>
    <row r="2279" spans="1:4" ht="15" customHeight="1" x14ac:dyDescent="0.4">
      <c r="A2279" s="11" t="s">
        <v>9232</v>
      </c>
      <c r="B2279" s="11" t="s">
        <v>9233</v>
      </c>
      <c r="C2279" s="11" t="s">
        <v>9234</v>
      </c>
      <c r="D2279" s="14" t="s">
        <v>9235</v>
      </c>
    </row>
    <row r="2280" spans="1:4" ht="15" customHeight="1" x14ac:dyDescent="0.4">
      <c r="A2280" s="11" t="s">
        <v>9236</v>
      </c>
      <c r="B2280" s="11" t="s">
        <v>9237</v>
      </c>
      <c r="C2280" s="11" t="s">
        <v>9238</v>
      </c>
      <c r="D2280" s="14" t="s">
        <v>9239</v>
      </c>
    </row>
    <row r="2281" spans="1:4" ht="15" customHeight="1" x14ac:dyDescent="0.4">
      <c r="A2281" s="11" t="s">
        <v>9240</v>
      </c>
      <c r="B2281" s="11" t="s">
        <v>9241</v>
      </c>
      <c r="C2281" s="11" t="s">
        <v>9242</v>
      </c>
      <c r="D2281" s="14" t="s">
        <v>9243</v>
      </c>
    </row>
    <row r="2282" spans="1:4" ht="15" customHeight="1" x14ac:dyDescent="0.4">
      <c r="A2282" s="11" t="s">
        <v>9244</v>
      </c>
      <c r="B2282" s="11" t="s">
        <v>9245</v>
      </c>
      <c r="C2282" s="11" t="s">
        <v>9246</v>
      </c>
      <c r="D2282" s="14" t="s">
        <v>9247</v>
      </c>
    </row>
    <row r="2283" spans="1:4" ht="15" customHeight="1" x14ac:dyDescent="0.4">
      <c r="A2283" s="11" t="s">
        <v>9248</v>
      </c>
      <c r="B2283" s="11" t="s">
        <v>9249</v>
      </c>
      <c r="C2283" s="11" t="s">
        <v>9250</v>
      </c>
      <c r="D2283" s="14" t="s">
        <v>9251</v>
      </c>
    </row>
    <row r="2284" spans="1:4" ht="15" customHeight="1" x14ac:dyDescent="0.4">
      <c r="A2284" s="11" t="s">
        <v>9252</v>
      </c>
      <c r="B2284" s="11" t="s">
        <v>9253</v>
      </c>
      <c r="C2284" s="11" t="s">
        <v>9254</v>
      </c>
      <c r="D2284" s="14" t="s">
        <v>9255</v>
      </c>
    </row>
    <row r="2285" spans="1:4" ht="15" customHeight="1" x14ac:dyDescent="0.4">
      <c r="A2285" s="11" t="s">
        <v>9256</v>
      </c>
      <c r="B2285" s="11" t="s">
        <v>9257</v>
      </c>
      <c r="C2285" s="11" t="s">
        <v>9258</v>
      </c>
      <c r="D2285" s="14" t="s">
        <v>9259</v>
      </c>
    </row>
    <row r="2286" spans="1:4" ht="15" customHeight="1" x14ac:dyDescent="0.4">
      <c r="A2286" s="11" t="s">
        <v>9260</v>
      </c>
      <c r="B2286" s="11" t="s">
        <v>9261</v>
      </c>
      <c r="C2286" s="11" t="s">
        <v>9262</v>
      </c>
      <c r="D2286" s="14" t="s">
        <v>9263</v>
      </c>
    </row>
    <row r="2287" spans="1:4" ht="15" customHeight="1" x14ac:dyDescent="0.4">
      <c r="A2287" s="11" t="s">
        <v>9264</v>
      </c>
      <c r="B2287" s="11" t="s">
        <v>9265</v>
      </c>
      <c r="C2287" s="11" t="s">
        <v>9266</v>
      </c>
      <c r="D2287" s="14" t="s">
        <v>9267</v>
      </c>
    </row>
    <row r="2288" spans="1:4" ht="15" customHeight="1" x14ac:dyDescent="0.4">
      <c r="A2288" s="11" t="s">
        <v>9268</v>
      </c>
      <c r="B2288" s="11" t="s">
        <v>9269</v>
      </c>
      <c r="C2288" s="11" t="s">
        <v>9270</v>
      </c>
      <c r="D2288" s="14" t="s">
        <v>9271</v>
      </c>
    </row>
    <row r="2289" spans="1:4" ht="15" customHeight="1" x14ac:dyDescent="0.4">
      <c r="A2289" s="11" t="s">
        <v>9272</v>
      </c>
      <c r="B2289" s="11" t="s">
        <v>9273</v>
      </c>
      <c r="C2289" s="11" t="s">
        <v>9274</v>
      </c>
      <c r="D2289" s="14" t="s">
        <v>9275</v>
      </c>
    </row>
    <row r="2290" spans="1:4" ht="15" customHeight="1" x14ac:dyDescent="0.4">
      <c r="A2290" s="11" t="s">
        <v>9276</v>
      </c>
      <c r="B2290" s="11" t="s">
        <v>9277</v>
      </c>
      <c r="C2290" s="11" t="s">
        <v>9278</v>
      </c>
      <c r="D2290" s="14" t="s">
        <v>9279</v>
      </c>
    </row>
    <row r="2291" spans="1:4" ht="15" customHeight="1" x14ac:dyDescent="0.4">
      <c r="A2291" s="11" t="s">
        <v>9280</v>
      </c>
      <c r="B2291" s="11" t="s">
        <v>9281</v>
      </c>
      <c r="C2291" s="11" t="s">
        <v>9282</v>
      </c>
      <c r="D2291" s="14" t="s">
        <v>9283</v>
      </c>
    </row>
    <row r="2292" spans="1:4" ht="15" customHeight="1" x14ac:dyDescent="0.4">
      <c r="A2292" s="11" t="s">
        <v>9284</v>
      </c>
      <c r="B2292" s="11" t="s">
        <v>9285</v>
      </c>
      <c r="C2292" s="11" t="s">
        <v>9286</v>
      </c>
      <c r="D2292" s="14" t="s">
        <v>9287</v>
      </c>
    </row>
    <row r="2293" spans="1:4" ht="15" customHeight="1" x14ac:dyDescent="0.4">
      <c r="A2293" s="11" t="s">
        <v>9288</v>
      </c>
      <c r="B2293" s="11" t="s">
        <v>9289</v>
      </c>
      <c r="C2293" s="11" t="s">
        <v>9290</v>
      </c>
      <c r="D2293" s="14" t="s">
        <v>9291</v>
      </c>
    </row>
    <row r="2294" spans="1:4" ht="15" customHeight="1" x14ac:dyDescent="0.4">
      <c r="A2294" s="11" t="s">
        <v>9292</v>
      </c>
      <c r="B2294" s="11" t="s">
        <v>9293</v>
      </c>
      <c r="C2294" s="11" t="s">
        <v>9294</v>
      </c>
      <c r="D2294" s="14" t="s">
        <v>9295</v>
      </c>
    </row>
    <row r="2295" spans="1:4" ht="15" customHeight="1" x14ac:dyDescent="0.4">
      <c r="A2295" s="11" t="s">
        <v>9296</v>
      </c>
      <c r="B2295" s="11" t="s">
        <v>9297</v>
      </c>
      <c r="C2295" s="11" t="s">
        <v>9298</v>
      </c>
      <c r="D2295" s="14" t="s">
        <v>9299</v>
      </c>
    </row>
    <row r="2296" spans="1:4" ht="15" customHeight="1" x14ac:dyDescent="0.4">
      <c r="A2296" s="11" t="s">
        <v>9300</v>
      </c>
      <c r="B2296" s="11" t="s">
        <v>9301</v>
      </c>
      <c r="C2296" s="11" t="s">
        <v>9302</v>
      </c>
      <c r="D2296" s="14" t="s">
        <v>9303</v>
      </c>
    </row>
    <row r="2297" spans="1:4" ht="15" customHeight="1" x14ac:dyDescent="0.4">
      <c r="A2297" s="11" t="s">
        <v>9304</v>
      </c>
      <c r="B2297" s="11" t="s">
        <v>9305</v>
      </c>
      <c r="C2297" s="11" t="s">
        <v>9306</v>
      </c>
      <c r="D2297" s="14" t="s">
        <v>9307</v>
      </c>
    </row>
    <row r="2298" spans="1:4" ht="15" customHeight="1" x14ac:dyDescent="0.4">
      <c r="A2298" s="11" t="s">
        <v>9308</v>
      </c>
      <c r="B2298" s="11" t="s">
        <v>9309</v>
      </c>
      <c r="C2298" s="11" t="s">
        <v>9310</v>
      </c>
      <c r="D2298" s="14" t="s">
        <v>9311</v>
      </c>
    </row>
    <row r="2299" spans="1:4" ht="15" customHeight="1" x14ac:dyDescent="0.4">
      <c r="A2299" s="11" t="s">
        <v>9312</v>
      </c>
      <c r="B2299" s="11" t="s">
        <v>9313</v>
      </c>
      <c r="C2299" s="11" t="s">
        <v>9314</v>
      </c>
      <c r="D2299" s="14" t="s">
        <v>9315</v>
      </c>
    </row>
    <row r="2300" spans="1:4" ht="15" customHeight="1" x14ac:dyDescent="0.4">
      <c r="A2300" s="11" t="s">
        <v>9316</v>
      </c>
      <c r="B2300" s="11" t="s">
        <v>9317</v>
      </c>
      <c r="C2300" s="11" t="s">
        <v>9318</v>
      </c>
      <c r="D2300" s="14" t="s">
        <v>9319</v>
      </c>
    </row>
    <row r="2301" spans="1:4" ht="15" customHeight="1" x14ac:dyDescent="0.4">
      <c r="A2301" s="11" t="s">
        <v>9320</v>
      </c>
      <c r="B2301" s="11" t="s">
        <v>9321</v>
      </c>
      <c r="C2301" s="11" t="s">
        <v>9322</v>
      </c>
      <c r="D2301" s="14" t="s">
        <v>9323</v>
      </c>
    </row>
    <row r="2302" spans="1:4" ht="15" customHeight="1" x14ac:dyDescent="0.4">
      <c r="A2302" s="11" t="s">
        <v>9324</v>
      </c>
      <c r="B2302" s="11" t="s">
        <v>9325</v>
      </c>
      <c r="C2302" s="11" t="s">
        <v>9326</v>
      </c>
      <c r="D2302" s="14" t="s">
        <v>9327</v>
      </c>
    </row>
    <row r="2303" spans="1:4" ht="15" customHeight="1" x14ac:dyDescent="0.4">
      <c r="A2303" s="11" t="s">
        <v>9328</v>
      </c>
      <c r="B2303" s="11" t="s">
        <v>9329</v>
      </c>
      <c r="C2303" s="11" t="s">
        <v>9330</v>
      </c>
      <c r="D2303" s="14" t="s">
        <v>9331</v>
      </c>
    </row>
    <row r="2304" spans="1:4" ht="15" customHeight="1" x14ac:dyDescent="0.4">
      <c r="A2304" s="11" t="s">
        <v>9332</v>
      </c>
      <c r="B2304" s="11" t="s">
        <v>9333</v>
      </c>
      <c r="C2304" s="11" t="s">
        <v>9334</v>
      </c>
      <c r="D2304" s="14" t="s">
        <v>9335</v>
      </c>
    </row>
    <row r="2305" spans="1:4" ht="15" customHeight="1" x14ac:dyDescent="0.4">
      <c r="A2305" s="11" t="s">
        <v>9336</v>
      </c>
      <c r="B2305" s="11" t="s">
        <v>9337</v>
      </c>
      <c r="C2305" s="11" t="s">
        <v>9338</v>
      </c>
      <c r="D2305" s="14" t="s">
        <v>9339</v>
      </c>
    </row>
    <row r="2306" spans="1:4" ht="15" customHeight="1" x14ac:dyDescent="0.4">
      <c r="A2306" s="11" t="s">
        <v>9340</v>
      </c>
      <c r="B2306" s="11" t="s">
        <v>9341</v>
      </c>
      <c r="C2306" s="11" t="s">
        <v>9342</v>
      </c>
      <c r="D2306" s="14" t="s">
        <v>9343</v>
      </c>
    </row>
    <row r="2307" spans="1:4" ht="15" customHeight="1" x14ac:dyDescent="0.4">
      <c r="A2307" s="11" t="s">
        <v>9344</v>
      </c>
      <c r="B2307" s="11" t="s">
        <v>9345</v>
      </c>
      <c r="C2307" s="11" t="s">
        <v>9346</v>
      </c>
      <c r="D2307" s="14" t="s">
        <v>9347</v>
      </c>
    </row>
    <row r="2308" spans="1:4" ht="15" customHeight="1" x14ac:dyDescent="0.4">
      <c r="A2308" s="11" t="s">
        <v>9348</v>
      </c>
      <c r="B2308" s="11" t="s">
        <v>9349</v>
      </c>
      <c r="C2308" s="11" t="s">
        <v>9350</v>
      </c>
      <c r="D2308" s="14" t="s">
        <v>9351</v>
      </c>
    </row>
    <row r="2309" spans="1:4" ht="15" customHeight="1" x14ac:dyDescent="0.4">
      <c r="A2309" s="11" t="s">
        <v>9352</v>
      </c>
      <c r="B2309" s="11" t="s">
        <v>9353</v>
      </c>
      <c r="C2309" s="11" t="s">
        <v>9354</v>
      </c>
      <c r="D2309" s="14" t="s">
        <v>9355</v>
      </c>
    </row>
    <row r="2310" spans="1:4" ht="15" customHeight="1" x14ac:dyDescent="0.4">
      <c r="A2310" s="11" t="s">
        <v>9356</v>
      </c>
      <c r="B2310" s="11" t="s">
        <v>9357</v>
      </c>
      <c r="C2310" s="11" t="s">
        <v>9358</v>
      </c>
      <c r="D2310" s="14" t="s">
        <v>9359</v>
      </c>
    </row>
    <row r="2311" spans="1:4" ht="15" customHeight="1" x14ac:dyDescent="0.4">
      <c r="A2311" s="11" t="s">
        <v>9360</v>
      </c>
      <c r="B2311" s="11" t="s">
        <v>9361</v>
      </c>
      <c r="C2311" s="11" t="s">
        <v>9362</v>
      </c>
      <c r="D2311" s="14" t="s">
        <v>9363</v>
      </c>
    </row>
    <row r="2312" spans="1:4" ht="15" customHeight="1" x14ac:dyDescent="0.4">
      <c r="A2312" s="11" t="s">
        <v>9364</v>
      </c>
      <c r="B2312" s="11" t="s">
        <v>9365</v>
      </c>
      <c r="C2312" s="11" t="s">
        <v>9366</v>
      </c>
      <c r="D2312" s="14" t="s">
        <v>9367</v>
      </c>
    </row>
    <row r="2313" spans="1:4" ht="15" customHeight="1" x14ac:dyDescent="0.4">
      <c r="A2313" s="11" t="s">
        <v>9368</v>
      </c>
      <c r="B2313" s="11" t="s">
        <v>9369</v>
      </c>
      <c r="C2313" s="11" t="s">
        <v>9370</v>
      </c>
      <c r="D2313" s="14" t="s">
        <v>9371</v>
      </c>
    </row>
    <row r="2314" spans="1:4" ht="15" customHeight="1" x14ac:dyDescent="0.4">
      <c r="A2314" s="11" t="s">
        <v>9372</v>
      </c>
      <c r="B2314" s="11" t="s">
        <v>9373</v>
      </c>
      <c r="C2314" s="11" t="s">
        <v>9374</v>
      </c>
      <c r="D2314" s="14" t="s">
        <v>9375</v>
      </c>
    </row>
    <row r="2315" spans="1:4" ht="15" customHeight="1" x14ac:dyDescent="0.4">
      <c r="A2315" s="11" t="s">
        <v>9376</v>
      </c>
      <c r="B2315" s="11" t="s">
        <v>9377</v>
      </c>
      <c r="C2315" s="11" t="s">
        <v>9378</v>
      </c>
      <c r="D2315" s="14" t="s">
        <v>9379</v>
      </c>
    </row>
    <row r="2316" spans="1:4" ht="15" customHeight="1" x14ac:dyDescent="0.4">
      <c r="A2316" s="11" t="s">
        <v>9380</v>
      </c>
      <c r="B2316" s="11" t="s">
        <v>9381</v>
      </c>
      <c r="C2316" s="11" t="s">
        <v>9382</v>
      </c>
      <c r="D2316" s="14" t="s">
        <v>9383</v>
      </c>
    </row>
    <row r="2317" spans="1:4" ht="15" customHeight="1" x14ac:dyDescent="0.4">
      <c r="A2317" s="11" t="s">
        <v>9384</v>
      </c>
      <c r="B2317" s="11" t="s">
        <v>9385</v>
      </c>
      <c r="C2317" s="11" t="s">
        <v>9386</v>
      </c>
      <c r="D2317" s="14" t="s">
        <v>9387</v>
      </c>
    </row>
    <row r="2318" spans="1:4" ht="15" customHeight="1" x14ac:dyDescent="0.4">
      <c r="A2318" s="11" t="s">
        <v>9388</v>
      </c>
      <c r="B2318" s="11" t="s">
        <v>9389</v>
      </c>
      <c r="C2318" s="11" t="s">
        <v>9390</v>
      </c>
      <c r="D2318" s="14" t="s">
        <v>9391</v>
      </c>
    </row>
    <row r="2319" spans="1:4" ht="15" customHeight="1" x14ac:dyDescent="0.4">
      <c r="A2319" s="11" t="s">
        <v>9392</v>
      </c>
      <c r="B2319" s="11" t="s">
        <v>9393</v>
      </c>
      <c r="C2319" s="11" t="s">
        <v>9394</v>
      </c>
      <c r="D2319" s="14" t="s">
        <v>9395</v>
      </c>
    </row>
    <row r="2320" spans="1:4" ht="15" customHeight="1" x14ac:dyDescent="0.4">
      <c r="A2320" s="11" t="s">
        <v>9396</v>
      </c>
      <c r="B2320" s="11" t="s">
        <v>9397</v>
      </c>
      <c r="C2320" s="11" t="s">
        <v>9398</v>
      </c>
      <c r="D2320" s="14" t="s">
        <v>9399</v>
      </c>
    </row>
    <row r="2321" spans="1:4" ht="15" customHeight="1" x14ac:dyDescent="0.4">
      <c r="A2321" s="11" t="s">
        <v>9400</v>
      </c>
      <c r="B2321" s="11" t="s">
        <v>9401</v>
      </c>
      <c r="C2321" s="11" t="s">
        <v>9402</v>
      </c>
      <c r="D2321" s="14" t="s">
        <v>9403</v>
      </c>
    </row>
    <row r="2322" spans="1:4" ht="15" customHeight="1" x14ac:dyDescent="0.4">
      <c r="A2322" s="11" t="s">
        <v>9404</v>
      </c>
      <c r="B2322" s="11" t="s">
        <v>9405</v>
      </c>
      <c r="C2322" s="11" t="s">
        <v>9406</v>
      </c>
      <c r="D2322" s="14" t="s">
        <v>9407</v>
      </c>
    </row>
    <row r="2323" spans="1:4" ht="15" customHeight="1" x14ac:dyDescent="0.4">
      <c r="A2323" s="11" t="s">
        <v>9408</v>
      </c>
      <c r="B2323" s="11" t="s">
        <v>9409</v>
      </c>
      <c r="C2323" s="11" t="s">
        <v>9410</v>
      </c>
      <c r="D2323" s="14" t="s">
        <v>9411</v>
      </c>
    </row>
    <row r="2324" spans="1:4" ht="15" customHeight="1" x14ac:dyDescent="0.4">
      <c r="A2324" s="11" t="s">
        <v>9412</v>
      </c>
      <c r="B2324" s="11" t="s">
        <v>9413</v>
      </c>
      <c r="C2324" s="11" t="s">
        <v>9414</v>
      </c>
      <c r="D2324" s="14" t="s">
        <v>9415</v>
      </c>
    </row>
    <row r="2325" spans="1:4" ht="15" customHeight="1" x14ac:dyDescent="0.4">
      <c r="A2325" s="11" t="s">
        <v>9416</v>
      </c>
      <c r="B2325" s="11" t="s">
        <v>9417</v>
      </c>
      <c r="C2325" s="11" t="s">
        <v>9418</v>
      </c>
      <c r="D2325" s="14" t="s">
        <v>9419</v>
      </c>
    </row>
    <row r="2326" spans="1:4" ht="15" customHeight="1" x14ac:dyDescent="0.4">
      <c r="A2326" s="11" t="s">
        <v>9420</v>
      </c>
      <c r="B2326" s="11" t="s">
        <v>9421</v>
      </c>
      <c r="C2326" s="11" t="s">
        <v>9422</v>
      </c>
      <c r="D2326" s="14" t="s">
        <v>9423</v>
      </c>
    </row>
    <row r="2327" spans="1:4" ht="15" customHeight="1" x14ac:dyDescent="0.4">
      <c r="A2327" s="11" t="s">
        <v>9424</v>
      </c>
      <c r="B2327" s="11" t="s">
        <v>9425</v>
      </c>
      <c r="C2327" s="11" t="s">
        <v>9426</v>
      </c>
      <c r="D2327" s="14" t="s">
        <v>9427</v>
      </c>
    </row>
    <row r="2328" spans="1:4" ht="15" customHeight="1" x14ac:dyDescent="0.4">
      <c r="A2328" s="11" t="s">
        <v>9428</v>
      </c>
      <c r="B2328" s="11" t="s">
        <v>9429</v>
      </c>
      <c r="C2328" s="11" t="s">
        <v>9430</v>
      </c>
      <c r="D2328" s="14" t="s">
        <v>9431</v>
      </c>
    </row>
    <row r="2329" spans="1:4" ht="15" customHeight="1" x14ac:dyDescent="0.4">
      <c r="A2329" s="11" t="s">
        <v>9432</v>
      </c>
      <c r="B2329" s="11" t="s">
        <v>9433</v>
      </c>
      <c r="C2329" s="11" t="s">
        <v>9434</v>
      </c>
      <c r="D2329" s="14" t="s">
        <v>9431</v>
      </c>
    </row>
    <row r="2330" spans="1:4" ht="15" customHeight="1" x14ac:dyDescent="0.4">
      <c r="A2330" s="11" t="s">
        <v>9435</v>
      </c>
      <c r="B2330" s="11" t="s">
        <v>9436</v>
      </c>
      <c r="C2330" s="11" t="s">
        <v>9437</v>
      </c>
      <c r="D2330" s="14" t="s">
        <v>9438</v>
      </c>
    </row>
    <row r="2331" spans="1:4" ht="15" customHeight="1" x14ac:dyDescent="0.4">
      <c r="A2331" s="11" t="s">
        <v>9439</v>
      </c>
      <c r="B2331" s="11" t="s">
        <v>9440</v>
      </c>
      <c r="C2331" s="11" t="s">
        <v>9441</v>
      </c>
      <c r="D2331" s="14" t="s">
        <v>9442</v>
      </c>
    </row>
    <row r="2332" spans="1:4" ht="15" customHeight="1" x14ac:dyDescent="0.4">
      <c r="A2332" s="11" t="s">
        <v>9443</v>
      </c>
      <c r="B2332" s="11" t="s">
        <v>9444</v>
      </c>
      <c r="C2332" s="11" t="s">
        <v>9445</v>
      </c>
      <c r="D2332" s="14" t="s">
        <v>9446</v>
      </c>
    </row>
    <row r="2333" spans="1:4" ht="15" customHeight="1" x14ac:dyDescent="0.4">
      <c r="A2333" s="11" t="s">
        <v>9447</v>
      </c>
      <c r="B2333" s="11" t="s">
        <v>9448</v>
      </c>
      <c r="C2333" s="11" t="s">
        <v>9449</v>
      </c>
      <c r="D2333" s="14" t="s">
        <v>9450</v>
      </c>
    </row>
    <row r="2334" spans="1:4" ht="15" customHeight="1" x14ac:dyDescent="0.4">
      <c r="A2334" s="11" t="s">
        <v>9451</v>
      </c>
      <c r="B2334" s="11" t="s">
        <v>9452</v>
      </c>
      <c r="C2334" s="11" t="s">
        <v>9453</v>
      </c>
      <c r="D2334" s="14" t="s">
        <v>9454</v>
      </c>
    </row>
    <row r="2335" spans="1:4" ht="15" customHeight="1" x14ac:dyDescent="0.4">
      <c r="A2335" s="11" t="s">
        <v>9455</v>
      </c>
      <c r="B2335" s="11" t="s">
        <v>9456</v>
      </c>
      <c r="C2335" s="11" t="s">
        <v>9457</v>
      </c>
      <c r="D2335" s="14" t="s">
        <v>9458</v>
      </c>
    </row>
    <row r="2336" spans="1:4" ht="15" customHeight="1" x14ac:dyDescent="0.4">
      <c r="A2336" s="11" t="s">
        <v>9459</v>
      </c>
      <c r="B2336" s="11" t="s">
        <v>9460</v>
      </c>
      <c r="C2336" s="11" t="s">
        <v>9461</v>
      </c>
      <c r="D2336" s="14" t="s">
        <v>9458</v>
      </c>
    </row>
    <row r="2337" spans="1:4" ht="15" customHeight="1" x14ac:dyDescent="0.4">
      <c r="A2337" s="11" t="s">
        <v>9462</v>
      </c>
      <c r="B2337" s="11" t="s">
        <v>9463</v>
      </c>
      <c r="C2337" s="11" t="s">
        <v>9464</v>
      </c>
      <c r="D2337" s="14" t="s">
        <v>9458</v>
      </c>
    </row>
    <row r="2338" spans="1:4" ht="15" customHeight="1" x14ac:dyDescent="0.4">
      <c r="A2338" s="11" t="s">
        <v>9465</v>
      </c>
      <c r="B2338" s="11" t="s">
        <v>9466</v>
      </c>
      <c r="C2338" s="11" t="s">
        <v>9467</v>
      </c>
      <c r="D2338" s="14" t="s">
        <v>9468</v>
      </c>
    </row>
    <row r="2339" spans="1:4" ht="15" customHeight="1" x14ac:dyDescent="0.4">
      <c r="A2339" s="11" t="s">
        <v>9469</v>
      </c>
      <c r="B2339" s="11" t="s">
        <v>9470</v>
      </c>
      <c r="C2339" s="11" t="s">
        <v>9471</v>
      </c>
      <c r="D2339" s="14" t="s">
        <v>9472</v>
      </c>
    </row>
    <row r="2340" spans="1:4" ht="15" customHeight="1" x14ac:dyDescent="0.4">
      <c r="A2340" s="11" t="s">
        <v>9473</v>
      </c>
      <c r="B2340" s="11" t="s">
        <v>9474</v>
      </c>
      <c r="C2340" s="11" t="s">
        <v>9475</v>
      </c>
      <c r="D2340" s="14" t="s">
        <v>9476</v>
      </c>
    </row>
    <row r="2341" spans="1:4" ht="15" customHeight="1" x14ac:dyDescent="0.4">
      <c r="A2341" s="11" t="s">
        <v>9477</v>
      </c>
      <c r="B2341" s="11" t="s">
        <v>9478</v>
      </c>
      <c r="C2341" s="11" t="s">
        <v>9479</v>
      </c>
      <c r="D2341" s="14" t="s">
        <v>9480</v>
      </c>
    </row>
    <row r="2342" spans="1:4" ht="15" customHeight="1" x14ac:dyDescent="0.4">
      <c r="A2342" s="11" t="s">
        <v>9481</v>
      </c>
      <c r="B2342" s="11" t="s">
        <v>9482</v>
      </c>
      <c r="C2342" s="11" t="s">
        <v>9483</v>
      </c>
      <c r="D2342" s="14" t="s">
        <v>9484</v>
      </c>
    </row>
    <row r="2343" spans="1:4" ht="15" customHeight="1" x14ac:dyDescent="0.4">
      <c r="A2343" s="11" t="s">
        <v>9485</v>
      </c>
      <c r="B2343" s="11" t="s">
        <v>9486</v>
      </c>
      <c r="C2343" s="11" t="s">
        <v>9487</v>
      </c>
      <c r="D2343" s="14" t="s">
        <v>9488</v>
      </c>
    </row>
    <row r="2344" spans="1:4" ht="15" customHeight="1" x14ac:dyDescent="0.4">
      <c r="A2344" s="11" t="s">
        <v>9489</v>
      </c>
      <c r="B2344" s="11" t="s">
        <v>9490</v>
      </c>
      <c r="C2344" s="11" t="s">
        <v>9491</v>
      </c>
      <c r="D2344" s="14" t="s">
        <v>9492</v>
      </c>
    </row>
    <row r="2345" spans="1:4" ht="15" customHeight="1" x14ac:dyDescent="0.4">
      <c r="A2345" s="11" t="s">
        <v>9493</v>
      </c>
      <c r="B2345" s="11" t="s">
        <v>9494</v>
      </c>
      <c r="C2345" s="11" t="s">
        <v>9495</v>
      </c>
      <c r="D2345" s="14" t="s">
        <v>9496</v>
      </c>
    </row>
    <row r="2346" spans="1:4" ht="15" customHeight="1" x14ac:dyDescent="0.4">
      <c r="A2346" s="11" t="s">
        <v>9497</v>
      </c>
      <c r="B2346" s="11" t="s">
        <v>9498</v>
      </c>
      <c r="C2346" s="11" t="s">
        <v>9499</v>
      </c>
      <c r="D2346" s="14" t="s">
        <v>9500</v>
      </c>
    </row>
    <row r="2347" spans="1:4" ht="15" customHeight="1" x14ac:dyDescent="0.4">
      <c r="A2347" s="11" t="s">
        <v>9501</v>
      </c>
      <c r="B2347" s="11" t="s">
        <v>9502</v>
      </c>
      <c r="C2347" s="11" t="s">
        <v>9503</v>
      </c>
      <c r="D2347" s="14" t="s">
        <v>9504</v>
      </c>
    </row>
    <row r="2348" spans="1:4" ht="15" customHeight="1" x14ac:dyDescent="0.4">
      <c r="A2348" s="11" t="s">
        <v>9505</v>
      </c>
      <c r="B2348" s="11" t="s">
        <v>9506</v>
      </c>
      <c r="C2348" s="11" t="s">
        <v>9507</v>
      </c>
      <c r="D2348" s="14" t="s">
        <v>9508</v>
      </c>
    </row>
    <row r="2349" spans="1:4" ht="15" customHeight="1" x14ac:dyDescent="0.4">
      <c r="A2349" s="11" t="s">
        <v>9509</v>
      </c>
      <c r="B2349" s="11" t="s">
        <v>9510</v>
      </c>
      <c r="C2349" s="11" t="s">
        <v>9511</v>
      </c>
      <c r="D2349" s="14" t="s">
        <v>9512</v>
      </c>
    </row>
    <row r="2350" spans="1:4" ht="15" customHeight="1" x14ac:dyDescent="0.4">
      <c r="A2350" s="11" t="s">
        <v>9513</v>
      </c>
      <c r="B2350" s="11" t="s">
        <v>9514</v>
      </c>
      <c r="C2350" s="11" t="s">
        <v>9515</v>
      </c>
      <c r="D2350" s="14" t="s">
        <v>9516</v>
      </c>
    </row>
    <row r="2351" spans="1:4" ht="15" customHeight="1" x14ac:dyDescent="0.4">
      <c r="A2351" s="11" t="s">
        <v>9517</v>
      </c>
      <c r="B2351" s="11" t="s">
        <v>9518</v>
      </c>
      <c r="C2351" s="11" t="s">
        <v>9519</v>
      </c>
      <c r="D2351" s="14" t="s">
        <v>9520</v>
      </c>
    </row>
    <row r="2352" spans="1:4" ht="15" customHeight="1" x14ac:dyDescent="0.4">
      <c r="A2352" s="11" t="s">
        <v>9521</v>
      </c>
      <c r="B2352" s="11" t="s">
        <v>9522</v>
      </c>
      <c r="C2352" s="11" t="s">
        <v>9523</v>
      </c>
      <c r="D2352" s="14" t="s">
        <v>9524</v>
      </c>
    </row>
    <row r="2353" spans="1:4" ht="15" customHeight="1" x14ac:dyDescent="0.4">
      <c r="A2353" s="11" t="s">
        <v>9525</v>
      </c>
      <c r="B2353" s="11" t="s">
        <v>9526</v>
      </c>
      <c r="C2353" s="11" t="s">
        <v>9527</v>
      </c>
      <c r="D2353" s="14" t="s">
        <v>9528</v>
      </c>
    </row>
    <row r="2354" spans="1:4" ht="15" customHeight="1" x14ac:dyDescent="0.4">
      <c r="A2354" s="11" t="s">
        <v>9529</v>
      </c>
      <c r="B2354" s="11" t="s">
        <v>9530</v>
      </c>
      <c r="C2354" s="11" t="s">
        <v>9531</v>
      </c>
      <c r="D2354" s="14" t="s">
        <v>9532</v>
      </c>
    </row>
    <row r="2355" spans="1:4" ht="15" customHeight="1" x14ac:dyDescent="0.4">
      <c r="A2355" s="11" t="s">
        <v>9533</v>
      </c>
      <c r="B2355" s="11" t="s">
        <v>9534</v>
      </c>
      <c r="C2355" s="11" t="s">
        <v>9535</v>
      </c>
      <c r="D2355" s="14" t="s">
        <v>9536</v>
      </c>
    </row>
    <row r="2356" spans="1:4" ht="15" customHeight="1" x14ac:dyDescent="0.4">
      <c r="A2356" s="11" t="s">
        <v>9537</v>
      </c>
      <c r="B2356" s="11" t="s">
        <v>9538</v>
      </c>
      <c r="C2356" s="11" t="s">
        <v>9539</v>
      </c>
      <c r="D2356" s="14" t="s">
        <v>9540</v>
      </c>
    </row>
    <row r="2357" spans="1:4" ht="15" customHeight="1" x14ac:dyDescent="0.4">
      <c r="A2357" s="11" t="s">
        <v>9541</v>
      </c>
      <c r="B2357" s="11" t="s">
        <v>9542</v>
      </c>
      <c r="C2357" s="11" t="s">
        <v>9543</v>
      </c>
      <c r="D2357" s="14" t="s">
        <v>9544</v>
      </c>
    </row>
    <row r="2358" spans="1:4" ht="15" customHeight="1" x14ac:dyDescent="0.4">
      <c r="A2358" s="11" t="s">
        <v>9545</v>
      </c>
      <c r="B2358" s="11" t="s">
        <v>9546</v>
      </c>
      <c r="C2358" s="11" t="s">
        <v>9547</v>
      </c>
      <c r="D2358" s="14" t="s">
        <v>9548</v>
      </c>
    </row>
    <row r="2359" spans="1:4" ht="15" customHeight="1" x14ac:dyDescent="0.4">
      <c r="A2359" s="11" t="s">
        <v>9549</v>
      </c>
      <c r="B2359" s="11" t="s">
        <v>9550</v>
      </c>
      <c r="C2359" s="11" t="s">
        <v>9551</v>
      </c>
      <c r="D2359" s="14" t="s">
        <v>9552</v>
      </c>
    </row>
    <row r="2360" spans="1:4" ht="15" customHeight="1" x14ac:dyDescent="0.4">
      <c r="A2360" s="11" t="s">
        <v>9553</v>
      </c>
      <c r="B2360" s="11" t="s">
        <v>9554</v>
      </c>
      <c r="C2360" s="11" t="s">
        <v>9555</v>
      </c>
      <c r="D2360" s="14" t="s">
        <v>9556</v>
      </c>
    </row>
    <row r="2361" spans="1:4" ht="15" customHeight="1" x14ac:dyDescent="0.4">
      <c r="A2361" s="11" t="s">
        <v>9557</v>
      </c>
      <c r="B2361" s="11" t="s">
        <v>9558</v>
      </c>
      <c r="C2361" s="11" t="s">
        <v>9559</v>
      </c>
      <c r="D2361" s="14" t="s">
        <v>9560</v>
      </c>
    </row>
    <row r="2362" spans="1:4" ht="15" customHeight="1" x14ac:dyDescent="0.4">
      <c r="A2362" s="11" t="s">
        <v>9561</v>
      </c>
      <c r="B2362" s="11" t="s">
        <v>9562</v>
      </c>
      <c r="C2362" s="11" t="s">
        <v>9563</v>
      </c>
      <c r="D2362" s="14" t="s">
        <v>9564</v>
      </c>
    </row>
    <row r="2363" spans="1:4" ht="15" customHeight="1" x14ac:dyDescent="0.4">
      <c r="A2363" s="11" t="s">
        <v>9565</v>
      </c>
      <c r="B2363" s="11" t="s">
        <v>9566</v>
      </c>
      <c r="C2363" s="11" t="s">
        <v>9567</v>
      </c>
      <c r="D2363" s="14" t="s">
        <v>9568</v>
      </c>
    </row>
    <row r="2364" spans="1:4" ht="15" customHeight="1" x14ac:dyDescent="0.4">
      <c r="A2364" s="11" t="s">
        <v>9569</v>
      </c>
      <c r="B2364" s="11" t="s">
        <v>9570</v>
      </c>
      <c r="C2364" s="11" t="s">
        <v>9571</v>
      </c>
      <c r="D2364" s="14" t="s">
        <v>9572</v>
      </c>
    </row>
    <row r="2365" spans="1:4" ht="15" customHeight="1" x14ac:dyDescent="0.4">
      <c r="A2365" s="11" t="s">
        <v>9573</v>
      </c>
      <c r="B2365" s="11" t="s">
        <v>9574</v>
      </c>
      <c r="C2365" s="11" t="s">
        <v>9575</v>
      </c>
      <c r="D2365" s="14" t="s">
        <v>9576</v>
      </c>
    </row>
    <row r="2366" spans="1:4" ht="15" customHeight="1" x14ac:dyDescent="0.4">
      <c r="A2366" s="11" t="s">
        <v>9577</v>
      </c>
      <c r="B2366" s="11" t="s">
        <v>9578</v>
      </c>
      <c r="C2366" s="11" t="s">
        <v>9579</v>
      </c>
      <c r="D2366" s="14" t="s">
        <v>9580</v>
      </c>
    </row>
    <row r="2367" spans="1:4" ht="15" customHeight="1" x14ac:dyDescent="0.4">
      <c r="A2367" s="11" t="s">
        <v>9581</v>
      </c>
      <c r="B2367" s="11" t="s">
        <v>9582</v>
      </c>
      <c r="C2367" s="11" t="s">
        <v>9583</v>
      </c>
      <c r="D2367" s="14" t="s">
        <v>9584</v>
      </c>
    </row>
    <row r="2368" spans="1:4" ht="15" customHeight="1" x14ac:dyDescent="0.4">
      <c r="A2368" s="11" t="s">
        <v>9585</v>
      </c>
      <c r="B2368" s="11" t="s">
        <v>9586</v>
      </c>
      <c r="C2368" s="11" t="s">
        <v>9587</v>
      </c>
      <c r="D2368" s="14" t="s">
        <v>9588</v>
      </c>
    </row>
    <row r="2369" spans="1:4" ht="15" customHeight="1" x14ac:dyDescent="0.4">
      <c r="A2369" s="11" t="s">
        <v>9589</v>
      </c>
      <c r="B2369" s="11" t="s">
        <v>9590</v>
      </c>
      <c r="C2369" s="11" t="s">
        <v>9591</v>
      </c>
      <c r="D2369" s="14" t="s">
        <v>9592</v>
      </c>
    </row>
    <row r="2370" spans="1:4" ht="15" customHeight="1" x14ac:dyDescent="0.4">
      <c r="A2370" s="11" t="s">
        <v>9593</v>
      </c>
      <c r="B2370" s="11" t="s">
        <v>9594</v>
      </c>
      <c r="C2370" s="11" t="s">
        <v>9595</v>
      </c>
      <c r="D2370" s="14" t="s">
        <v>9596</v>
      </c>
    </row>
    <row r="2371" spans="1:4" ht="15" customHeight="1" x14ac:dyDescent="0.4">
      <c r="A2371" s="11" t="s">
        <v>9597</v>
      </c>
      <c r="B2371" s="11" t="s">
        <v>9598</v>
      </c>
      <c r="C2371" s="11" t="s">
        <v>9599</v>
      </c>
      <c r="D2371" s="14" t="s">
        <v>9600</v>
      </c>
    </row>
    <row r="2372" spans="1:4" ht="15" customHeight="1" x14ac:dyDescent="0.4">
      <c r="A2372" s="11" t="s">
        <v>9601</v>
      </c>
      <c r="B2372" s="11" t="s">
        <v>9602</v>
      </c>
      <c r="C2372" s="11" t="s">
        <v>9603</v>
      </c>
      <c r="D2372" s="14" t="s">
        <v>9604</v>
      </c>
    </row>
    <row r="2373" spans="1:4" ht="15" customHeight="1" x14ac:dyDescent="0.4">
      <c r="A2373" s="11" t="s">
        <v>9605</v>
      </c>
      <c r="B2373" s="11" t="s">
        <v>9606</v>
      </c>
      <c r="C2373" s="11" t="s">
        <v>9607</v>
      </c>
      <c r="D2373" s="14" t="s">
        <v>9608</v>
      </c>
    </row>
    <row r="2374" spans="1:4" ht="15" customHeight="1" x14ac:dyDescent="0.4">
      <c r="A2374" s="11" t="s">
        <v>9609</v>
      </c>
      <c r="B2374" s="11" t="s">
        <v>9610</v>
      </c>
      <c r="C2374" s="11" t="s">
        <v>9611</v>
      </c>
      <c r="D2374" s="14" t="s">
        <v>9612</v>
      </c>
    </row>
    <row r="2375" spans="1:4" ht="15" customHeight="1" x14ac:dyDescent="0.4">
      <c r="A2375" s="11" t="s">
        <v>9613</v>
      </c>
      <c r="B2375" s="11" t="s">
        <v>9614</v>
      </c>
      <c r="C2375" s="11" t="s">
        <v>9615</v>
      </c>
      <c r="D2375" s="14" t="s">
        <v>9616</v>
      </c>
    </row>
    <row r="2376" spans="1:4" ht="15" customHeight="1" x14ac:dyDescent="0.4">
      <c r="A2376" s="11" t="s">
        <v>9617</v>
      </c>
      <c r="B2376" s="11" t="s">
        <v>9618</v>
      </c>
      <c r="C2376" s="11" t="s">
        <v>9619</v>
      </c>
      <c r="D2376" s="14" t="s">
        <v>9620</v>
      </c>
    </row>
    <row r="2377" spans="1:4" ht="15" customHeight="1" x14ac:dyDescent="0.4">
      <c r="A2377" s="11" t="s">
        <v>9621</v>
      </c>
      <c r="B2377" s="11" t="s">
        <v>9622</v>
      </c>
      <c r="C2377" s="11" t="s">
        <v>9623</v>
      </c>
      <c r="D2377" s="14" t="s">
        <v>9624</v>
      </c>
    </row>
    <row r="2378" spans="1:4" ht="15" customHeight="1" x14ac:dyDescent="0.4">
      <c r="A2378" s="11" t="s">
        <v>9625</v>
      </c>
      <c r="B2378" s="11" t="s">
        <v>9626</v>
      </c>
      <c r="C2378" s="11" t="s">
        <v>9627</v>
      </c>
      <c r="D2378" s="14" t="s">
        <v>9628</v>
      </c>
    </row>
    <row r="2379" spans="1:4" ht="15" customHeight="1" x14ac:dyDescent="0.4">
      <c r="A2379" s="11" t="s">
        <v>9629</v>
      </c>
      <c r="B2379" s="11" t="s">
        <v>9630</v>
      </c>
      <c r="C2379" s="11" t="s">
        <v>9631</v>
      </c>
      <c r="D2379" s="14" t="s">
        <v>9632</v>
      </c>
    </row>
    <row r="2380" spans="1:4" ht="15" customHeight="1" x14ac:dyDescent="0.4">
      <c r="A2380" s="11" t="s">
        <v>9633</v>
      </c>
      <c r="B2380" s="11" t="s">
        <v>9634</v>
      </c>
      <c r="C2380" s="11" t="s">
        <v>9635</v>
      </c>
      <c r="D2380" s="14" t="s">
        <v>9636</v>
      </c>
    </row>
    <row r="2381" spans="1:4" ht="15" customHeight="1" x14ac:dyDescent="0.4">
      <c r="A2381" s="11" t="s">
        <v>9637</v>
      </c>
      <c r="B2381" s="11" t="s">
        <v>9638</v>
      </c>
      <c r="C2381" s="11" t="s">
        <v>9639</v>
      </c>
      <c r="D2381" s="14" t="s">
        <v>9640</v>
      </c>
    </row>
    <row r="2382" spans="1:4" ht="15" customHeight="1" x14ac:dyDescent="0.4">
      <c r="A2382" s="11" t="s">
        <v>9641</v>
      </c>
      <c r="B2382" s="11" t="s">
        <v>9642</v>
      </c>
      <c r="C2382" s="11" t="s">
        <v>9643</v>
      </c>
      <c r="D2382" s="14" t="s">
        <v>9640</v>
      </c>
    </row>
    <row r="2383" spans="1:4" ht="15" customHeight="1" x14ac:dyDescent="0.4">
      <c r="A2383" s="11" t="s">
        <v>9644</v>
      </c>
      <c r="B2383" s="11" t="s">
        <v>9645</v>
      </c>
      <c r="C2383" s="11" t="s">
        <v>9646</v>
      </c>
      <c r="D2383" s="14" t="s">
        <v>9640</v>
      </c>
    </row>
    <row r="2384" spans="1:4" ht="15" customHeight="1" x14ac:dyDescent="0.4">
      <c r="A2384" s="11" t="s">
        <v>9647</v>
      </c>
      <c r="B2384" s="11" t="s">
        <v>9648</v>
      </c>
      <c r="C2384" s="11" t="s">
        <v>9649</v>
      </c>
      <c r="D2384" s="14" t="s">
        <v>9650</v>
      </c>
    </row>
    <row r="2385" spans="1:4" ht="15" customHeight="1" x14ac:dyDescent="0.4">
      <c r="A2385" s="11" t="s">
        <v>9651</v>
      </c>
      <c r="B2385" s="11" t="s">
        <v>9652</v>
      </c>
      <c r="C2385" s="11" t="s">
        <v>9653</v>
      </c>
      <c r="D2385" s="14" t="s">
        <v>9654</v>
      </c>
    </row>
    <row r="2386" spans="1:4" ht="15" customHeight="1" x14ac:dyDescent="0.4">
      <c r="A2386" s="11" t="s">
        <v>9655</v>
      </c>
      <c r="B2386" s="11" t="s">
        <v>9656</v>
      </c>
      <c r="C2386" s="11" t="s">
        <v>9657</v>
      </c>
      <c r="D2386" s="14" t="s">
        <v>9658</v>
      </c>
    </row>
    <row r="2387" spans="1:4" ht="15" customHeight="1" x14ac:dyDescent="0.4">
      <c r="A2387" s="11" t="s">
        <v>9659</v>
      </c>
      <c r="B2387" s="11" t="s">
        <v>9660</v>
      </c>
      <c r="C2387" s="11" t="s">
        <v>9661</v>
      </c>
      <c r="D2387" s="14" t="s">
        <v>9662</v>
      </c>
    </row>
    <row r="2388" spans="1:4" ht="15" customHeight="1" x14ac:dyDescent="0.4">
      <c r="A2388" s="11" t="s">
        <v>9663</v>
      </c>
      <c r="B2388" s="11" t="s">
        <v>9664</v>
      </c>
      <c r="C2388" s="11" t="s">
        <v>9665</v>
      </c>
      <c r="D2388" s="14" t="s">
        <v>9666</v>
      </c>
    </row>
    <row r="2389" spans="1:4" ht="15" customHeight="1" x14ac:dyDescent="0.4">
      <c r="A2389" s="11" t="s">
        <v>9667</v>
      </c>
      <c r="B2389" s="11" t="s">
        <v>9668</v>
      </c>
      <c r="C2389" s="11" t="s">
        <v>9669</v>
      </c>
      <c r="D2389" s="14" t="s">
        <v>9670</v>
      </c>
    </row>
    <row r="2390" spans="1:4" ht="15" customHeight="1" x14ac:dyDescent="0.4">
      <c r="A2390" s="11" t="s">
        <v>9671</v>
      </c>
      <c r="B2390" s="11" t="s">
        <v>9672</v>
      </c>
      <c r="C2390" s="11" t="s">
        <v>9673</v>
      </c>
      <c r="D2390" s="14" t="s">
        <v>9674</v>
      </c>
    </row>
    <row r="2391" spans="1:4" ht="15" customHeight="1" x14ac:dyDescent="0.4">
      <c r="A2391" s="11" t="s">
        <v>9675</v>
      </c>
      <c r="B2391" s="11" t="s">
        <v>9676</v>
      </c>
      <c r="C2391" s="11" t="s">
        <v>9677</v>
      </c>
      <c r="D2391" s="14" t="s">
        <v>9678</v>
      </c>
    </row>
    <row r="2392" spans="1:4" ht="15" customHeight="1" x14ac:dyDescent="0.4">
      <c r="A2392" s="11" t="s">
        <v>9679</v>
      </c>
      <c r="B2392" s="11" t="s">
        <v>9680</v>
      </c>
      <c r="C2392" s="11" t="s">
        <v>9681</v>
      </c>
      <c r="D2392" s="14" t="s">
        <v>9682</v>
      </c>
    </row>
    <row r="2393" spans="1:4" ht="15" customHeight="1" x14ac:dyDescent="0.4">
      <c r="A2393" s="11" t="s">
        <v>9683</v>
      </c>
      <c r="B2393" s="11" t="s">
        <v>9684</v>
      </c>
      <c r="C2393" s="11" t="s">
        <v>9685</v>
      </c>
      <c r="D2393" s="14" t="s">
        <v>9686</v>
      </c>
    </row>
    <row r="2394" spans="1:4" ht="15" customHeight="1" x14ac:dyDescent="0.4">
      <c r="A2394" s="11" t="s">
        <v>9687</v>
      </c>
      <c r="B2394" s="11" t="s">
        <v>9688</v>
      </c>
      <c r="C2394" s="11" t="s">
        <v>9689</v>
      </c>
      <c r="D2394" s="14" t="s">
        <v>9690</v>
      </c>
    </row>
    <row r="2395" spans="1:4" ht="15" customHeight="1" x14ac:dyDescent="0.4">
      <c r="A2395" s="11" t="s">
        <v>9691</v>
      </c>
      <c r="B2395" s="11" t="s">
        <v>9692</v>
      </c>
      <c r="C2395" s="11" t="s">
        <v>9693</v>
      </c>
      <c r="D2395" s="14" t="s">
        <v>9694</v>
      </c>
    </row>
    <row r="2396" spans="1:4" ht="15" customHeight="1" x14ac:dyDescent="0.4">
      <c r="A2396" s="11" t="s">
        <v>9695</v>
      </c>
      <c r="B2396" s="11" t="s">
        <v>9696</v>
      </c>
      <c r="C2396" s="11" t="s">
        <v>9697</v>
      </c>
      <c r="D2396" s="14" t="s">
        <v>9698</v>
      </c>
    </row>
    <row r="2397" spans="1:4" ht="15" customHeight="1" x14ac:dyDescent="0.4">
      <c r="A2397" s="11" t="s">
        <v>9699</v>
      </c>
      <c r="B2397" s="11" t="s">
        <v>9700</v>
      </c>
      <c r="C2397" s="11" t="s">
        <v>9701</v>
      </c>
      <c r="D2397" s="14" t="s">
        <v>9702</v>
      </c>
    </row>
    <row r="2398" spans="1:4" ht="15" customHeight="1" x14ac:dyDescent="0.4">
      <c r="A2398" s="11" t="s">
        <v>9703</v>
      </c>
      <c r="B2398" s="11" t="s">
        <v>9704</v>
      </c>
      <c r="C2398" s="11" t="s">
        <v>9705</v>
      </c>
      <c r="D2398" s="14" t="s">
        <v>9706</v>
      </c>
    </row>
    <row r="2399" spans="1:4" ht="15" customHeight="1" x14ac:dyDescent="0.4">
      <c r="A2399" s="11" t="s">
        <v>9707</v>
      </c>
      <c r="B2399" s="11" t="s">
        <v>9708</v>
      </c>
      <c r="C2399" s="11" t="s">
        <v>9709</v>
      </c>
      <c r="D2399" s="14" t="s">
        <v>9710</v>
      </c>
    </row>
    <row r="2400" spans="1:4" ht="15" customHeight="1" x14ac:dyDescent="0.4">
      <c r="A2400" s="11" t="s">
        <v>9711</v>
      </c>
      <c r="B2400" s="11" t="s">
        <v>9712</v>
      </c>
      <c r="C2400" s="11" t="s">
        <v>9713</v>
      </c>
      <c r="D2400" s="14" t="s">
        <v>9714</v>
      </c>
    </row>
    <row r="2401" spans="1:4" ht="15" customHeight="1" x14ac:dyDescent="0.4">
      <c r="A2401" s="11" t="s">
        <v>9715</v>
      </c>
      <c r="B2401" s="11" t="s">
        <v>9716</v>
      </c>
      <c r="C2401" s="11" t="s">
        <v>9717</v>
      </c>
      <c r="D2401" s="14" t="s">
        <v>9718</v>
      </c>
    </row>
    <row r="2402" spans="1:4" ht="15" customHeight="1" x14ac:dyDescent="0.4">
      <c r="A2402" s="11" t="s">
        <v>9719</v>
      </c>
      <c r="B2402" s="11" t="s">
        <v>9720</v>
      </c>
      <c r="C2402" s="11" t="s">
        <v>9721</v>
      </c>
      <c r="D2402" s="14" t="s">
        <v>9722</v>
      </c>
    </row>
    <row r="2403" spans="1:4" ht="15" customHeight="1" x14ac:dyDescent="0.4">
      <c r="A2403" s="11" t="s">
        <v>9723</v>
      </c>
      <c r="B2403" s="11" t="s">
        <v>9724</v>
      </c>
      <c r="C2403" s="11" t="s">
        <v>9725</v>
      </c>
      <c r="D2403" s="14" t="s">
        <v>9726</v>
      </c>
    </row>
    <row r="2404" spans="1:4" ht="15" customHeight="1" x14ac:dyDescent="0.4">
      <c r="A2404" s="11" t="s">
        <v>9727</v>
      </c>
      <c r="B2404" s="11" t="s">
        <v>9728</v>
      </c>
      <c r="C2404" s="11" t="s">
        <v>9729</v>
      </c>
      <c r="D2404" s="14" t="s">
        <v>9730</v>
      </c>
    </row>
    <row r="2405" spans="1:4" ht="15" customHeight="1" x14ac:dyDescent="0.4">
      <c r="A2405" s="11" t="s">
        <v>9731</v>
      </c>
      <c r="B2405" s="11" t="s">
        <v>9732</v>
      </c>
      <c r="C2405" s="11" t="s">
        <v>9733</v>
      </c>
      <c r="D2405" s="14" t="s">
        <v>9734</v>
      </c>
    </row>
    <row r="2406" spans="1:4" ht="15" customHeight="1" x14ac:dyDescent="0.4">
      <c r="A2406" s="11" t="s">
        <v>9735</v>
      </c>
      <c r="B2406" s="11" t="s">
        <v>9736</v>
      </c>
      <c r="C2406" s="11" t="s">
        <v>9737</v>
      </c>
      <c r="D2406" s="14" t="s">
        <v>9738</v>
      </c>
    </row>
    <row r="2407" spans="1:4" ht="15" customHeight="1" x14ac:dyDescent="0.4">
      <c r="A2407" s="11" t="s">
        <v>9739</v>
      </c>
      <c r="B2407" s="11" t="s">
        <v>9740</v>
      </c>
      <c r="C2407" s="11" t="s">
        <v>9741</v>
      </c>
      <c r="D2407" s="14" t="s">
        <v>9742</v>
      </c>
    </row>
    <row r="2408" spans="1:4" ht="15" customHeight="1" x14ac:dyDescent="0.4">
      <c r="A2408" s="11" t="s">
        <v>9743</v>
      </c>
      <c r="B2408" s="11" t="s">
        <v>9744</v>
      </c>
      <c r="C2408" s="11" t="s">
        <v>9745</v>
      </c>
      <c r="D2408" s="14" t="s">
        <v>9746</v>
      </c>
    </row>
    <row r="2409" spans="1:4" ht="15" customHeight="1" x14ac:dyDescent="0.4">
      <c r="A2409" s="11" t="s">
        <v>9747</v>
      </c>
      <c r="B2409" s="11" t="s">
        <v>9748</v>
      </c>
      <c r="C2409" s="11" t="s">
        <v>9749</v>
      </c>
      <c r="D2409" s="14" t="s">
        <v>9750</v>
      </c>
    </row>
    <row r="2410" spans="1:4" ht="15" customHeight="1" x14ac:dyDescent="0.4">
      <c r="A2410" s="11" t="s">
        <v>9751</v>
      </c>
      <c r="B2410" s="11" t="s">
        <v>9752</v>
      </c>
      <c r="C2410" s="11" t="s">
        <v>9753</v>
      </c>
      <c r="D2410" s="14" t="s">
        <v>9754</v>
      </c>
    </row>
    <row r="2411" spans="1:4" ht="15" customHeight="1" x14ac:dyDescent="0.4">
      <c r="A2411" s="11" t="s">
        <v>9755</v>
      </c>
      <c r="B2411" s="11" t="s">
        <v>9756</v>
      </c>
      <c r="C2411" s="11" t="s">
        <v>9757</v>
      </c>
      <c r="D2411" s="14" t="s">
        <v>9758</v>
      </c>
    </row>
    <row r="2412" spans="1:4" ht="15" customHeight="1" x14ac:dyDescent="0.4">
      <c r="A2412" s="11" t="s">
        <v>9759</v>
      </c>
      <c r="B2412" s="11" t="s">
        <v>9760</v>
      </c>
      <c r="C2412" s="11" t="s">
        <v>9761</v>
      </c>
      <c r="D2412" s="14" t="s">
        <v>9762</v>
      </c>
    </row>
    <row r="2413" spans="1:4" ht="15" customHeight="1" x14ac:dyDescent="0.4">
      <c r="A2413" s="11" t="s">
        <v>9763</v>
      </c>
      <c r="B2413" s="11" t="s">
        <v>9764</v>
      </c>
      <c r="C2413" s="11" t="s">
        <v>9765</v>
      </c>
      <c r="D2413" s="14" t="s">
        <v>9766</v>
      </c>
    </row>
    <row r="2414" spans="1:4" ht="15" customHeight="1" x14ac:dyDescent="0.4">
      <c r="A2414" s="11" t="s">
        <v>9767</v>
      </c>
      <c r="B2414" s="11" t="s">
        <v>9768</v>
      </c>
      <c r="C2414" s="11" t="s">
        <v>9769</v>
      </c>
      <c r="D2414" s="14" t="s">
        <v>9770</v>
      </c>
    </row>
    <row r="2415" spans="1:4" ht="15" customHeight="1" x14ac:dyDescent="0.4">
      <c r="A2415" s="11" t="s">
        <v>9771</v>
      </c>
      <c r="B2415" s="11" t="s">
        <v>9772</v>
      </c>
      <c r="C2415" s="11" t="s">
        <v>9773</v>
      </c>
      <c r="D2415" s="14" t="s">
        <v>9774</v>
      </c>
    </row>
    <row r="2416" spans="1:4" ht="15" customHeight="1" x14ac:dyDescent="0.4">
      <c r="A2416" s="11" t="s">
        <v>9775</v>
      </c>
      <c r="B2416" s="11" t="s">
        <v>9776</v>
      </c>
      <c r="C2416" s="11" t="s">
        <v>9777</v>
      </c>
      <c r="D2416" s="14" t="s">
        <v>9778</v>
      </c>
    </row>
    <row r="2417" spans="1:4" ht="15" customHeight="1" x14ac:dyDescent="0.4">
      <c r="A2417" s="11" t="s">
        <v>9779</v>
      </c>
      <c r="B2417" s="11" t="s">
        <v>9780</v>
      </c>
      <c r="C2417" s="11" t="s">
        <v>9781</v>
      </c>
      <c r="D2417" s="14" t="s">
        <v>9782</v>
      </c>
    </row>
    <row r="2418" spans="1:4" ht="15" customHeight="1" x14ac:dyDescent="0.4">
      <c r="A2418" s="11" t="s">
        <v>9783</v>
      </c>
      <c r="B2418" s="11" t="s">
        <v>9784</v>
      </c>
      <c r="C2418" s="11" t="s">
        <v>9785</v>
      </c>
      <c r="D2418" s="14" t="s">
        <v>9786</v>
      </c>
    </row>
    <row r="2419" spans="1:4" ht="15" customHeight="1" x14ac:dyDescent="0.4">
      <c r="A2419" s="11" t="s">
        <v>9787</v>
      </c>
      <c r="B2419" s="11" t="s">
        <v>9788</v>
      </c>
      <c r="C2419" s="11" t="s">
        <v>9789</v>
      </c>
      <c r="D2419" s="14" t="s">
        <v>9790</v>
      </c>
    </row>
    <row r="2420" spans="1:4" ht="15" customHeight="1" x14ac:dyDescent="0.4">
      <c r="A2420" s="11" t="s">
        <v>9791</v>
      </c>
      <c r="B2420" s="11" t="s">
        <v>9792</v>
      </c>
      <c r="C2420" s="11" t="s">
        <v>9793</v>
      </c>
      <c r="D2420" s="14" t="s">
        <v>9794</v>
      </c>
    </row>
    <row r="2421" spans="1:4" ht="15" customHeight="1" x14ac:dyDescent="0.4">
      <c r="A2421" s="11" t="s">
        <v>9795</v>
      </c>
      <c r="B2421" s="11" t="s">
        <v>9796</v>
      </c>
      <c r="C2421" s="11" t="s">
        <v>9797</v>
      </c>
      <c r="D2421" s="14" t="s">
        <v>9798</v>
      </c>
    </row>
    <row r="2422" spans="1:4" ht="15" customHeight="1" x14ac:dyDescent="0.4">
      <c r="A2422" s="11" t="s">
        <v>9799</v>
      </c>
      <c r="B2422" s="11" t="s">
        <v>9800</v>
      </c>
      <c r="C2422" s="11" t="s">
        <v>9801</v>
      </c>
      <c r="D2422" s="14" t="s">
        <v>9802</v>
      </c>
    </row>
    <row r="2423" spans="1:4" ht="15" customHeight="1" x14ac:dyDescent="0.4">
      <c r="A2423" s="11" t="s">
        <v>9803</v>
      </c>
      <c r="B2423" s="11" t="s">
        <v>9804</v>
      </c>
      <c r="C2423" s="11" t="s">
        <v>9805</v>
      </c>
      <c r="D2423" s="14" t="s">
        <v>9806</v>
      </c>
    </row>
    <row r="2424" spans="1:4" ht="15" customHeight="1" x14ac:dyDescent="0.4">
      <c r="A2424" s="11" t="s">
        <v>9807</v>
      </c>
      <c r="B2424" s="11" t="s">
        <v>9808</v>
      </c>
      <c r="C2424" s="11" t="s">
        <v>9809</v>
      </c>
      <c r="D2424" s="14" t="s">
        <v>9810</v>
      </c>
    </row>
    <row r="2425" spans="1:4" ht="15" customHeight="1" x14ac:dyDescent="0.4">
      <c r="A2425" s="11" t="s">
        <v>9811</v>
      </c>
      <c r="B2425" s="11" t="s">
        <v>9812</v>
      </c>
      <c r="C2425" s="11" t="s">
        <v>9813</v>
      </c>
      <c r="D2425" s="14" t="s">
        <v>9814</v>
      </c>
    </row>
    <row r="2426" spans="1:4" ht="15" customHeight="1" x14ac:dyDescent="0.4">
      <c r="A2426" s="11" t="s">
        <v>9815</v>
      </c>
      <c r="B2426" s="11" t="s">
        <v>9816</v>
      </c>
      <c r="C2426" s="11" t="s">
        <v>9817</v>
      </c>
      <c r="D2426" s="14" t="s">
        <v>9818</v>
      </c>
    </row>
    <row r="2427" spans="1:4" ht="15" customHeight="1" x14ac:dyDescent="0.4">
      <c r="A2427" s="11" t="s">
        <v>9819</v>
      </c>
      <c r="B2427" s="11" t="s">
        <v>9820</v>
      </c>
      <c r="C2427" s="11" t="s">
        <v>9821</v>
      </c>
      <c r="D2427" s="14" t="s">
        <v>9822</v>
      </c>
    </row>
    <row r="2428" spans="1:4" ht="15" customHeight="1" x14ac:dyDescent="0.4">
      <c r="A2428" s="11" t="s">
        <v>9823</v>
      </c>
      <c r="B2428" s="11" t="s">
        <v>9824</v>
      </c>
      <c r="C2428" s="11" t="s">
        <v>9825</v>
      </c>
      <c r="D2428" s="14" t="s">
        <v>9826</v>
      </c>
    </row>
    <row r="2429" spans="1:4" ht="15" customHeight="1" x14ac:dyDescent="0.4">
      <c r="A2429" s="11" t="s">
        <v>9827</v>
      </c>
      <c r="B2429" s="11" t="s">
        <v>9828</v>
      </c>
      <c r="C2429" s="11" t="s">
        <v>9829</v>
      </c>
      <c r="D2429" s="14" t="s">
        <v>9830</v>
      </c>
    </row>
    <row r="2430" spans="1:4" ht="15" customHeight="1" x14ac:dyDescent="0.4">
      <c r="A2430" s="11" t="s">
        <v>9831</v>
      </c>
      <c r="B2430" s="11" t="s">
        <v>9832</v>
      </c>
      <c r="C2430" s="11" t="s">
        <v>9833</v>
      </c>
      <c r="D2430" s="14" t="s">
        <v>9834</v>
      </c>
    </row>
    <row r="2431" spans="1:4" ht="15" customHeight="1" x14ac:dyDescent="0.4">
      <c r="A2431" s="11" t="s">
        <v>9835</v>
      </c>
      <c r="B2431" s="11" t="s">
        <v>9836</v>
      </c>
      <c r="C2431" s="11" t="s">
        <v>9837</v>
      </c>
      <c r="D2431" s="14" t="s">
        <v>9838</v>
      </c>
    </row>
    <row r="2432" spans="1:4" ht="15" customHeight="1" x14ac:dyDescent="0.4">
      <c r="A2432" s="11" t="s">
        <v>9839</v>
      </c>
      <c r="B2432" s="11" t="s">
        <v>9840</v>
      </c>
      <c r="C2432" s="11" t="s">
        <v>9841</v>
      </c>
      <c r="D2432" s="14" t="s">
        <v>9842</v>
      </c>
    </row>
    <row r="2433" spans="1:4" ht="15" customHeight="1" x14ac:dyDescent="0.4">
      <c r="A2433" s="11" t="s">
        <v>9843</v>
      </c>
      <c r="B2433" s="11" t="s">
        <v>9844</v>
      </c>
      <c r="C2433" s="11" t="s">
        <v>9845</v>
      </c>
      <c r="D2433" s="14" t="s">
        <v>9846</v>
      </c>
    </row>
    <row r="2434" spans="1:4" ht="15" customHeight="1" x14ac:dyDescent="0.4">
      <c r="A2434" s="11" t="s">
        <v>9847</v>
      </c>
      <c r="B2434" s="11" t="s">
        <v>9848</v>
      </c>
      <c r="C2434" s="11" t="s">
        <v>9849</v>
      </c>
      <c r="D2434" s="14" t="s">
        <v>9850</v>
      </c>
    </row>
    <row r="2435" spans="1:4" ht="15" customHeight="1" x14ac:dyDescent="0.4">
      <c r="A2435" s="11" t="s">
        <v>9851</v>
      </c>
      <c r="B2435" s="11" t="s">
        <v>9852</v>
      </c>
      <c r="C2435" s="11" t="s">
        <v>9853</v>
      </c>
      <c r="D2435" s="14" t="s">
        <v>9854</v>
      </c>
    </row>
    <row r="2436" spans="1:4" ht="15" customHeight="1" x14ac:dyDescent="0.4">
      <c r="A2436" s="11" t="s">
        <v>9855</v>
      </c>
      <c r="B2436" s="11" t="s">
        <v>9856</v>
      </c>
      <c r="C2436" s="11" t="s">
        <v>9857</v>
      </c>
      <c r="D2436" s="14" t="s">
        <v>9858</v>
      </c>
    </row>
    <row r="2437" spans="1:4" ht="15" customHeight="1" x14ac:dyDescent="0.4">
      <c r="A2437" s="11" t="s">
        <v>9859</v>
      </c>
      <c r="B2437" s="11" t="s">
        <v>9860</v>
      </c>
      <c r="C2437" s="11" t="s">
        <v>9861</v>
      </c>
      <c r="D2437" s="14" t="s">
        <v>9862</v>
      </c>
    </row>
    <row r="2438" spans="1:4" ht="15" customHeight="1" x14ac:dyDescent="0.4">
      <c r="A2438" s="11" t="s">
        <v>9863</v>
      </c>
      <c r="B2438" s="11" t="s">
        <v>9864</v>
      </c>
      <c r="C2438" s="11" t="s">
        <v>9865</v>
      </c>
      <c r="D2438" s="14" t="s">
        <v>9866</v>
      </c>
    </row>
    <row r="2439" spans="1:4" ht="15" customHeight="1" x14ac:dyDescent="0.4">
      <c r="A2439" s="11" t="s">
        <v>9867</v>
      </c>
      <c r="B2439" s="11" t="s">
        <v>9868</v>
      </c>
      <c r="C2439" s="11" t="s">
        <v>9869</v>
      </c>
      <c r="D2439" s="14" t="s">
        <v>9870</v>
      </c>
    </row>
    <row r="2440" spans="1:4" ht="15" customHeight="1" x14ac:dyDescent="0.4">
      <c r="A2440" s="11" t="s">
        <v>9871</v>
      </c>
      <c r="B2440" s="11" t="s">
        <v>9872</v>
      </c>
      <c r="C2440" s="11" t="s">
        <v>9873</v>
      </c>
      <c r="D2440" s="14" t="s">
        <v>9874</v>
      </c>
    </row>
    <row r="2441" spans="1:4" ht="15" customHeight="1" x14ac:dyDescent="0.4">
      <c r="A2441" s="11" t="s">
        <v>9875</v>
      </c>
      <c r="B2441" s="11" t="s">
        <v>9876</v>
      </c>
      <c r="C2441" s="11" t="s">
        <v>9877</v>
      </c>
      <c r="D2441" s="14" t="s">
        <v>9878</v>
      </c>
    </row>
    <row r="2442" spans="1:4" ht="15" customHeight="1" x14ac:dyDescent="0.4">
      <c r="A2442" s="11" t="s">
        <v>9879</v>
      </c>
      <c r="B2442" s="11" t="s">
        <v>9880</v>
      </c>
      <c r="C2442" s="11" t="s">
        <v>9881</v>
      </c>
      <c r="D2442" s="14" t="s">
        <v>9882</v>
      </c>
    </row>
    <row r="2443" spans="1:4" ht="15" customHeight="1" x14ac:dyDescent="0.4">
      <c r="A2443" s="11" t="s">
        <v>9883</v>
      </c>
      <c r="B2443" s="11" t="s">
        <v>9884</v>
      </c>
      <c r="C2443" s="11" t="s">
        <v>9885</v>
      </c>
      <c r="D2443" s="14" t="s">
        <v>9886</v>
      </c>
    </row>
    <row r="2444" spans="1:4" ht="15" customHeight="1" x14ac:dyDescent="0.4">
      <c r="A2444" s="11" t="s">
        <v>9887</v>
      </c>
      <c r="B2444" s="11" t="s">
        <v>9888</v>
      </c>
      <c r="C2444" s="11" t="s">
        <v>9889</v>
      </c>
      <c r="D2444" s="14" t="s">
        <v>9890</v>
      </c>
    </row>
    <row r="2445" spans="1:4" ht="15" customHeight="1" x14ac:dyDescent="0.4">
      <c r="A2445" s="11" t="s">
        <v>9891</v>
      </c>
      <c r="B2445" s="11" t="s">
        <v>9892</v>
      </c>
      <c r="C2445" s="11" t="s">
        <v>9893</v>
      </c>
      <c r="D2445" s="14" t="s">
        <v>9894</v>
      </c>
    </row>
    <row r="2446" spans="1:4" ht="15" customHeight="1" x14ac:dyDescent="0.4">
      <c r="A2446" s="11" t="s">
        <v>9895</v>
      </c>
      <c r="B2446" s="11" t="s">
        <v>9896</v>
      </c>
      <c r="C2446" s="11" t="s">
        <v>9897</v>
      </c>
      <c r="D2446" s="14" t="s">
        <v>9898</v>
      </c>
    </row>
    <row r="2447" spans="1:4" ht="15" customHeight="1" x14ac:dyDescent="0.4">
      <c r="A2447" s="11" t="s">
        <v>9899</v>
      </c>
      <c r="B2447" s="11" t="s">
        <v>9900</v>
      </c>
      <c r="C2447" s="11" t="s">
        <v>9901</v>
      </c>
      <c r="D2447" s="14" t="s">
        <v>9902</v>
      </c>
    </row>
    <row r="2448" spans="1:4" ht="15" customHeight="1" x14ac:dyDescent="0.4">
      <c r="A2448" s="11" t="s">
        <v>9903</v>
      </c>
      <c r="B2448" s="11" t="s">
        <v>9904</v>
      </c>
      <c r="C2448" s="11" t="s">
        <v>9905</v>
      </c>
      <c r="D2448" s="14" t="s">
        <v>9906</v>
      </c>
    </row>
    <row r="2449" spans="1:4" ht="15" customHeight="1" x14ac:dyDescent="0.4">
      <c r="A2449" s="11" t="s">
        <v>9907</v>
      </c>
      <c r="B2449" s="11" t="s">
        <v>9908</v>
      </c>
      <c r="C2449" s="11" t="s">
        <v>9909</v>
      </c>
      <c r="D2449" s="14" t="s">
        <v>9910</v>
      </c>
    </row>
    <row r="2450" spans="1:4" ht="15" customHeight="1" x14ac:dyDescent="0.4">
      <c r="A2450" s="11" t="s">
        <v>9911</v>
      </c>
      <c r="B2450" s="11" t="s">
        <v>9912</v>
      </c>
      <c r="C2450" s="11" t="s">
        <v>9913</v>
      </c>
      <c r="D2450" s="14" t="s">
        <v>9914</v>
      </c>
    </row>
    <row r="2451" spans="1:4" ht="15" customHeight="1" x14ac:dyDescent="0.4">
      <c r="A2451" s="11" t="s">
        <v>9915</v>
      </c>
      <c r="B2451" s="11" t="s">
        <v>9916</v>
      </c>
      <c r="C2451" s="11" t="s">
        <v>9917</v>
      </c>
      <c r="D2451" s="14" t="s">
        <v>9918</v>
      </c>
    </row>
    <row r="2452" spans="1:4" ht="15" customHeight="1" x14ac:dyDescent="0.4">
      <c r="A2452" s="11" t="s">
        <v>9919</v>
      </c>
      <c r="B2452" s="11" t="s">
        <v>9920</v>
      </c>
      <c r="C2452" s="11" t="s">
        <v>9921</v>
      </c>
      <c r="D2452" s="14" t="s">
        <v>9922</v>
      </c>
    </row>
    <row r="2453" spans="1:4" ht="15" customHeight="1" x14ac:dyDescent="0.4">
      <c r="A2453" s="11" t="s">
        <v>9923</v>
      </c>
      <c r="B2453" s="11" t="s">
        <v>9924</v>
      </c>
      <c r="C2453" s="11" t="s">
        <v>9925</v>
      </c>
      <c r="D2453" s="14" t="s">
        <v>9926</v>
      </c>
    </row>
    <row r="2454" spans="1:4" ht="15" customHeight="1" x14ac:dyDescent="0.4">
      <c r="A2454" s="11" t="s">
        <v>9927</v>
      </c>
      <c r="B2454" s="11" t="s">
        <v>9928</v>
      </c>
      <c r="C2454" s="11" t="s">
        <v>9929</v>
      </c>
      <c r="D2454" s="14" t="s">
        <v>9930</v>
      </c>
    </row>
    <row r="2455" spans="1:4" ht="15" customHeight="1" x14ac:dyDescent="0.4">
      <c r="A2455" s="11" t="s">
        <v>9931</v>
      </c>
      <c r="B2455" s="11" t="s">
        <v>9932</v>
      </c>
      <c r="C2455" s="11" t="s">
        <v>9933</v>
      </c>
      <c r="D2455" s="14" t="s">
        <v>9934</v>
      </c>
    </row>
    <row r="2456" spans="1:4" ht="15" customHeight="1" x14ac:dyDescent="0.4">
      <c r="A2456" s="11" t="s">
        <v>9935</v>
      </c>
      <c r="B2456" s="11" t="s">
        <v>9936</v>
      </c>
      <c r="C2456" s="11" t="s">
        <v>9937</v>
      </c>
      <c r="D2456" s="14" t="s">
        <v>9938</v>
      </c>
    </row>
    <row r="2457" spans="1:4" ht="15" customHeight="1" x14ac:dyDescent="0.4">
      <c r="A2457" s="11" t="s">
        <v>9939</v>
      </c>
      <c r="B2457" s="11" t="s">
        <v>9940</v>
      </c>
      <c r="C2457" s="11" t="s">
        <v>9941</v>
      </c>
      <c r="D2457" s="14" t="s">
        <v>9942</v>
      </c>
    </row>
    <row r="2458" spans="1:4" ht="15" customHeight="1" x14ac:dyDescent="0.4">
      <c r="A2458" s="11" t="s">
        <v>9943</v>
      </c>
      <c r="B2458" s="11" t="s">
        <v>9944</v>
      </c>
      <c r="C2458" s="11" t="s">
        <v>9945</v>
      </c>
      <c r="D2458" s="14" t="s">
        <v>9946</v>
      </c>
    </row>
    <row r="2459" spans="1:4" ht="15" customHeight="1" x14ac:dyDescent="0.4">
      <c r="A2459" s="11" t="s">
        <v>9947</v>
      </c>
      <c r="B2459" s="11" t="s">
        <v>9948</v>
      </c>
      <c r="C2459" s="11" t="s">
        <v>9949</v>
      </c>
      <c r="D2459" s="14" t="s">
        <v>9950</v>
      </c>
    </row>
    <row r="2460" spans="1:4" ht="15" customHeight="1" x14ac:dyDescent="0.4">
      <c r="A2460" s="11" t="s">
        <v>9951</v>
      </c>
      <c r="B2460" s="11" t="s">
        <v>9952</v>
      </c>
      <c r="C2460" s="11" t="s">
        <v>9953</v>
      </c>
      <c r="D2460" s="14" t="s">
        <v>9954</v>
      </c>
    </row>
    <row r="2461" spans="1:4" ht="15" customHeight="1" x14ac:dyDescent="0.4">
      <c r="A2461" s="11" t="s">
        <v>9955</v>
      </c>
      <c r="B2461" s="11" t="s">
        <v>9956</v>
      </c>
      <c r="C2461" s="11" t="s">
        <v>9957</v>
      </c>
      <c r="D2461" s="14" t="s">
        <v>9958</v>
      </c>
    </row>
    <row r="2462" spans="1:4" ht="15" customHeight="1" x14ac:dyDescent="0.4">
      <c r="A2462" s="11" t="s">
        <v>9959</v>
      </c>
      <c r="B2462" s="11" t="s">
        <v>9960</v>
      </c>
      <c r="C2462" s="11" t="s">
        <v>9961</v>
      </c>
      <c r="D2462" s="14" t="s">
        <v>9962</v>
      </c>
    </row>
    <row r="2463" spans="1:4" ht="15" customHeight="1" x14ac:dyDescent="0.4">
      <c r="A2463" s="11" t="s">
        <v>9963</v>
      </c>
      <c r="B2463" s="11" t="s">
        <v>9964</v>
      </c>
      <c r="C2463" s="11" t="s">
        <v>9965</v>
      </c>
      <c r="D2463" s="14" t="s">
        <v>9966</v>
      </c>
    </row>
    <row r="2464" spans="1:4" ht="15" customHeight="1" x14ac:dyDescent="0.4">
      <c r="A2464" s="11" t="s">
        <v>9967</v>
      </c>
      <c r="B2464" s="11" t="s">
        <v>9968</v>
      </c>
      <c r="C2464" s="11" t="s">
        <v>9969</v>
      </c>
      <c r="D2464" s="14" t="s">
        <v>9970</v>
      </c>
    </row>
    <row r="2465" spans="1:4" ht="15" customHeight="1" x14ac:dyDescent="0.4">
      <c r="A2465" s="11" t="s">
        <v>9971</v>
      </c>
      <c r="B2465" s="11" t="s">
        <v>9972</v>
      </c>
      <c r="C2465" s="11" t="s">
        <v>9973</v>
      </c>
      <c r="D2465" s="14" t="s">
        <v>9974</v>
      </c>
    </row>
    <row r="2466" spans="1:4" ht="15" customHeight="1" x14ac:dyDescent="0.4">
      <c r="A2466" s="11" t="s">
        <v>9975</v>
      </c>
      <c r="B2466" s="11" t="s">
        <v>9976</v>
      </c>
      <c r="C2466" s="11" t="s">
        <v>9977</v>
      </c>
      <c r="D2466" s="14" t="s">
        <v>9978</v>
      </c>
    </row>
    <row r="2467" spans="1:4" ht="15" customHeight="1" x14ac:dyDescent="0.4">
      <c r="A2467" s="11" t="s">
        <v>9979</v>
      </c>
      <c r="B2467" s="11" t="s">
        <v>9980</v>
      </c>
      <c r="C2467" s="11" t="s">
        <v>9981</v>
      </c>
      <c r="D2467" s="14" t="s">
        <v>9982</v>
      </c>
    </row>
    <row r="2468" spans="1:4" ht="15" customHeight="1" x14ac:dyDescent="0.4">
      <c r="A2468" s="11" t="s">
        <v>9983</v>
      </c>
      <c r="B2468" s="11" t="s">
        <v>9984</v>
      </c>
      <c r="C2468" s="11" t="s">
        <v>9985</v>
      </c>
      <c r="D2468" s="14" t="s">
        <v>9986</v>
      </c>
    </row>
    <row r="2469" spans="1:4" ht="15" customHeight="1" x14ac:dyDescent="0.4">
      <c r="A2469" s="11" t="s">
        <v>9987</v>
      </c>
      <c r="B2469" s="11" t="s">
        <v>9988</v>
      </c>
      <c r="C2469" s="11" t="s">
        <v>9989</v>
      </c>
      <c r="D2469" s="14" t="s">
        <v>9990</v>
      </c>
    </row>
    <row r="2470" spans="1:4" ht="15" customHeight="1" x14ac:dyDescent="0.4">
      <c r="A2470" s="11" t="s">
        <v>9991</v>
      </c>
      <c r="B2470" s="11" t="s">
        <v>9992</v>
      </c>
      <c r="C2470" s="11" t="s">
        <v>9993</v>
      </c>
      <c r="D2470" s="14" t="s">
        <v>9994</v>
      </c>
    </row>
    <row r="2471" spans="1:4" ht="15" customHeight="1" x14ac:dyDescent="0.4">
      <c r="A2471" s="11" t="s">
        <v>9995</v>
      </c>
      <c r="B2471" s="11" t="s">
        <v>9996</v>
      </c>
      <c r="C2471" s="11" t="s">
        <v>9997</v>
      </c>
      <c r="D2471" s="14" t="s">
        <v>9998</v>
      </c>
    </row>
    <row r="2472" spans="1:4" ht="15" customHeight="1" x14ac:dyDescent="0.4">
      <c r="A2472" s="11" t="s">
        <v>9999</v>
      </c>
      <c r="B2472" s="11" t="s">
        <v>10000</v>
      </c>
      <c r="C2472" s="11" t="s">
        <v>10001</v>
      </c>
      <c r="D2472" s="14" t="s">
        <v>10002</v>
      </c>
    </row>
    <row r="2473" spans="1:4" ht="15" customHeight="1" x14ac:dyDescent="0.4">
      <c r="A2473" s="11" t="s">
        <v>10003</v>
      </c>
      <c r="B2473" s="11" t="s">
        <v>10004</v>
      </c>
      <c r="C2473" s="11" t="s">
        <v>10005</v>
      </c>
      <c r="D2473" s="14" t="s">
        <v>10006</v>
      </c>
    </row>
    <row r="2474" spans="1:4" ht="15" customHeight="1" x14ac:dyDescent="0.4">
      <c r="A2474" s="11" t="s">
        <v>10007</v>
      </c>
      <c r="B2474" s="11" t="s">
        <v>10008</v>
      </c>
      <c r="C2474" s="11" t="s">
        <v>10009</v>
      </c>
      <c r="D2474" s="14" t="s">
        <v>10010</v>
      </c>
    </row>
    <row r="2475" spans="1:4" ht="15" customHeight="1" x14ac:dyDescent="0.4">
      <c r="A2475" s="11" t="s">
        <v>10011</v>
      </c>
      <c r="B2475" s="11" t="s">
        <v>10012</v>
      </c>
      <c r="C2475" s="11" t="s">
        <v>10013</v>
      </c>
      <c r="D2475" s="14" t="s">
        <v>10014</v>
      </c>
    </row>
    <row r="2476" spans="1:4" ht="15" customHeight="1" x14ac:dyDescent="0.4">
      <c r="A2476" s="11" t="s">
        <v>10015</v>
      </c>
      <c r="B2476" s="11" t="s">
        <v>10016</v>
      </c>
      <c r="C2476" s="11" t="s">
        <v>10017</v>
      </c>
      <c r="D2476" s="14" t="s">
        <v>10018</v>
      </c>
    </row>
    <row r="2477" spans="1:4" ht="15" customHeight="1" x14ac:dyDescent="0.4">
      <c r="A2477" s="11" t="s">
        <v>10019</v>
      </c>
      <c r="B2477" s="11" t="s">
        <v>10020</v>
      </c>
      <c r="C2477" s="11" t="s">
        <v>10021</v>
      </c>
      <c r="D2477" s="14" t="s">
        <v>10022</v>
      </c>
    </row>
    <row r="2478" spans="1:4" ht="15" customHeight="1" x14ac:dyDescent="0.4">
      <c r="A2478" s="11" t="s">
        <v>10023</v>
      </c>
      <c r="B2478" s="11" t="s">
        <v>10024</v>
      </c>
      <c r="C2478" s="11" t="s">
        <v>10025</v>
      </c>
      <c r="D2478" s="14" t="s">
        <v>10026</v>
      </c>
    </row>
    <row r="2479" spans="1:4" ht="15" customHeight="1" x14ac:dyDescent="0.4">
      <c r="A2479" s="11" t="s">
        <v>10027</v>
      </c>
      <c r="B2479" s="11" t="s">
        <v>10028</v>
      </c>
      <c r="C2479" s="11" t="s">
        <v>10029</v>
      </c>
      <c r="D2479" s="14" t="s">
        <v>10030</v>
      </c>
    </row>
    <row r="2480" spans="1:4" ht="15" customHeight="1" x14ac:dyDescent="0.4">
      <c r="A2480" s="11" t="s">
        <v>10031</v>
      </c>
      <c r="B2480" s="11" t="s">
        <v>10032</v>
      </c>
      <c r="C2480" s="11" t="s">
        <v>10033</v>
      </c>
      <c r="D2480" s="14" t="s">
        <v>10034</v>
      </c>
    </row>
    <row r="2481" spans="1:4" ht="15" customHeight="1" x14ac:dyDescent="0.4">
      <c r="A2481" s="11" t="s">
        <v>10035</v>
      </c>
      <c r="B2481" s="11" t="s">
        <v>10036</v>
      </c>
      <c r="C2481" s="11" t="s">
        <v>10037</v>
      </c>
      <c r="D2481" s="14" t="s">
        <v>10038</v>
      </c>
    </row>
    <row r="2482" spans="1:4" ht="15" customHeight="1" x14ac:dyDescent="0.4">
      <c r="A2482" s="11" t="s">
        <v>10039</v>
      </c>
      <c r="B2482" s="11" t="s">
        <v>10040</v>
      </c>
      <c r="C2482" s="11" t="s">
        <v>10041</v>
      </c>
      <c r="D2482" s="14" t="s">
        <v>10042</v>
      </c>
    </row>
    <row r="2483" spans="1:4" ht="15" customHeight="1" x14ac:dyDescent="0.4">
      <c r="A2483" s="11" t="s">
        <v>10043</v>
      </c>
      <c r="B2483" s="11" t="s">
        <v>10044</v>
      </c>
      <c r="C2483" s="11" t="s">
        <v>10045</v>
      </c>
      <c r="D2483" s="14" t="s">
        <v>10046</v>
      </c>
    </row>
    <row r="2484" spans="1:4" ht="15" customHeight="1" x14ac:dyDescent="0.4">
      <c r="A2484" s="11" t="s">
        <v>10047</v>
      </c>
      <c r="B2484" s="11" t="s">
        <v>10048</v>
      </c>
      <c r="C2484" s="11" t="s">
        <v>10049</v>
      </c>
      <c r="D2484" s="14" t="s">
        <v>10050</v>
      </c>
    </row>
    <row r="2485" spans="1:4" ht="15" customHeight="1" x14ac:dyDescent="0.4">
      <c r="A2485" s="11" t="s">
        <v>10051</v>
      </c>
      <c r="B2485" s="11" t="s">
        <v>10052</v>
      </c>
      <c r="C2485" s="11" t="s">
        <v>10053</v>
      </c>
      <c r="D2485" s="14" t="s">
        <v>10054</v>
      </c>
    </row>
    <row r="2486" spans="1:4" ht="15" customHeight="1" x14ac:dyDescent="0.4">
      <c r="A2486" s="11" t="s">
        <v>10055</v>
      </c>
      <c r="B2486" s="11" t="s">
        <v>10056</v>
      </c>
      <c r="C2486" s="11" t="s">
        <v>10057</v>
      </c>
      <c r="D2486" s="14" t="s">
        <v>10058</v>
      </c>
    </row>
    <row r="2487" spans="1:4" ht="15" customHeight="1" x14ac:dyDescent="0.4">
      <c r="A2487" s="11" t="s">
        <v>10059</v>
      </c>
      <c r="B2487" s="11" t="s">
        <v>10060</v>
      </c>
      <c r="C2487" s="11" t="s">
        <v>10061</v>
      </c>
      <c r="D2487" s="14" t="s">
        <v>10062</v>
      </c>
    </row>
    <row r="2488" spans="1:4" ht="15" customHeight="1" x14ac:dyDescent="0.4">
      <c r="A2488" s="11" t="s">
        <v>10063</v>
      </c>
      <c r="B2488" s="11" t="s">
        <v>10064</v>
      </c>
      <c r="C2488" s="11" t="s">
        <v>10065</v>
      </c>
      <c r="D2488" s="14" t="s">
        <v>10066</v>
      </c>
    </row>
    <row r="2489" spans="1:4" ht="15" customHeight="1" x14ac:dyDescent="0.4">
      <c r="A2489" s="11" t="s">
        <v>10067</v>
      </c>
      <c r="B2489" s="11" t="s">
        <v>10068</v>
      </c>
      <c r="C2489" s="11" t="s">
        <v>10069</v>
      </c>
      <c r="D2489" s="14" t="s">
        <v>10070</v>
      </c>
    </row>
    <row r="2490" spans="1:4" ht="15" customHeight="1" x14ac:dyDescent="0.4">
      <c r="A2490" s="11" t="s">
        <v>10071</v>
      </c>
      <c r="B2490" s="11" t="s">
        <v>10072</v>
      </c>
      <c r="C2490" s="11" t="s">
        <v>10073</v>
      </c>
      <c r="D2490" s="14" t="s">
        <v>10074</v>
      </c>
    </row>
    <row r="2491" spans="1:4" ht="15" customHeight="1" x14ac:dyDescent="0.4">
      <c r="A2491" s="11" t="s">
        <v>10075</v>
      </c>
      <c r="B2491" s="11" t="s">
        <v>10076</v>
      </c>
      <c r="C2491" s="11" t="s">
        <v>10077</v>
      </c>
      <c r="D2491" s="14" t="s">
        <v>10078</v>
      </c>
    </row>
    <row r="2492" spans="1:4" ht="15" customHeight="1" x14ac:dyDescent="0.4">
      <c r="A2492" s="11" t="s">
        <v>10079</v>
      </c>
      <c r="B2492" s="11" t="s">
        <v>10080</v>
      </c>
      <c r="C2492" s="11" t="s">
        <v>10081</v>
      </c>
      <c r="D2492" s="14" t="s">
        <v>10082</v>
      </c>
    </row>
    <row r="2493" spans="1:4" ht="15" customHeight="1" x14ac:dyDescent="0.4">
      <c r="A2493" s="11" t="s">
        <v>10083</v>
      </c>
      <c r="B2493" s="11" t="s">
        <v>10084</v>
      </c>
      <c r="C2493" s="11" t="s">
        <v>10085</v>
      </c>
      <c r="D2493" s="14" t="s">
        <v>10086</v>
      </c>
    </row>
    <row r="2494" spans="1:4" ht="15" customHeight="1" x14ac:dyDescent="0.4">
      <c r="A2494" s="11" t="s">
        <v>10087</v>
      </c>
      <c r="B2494" s="11" t="s">
        <v>10088</v>
      </c>
      <c r="C2494" s="11" t="s">
        <v>10089</v>
      </c>
      <c r="D2494" s="14" t="s">
        <v>10090</v>
      </c>
    </row>
    <row r="2495" spans="1:4" ht="15" customHeight="1" x14ac:dyDescent="0.4">
      <c r="A2495" s="11" t="s">
        <v>10091</v>
      </c>
      <c r="B2495" s="11" t="s">
        <v>10092</v>
      </c>
      <c r="C2495" s="11" t="s">
        <v>10093</v>
      </c>
      <c r="D2495" s="14" t="s">
        <v>10094</v>
      </c>
    </row>
    <row r="2496" spans="1:4" ht="15" customHeight="1" x14ac:dyDescent="0.4">
      <c r="A2496" s="11" t="s">
        <v>10095</v>
      </c>
      <c r="B2496" s="11" t="s">
        <v>10096</v>
      </c>
      <c r="C2496" s="11" t="s">
        <v>10097</v>
      </c>
      <c r="D2496" s="14" t="s">
        <v>10098</v>
      </c>
    </row>
    <row r="2497" spans="1:4" ht="15" customHeight="1" x14ac:dyDescent="0.4">
      <c r="A2497" s="11" t="s">
        <v>10099</v>
      </c>
      <c r="B2497" s="11" t="s">
        <v>10100</v>
      </c>
      <c r="C2497" s="11" t="s">
        <v>10101</v>
      </c>
      <c r="D2497" s="14" t="s">
        <v>10102</v>
      </c>
    </row>
    <row r="2498" spans="1:4" ht="15" customHeight="1" x14ac:dyDescent="0.4">
      <c r="A2498" s="11" t="s">
        <v>10103</v>
      </c>
      <c r="B2498" s="11" t="s">
        <v>10104</v>
      </c>
      <c r="C2498" s="11" t="s">
        <v>10105</v>
      </c>
      <c r="D2498" s="14" t="s">
        <v>10106</v>
      </c>
    </row>
    <row r="2499" spans="1:4" ht="15" customHeight="1" x14ac:dyDescent="0.4">
      <c r="A2499" s="11" t="s">
        <v>10107</v>
      </c>
      <c r="B2499" s="11" t="s">
        <v>10108</v>
      </c>
      <c r="C2499" s="11" t="s">
        <v>10109</v>
      </c>
      <c r="D2499" s="14" t="s">
        <v>10110</v>
      </c>
    </row>
    <row r="2500" spans="1:4" ht="15" customHeight="1" x14ac:dyDescent="0.4">
      <c r="A2500" s="11" t="s">
        <v>10111</v>
      </c>
      <c r="B2500" s="11" t="s">
        <v>10112</v>
      </c>
      <c r="C2500" s="11" t="s">
        <v>10113</v>
      </c>
      <c r="D2500" s="14" t="s">
        <v>10114</v>
      </c>
    </row>
    <row r="2501" spans="1:4" ht="15" customHeight="1" x14ac:dyDescent="0.4">
      <c r="A2501" s="11" t="s">
        <v>10115</v>
      </c>
      <c r="B2501" s="11" t="s">
        <v>10116</v>
      </c>
      <c r="C2501" s="11" t="s">
        <v>10117</v>
      </c>
      <c r="D2501" s="14" t="s">
        <v>10118</v>
      </c>
    </row>
    <row r="2502" spans="1:4" ht="15" customHeight="1" x14ac:dyDescent="0.4">
      <c r="A2502" s="11" t="s">
        <v>10119</v>
      </c>
      <c r="B2502" s="11" t="s">
        <v>10120</v>
      </c>
      <c r="C2502" s="11" t="s">
        <v>10121</v>
      </c>
      <c r="D2502" s="14" t="s">
        <v>10122</v>
      </c>
    </row>
    <row r="2503" spans="1:4" ht="15" customHeight="1" x14ac:dyDescent="0.4">
      <c r="A2503" s="11" t="s">
        <v>10123</v>
      </c>
      <c r="B2503" s="11" t="s">
        <v>10124</v>
      </c>
      <c r="C2503" s="11" t="s">
        <v>10125</v>
      </c>
      <c r="D2503" s="14" t="s">
        <v>10126</v>
      </c>
    </row>
    <row r="2504" spans="1:4" ht="15" customHeight="1" x14ac:dyDescent="0.4">
      <c r="A2504" s="11" t="s">
        <v>10127</v>
      </c>
      <c r="B2504" s="11" t="s">
        <v>10128</v>
      </c>
      <c r="C2504" s="11" t="s">
        <v>10129</v>
      </c>
      <c r="D2504" s="14" t="s">
        <v>10130</v>
      </c>
    </row>
    <row r="2505" spans="1:4" ht="15" customHeight="1" x14ac:dyDescent="0.4">
      <c r="A2505" s="11" t="s">
        <v>10131</v>
      </c>
      <c r="B2505" s="11" t="s">
        <v>10132</v>
      </c>
      <c r="C2505" s="11" t="s">
        <v>10133</v>
      </c>
      <c r="D2505" s="14" t="s">
        <v>10134</v>
      </c>
    </row>
    <row r="2506" spans="1:4" ht="15" customHeight="1" x14ac:dyDescent="0.4">
      <c r="A2506" s="11" t="s">
        <v>10135</v>
      </c>
      <c r="B2506" s="11" t="s">
        <v>10136</v>
      </c>
      <c r="C2506" s="11" t="s">
        <v>10137</v>
      </c>
      <c r="D2506" s="14" t="s">
        <v>10138</v>
      </c>
    </row>
    <row r="2507" spans="1:4" ht="15" customHeight="1" x14ac:dyDescent="0.4">
      <c r="A2507" s="11" t="s">
        <v>10139</v>
      </c>
      <c r="B2507" s="11" t="s">
        <v>10140</v>
      </c>
      <c r="C2507" s="11" t="s">
        <v>10141</v>
      </c>
      <c r="D2507" s="14" t="s">
        <v>10142</v>
      </c>
    </row>
    <row r="2508" spans="1:4" ht="15" customHeight="1" x14ac:dyDescent="0.4">
      <c r="A2508" s="11" t="s">
        <v>10143</v>
      </c>
      <c r="B2508" s="11" t="s">
        <v>10144</v>
      </c>
      <c r="C2508" s="11" t="s">
        <v>10145</v>
      </c>
      <c r="D2508" s="14" t="s">
        <v>10146</v>
      </c>
    </row>
    <row r="2509" spans="1:4" ht="15" customHeight="1" x14ac:dyDescent="0.4">
      <c r="A2509" s="11" t="s">
        <v>10147</v>
      </c>
      <c r="B2509" s="11" t="s">
        <v>10148</v>
      </c>
      <c r="C2509" s="11" t="s">
        <v>10149</v>
      </c>
      <c r="D2509" s="14" t="s">
        <v>10150</v>
      </c>
    </row>
    <row r="2510" spans="1:4" ht="15" customHeight="1" x14ac:dyDescent="0.4">
      <c r="A2510" s="11" t="s">
        <v>10151</v>
      </c>
      <c r="B2510" s="11" t="s">
        <v>10152</v>
      </c>
      <c r="C2510" s="11" t="s">
        <v>10153</v>
      </c>
      <c r="D2510" s="14" t="s">
        <v>10154</v>
      </c>
    </row>
    <row r="2511" spans="1:4" ht="15" customHeight="1" x14ac:dyDescent="0.4">
      <c r="A2511" s="11" t="s">
        <v>10155</v>
      </c>
      <c r="B2511" s="11" t="s">
        <v>10156</v>
      </c>
      <c r="C2511" s="11" t="s">
        <v>10157</v>
      </c>
      <c r="D2511" s="14" t="s">
        <v>10158</v>
      </c>
    </row>
    <row r="2512" spans="1:4" ht="15" customHeight="1" x14ac:dyDescent="0.4">
      <c r="A2512" s="11" t="s">
        <v>10159</v>
      </c>
      <c r="B2512" s="11" t="s">
        <v>10160</v>
      </c>
      <c r="C2512" s="11" t="s">
        <v>10161</v>
      </c>
      <c r="D2512" s="14" t="s">
        <v>10162</v>
      </c>
    </row>
    <row r="2513" spans="1:4" ht="15" customHeight="1" x14ac:dyDescent="0.4">
      <c r="A2513" s="11" t="s">
        <v>10163</v>
      </c>
      <c r="B2513" s="11" t="s">
        <v>10164</v>
      </c>
      <c r="C2513" s="11" t="s">
        <v>10165</v>
      </c>
      <c r="D2513" s="14" t="s">
        <v>10166</v>
      </c>
    </row>
    <row r="2514" spans="1:4" ht="15" customHeight="1" x14ac:dyDescent="0.4">
      <c r="A2514" s="11" t="s">
        <v>10167</v>
      </c>
      <c r="B2514" s="11" t="s">
        <v>10168</v>
      </c>
      <c r="C2514" s="11" t="s">
        <v>10169</v>
      </c>
      <c r="D2514" s="14" t="s">
        <v>10170</v>
      </c>
    </row>
    <row r="2515" spans="1:4" ht="15" customHeight="1" x14ac:dyDescent="0.4">
      <c r="A2515" s="11" t="s">
        <v>10171</v>
      </c>
      <c r="B2515" s="11" t="s">
        <v>10172</v>
      </c>
      <c r="C2515" s="11" t="s">
        <v>10173</v>
      </c>
      <c r="D2515" s="14" t="s">
        <v>10174</v>
      </c>
    </row>
    <row r="2516" spans="1:4" ht="15" customHeight="1" x14ac:dyDescent="0.4">
      <c r="A2516" s="11" t="s">
        <v>10175</v>
      </c>
      <c r="B2516" s="11" t="s">
        <v>10176</v>
      </c>
      <c r="C2516" s="11" t="s">
        <v>10177</v>
      </c>
      <c r="D2516" s="14" t="s">
        <v>10178</v>
      </c>
    </row>
    <row r="2517" spans="1:4" ht="15" customHeight="1" x14ac:dyDescent="0.4">
      <c r="A2517" s="11" t="s">
        <v>10179</v>
      </c>
      <c r="B2517" s="11" t="s">
        <v>10180</v>
      </c>
      <c r="C2517" s="11" t="s">
        <v>10181</v>
      </c>
      <c r="D2517" s="14" t="s">
        <v>10182</v>
      </c>
    </row>
    <row r="2518" spans="1:4" ht="15" customHeight="1" x14ac:dyDescent="0.4">
      <c r="A2518" s="11" t="s">
        <v>10183</v>
      </c>
      <c r="B2518" s="11" t="s">
        <v>10184</v>
      </c>
      <c r="C2518" s="11" t="s">
        <v>10185</v>
      </c>
      <c r="D2518" s="14" t="s">
        <v>10186</v>
      </c>
    </row>
    <row r="2519" spans="1:4" ht="15" customHeight="1" x14ac:dyDescent="0.4">
      <c r="A2519" s="11" t="s">
        <v>10187</v>
      </c>
      <c r="B2519" s="11" t="s">
        <v>10188</v>
      </c>
      <c r="C2519" s="11" t="s">
        <v>10189</v>
      </c>
      <c r="D2519" s="14" t="s">
        <v>10190</v>
      </c>
    </row>
    <row r="2520" spans="1:4" ht="15" customHeight="1" x14ac:dyDescent="0.4">
      <c r="A2520" s="11" t="s">
        <v>10191</v>
      </c>
      <c r="B2520" s="11" t="s">
        <v>10192</v>
      </c>
      <c r="C2520" s="11" t="s">
        <v>10193</v>
      </c>
      <c r="D2520" s="14" t="s">
        <v>10194</v>
      </c>
    </row>
    <row r="2521" spans="1:4" ht="15" customHeight="1" x14ac:dyDescent="0.4">
      <c r="A2521" s="11" t="s">
        <v>10195</v>
      </c>
      <c r="B2521" s="11" t="s">
        <v>10196</v>
      </c>
      <c r="C2521" s="11" t="s">
        <v>10197</v>
      </c>
      <c r="D2521" s="14" t="s">
        <v>10198</v>
      </c>
    </row>
    <row r="2522" spans="1:4" ht="15" customHeight="1" x14ac:dyDescent="0.4">
      <c r="A2522" s="11" t="s">
        <v>10199</v>
      </c>
      <c r="B2522" s="11" t="s">
        <v>10200</v>
      </c>
      <c r="C2522" s="11" t="s">
        <v>10201</v>
      </c>
      <c r="D2522" s="14" t="s">
        <v>10202</v>
      </c>
    </row>
    <row r="2523" spans="1:4" ht="15" customHeight="1" x14ac:dyDescent="0.4">
      <c r="A2523" s="11" t="s">
        <v>10203</v>
      </c>
      <c r="B2523" s="11" t="s">
        <v>10204</v>
      </c>
      <c r="C2523" s="11" t="s">
        <v>10205</v>
      </c>
      <c r="D2523" s="14" t="s">
        <v>10206</v>
      </c>
    </row>
    <row r="2524" spans="1:4" ht="15" customHeight="1" x14ac:dyDescent="0.4">
      <c r="A2524" s="11" t="s">
        <v>10207</v>
      </c>
      <c r="B2524" s="11" t="s">
        <v>10208</v>
      </c>
      <c r="C2524" s="11" t="s">
        <v>10209</v>
      </c>
      <c r="D2524" s="14" t="s">
        <v>10210</v>
      </c>
    </row>
    <row r="2525" spans="1:4" ht="15" customHeight="1" x14ac:dyDescent="0.4">
      <c r="A2525" s="11" t="s">
        <v>10211</v>
      </c>
      <c r="B2525" s="11" t="s">
        <v>10212</v>
      </c>
      <c r="C2525" s="11" t="s">
        <v>10213</v>
      </c>
      <c r="D2525" s="14" t="s">
        <v>10214</v>
      </c>
    </row>
    <row r="2526" spans="1:4" ht="15" customHeight="1" x14ac:dyDescent="0.4">
      <c r="A2526" s="11" t="s">
        <v>10215</v>
      </c>
      <c r="B2526" s="11" t="s">
        <v>10216</v>
      </c>
      <c r="C2526" s="11" t="s">
        <v>10217</v>
      </c>
      <c r="D2526" s="14" t="s">
        <v>10218</v>
      </c>
    </row>
    <row r="2527" spans="1:4" ht="15" customHeight="1" x14ac:dyDescent="0.4">
      <c r="A2527" s="11" t="s">
        <v>10219</v>
      </c>
      <c r="B2527" s="11" t="s">
        <v>10220</v>
      </c>
      <c r="C2527" s="11" t="s">
        <v>10221</v>
      </c>
      <c r="D2527" s="14" t="s">
        <v>10222</v>
      </c>
    </row>
    <row r="2528" spans="1:4" ht="15" customHeight="1" x14ac:dyDescent="0.4">
      <c r="A2528" s="11" t="s">
        <v>10223</v>
      </c>
      <c r="B2528" s="11" t="s">
        <v>10224</v>
      </c>
      <c r="C2528" s="11" t="s">
        <v>10225</v>
      </c>
      <c r="D2528" s="14" t="s">
        <v>10226</v>
      </c>
    </row>
    <row r="2529" spans="1:4" ht="15" customHeight="1" x14ac:dyDescent="0.4">
      <c r="A2529" s="11" t="s">
        <v>10227</v>
      </c>
      <c r="B2529" s="11" t="s">
        <v>10228</v>
      </c>
      <c r="C2529" s="11" t="s">
        <v>10229</v>
      </c>
      <c r="D2529" s="14" t="s">
        <v>10230</v>
      </c>
    </row>
    <row r="2530" spans="1:4" ht="15" customHeight="1" x14ac:dyDescent="0.4">
      <c r="A2530" s="11" t="s">
        <v>10231</v>
      </c>
      <c r="B2530" s="11" t="s">
        <v>10232</v>
      </c>
      <c r="C2530" s="11" t="s">
        <v>10233</v>
      </c>
      <c r="D2530" s="14" t="s">
        <v>10234</v>
      </c>
    </row>
    <row r="2531" spans="1:4" ht="15" customHeight="1" x14ac:dyDescent="0.4">
      <c r="A2531" s="11" t="s">
        <v>10235</v>
      </c>
      <c r="B2531" s="11" t="s">
        <v>10236</v>
      </c>
      <c r="C2531" s="11" t="s">
        <v>10237</v>
      </c>
      <c r="D2531" s="14" t="s">
        <v>10238</v>
      </c>
    </row>
    <row r="2532" spans="1:4" ht="15" customHeight="1" x14ac:dyDescent="0.4">
      <c r="A2532" s="11" t="s">
        <v>10239</v>
      </c>
      <c r="B2532" s="11" t="s">
        <v>10240</v>
      </c>
      <c r="C2532" s="11" t="s">
        <v>10241</v>
      </c>
      <c r="D2532" s="14" t="s">
        <v>10242</v>
      </c>
    </row>
    <row r="2533" spans="1:4" ht="15" customHeight="1" x14ac:dyDescent="0.4">
      <c r="A2533" s="11" t="s">
        <v>10243</v>
      </c>
      <c r="B2533" s="11" t="s">
        <v>10244</v>
      </c>
      <c r="C2533" s="11" t="s">
        <v>10245</v>
      </c>
      <c r="D2533" s="14" t="s">
        <v>10246</v>
      </c>
    </row>
    <row r="2534" spans="1:4" ht="15" customHeight="1" x14ac:dyDescent="0.4">
      <c r="A2534" s="11" t="s">
        <v>10247</v>
      </c>
      <c r="B2534" s="11" t="s">
        <v>10248</v>
      </c>
      <c r="C2534" s="11" t="s">
        <v>10249</v>
      </c>
      <c r="D2534" s="14" t="s">
        <v>10250</v>
      </c>
    </row>
    <row r="2535" spans="1:4" ht="15" customHeight="1" x14ac:dyDescent="0.4">
      <c r="A2535" s="11" t="s">
        <v>10251</v>
      </c>
      <c r="B2535" s="11" t="s">
        <v>10252</v>
      </c>
      <c r="C2535" s="11" t="s">
        <v>10253</v>
      </c>
      <c r="D2535" s="14" t="s">
        <v>10254</v>
      </c>
    </row>
    <row r="2536" spans="1:4" ht="15" customHeight="1" x14ac:dyDescent="0.4">
      <c r="A2536" s="11" t="s">
        <v>10255</v>
      </c>
      <c r="B2536" s="11" t="s">
        <v>10256</v>
      </c>
      <c r="C2536" s="11" t="s">
        <v>10257</v>
      </c>
      <c r="D2536" s="14" t="s">
        <v>10258</v>
      </c>
    </row>
    <row r="2537" spans="1:4" ht="15" customHeight="1" x14ac:dyDescent="0.4">
      <c r="A2537" s="11" t="s">
        <v>10259</v>
      </c>
      <c r="B2537" s="11" t="s">
        <v>10260</v>
      </c>
      <c r="C2537" s="11" t="s">
        <v>10261</v>
      </c>
      <c r="D2537" s="14" t="s">
        <v>10262</v>
      </c>
    </row>
    <row r="2538" spans="1:4" ht="15" customHeight="1" x14ac:dyDescent="0.4">
      <c r="A2538" s="11" t="s">
        <v>10263</v>
      </c>
      <c r="B2538" s="11" t="s">
        <v>10264</v>
      </c>
      <c r="C2538" s="11" t="s">
        <v>10265</v>
      </c>
      <c r="D2538" s="14" t="s">
        <v>10266</v>
      </c>
    </row>
    <row r="2539" spans="1:4" ht="15" customHeight="1" x14ac:dyDescent="0.4">
      <c r="A2539" s="11" t="s">
        <v>10267</v>
      </c>
      <c r="B2539" s="11" t="s">
        <v>10268</v>
      </c>
      <c r="C2539" s="11" t="s">
        <v>10269</v>
      </c>
      <c r="D2539" s="14" t="s">
        <v>10270</v>
      </c>
    </row>
    <row r="2540" spans="1:4" ht="15" customHeight="1" x14ac:dyDescent="0.4">
      <c r="A2540" s="11" t="s">
        <v>10271</v>
      </c>
      <c r="B2540" s="11" t="s">
        <v>10272</v>
      </c>
      <c r="C2540" s="11" t="s">
        <v>10273</v>
      </c>
      <c r="D2540" s="14" t="s">
        <v>10274</v>
      </c>
    </row>
    <row r="2541" spans="1:4" ht="15" customHeight="1" x14ac:dyDescent="0.4">
      <c r="A2541" s="11" t="s">
        <v>10275</v>
      </c>
      <c r="B2541" s="11" t="s">
        <v>10276</v>
      </c>
      <c r="C2541" s="11" t="s">
        <v>10277</v>
      </c>
      <c r="D2541" s="14" t="s">
        <v>10278</v>
      </c>
    </row>
    <row r="2542" spans="1:4" ht="15" customHeight="1" x14ac:dyDescent="0.4">
      <c r="A2542" s="11" t="s">
        <v>10279</v>
      </c>
      <c r="B2542" s="11" t="s">
        <v>10280</v>
      </c>
      <c r="C2542" s="11" t="s">
        <v>10281</v>
      </c>
      <c r="D2542" s="14" t="s">
        <v>10282</v>
      </c>
    </row>
    <row r="2543" spans="1:4" ht="15" customHeight="1" x14ac:dyDescent="0.4">
      <c r="A2543" s="11" t="s">
        <v>10283</v>
      </c>
      <c r="B2543" s="11" t="s">
        <v>10284</v>
      </c>
      <c r="C2543" s="11" t="s">
        <v>10285</v>
      </c>
      <c r="D2543" s="14" t="s">
        <v>10286</v>
      </c>
    </row>
    <row r="2544" spans="1:4" ht="15" customHeight="1" x14ac:dyDescent="0.4">
      <c r="A2544" s="11" t="s">
        <v>10287</v>
      </c>
      <c r="B2544" s="11" t="s">
        <v>10288</v>
      </c>
      <c r="C2544" s="11" t="s">
        <v>10289</v>
      </c>
      <c r="D2544" s="14" t="s">
        <v>10290</v>
      </c>
    </row>
    <row r="2545" spans="1:4" ht="15" customHeight="1" x14ac:dyDescent="0.4">
      <c r="A2545" s="11" t="s">
        <v>10291</v>
      </c>
      <c r="B2545" s="11" t="s">
        <v>10292</v>
      </c>
      <c r="C2545" s="11" t="s">
        <v>10293</v>
      </c>
      <c r="D2545" s="14" t="s">
        <v>10294</v>
      </c>
    </row>
    <row r="2546" spans="1:4" ht="15" customHeight="1" x14ac:dyDescent="0.4">
      <c r="A2546" s="11" t="s">
        <v>10295</v>
      </c>
      <c r="B2546" s="11" t="s">
        <v>10296</v>
      </c>
      <c r="C2546" s="11" t="s">
        <v>10297</v>
      </c>
      <c r="D2546" s="14" t="s">
        <v>10298</v>
      </c>
    </row>
    <row r="2547" spans="1:4" ht="15" customHeight="1" x14ac:dyDescent="0.4">
      <c r="A2547" s="11" t="s">
        <v>10299</v>
      </c>
      <c r="B2547" s="11" t="s">
        <v>10300</v>
      </c>
      <c r="C2547" s="11" t="s">
        <v>10301</v>
      </c>
      <c r="D2547" s="14" t="s">
        <v>10302</v>
      </c>
    </row>
    <row r="2548" spans="1:4" ht="15" customHeight="1" x14ac:dyDescent="0.4">
      <c r="A2548" s="11" t="s">
        <v>10303</v>
      </c>
      <c r="B2548" s="11" t="s">
        <v>10304</v>
      </c>
      <c r="C2548" s="11" t="s">
        <v>10305</v>
      </c>
      <c r="D2548" s="14" t="s">
        <v>10306</v>
      </c>
    </row>
    <row r="2549" spans="1:4" ht="15" customHeight="1" x14ac:dyDescent="0.4">
      <c r="A2549" s="11" t="s">
        <v>10307</v>
      </c>
      <c r="B2549" s="11" t="s">
        <v>10308</v>
      </c>
      <c r="C2549" s="11" t="s">
        <v>10309</v>
      </c>
      <c r="D2549" s="14" t="s">
        <v>10310</v>
      </c>
    </row>
    <row r="2550" spans="1:4" ht="15" customHeight="1" x14ac:dyDescent="0.4">
      <c r="A2550" s="11" t="s">
        <v>10311</v>
      </c>
      <c r="B2550" s="11" t="s">
        <v>10312</v>
      </c>
      <c r="C2550" s="11" t="s">
        <v>10313</v>
      </c>
      <c r="D2550" s="14" t="s">
        <v>10314</v>
      </c>
    </row>
    <row r="2551" spans="1:4" ht="15" customHeight="1" x14ac:dyDescent="0.4">
      <c r="A2551" s="11" t="s">
        <v>10315</v>
      </c>
      <c r="B2551" s="11" t="s">
        <v>10316</v>
      </c>
      <c r="C2551" s="11" t="s">
        <v>10317</v>
      </c>
      <c r="D2551" s="14" t="s">
        <v>10318</v>
      </c>
    </row>
    <row r="2552" spans="1:4" ht="15" customHeight="1" x14ac:dyDescent="0.4">
      <c r="A2552" s="11" t="s">
        <v>10319</v>
      </c>
      <c r="B2552" s="11" t="s">
        <v>10320</v>
      </c>
      <c r="C2552" s="11" t="s">
        <v>10321</v>
      </c>
      <c r="D2552" s="14" t="s">
        <v>10322</v>
      </c>
    </row>
    <row r="2553" spans="1:4" ht="15" customHeight="1" x14ac:dyDescent="0.4">
      <c r="A2553" s="11" t="s">
        <v>10323</v>
      </c>
      <c r="B2553" s="11" t="s">
        <v>10324</v>
      </c>
      <c r="C2553" s="11" t="s">
        <v>10325</v>
      </c>
      <c r="D2553" s="14" t="s">
        <v>10326</v>
      </c>
    </row>
    <row r="2554" spans="1:4" ht="15" customHeight="1" x14ac:dyDescent="0.4">
      <c r="A2554" s="11" t="s">
        <v>10327</v>
      </c>
      <c r="B2554" s="11" t="s">
        <v>10328</v>
      </c>
      <c r="C2554" s="11" t="s">
        <v>10329</v>
      </c>
      <c r="D2554" s="14" t="s">
        <v>10330</v>
      </c>
    </row>
    <row r="2555" spans="1:4" ht="15" customHeight="1" x14ac:dyDescent="0.4">
      <c r="A2555" s="11" t="s">
        <v>10331</v>
      </c>
      <c r="B2555" s="11" t="s">
        <v>10332</v>
      </c>
      <c r="C2555" s="11" t="s">
        <v>10333</v>
      </c>
      <c r="D2555" s="14" t="s">
        <v>10334</v>
      </c>
    </row>
    <row r="2556" spans="1:4" ht="15" customHeight="1" x14ac:dyDescent="0.4">
      <c r="A2556" s="11" t="s">
        <v>10335</v>
      </c>
      <c r="B2556" s="11" t="s">
        <v>10336</v>
      </c>
      <c r="C2556" s="11" t="s">
        <v>10337</v>
      </c>
      <c r="D2556" s="14" t="s">
        <v>10338</v>
      </c>
    </row>
    <row r="2557" spans="1:4" ht="15" customHeight="1" x14ac:dyDescent="0.4">
      <c r="A2557" s="11" t="s">
        <v>10339</v>
      </c>
      <c r="B2557" s="11" t="s">
        <v>10340</v>
      </c>
      <c r="C2557" s="11" t="s">
        <v>10341</v>
      </c>
      <c r="D2557" s="14" t="s">
        <v>10342</v>
      </c>
    </row>
    <row r="2558" spans="1:4" ht="15" customHeight="1" x14ac:dyDescent="0.4">
      <c r="A2558" s="11" t="s">
        <v>10343</v>
      </c>
      <c r="B2558" s="11" t="s">
        <v>10344</v>
      </c>
      <c r="C2558" s="11" t="s">
        <v>10345</v>
      </c>
      <c r="D2558" s="14" t="s">
        <v>10346</v>
      </c>
    </row>
    <row r="2559" spans="1:4" ht="15" customHeight="1" x14ac:dyDescent="0.4">
      <c r="A2559" s="11" t="s">
        <v>10347</v>
      </c>
      <c r="B2559" s="11" t="s">
        <v>10348</v>
      </c>
      <c r="C2559" s="11" t="s">
        <v>10349</v>
      </c>
      <c r="D2559" s="14" t="s">
        <v>10350</v>
      </c>
    </row>
    <row r="2560" spans="1:4" ht="15" customHeight="1" x14ac:dyDescent="0.4">
      <c r="A2560" s="11" t="s">
        <v>10351</v>
      </c>
      <c r="B2560" s="11" t="s">
        <v>10352</v>
      </c>
      <c r="C2560" s="11" t="s">
        <v>10353</v>
      </c>
      <c r="D2560" s="14" t="s">
        <v>10354</v>
      </c>
    </row>
    <row r="2561" spans="1:4" ht="15" customHeight="1" x14ac:dyDescent="0.4">
      <c r="A2561" s="11" t="s">
        <v>10355</v>
      </c>
      <c r="B2561" s="11" t="s">
        <v>10356</v>
      </c>
      <c r="C2561" s="11" t="s">
        <v>10357</v>
      </c>
      <c r="D2561" s="14" t="s">
        <v>10358</v>
      </c>
    </row>
    <row r="2562" spans="1:4" ht="15" customHeight="1" x14ac:dyDescent="0.4">
      <c r="A2562" s="11" t="s">
        <v>10359</v>
      </c>
      <c r="B2562" s="11" t="s">
        <v>10360</v>
      </c>
      <c r="C2562" s="11" t="s">
        <v>10361</v>
      </c>
      <c r="D2562" s="14" t="s">
        <v>10362</v>
      </c>
    </row>
    <row r="2563" spans="1:4" ht="15" customHeight="1" x14ac:dyDescent="0.4">
      <c r="A2563" s="11" t="s">
        <v>10363</v>
      </c>
      <c r="B2563" s="11" t="s">
        <v>10364</v>
      </c>
      <c r="C2563" s="11" t="s">
        <v>10365</v>
      </c>
      <c r="D2563" s="14" t="s">
        <v>10366</v>
      </c>
    </row>
    <row r="2564" spans="1:4" ht="15" customHeight="1" x14ac:dyDescent="0.4">
      <c r="A2564" s="11" t="s">
        <v>10367</v>
      </c>
      <c r="B2564" s="11" t="s">
        <v>10368</v>
      </c>
      <c r="C2564" s="11" t="s">
        <v>10369</v>
      </c>
      <c r="D2564" s="14" t="s">
        <v>10370</v>
      </c>
    </row>
    <row r="2565" spans="1:4" ht="15" customHeight="1" x14ac:dyDescent="0.4">
      <c r="A2565" s="11" t="s">
        <v>10371</v>
      </c>
      <c r="B2565" s="11" t="s">
        <v>10372</v>
      </c>
      <c r="C2565" s="11" t="s">
        <v>10373</v>
      </c>
      <c r="D2565" s="14" t="s">
        <v>10374</v>
      </c>
    </row>
    <row r="2566" spans="1:4" ht="15" customHeight="1" x14ac:dyDescent="0.4">
      <c r="A2566" s="11" t="s">
        <v>10375</v>
      </c>
      <c r="B2566" s="11" t="s">
        <v>10376</v>
      </c>
      <c r="C2566" s="11" t="s">
        <v>10377</v>
      </c>
      <c r="D2566" s="14" t="s">
        <v>10378</v>
      </c>
    </row>
    <row r="2567" spans="1:4" ht="15" customHeight="1" x14ac:dyDescent="0.4">
      <c r="A2567" s="11" t="s">
        <v>10379</v>
      </c>
      <c r="B2567" s="11" t="s">
        <v>10380</v>
      </c>
      <c r="C2567" s="11" t="s">
        <v>10381</v>
      </c>
      <c r="D2567" s="14" t="s">
        <v>10382</v>
      </c>
    </row>
    <row r="2568" spans="1:4" ht="15" customHeight="1" x14ac:dyDescent="0.4">
      <c r="A2568" s="11" t="s">
        <v>10383</v>
      </c>
      <c r="B2568" s="11" t="s">
        <v>10384</v>
      </c>
      <c r="C2568" s="11" t="s">
        <v>10385</v>
      </c>
      <c r="D2568" s="14" t="s">
        <v>10386</v>
      </c>
    </row>
    <row r="2569" spans="1:4" ht="15" customHeight="1" x14ac:dyDescent="0.4">
      <c r="A2569" s="11" t="s">
        <v>10387</v>
      </c>
      <c r="B2569" s="11" t="s">
        <v>10388</v>
      </c>
      <c r="C2569" s="11" t="s">
        <v>10389</v>
      </c>
      <c r="D2569" s="14" t="s">
        <v>10390</v>
      </c>
    </row>
    <row r="2570" spans="1:4" ht="15" customHeight="1" x14ac:dyDescent="0.4">
      <c r="A2570" s="11" t="s">
        <v>10391</v>
      </c>
      <c r="B2570" s="11" t="s">
        <v>10392</v>
      </c>
      <c r="C2570" s="11" t="s">
        <v>10393</v>
      </c>
      <c r="D2570" s="14" t="s">
        <v>10394</v>
      </c>
    </row>
    <row r="2571" spans="1:4" ht="15" customHeight="1" x14ac:dyDescent="0.4">
      <c r="A2571" s="11" t="s">
        <v>10395</v>
      </c>
      <c r="B2571" s="11" t="s">
        <v>10396</v>
      </c>
      <c r="C2571" s="11" t="s">
        <v>10397</v>
      </c>
      <c r="D2571" s="14" t="s">
        <v>10398</v>
      </c>
    </row>
    <row r="2572" spans="1:4" ht="15" customHeight="1" x14ac:dyDescent="0.4">
      <c r="A2572" s="11" t="s">
        <v>10399</v>
      </c>
      <c r="B2572" s="11" t="s">
        <v>10400</v>
      </c>
      <c r="C2572" s="11" t="s">
        <v>10401</v>
      </c>
      <c r="D2572" s="14" t="s">
        <v>10402</v>
      </c>
    </row>
    <row r="2573" spans="1:4" ht="15" customHeight="1" x14ac:dyDescent="0.4">
      <c r="A2573" s="11" t="s">
        <v>10403</v>
      </c>
      <c r="B2573" s="11" t="s">
        <v>10404</v>
      </c>
      <c r="C2573" s="11" t="s">
        <v>10405</v>
      </c>
      <c r="D2573" s="14" t="s">
        <v>10406</v>
      </c>
    </row>
    <row r="2574" spans="1:4" ht="15" customHeight="1" x14ac:dyDescent="0.4">
      <c r="A2574" s="11" t="s">
        <v>10407</v>
      </c>
      <c r="B2574" s="11" t="s">
        <v>10408</v>
      </c>
      <c r="C2574" s="11" t="s">
        <v>10409</v>
      </c>
      <c r="D2574" s="14" t="s">
        <v>10410</v>
      </c>
    </row>
    <row r="2575" spans="1:4" ht="15" customHeight="1" x14ac:dyDescent="0.4">
      <c r="A2575" s="11" t="s">
        <v>10411</v>
      </c>
      <c r="B2575" s="11" t="s">
        <v>10412</v>
      </c>
      <c r="C2575" s="11" t="s">
        <v>10413</v>
      </c>
      <c r="D2575" s="14" t="s">
        <v>10414</v>
      </c>
    </row>
    <row r="2576" spans="1:4" ht="15" customHeight="1" x14ac:dyDescent="0.4">
      <c r="A2576" s="11" t="s">
        <v>10415</v>
      </c>
      <c r="B2576" s="11" t="s">
        <v>10416</v>
      </c>
      <c r="C2576" s="11" t="s">
        <v>10417</v>
      </c>
      <c r="D2576" s="14" t="s">
        <v>10418</v>
      </c>
    </row>
    <row r="2577" spans="1:4" ht="15" customHeight="1" x14ac:dyDescent="0.4">
      <c r="A2577" s="11" t="s">
        <v>10419</v>
      </c>
      <c r="B2577" s="11" t="s">
        <v>10420</v>
      </c>
      <c r="C2577" s="11" t="s">
        <v>10421</v>
      </c>
      <c r="D2577" s="14" t="s">
        <v>10422</v>
      </c>
    </row>
    <row r="2578" spans="1:4" ht="15" customHeight="1" x14ac:dyDescent="0.4">
      <c r="A2578" s="11" t="s">
        <v>10423</v>
      </c>
      <c r="B2578" s="11" t="s">
        <v>10424</v>
      </c>
      <c r="C2578" s="11" t="s">
        <v>10425</v>
      </c>
      <c r="D2578" s="14" t="s">
        <v>10426</v>
      </c>
    </row>
    <row r="2579" spans="1:4" ht="15" customHeight="1" x14ac:dyDescent="0.4">
      <c r="A2579" s="11" t="s">
        <v>10427</v>
      </c>
      <c r="B2579" s="11" t="s">
        <v>10428</v>
      </c>
      <c r="C2579" s="11" t="s">
        <v>10429</v>
      </c>
      <c r="D2579" s="14" t="s">
        <v>10430</v>
      </c>
    </row>
    <row r="2580" spans="1:4" ht="15" customHeight="1" x14ac:dyDescent="0.4">
      <c r="A2580" s="11" t="s">
        <v>10431</v>
      </c>
      <c r="B2580" s="11" t="s">
        <v>10432</v>
      </c>
      <c r="C2580" s="11" t="s">
        <v>10433</v>
      </c>
      <c r="D2580" s="14" t="s">
        <v>10434</v>
      </c>
    </row>
    <row r="2581" spans="1:4" ht="15" customHeight="1" x14ac:dyDescent="0.4">
      <c r="A2581" s="11" t="s">
        <v>10435</v>
      </c>
      <c r="B2581" s="11" t="s">
        <v>10436</v>
      </c>
      <c r="C2581" s="11" t="s">
        <v>10437</v>
      </c>
      <c r="D2581" s="14" t="s">
        <v>10438</v>
      </c>
    </row>
    <row r="2582" spans="1:4" ht="15" customHeight="1" x14ac:dyDescent="0.4">
      <c r="A2582" s="11" t="s">
        <v>10439</v>
      </c>
      <c r="B2582" s="11" t="s">
        <v>10440</v>
      </c>
      <c r="C2582" s="11" t="s">
        <v>10441</v>
      </c>
      <c r="D2582" s="14" t="s">
        <v>10442</v>
      </c>
    </row>
    <row r="2583" spans="1:4" ht="15" customHeight="1" x14ac:dyDescent="0.4">
      <c r="A2583" s="11" t="s">
        <v>10443</v>
      </c>
      <c r="B2583" s="11" t="s">
        <v>10444</v>
      </c>
      <c r="C2583" s="11" t="s">
        <v>10445</v>
      </c>
      <c r="D2583" s="14" t="s">
        <v>10446</v>
      </c>
    </row>
    <row r="2584" spans="1:4" ht="15" customHeight="1" x14ac:dyDescent="0.4">
      <c r="A2584" s="11" t="s">
        <v>10447</v>
      </c>
      <c r="B2584" s="11" t="s">
        <v>10448</v>
      </c>
      <c r="C2584" s="11" t="s">
        <v>10449</v>
      </c>
      <c r="D2584" s="14" t="s">
        <v>10450</v>
      </c>
    </row>
    <row r="2585" spans="1:4" ht="15" customHeight="1" x14ac:dyDescent="0.4">
      <c r="A2585" s="11" t="s">
        <v>10451</v>
      </c>
      <c r="B2585" s="11" t="s">
        <v>10452</v>
      </c>
      <c r="C2585" s="11" t="s">
        <v>10453</v>
      </c>
      <c r="D2585" s="14" t="s">
        <v>10454</v>
      </c>
    </row>
    <row r="2586" spans="1:4" ht="15" customHeight="1" x14ac:dyDescent="0.4">
      <c r="A2586" s="11" t="s">
        <v>10455</v>
      </c>
      <c r="B2586" s="11" t="s">
        <v>10456</v>
      </c>
      <c r="C2586" s="11" t="s">
        <v>10457</v>
      </c>
      <c r="D2586" s="14" t="s">
        <v>10458</v>
      </c>
    </row>
    <row r="2587" spans="1:4" ht="15" customHeight="1" x14ac:dyDescent="0.4">
      <c r="A2587" s="11" t="s">
        <v>10459</v>
      </c>
      <c r="B2587" s="11" t="s">
        <v>10460</v>
      </c>
      <c r="C2587" s="11" t="s">
        <v>10461</v>
      </c>
      <c r="D2587" s="14" t="s">
        <v>10462</v>
      </c>
    </row>
    <row r="2588" spans="1:4" ht="15" customHeight="1" x14ac:dyDescent="0.4">
      <c r="A2588" s="11" t="s">
        <v>10463</v>
      </c>
      <c r="B2588" s="11" t="s">
        <v>10464</v>
      </c>
      <c r="C2588" s="11" t="s">
        <v>10465</v>
      </c>
      <c r="D2588" s="14" t="s">
        <v>10466</v>
      </c>
    </row>
    <row r="2589" spans="1:4" ht="15" customHeight="1" x14ac:dyDescent="0.4">
      <c r="A2589" s="11" t="s">
        <v>10467</v>
      </c>
      <c r="B2589" s="11" t="s">
        <v>10468</v>
      </c>
      <c r="C2589" s="11" t="s">
        <v>10469</v>
      </c>
      <c r="D2589" s="14" t="s">
        <v>10470</v>
      </c>
    </row>
    <row r="2590" spans="1:4" ht="15" customHeight="1" x14ac:dyDescent="0.4">
      <c r="A2590" s="11" t="s">
        <v>10471</v>
      </c>
      <c r="B2590" s="11" t="s">
        <v>10472</v>
      </c>
      <c r="C2590" s="11" t="s">
        <v>10473</v>
      </c>
      <c r="D2590" s="14" t="s">
        <v>10474</v>
      </c>
    </row>
    <row r="2591" spans="1:4" ht="15" customHeight="1" x14ac:dyDescent="0.4">
      <c r="A2591" s="11" t="s">
        <v>10475</v>
      </c>
      <c r="B2591" s="11" t="s">
        <v>10476</v>
      </c>
      <c r="C2591" s="11" t="s">
        <v>10477</v>
      </c>
      <c r="D2591" s="14" t="s">
        <v>10478</v>
      </c>
    </row>
    <row r="2592" spans="1:4" ht="15" customHeight="1" x14ac:dyDescent="0.4">
      <c r="A2592" s="11" t="s">
        <v>10479</v>
      </c>
      <c r="B2592" s="11" t="s">
        <v>10480</v>
      </c>
      <c r="C2592" s="11" t="s">
        <v>10481</v>
      </c>
      <c r="D2592" s="14" t="s">
        <v>10482</v>
      </c>
    </row>
    <row r="2593" spans="1:4" ht="15" customHeight="1" x14ac:dyDescent="0.4">
      <c r="A2593" s="11" t="s">
        <v>10483</v>
      </c>
      <c r="B2593" s="11" t="s">
        <v>10484</v>
      </c>
      <c r="C2593" s="11" t="s">
        <v>10485</v>
      </c>
      <c r="D2593" s="14" t="s">
        <v>10486</v>
      </c>
    </row>
    <row r="2594" spans="1:4" ht="15" customHeight="1" x14ac:dyDescent="0.4">
      <c r="A2594" s="11" t="s">
        <v>10487</v>
      </c>
      <c r="B2594" s="11" t="s">
        <v>10488</v>
      </c>
      <c r="C2594" s="11" t="s">
        <v>10489</v>
      </c>
      <c r="D2594" s="14" t="s">
        <v>10490</v>
      </c>
    </row>
    <row r="2595" spans="1:4" ht="15" customHeight="1" x14ac:dyDescent="0.4">
      <c r="A2595" s="11" t="s">
        <v>10491</v>
      </c>
      <c r="B2595" s="11" t="s">
        <v>10492</v>
      </c>
      <c r="C2595" s="11" t="s">
        <v>10493</v>
      </c>
      <c r="D2595" s="14" t="s">
        <v>10494</v>
      </c>
    </row>
    <row r="2596" spans="1:4" ht="15" customHeight="1" x14ac:dyDescent="0.4">
      <c r="A2596" s="11" t="s">
        <v>10495</v>
      </c>
      <c r="B2596" s="11" t="s">
        <v>10496</v>
      </c>
      <c r="C2596" s="11" t="s">
        <v>10497</v>
      </c>
      <c r="D2596" s="14" t="s">
        <v>10498</v>
      </c>
    </row>
    <row r="2597" spans="1:4" ht="15" customHeight="1" x14ac:dyDescent="0.4">
      <c r="A2597" s="11" t="s">
        <v>10499</v>
      </c>
      <c r="B2597" s="11" t="s">
        <v>10500</v>
      </c>
      <c r="C2597" s="11" t="s">
        <v>10501</v>
      </c>
      <c r="D2597" s="14" t="s">
        <v>10502</v>
      </c>
    </row>
    <row r="2598" spans="1:4" ht="15" customHeight="1" x14ac:dyDescent="0.4">
      <c r="A2598" s="11" t="s">
        <v>10503</v>
      </c>
      <c r="B2598" s="11" t="s">
        <v>10504</v>
      </c>
      <c r="C2598" s="11" t="s">
        <v>10505</v>
      </c>
      <c r="D2598" s="14" t="s">
        <v>10506</v>
      </c>
    </row>
    <row r="2599" spans="1:4" ht="15" customHeight="1" x14ac:dyDescent="0.4">
      <c r="A2599" s="11" t="s">
        <v>10507</v>
      </c>
      <c r="B2599" s="11" t="s">
        <v>10508</v>
      </c>
      <c r="C2599" s="11" t="s">
        <v>10509</v>
      </c>
      <c r="D2599" s="14" t="s">
        <v>10510</v>
      </c>
    </row>
    <row r="2600" spans="1:4" ht="15" customHeight="1" x14ac:dyDescent="0.4">
      <c r="A2600" s="11" t="s">
        <v>10511</v>
      </c>
      <c r="B2600" s="11" t="s">
        <v>10512</v>
      </c>
      <c r="C2600" s="11" t="s">
        <v>10513</v>
      </c>
      <c r="D2600" s="14" t="s">
        <v>10514</v>
      </c>
    </row>
    <row r="2601" spans="1:4" ht="15" customHeight="1" x14ac:dyDescent="0.4">
      <c r="A2601" s="11" t="s">
        <v>10515</v>
      </c>
      <c r="B2601" s="11" t="s">
        <v>10516</v>
      </c>
      <c r="C2601" s="11" t="s">
        <v>10517</v>
      </c>
      <c r="D2601" s="14" t="s">
        <v>10518</v>
      </c>
    </row>
    <row r="2602" spans="1:4" ht="15" customHeight="1" x14ac:dyDescent="0.4">
      <c r="A2602" s="11" t="s">
        <v>10519</v>
      </c>
      <c r="B2602" s="11" t="s">
        <v>10520</v>
      </c>
      <c r="C2602" s="11" t="s">
        <v>10521</v>
      </c>
      <c r="D2602" s="14" t="s">
        <v>10522</v>
      </c>
    </row>
    <row r="2603" spans="1:4" ht="15" customHeight="1" x14ac:dyDescent="0.4">
      <c r="A2603" s="11" t="s">
        <v>10523</v>
      </c>
      <c r="B2603" s="11" t="s">
        <v>10524</v>
      </c>
      <c r="C2603" s="11" t="s">
        <v>10525</v>
      </c>
      <c r="D2603" s="14" t="s">
        <v>10526</v>
      </c>
    </row>
    <row r="2604" spans="1:4" ht="15" customHeight="1" x14ac:dyDescent="0.4">
      <c r="A2604" s="11" t="s">
        <v>10527</v>
      </c>
      <c r="B2604" s="11" t="s">
        <v>10528</v>
      </c>
      <c r="C2604" s="11" t="s">
        <v>10529</v>
      </c>
      <c r="D2604" s="14" t="s">
        <v>10530</v>
      </c>
    </row>
    <row r="2605" spans="1:4" ht="15" customHeight="1" x14ac:dyDescent="0.4">
      <c r="A2605" s="11" t="s">
        <v>10531</v>
      </c>
      <c r="B2605" s="11" t="s">
        <v>10532</v>
      </c>
      <c r="C2605" s="11" t="s">
        <v>10533</v>
      </c>
      <c r="D2605" s="14" t="s">
        <v>10534</v>
      </c>
    </row>
    <row r="2606" spans="1:4" ht="15" customHeight="1" x14ac:dyDescent="0.4">
      <c r="A2606" s="11" t="s">
        <v>10535</v>
      </c>
      <c r="B2606" s="11" t="s">
        <v>10536</v>
      </c>
      <c r="C2606" s="11" t="s">
        <v>10537</v>
      </c>
      <c r="D2606" s="14" t="s">
        <v>10538</v>
      </c>
    </row>
    <row r="2607" spans="1:4" ht="15" customHeight="1" x14ac:dyDescent="0.4">
      <c r="A2607" s="11" t="s">
        <v>10539</v>
      </c>
      <c r="B2607" s="11" t="s">
        <v>10540</v>
      </c>
      <c r="C2607" s="11" t="s">
        <v>10541</v>
      </c>
      <c r="D2607" s="14" t="s">
        <v>10542</v>
      </c>
    </row>
    <row r="2608" spans="1:4" ht="15" customHeight="1" x14ac:dyDescent="0.4">
      <c r="A2608" s="11" t="s">
        <v>10543</v>
      </c>
      <c r="B2608" s="11" t="s">
        <v>10544</v>
      </c>
      <c r="C2608" s="11" t="s">
        <v>10545</v>
      </c>
      <c r="D2608" s="14" t="s">
        <v>10546</v>
      </c>
    </row>
    <row r="2609" spans="1:4" ht="15" customHeight="1" x14ac:dyDescent="0.4">
      <c r="A2609" s="11" t="s">
        <v>10547</v>
      </c>
      <c r="B2609" s="11" t="s">
        <v>10548</v>
      </c>
      <c r="C2609" s="11" t="s">
        <v>10549</v>
      </c>
      <c r="D2609" s="14" t="s">
        <v>10550</v>
      </c>
    </row>
    <row r="2610" spans="1:4" ht="15" customHeight="1" x14ac:dyDescent="0.4">
      <c r="A2610" s="11" t="s">
        <v>10551</v>
      </c>
      <c r="B2610" s="11" t="s">
        <v>10552</v>
      </c>
      <c r="C2610" s="11" t="s">
        <v>10553</v>
      </c>
      <c r="D2610" s="14" t="s">
        <v>10554</v>
      </c>
    </row>
    <row r="2611" spans="1:4" ht="15" customHeight="1" x14ac:dyDescent="0.4">
      <c r="A2611" s="11" t="s">
        <v>10555</v>
      </c>
      <c r="B2611" s="11" t="s">
        <v>10556</v>
      </c>
      <c r="C2611" s="11" t="s">
        <v>10557</v>
      </c>
      <c r="D2611" s="14" t="s">
        <v>10558</v>
      </c>
    </row>
    <row r="2612" spans="1:4" ht="15" customHeight="1" x14ac:dyDescent="0.4">
      <c r="A2612" s="11" t="s">
        <v>10559</v>
      </c>
      <c r="B2612" s="11" t="s">
        <v>10560</v>
      </c>
      <c r="C2612" s="11" t="s">
        <v>10561</v>
      </c>
      <c r="D2612" s="14" t="s">
        <v>10562</v>
      </c>
    </row>
    <row r="2613" spans="1:4" ht="15" customHeight="1" x14ac:dyDescent="0.4">
      <c r="A2613" s="11" t="s">
        <v>10563</v>
      </c>
      <c r="B2613" s="11" t="s">
        <v>10564</v>
      </c>
      <c r="C2613" s="11" t="s">
        <v>10565</v>
      </c>
      <c r="D2613" s="14" t="s">
        <v>10566</v>
      </c>
    </row>
    <row r="2614" spans="1:4" ht="15" customHeight="1" x14ac:dyDescent="0.4">
      <c r="A2614" s="11" t="s">
        <v>10567</v>
      </c>
      <c r="B2614" s="11" t="s">
        <v>10568</v>
      </c>
      <c r="C2614" s="11" t="s">
        <v>10569</v>
      </c>
      <c r="D2614" s="14" t="s">
        <v>10570</v>
      </c>
    </row>
    <row r="2615" spans="1:4" ht="15" customHeight="1" x14ac:dyDescent="0.4">
      <c r="A2615" s="11" t="s">
        <v>10571</v>
      </c>
      <c r="B2615" s="11" t="s">
        <v>10572</v>
      </c>
      <c r="C2615" s="11" t="s">
        <v>10573</v>
      </c>
      <c r="D2615" s="14" t="s">
        <v>10574</v>
      </c>
    </row>
    <row r="2616" spans="1:4" ht="15" customHeight="1" x14ac:dyDescent="0.4">
      <c r="A2616" s="11" t="s">
        <v>10575</v>
      </c>
      <c r="B2616" s="11" t="s">
        <v>10576</v>
      </c>
      <c r="C2616" s="11" t="s">
        <v>10577</v>
      </c>
      <c r="D2616" s="14" t="s">
        <v>10578</v>
      </c>
    </row>
    <row r="2617" spans="1:4" ht="15" customHeight="1" x14ac:dyDescent="0.4">
      <c r="A2617" s="11" t="s">
        <v>10579</v>
      </c>
      <c r="B2617" s="11" t="s">
        <v>10580</v>
      </c>
      <c r="C2617" s="11" t="s">
        <v>10581</v>
      </c>
      <c r="D2617" s="14" t="s">
        <v>10582</v>
      </c>
    </row>
    <row r="2618" spans="1:4" ht="15" customHeight="1" x14ac:dyDescent="0.4">
      <c r="A2618" s="11" t="s">
        <v>10583</v>
      </c>
      <c r="B2618" s="11" t="s">
        <v>10584</v>
      </c>
      <c r="C2618" s="11" t="s">
        <v>10585</v>
      </c>
      <c r="D2618" s="14" t="s">
        <v>10586</v>
      </c>
    </row>
    <row r="2619" spans="1:4" ht="15" customHeight="1" x14ac:dyDescent="0.4">
      <c r="A2619" s="11" t="s">
        <v>10587</v>
      </c>
      <c r="B2619" s="11" t="s">
        <v>10588</v>
      </c>
      <c r="C2619" s="11" t="s">
        <v>10589</v>
      </c>
      <c r="D2619" s="14" t="s">
        <v>10590</v>
      </c>
    </row>
    <row r="2620" spans="1:4" ht="15" customHeight="1" x14ac:dyDescent="0.4">
      <c r="A2620" s="11" t="s">
        <v>10591</v>
      </c>
      <c r="B2620" s="11" t="s">
        <v>10592</v>
      </c>
      <c r="C2620" s="11" t="s">
        <v>10593</v>
      </c>
      <c r="D2620" s="14" t="s">
        <v>10594</v>
      </c>
    </row>
    <row r="2621" spans="1:4" ht="15" customHeight="1" x14ac:dyDescent="0.4">
      <c r="A2621" s="11" t="s">
        <v>10595</v>
      </c>
      <c r="B2621" s="11" t="s">
        <v>10596</v>
      </c>
      <c r="C2621" s="11" t="s">
        <v>10597</v>
      </c>
      <c r="D2621" s="14" t="s">
        <v>10598</v>
      </c>
    </row>
    <row r="2622" spans="1:4" ht="15" customHeight="1" x14ac:dyDescent="0.4">
      <c r="A2622" s="11" t="s">
        <v>10599</v>
      </c>
      <c r="B2622" s="11" t="s">
        <v>10600</v>
      </c>
      <c r="C2622" s="11" t="s">
        <v>10601</v>
      </c>
      <c r="D2622" s="14" t="s">
        <v>10602</v>
      </c>
    </row>
    <row r="2623" spans="1:4" ht="15" customHeight="1" x14ac:dyDescent="0.4">
      <c r="A2623" s="11" t="s">
        <v>10603</v>
      </c>
      <c r="B2623" s="11" t="s">
        <v>10604</v>
      </c>
      <c r="C2623" s="11" t="s">
        <v>10605</v>
      </c>
      <c r="D2623" s="14" t="s">
        <v>10606</v>
      </c>
    </row>
    <row r="2624" spans="1:4" ht="15" customHeight="1" x14ac:dyDescent="0.4">
      <c r="A2624" s="11" t="s">
        <v>10607</v>
      </c>
      <c r="B2624" s="11" t="s">
        <v>10608</v>
      </c>
      <c r="C2624" s="11" t="s">
        <v>10609</v>
      </c>
      <c r="D2624" s="14" t="s">
        <v>10610</v>
      </c>
    </row>
    <row r="2625" spans="1:4" ht="15" customHeight="1" x14ac:dyDescent="0.4">
      <c r="A2625" s="11" t="s">
        <v>10611</v>
      </c>
      <c r="B2625" s="11" t="s">
        <v>10612</v>
      </c>
      <c r="C2625" s="11" t="s">
        <v>10613</v>
      </c>
      <c r="D2625" s="14" t="s">
        <v>10614</v>
      </c>
    </row>
    <row r="2626" spans="1:4" ht="15" customHeight="1" x14ac:dyDescent="0.4">
      <c r="A2626" s="11" t="s">
        <v>10615</v>
      </c>
      <c r="B2626" s="11" t="s">
        <v>10616</v>
      </c>
      <c r="C2626" s="11" t="s">
        <v>10617</v>
      </c>
      <c r="D2626" s="14" t="s">
        <v>10614</v>
      </c>
    </row>
    <row r="2627" spans="1:4" ht="15" customHeight="1" x14ac:dyDescent="0.4">
      <c r="A2627" s="11" t="s">
        <v>10618</v>
      </c>
      <c r="B2627" s="11" t="s">
        <v>10619</v>
      </c>
      <c r="C2627" s="11" t="s">
        <v>10620</v>
      </c>
      <c r="D2627" s="14" t="s">
        <v>10614</v>
      </c>
    </row>
    <row r="2628" spans="1:4" ht="15" customHeight="1" x14ac:dyDescent="0.4">
      <c r="A2628" s="11" t="s">
        <v>10621</v>
      </c>
      <c r="B2628" s="11" t="s">
        <v>10622</v>
      </c>
      <c r="C2628" s="11" t="s">
        <v>10623</v>
      </c>
      <c r="D2628" s="14" t="s">
        <v>10614</v>
      </c>
    </row>
    <row r="2629" spans="1:4" ht="15" customHeight="1" x14ac:dyDescent="0.4">
      <c r="A2629" s="11" t="s">
        <v>10624</v>
      </c>
      <c r="B2629" s="11" t="s">
        <v>10625</v>
      </c>
      <c r="C2629" s="11" t="s">
        <v>10626</v>
      </c>
      <c r="D2629" s="14" t="s">
        <v>10614</v>
      </c>
    </row>
    <row r="2630" spans="1:4" ht="15" customHeight="1" x14ac:dyDescent="0.4">
      <c r="A2630" s="11" t="s">
        <v>10627</v>
      </c>
      <c r="B2630" s="11" t="s">
        <v>10628</v>
      </c>
      <c r="C2630" s="11" t="s">
        <v>10629</v>
      </c>
      <c r="D2630" s="14" t="s">
        <v>10614</v>
      </c>
    </row>
    <row r="2631" spans="1:4" ht="15" customHeight="1" x14ac:dyDescent="0.4">
      <c r="A2631" s="11" t="s">
        <v>10630</v>
      </c>
      <c r="B2631" s="11" t="s">
        <v>10631</v>
      </c>
      <c r="C2631" s="11" t="s">
        <v>10632</v>
      </c>
      <c r="D2631" s="14" t="s">
        <v>10633</v>
      </c>
    </row>
    <row r="2632" spans="1:4" ht="15" customHeight="1" x14ac:dyDescent="0.4">
      <c r="A2632" s="11" t="s">
        <v>10634</v>
      </c>
      <c r="B2632" s="11" t="s">
        <v>10635</v>
      </c>
      <c r="C2632" s="11" t="s">
        <v>10636</v>
      </c>
      <c r="D2632" s="14" t="s">
        <v>10637</v>
      </c>
    </row>
    <row r="2633" spans="1:4" ht="15" customHeight="1" x14ac:dyDescent="0.4">
      <c r="A2633" s="11" t="s">
        <v>10638</v>
      </c>
      <c r="B2633" s="11" t="s">
        <v>10639</v>
      </c>
      <c r="C2633" s="11" t="s">
        <v>10640</v>
      </c>
      <c r="D2633" s="14" t="s">
        <v>10637</v>
      </c>
    </row>
    <row r="2634" spans="1:4" ht="15" customHeight="1" x14ac:dyDescent="0.4">
      <c r="A2634" s="11" t="s">
        <v>10641</v>
      </c>
      <c r="B2634" s="11" t="s">
        <v>10642</v>
      </c>
      <c r="C2634" s="11" t="s">
        <v>10643</v>
      </c>
      <c r="D2634" s="14" t="s">
        <v>10644</v>
      </c>
    </row>
    <row r="2635" spans="1:4" ht="15" customHeight="1" x14ac:dyDescent="0.4">
      <c r="A2635" s="11" t="s">
        <v>10645</v>
      </c>
      <c r="B2635" s="11" t="s">
        <v>10646</v>
      </c>
      <c r="C2635" s="11" t="s">
        <v>10647</v>
      </c>
      <c r="D2635" s="14" t="s">
        <v>10648</v>
      </c>
    </row>
    <row r="2636" spans="1:4" ht="15" customHeight="1" x14ac:dyDescent="0.4">
      <c r="A2636" s="11" t="s">
        <v>10649</v>
      </c>
      <c r="B2636" s="11" t="s">
        <v>10650</v>
      </c>
      <c r="C2636" s="11" t="s">
        <v>10651</v>
      </c>
      <c r="D2636" s="14" t="s">
        <v>10652</v>
      </c>
    </row>
    <row r="2637" spans="1:4" ht="15" customHeight="1" x14ac:dyDescent="0.4">
      <c r="A2637" s="11" t="s">
        <v>10653</v>
      </c>
      <c r="B2637" s="11" t="s">
        <v>10654</v>
      </c>
      <c r="C2637" s="11" t="s">
        <v>10655</v>
      </c>
      <c r="D2637" s="14" t="s">
        <v>10656</v>
      </c>
    </row>
    <row r="2638" spans="1:4" ht="15" customHeight="1" x14ac:dyDescent="0.4">
      <c r="A2638" s="11" t="s">
        <v>10657</v>
      </c>
      <c r="B2638" s="11" t="s">
        <v>10658</v>
      </c>
      <c r="C2638" s="11" t="s">
        <v>10659</v>
      </c>
      <c r="D2638" s="14" t="s">
        <v>10660</v>
      </c>
    </row>
    <row r="2639" spans="1:4" ht="15" customHeight="1" x14ac:dyDescent="0.4">
      <c r="A2639" s="11" t="s">
        <v>10661</v>
      </c>
      <c r="B2639" s="11" t="s">
        <v>10662</v>
      </c>
      <c r="C2639" s="11" t="s">
        <v>10663</v>
      </c>
      <c r="D2639" s="14" t="s">
        <v>10664</v>
      </c>
    </row>
    <row r="2640" spans="1:4" ht="15" customHeight="1" x14ac:dyDescent="0.4">
      <c r="A2640" s="11" t="s">
        <v>10665</v>
      </c>
      <c r="B2640" s="11" t="s">
        <v>10666</v>
      </c>
      <c r="C2640" s="11" t="s">
        <v>10667</v>
      </c>
      <c r="D2640" s="14" t="s">
        <v>10668</v>
      </c>
    </row>
    <row r="2641" spans="1:4" ht="15" customHeight="1" x14ac:dyDescent="0.4">
      <c r="A2641" s="11" t="s">
        <v>10669</v>
      </c>
      <c r="B2641" s="11" t="s">
        <v>10670</v>
      </c>
      <c r="C2641" s="11" t="s">
        <v>10671</v>
      </c>
      <c r="D2641" s="14" t="s">
        <v>10672</v>
      </c>
    </row>
    <row r="2642" spans="1:4" ht="15" customHeight="1" x14ac:dyDescent="0.4">
      <c r="A2642" s="11" t="s">
        <v>10673</v>
      </c>
      <c r="B2642" s="11" t="s">
        <v>10674</v>
      </c>
      <c r="C2642" s="11" t="s">
        <v>10675</v>
      </c>
      <c r="D2642" s="14" t="s">
        <v>10676</v>
      </c>
    </row>
    <row r="2643" spans="1:4" ht="15" customHeight="1" x14ac:dyDescent="0.4">
      <c r="A2643" s="11" t="s">
        <v>10677</v>
      </c>
      <c r="B2643" s="11" t="s">
        <v>10678</v>
      </c>
      <c r="C2643" s="11" t="s">
        <v>10679</v>
      </c>
      <c r="D2643" s="14" t="s">
        <v>10680</v>
      </c>
    </row>
    <row r="2644" spans="1:4" ht="15" customHeight="1" x14ac:dyDescent="0.4">
      <c r="A2644" s="11" t="s">
        <v>10681</v>
      </c>
      <c r="B2644" s="11" t="s">
        <v>10682</v>
      </c>
      <c r="C2644" s="11" t="s">
        <v>10683</v>
      </c>
      <c r="D2644" s="14" t="s">
        <v>10684</v>
      </c>
    </row>
    <row r="2645" spans="1:4" ht="15" customHeight="1" x14ac:dyDescent="0.4">
      <c r="A2645" s="11" t="s">
        <v>10685</v>
      </c>
      <c r="B2645" s="11" t="s">
        <v>10686</v>
      </c>
      <c r="C2645" s="11" t="s">
        <v>10687</v>
      </c>
      <c r="D2645" s="14" t="s">
        <v>10688</v>
      </c>
    </row>
    <row r="2646" spans="1:4" ht="15" customHeight="1" x14ac:dyDescent="0.4">
      <c r="A2646" s="11" t="s">
        <v>10689</v>
      </c>
      <c r="B2646" s="11" t="s">
        <v>10690</v>
      </c>
      <c r="C2646" s="11" t="s">
        <v>10691</v>
      </c>
      <c r="D2646" s="14" t="s">
        <v>10692</v>
      </c>
    </row>
    <row r="2647" spans="1:4" ht="15" customHeight="1" x14ac:dyDescent="0.4">
      <c r="A2647" s="11" t="s">
        <v>10693</v>
      </c>
      <c r="B2647" s="11" t="s">
        <v>10694</v>
      </c>
      <c r="C2647" s="11" t="s">
        <v>10695</v>
      </c>
      <c r="D2647" s="14" t="s">
        <v>10696</v>
      </c>
    </row>
    <row r="2648" spans="1:4" ht="15" customHeight="1" x14ac:dyDescent="0.4">
      <c r="A2648" s="11" t="s">
        <v>10697</v>
      </c>
      <c r="B2648" s="11" t="s">
        <v>10698</v>
      </c>
      <c r="C2648" s="11" t="s">
        <v>10699</v>
      </c>
      <c r="D2648" s="14" t="s">
        <v>10700</v>
      </c>
    </row>
    <row r="2649" spans="1:4" ht="15" customHeight="1" x14ac:dyDescent="0.4">
      <c r="A2649" s="11" t="s">
        <v>10701</v>
      </c>
      <c r="B2649" s="11" t="s">
        <v>10702</v>
      </c>
      <c r="C2649" s="11" t="s">
        <v>10703</v>
      </c>
      <c r="D2649" s="14" t="s">
        <v>10704</v>
      </c>
    </row>
    <row r="2650" spans="1:4" ht="15" customHeight="1" x14ac:dyDescent="0.4">
      <c r="A2650" s="11" t="s">
        <v>10705</v>
      </c>
      <c r="B2650" s="11" t="s">
        <v>10706</v>
      </c>
      <c r="C2650" s="11" t="s">
        <v>10707</v>
      </c>
      <c r="D2650" s="14" t="s">
        <v>10708</v>
      </c>
    </row>
    <row r="2651" spans="1:4" ht="15" customHeight="1" x14ac:dyDescent="0.4">
      <c r="A2651" s="11" t="s">
        <v>10709</v>
      </c>
      <c r="B2651" s="11" t="s">
        <v>10710</v>
      </c>
      <c r="C2651" s="11" t="s">
        <v>10711</v>
      </c>
      <c r="D2651" s="14" t="s">
        <v>10712</v>
      </c>
    </row>
    <row r="2652" spans="1:4" ht="15" customHeight="1" x14ac:dyDescent="0.4">
      <c r="A2652" s="11" t="s">
        <v>10713</v>
      </c>
      <c r="B2652" s="11" t="s">
        <v>10714</v>
      </c>
      <c r="C2652" s="11" t="s">
        <v>10715</v>
      </c>
      <c r="D2652" s="14" t="s">
        <v>10716</v>
      </c>
    </row>
    <row r="2653" spans="1:4" ht="15" customHeight="1" x14ac:dyDescent="0.4">
      <c r="A2653" s="11" t="s">
        <v>10717</v>
      </c>
      <c r="B2653" s="11" t="s">
        <v>10718</v>
      </c>
      <c r="C2653" s="11" t="s">
        <v>10719</v>
      </c>
      <c r="D2653" s="14" t="s">
        <v>10720</v>
      </c>
    </row>
    <row r="2654" spans="1:4" ht="15" customHeight="1" x14ac:dyDescent="0.4">
      <c r="A2654" s="11" t="s">
        <v>10721</v>
      </c>
      <c r="B2654" s="11" t="s">
        <v>10722</v>
      </c>
      <c r="C2654" s="11" t="s">
        <v>10723</v>
      </c>
      <c r="D2654" s="14" t="s">
        <v>10724</v>
      </c>
    </row>
    <row r="2655" spans="1:4" ht="15" customHeight="1" x14ac:dyDescent="0.4">
      <c r="A2655" s="11" t="s">
        <v>10725</v>
      </c>
      <c r="B2655" s="11" t="s">
        <v>10726</v>
      </c>
      <c r="C2655" s="11" t="s">
        <v>10727</v>
      </c>
      <c r="D2655" s="14" t="s">
        <v>10728</v>
      </c>
    </row>
    <row r="2656" spans="1:4" ht="15" customHeight="1" x14ac:dyDescent="0.4">
      <c r="A2656" s="11" t="s">
        <v>10729</v>
      </c>
      <c r="B2656" s="11" t="s">
        <v>10730</v>
      </c>
      <c r="C2656" s="11" t="s">
        <v>10731</v>
      </c>
      <c r="D2656" s="14" t="s">
        <v>10732</v>
      </c>
    </row>
    <row r="2657" spans="1:4" ht="15" customHeight="1" x14ac:dyDescent="0.4">
      <c r="A2657" s="11" t="s">
        <v>10733</v>
      </c>
      <c r="B2657" s="11" t="s">
        <v>10734</v>
      </c>
      <c r="C2657" s="11" t="s">
        <v>10735</v>
      </c>
      <c r="D2657" s="14" t="s">
        <v>10736</v>
      </c>
    </row>
    <row r="2658" spans="1:4" ht="15" customHeight="1" x14ac:dyDescent="0.4">
      <c r="A2658" s="11" t="s">
        <v>10737</v>
      </c>
      <c r="B2658" s="11" t="s">
        <v>10738</v>
      </c>
      <c r="C2658" s="11" t="s">
        <v>10739</v>
      </c>
      <c r="D2658" s="14" t="s">
        <v>10740</v>
      </c>
    </row>
    <row r="2659" spans="1:4" ht="15" customHeight="1" x14ac:dyDescent="0.4">
      <c r="A2659" s="11" t="s">
        <v>10741</v>
      </c>
      <c r="B2659" s="11" t="s">
        <v>10742</v>
      </c>
      <c r="C2659" s="11" t="s">
        <v>10743</v>
      </c>
      <c r="D2659" s="14" t="s">
        <v>10744</v>
      </c>
    </row>
    <row r="2660" spans="1:4" ht="15" customHeight="1" x14ac:dyDescent="0.4">
      <c r="A2660" s="11" t="s">
        <v>10745</v>
      </c>
      <c r="B2660" s="11" t="s">
        <v>10746</v>
      </c>
      <c r="C2660" s="11" t="s">
        <v>10747</v>
      </c>
      <c r="D2660" s="14" t="s">
        <v>10748</v>
      </c>
    </row>
    <row r="2661" spans="1:4" ht="15" customHeight="1" x14ac:dyDescent="0.4">
      <c r="A2661" s="11" t="s">
        <v>10749</v>
      </c>
      <c r="B2661" s="11" t="s">
        <v>10750</v>
      </c>
      <c r="C2661" s="11" t="s">
        <v>10751</v>
      </c>
      <c r="D2661" s="14" t="s">
        <v>10752</v>
      </c>
    </row>
    <row r="2662" spans="1:4" ht="15" customHeight="1" x14ac:dyDescent="0.4">
      <c r="A2662" s="11" t="s">
        <v>10753</v>
      </c>
      <c r="B2662" s="11" t="s">
        <v>10754</v>
      </c>
      <c r="C2662" s="11" t="s">
        <v>10755</v>
      </c>
      <c r="D2662" s="14" t="s">
        <v>10756</v>
      </c>
    </row>
    <row r="2663" spans="1:4" ht="15" customHeight="1" x14ac:dyDescent="0.4">
      <c r="A2663" s="11" t="s">
        <v>10757</v>
      </c>
      <c r="B2663" s="11" t="s">
        <v>10758</v>
      </c>
      <c r="C2663" s="11" t="s">
        <v>10759</v>
      </c>
      <c r="D2663" s="14" t="s">
        <v>10760</v>
      </c>
    </row>
    <row r="2664" spans="1:4" ht="15" customHeight="1" x14ac:dyDescent="0.4">
      <c r="A2664" s="11" t="s">
        <v>10761</v>
      </c>
      <c r="B2664" s="11" t="s">
        <v>10762</v>
      </c>
      <c r="C2664" s="11" t="s">
        <v>10763</v>
      </c>
      <c r="D2664" s="14" t="s">
        <v>10764</v>
      </c>
    </row>
    <row r="2665" spans="1:4" ht="15" customHeight="1" x14ac:dyDescent="0.4">
      <c r="A2665" s="11" t="s">
        <v>10765</v>
      </c>
      <c r="B2665" s="11" t="s">
        <v>10766</v>
      </c>
      <c r="C2665" s="11" t="s">
        <v>10767</v>
      </c>
      <c r="D2665" s="14" t="s">
        <v>10768</v>
      </c>
    </row>
    <row r="2666" spans="1:4" ht="15" customHeight="1" x14ac:dyDescent="0.4">
      <c r="A2666" s="11" t="s">
        <v>10769</v>
      </c>
      <c r="B2666" s="11" t="s">
        <v>10770</v>
      </c>
      <c r="C2666" s="11" t="s">
        <v>10771</v>
      </c>
      <c r="D2666" s="14" t="s">
        <v>10772</v>
      </c>
    </row>
    <row r="2667" spans="1:4" ht="15" customHeight="1" x14ac:dyDescent="0.4">
      <c r="A2667" s="11" t="s">
        <v>10773</v>
      </c>
      <c r="B2667" s="11" t="s">
        <v>10774</v>
      </c>
      <c r="C2667" s="11" t="s">
        <v>10775</v>
      </c>
      <c r="D2667" s="14" t="s">
        <v>10776</v>
      </c>
    </row>
    <row r="2668" spans="1:4" ht="15" customHeight="1" x14ac:dyDescent="0.4">
      <c r="A2668" s="11" t="s">
        <v>10777</v>
      </c>
      <c r="B2668" s="11" t="s">
        <v>10778</v>
      </c>
      <c r="C2668" s="11" t="s">
        <v>10779</v>
      </c>
      <c r="D2668" s="14" t="s">
        <v>10780</v>
      </c>
    </row>
    <row r="2669" spans="1:4" ht="15" customHeight="1" x14ac:dyDescent="0.4">
      <c r="A2669" s="11" t="s">
        <v>10781</v>
      </c>
      <c r="B2669" s="11" t="s">
        <v>10782</v>
      </c>
      <c r="C2669" s="11" t="s">
        <v>10783</v>
      </c>
      <c r="D2669" s="14" t="s">
        <v>10784</v>
      </c>
    </row>
    <row r="2670" spans="1:4" ht="15" customHeight="1" x14ac:dyDescent="0.4">
      <c r="A2670" s="11" t="s">
        <v>10785</v>
      </c>
      <c r="B2670" s="11" t="s">
        <v>10786</v>
      </c>
      <c r="C2670" s="11" t="s">
        <v>10787</v>
      </c>
      <c r="D2670" s="14" t="s">
        <v>10788</v>
      </c>
    </row>
    <row r="2671" spans="1:4" ht="15" customHeight="1" x14ac:dyDescent="0.4">
      <c r="A2671" s="11" t="s">
        <v>10789</v>
      </c>
      <c r="B2671" s="11" t="s">
        <v>10790</v>
      </c>
      <c r="C2671" s="11" t="s">
        <v>10791</v>
      </c>
      <c r="D2671" s="14" t="s">
        <v>10792</v>
      </c>
    </row>
    <row r="2672" spans="1:4" ht="15" customHeight="1" x14ac:dyDescent="0.4">
      <c r="A2672" s="11" t="s">
        <v>10793</v>
      </c>
      <c r="B2672" s="11" t="s">
        <v>10794</v>
      </c>
      <c r="C2672" s="11" t="s">
        <v>10795</v>
      </c>
      <c r="D2672" s="14" t="s">
        <v>10792</v>
      </c>
    </row>
    <row r="2673" spans="1:4" ht="15" customHeight="1" x14ac:dyDescent="0.4">
      <c r="A2673" s="11" t="s">
        <v>10796</v>
      </c>
      <c r="B2673" s="11" t="s">
        <v>10797</v>
      </c>
      <c r="C2673" s="11" t="s">
        <v>10798</v>
      </c>
      <c r="D2673" s="14" t="s">
        <v>10792</v>
      </c>
    </row>
    <row r="2674" spans="1:4" ht="15" customHeight="1" x14ac:dyDescent="0.4">
      <c r="A2674" s="11" t="s">
        <v>10799</v>
      </c>
      <c r="B2674" s="11" t="s">
        <v>10800</v>
      </c>
      <c r="C2674" s="11" t="s">
        <v>10801</v>
      </c>
      <c r="D2674" s="14" t="s">
        <v>10792</v>
      </c>
    </row>
    <row r="2675" spans="1:4" ht="15" customHeight="1" x14ac:dyDescent="0.4">
      <c r="A2675" s="11" t="s">
        <v>10802</v>
      </c>
      <c r="B2675" s="11" t="s">
        <v>10803</v>
      </c>
      <c r="C2675" s="11" t="s">
        <v>10804</v>
      </c>
      <c r="D2675" s="14" t="s">
        <v>10792</v>
      </c>
    </row>
    <row r="2676" spans="1:4" ht="15" customHeight="1" x14ac:dyDescent="0.4">
      <c r="A2676" s="11" t="s">
        <v>10805</v>
      </c>
      <c r="B2676" s="11" t="s">
        <v>10806</v>
      </c>
      <c r="C2676" s="11" t="s">
        <v>10807</v>
      </c>
      <c r="D2676" s="14" t="s">
        <v>10792</v>
      </c>
    </row>
    <row r="2677" spans="1:4" ht="15" customHeight="1" x14ac:dyDescent="0.4">
      <c r="A2677" s="11" t="s">
        <v>10808</v>
      </c>
      <c r="B2677" s="11" t="s">
        <v>10809</v>
      </c>
      <c r="C2677" s="11" t="s">
        <v>10810</v>
      </c>
      <c r="D2677" s="14" t="s">
        <v>10792</v>
      </c>
    </row>
    <row r="2678" spans="1:4" ht="15" customHeight="1" x14ac:dyDescent="0.4">
      <c r="A2678" s="11" t="s">
        <v>10811</v>
      </c>
      <c r="B2678" s="11" t="s">
        <v>10812</v>
      </c>
      <c r="C2678" s="11" t="s">
        <v>10813</v>
      </c>
      <c r="D2678" s="14" t="s">
        <v>10792</v>
      </c>
    </row>
    <row r="2679" spans="1:4" ht="15" customHeight="1" x14ac:dyDescent="0.4">
      <c r="A2679" s="11" t="s">
        <v>10814</v>
      </c>
      <c r="B2679" s="11" t="s">
        <v>10815</v>
      </c>
      <c r="C2679" s="11" t="s">
        <v>10816</v>
      </c>
      <c r="D2679" s="14" t="s">
        <v>10792</v>
      </c>
    </row>
    <row r="2680" spans="1:4" ht="15" customHeight="1" x14ac:dyDescent="0.4">
      <c r="A2680" s="11" t="s">
        <v>10817</v>
      </c>
      <c r="B2680" s="11" t="s">
        <v>10818</v>
      </c>
      <c r="C2680" s="11" t="s">
        <v>10819</v>
      </c>
      <c r="D2680" s="14" t="s">
        <v>10820</v>
      </c>
    </row>
    <row r="2681" spans="1:4" ht="15" customHeight="1" x14ac:dyDescent="0.4">
      <c r="A2681" s="11" t="s">
        <v>10821</v>
      </c>
      <c r="B2681" s="11" t="s">
        <v>10822</v>
      </c>
      <c r="C2681" s="11" t="s">
        <v>10823</v>
      </c>
      <c r="D2681" s="14" t="s">
        <v>10824</v>
      </c>
    </row>
    <row r="2682" spans="1:4" ht="15" customHeight="1" x14ac:dyDescent="0.4">
      <c r="A2682" s="11" t="s">
        <v>10825</v>
      </c>
      <c r="B2682" s="11" t="s">
        <v>10826</v>
      </c>
      <c r="C2682" s="11" t="s">
        <v>10827</v>
      </c>
      <c r="D2682" s="14" t="s">
        <v>10828</v>
      </c>
    </row>
    <row r="2683" spans="1:4" ht="15" customHeight="1" x14ac:dyDescent="0.4">
      <c r="A2683" s="11" t="s">
        <v>10829</v>
      </c>
      <c r="B2683" s="11" t="s">
        <v>10830</v>
      </c>
      <c r="C2683" s="11" t="s">
        <v>10831</v>
      </c>
      <c r="D2683" s="14" t="s">
        <v>10832</v>
      </c>
    </row>
    <row r="2684" spans="1:4" ht="15" customHeight="1" x14ac:dyDescent="0.4">
      <c r="A2684" s="11" t="s">
        <v>10833</v>
      </c>
      <c r="B2684" s="11" t="s">
        <v>10834</v>
      </c>
      <c r="C2684" s="11" t="s">
        <v>10835</v>
      </c>
      <c r="D2684" s="14" t="s">
        <v>10836</v>
      </c>
    </row>
    <row r="2685" spans="1:4" ht="15" customHeight="1" x14ac:dyDescent="0.4">
      <c r="A2685" s="11" t="s">
        <v>10837</v>
      </c>
      <c r="B2685" s="11" t="s">
        <v>10838</v>
      </c>
      <c r="C2685" s="11" t="s">
        <v>10839</v>
      </c>
      <c r="D2685" s="14" t="s">
        <v>10840</v>
      </c>
    </row>
    <row r="2686" spans="1:4" ht="15" customHeight="1" x14ac:dyDescent="0.4">
      <c r="A2686" s="11" t="s">
        <v>10841</v>
      </c>
      <c r="B2686" s="11" t="s">
        <v>10842</v>
      </c>
      <c r="C2686" s="11" t="s">
        <v>10843</v>
      </c>
      <c r="D2686" s="14" t="s">
        <v>10844</v>
      </c>
    </row>
    <row r="2687" spans="1:4" ht="15" customHeight="1" x14ac:dyDescent="0.4">
      <c r="A2687" s="11" t="s">
        <v>10845</v>
      </c>
      <c r="B2687" s="11" t="s">
        <v>10846</v>
      </c>
      <c r="C2687" s="11" t="s">
        <v>10847</v>
      </c>
      <c r="D2687" s="14" t="s">
        <v>10848</v>
      </c>
    </row>
    <row r="2688" spans="1:4" ht="15" customHeight="1" x14ac:dyDescent="0.4">
      <c r="A2688" s="11" t="s">
        <v>10849</v>
      </c>
      <c r="B2688" s="11" t="s">
        <v>10850</v>
      </c>
      <c r="C2688" s="11" t="s">
        <v>10851</v>
      </c>
      <c r="D2688" s="14" t="s">
        <v>10852</v>
      </c>
    </row>
    <row r="2689" spans="1:4" ht="15" customHeight="1" x14ac:dyDescent="0.4">
      <c r="A2689" s="11" t="s">
        <v>10853</v>
      </c>
      <c r="B2689" s="11" t="s">
        <v>10854</v>
      </c>
      <c r="C2689" s="11" t="s">
        <v>10855</v>
      </c>
      <c r="D2689" s="14" t="s">
        <v>10856</v>
      </c>
    </row>
    <row r="2690" spans="1:4" ht="15" customHeight="1" x14ac:dyDescent="0.4">
      <c r="A2690" s="11" t="s">
        <v>10857</v>
      </c>
      <c r="B2690" s="11" t="s">
        <v>10858</v>
      </c>
      <c r="C2690" s="11" t="s">
        <v>10859</v>
      </c>
      <c r="D2690" s="14" t="s">
        <v>10860</v>
      </c>
    </row>
    <row r="2691" spans="1:4" ht="15" customHeight="1" x14ac:dyDescent="0.4">
      <c r="A2691" s="11" t="s">
        <v>10861</v>
      </c>
      <c r="B2691" s="11" t="s">
        <v>10862</v>
      </c>
      <c r="C2691" s="11" t="s">
        <v>10863</v>
      </c>
      <c r="D2691" s="14" t="s">
        <v>10864</v>
      </c>
    </row>
    <row r="2692" spans="1:4" ht="15" customHeight="1" x14ac:dyDescent="0.4">
      <c r="A2692" s="11" t="s">
        <v>10865</v>
      </c>
      <c r="B2692" s="11" t="s">
        <v>10866</v>
      </c>
      <c r="C2692" s="11" t="s">
        <v>10867</v>
      </c>
      <c r="D2692" s="14" t="s">
        <v>10868</v>
      </c>
    </row>
    <row r="2693" spans="1:4" ht="15" customHeight="1" x14ac:dyDescent="0.4">
      <c r="A2693" s="11" t="s">
        <v>10869</v>
      </c>
      <c r="B2693" s="11" t="s">
        <v>10870</v>
      </c>
      <c r="C2693" s="11" t="s">
        <v>10871</v>
      </c>
      <c r="D2693" s="14" t="s">
        <v>10872</v>
      </c>
    </row>
    <row r="2694" spans="1:4" ht="15" customHeight="1" x14ac:dyDescent="0.4">
      <c r="A2694" s="11" t="s">
        <v>10873</v>
      </c>
      <c r="B2694" s="11" t="s">
        <v>10874</v>
      </c>
      <c r="C2694" s="11" t="s">
        <v>10875</v>
      </c>
      <c r="D2694" s="14" t="s">
        <v>10876</v>
      </c>
    </row>
    <row r="2695" spans="1:4" ht="15" customHeight="1" x14ac:dyDescent="0.4">
      <c r="A2695" s="11" t="s">
        <v>10877</v>
      </c>
      <c r="B2695" s="11" t="s">
        <v>10878</v>
      </c>
      <c r="C2695" s="11" t="s">
        <v>10879</v>
      </c>
      <c r="D2695" s="14" t="s">
        <v>10880</v>
      </c>
    </row>
    <row r="2696" spans="1:4" ht="15" customHeight="1" x14ac:dyDescent="0.4">
      <c r="A2696" s="11" t="s">
        <v>10881</v>
      </c>
      <c r="B2696" s="11" t="s">
        <v>10882</v>
      </c>
      <c r="C2696" s="11" t="s">
        <v>10883</v>
      </c>
      <c r="D2696" s="14" t="s">
        <v>10884</v>
      </c>
    </row>
    <row r="2697" spans="1:4" ht="15" customHeight="1" x14ac:dyDescent="0.4">
      <c r="A2697" s="11" t="s">
        <v>10885</v>
      </c>
      <c r="B2697" s="11" t="s">
        <v>10886</v>
      </c>
      <c r="C2697" s="11" t="s">
        <v>10887</v>
      </c>
      <c r="D2697" s="14" t="s">
        <v>10888</v>
      </c>
    </row>
    <row r="2698" spans="1:4" ht="15" customHeight="1" x14ac:dyDescent="0.4">
      <c r="A2698" s="11" t="s">
        <v>10889</v>
      </c>
      <c r="B2698" s="11" t="s">
        <v>10890</v>
      </c>
      <c r="C2698" s="11" t="s">
        <v>10891</v>
      </c>
      <c r="D2698" s="14" t="s">
        <v>10892</v>
      </c>
    </row>
    <row r="2699" spans="1:4" ht="15" customHeight="1" x14ac:dyDescent="0.4">
      <c r="A2699" s="11" t="s">
        <v>10893</v>
      </c>
      <c r="B2699" s="11" t="s">
        <v>10894</v>
      </c>
      <c r="C2699" s="11" t="s">
        <v>10895</v>
      </c>
      <c r="D2699" s="14" t="s">
        <v>10896</v>
      </c>
    </row>
    <row r="2700" spans="1:4" ht="15" customHeight="1" x14ac:dyDescent="0.4">
      <c r="A2700" s="11" t="s">
        <v>10897</v>
      </c>
      <c r="B2700" s="11" t="s">
        <v>10898</v>
      </c>
      <c r="C2700" s="11" t="s">
        <v>10899</v>
      </c>
      <c r="D2700" s="14" t="s">
        <v>10900</v>
      </c>
    </row>
    <row r="2701" spans="1:4" ht="15" customHeight="1" x14ac:dyDescent="0.4">
      <c r="A2701" s="11" t="s">
        <v>10901</v>
      </c>
      <c r="B2701" s="11" t="s">
        <v>10902</v>
      </c>
      <c r="C2701" s="11" t="s">
        <v>10903</v>
      </c>
      <c r="D2701" s="14" t="s">
        <v>10904</v>
      </c>
    </row>
    <row r="2702" spans="1:4" ht="15" customHeight="1" x14ac:dyDescent="0.4">
      <c r="A2702" s="11" t="s">
        <v>10905</v>
      </c>
      <c r="B2702" s="11" t="s">
        <v>10906</v>
      </c>
      <c r="C2702" s="11" t="s">
        <v>10907</v>
      </c>
      <c r="D2702" s="14" t="s">
        <v>10908</v>
      </c>
    </row>
    <row r="2703" spans="1:4" ht="15" customHeight="1" x14ac:dyDescent="0.4">
      <c r="A2703" s="11" t="s">
        <v>10909</v>
      </c>
      <c r="B2703" s="11" t="s">
        <v>10910</v>
      </c>
      <c r="C2703" s="11" t="s">
        <v>10911</v>
      </c>
      <c r="D2703" s="14" t="s">
        <v>10908</v>
      </c>
    </row>
    <row r="2704" spans="1:4" ht="15" customHeight="1" x14ac:dyDescent="0.4">
      <c r="A2704" s="11" t="s">
        <v>10912</v>
      </c>
      <c r="B2704" s="11" t="s">
        <v>10913</v>
      </c>
      <c r="C2704" s="11" t="s">
        <v>10914</v>
      </c>
      <c r="D2704" s="14" t="s">
        <v>10915</v>
      </c>
    </row>
    <row r="2705" spans="1:4" ht="15" customHeight="1" x14ac:dyDescent="0.4">
      <c r="A2705" s="11" t="s">
        <v>10916</v>
      </c>
      <c r="B2705" s="11" t="s">
        <v>10917</v>
      </c>
      <c r="C2705" s="11" t="s">
        <v>10918</v>
      </c>
      <c r="D2705" s="14" t="s">
        <v>10919</v>
      </c>
    </row>
    <row r="2706" spans="1:4" ht="15" customHeight="1" x14ac:dyDescent="0.4">
      <c r="A2706" s="11" t="s">
        <v>10920</v>
      </c>
      <c r="B2706" s="11" t="s">
        <v>10921</v>
      </c>
      <c r="C2706" s="11" t="s">
        <v>10922</v>
      </c>
      <c r="D2706" s="14" t="s">
        <v>10923</v>
      </c>
    </row>
    <row r="2707" spans="1:4" ht="15" customHeight="1" x14ac:dyDescent="0.4">
      <c r="A2707" s="11" t="s">
        <v>10924</v>
      </c>
      <c r="B2707" s="11" t="s">
        <v>10925</v>
      </c>
      <c r="C2707" s="11" t="s">
        <v>10926</v>
      </c>
      <c r="D2707" s="14" t="s">
        <v>10927</v>
      </c>
    </row>
    <row r="2708" spans="1:4" ht="15" customHeight="1" x14ac:dyDescent="0.4">
      <c r="A2708" s="11" t="s">
        <v>10928</v>
      </c>
      <c r="B2708" s="11" t="s">
        <v>10929</v>
      </c>
      <c r="C2708" s="11" t="s">
        <v>10930</v>
      </c>
      <c r="D2708" s="14" t="s">
        <v>10931</v>
      </c>
    </row>
    <row r="2709" spans="1:4" ht="15" customHeight="1" x14ac:dyDescent="0.4">
      <c r="A2709" s="11" t="s">
        <v>10932</v>
      </c>
      <c r="B2709" s="11" t="s">
        <v>10933</v>
      </c>
      <c r="C2709" s="11" t="s">
        <v>10934</v>
      </c>
      <c r="D2709" s="14" t="s">
        <v>10935</v>
      </c>
    </row>
    <row r="2710" spans="1:4" ht="15" customHeight="1" x14ac:dyDescent="0.4">
      <c r="A2710" s="11" t="s">
        <v>10936</v>
      </c>
      <c r="B2710" s="11" t="s">
        <v>10937</v>
      </c>
      <c r="C2710" s="11" t="s">
        <v>10938</v>
      </c>
      <c r="D2710" s="14" t="s">
        <v>10939</v>
      </c>
    </row>
    <row r="2711" spans="1:4" ht="15" customHeight="1" x14ac:dyDescent="0.4">
      <c r="A2711" s="11" t="s">
        <v>10940</v>
      </c>
      <c r="B2711" s="11" t="s">
        <v>10941</v>
      </c>
      <c r="C2711" s="11" t="s">
        <v>10942</v>
      </c>
      <c r="D2711" s="14" t="s">
        <v>10943</v>
      </c>
    </row>
    <row r="2712" spans="1:4" ht="15" customHeight="1" x14ac:dyDescent="0.4">
      <c r="A2712" s="11" t="s">
        <v>10944</v>
      </c>
      <c r="B2712" s="11" t="s">
        <v>10945</v>
      </c>
      <c r="C2712" s="11" t="s">
        <v>10946</v>
      </c>
      <c r="D2712" s="14" t="s">
        <v>10947</v>
      </c>
    </row>
    <row r="2713" spans="1:4" ht="15" customHeight="1" x14ac:dyDescent="0.4">
      <c r="A2713" s="11" t="s">
        <v>10948</v>
      </c>
      <c r="B2713" s="11" t="s">
        <v>10949</v>
      </c>
      <c r="C2713" s="11" t="s">
        <v>10950</v>
      </c>
      <c r="D2713" s="14" t="s">
        <v>10951</v>
      </c>
    </row>
    <row r="2714" spans="1:4" ht="15" customHeight="1" x14ac:dyDescent="0.4">
      <c r="A2714" s="11" t="s">
        <v>10952</v>
      </c>
      <c r="B2714" s="11" t="s">
        <v>10953</v>
      </c>
      <c r="C2714" s="11" t="s">
        <v>10954</v>
      </c>
      <c r="D2714" s="14" t="s">
        <v>10955</v>
      </c>
    </row>
    <row r="2715" spans="1:4" ht="15" customHeight="1" x14ac:dyDescent="0.4">
      <c r="A2715" s="11" t="s">
        <v>10956</v>
      </c>
      <c r="B2715" s="11" t="s">
        <v>10957</v>
      </c>
      <c r="C2715" s="11" t="s">
        <v>10958</v>
      </c>
      <c r="D2715" s="14" t="s">
        <v>10959</v>
      </c>
    </row>
    <row r="2716" spans="1:4" ht="15" customHeight="1" x14ac:dyDescent="0.4">
      <c r="A2716" s="11" t="s">
        <v>10960</v>
      </c>
      <c r="B2716" s="11" t="s">
        <v>10961</v>
      </c>
      <c r="C2716" s="11" t="s">
        <v>10962</v>
      </c>
      <c r="D2716" s="14" t="s">
        <v>10963</v>
      </c>
    </row>
    <row r="2717" spans="1:4" ht="15" customHeight="1" x14ac:dyDescent="0.4">
      <c r="A2717" s="11" t="s">
        <v>10964</v>
      </c>
      <c r="B2717" s="11" t="s">
        <v>10965</v>
      </c>
      <c r="C2717" s="11" t="s">
        <v>10966</v>
      </c>
      <c r="D2717" s="14" t="s">
        <v>10967</v>
      </c>
    </row>
    <row r="2718" spans="1:4" ht="15" customHeight="1" x14ac:dyDescent="0.4">
      <c r="A2718" s="11" t="s">
        <v>10968</v>
      </c>
      <c r="B2718" s="11" t="s">
        <v>10969</v>
      </c>
      <c r="C2718" s="11" t="s">
        <v>10970</v>
      </c>
      <c r="D2718" s="14" t="s">
        <v>10971</v>
      </c>
    </row>
    <row r="2719" spans="1:4" ht="15" customHeight="1" x14ac:dyDescent="0.4">
      <c r="A2719" s="11" t="s">
        <v>10972</v>
      </c>
      <c r="B2719" s="11" t="s">
        <v>10973</v>
      </c>
      <c r="C2719" s="11" t="s">
        <v>10974</v>
      </c>
      <c r="D2719" s="14" t="s">
        <v>10975</v>
      </c>
    </row>
    <row r="2720" spans="1:4" ht="15" customHeight="1" x14ac:dyDescent="0.4">
      <c r="A2720" s="11" t="s">
        <v>10976</v>
      </c>
      <c r="B2720" s="11" t="s">
        <v>10977</v>
      </c>
      <c r="C2720" s="11" t="s">
        <v>10978</v>
      </c>
      <c r="D2720" s="14" t="s">
        <v>10979</v>
      </c>
    </row>
    <row r="2721" spans="1:4" ht="15" customHeight="1" x14ac:dyDescent="0.4">
      <c r="A2721" s="11" t="s">
        <v>10980</v>
      </c>
      <c r="B2721" s="11" t="s">
        <v>10981</v>
      </c>
      <c r="C2721" s="11" t="s">
        <v>10982</v>
      </c>
      <c r="D2721" s="14" t="s">
        <v>10983</v>
      </c>
    </row>
    <row r="2722" spans="1:4" ht="15" customHeight="1" x14ac:dyDescent="0.4">
      <c r="A2722" s="11" t="s">
        <v>10984</v>
      </c>
      <c r="B2722" s="11" t="s">
        <v>10985</v>
      </c>
      <c r="C2722" s="11" t="s">
        <v>10986</v>
      </c>
      <c r="D2722" s="14" t="s">
        <v>10987</v>
      </c>
    </row>
    <row r="2723" spans="1:4" ht="15" customHeight="1" x14ac:dyDescent="0.4">
      <c r="A2723" s="11" t="s">
        <v>10988</v>
      </c>
      <c r="B2723" s="11" t="s">
        <v>10989</v>
      </c>
      <c r="C2723" s="11" t="s">
        <v>10990</v>
      </c>
      <c r="D2723" s="14" t="s">
        <v>10991</v>
      </c>
    </row>
    <row r="2724" spans="1:4" ht="15" customHeight="1" x14ac:dyDescent="0.4">
      <c r="A2724" s="11" t="s">
        <v>10992</v>
      </c>
      <c r="B2724" s="11" t="s">
        <v>10993</v>
      </c>
      <c r="C2724" s="11" t="s">
        <v>10994</v>
      </c>
      <c r="D2724" s="14" t="s">
        <v>10995</v>
      </c>
    </row>
    <row r="2725" spans="1:4" ht="15" customHeight="1" x14ac:dyDescent="0.4">
      <c r="A2725" s="11" t="s">
        <v>10996</v>
      </c>
      <c r="B2725" s="11" t="s">
        <v>10997</v>
      </c>
      <c r="C2725" s="11" t="s">
        <v>10998</v>
      </c>
      <c r="D2725" s="14" t="s">
        <v>10999</v>
      </c>
    </row>
    <row r="2726" spans="1:4" ht="15" customHeight="1" x14ac:dyDescent="0.4">
      <c r="A2726" s="11" t="s">
        <v>11000</v>
      </c>
      <c r="B2726" s="11" t="s">
        <v>11001</v>
      </c>
      <c r="C2726" s="11" t="s">
        <v>11002</v>
      </c>
      <c r="D2726" s="14" t="s">
        <v>11003</v>
      </c>
    </row>
    <row r="2727" spans="1:4" ht="15" customHeight="1" x14ac:dyDescent="0.4">
      <c r="A2727" s="11" t="s">
        <v>11004</v>
      </c>
      <c r="B2727" s="11" t="s">
        <v>11005</v>
      </c>
      <c r="C2727" s="11" t="s">
        <v>11006</v>
      </c>
      <c r="D2727" s="14" t="s">
        <v>11007</v>
      </c>
    </row>
    <row r="2728" spans="1:4" ht="15" customHeight="1" x14ac:dyDescent="0.4">
      <c r="A2728" s="11" t="s">
        <v>11008</v>
      </c>
      <c r="B2728" s="11" t="s">
        <v>11009</v>
      </c>
      <c r="C2728" s="11" t="s">
        <v>11010</v>
      </c>
      <c r="D2728" s="14" t="s">
        <v>11011</v>
      </c>
    </row>
    <row r="2729" spans="1:4" ht="15" customHeight="1" x14ac:dyDescent="0.4">
      <c r="A2729" s="11" t="s">
        <v>11012</v>
      </c>
      <c r="B2729" s="11" t="s">
        <v>11013</v>
      </c>
      <c r="C2729" s="11" t="s">
        <v>11014</v>
      </c>
      <c r="D2729" s="14" t="s">
        <v>11015</v>
      </c>
    </row>
    <row r="2730" spans="1:4" ht="15" customHeight="1" x14ac:dyDescent="0.4">
      <c r="A2730" s="11" t="s">
        <v>11016</v>
      </c>
      <c r="B2730" s="11" t="s">
        <v>11017</v>
      </c>
      <c r="C2730" s="11" t="s">
        <v>11018</v>
      </c>
      <c r="D2730" s="14" t="s">
        <v>11019</v>
      </c>
    </row>
    <row r="2731" spans="1:4" ht="15" customHeight="1" x14ac:dyDescent="0.4">
      <c r="A2731" s="11" t="s">
        <v>11020</v>
      </c>
      <c r="B2731" s="11" t="s">
        <v>11021</v>
      </c>
      <c r="C2731" s="11" t="s">
        <v>11022</v>
      </c>
      <c r="D2731" s="14" t="s">
        <v>11023</v>
      </c>
    </row>
    <row r="2732" spans="1:4" ht="15" customHeight="1" x14ac:dyDescent="0.4">
      <c r="A2732" s="11" t="s">
        <v>11024</v>
      </c>
      <c r="B2732" s="11" t="s">
        <v>11025</v>
      </c>
      <c r="C2732" s="11" t="s">
        <v>11026</v>
      </c>
      <c r="D2732" s="14" t="s">
        <v>11027</v>
      </c>
    </row>
    <row r="2733" spans="1:4" ht="15" customHeight="1" x14ac:dyDescent="0.4">
      <c r="A2733" s="11" t="s">
        <v>11028</v>
      </c>
      <c r="B2733" s="11" t="s">
        <v>11029</v>
      </c>
      <c r="C2733" s="11" t="s">
        <v>11030</v>
      </c>
      <c r="D2733" s="14" t="s">
        <v>11031</v>
      </c>
    </row>
    <row r="2734" spans="1:4" ht="15" customHeight="1" x14ac:dyDescent="0.4">
      <c r="A2734" s="11" t="s">
        <v>11032</v>
      </c>
      <c r="B2734" s="11" t="s">
        <v>11033</v>
      </c>
      <c r="C2734" s="11" t="s">
        <v>11034</v>
      </c>
      <c r="D2734" s="14" t="s">
        <v>11035</v>
      </c>
    </row>
    <row r="2735" spans="1:4" ht="15" customHeight="1" x14ac:dyDescent="0.4">
      <c r="A2735" s="11" t="s">
        <v>11036</v>
      </c>
      <c r="B2735" s="11" t="s">
        <v>11037</v>
      </c>
      <c r="C2735" s="11" t="s">
        <v>11038</v>
      </c>
      <c r="D2735" s="14" t="s">
        <v>11039</v>
      </c>
    </row>
    <row r="2736" spans="1:4" ht="15" customHeight="1" x14ac:dyDescent="0.4">
      <c r="A2736" s="11" t="s">
        <v>11040</v>
      </c>
      <c r="B2736" s="11" t="s">
        <v>11041</v>
      </c>
      <c r="C2736" s="11" t="s">
        <v>11042</v>
      </c>
      <c r="D2736" s="14" t="s">
        <v>11043</v>
      </c>
    </row>
    <row r="2737" spans="1:4" ht="15" customHeight="1" x14ac:dyDescent="0.4">
      <c r="A2737" s="11" t="s">
        <v>11044</v>
      </c>
      <c r="B2737" s="11" t="s">
        <v>11045</v>
      </c>
      <c r="C2737" s="11" t="s">
        <v>11046</v>
      </c>
      <c r="D2737" s="14" t="s">
        <v>11047</v>
      </c>
    </row>
    <row r="2738" spans="1:4" ht="15" customHeight="1" x14ac:dyDescent="0.4">
      <c r="A2738" s="11" t="s">
        <v>11048</v>
      </c>
      <c r="B2738" s="11" t="s">
        <v>11049</v>
      </c>
      <c r="C2738" s="11" t="s">
        <v>11050</v>
      </c>
      <c r="D2738" s="14" t="s">
        <v>11051</v>
      </c>
    </row>
    <row r="2739" spans="1:4" ht="15" customHeight="1" x14ac:dyDescent="0.4">
      <c r="A2739" s="11" t="s">
        <v>11052</v>
      </c>
      <c r="B2739" s="11" t="s">
        <v>11053</v>
      </c>
      <c r="C2739" s="11" t="s">
        <v>11054</v>
      </c>
      <c r="D2739" s="14" t="s">
        <v>11055</v>
      </c>
    </row>
    <row r="2740" spans="1:4" ht="15" customHeight="1" x14ac:dyDescent="0.4">
      <c r="A2740" s="11" t="s">
        <v>11056</v>
      </c>
      <c r="B2740" s="11" t="s">
        <v>11057</v>
      </c>
      <c r="C2740" s="11" t="s">
        <v>11058</v>
      </c>
      <c r="D2740" s="14" t="s">
        <v>11059</v>
      </c>
    </row>
    <row r="2741" spans="1:4" ht="15" customHeight="1" x14ac:dyDescent="0.4">
      <c r="A2741" s="11" t="s">
        <v>11060</v>
      </c>
      <c r="B2741" s="11" t="s">
        <v>11061</v>
      </c>
      <c r="C2741" s="11" t="s">
        <v>11062</v>
      </c>
      <c r="D2741" s="14" t="s">
        <v>11063</v>
      </c>
    </row>
    <row r="2742" spans="1:4" ht="15" customHeight="1" x14ac:dyDescent="0.4">
      <c r="A2742" s="11" t="s">
        <v>11064</v>
      </c>
      <c r="B2742" s="11" t="s">
        <v>11065</v>
      </c>
      <c r="C2742" s="11" t="s">
        <v>11066</v>
      </c>
      <c r="D2742" s="14" t="s">
        <v>11067</v>
      </c>
    </row>
    <row r="2743" spans="1:4" ht="15" customHeight="1" x14ac:dyDescent="0.4">
      <c r="A2743" s="11" t="s">
        <v>11068</v>
      </c>
      <c r="B2743" s="11" t="s">
        <v>11069</v>
      </c>
      <c r="C2743" s="11" t="s">
        <v>11070</v>
      </c>
      <c r="D2743" s="14" t="s">
        <v>11071</v>
      </c>
    </row>
    <row r="2744" spans="1:4" ht="15" customHeight="1" x14ac:dyDescent="0.4">
      <c r="A2744" s="11" t="s">
        <v>11072</v>
      </c>
      <c r="B2744" s="11" t="s">
        <v>11073</v>
      </c>
      <c r="C2744" s="11" t="s">
        <v>11074</v>
      </c>
      <c r="D2744" s="14" t="s">
        <v>11075</v>
      </c>
    </row>
    <row r="2745" spans="1:4" ht="15" customHeight="1" x14ac:dyDescent="0.4">
      <c r="A2745" s="11" t="s">
        <v>11076</v>
      </c>
      <c r="B2745" s="11" t="s">
        <v>11077</v>
      </c>
      <c r="C2745" s="11" t="s">
        <v>11078</v>
      </c>
      <c r="D2745" s="14" t="s">
        <v>11079</v>
      </c>
    </row>
    <row r="2746" spans="1:4" ht="15" customHeight="1" x14ac:dyDescent="0.4">
      <c r="A2746" s="11" t="s">
        <v>11080</v>
      </c>
      <c r="B2746" s="11" t="s">
        <v>11081</v>
      </c>
      <c r="C2746" s="11" t="s">
        <v>11082</v>
      </c>
      <c r="D2746" s="14" t="s">
        <v>11083</v>
      </c>
    </row>
    <row r="2747" spans="1:4" ht="15" customHeight="1" x14ac:dyDescent="0.4">
      <c r="A2747" s="11" t="s">
        <v>11084</v>
      </c>
      <c r="B2747" s="11" t="s">
        <v>11085</v>
      </c>
      <c r="C2747" s="11" t="s">
        <v>11086</v>
      </c>
      <c r="D2747" s="14" t="s">
        <v>11087</v>
      </c>
    </row>
    <row r="2748" spans="1:4" ht="15" customHeight="1" x14ac:dyDescent="0.4">
      <c r="A2748" s="11" t="s">
        <v>11088</v>
      </c>
      <c r="B2748" s="11" t="s">
        <v>11089</v>
      </c>
      <c r="C2748" s="11" t="s">
        <v>11090</v>
      </c>
      <c r="D2748" s="14" t="s">
        <v>11091</v>
      </c>
    </row>
    <row r="2749" spans="1:4" ht="15" customHeight="1" x14ac:dyDescent="0.4">
      <c r="A2749" s="11" t="s">
        <v>11092</v>
      </c>
      <c r="B2749" s="11" t="s">
        <v>11093</v>
      </c>
      <c r="C2749" s="11" t="s">
        <v>11094</v>
      </c>
      <c r="D2749" s="14" t="s">
        <v>11095</v>
      </c>
    </row>
    <row r="2750" spans="1:4" ht="15" customHeight="1" x14ac:dyDescent="0.4">
      <c r="A2750" s="11" t="s">
        <v>11096</v>
      </c>
      <c r="B2750" s="11" t="s">
        <v>11097</v>
      </c>
      <c r="C2750" s="11" t="s">
        <v>11098</v>
      </c>
      <c r="D2750" s="14" t="s">
        <v>11099</v>
      </c>
    </row>
    <row r="2751" spans="1:4" ht="15" customHeight="1" x14ac:dyDescent="0.4">
      <c r="A2751" s="11" t="s">
        <v>11100</v>
      </c>
      <c r="B2751" s="11" t="s">
        <v>11101</v>
      </c>
      <c r="C2751" s="11" t="s">
        <v>11102</v>
      </c>
      <c r="D2751" s="14" t="s">
        <v>11103</v>
      </c>
    </row>
    <row r="2752" spans="1:4" ht="15" customHeight="1" x14ac:dyDescent="0.4">
      <c r="A2752" s="11" t="s">
        <v>11104</v>
      </c>
      <c r="B2752" s="11" t="s">
        <v>11105</v>
      </c>
      <c r="C2752" s="11" t="s">
        <v>11106</v>
      </c>
      <c r="D2752" s="14" t="s">
        <v>11107</v>
      </c>
    </row>
    <row r="2753" spans="1:4" ht="15" customHeight="1" x14ac:dyDescent="0.4">
      <c r="A2753" s="11" t="s">
        <v>11108</v>
      </c>
      <c r="B2753" s="11" t="s">
        <v>11109</v>
      </c>
      <c r="C2753" s="11" t="s">
        <v>11110</v>
      </c>
      <c r="D2753" s="14" t="s">
        <v>11111</v>
      </c>
    </row>
    <row r="2754" spans="1:4" ht="15" customHeight="1" x14ac:dyDescent="0.4">
      <c r="A2754" s="11" t="s">
        <v>11112</v>
      </c>
      <c r="B2754" s="11" t="s">
        <v>11113</v>
      </c>
      <c r="C2754" s="11" t="s">
        <v>11114</v>
      </c>
      <c r="D2754" s="14" t="s">
        <v>11115</v>
      </c>
    </row>
    <row r="2755" spans="1:4" ht="15" customHeight="1" x14ac:dyDescent="0.4">
      <c r="A2755" s="11" t="s">
        <v>11116</v>
      </c>
      <c r="B2755" s="11" t="s">
        <v>11117</v>
      </c>
      <c r="C2755" s="11" t="s">
        <v>11118</v>
      </c>
      <c r="D2755" s="14" t="s">
        <v>11119</v>
      </c>
    </row>
    <row r="2756" spans="1:4" ht="15" customHeight="1" x14ac:dyDescent="0.4">
      <c r="A2756" s="11" t="s">
        <v>11120</v>
      </c>
      <c r="B2756" s="11" t="s">
        <v>11121</v>
      </c>
      <c r="C2756" s="11" t="s">
        <v>11122</v>
      </c>
      <c r="D2756" s="14" t="s">
        <v>11123</v>
      </c>
    </row>
    <row r="2757" spans="1:4" ht="15" customHeight="1" x14ac:dyDescent="0.4">
      <c r="A2757" s="11" t="s">
        <v>11124</v>
      </c>
      <c r="B2757" s="11" t="s">
        <v>11125</v>
      </c>
      <c r="C2757" s="11" t="s">
        <v>11126</v>
      </c>
      <c r="D2757" s="14" t="s">
        <v>11127</v>
      </c>
    </row>
    <row r="2758" spans="1:4" ht="15" customHeight="1" x14ac:dyDescent="0.4">
      <c r="A2758" s="11" t="s">
        <v>11128</v>
      </c>
      <c r="B2758" s="11" t="s">
        <v>11129</v>
      </c>
      <c r="C2758" s="11" t="s">
        <v>11130</v>
      </c>
      <c r="D2758" s="14" t="s">
        <v>11131</v>
      </c>
    </row>
    <row r="2759" spans="1:4" ht="15" customHeight="1" x14ac:dyDescent="0.4">
      <c r="A2759" s="11" t="s">
        <v>11132</v>
      </c>
      <c r="B2759" s="11" t="s">
        <v>11133</v>
      </c>
      <c r="C2759" s="11" t="s">
        <v>11134</v>
      </c>
      <c r="D2759" s="14" t="s">
        <v>11135</v>
      </c>
    </row>
    <row r="2760" spans="1:4" ht="15" customHeight="1" x14ac:dyDescent="0.4">
      <c r="A2760" s="11" t="s">
        <v>11136</v>
      </c>
      <c r="B2760" s="11" t="s">
        <v>11137</v>
      </c>
      <c r="C2760" s="11" t="s">
        <v>11138</v>
      </c>
      <c r="D2760" s="14" t="s">
        <v>11139</v>
      </c>
    </row>
    <row r="2761" spans="1:4" ht="15" customHeight="1" x14ac:dyDescent="0.4">
      <c r="A2761" s="11" t="s">
        <v>11140</v>
      </c>
      <c r="B2761" s="11" t="s">
        <v>11141</v>
      </c>
      <c r="C2761" s="11" t="s">
        <v>11142</v>
      </c>
      <c r="D2761" s="14" t="s">
        <v>11143</v>
      </c>
    </row>
    <row r="2762" spans="1:4" ht="15" customHeight="1" x14ac:dyDescent="0.4">
      <c r="A2762" s="11" t="s">
        <v>11144</v>
      </c>
      <c r="B2762" s="11" t="s">
        <v>11145</v>
      </c>
      <c r="C2762" s="11" t="s">
        <v>11146</v>
      </c>
      <c r="D2762" s="14" t="s">
        <v>11147</v>
      </c>
    </row>
    <row r="2763" spans="1:4" ht="15" customHeight="1" x14ac:dyDescent="0.4">
      <c r="A2763" s="11" t="s">
        <v>11148</v>
      </c>
      <c r="B2763" s="11" t="s">
        <v>11149</v>
      </c>
      <c r="C2763" s="11" t="s">
        <v>11150</v>
      </c>
      <c r="D2763" s="14" t="s">
        <v>11151</v>
      </c>
    </row>
    <row r="2764" spans="1:4" ht="15" customHeight="1" x14ac:dyDescent="0.4">
      <c r="A2764" s="11" t="s">
        <v>11152</v>
      </c>
      <c r="B2764" s="11" t="s">
        <v>11153</v>
      </c>
      <c r="C2764" s="11" t="s">
        <v>11154</v>
      </c>
      <c r="D2764" s="14" t="s">
        <v>11155</v>
      </c>
    </row>
    <row r="2765" spans="1:4" ht="15" customHeight="1" x14ac:dyDescent="0.4">
      <c r="A2765" s="11" t="s">
        <v>11156</v>
      </c>
      <c r="B2765" s="11" t="s">
        <v>11157</v>
      </c>
      <c r="C2765" s="11" t="s">
        <v>11158</v>
      </c>
      <c r="D2765" s="14" t="s">
        <v>11159</v>
      </c>
    </row>
    <row r="2766" spans="1:4" ht="15" customHeight="1" x14ac:dyDescent="0.4">
      <c r="A2766" s="11" t="s">
        <v>11160</v>
      </c>
      <c r="B2766" s="11" t="s">
        <v>11161</v>
      </c>
      <c r="C2766" s="11" t="s">
        <v>11162</v>
      </c>
      <c r="D2766" s="14" t="s">
        <v>11163</v>
      </c>
    </row>
    <row r="2767" spans="1:4" ht="15" customHeight="1" x14ac:dyDescent="0.4">
      <c r="A2767" s="11" t="s">
        <v>11164</v>
      </c>
      <c r="B2767" s="11" t="s">
        <v>11165</v>
      </c>
      <c r="C2767" s="11" t="s">
        <v>11166</v>
      </c>
      <c r="D2767" s="14" t="s">
        <v>11167</v>
      </c>
    </row>
    <row r="2768" spans="1:4" ht="15" customHeight="1" x14ac:dyDescent="0.4">
      <c r="A2768" s="11" t="s">
        <v>11168</v>
      </c>
      <c r="B2768" s="11" t="s">
        <v>11169</v>
      </c>
      <c r="C2768" s="11" t="s">
        <v>11170</v>
      </c>
      <c r="D2768" s="14" t="s">
        <v>11171</v>
      </c>
    </row>
    <row r="2769" spans="1:4" ht="15" customHeight="1" x14ac:dyDescent="0.4">
      <c r="A2769" s="11" t="s">
        <v>11172</v>
      </c>
      <c r="B2769" s="11" t="s">
        <v>11173</v>
      </c>
      <c r="C2769" s="11" t="s">
        <v>11174</v>
      </c>
      <c r="D2769" s="14" t="s">
        <v>11175</v>
      </c>
    </row>
    <row r="2770" spans="1:4" ht="15" customHeight="1" x14ac:dyDescent="0.4">
      <c r="A2770" s="11" t="s">
        <v>11176</v>
      </c>
      <c r="B2770" s="11" t="s">
        <v>11177</v>
      </c>
      <c r="C2770" s="11" t="s">
        <v>11178</v>
      </c>
      <c r="D2770" s="14" t="s">
        <v>11179</v>
      </c>
    </row>
    <row r="2771" spans="1:4" ht="15" customHeight="1" x14ac:dyDescent="0.4">
      <c r="A2771" s="11" t="s">
        <v>11180</v>
      </c>
      <c r="B2771" s="11" t="s">
        <v>11181</v>
      </c>
      <c r="C2771" s="11" t="s">
        <v>11182</v>
      </c>
      <c r="D2771" s="14" t="s">
        <v>11183</v>
      </c>
    </row>
    <row r="2772" spans="1:4" ht="15" customHeight="1" x14ac:dyDescent="0.4">
      <c r="A2772" s="11" t="s">
        <v>11184</v>
      </c>
      <c r="B2772" s="11" t="s">
        <v>11185</v>
      </c>
      <c r="C2772" s="11" t="s">
        <v>11186</v>
      </c>
      <c r="D2772" s="14" t="s">
        <v>11187</v>
      </c>
    </row>
    <row r="2773" spans="1:4" ht="15" customHeight="1" x14ac:dyDescent="0.4">
      <c r="A2773" s="11" t="s">
        <v>11188</v>
      </c>
      <c r="B2773" s="11" t="s">
        <v>11189</v>
      </c>
      <c r="C2773" s="11" t="s">
        <v>11190</v>
      </c>
      <c r="D2773" s="14" t="s">
        <v>11191</v>
      </c>
    </row>
    <row r="2774" spans="1:4" ht="15" customHeight="1" x14ac:dyDescent="0.4">
      <c r="A2774" s="11" t="s">
        <v>11192</v>
      </c>
      <c r="B2774" s="11" t="s">
        <v>11193</v>
      </c>
      <c r="C2774" s="11" t="s">
        <v>11194</v>
      </c>
      <c r="D2774" s="14" t="s">
        <v>11195</v>
      </c>
    </row>
    <row r="2775" spans="1:4" ht="15" customHeight="1" x14ac:dyDescent="0.4">
      <c r="A2775" s="11" t="s">
        <v>11196</v>
      </c>
      <c r="B2775" s="11" t="s">
        <v>11197</v>
      </c>
      <c r="C2775" s="11" t="s">
        <v>11198</v>
      </c>
      <c r="D2775" s="14" t="s">
        <v>11195</v>
      </c>
    </row>
    <row r="2776" spans="1:4" ht="15" customHeight="1" x14ac:dyDescent="0.4">
      <c r="A2776" s="11" t="s">
        <v>11199</v>
      </c>
      <c r="B2776" s="11" t="s">
        <v>11200</v>
      </c>
      <c r="C2776" s="11" t="s">
        <v>11201</v>
      </c>
      <c r="D2776" s="14" t="s">
        <v>11202</v>
      </c>
    </row>
    <row r="2777" spans="1:4" ht="15" customHeight="1" x14ac:dyDescent="0.4">
      <c r="A2777" s="11" t="s">
        <v>11203</v>
      </c>
      <c r="B2777" s="11" t="s">
        <v>11204</v>
      </c>
      <c r="C2777" s="11" t="s">
        <v>11205</v>
      </c>
      <c r="D2777" s="14" t="s">
        <v>11206</v>
      </c>
    </row>
    <row r="2778" spans="1:4" ht="15" customHeight="1" x14ac:dyDescent="0.4">
      <c r="A2778" s="11" t="s">
        <v>11207</v>
      </c>
      <c r="B2778" s="11" t="s">
        <v>11208</v>
      </c>
      <c r="C2778" s="11" t="s">
        <v>11209</v>
      </c>
      <c r="D2778" s="14" t="s">
        <v>11210</v>
      </c>
    </row>
    <row r="2779" spans="1:4" ht="15" customHeight="1" x14ac:dyDescent="0.4">
      <c r="A2779" s="11" t="s">
        <v>11211</v>
      </c>
      <c r="B2779" s="11" t="s">
        <v>11212</v>
      </c>
      <c r="C2779" s="11" t="s">
        <v>11213</v>
      </c>
      <c r="D2779" s="14" t="s">
        <v>11210</v>
      </c>
    </row>
    <row r="2780" spans="1:4" ht="15" customHeight="1" x14ac:dyDescent="0.4">
      <c r="A2780" s="11" t="s">
        <v>11214</v>
      </c>
      <c r="B2780" s="11" t="s">
        <v>11215</v>
      </c>
      <c r="C2780" s="11" t="s">
        <v>11216</v>
      </c>
      <c r="D2780" s="14" t="s">
        <v>11217</v>
      </c>
    </row>
    <row r="2781" spans="1:4" ht="15" customHeight="1" x14ac:dyDescent="0.4">
      <c r="A2781" s="11" t="s">
        <v>11218</v>
      </c>
      <c r="B2781" s="11" t="s">
        <v>11219</v>
      </c>
      <c r="C2781" s="11" t="s">
        <v>11220</v>
      </c>
      <c r="D2781" s="14" t="s">
        <v>11221</v>
      </c>
    </row>
    <row r="2782" spans="1:4" ht="15" customHeight="1" x14ac:dyDescent="0.4">
      <c r="A2782" s="11" t="s">
        <v>11222</v>
      </c>
      <c r="B2782" s="11" t="s">
        <v>11223</v>
      </c>
      <c r="C2782" s="11" t="s">
        <v>11224</v>
      </c>
      <c r="D2782" s="14" t="s">
        <v>11225</v>
      </c>
    </row>
    <row r="2783" spans="1:4" ht="15" customHeight="1" x14ac:dyDescent="0.4">
      <c r="A2783" s="11" t="s">
        <v>11226</v>
      </c>
      <c r="B2783" s="11" t="s">
        <v>11227</v>
      </c>
      <c r="C2783" s="11" t="s">
        <v>11228</v>
      </c>
      <c r="D2783" s="14" t="s">
        <v>11225</v>
      </c>
    </row>
    <row r="2784" spans="1:4" ht="15" customHeight="1" x14ac:dyDescent="0.4">
      <c r="A2784" s="11" t="s">
        <v>11229</v>
      </c>
      <c r="B2784" s="11" t="s">
        <v>11230</v>
      </c>
      <c r="C2784" s="11" t="s">
        <v>11231</v>
      </c>
      <c r="D2784" s="14" t="s">
        <v>11232</v>
      </c>
    </row>
    <row r="2785" spans="1:4" ht="15" customHeight="1" x14ac:dyDescent="0.4">
      <c r="A2785" s="11" t="s">
        <v>11233</v>
      </c>
      <c r="B2785" s="11" t="s">
        <v>11234</v>
      </c>
      <c r="C2785" s="11" t="s">
        <v>11235</v>
      </c>
      <c r="D2785" s="14" t="s">
        <v>11236</v>
      </c>
    </row>
    <row r="2786" spans="1:4" ht="15" customHeight="1" x14ac:dyDescent="0.4">
      <c r="A2786" s="11" t="s">
        <v>11237</v>
      </c>
      <c r="B2786" s="11" t="s">
        <v>11238</v>
      </c>
      <c r="C2786" s="11" t="s">
        <v>11239</v>
      </c>
      <c r="D2786" s="14" t="s">
        <v>11240</v>
      </c>
    </row>
    <row r="2787" spans="1:4" ht="15" customHeight="1" x14ac:dyDescent="0.4">
      <c r="A2787" s="11" t="s">
        <v>11241</v>
      </c>
      <c r="B2787" s="11" t="s">
        <v>11242</v>
      </c>
      <c r="C2787" s="11" t="s">
        <v>11243</v>
      </c>
      <c r="D2787" s="14" t="s">
        <v>11244</v>
      </c>
    </row>
    <row r="2788" spans="1:4" ht="15" customHeight="1" x14ac:dyDescent="0.4">
      <c r="A2788" s="11" t="s">
        <v>11245</v>
      </c>
      <c r="B2788" s="11" t="s">
        <v>11246</v>
      </c>
      <c r="C2788" s="11" t="s">
        <v>11247</v>
      </c>
      <c r="D2788" s="14" t="s">
        <v>11248</v>
      </c>
    </row>
    <row r="2789" spans="1:4" ht="15" customHeight="1" x14ac:dyDescent="0.4">
      <c r="A2789" s="11" t="s">
        <v>11249</v>
      </c>
      <c r="B2789" s="11" t="s">
        <v>11250</v>
      </c>
      <c r="C2789" s="11" t="s">
        <v>11251</v>
      </c>
      <c r="D2789" s="14" t="s">
        <v>11252</v>
      </c>
    </row>
    <row r="2790" spans="1:4" ht="15" customHeight="1" x14ac:dyDescent="0.4">
      <c r="A2790" s="11" t="s">
        <v>11253</v>
      </c>
      <c r="B2790" s="11" t="s">
        <v>11254</v>
      </c>
      <c r="C2790" s="11" t="s">
        <v>11255</v>
      </c>
      <c r="D2790" s="14" t="s">
        <v>11256</v>
      </c>
    </row>
    <row r="2791" spans="1:4" ht="15" customHeight="1" x14ac:dyDescent="0.4">
      <c r="A2791" s="11" t="s">
        <v>11257</v>
      </c>
      <c r="B2791" s="11" t="s">
        <v>11258</v>
      </c>
      <c r="C2791" s="11" t="s">
        <v>11259</v>
      </c>
      <c r="D2791" s="14" t="s">
        <v>11260</v>
      </c>
    </row>
    <row r="2792" spans="1:4" ht="15" customHeight="1" x14ac:dyDescent="0.4">
      <c r="A2792" s="11" t="s">
        <v>11261</v>
      </c>
      <c r="B2792" s="11" t="s">
        <v>11262</v>
      </c>
      <c r="C2792" s="11" t="s">
        <v>11263</v>
      </c>
      <c r="D2792" s="14" t="s">
        <v>11264</v>
      </c>
    </row>
    <row r="2793" spans="1:4" ht="15" customHeight="1" x14ac:dyDescent="0.4">
      <c r="A2793" s="11" t="s">
        <v>11265</v>
      </c>
      <c r="B2793" s="11" t="s">
        <v>11266</v>
      </c>
      <c r="C2793" s="11" t="s">
        <v>11267</v>
      </c>
      <c r="D2793" s="14" t="s">
        <v>11268</v>
      </c>
    </row>
    <row r="2794" spans="1:4" ht="15" customHeight="1" x14ac:dyDescent="0.4">
      <c r="A2794" s="11" t="s">
        <v>11269</v>
      </c>
      <c r="B2794" s="11" t="s">
        <v>11270</v>
      </c>
      <c r="C2794" s="11" t="s">
        <v>11271</v>
      </c>
      <c r="D2794" s="14" t="s">
        <v>11272</v>
      </c>
    </row>
    <row r="2795" spans="1:4" ht="15" customHeight="1" x14ac:dyDescent="0.4">
      <c r="A2795" s="11" t="s">
        <v>11273</v>
      </c>
      <c r="B2795" s="11" t="s">
        <v>11274</v>
      </c>
      <c r="C2795" s="11" t="s">
        <v>11275</v>
      </c>
      <c r="D2795" s="14" t="s">
        <v>11276</v>
      </c>
    </row>
    <row r="2796" spans="1:4" ht="15" customHeight="1" x14ac:dyDescent="0.4">
      <c r="A2796" s="11" t="s">
        <v>11277</v>
      </c>
      <c r="B2796" s="11" t="s">
        <v>11278</v>
      </c>
      <c r="C2796" s="11" t="s">
        <v>11279</v>
      </c>
      <c r="D2796" s="14" t="s">
        <v>11280</v>
      </c>
    </row>
    <row r="2797" spans="1:4" ht="15" customHeight="1" x14ac:dyDescent="0.4">
      <c r="A2797" s="11" t="s">
        <v>11281</v>
      </c>
      <c r="B2797" s="11" t="s">
        <v>11282</v>
      </c>
      <c r="C2797" s="11" t="s">
        <v>11283</v>
      </c>
      <c r="D2797" s="14" t="s">
        <v>11284</v>
      </c>
    </row>
    <row r="2798" spans="1:4" ht="15" customHeight="1" x14ac:dyDescent="0.4">
      <c r="A2798" s="11" t="s">
        <v>11285</v>
      </c>
      <c r="B2798" s="11" t="s">
        <v>11286</v>
      </c>
      <c r="C2798" s="11" t="s">
        <v>11287</v>
      </c>
      <c r="D2798" s="14" t="s">
        <v>11288</v>
      </c>
    </row>
    <row r="2799" spans="1:4" ht="15" customHeight="1" x14ac:dyDescent="0.4">
      <c r="A2799" s="11" t="s">
        <v>11289</v>
      </c>
      <c r="B2799" s="11" t="s">
        <v>11290</v>
      </c>
      <c r="C2799" s="11" t="s">
        <v>11291</v>
      </c>
      <c r="D2799" s="14" t="s">
        <v>11292</v>
      </c>
    </row>
    <row r="2800" spans="1:4" ht="15" customHeight="1" x14ac:dyDescent="0.4">
      <c r="A2800" s="11" t="s">
        <v>11293</v>
      </c>
      <c r="B2800" s="11" t="s">
        <v>11294</v>
      </c>
      <c r="C2800" s="11" t="s">
        <v>11295</v>
      </c>
      <c r="D2800" s="14" t="s">
        <v>11296</v>
      </c>
    </row>
    <row r="2801" spans="1:4" ht="15" customHeight="1" x14ac:dyDescent="0.4">
      <c r="A2801" s="11" t="s">
        <v>11297</v>
      </c>
      <c r="B2801" s="11" t="s">
        <v>11298</v>
      </c>
      <c r="C2801" s="11" t="s">
        <v>11299</v>
      </c>
      <c r="D2801" s="14" t="s">
        <v>11300</v>
      </c>
    </row>
    <row r="2802" spans="1:4" ht="15" customHeight="1" x14ac:dyDescent="0.4">
      <c r="A2802" s="11" t="s">
        <v>11301</v>
      </c>
      <c r="B2802" s="11" t="s">
        <v>11302</v>
      </c>
      <c r="C2802" s="11" t="s">
        <v>11303</v>
      </c>
      <c r="D2802" s="14" t="s">
        <v>11304</v>
      </c>
    </row>
    <row r="2803" spans="1:4" ht="15" customHeight="1" x14ac:dyDescent="0.4">
      <c r="A2803" s="11" t="s">
        <v>11305</v>
      </c>
      <c r="B2803" s="11" t="s">
        <v>11306</v>
      </c>
      <c r="C2803" s="11" t="s">
        <v>11307</v>
      </c>
      <c r="D2803" s="14" t="s">
        <v>11308</v>
      </c>
    </row>
    <row r="2804" spans="1:4" ht="15" customHeight="1" x14ac:dyDescent="0.4">
      <c r="A2804" s="11" t="s">
        <v>11309</v>
      </c>
      <c r="B2804" s="11" t="s">
        <v>11310</v>
      </c>
      <c r="C2804" s="11" t="s">
        <v>11311</v>
      </c>
      <c r="D2804" s="14" t="s">
        <v>11312</v>
      </c>
    </row>
    <row r="2805" spans="1:4" ht="15" customHeight="1" x14ac:dyDescent="0.4">
      <c r="A2805" s="11" t="s">
        <v>11313</v>
      </c>
      <c r="B2805" s="11" t="s">
        <v>11314</v>
      </c>
      <c r="C2805" s="11" t="s">
        <v>11315</v>
      </c>
      <c r="D2805" s="14" t="s">
        <v>11316</v>
      </c>
    </row>
    <row r="2806" spans="1:4" ht="15" customHeight="1" x14ac:dyDescent="0.4">
      <c r="A2806" s="11" t="s">
        <v>11317</v>
      </c>
      <c r="B2806" s="11" t="s">
        <v>11318</v>
      </c>
      <c r="C2806" s="11" t="s">
        <v>11319</v>
      </c>
      <c r="D2806" s="14" t="s">
        <v>11320</v>
      </c>
    </row>
    <row r="2807" spans="1:4" ht="15" customHeight="1" x14ac:dyDescent="0.4">
      <c r="A2807" s="11" t="s">
        <v>11321</v>
      </c>
      <c r="B2807" s="11" t="s">
        <v>11322</v>
      </c>
      <c r="C2807" s="11" t="s">
        <v>11323</v>
      </c>
      <c r="D2807" s="14" t="s">
        <v>11324</v>
      </c>
    </row>
    <row r="2808" spans="1:4" ht="15" customHeight="1" x14ac:dyDescent="0.4">
      <c r="A2808" s="11" t="s">
        <v>11325</v>
      </c>
      <c r="B2808" s="11" t="s">
        <v>11326</v>
      </c>
      <c r="C2808" s="11" t="s">
        <v>11327</v>
      </c>
      <c r="D2808" s="14" t="s">
        <v>11328</v>
      </c>
    </row>
    <row r="2809" spans="1:4" ht="15" customHeight="1" x14ac:dyDescent="0.4">
      <c r="A2809" s="11" t="s">
        <v>11329</v>
      </c>
      <c r="B2809" s="11" t="s">
        <v>11330</v>
      </c>
      <c r="C2809" s="11" t="s">
        <v>11331</v>
      </c>
      <c r="D2809" s="14" t="s">
        <v>11332</v>
      </c>
    </row>
    <row r="2810" spans="1:4" ht="15" customHeight="1" x14ac:dyDescent="0.4">
      <c r="A2810" s="11" t="s">
        <v>11333</v>
      </c>
      <c r="B2810" s="11" t="s">
        <v>11334</v>
      </c>
      <c r="C2810" s="11" t="s">
        <v>11335</v>
      </c>
      <c r="D2810" s="14" t="s">
        <v>11336</v>
      </c>
    </row>
    <row r="2811" spans="1:4" ht="15" customHeight="1" x14ac:dyDescent="0.4">
      <c r="A2811" s="11" t="s">
        <v>11337</v>
      </c>
      <c r="B2811" s="11" t="s">
        <v>11338</v>
      </c>
      <c r="C2811" s="11" t="s">
        <v>11339</v>
      </c>
      <c r="D2811" s="14" t="s">
        <v>11340</v>
      </c>
    </row>
    <row r="2812" spans="1:4" ht="15" customHeight="1" x14ac:dyDescent="0.4">
      <c r="A2812" s="11" t="s">
        <v>11341</v>
      </c>
      <c r="B2812" s="11" t="s">
        <v>11342</v>
      </c>
      <c r="C2812" s="11" t="s">
        <v>11343</v>
      </c>
      <c r="D2812" s="14" t="s">
        <v>11344</v>
      </c>
    </row>
    <row r="2813" spans="1:4" ht="15" customHeight="1" x14ac:dyDescent="0.4">
      <c r="A2813" s="11" t="s">
        <v>11345</v>
      </c>
      <c r="B2813" s="11" t="s">
        <v>11346</v>
      </c>
      <c r="C2813" s="11" t="s">
        <v>11347</v>
      </c>
      <c r="D2813" s="14" t="s">
        <v>11348</v>
      </c>
    </row>
    <row r="2814" spans="1:4" ht="15" customHeight="1" x14ac:dyDescent="0.4">
      <c r="A2814" s="11" t="s">
        <v>11349</v>
      </c>
      <c r="B2814" s="11" t="s">
        <v>11350</v>
      </c>
      <c r="C2814" s="11" t="s">
        <v>11351</v>
      </c>
      <c r="D2814" s="14" t="s">
        <v>11352</v>
      </c>
    </row>
    <row r="2815" spans="1:4" ht="15" customHeight="1" x14ac:dyDescent="0.4">
      <c r="A2815" s="11" t="s">
        <v>11353</v>
      </c>
      <c r="B2815" s="11" t="s">
        <v>11354</v>
      </c>
      <c r="C2815" s="11" t="s">
        <v>11355</v>
      </c>
      <c r="D2815" s="14" t="s">
        <v>11356</v>
      </c>
    </row>
    <row r="2816" spans="1:4" ht="15" customHeight="1" x14ac:dyDescent="0.4">
      <c r="A2816" s="11" t="s">
        <v>11357</v>
      </c>
      <c r="B2816" s="11" t="s">
        <v>11358</v>
      </c>
      <c r="C2816" s="11" t="s">
        <v>11359</v>
      </c>
      <c r="D2816" s="14" t="s">
        <v>11360</v>
      </c>
    </row>
    <row r="2817" spans="1:4" ht="15" customHeight="1" x14ac:dyDescent="0.4">
      <c r="A2817" s="11" t="s">
        <v>11361</v>
      </c>
      <c r="B2817" s="11" t="s">
        <v>11362</v>
      </c>
      <c r="C2817" s="11" t="s">
        <v>11363</v>
      </c>
      <c r="D2817" s="14" t="s">
        <v>11364</v>
      </c>
    </row>
    <row r="2818" spans="1:4" ht="15" customHeight="1" x14ac:dyDescent="0.4">
      <c r="A2818" s="11" t="s">
        <v>11365</v>
      </c>
      <c r="B2818" s="11" t="s">
        <v>11366</v>
      </c>
      <c r="C2818" s="11" t="s">
        <v>11367</v>
      </c>
      <c r="D2818" s="14" t="s">
        <v>11368</v>
      </c>
    </row>
    <row r="2819" spans="1:4" ht="15" customHeight="1" x14ac:dyDescent="0.4">
      <c r="A2819" s="11" t="s">
        <v>11369</v>
      </c>
      <c r="B2819" s="11" t="s">
        <v>11370</v>
      </c>
      <c r="C2819" s="11" t="s">
        <v>11371</v>
      </c>
      <c r="D2819" s="14" t="s">
        <v>11372</v>
      </c>
    </row>
    <row r="2820" spans="1:4" ht="15" customHeight="1" x14ac:dyDescent="0.4">
      <c r="A2820" s="11" t="s">
        <v>11373</v>
      </c>
      <c r="B2820" s="11" t="s">
        <v>11374</v>
      </c>
      <c r="C2820" s="11" t="s">
        <v>11375</v>
      </c>
      <c r="D2820" s="14" t="s">
        <v>11376</v>
      </c>
    </row>
    <row r="2821" spans="1:4" ht="15" customHeight="1" x14ac:dyDescent="0.4">
      <c r="A2821" s="11" t="s">
        <v>11377</v>
      </c>
      <c r="B2821" s="11" t="s">
        <v>11378</v>
      </c>
      <c r="C2821" s="11" t="s">
        <v>11379</v>
      </c>
      <c r="D2821" s="14" t="s">
        <v>11380</v>
      </c>
    </row>
    <row r="2822" spans="1:4" ht="15" customHeight="1" x14ac:dyDescent="0.4">
      <c r="A2822" s="11" t="s">
        <v>11381</v>
      </c>
      <c r="B2822" s="11" t="s">
        <v>11382</v>
      </c>
      <c r="C2822" s="11" t="s">
        <v>11383</v>
      </c>
      <c r="D2822" s="14" t="s">
        <v>11384</v>
      </c>
    </row>
    <row r="2823" spans="1:4" ht="15" customHeight="1" x14ac:dyDescent="0.4">
      <c r="A2823" s="11" t="s">
        <v>11385</v>
      </c>
      <c r="B2823" s="11" t="s">
        <v>11386</v>
      </c>
      <c r="C2823" s="11" t="s">
        <v>11387</v>
      </c>
      <c r="D2823" s="14" t="s">
        <v>11384</v>
      </c>
    </row>
    <row r="2824" spans="1:4" ht="15" customHeight="1" x14ac:dyDescent="0.4">
      <c r="A2824" s="11" t="s">
        <v>11388</v>
      </c>
      <c r="B2824" s="11" t="s">
        <v>11389</v>
      </c>
      <c r="C2824" s="11" t="s">
        <v>11390</v>
      </c>
      <c r="D2824" s="14" t="s">
        <v>11391</v>
      </c>
    </row>
    <row r="2825" spans="1:4" ht="15" customHeight="1" x14ac:dyDescent="0.4">
      <c r="A2825" s="11" t="s">
        <v>11392</v>
      </c>
      <c r="B2825" s="11" t="s">
        <v>11393</v>
      </c>
      <c r="C2825" s="11" t="s">
        <v>11394</v>
      </c>
      <c r="D2825" s="14" t="s">
        <v>11395</v>
      </c>
    </row>
    <row r="2826" spans="1:4" ht="15" customHeight="1" x14ac:dyDescent="0.4">
      <c r="A2826" s="11" t="s">
        <v>11396</v>
      </c>
      <c r="B2826" s="11" t="s">
        <v>11397</v>
      </c>
      <c r="C2826" s="11" t="s">
        <v>11398</v>
      </c>
      <c r="D2826" s="14" t="s">
        <v>11399</v>
      </c>
    </row>
    <row r="2827" spans="1:4" ht="15" customHeight="1" x14ac:dyDescent="0.4">
      <c r="A2827" s="11" t="s">
        <v>11400</v>
      </c>
      <c r="B2827" s="11" t="s">
        <v>11401</v>
      </c>
      <c r="C2827" s="11" t="s">
        <v>11402</v>
      </c>
      <c r="D2827" s="14" t="s">
        <v>11403</v>
      </c>
    </row>
    <row r="2828" spans="1:4" ht="15" customHeight="1" x14ac:dyDescent="0.4">
      <c r="A2828" s="11" t="s">
        <v>11404</v>
      </c>
      <c r="B2828" s="11" t="s">
        <v>11405</v>
      </c>
      <c r="C2828" s="11" t="s">
        <v>11406</v>
      </c>
      <c r="D2828" s="14" t="s">
        <v>11407</v>
      </c>
    </row>
    <row r="2829" spans="1:4" ht="15" customHeight="1" x14ac:dyDescent="0.4">
      <c r="A2829" s="11" t="s">
        <v>11408</v>
      </c>
      <c r="B2829" s="11" t="s">
        <v>11409</v>
      </c>
      <c r="C2829" s="11" t="s">
        <v>11410</v>
      </c>
      <c r="D2829" s="14" t="s">
        <v>11411</v>
      </c>
    </row>
    <row r="2830" spans="1:4" ht="15" customHeight="1" x14ac:dyDescent="0.4">
      <c r="A2830" s="11" t="s">
        <v>11412</v>
      </c>
      <c r="B2830" s="11" t="s">
        <v>11413</v>
      </c>
      <c r="C2830" s="11" t="s">
        <v>11414</v>
      </c>
      <c r="D2830" s="14" t="s">
        <v>11415</v>
      </c>
    </row>
    <row r="2831" spans="1:4" ht="15" customHeight="1" x14ac:dyDescent="0.4">
      <c r="A2831" s="11" t="s">
        <v>11416</v>
      </c>
      <c r="B2831" s="11" t="s">
        <v>11417</v>
      </c>
      <c r="C2831" s="11" t="s">
        <v>11418</v>
      </c>
      <c r="D2831" s="14" t="s">
        <v>11419</v>
      </c>
    </row>
    <row r="2832" spans="1:4" ht="15" customHeight="1" x14ac:dyDescent="0.4">
      <c r="A2832" s="11" t="s">
        <v>11420</v>
      </c>
      <c r="B2832" s="11" t="s">
        <v>11421</v>
      </c>
      <c r="C2832" s="11" t="s">
        <v>11422</v>
      </c>
      <c r="D2832" s="14" t="s">
        <v>11423</v>
      </c>
    </row>
    <row r="2833" spans="1:4" ht="15" customHeight="1" x14ac:dyDescent="0.4">
      <c r="A2833" s="11" t="s">
        <v>11424</v>
      </c>
      <c r="B2833" s="11" t="s">
        <v>11425</v>
      </c>
      <c r="C2833" s="11" t="s">
        <v>11426</v>
      </c>
      <c r="D2833" s="14" t="s">
        <v>11427</v>
      </c>
    </row>
    <row r="2834" spans="1:4" ht="15" customHeight="1" x14ac:dyDescent="0.4">
      <c r="A2834" s="11" t="s">
        <v>11428</v>
      </c>
      <c r="B2834" s="11" t="s">
        <v>11429</v>
      </c>
      <c r="C2834" s="11" t="s">
        <v>11430</v>
      </c>
      <c r="D2834" s="14" t="s">
        <v>11431</v>
      </c>
    </row>
    <row r="2835" spans="1:4" ht="15" customHeight="1" x14ac:dyDescent="0.4">
      <c r="A2835" s="11" t="s">
        <v>11432</v>
      </c>
      <c r="B2835" s="11" t="s">
        <v>11433</v>
      </c>
      <c r="C2835" s="11" t="s">
        <v>11434</v>
      </c>
      <c r="D2835" s="14" t="s">
        <v>11435</v>
      </c>
    </row>
    <row r="2836" spans="1:4" ht="15" customHeight="1" x14ac:dyDescent="0.4">
      <c r="A2836" s="11" t="s">
        <v>11436</v>
      </c>
      <c r="B2836" s="11" t="s">
        <v>11437</v>
      </c>
      <c r="C2836" s="11" t="s">
        <v>11438</v>
      </c>
      <c r="D2836" s="14" t="s">
        <v>11439</v>
      </c>
    </row>
    <row r="2837" spans="1:4" ht="15" customHeight="1" x14ac:dyDescent="0.4">
      <c r="A2837" s="11" t="s">
        <v>11440</v>
      </c>
      <c r="B2837" s="11" t="s">
        <v>11441</v>
      </c>
      <c r="C2837" s="11" t="s">
        <v>11442</v>
      </c>
      <c r="D2837" s="14" t="s">
        <v>11443</v>
      </c>
    </row>
    <row r="2838" spans="1:4" ht="15" customHeight="1" x14ac:dyDescent="0.4">
      <c r="A2838" s="11" t="s">
        <v>11444</v>
      </c>
      <c r="B2838" s="11" t="s">
        <v>11445</v>
      </c>
      <c r="C2838" s="11" t="s">
        <v>11446</v>
      </c>
      <c r="D2838" s="14" t="s">
        <v>11447</v>
      </c>
    </row>
    <row r="2839" spans="1:4" ht="15" customHeight="1" x14ac:dyDescent="0.4">
      <c r="A2839" s="11" t="s">
        <v>11448</v>
      </c>
      <c r="B2839" s="11" t="s">
        <v>11449</v>
      </c>
      <c r="C2839" s="11" t="s">
        <v>11450</v>
      </c>
      <c r="D2839" s="14" t="s">
        <v>11451</v>
      </c>
    </row>
    <row r="2840" spans="1:4" ht="15" customHeight="1" x14ac:dyDescent="0.4">
      <c r="A2840" s="11" t="s">
        <v>11452</v>
      </c>
      <c r="B2840" s="11" t="s">
        <v>11453</v>
      </c>
      <c r="C2840" s="11" t="s">
        <v>11454</v>
      </c>
      <c r="D2840" s="14" t="s">
        <v>11455</v>
      </c>
    </row>
    <row r="2841" spans="1:4" ht="15" customHeight="1" x14ac:dyDescent="0.4">
      <c r="A2841" s="11" t="s">
        <v>11456</v>
      </c>
      <c r="B2841" s="11" t="s">
        <v>11457</v>
      </c>
      <c r="C2841" s="11" t="s">
        <v>11458</v>
      </c>
      <c r="D2841" s="14" t="s">
        <v>11459</v>
      </c>
    </row>
    <row r="2842" spans="1:4" ht="15" customHeight="1" x14ac:dyDescent="0.4">
      <c r="A2842" s="11" t="s">
        <v>11460</v>
      </c>
      <c r="B2842" s="11" t="s">
        <v>11461</v>
      </c>
      <c r="C2842" s="11" t="s">
        <v>11462</v>
      </c>
      <c r="D2842" s="14" t="s">
        <v>11463</v>
      </c>
    </row>
    <row r="2843" spans="1:4" ht="15" customHeight="1" x14ac:dyDescent="0.4">
      <c r="A2843" s="11" t="s">
        <v>11464</v>
      </c>
      <c r="B2843" s="11" t="s">
        <v>11465</v>
      </c>
      <c r="C2843" s="11" t="s">
        <v>11466</v>
      </c>
      <c r="D2843" s="14" t="s">
        <v>11467</v>
      </c>
    </row>
    <row r="2844" spans="1:4" ht="15" customHeight="1" x14ac:dyDescent="0.4">
      <c r="A2844" s="11" t="s">
        <v>11468</v>
      </c>
      <c r="B2844" s="11" t="s">
        <v>11469</v>
      </c>
      <c r="C2844" s="11" t="s">
        <v>11470</v>
      </c>
      <c r="D2844" s="14" t="s">
        <v>11471</v>
      </c>
    </row>
    <row r="2845" spans="1:4" ht="15" customHeight="1" x14ac:dyDescent="0.4">
      <c r="A2845" s="11" t="s">
        <v>11472</v>
      </c>
      <c r="B2845" s="11" t="s">
        <v>11473</v>
      </c>
      <c r="C2845" s="11" t="s">
        <v>11474</v>
      </c>
      <c r="D2845" s="14" t="s">
        <v>11475</v>
      </c>
    </row>
    <row r="2846" spans="1:4" ht="15" customHeight="1" x14ac:dyDescent="0.4">
      <c r="A2846" s="11" t="s">
        <v>11476</v>
      </c>
      <c r="B2846" s="11" t="s">
        <v>11477</v>
      </c>
      <c r="C2846" s="11" t="s">
        <v>11478</v>
      </c>
      <c r="D2846" s="14" t="s">
        <v>11479</v>
      </c>
    </row>
    <row r="2847" spans="1:4" ht="15" customHeight="1" x14ac:dyDescent="0.4">
      <c r="A2847" s="11" t="s">
        <v>11480</v>
      </c>
      <c r="B2847" s="11" t="s">
        <v>11481</v>
      </c>
      <c r="C2847" s="11" t="s">
        <v>11482</v>
      </c>
      <c r="D2847" s="14" t="s">
        <v>11483</v>
      </c>
    </row>
    <row r="2848" spans="1:4" ht="15" customHeight="1" x14ac:dyDescent="0.4">
      <c r="A2848" s="11" t="s">
        <v>11484</v>
      </c>
      <c r="B2848" s="11" t="s">
        <v>11485</v>
      </c>
      <c r="C2848" s="11" t="s">
        <v>11486</v>
      </c>
      <c r="D2848" s="14" t="s">
        <v>11487</v>
      </c>
    </row>
    <row r="2849" spans="1:4" ht="15" customHeight="1" x14ac:dyDescent="0.4">
      <c r="A2849" s="11" t="s">
        <v>11488</v>
      </c>
      <c r="B2849" s="11" t="s">
        <v>11489</v>
      </c>
      <c r="C2849" s="11" t="s">
        <v>11490</v>
      </c>
      <c r="D2849" s="14" t="s">
        <v>11491</v>
      </c>
    </row>
    <row r="2850" spans="1:4" ht="15" customHeight="1" x14ac:dyDescent="0.4">
      <c r="A2850" s="11" t="s">
        <v>11492</v>
      </c>
      <c r="B2850" s="11" t="s">
        <v>11493</v>
      </c>
      <c r="C2850" s="11" t="s">
        <v>11494</v>
      </c>
      <c r="D2850" s="14" t="s">
        <v>11495</v>
      </c>
    </row>
    <row r="2851" spans="1:4" ht="15" customHeight="1" x14ac:dyDescent="0.4">
      <c r="A2851" s="11" t="s">
        <v>11496</v>
      </c>
      <c r="B2851" s="11" t="s">
        <v>11497</v>
      </c>
      <c r="C2851" s="11" t="s">
        <v>11498</v>
      </c>
      <c r="D2851" s="14" t="s">
        <v>11499</v>
      </c>
    </row>
    <row r="2852" spans="1:4" ht="15" customHeight="1" x14ac:dyDescent="0.4">
      <c r="A2852" s="11" t="s">
        <v>11500</v>
      </c>
      <c r="B2852" s="11" t="s">
        <v>11501</v>
      </c>
      <c r="C2852" s="11" t="s">
        <v>11502</v>
      </c>
      <c r="D2852" s="14" t="s">
        <v>11503</v>
      </c>
    </row>
    <row r="2853" spans="1:4" ht="15" customHeight="1" x14ac:dyDescent="0.4">
      <c r="A2853" s="11" t="s">
        <v>11504</v>
      </c>
      <c r="B2853" s="11" t="s">
        <v>11505</v>
      </c>
      <c r="C2853" s="11" t="s">
        <v>11506</v>
      </c>
      <c r="D2853" s="14" t="s">
        <v>11507</v>
      </c>
    </row>
    <row r="2854" spans="1:4" ht="15" customHeight="1" x14ac:dyDescent="0.4">
      <c r="A2854" s="11" t="s">
        <v>11508</v>
      </c>
      <c r="B2854" s="11" t="s">
        <v>11509</v>
      </c>
      <c r="C2854" s="11" t="s">
        <v>11510</v>
      </c>
      <c r="D2854" s="14" t="s">
        <v>11511</v>
      </c>
    </row>
    <row r="2855" spans="1:4" ht="15" customHeight="1" x14ac:dyDescent="0.4">
      <c r="A2855" s="11" t="s">
        <v>11512</v>
      </c>
      <c r="B2855" s="11" t="s">
        <v>11513</v>
      </c>
      <c r="C2855" s="11" t="s">
        <v>11514</v>
      </c>
      <c r="D2855" s="14" t="s">
        <v>11515</v>
      </c>
    </row>
    <row r="2856" spans="1:4" ht="15" customHeight="1" x14ac:dyDescent="0.4">
      <c r="A2856" s="11" t="s">
        <v>11516</v>
      </c>
      <c r="B2856" s="11" t="s">
        <v>11517</v>
      </c>
      <c r="C2856" s="11" t="s">
        <v>11518</v>
      </c>
      <c r="D2856" s="14" t="s">
        <v>11519</v>
      </c>
    </row>
    <row r="2857" spans="1:4" ht="15" customHeight="1" x14ac:dyDescent="0.4">
      <c r="A2857" s="11" t="s">
        <v>11520</v>
      </c>
      <c r="B2857" s="11" t="s">
        <v>11521</v>
      </c>
      <c r="C2857" s="11" t="s">
        <v>11522</v>
      </c>
      <c r="D2857" s="14" t="s">
        <v>11523</v>
      </c>
    </row>
    <row r="2858" spans="1:4" ht="15" customHeight="1" x14ac:dyDescent="0.4">
      <c r="A2858" s="11" t="s">
        <v>11524</v>
      </c>
      <c r="B2858" s="11" t="s">
        <v>11525</v>
      </c>
      <c r="C2858" s="11" t="s">
        <v>11526</v>
      </c>
      <c r="D2858" s="14" t="s">
        <v>11527</v>
      </c>
    </row>
    <row r="2859" spans="1:4" ht="15" customHeight="1" x14ac:dyDescent="0.4">
      <c r="A2859" s="11" t="s">
        <v>11528</v>
      </c>
      <c r="B2859" s="11" t="s">
        <v>11529</v>
      </c>
      <c r="C2859" s="11" t="s">
        <v>11530</v>
      </c>
      <c r="D2859" s="14" t="s">
        <v>11531</v>
      </c>
    </row>
    <row r="2860" spans="1:4" ht="15" customHeight="1" x14ac:dyDescent="0.4">
      <c r="A2860" s="11" t="s">
        <v>11532</v>
      </c>
      <c r="B2860" s="11" t="s">
        <v>11533</v>
      </c>
      <c r="C2860" s="11" t="s">
        <v>11534</v>
      </c>
      <c r="D2860" s="14" t="s">
        <v>11535</v>
      </c>
    </row>
    <row r="2861" spans="1:4" ht="15" customHeight="1" x14ac:dyDescent="0.4">
      <c r="A2861" s="11" t="s">
        <v>11536</v>
      </c>
      <c r="B2861" s="11" t="s">
        <v>11537</v>
      </c>
      <c r="C2861" s="11" t="s">
        <v>11538</v>
      </c>
      <c r="D2861" s="14" t="s">
        <v>11539</v>
      </c>
    </row>
    <row r="2862" spans="1:4" ht="15" customHeight="1" x14ac:dyDescent="0.4">
      <c r="A2862" s="11" t="s">
        <v>11540</v>
      </c>
      <c r="B2862" s="11" t="s">
        <v>11541</v>
      </c>
      <c r="C2862" s="11" t="s">
        <v>11542</v>
      </c>
      <c r="D2862" s="14" t="s">
        <v>11543</v>
      </c>
    </row>
    <row r="2863" spans="1:4" ht="15" customHeight="1" x14ac:dyDescent="0.4">
      <c r="A2863" s="11" t="s">
        <v>11544</v>
      </c>
      <c r="B2863" s="11" t="s">
        <v>11545</v>
      </c>
      <c r="C2863" s="11" t="s">
        <v>11546</v>
      </c>
      <c r="D2863" s="14" t="s">
        <v>11547</v>
      </c>
    </row>
    <row r="2864" spans="1:4" ht="15" customHeight="1" x14ac:dyDescent="0.4">
      <c r="A2864" s="11" t="s">
        <v>11548</v>
      </c>
      <c r="B2864" s="11" t="s">
        <v>11549</v>
      </c>
      <c r="C2864" s="11" t="s">
        <v>11550</v>
      </c>
      <c r="D2864" s="14" t="s">
        <v>11551</v>
      </c>
    </row>
    <row r="2865" spans="1:4" ht="15" customHeight="1" x14ac:dyDescent="0.4">
      <c r="A2865" s="11" t="s">
        <v>11552</v>
      </c>
      <c r="B2865" s="11" t="s">
        <v>11553</v>
      </c>
      <c r="C2865" s="11" t="s">
        <v>11554</v>
      </c>
      <c r="D2865" s="14" t="s">
        <v>11555</v>
      </c>
    </row>
    <row r="2866" spans="1:4" ht="15" customHeight="1" x14ac:dyDescent="0.4">
      <c r="A2866" s="11" t="s">
        <v>11556</v>
      </c>
      <c r="B2866" s="11" t="s">
        <v>11557</v>
      </c>
      <c r="C2866" s="11" t="s">
        <v>11558</v>
      </c>
      <c r="D2866" s="14" t="s">
        <v>11559</v>
      </c>
    </row>
    <row r="2867" spans="1:4" ht="15" customHeight="1" x14ac:dyDescent="0.4">
      <c r="A2867" s="11" t="s">
        <v>11560</v>
      </c>
      <c r="B2867" s="11" t="s">
        <v>11561</v>
      </c>
      <c r="C2867" s="11" t="s">
        <v>11562</v>
      </c>
      <c r="D2867" s="14" t="s">
        <v>11563</v>
      </c>
    </row>
    <row r="2868" spans="1:4" ht="15" customHeight="1" x14ac:dyDescent="0.4">
      <c r="A2868" s="11" t="s">
        <v>11564</v>
      </c>
      <c r="B2868" s="11" t="s">
        <v>11565</v>
      </c>
      <c r="C2868" s="11" t="s">
        <v>11566</v>
      </c>
      <c r="D2868" s="14" t="s">
        <v>11567</v>
      </c>
    </row>
    <row r="2869" spans="1:4" ht="15" customHeight="1" x14ac:dyDescent="0.4">
      <c r="A2869" s="11" t="s">
        <v>11568</v>
      </c>
      <c r="B2869" s="11" t="s">
        <v>11569</v>
      </c>
      <c r="C2869" s="11" t="s">
        <v>11570</v>
      </c>
      <c r="D2869" s="14" t="s">
        <v>11571</v>
      </c>
    </row>
    <row r="2870" spans="1:4" ht="15" customHeight="1" x14ac:dyDescent="0.4">
      <c r="A2870" s="11" t="s">
        <v>11572</v>
      </c>
      <c r="B2870" s="11" t="s">
        <v>11573</v>
      </c>
      <c r="C2870" s="11" t="s">
        <v>11574</v>
      </c>
      <c r="D2870" s="14" t="s">
        <v>11575</v>
      </c>
    </row>
    <row r="2871" spans="1:4" ht="15" customHeight="1" x14ac:dyDescent="0.4">
      <c r="A2871" s="11" t="s">
        <v>11576</v>
      </c>
      <c r="B2871" s="11" t="s">
        <v>11577</v>
      </c>
      <c r="C2871" s="11" t="s">
        <v>11578</v>
      </c>
      <c r="D2871" s="14" t="s">
        <v>11579</v>
      </c>
    </row>
    <row r="2872" spans="1:4" ht="15" customHeight="1" x14ac:dyDescent="0.4">
      <c r="A2872" s="11" t="s">
        <v>11580</v>
      </c>
      <c r="B2872" s="11" t="s">
        <v>11581</v>
      </c>
      <c r="C2872" s="11" t="s">
        <v>11582</v>
      </c>
      <c r="D2872" s="14" t="s">
        <v>11583</v>
      </c>
    </row>
    <row r="2873" spans="1:4" ht="15" customHeight="1" x14ac:dyDescent="0.4">
      <c r="A2873" s="11" t="s">
        <v>11584</v>
      </c>
      <c r="B2873" s="11" t="s">
        <v>11585</v>
      </c>
      <c r="C2873" s="11" t="s">
        <v>11586</v>
      </c>
      <c r="D2873" s="14" t="s">
        <v>11587</v>
      </c>
    </row>
    <row r="2874" spans="1:4" ht="15" customHeight="1" x14ac:dyDescent="0.4">
      <c r="A2874" s="11" t="s">
        <v>11588</v>
      </c>
      <c r="B2874" s="11" t="s">
        <v>11589</v>
      </c>
      <c r="C2874" s="11" t="s">
        <v>11590</v>
      </c>
      <c r="D2874" s="14" t="s">
        <v>11591</v>
      </c>
    </row>
    <row r="2875" spans="1:4" ht="15" customHeight="1" x14ac:dyDescent="0.4">
      <c r="A2875" s="11" t="s">
        <v>11592</v>
      </c>
      <c r="B2875" s="11" t="s">
        <v>11593</v>
      </c>
      <c r="C2875" s="11" t="s">
        <v>11594</v>
      </c>
      <c r="D2875" s="14" t="s">
        <v>11595</v>
      </c>
    </row>
    <row r="2876" spans="1:4" ht="15" customHeight="1" x14ac:dyDescent="0.4">
      <c r="A2876" s="11" t="s">
        <v>11596</v>
      </c>
      <c r="B2876" s="11" t="s">
        <v>11597</v>
      </c>
      <c r="C2876" s="11" t="s">
        <v>11598</v>
      </c>
      <c r="D2876" s="14" t="s">
        <v>11599</v>
      </c>
    </row>
    <row r="2877" spans="1:4" ht="15" customHeight="1" x14ac:dyDescent="0.4">
      <c r="A2877" s="11" t="s">
        <v>11600</v>
      </c>
      <c r="B2877" s="11" t="s">
        <v>11601</v>
      </c>
      <c r="C2877" s="11" t="s">
        <v>11602</v>
      </c>
      <c r="D2877" s="14" t="s">
        <v>11603</v>
      </c>
    </row>
    <row r="2878" spans="1:4" ht="15" customHeight="1" x14ac:dyDescent="0.4">
      <c r="A2878" s="11" t="s">
        <v>11604</v>
      </c>
      <c r="B2878" s="11" t="s">
        <v>11605</v>
      </c>
      <c r="C2878" s="11" t="s">
        <v>11606</v>
      </c>
      <c r="D2878" s="14" t="s">
        <v>11607</v>
      </c>
    </row>
    <row r="2879" spans="1:4" ht="15" customHeight="1" x14ac:dyDescent="0.4">
      <c r="A2879" s="11" t="s">
        <v>11608</v>
      </c>
      <c r="B2879" s="11" t="s">
        <v>11609</v>
      </c>
      <c r="C2879" s="11" t="s">
        <v>11610</v>
      </c>
      <c r="D2879" s="14" t="s">
        <v>11611</v>
      </c>
    </row>
    <row r="2880" spans="1:4" ht="15" customHeight="1" x14ac:dyDescent="0.4">
      <c r="A2880" s="11" t="s">
        <v>11612</v>
      </c>
      <c r="B2880" s="11" t="s">
        <v>11613</v>
      </c>
      <c r="C2880" s="11" t="s">
        <v>11614</v>
      </c>
      <c r="D2880" s="14" t="s">
        <v>11615</v>
      </c>
    </row>
    <row r="2881" spans="1:4" ht="15" customHeight="1" x14ac:dyDescent="0.4">
      <c r="A2881" s="11" t="s">
        <v>11616</v>
      </c>
      <c r="B2881" s="11" t="s">
        <v>11617</v>
      </c>
      <c r="C2881" s="11" t="s">
        <v>11618</v>
      </c>
      <c r="D2881" s="14" t="s">
        <v>11619</v>
      </c>
    </row>
    <row r="2882" spans="1:4" ht="15" customHeight="1" x14ac:dyDescent="0.4">
      <c r="A2882" s="11" t="s">
        <v>11620</v>
      </c>
      <c r="B2882" s="11" t="s">
        <v>11621</v>
      </c>
      <c r="C2882" s="11" t="s">
        <v>11622</v>
      </c>
      <c r="D2882" s="14" t="s">
        <v>11623</v>
      </c>
    </row>
    <row r="2883" spans="1:4" ht="15" customHeight="1" x14ac:dyDescent="0.4">
      <c r="A2883" s="11" t="s">
        <v>11624</v>
      </c>
      <c r="B2883" s="11" t="s">
        <v>11625</v>
      </c>
      <c r="C2883" s="11" t="s">
        <v>11626</v>
      </c>
      <c r="D2883" s="14" t="s">
        <v>11627</v>
      </c>
    </row>
    <row r="2884" spans="1:4" ht="15" customHeight="1" x14ac:dyDescent="0.4">
      <c r="A2884" s="11" t="s">
        <v>11628</v>
      </c>
      <c r="B2884" s="11" t="s">
        <v>11629</v>
      </c>
      <c r="C2884" s="11" t="s">
        <v>11630</v>
      </c>
      <c r="D2884" s="14" t="s">
        <v>11631</v>
      </c>
    </row>
    <row r="2885" spans="1:4" ht="15" customHeight="1" x14ac:dyDescent="0.4">
      <c r="A2885" s="11" t="s">
        <v>11632</v>
      </c>
      <c r="B2885" s="11" t="s">
        <v>11633</v>
      </c>
      <c r="C2885" s="11" t="s">
        <v>11634</v>
      </c>
      <c r="D2885" s="14" t="s">
        <v>11635</v>
      </c>
    </row>
    <row r="2886" spans="1:4" ht="15" customHeight="1" x14ac:dyDescent="0.4">
      <c r="A2886" s="11" t="s">
        <v>11636</v>
      </c>
      <c r="B2886" s="11" t="s">
        <v>11637</v>
      </c>
      <c r="C2886" s="11" t="s">
        <v>11638</v>
      </c>
      <c r="D2886" s="14" t="s">
        <v>11639</v>
      </c>
    </row>
    <row r="2887" spans="1:4" ht="15" customHeight="1" x14ac:dyDescent="0.4">
      <c r="A2887" s="11" t="s">
        <v>11640</v>
      </c>
      <c r="B2887" s="11" t="s">
        <v>11641</v>
      </c>
      <c r="C2887" s="11" t="s">
        <v>11642</v>
      </c>
      <c r="D2887" s="14" t="s">
        <v>11643</v>
      </c>
    </row>
    <row r="2888" spans="1:4" ht="15" customHeight="1" x14ac:dyDescent="0.4">
      <c r="A2888" s="11" t="s">
        <v>11644</v>
      </c>
      <c r="B2888" s="11" t="s">
        <v>11645</v>
      </c>
      <c r="C2888" s="11" t="s">
        <v>11646</v>
      </c>
      <c r="D2888" s="14" t="s">
        <v>11647</v>
      </c>
    </row>
    <row r="2889" spans="1:4" ht="15" customHeight="1" x14ac:dyDescent="0.4">
      <c r="A2889" s="11" t="s">
        <v>11648</v>
      </c>
      <c r="B2889" s="11" t="s">
        <v>11649</v>
      </c>
      <c r="C2889" s="11" t="s">
        <v>11650</v>
      </c>
      <c r="D2889" s="14" t="s">
        <v>11651</v>
      </c>
    </row>
    <row r="2890" spans="1:4" ht="15" customHeight="1" x14ac:dyDescent="0.4">
      <c r="A2890" s="11" t="s">
        <v>11652</v>
      </c>
      <c r="B2890" s="11" t="s">
        <v>11653</v>
      </c>
      <c r="C2890" s="11" t="s">
        <v>11654</v>
      </c>
      <c r="D2890" s="14" t="s">
        <v>11655</v>
      </c>
    </row>
    <row r="2891" spans="1:4" ht="15" customHeight="1" x14ac:dyDescent="0.4">
      <c r="A2891" s="11" t="s">
        <v>11656</v>
      </c>
      <c r="B2891" s="11" t="s">
        <v>11657</v>
      </c>
      <c r="C2891" s="11" t="s">
        <v>11658</v>
      </c>
      <c r="D2891" s="14" t="s">
        <v>11659</v>
      </c>
    </row>
    <row r="2892" spans="1:4" ht="15" customHeight="1" x14ac:dyDescent="0.4">
      <c r="A2892" s="11" t="s">
        <v>11660</v>
      </c>
      <c r="B2892" s="11" t="s">
        <v>11661</v>
      </c>
      <c r="C2892" s="11" t="s">
        <v>11662</v>
      </c>
      <c r="D2892" s="14" t="s">
        <v>11663</v>
      </c>
    </row>
    <row r="2893" spans="1:4" ht="15" customHeight="1" x14ac:dyDescent="0.4">
      <c r="A2893" s="11" t="s">
        <v>11664</v>
      </c>
      <c r="B2893" s="11" t="s">
        <v>11665</v>
      </c>
      <c r="C2893" s="11" t="s">
        <v>11666</v>
      </c>
      <c r="D2893" s="14" t="s">
        <v>11667</v>
      </c>
    </row>
    <row r="2894" spans="1:4" ht="15" customHeight="1" x14ac:dyDescent="0.4">
      <c r="A2894" s="11" t="s">
        <v>11668</v>
      </c>
      <c r="B2894" s="11" t="s">
        <v>11669</v>
      </c>
      <c r="C2894" s="11" t="s">
        <v>11670</v>
      </c>
      <c r="D2894" s="14" t="s">
        <v>11671</v>
      </c>
    </row>
    <row r="2895" spans="1:4" ht="15" customHeight="1" x14ac:dyDescent="0.4">
      <c r="A2895" s="11" t="s">
        <v>11672</v>
      </c>
      <c r="B2895" s="11" t="s">
        <v>11673</v>
      </c>
      <c r="C2895" s="11" t="s">
        <v>11674</v>
      </c>
      <c r="D2895" s="14" t="s">
        <v>11675</v>
      </c>
    </row>
    <row r="2896" spans="1:4" ht="15" customHeight="1" x14ac:dyDescent="0.4">
      <c r="A2896" s="11" t="s">
        <v>11676</v>
      </c>
      <c r="B2896" s="11" t="s">
        <v>11677</v>
      </c>
      <c r="C2896" s="11" t="s">
        <v>11678</v>
      </c>
      <c r="D2896" s="14" t="s">
        <v>11679</v>
      </c>
    </row>
    <row r="2897" spans="1:4" ht="15" customHeight="1" x14ac:dyDescent="0.4">
      <c r="A2897" s="11" t="s">
        <v>11680</v>
      </c>
      <c r="B2897" s="11" t="s">
        <v>11681</v>
      </c>
      <c r="C2897" s="11" t="s">
        <v>11682</v>
      </c>
      <c r="D2897" s="14" t="s">
        <v>11683</v>
      </c>
    </row>
    <row r="2898" spans="1:4" ht="15" customHeight="1" x14ac:dyDescent="0.4">
      <c r="A2898" s="11" t="s">
        <v>11684</v>
      </c>
      <c r="B2898" s="11" t="s">
        <v>11685</v>
      </c>
      <c r="C2898" s="11" t="s">
        <v>11686</v>
      </c>
      <c r="D2898" s="14" t="s">
        <v>11687</v>
      </c>
    </row>
    <row r="2899" spans="1:4" ht="15" customHeight="1" x14ac:dyDescent="0.4">
      <c r="A2899" s="11" t="s">
        <v>11688</v>
      </c>
      <c r="B2899" s="11" t="s">
        <v>11689</v>
      </c>
      <c r="C2899" s="11" t="s">
        <v>11690</v>
      </c>
      <c r="D2899" s="14" t="s">
        <v>11691</v>
      </c>
    </row>
    <row r="2900" spans="1:4" ht="15" customHeight="1" x14ac:dyDescent="0.4">
      <c r="A2900" s="11" t="s">
        <v>11692</v>
      </c>
      <c r="B2900" s="11" t="s">
        <v>11693</v>
      </c>
      <c r="C2900" s="11" t="s">
        <v>11694</v>
      </c>
      <c r="D2900" s="14" t="s">
        <v>11695</v>
      </c>
    </row>
    <row r="2901" spans="1:4" ht="15" customHeight="1" x14ac:dyDescent="0.4">
      <c r="A2901" s="11" t="s">
        <v>11696</v>
      </c>
      <c r="B2901" s="11" t="s">
        <v>11697</v>
      </c>
      <c r="C2901" s="11" t="s">
        <v>11698</v>
      </c>
      <c r="D2901" s="14" t="s">
        <v>11699</v>
      </c>
    </row>
    <row r="2902" spans="1:4" ht="15" customHeight="1" x14ac:dyDescent="0.4">
      <c r="A2902" s="11" t="s">
        <v>11700</v>
      </c>
      <c r="B2902" s="11" t="s">
        <v>11701</v>
      </c>
      <c r="C2902" s="11" t="s">
        <v>11702</v>
      </c>
      <c r="D2902" s="14" t="s">
        <v>11703</v>
      </c>
    </row>
    <row r="2903" spans="1:4" ht="15" customHeight="1" x14ac:dyDescent="0.4">
      <c r="A2903" s="11" t="s">
        <v>11704</v>
      </c>
      <c r="B2903" s="11" t="s">
        <v>11705</v>
      </c>
      <c r="C2903" s="11" t="s">
        <v>11706</v>
      </c>
      <c r="D2903" s="14" t="s">
        <v>11707</v>
      </c>
    </row>
    <row r="2904" spans="1:4" ht="15" customHeight="1" x14ac:dyDescent="0.4">
      <c r="A2904" s="11" t="s">
        <v>11708</v>
      </c>
      <c r="B2904" s="11" t="s">
        <v>11709</v>
      </c>
      <c r="C2904" s="11" t="s">
        <v>11710</v>
      </c>
      <c r="D2904" s="14" t="s">
        <v>11711</v>
      </c>
    </row>
    <row r="2905" spans="1:4" ht="15" customHeight="1" x14ac:dyDescent="0.4">
      <c r="A2905" s="11" t="s">
        <v>11712</v>
      </c>
      <c r="B2905" s="11" t="s">
        <v>11713</v>
      </c>
      <c r="C2905" s="11" t="s">
        <v>11714</v>
      </c>
      <c r="D2905" s="14" t="s">
        <v>11715</v>
      </c>
    </row>
    <row r="2906" spans="1:4" ht="15" customHeight="1" x14ac:dyDescent="0.4">
      <c r="A2906" s="11" t="s">
        <v>11716</v>
      </c>
      <c r="B2906" s="11" t="s">
        <v>11717</v>
      </c>
      <c r="C2906" s="11" t="s">
        <v>11718</v>
      </c>
      <c r="D2906" s="14" t="s">
        <v>11719</v>
      </c>
    </row>
    <row r="2907" spans="1:4" ht="15" customHeight="1" x14ac:dyDescent="0.4">
      <c r="A2907" s="11" t="s">
        <v>11720</v>
      </c>
      <c r="B2907" s="11" t="s">
        <v>11721</v>
      </c>
      <c r="C2907" s="11" t="s">
        <v>11722</v>
      </c>
      <c r="D2907" s="14" t="s">
        <v>11723</v>
      </c>
    </row>
    <row r="2908" spans="1:4" ht="15" customHeight="1" x14ac:dyDescent="0.4">
      <c r="A2908" s="11" t="s">
        <v>11724</v>
      </c>
      <c r="B2908" s="11" t="s">
        <v>11725</v>
      </c>
      <c r="C2908" s="11" t="s">
        <v>11726</v>
      </c>
      <c r="D2908" s="14" t="s">
        <v>11727</v>
      </c>
    </row>
    <row r="2909" spans="1:4" ht="15" customHeight="1" x14ac:dyDescent="0.4">
      <c r="A2909" s="11" t="s">
        <v>11728</v>
      </c>
      <c r="B2909" s="11" t="s">
        <v>11729</v>
      </c>
      <c r="C2909" s="11" t="s">
        <v>11730</v>
      </c>
      <c r="D2909" s="14" t="s">
        <v>11731</v>
      </c>
    </row>
    <row r="2910" spans="1:4" ht="15" customHeight="1" x14ac:dyDescent="0.4">
      <c r="A2910" s="11" t="s">
        <v>11732</v>
      </c>
      <c r="B2910" s="11" t="s">
        <v>11733</v>
      </c>
      <c r="C2910" s="11" t="s">
        <v>11734</v>
      </c>
      <c r="D2910" s="14" t="s">
        <v>11735</v>
      </c>
    </row>
    <row r="2911" spans="1:4" ht="15" customHeight="1" x14ac:dyDescent="0.4">
      <c r="A2911" s="11" t="s">
        <v>11736</v>
      </c>
      <c r="B2911" s="11" t="s">
        <v>11737</v>
      </c>
      <c r="C2911" s="11" t="s">
        <v>11738</v>
      </c>
      <c r="D2911" s="14" t="s">
        <v>11739</v>
      </c>
    </row>
    <row r="2912" spans="1:4" ht="15" customHeight="1" x14ac:dyDescent="0.4">
      <c r="A2912" s="11" t="s">
        <v>11740</v>
      </c>
      <c r="B2912" s="11" t="s">
        <v>11741</v>
      </c>
      <c r="C2912" s="11" t="s">
        <v>11742</v>
      </c>
      <c r="D2912" s="14" t="s">
        <v>11743</v>
      </c>
    </row>
    <row r="2913" spans="1:4" ht="15" customHeight="1" x14ac:dyDescent="0.4">
      <c r="A2913" s="11" t="s">
        <v>11744</v>
      </c>
      <c r="B2913" s="11" t="s">
        <v>11745</v>
      </c>
      <c r="C2913" s="11" t="s">
        <v>11746</v>
      </c>
      <c r="D2913" s="14" t="s">
        <v>11747</v>
      </c>
    </row>
    <row r="2914" spans="1:4" ht="15" customHeight="1" x14ac:dyDescent="0.4">
      <c r="A2914" s="11" t="s">
        <v>11748</v>
      </c>
      <c r="B2914" s="11" t="s">
        <v>11749</v>
      </c>
      <c r="C2914" s="11" t="s">
        <v>11750</v>
      </c>
      <c r="D2914" s="14" t="s">
        <v>11751</v>
      </c>
    </row>
    <row r="2915" spans="1:4" ht="15" customHeight="1" x14ac:dyDescent="0.4">
      <c r="A2915" s="11" t="s">
        <v>11752</v>
      </c>
      <c r="B2915" s="11" t="s">
        <v>11753</v>
      </c>
      <c r="C2915" s="11" t="s">
        <v>11754</v>
      </c>
      <c r="D2915" s="14" t="s">
        <v>11755</v>
      </c>
    </row>
    <row r="2916" spans="1:4" ht="15" customHeight="1" x14ac:dyDescent="0.4">
      <c r="A2916" s="11" t="s">
        <v>11756</v>
      </c>
      <c r="B2916" s="11" t="s">
        <v>11757</v>
      </c>
      <c r="C2916" s="11" t="s">
        <v>11758</v>
      </c>
      <c r="D2916" s="14" t="s">
        <v>11759</v>
      </c>
    </row>
    <row r="2917" spans="1:4" ht="15" customHeight="1" x14ac:dyDescent="0.4">
      <c r="A2917" s="11" t="s">
        <v>11760</v>
      </c>
      <c r="B2917" s="11" t="s">
        <v>11761</v>
      </c>
      <c r="C2917" s="11" t="s">
        <v>11762</v>
      </c>
      <c r="D2917" s="14" t="s">
        <v>11763</v>
      </c>
    </row>
    <row r="2918" spans="1:4" ht="15" customHeight="1" x14ac:dyDescent="0.4">
      <c r="A2918" s="11" t="s">
        <v>11764</v>
      </c>
      <c r="B2918" s="11" t="s">
        <v>11765</v>
      </c>
      <c r="C2918" s="11" t="s">
        <v>11766</v>
      </c>
      <c r="D2918" s="14" t="s">
        <v>11767</v>
      </c>
    </row>
    <row r="2919" spans="1:4" ht="15" customHeight="1" x14ac:dyDescent="0.4">
      <c r="A2919" s="11" t="s">
        <v>11768</v>
      </c>
      <c r="B2919" s="11" t="s">
        <v>11769</v>
      </c>
      <c r="C2919" s="11" t="s">
        <v>11770</v>
      </c>
      <c r="D2919" s="14" t="s">
        <v>11771</v>
      </c>
    </row>
    <row r="2920" spans="1:4" ht="15" customHeight="1" x14ac:dyDescent="0.4">
      <c r="A2920" s="11" t="s">
        <v>11772</v>
      </c>
      <c r="B2920" s="11" t="s">
        <v>11773</v>
      </c>
      <c r="C2920" s="11" t="s">
        <v>11774</v>
      </c>
      <c r="D2920" s="14" t="s">
        <v>11775</v>
      </c>
    </row>
    <row r="2921" spans="1:4" ht="15" customHeight="1" x14ac:dyDescent="0.4">
      <c r="A2921" s="11" t="s">
        <v>11776</v>
      </c>
      <c r="B2921" s="11" t="s">
        <v>11777</v>
      </c>
      <c r="C2921" s="11" t="s">
        <v>11778</v>
      </c>
      <c r="D2921" s="14" t="s">
        <v>11779</v>
      </c>
    </row>
    <row r="2922" spans="1:4" ht="15" customHeight="1" x14ac:dyDescent="0.4">
      <c r="A2922" s="11" t="s">
        <v>11780</v>
      </c>
      <c r="B2922" s="11" t="s">
        <v>11781</v>
      </c>
      <c r="C2922" s="11" t="s">
        <v>11782</v>
      </c>
      <c r="D2922" s="14" t="s">
        <v>11783</v>
      </c>
    </row>
    <row r="2923" spans="1:4" ht="15" customHeight="1" x14ac:dyDescent="0.4">
      <c r="A2923" s="11" t="s">
        <v>11784</v>
      </c>
      <c r="B2923" s="11" t="s">
        <v>11785</v>
      </c>
      <c r="C2923" s="11" t="s">
        <v>11786</v>
      </c>
      <c r="D2923" s="14" t="s">
        <v>11787</v>
      </c>
    </row>
    <row r="2924" spans="1:4" ht="15" customHeight="1" x14ac:dyDescent="0.4">
      <c r="A2924" s="11" t="s">
        <v>11788</v>
      </c>
      <c r="B2924" s="11" t="s">
        <v>11789</v>
      </c>
      <c r="C2924" s="11" t="s">
        <v>11790</v>
      </c>
      <c r="D2924" s="14" t="s">
        <v>11791</v>
      </c>
    </row>
    <row r="2925" spans="1:4" ht="15" customHeight="1" x14ac:dyDescent="0.4">
      <c r="A2925" s="11" t="s">
        <v>11792</v>
      </c>
      <c r="B2925" s="11" t="s">
        <v>11793</v>
      </c>
      <c r="C2925" s="11" t="s">
        <v>11794</v>
      </c>
      <c r="D2925" s="14" t="s">
        <v>11795</v>
      </c>
    </row>
    <row r="2926" spans="1:4" ht="15" customHeight="1" x14ac:dyDescent="0.4">
      <c r="A2926" s="11" t="s">
        <v>11796</v>
      </c>
      <c r="B2926" s="11" t="s">
        <v>11797</v>
      </c>
      <c r="C2926" s="11" t="s">
        <v>11798</v>
      </c>
      <c r="D2926" s="14" t="s">
        <v>11799</v>
      </c>
    </row>
    <row r="2927" spans="1:4" ht="15" customHeight="1" x14ac:dyDescent="0.4">
      <c r="A2927" s="11" t="s">
        <v>11800</v>
      </c>
      <c r="B2927" s="11" t="s">
        <v>11801</v>
      </c>
      <c r="C2927" s="11" t="s">
        <v>11802</v>
      </c>
      <c r="D2927" s="14" t="s">
        <v>11803</v>
      </c>
    </row>
    <row r="2928" spans="1:4" ht="15" customHeight="1" x14ac:dyDescent="0.4">
      <c r="A2928" s="11" t="s">
        <v>11804</v>
      </c>
      <c r="B2928" s="11" t="s">
        <v>11805</v>
      </c>
      <c r="C2928" s="11" t="s">
        <v>11806</v>
      </c>
      <c r="D2928" s="14" t="s">
        <v>11807</v>
      </c>
    </row>
    <row r="2929" spans="1:4" ht="15" customHeight="1" x14ac:dyDescent="0.4">
      <c r="A2929" s="11" t="s">
        <v>11808</v>
      </c>
      <c r="B2929" s="11" t="s">
        <v>11809</v>
      </c>
      <c r="C2929" s="11" t="s">
        <v>11810</v>
      </c>
      <c r="D2929" s="14" t="s">
        <v>11807</v>
      </c>
    </row>
    <row r="2930" spans="1:4" ht="15" customHeight="1" x14ac:dyDescent="0.4">
      <c r="A2930" s="11" t="s">
        <v>11811</v>
      </c>
      <c r="B2930" s="11" t="s">
        <v>11812</v>
      </c>
      <c r="C2930" s="11" t="s">
        <v>11813</v>
      </c>
      <c r="D2930" s="14" t="s">
        <v>11814</v>
      </c>
    </row>
    <row r="2931" spans="1:4" ht="15" customHeight="1" x14ac:dyDescent="0.4">
      <c r="A2931" s="11" t="s">
        <v>11815</v>
      </c>
      <c r="B2931" s="11" t="s">
        <v>11816</v>
      </c>
      <c r="C2931" s="11" t="s">
        <v>11817</v>
      </c>
      <c r="D2931" s="14" t="s">
        <v>11818</v>
      </c>
    </row>
    <row r="2932" spans="1:4" ht="15" customHeight="1" x14ac:dyDescent="0.4">
      <c r="A2932" s="11" t="s">
        <v>11819</v>
      </c>
      <c r="B2932" s="11" t="s">
        <v>11820</v>
      </c>
      <c r="C2932" s="11" t="s">
        <v>11821</v>
      </c>
      <c r="D2932" s="14" t="s">
        <v>11822</v>
      </c>
    </row>
    <row r="2933" spans="1:4" ht="15" customHeight="1" x14ac:dyDescent="0.4">
      <c r="A2933" s="11" t="s">
        <v>11823</v>
      </c>
      <c r="B2933" s="11" t="s">
        <v>11824</v>
      </c>
      <c r="C2933" s="11" t="s">
        <v>11825</v>
      </c>
      <c r="D2933" s="14" t="s">
        <v>11826</v>
      </c>
    </row>
    <row r="2934" spans="1:4" ht="15" customHeight="1" x14ac:dyDescent="0.4">
      <c r="A2934" s="11" t="s">
        <v>11827</v>
      </c>
      <c r="B2934" s="11" t="s">
        <v>11828</v>
      </c>
      <c r="C2934" s="11" t="s">
        <v>11829</v>
      </c>
      <c r="D2934" s="14" t="s">
        <v>11830</v>
      </c>
    </row>
    <row r="2935" spans="1:4" ht="15" customHeight="1" x14ac:dyDescent="0.4">
      <c r="A2935" s="11" t="s">
        <v>11831</v>
      </c>
      <c r="B2935" s="11" t="s">
        <v>11832</v>
      </c>
      <c r="C2935" s="11" t="s">
        <v>11833</v>
      </c>
      <c r="D2935" s="14" t="s">
        <v>11834</v>
      </c>
    </row>
    <row r="2936" spans="1:4" ht="15" customHeight="1" x14ac:dyDescent="0.4">
      <c r="A2936" s="11" t="s">
        <v>11835</v>
      </c>
      <c r="B2936" s="11" t="s">
        <v>11836</v>
      </c>
      <c r="C2936" s="11" t="s">
        <v>11837</v>
      </c>
      <c r="D2936" s="14" t="s">
        <v>11838</v>
      </c>
    </row>
    <row r="2937" spans="1:4" ht="15" customHeight="1" x14ac:dyDescent="0.4">
      <c r="A2937" s="11" t="s">
        <v>11839</v>
      </c>
      <c r="B2937" s="11" t="s">
        <v>11840</v>
      </c>
      <c r="C2937" s="11" t="s">
        <v>11841</v>
      </c>
      <c r="D2937" s="14" t="s">
        <v>11842</v>
      </c>
    </row>
    <row r="2938" spans="1:4" ht="15" customHeight="1" x14ac:dyDescent="0.4">
      <c r="A2938" s="11" t="s">
        <v>11843</v>
      </c>
      <c r="B2938" s="11" t="s">
        <v>11844</v>
      </c>
      <c r="C2938" s="11" t="s">
        <v>11845</v>
      </c>
      <c r="D2938" s="14" t="s">
        <v>11842</v>
      </c>
    </row>
    <row r="2939" spans="1:4" ht="15" customHeight="1" x14ac:dyDescent="0.4">
      <c r="A2939" s="11" t="s">
        <v>11846</v>
      </c>
      <c r="B2939" s="11" t="s">
        <v>11847</v>
      </c>
      <c r="C2939" s="11" t="s">
        <v>11848</v>
      </c>
      <c r="D2939" s="14" t="s">
        <v>11849</v>
      </c>
    </row>
    <row r="2940" spans="1:4" ht="15" customHeight="1" x14ac:dyDescent="0.4">
      <c r="A2940" s="11" t="s">
        <v>11850</v>
      </c>
      <c r="B2940" s="11" t="s">
        <v>11851</v>
      </c>
      <c r="C2940" s="11" t="s">
        <v>11852</v>
      </c>
      <c r="D2940" s="14" t="s">
        <v>11853</v>
      </c>
    </row>
    <row r="2941" spans="1:4" ht="15" customHeight="1" x14ac:dyDescent="0.4">
      <c r="A2941" s="11" t="s">
        <v>11854</v>
      </c>
      <c r="B2941" s="11" t="s">
        <v>11855</v>
      </c>
      <c r="C2941" s="11" t="s">
        <v>11856</v>
      </c>
      <c r="D2941" s="14" t="s">
        <v>11857</v>
      </c>
    </row>
    <row r="2942" spans="1:4" ht="15" customHeight="1" x14ac:dyDescent="0.4">
      <c r="A2942" s="11" t="s">
        <v>11858</v>
      </c>
      <c r="B2942" s="11" t="s">
        <v>11859</v>
      </c>
      <c r="C2942" s="11" t="s">
        <v>11860</v>
      </c>
      <c r="D2942" s="14" t="s">
        <v>11861</v>
      </c>
    </row>
    <row r="2943" spans="1:4" ht="15" customHeight="1" x14ac:dyDescent="0.4">
      <c r="A2943" s="11" t="s">
        <v>11862</v>
      </c>
      <c r="B2943" s="11" t="s">
        <v>11863</v>
      </c>
      <c r="C2943" s="11" t="s">
        <v>11864</v>
      </c>
      <c r="D2943" s="14" t="s">
        <v>11865</v>
      </c>
    </row>
    <row r="2944" spans="1:4" ht="15" customHeight="1" x14ac:dyDescent="0.4">
      <c r="A2944" s="11" t="s">
        <v>11866</v>
      </c>
      <c r="B2944" s="11" t="s">
        <v>11867</v>
      </c>
      <c r="C2944" s="11" t="s">
        <v>11868</v>
      </c>
      <c r="D2944" s="14" t="s">
        <v>11869</v>
      </c>
    </row>
    <row r="2945" spans="1:4" ht="15" customHeight="1" x14ac:dyDescent="0.4">
      <c r="A2945" s="11" t="s">
        <v>11870</v>
      </c>
      <c r="B2945" s="11" t="s">
        <v>11871</v>
      </c>
      <c r="C2945" s="11" t="s">
        <v>11872</v>
      </c>
      <c r="D2945" s="14" t="s">
        <v>11873</v>
      </c>
    </row>
    <row r="2946" spans="1:4" ht="15" customHeight="1" x14ac:dyDescent="0.4">
      <c r="A2946" s="11" t="s">
        <v>11874</v>
      </c>
      <c r="B2946" s="11" t="s">
        <v>11875</v>
      </c>
      <c r="C2946" s="11" t="s">
        <v>11876</v>
      </c>
      <c r="D2946" s="14" t="s">
        <v>11877</v>
      </c>
    </row>
    <row r="2947" spans="1:4" ht="15" customHeight="1" x14ac:dyDescent="0.4">
      <c r="A2947" s="11" t="s">
        <v>11878</v>
      </c>
      <c r="B2947" s="11" t="s">
        <v>11879</v>
      </c>
      <c r="C2947" s="11" t="s">
        <v>11880</v>
      </c>
      <c r="D2947" s="14" t="s">
        <v>11881</v>
      </c>
    </row>
    <row r="2948" spans="1:4" ht="15" customHeight="1" x14ac:dyDescent="0.4">
      <c r="A2948" s="11" t="s">
        <v>11882</v>
      </c>
      <c r="B2948" s="11" t="s">
        <v>11883</v>
      </c>
      <c r="C2948" s="11" t="s">
        <v>11884</v>
      </c>
      <c r="D2948" s="14" t="s">
        <v>11885</v>
      </c>
    </row>
    <row r="2949" spans="1:4" ht="15" customHeight="1" x14ac:dyDescent="0.4">
      <c r="A2949" s="11" t="s">
        <v>11886</v>
      </c>
      <c r="B2949" s="11" t="s">
        <v>11887</v>
      </c>
      <c r="C2949" s="11" t="s">
        <v>11888</v>
      </c>
      <c r="D2949" s="14" t="s">
        <v>11889</v>
      </c>
    </row>
    <row r="2950" spans="1:4" ht="15" customHeight="1" x14ac:dyDescent="0.4">
      <c r="A2950" s="11" t="s">
        <v>11890</v>
      </c>
      <c r="B2950" s="11" t="s">
        <v>11891</v>
      </c>
      <c r="C2950" s="11" t="s">
        <v>11892</v>
      </c>
      <c r="D2950" s="14" t="s">
        <v>11893</v>
      </c>
    </row>
    <row r="2951" spans="1:4" ht="15" customHeight="1" x14ac:dyDescent="0.4">
      <c r="A2951" s="11" t="s">
        <v>11894</v>
      </c>
      <c r="B2951" s="11" t="s">
        <v>11895</v>
      </c>
      <c r="C2951" s="11" t="s">
        <v>11896</v>
      </c>
      <c r="D2951" s="14" t="s">
        <v>11897</v>
      </c>
    </row>
    <row r="2952" spans="1:4" ht="15" customHeight="1" x14ac:dyDescent="0.4">
      <c r="A2952" s="11" t="s">
        <v>11898</v>
      </c>
      <c r="B2952" s="11" t="s">
        <v>11899</v>
      </c>
      <c r="C2952" s="11" t="s">
        <v>11900</v>
      </c>
      <c r="D2952" s="14" t="s">
        <v>11901</v>
      </c>
    </row>
    <row r="2953" spans="1:4" ht="15" customHeight="1" x14ac:dyDescent="0.4">
      <c r="A2953" s="11" t="s">
        <v>11902</v>
      </c>
      <c r="B2953" s="11" t="s">
        <v>11903</v>
      </c>
      <c r="C2953" s="11" t="s">
        <v>11904</v>
      </c>
      <c r="D2953" s="14" t="s">
        <v>11905</v>
      </c>
    </row>
    <row r="2954" spans="1:4" ht="15" customHeight="1" x14ac:dyDescent="0.4">
      <c r="A2954" s="11" t="s">
        <v>11906</v>
      </c>
      <c r="B2954" s="11" t="s">
        <v>11907</v>
      </c>
      <c r="C2954" s="11" t="s">
        <v>11908</v>
      </c>
      <c r="D2954" s="14" t="s">
        <v>11909</v>
      </c>
    </row>
    <row r="2955" spans="1:4" ht="15" customHeight="1" x14ac:dyDescent="0.4">
      <c r="A2955" s="11" t="s">
        <v>11910</v>
      </c>
      <c r="B2955" s="11" t="s">
        <v>11911</v>
      </c>
      <c r="C2955" s="11" t="s">
        <v>11912</v>
      </c>
      <c r="D2955" s="14" t="s">
        <v>11913</v>
      </c>
    </row>
    <row r="2956" spans="1:4" ht="15" customHeight="1" x14ac:dyDescent="0.4">
      <c r="A2956" s="11" t="s">
        <v>11914</v>
      </c>
      <c r="B2956" s="11" t="s">
        <v>11915</v>
      </c>
      <c r="C2956" s="11" t="s">
        <v>11916</v>
      </c>
      <c r="D2956" s="14" t="s">
        <v>11917</v>
      </c>
    </row>
    <row r="2957" spans="1:4" ht="15" customHeight="1" x14ac:dyDescent="0.4">
      <c r="A2957" s="11" t="s">
        <v>11918</v>
      </c>
      <c r="B2957" s="11" t="s">
        <v>11919</v>
      </c>
      <c r="C2957" s="11" t="s">
        <v>11920</v>
      </c>
      <c r="D2957" s="14" t="s">
        <v>11921</v>
      </c>
    </row>
    <row r="2958" spans="1:4" ht="15" customHeight="1" x14ac:dyDescent="0.4">
      <c r="A2958" s="11" t="s">
        <v>11922</v>
      </c>
      <c r="B2958" s="11" t="s">
        <v>11923</v>
      </c>
      <c r="C2958" s="11" t="s">
        <v>11924</v>
      </c>
      <c r="D2958" s="14" t="s">
        <v>11925</v>
      </c>
    </row>
    <row r="2959" spans="1:4" ht="15" customHeight="1" x14ac:dyDescent="0.4">
      <c r="A2959" s="11" t="s">
        <v>11926</v>
      </c>
      <c r="B2959" s="11" t="s">
        <v>11927</v>
      </c>
      <c r="C2959" s="11" t="s">
        <v>11928</v>
      </c>
      <c r="D2959" s="14" t="s">
        <v>11929</v>
      </c>
    </row>
    <row r="2960" spans="1:4" ht="15" customHeight="1" x14ac:dyDescent="0.4">
      <c r="A2960" s="11" t="s">
        <v>11930</v>
      </c>
      <c r="B2960" s="11" t="s">
        <v>11931</v>
      </c>
      <c r="C2960" s="11" t="s">
        <v>11932</v>
      </c>
      <c r="D2960" s="14" t="s">
        <v>11933</v>
      </c>
    </row>
    <row r="2961" spans="1:4" ht="15" customHeight="1" x14ac:dyDescent="0.4">
      <c r="A2961" s="11" t="s">
        <v>11934</v>
      </c>
      <c r="B2961" s="11" t="s">
        <v>11935</v>
      </c>
      <c r="C2961" s="11" t="s">
        <v>11936</v>
      </c>
      <c r="D2961" s="14" t="s">
        <v>11937</v>
      </c>
    </row>
    <row r="2962" spans="1:4" ht="15" customHeight="1" x14ac:dyDescent="0.4">
      <c r="A2962" s="11" t="s">
        <v>11938</v>
      </c>
      <c r="B2962" s="11" t="s">
        <v>11939</v>
      </c>
      <c r="C2962" s="11" t="s">
        <v>11940</v>
      </c>
      <c r="D2962" s="14" t="s">
        <v>11941</v>
      </c>
    </row>
    <row r="2963" spans="1:4" ht="15" customHeight="1" x14ac:dyDescent="0.4">
      <c r="A2963" s="11" t="s">
        <v>11942</v>
      </c>
      <c r="B2963" s="11" t="s">
        <v>11943</v>
      </c>
      <c r="C2963" s="11" t="s">
        <v>11944</v>
      </c>
      <c r="D2963" s="14" t="s">
        <v>11945</v>
      </c>
    </row>
    <row r="2964" spans="1:4" ht="15" customHeight="1" x14ac:dyDescent="0.4">
      <c r="A2964" s="11" t="s">
        <v>11946</v>
      </c>
      <c r="B2964" s="11" t="s">
        <v>11947</v>
      </c>
      <c r="C2964" s="11" t="s">
        <v>11948</v>
      </c>
      <c r="D2964" s="14" t="s">
        <v>11949</v>
      </c>
    </row>
    <row r="2965" spans="1:4" ht="15" customHeight="1" x14ac:dyDescent="0.4">
      <c r="A2965" s="11" t="s">
        <v>11950</v>
      </c>
      <c r="B2965" s="11" t="s">
        <v>11951</v>
      </c>
      <c r="C2965" s="11" t="s">
        <v>11952</v>
      </c>
      <c r="D2965" s="14" t="s">
        <v>11953</v>
      </c>
    </row>
    <row r="2966" spans="1:4" ht="15" customHeight="1" x14ac:dyDescent="0.4">
      <c r="A2966" s="11" t="s">
        <v>11954</v>
      </c>
      <c r="B2966" s="11" t="s">
        <v>11955</v>
      </c>
      <c r="C2966" s="11" t="s">
        <v>11956</v>
      </c>
      <c r="D2966" s="14" t="s">
        <v>11957</v>
      </c>
    </row>
    <row r="2967" spans="1:4" ht="15" customHeight="1" x14ac:dyDescent="0.4">
      <c r="A2967" s="11" t="s">
        <v>11958</v>
      </c>
      <c r="B2967" s="11" t="s">
        <v>11959</v>
      </c>
      <c r="C2967" s="11" t="s">
        <v>11960</v>
      </c>
      <c r="D2967" s="14" t="s">
        <v>11961</v>
      </c>
    </row>
    <row r="2968" spans="1:4" ht="15" customHeight="1" x14ac:dyDescent="0.4">
      <c r="A2968" s="11" t="s">
        <v>11962</v>
      </c>
      <c r="B2968" s="11" t="s">
        <v>11963</v>
      </c>
      <c r="C2968" s="11" t="s">
        <v>11964</v>
      </c>
      <c r="D2968" s="14" t="s">
        <v>11965</v>
      </c>
    </row>
    <row r="2969" spans="1:4" ht="15" customHeight="1" x14ac:dyDescent="0.4">
      <c r="A2969" s="11" t="s">
        <v>11966</v>
      </c>
      <c r="B2969" s="11" t="s">
        <v>11967</v>
      </c>
      <c r="C2969" s="11" t="s">
        <v>11968</v>
      </c>
      <c r="D2969" s="14" t="s">
        <v>11969</v>
      </c>
    </row>
    <row r="2970" spans="1:4" ht="15" customHeight="1" x14ac:dyDescent="0.4">
      <c r="A2970" s="11" t="s">
        <v>11970</v>
      </c>
      <c r="B2970" s="11" t="s">
        <v>11971</v>
      </c>
      <c r="C2970" s="11" t="s">
        <v>11972</v>
      </c>
      <c r="D2970" s="14" t="s">
        <v>11973</v>
      </c>
    </row>
    <row r="2971" spans="1:4" ht="15" customHeight="1" x14ac:dyDescent="0.4">
      <c r="A2971" s="11" t="s">
        <v>11974</v>
      </c>
      <c r="B2971" s="11" t="s">
        <v>11975</v>
      </c>
      <c r="C2971" s="11" t="s">
        <v>105</v>
      </c>
      <c r="D2971" s="14" t="s">
        <v>11976</v>
      </c>
    </row>
    <row r="2972" spans="1:4" ht="15" customHeight="1" x14ac:dyDescent="0.4">
      <c r="A2972" s="11" t="s">
        <v>11977</v>
      </c>
      <c r="B2972" s="11" t="s">
        <v>11978</v>
      </c>
      <c r="C2972" s="11" t="s">
        <v>11979</v>
      </c>
      <c r="D2972" s="14" t="s">
        <v>11980</v>
      </c>
    </row>
    <row r="2973" spans="1:4" ht="15" customHeight="1" x14ac:dyDescent="0.4">
      <c r="A2973" s="11" t="s">
        <v>11981</v>
      </c>
      <c r="B2973" s="11" t="s">
        <v>11982</v>
      </c>
      <c r="C2973" s="11" t="s">
        <v>11983</v>
      </c>
      <c r="D2973" s="14" t="s">
        <v>11984</v>
      </c>
    </row>
    <row r="2974" spans="1:4" ht="15" customHeight="1" x14ac:dyDescent="0.4">
      <c r="A2974" s="11" t="s">
        <v>11985</v>
      </c>
      <c r="B2974" s="11" t="s">
        <v>11986</v>
      </c>
      <c r="C2974" s="11" t="s">
        <v>11987</v>
      </c>
      <c r="D2974" s="14" t="s">
        <v>11988</v>
      </c>
    </row>
    <row r="2975" spans="1:4" ht="15" customHeight="1" x14ac:dyDescent="0.4">
      <c r="A2975" s="11" t="s">
        <v>11989</v>
      </c>
      <c r="B2975" s="11" t="s">
        <v>11990</v>
      </c>
      <c r="C2975" s="11" t="s">
        <v>11991</v>
      </c>
      <c r="D2975" s="14" t="s">
        <v>11992</v>
      </c>
    </row>
    <row r="2976" spans="1:4" ht="15" customHeight="1" x14ac:dyDescent="0.4">
      <c r="A2976" s="11" t="s">
        <v>11993</v>
      </c>
      <c r="B2976" s="11" t="s">
        <v>11994</v>
      </c>
      <c r="C2976" s="11" t="s">
        <v>11995</v>
      </c>
      <c r="D2976" s="14" t="s">
        <v>11996</v>
      </c>
    </row>
    <row r="2977" spans="1:4" ht="15" customHeight="1" x14ac:dyDescent="0.4">
      <c r="A2977" s="11" t="s">
        <v>11997</v>
      </c>
      <c r="B2977" s="11" t="s">
        <v>11998</v>
      </c>
      <c r="C2977" s="11" t="s">
        <v>11999</v>
      </c>
      <c r="D2977" s="14" t="s">
        <v>12000</v>
      </c>
    </row>
    <row r="2978" spans="1:4" ht="15" customHeight="1" x14ac:dyDescent="0.4">
      <c r="A2978" s="11" t="s">
        <v>12001</v>
      </c>
      <c r="B2978" s="11" t="s">
        <v>12002</v>
      </c>
      <c r="C2978" s="11" t="s">
        <v>12003</v>
      </c>
      <c r="D2978" s="14" t="s">
        <v>12004</v>
      </c>
    </row>
    <row r="2979" spans="1:4" ht="15" customHeight="1" x14ac:dyDescent="0.4">
      <c r="A2979" s="11" t="s">
        <v>12005</v>
      </c>
      <c r="B2979" s="11" t="s">
        <v>12006</v>
      </c>
      <c r="C2979" s="11" t="s">
        <v>12007</v>
      </c>
      <c r="D2979" s="14" t="s">
        <v>12008</v>
      </c>
    </row>
    <row r="2980" spans="1:4" ht="15" customHeight="1" x14ac:dyDescent="0.4">
      <c r="A2980" s="11" t="s">
        <v>12009</v>
      </c>
      <c r="B2980" s="11" t="s">
        <v>12010</v>
      </c>
      <c r="C2980" s="11" t="s">
        <v>12011</v>
      </c>
      <c r="D2980" s="14" t="s">
        <v>12012</v>
      </c>
    </row>
    <row r="2981" spans="1:4" ht="15" customHeight="1" x14ac:dyDescent="0.4">
      <c r="A2981" s="11" t="s">
        <v>12013</v>
      </c>
      <c r="B2981" s="11" t="s">
        <v>12014</v>
      </c>
      <c r="C2981" s="11" t="s">
        <v>12015</v>
      </c>
      <c r="D2981" s="14" t="s">
        <v>12016</v>
      </c>
    </row>
    <row r="2982" spans="1:4" ht="15" customHeight="1" x14ac:dyDescent="0.4">
      <c r="A2982" s="11" t="s">
        <v>12017</v>
      </c>
      <c r="B2982" s="11" t="s">
        <v>12018</v>
      </c>
      <c r="C2982" s="11" t="s">
        <v>12019</v>
      </c>
      <c r="D2982" s="14" t="s">
        <v>12020</v>
      </c>
    </row>
    <row r="2983" spans="1:4" ht="15" customHeight="1" x14ac:dyDescent="0.4">
      <c r="A2983" s="11" t="s">
        <v>12021</v>
      </c>
      <c r="B2983" s="11" t="s">
        <v>12022</v>
      </c>
      <c r="C2983" s="11" t="s">
        <v>12023</v>
      </c>
      <c r="D2983" s="14" t="s">
        <v>12024</v>
      </c>
    </row>
    <row r="2984" spans="1:4" ht="15" customHeight="1" x14ac:dyDescent="0.4">
      <c r="A2984" s="11" t="s">
        <v>12025</v>
      </c>
      <c r="B2984" s="11" t="s">
        <v>12026</v>
      </c>
      <c r="C2984" s="11" t="s">
        <v>12027</v>
      </c>
      <c r="D2984" s="14" t="s">
        <v>12028</v>
      </c>
    </row>
    <row r="2985" spans="1:4" ht="15" customHeight="1" x14ac:dyDescent="0.4">
      <c r="A2985" s="11" t="s">
        <v>12029</v>
      </c>
      <c r="B2985" s="11" t="s">
        <v>12030</v>
      </c>
      <c r="C2985" s="11" t="s">
        <v>12031</v>
      </c>
      <c r="D2985" s="14" t="s">
        <v>12032</v>
      </c>
    </row>
    <row r="2986" spans="1:4" ht="15" customHeight="1" x14ac:dyDescent="0.4">
      <c r="A2986" s="11" t="s">
        <v>12033</v>
      </c>
      <c r="B2986" s="11" t="s">
        <v>12034</v>
      </c>
      <c r="C2986" s="11" t="s">
        <v>12035</v>
      </c>
      <c r="D2986" s="14" t="s">
        <v>12036</v>
      </c>
    </row>
    <row r="2987" spans="1:4" ht="15" customHeight="1" x14ac:dyDescent="0.4">
      <c r="A2987" s="11" t="s">
        <v>12037</v>
      </c>
      <c r="B2987" s="11" t="s">
        <v>12038</v>
      </c>
      <c r="C2987" s="11" t="s">
        <v>12039</v>
      </c>
      <c r="D2987" s="14" t="s">
        <v>12040</v>
      </c>
    </row>
    <row r="2988" spans="1:4" ht="15" customHeight="1" x14ac:dyDescent="0.4">
      <c r="A2988" s="11" t="s">
        <v>12041</v>
      </c>
      <c r="B2988" s="11" t="s">
        <v>12042</v>
      </c>
      <c r="C2988" s="11" t="s">
        <v>12043</v>
      </c>
      <c r="D2988" s="14" t="s">
        <v>12044</v>
      </c>
    </row>
    <row r="2989" spans="1:4" ht="15" customHeight="1" x14ac:dyDescent="0.4">
      <c r="A2989" s="11" t="s">
        <v>12045</v>
      </c>
      <c r="B2989" s="11" t="s">
        <v>12046</v>
      </c>
      <c r="C2989" s="11" t="s">
        <v>12047</v>
      </c>
      <c r="D2989" s="14" t="s">
        <v>12048</v>
      </c>
    </row>
    <row r="2990" spans="1:4" ht="15" customHeight="1" x14ac:dyDescent="0.4">
      <c r="A2990" s="11" t="s">
        <v>12049</v>
      </c>
      <c r="B2990" s="11" t="s">
        <v>12050</v>
      </c>
      <c r="C2990" s="11" t="s">
        <v>12051</v>
      </c>
      <c r="D2990" s="14" t="s">
        <v>12052</v>
      </c>
    </row>
    <row r="2991" spans="1:4" ht="15" customHeight="1" x14ac:dyDescent="0.4">
      <c r="A2991" s="11" t="s">
        <v>12053</v>
      </c>
      <c r="B2991" s="11" t="s">
        <v>12054</v>
      </c>
      <c r="C2991" s="11" t="s">
        <v>12055</v>
      </c>
      <c r="D2991" s="14" t="s">
        <v>12056</v>
      </c>
    </row>
    <row r="2992" spans="1:4" ht="15" customHeight="1" x14ac:dyDescent="0.4">
      <c r="A2992" s="11" t="s">
        <v>12057</v>
      </c>
      <c r="B2992" s="11" t="s">
        <v>12058</v>
      </c>
      <c r="C2992" s="11" t="s">
        <v>12059</v>
      </c>
      <c r="D2992" s="14" t="s">
        <v>12060</v>
      </c>
    </row>
    <row r="2993" spans="1:4" ht="15" customHeight="1" x14ac:dyDescent="0.4">
      <c r="A2993" s="11" t="s">
        <v>12061</v>
      </c>
      <c r="B2993" s="11" t="s">
        <v>12062</v>
      </c>
      <c r="C2993" s="11" t="s">
        <v>12063</v>
      </c>
      <c r="D2993" s="14" t="s">
        <v>12064</v>
      </c>
    </row>
    <row r="2994" spans="1:4" ht="15" customHeight="1" x14ac:dyDescent="0.4">
      <c r="A2994" s="11" t="s">
        <v>12065</v>
      </c>
      <c r="B2994" s="11" t="s">
        <v>12066</v>
      </c>
      <c r="C2994" s="11" t="s">
        <v>12067</v>
      </c>
      <c r="D2994" s="14" t="s">
        <v>12068</v>
      </c>
    </row>
    <row r="2995" spans="1:4" ht="15" customHeight="1" x14ac:dyDescent="0.4">
      <c r="A2995" s="11" t="s">
        <v>12069</v>
      </c>
      <c r="B2995" s="11" t="s">
        <v>12070</v>
      </c>
      <c r="C2995" s="11" t="s">
        <v>12071</v>
      </c>
      <c r="D2995" s="14" t="s">
        <v>12072</v>
      </c>
    </row>
    <row r="2996" spans="1:4" ht="15" customHeight="1" x14ac:dyDescent="0.4">
      <c r="A2996" s="11" t="s">
        <v>12073</v>
      </c>
      <c r="B2996" s="11" t="s">
        <v>12074</v>
      </c>
      <c r="C2996" s="11" t="s">
        <v>12075</v>
      </c>
      <c r="D2996" s="14" t="s">
        <v>12076</v>
      </c>
    </row>
    <row r="2997" spans="1:4" ht="15" customHeight="1" x14ac:dyDescent="0.4">
      <c r="A2997" s="11" t="s">
        <v>12077</v>
      </c>
      <c r="B2997" s="11" t="s">
        <v>12078</v>
      </c>
      <c r="C2997" s="11" t="s">
        <v>12079</v>
      </c>
      <c r="D2997" s="14" t="s">
        <v>12080</v>
      </c>
    </row>
    <row r="2998" spans="1:4" ht="15" customHeight="1" x14ac:dyDescent="0.4">
      <c r="A2998" s="11" t="s">
        <v>12081</v>
      </c>
      <c r="B2998" s="11" t="s">
        <v>12082</v>
      </c>
      <c r="C2998" s="11" t="s">
        <v>12083</v>
      </c>
      <c r="D2998" s="14" t="s">
        <v>12084</v>
      </c>
    </row>
    <row r="2999" spans="1:4" ht="15" customHeight="1" x14ac:dyDescent="0.4">
      <c r="A2999" s="11" t="s">
        <v>12085</v>
      </c>
      <c r="B2999" s="11" t="s">
        <v>12086</v>
      </c>
      <c r="C2999" s="11" t="s">
        <v>12087</v>
      </c>
      <c r="D2999" s="14" t="s">
        <v>12088</v>
      </c>
    </row>
    <row r="3000" spans="1:4" ht="15" customHeight="1" x14ac:dyDescent="0.4">
      <c r="A3000" s="11" t="s">
        <v>12089</v>
      </c>
      <c r="B3000" s="11" t="s">
        <v>12090</v>
      </c>
      <c r="C3000" s="11" t="s">
        <v>12091</v>
      </c>
      <c r="D3000" s="14" t="s">
        <v>12092</v>
      </c>
    </row>
    <row r="3001" spans="1:4" ht="15" customHeight="1" x14ac:dyDescent="0.4">
      <c r="A3001" s="11" t="s">
        <v>12093</v>
      </c>
      <c r="B3001" s="11" t="s">
        <v>12094</v>
      </c>
      <c r="C3001" s="11" t="s">
        <v>12095</v>
      </c>
      <c r="D3001" s="14" t="s">
        <v>12096</v>
      </c>
    </row>
    <row r="3002" spans="1:4" ht="15" customHeight="1" x14ac:dyDescent="0.4">
      <c r="A3002" s="11" t="s">
        <v>12097</v>
      </c>
      <c r="B3002" s="11" t="s">
        <v>12098</v>
      </c>
      <c r="C3002" s="11" t="s">
        <v>12099</v>
      </c>
      <c r="D3002" s="14" t="s">
        <v>12100</v>
      </c>
    </row>
    <row r="3003" spans="1:4" ht="15" customHeight="1" x14ac:dyDescent="0.4">
      <c r="A3003" s="11" t="s">
        <v>12101</v>
      </c>
      <c r="B3003" s="11" t="s">
        <v>12102</v>
      </c>
      <c r="C3003" s="11" t="s">
        <v>12103</v>
      </c>
      <c r="D3003" s="14" t="s">
        <v>12104</v>
      </c>
    </row>
    <row r="3004" spans="1:4" ht="15" customHeight="1" x14ac:dyDescent="0.4">
      <c r="A3004" s="11" t="s">
        <v>12105</v>
      </c>
      <c r="B3004" s="11" t="s">
        <v>12106</v>
      </c>
      <c r="C3004" s="11" t="s">
        <v>12107</v>
      </c>
      <c r="D3004" s="14" t="s">
        <v>12108</v>
      </c>
    </row>
    <row r="3005" spans="1:4" ht="15" customHeight="1" x14ac:dyDescent="0.4">
      <c r="A3005" s="11" t="s">
        <v>12109</v>
      </c>
      <c r="B3005" s="11" t="s">
        <v>12110</v>
      </c>
      <c r="C3005" s="11" t="s">
        <v>12111</v>
      </c>
      <c r="D3005" s="14" t="s">
        <v>12112</v>
      </c>
    </row>
    <row r="3006" spans="1:4" ht="15" customHeight="1" x14ac:dyDescent="0.4">
      <c r="A3006" s="11" t="s">
        <v>12113</v>
      </c>
      <c r="B3006" s="11" t="s">
        <v>12114</v>
      </c>
      <c r="C3006" s="11" t="s">
        <v>12115</v>
      </c>
      <c r="D3006" s="14" t="s">
        <v>12116</v>
      </c>
    </row>
    <row r="3007" spans="1:4" ht="15" customHeight="1" x14ac:dyDescent="0.4">
      <c r="A3007" s="11" t="s">
        <v>12117</v>
      </c>
      <c r="B3007" s="11" t="s">
        <v>12118</v>
      </c>
      <c r="C3007" s="11" t="s">
        <v>12119</v>
      </c>
      <c r="D3007" s="14" t="s">
        <v>12120</v>
      </c>
    </row>
    <row r="3008" spans="1:4" ht="15" customHeight="1" x14ac:dyDescent="0.4">
      <c r="A3008" s="11" t="s">
        <v>12121</v>
      </c>
      <c r="B3008" s="11" t="s">
        <v>12122</v>
      </c>
      <c r="C3008" s="11" t="s">
        <v>12123</v>
      </c>
      <c r="D3008" s="14" t="s">
        <v>12124</v>
      </c>
    </row>
    <row r="3009" spans="1:4" ht="15" customHeight="1" x14ac:dyDescent="0.4">
      <c r="A3009" s="11" t="s">
        <v>12125</v>
      </c>
      <c r="B3009" s="11" t="s">
        <v>12126</v>
      </c>
      <c r="C3009" s="11" t="s">
        <v>12127</v>
      </c>
      <c r="D3009" s="14" t="s">
        <v>12128</v>
      </c>
    </row>
    <row r="3010" spans="1:4" ht="15" customHeight="1" x14ac:dyDescent="0.4">
      <c r="A3010" s="11" t="s">
        <v>12129</v>
      </c>
      <c r="B3010" s="11" t="s">
        <v>12130</v>
      </c>
      <c r="C3010" s="11" t="s">
        <v>12131</v>
      </c>
      <c r="D3010" s="14" t="s">
        <v>12132</v>
      </c>
    </row>
    <row r="3011" spans="1:4" ht="15" customHeight="1" x14ac:dyDescent="0.4">
      <c r="A3011" s="11" t="s">
        <v>12133</v>
      </c>
      <c r="B3011" s="11" t="s">
        <v>12134</v>
      </c>
      <c r="C3011" s="11" t="s">
        <v>12135</v>
      </c>
      <c r="D3011" s="14" t="s">
        <v>12136</v>
      </c>
    </row>
    <row r="3012" spans="1:4" ht="15" customHeight="1" x14ac:dyDescent="0.4">
      <c r="A3012" s="11" t="s">
        <v>12137</v>
      </c>
      <c r="B3012" s="11" t="s">
        <v>12138</v>
      </c>
      <c r="C3012" s="11" t="s">
        <v>12139</v>
      </c>
      <c r="D3012" s="14" t="s">
        <v>12140</v>
      </c>
    </row>
    <row r="3013" spans="1:4" ht="15" customHeight="1" x14ac:dyDescent="0.4">
      <c r="A3013" s="11" t="s">
        <v>12141</v>
      </c>
      <c r="B3013" s="11" t="s">
        <v>12142</v>
      </c>
      <c r="C3013" s="11" t="s">
        <v>12143</v>
      </c>
      <c r="D3013" s="14" t="s">
        <v>12144</v>
      </c>
    </row>
    <row r="3014" spans="1:4" ht="15" customHeight="1" x14ac:dyDescent="0.4">
      <c r="A3014" s="11" t="s">
        <v>12145</v>
      </c>
      <c r="B3014" s="11" t="s">
        <v>12146</v>
      </c>
      <c r="C3014" s="11" t="s">
        <v>12147</v>
      </c>
      <c r="D3014" s="14" t="s">
        <v>12148</v>
      </c>
    </row>
    <row r="3015" spans="1:4" ht="15" customHeight="1" x14ac:dyDescent="0.4">
      <c r="A3015" s="11" t="s">
        <v>12149</v>
      </c>
      <c r="B3015" s="11" t="s">
        <v>12150</v>
      </c>
      <c r="C3015" s="11" t="s">
        <v>12151</v>
      </c>
      <c r="D3015" s="14" t="s">
        <v>12152</v>
      </c>
    </row>
    <row r="3016" spans="1:4" ht="15" customHeight="1" x14ac:dyDescent="0.4">
      <c r="A3016" s="11" t="s">
        <v>12153</v>
      </c>
      <c r="B3016" s="11" t="s">
        <v>12154</v>
      </c>
      <c r="C3016" s="11" t="s">
        <v>12155</v>
      </c>
      <c r="D3016" s="14" t="s">
        <v>12152</v>
      </c>
    </row>
    <row r="3017" spans="1:4" ht="15" customHeight="1" x14ac:dyDescent="0.4">
      <c r="A3017" s="11" t="s">
        <v>12156</v>
      </c>
      <c r="B3017" s="11" t="s">
        <v>12157</v>
      </c>
      <c r="C3017" s="11" t="s">
        <v>12158</v>
      </c>
      <c r="D3017" s="14" t="s">
        <v>12159</v>
      </c>
    </row>
    <row r="3018" spans="1:4" ht="15" customHeight="1" x14ac:dyDescent="0.4">
      <c r="A3018" s="11" t="s">
        <v>12160</v>
      </c>
      <c r="B3018" s="11" t="s">
        <v>12161</v>
      </c>
      <c r="C3018" s="11" t="s">
        <v>12162</v>
      </c>
      <c r="D3018" s="14" t="s">
        <v>12163</v>
      </c>
    </row>
    <row r="3019" spans="1:4" ht="15" customHeight="1" x14ac:dyDescent="0.4">
      <c r="A3019" s="11" t="s">
        <v>12164</v>
      </c>
      <c r="B3019" s="11" t="s">
        <v>12165</v>
      </c>
      <c r="C3019" s="11" t="s">
        <v>12166</v>
      </c>
      <c r="D3019" s="14" t="s">
        <v>12163</v>
      </c>
    </row>
    <row r="3020" spans="1:4" ht="15" customHeight="1" x14ac:dyDescent="0.4">
      <c r="A3020" s="11" t="s">
        <v>12167</v>
      </c>
      <c r="B3020" s="11" t="s">
        <v>12168</v>
      </c>
      <c r="C3020" s="11" t="s">
        <v>105</v>
      </c>
      <c r="D3020" s="14" t="s">
        <v>12169</v>
      </c>
    </row>
    <row r="3021" spans="1:4" ht="15" customHeight="1" x14ac:dyDescent="0.4">
      <c r="A3021" s="11" t="s">
        <v>12170</v>
      </c>
      <c r="B3021" s="11" t="s">
        <v>12171</v>
      </c>
      <c r="C3021" s="11" t="s">
        <v>12172</v>
      </c>
      <c r="D3021" s="14" t="s">
        <v>12173</v>
      </c>
    </row>
    <row r="3022" spans="1:4" ht="15" customHeight="1" x14ac:dyDescent="0.4">
      <c r="A3022" s="11" t="s">
        <v>12174</v>
      </c>
      <c r="B3022" s="11" t="s">
        <v>12175</v>
      </c>
      <c r="C3022" s="11" t="s">
        <v>12176</v>
      </c>
      <c r="D3022" s="14" t="s">
        <v>12177</v>
      </c>
    </row>
    <row r="3023" spans="1:4" ht="15" customHeight="1" x14ac:dyDescent="0.4">
      <c r="A3023" s="11" t="s">
        <v>12178</v>
      </c>
      <c r="B3023" s="11" t="s">
        <v>12179</v>
      </c>
      <c r="C3023" s="11" t="s">
        <v>12180</v>
      </c>
      <c r="D3023" s="14" t="s">
        <v>12181</v>
      </c>
    </row>
    <row r="3024" spans="1:4" ht="15" customHeight="1" x14ac:dyDescent="0.4">
      <c r="A3024" s="11" t="s">
        <v>12182</v>
      </c>
      <c r="B3024" s="11" t="s">
        <v>12183</v>
      </c>
      <c r="C3024" s="11" t="s">
        <v>12184</v>
      </c>
      <c r="D3024" s="14" t="s">
        <v>12185</v>
      </c>
    </row>
    <row r="3025" spans="1:4" ht="15" customHeight="1" x14ac:dyDescent="0.4">
      <c r="A3025" s="11" t="s">
        <v>12186</v>
      </c>
      <c r="B3025" s="11" t="s">
        <v>12187</v>
      </c>
      <c r="C3025" s="11" t="s">
        <v>12188</v>
      </c>
      <c r="D3025" s="14" t="s">
        <v>12189</v>
      </c>
    </row>
    <row r="3026" spans="1:4" ht="15" customHeight="1" x14ac:dyDescent="0.4">
      <c r="A3026" s="11" t="s">
        <v>12190</v>
      </c>
      <c r="B3026" s="11" t="s">
        <v>12191</v>
      </c>
      <c r="C3026" s="11" t="s">
        <v>12192</v>
      </c>
      <c r="D3026" s="14" t="s">
        <v>12193</v>
      </c>
    </row>
    <row r="3027" spans="1:4" ht="15" customHeight="1" x14ac:dyDescent="0.4">
      <c r="A3027" s="11" t="s">
        <v>12194</v>
      </c>
      <c r="B3027" s="11" t="s">
        <v>12195</v>
      </c>
      <c r="C3027" s="11" t="s">
        <v>12196</v>
      </c>
      <c r="D3027" s="14" t="s">
        <v>12197</v>
      </c>
    </row>
    <row r="3028" spans="1:4" ht="15" customHeight="1" x14ac:dyDescent="0.4">
      <c r="A3028" s="11" t="s">
        <v>12198</v>
      </c>
      <c r="B3028" s="11" t="s">
        <v>12199</v>
      </c>
      <c r="C3028" s="11" t="s">
        <v>12200</v>
      </c>
      <c r="D3028" s="14" t="s">
        <v>12201</v>
      </c>
    </row>
    <row r="3029" spans="1:4" ht="15" customHeight="1" x14ac:dyDescent="0.4">
      <c r="A3029" s="11" t="s">
        <v>12202</v>
      </c>
      <c r="B3029" s="11" t="s">
        <v>12203</v>
      </c>
      <c r="C3029" s="11" t="s">
        <v>12204</v>
      </c>
      <c r="D3029" s="14" t="s">
        <v>12205</v>
      </c>
    </row>
    <row r="3030" spans="1:4" ht="15" customHeight="1" x14ac:dyDescent="0.4">
      <c r="A3030" s="11" t="s">
        <v>12206</v>
      </c>
      <c r="B3030" s="11" t="s">
        <v>12207</v>
      </c>
      <c r="C3030" s="11" t="s">
        <v>12208</v>
      </c>
      <c r="D3030" s="14" t="s">
        <v>12209</v>
      </c>
    </row>
    <row r="3031" spans="1:4" ht="15" customHeight="1" x14ac:dyDescent="0.4">
      <c r="A3031" s="11" t="s">
        <v>12210</v>
      </c>
      <c r="B3031" s="11" t="s">
        <v>12211</v>
      </c>
      <c r="C3031" s="11" t="s">
        <v>12212</v>
      </c>
      <c r="D3031" s="14" t="s">
        <v>12213</v>
      </c>
    </row>
    <row r="3032" spans="1:4" ht="15" customHeight="1" x14ac:dyDescent="0.4">
      <c r="A3032" s="11" t="s">
        <v>12214</v>
      </c>
      <c r="B3032" s="11" t="s">
        <v>12215</v>
      </c>
      <c r="C3032" s="11" t="s">
        <v>12216</v>
      </c>
      <c r="D3032" s="14" t="s">
        <v>12217</v>
      </c>
    </row>
    <row r="3033" spans="1:4" ht="15" customHeight="1" x14ac:dyDescent="0.4">
      <c r="A3033" s="11" t="s">
        <v>12218</v>
      </c>
      <c r="B3033" s="11" t="s">
        <v>12219</v>
      </c>
      <c r="C3033" s="11" t="s">
        <v>12220</v>
      </c>
      <c r="D3033" s="14" t="s">
        <v>12221</v>
      </c>
    </row>
    <row r="3034" spans="1:4" ht="15" customHeight="1" x14ac:dyDescent="0.4">
      <c r="A3034" s="11" t="s">
        <v>12222</v>
      </c>
      <c r="B3034" s="11" t="s">
        <v>12223</v>
      </c>
      <c r="C3034" s="11" t="s">
        <v>12224</v>
      </c>
      <c r="D3034" s="14" t="s">
        <v>12221</v>
      </c>
    </row>
    <row r="3035" spans="1:4" ht="15" customHeight="1" x14ac:dyDescent="0.4">
      <c r="A3035" s="11" t="s">
        <v>12225</v>
      </c>
      <c r="B3035" s="11" t="s">
        <v>12226</v>
      </c>
      <c r="C3035" s="11" t="s">
        <v>12227</v>
      </c>
      <c r="D3035" s="14" t="s">
        <v>12228</v>
      </c>
    </row>
    <row r="3036" spans="1:4" ht="15" customHeight="1" x14ac:dyDescent="0.4">
      <c r="A3036" s="11" t="s">
        <v>12229</v>
      </c>
      <c r="B3036" s="11" t="s">
        <v>12230</v>
      </c>
      <c r="C3036" s="11" t="s">
        <v>12231</v>
      </c>
      <c r="D3036" s="14" t="s">
        <v>12232</v>
      </c>
    </row>
    <row r="3037" spans="1:4" ht="15" customHeight="1" x14ac:dyDescent="0.4">
      <c r="A3037" s="11" t="s">
        <v>12233</v>
      </c>
      <c r="B3037" s="11" t="s">
        <v>12234</v>
      </c>
      <c r="C3037" s="11" t="s">
        <v>12235</v>
      </c>
      <c r="D3037" s="14" t="s">
        <v>12236</v>
      </c>
    </row>
    <row r="3038" spans="1:4" ht="15" customHeight="1" x14ac:dyDescent="0.4">
      <c r="A3038" s="11" t="s">
        <v>12237</v>
      </c>
      <c r="B3038" s="11" t="s">
        <v>12238</v>
      </c>
      <c r="C3038" s="11" t="s">
        <v>12239</v>
      </c>
      <c r="D3038" s="14" t="s">
        <v>12240</v>
      </c>
    </row>
    <row r="3039" spans="1:4" ht="15" customHeight="1" x14ac:dyDescent="0.4">
      <c r="A3039" s="11" t="s">
        <v>12241</v>
      </c>
      <c r="B3039" s="11" t="s">
        <v>12242</v>
      </c>
      <c r="C3039" s="11" t="s">
        <v>12243</v>
      </c>
      <c r="D3039" s="14" t="s">
        <v>12244</v>
      </c>
    </row>
    <row r="3040" spans="1:4" ht="15" customHeight="1" x14ac:dyDescent="0.4">
      <c r="A3040" s="11" t="s">
        <v>12245</v>
      </c>
      <c r="B3040" s="11" t="s">
        <v>12246</v>
      </c>
      <c r="C3040" s="11" t="s">
        <v>12247</v>
      </c>
      <c r="D3040" s="14" t="s">
        <v>12248</v>
      </c>
    </row>
    <row r="3041" spans="1:4" ht="15" customHeight="1" x14ac:dyDescent="0.4">
      <c r="A3041" s="11" t="s">
        <v>12249</v>
      </c>
      <c r="B3041" s="11" t="s">
        <v>12250</v>
      </c>
      <c r="C3041" s="11" t="s">
        <v>12251</v>
      </c>
      <c r="D3041" s="14" t="s">
        <v>12252</v>
      </c>
    </row>
    <row r="3042" spans="1:4" ht="15" customHeight="1" x14ac:dyDescent="0.4">
      <c r="A3042" s="11" t="s">
        <v>12253</v>
      </c>
      <c r="B3042" s="11" t="s">
        <v>12254</v>
      </c>
      <c r="C3042" s="11" t="s">
        <v>12255</v>
      </c>
      <c r="D3042" s="14" t="s">
        <v>12256</v>
      </c>
    </row>
    <row r="3043" spans="1:4" ht="15" customHeight="1" x14ac:dyDescent="0.4">
      <c r="A3043" s="11" t="s">
        <v>12257</v>
      </c>
      <c r="B3043" s="11" t="s">
        <v>12258</v>
      </c>
      <c r="C3043" s="11" t="s">
        <v>12259</v>
      </c>
      <c r="D3043" s="14" t="s">
        <v>12260</v>
      </c>
    </row>
    <row r="3044" spans="1:4" ht="15" customHeight="1" x14ac:dyDescent="0.4">
      <c r="A3044" s="11" t="s">
        <v>12261</v>
      </c>
      <c r="B3044" s="11" t="s">
        <v>12262</v>
      </c>
      <c r="C3044" s="11" t="s">
        <v>12263</v>
      </c>
      <c r="D3044" s="14" t="s">
        <v>12264</v>
      </c>
    </row>
    <row r="3045" spans="1:4" ht="15" customHeight="1" x14ac:dyDescent="0.4">
      <c r="A3045" s="11" t="s">
        <v>12265</v>
      </c>
      <c r="B3045" s="11" t="s">
        <v>12266</v>
      </c>
      <c r="C3045" s="11" t="s">
        <v>12267</v>
      </c>
      <c r="D3045" s="14" t="s">
        <v>12268</v>
      </c>
    </row>
    <row r="3046" spans="1:4" ht="15" customHeight="1" x14ac:dyDescent="0.4">
      <c r="A3046" s="11" t="s">
        <v>12269</v>
      </c>
      <c r="B3046" s="11" t="s">
        <v>12270</v>
      </c>
      <c r="C3046" s="11" t="s">
        <v>12271</v>
      </c>
      <c r="D3046" s="14" t="s">
        <v>12272</v>
      </c>
    </row>
    <row r="3047" spans="1:4" ht="15" customHeight="1" x14ac:dyDescent="0.4">
      <c r="A3047" s="11" t="s">
        <v>12273</v>
      </c>
      <c r="B3047" s="11" t="s">
        <v>12274</v>
      </c>
      <c r="C3047" s="11" t="s">
        <v>12275</v>
      </c>
      <c r="D3047" s="14" t="s">
        <v>12276</v>
      </c>
    </row>
    <row r="3048" spans="1:4" ht="15" customHeight="1" x14ac:dyDescent="0.4">
      <c r="A3048" s="11" t="s">
        <v>12277</v>
      </c>
      <c r="B3048" s="11" t="s">
        <v>12278</v>
      </c>
      <c r="C3048" s="11" t="s">
        <v>12279</v>
      </c>
      <c r="D3048" s="14" t="s">
        <v>12280</v>
      </c>
    </row>
    <row r="3049" spans="1:4" ht="15" customHeight="1" x14ac:dyDescent="0.4">
      <c r="A3049" s="11" t="s">
        <v>12281</v>
      </c>
      <c r="B3049" s="11" t="s">
        <v>12282</v>
      </c>
      <c r="C3049" s="11" t="s">
        <v>12283</v>
      </c>
      <c r="D3049" s="14" t="s">
        <v>12284</v>
      </c>
    </row>
    <row r="3050" spans="1:4" ht="15" customHeight="1" x14ac:dyDescent="0.4">
      <c r="A3050" s="11" t="s">
        <v>12285</v>
      </c>
      <c r="B3050" s="11" t="s">
        <v>12286</v>
      </c>
      <c r="C3050" s="11" t="s">
        <v>12287</v>
      </c>
      <c r="D3050" s="14" t="s">
        <v>12288</v>
      </c>
    </row>
    <row r="3051" spans="1:4" ht="15" customHeight="1" x14ac:dyDescent="0.4">
      <c r="A3051" s="11" t="s">
        <v>12289</v>
      </c>
      <c r="B3051" s="11" t="s">
        <v>12290</v>
      </c>
      <c r="C3051" s="11" t="s">
        <v>12291</v>
      </c>
      <c r="D3051" s="14" t="s">
        <v>12292</v>
      </c>
    </row>
    <row r="3052" spans="1:4" ht="15" customHeight="1" x14ac:dyDescent="0.4">
      <c r="A3052" s="11" t="s">
        <v>12293</v>
      </c>
      <c r="B3052" s="11" t="s">
        <v>12294</v>
      </c>
      <c r="C3052" s="11" t="s">
        <v>12295</v>
      </c>
      <c r="D3052" s="14" t="s">
        <v>12296</v>
      </c>
    </row>
    <row r="3053" spans="1:4" ht="15" customHeight="1" x14ac:dyDescent="0.4">
      <c r="A3053" s="11" t="s">
        <v>12297</v>
      </c>
      <c r="B3053" s="11" t="s">
        <v>12298</v>
      </c>
      <c r="C3053" s="11" t="s">
        <v>12299</v>
      </c>
      <c r="D3053" s="14" t="s">
        <v>12300</v>
      </c>
    </row>
    <row r="3054" spans="1:4" ht="15" customHeight="1" x14ac:dyDescent="0.4">
      <c r="A3054" s="11" t="s">
        <v>12301</v>
      </c>
      <c r="B3054" s="11" t="s">
        <v>12302</v>
      </c>
      <c r="C3054" s="11" t="s">
        <v>12303</v>
      </c>
      <c r="D3054" s="14" t="s">
        <v>12304</v>
      </c>
    </row>
    <row r="3055" spans="1:4" ht="15" customHeight="1" x14ac:dyDescent="0.4">
      <c r="A3055" s="11" t="s">
        <v>12305</v>
      </c>
      <c r="B3055" s="11" t="s">
        <v>12306</v>
      </c>
      <c r="C3055" s="11" t="s">
        <v>12307</v>
      </c>
      <c r="D3055" s="14" t="s">
        <v>12308</v>
      </c>
    </row>
    <row r="3056" spans="1:4" ht="15" customHeight="1" x14ac:dyDescent="0.4">
      <c r="A3056" s="11" t="s">
        <v>12309</v>
      </c>
      <c r="B3056" s="11" t="s">
        <v>12310</v>
      </c>
      <c r="C3056" s="11" t="s">
        <v>12311</v>
      </c>
      <c r="D3056" s="14" t="s">
        <v>12312</v>
      </c>
    </row>
    <row r="3057" spans="1:4" ht="15" customHeight="1" x14ac:dyDescent="0.4">
      <c r="A3057" s="11" t="s">
        <v>12313</v>
      </c>
      <c r="B3057" s="11" t="s">
        <v>12314</v>
      </c>
      <c r="C3057" s="11" t="s">
        <v>12315</v>
      </c>
      <c r="D3057" s="14" t="s">
        <v>12316</v>
      </c>
    </row>
    <row r="3058" spans="1:4" ht="15" customHeight="1" x14ac:dyDescent="0.4">
      <c r="A3058" s="11" t="s">
        <v>12317</v>
      </c>
      <c r="B3058" s="11" t="s">
        <v>12318</v>
      </c>
      <c r="C3058" s="11" t="s">
        <v>12319</v>
      </c>
      <c r="D3058" s="14" t="s">
        <v>12320</v>
      </c>
    </row>
    <row r="3059" spans="1:4" ht="15" customHeight="1" x14ac:dyDescent="0.4">
      <c r="A3059" s="11" t="s">
        <v>12321</v>
      </c>
      <c r="B3059" s="11" t="s">
        <v>12322</v>
      </c>
      <c r="C3059" s="11" t="s">
        <v>12323</v>
      </c>
      <c r="D3059" s="14" t="s">
        <v>12324</v>
      </c>
    </row>
    <row r="3060" spans="1:4" ht="15" customHeight="1" x14ac:dyDescent="0.4">
      <c r="A3060" s="11" t="s">
        <v>12325</v>
      </c>
      <c r="B3060" s="11" t="s">
        <v>12326</v>
      </c>
      <c r="C3060" s="11" t="s">
        <v>12327</v>
      </c>
      <c r="D3060" s="14" t="s">
        <v>12328</v>
      </c>
    </row>
    <row r="3061" spans="1:4" ht="15" customHeight="1" x14ac:dyDescent="0.4">
      <c r="A3061" s="11" t="s">
        <v>12329</v>
      </c>
      <c r="B3061" s="11" t="s">
        <v>12330</v>
      </c>
      <c r="C3061" s="11" t="s">
        <v>12331</v>
      </c>
      <c r="D3061" s="14" t="s">
        <v>12332</v>
      </c>
    </row>
    <row r="3062" spans="1:4" ht="15" customHeight="1" x14ac:dyDescent="0.4">
      <c r="A3062" s="11" t="s">
        <v>12333</v>
      </c>
      <c r="B3062" s="11" t="s">
        <v>12334</v>
      </c>
      <c r="C3062" s="11" t="s">
        <v>12335</v>
      </c>
      <c r="D3062" s="14" t="s">
        <v>12336</v>
      </c>
    </row>
    <row r="3063" spans="1:4" ht="15" customHeight="1" x14ac:dyDescent="0.4">
      <c r="A3063" s="11" t="s">
        <v>12337</v>
      </c>
      <c r="B3063" s="11" t="s">
        <v>12338</v>
      </c>
      <c r="C3063" s="11" t="s">
        <v>12339</v>
      </c>
      <c r="D3063" s="14" t="s">
        <v>12340</v>
      </c>
    </row>
    <row r="3064" spans="1:4" ht="15" customHeight="1" x14ac:dyDescent="0.4">
      <c r="A3064" s="11" t="s">
        <v>12341</v>
      </c>
      <c r="B3064" s="11" t="s">
        <v>12342</v>
      </c>
      <c r="C3064" s="11" t="s">
        <v>12343</v>
      </c>
      <c r="D3064" s="14" t="s">
        <v>12344</v>
      </c>
    </row>
    <row r="3065" spans="1:4" ht="15" customHeight="1" x14ac:dyDescent="0.4">
      <c r="A3065" s="11" t="s">
        <v>12345</v>
      </c>
      <c r="B3065" s="11" t="s">
        <v>12346</v>
      </c>
      <c r="C3065" s="11" t="s">
        <v>12347</v>
      </c>
      <c r="D3065" s="14" t="s">
        <v>12348</v>
      </c>
    </row>
    <row r="3066" spans="1:4" ht="15" customHeight="1" x14ac:dyDescent="0.4">
      <c r="A3066" s="11" t="s">
        <v>12349</v>
      </c>
      <c r="B3066" s="11" t="s">
        <v>12350</v>
      </c>
      <c r="C3066" s="11" t="s">
        <v>12351</v>
      </c>
      <c r="D3066" s="14" t="s">
        <v>12352</v>
      </c>
    </row>
    <row r="3067" spans="1:4" ht="15" customHeight="1" x14ac:dyDescent="0.4">
      <c r="A3067" s="11" t="s">
        <v>12353</v>
      </c>
      <c r="B3067" s="11" t="s">
        <v>12354</v>
      </c>
      <c r="C3067" s="11" t="s">
        <v>12355</v>
      </c>
      <c r="D3067" s="14" t="s">
        <v>12356</v>
      </c>
    </row>
    <row r="3068" spans="1:4" ht="15" customHeight="1" x14ac:dyDescent="0.4">
      <c r="A3068" s="11" t="s">
        <v>12357</v>
      </c>
      <c r="B3068" s="11" t="s">
        <v>12358</v>
      </c>
      <c r="C3068" s="11" t="s">
        <v>12359</v>
      </c>
      <c r="D3068" s="14" t="s">
        <v>12360</v>
      </c>
    </row>
    <row r="3069" spans="1:4" ht="15" customHeight="1" x14ac:dyDescent="0.4">
      <c r="A3069" s="11" t="s">
        <v>12361</v>
      </c>
      <c r="B3069" s="11" t="s">
        <v>12362</v>
      </c>
      <c r="C3069" s="11" t="s">
        <v>12363</v>
      </c>
      <c r="D3069" s="14" t="s">
        <v>12360</v>
      </c>
    </row>
    <row r="3070" spans="1:4" ht="15" customHeight="1" x14ac:dyDescent="0.4">
      <c r="A3070" s="11" t="s">
        <v>12364</v>
      </c>
      <c r="B3070" s="11" t="s">
        <v>12365</v>
      </c>
      <c r="C3070" s="11" t="s">
        <v>12366</v>
      </c>
      <c r="D3070" s="14" t="s">
        <v>12367</v>
      </c>
    </row>
    <row r="3071" spans="1:4" ht="15" customHeight="1" x14ac:dyDescent="0.4">
      <c r="A3071" s="11" t="s">
        <v>12368</v>
      </c>
      <c r="B3071" s="11" t="s">
        <v>12369</v>
      </c>
      <c r="C3071" s="11" t="s">
        <v>12370</v>
      </c>
      <c r="D3071" s="14" t="s">
        <v>12371</v>
      </c>
    </row>
    <row r="3072" spans="1:4" ht="15" customHeight="1" x14ac:dyDescent="0.4">
      <c r="A3072" s="11" t="s">
        <v>12372</v>
      </c>
      <c r="B3072" s="11" t="s">
        <v>12373</v>
      </c>
      <c r="C3072" s="11" t="s">
        <v>12374</v>
      </c>
      <c r="D3072" s="14" t="s">
        <v>12375</v>
      </c>
    </row>
    <row r="3073" spans="1:4" ht="15" customHeight="1" x14ac:dyDescent="0.4">
      <c r="A3073" s="11" t="s">
        <v>12376</v>
      </c>
      <c r="B3073" s="11" t="s">
        <v>12377</v>
      </c>
      <c r="C3073" s="11" t="s">
        <v>12378</v>
      </c>
      <c r="D3073" s="14" t="s">
        <v>12379</v>
      </c>
    </row>
    <row r="3074" spans="1:4" ht="15" customHeight="1" x14ac:dyDescent="0.4">
      <c r="A3074" s="11" t="s">
        <v>12380</v>
      </c>
      <c r="B3074" s="11" t="s">
        <v>12381</v>
      </c>
      <c r="C3074" s="11" t="s">
        <v>12382</v>
      </c>
      <c r="D3074" s="14" t="s">
        <v>12383</v>
      </c>
    </row>
    <row r="3075" spans="1:4" ht="15" customHeight="1" x14ac:dyDescent="0.4">
      <c r="A3075" s="11" t="s">
        <v>12384</v>
      </c>
      <c r="B3075" s="11" t="s">
        <v>12385</v>
      </c>
      <c r="C3075" s="11" t="s">
        <v>12386</v>
      </c>
      <c r="D3075" s="14" t="s">
        <v>12387</v>
      </c>
    </row>
    <row r="3076" spans="1:4" ht="15" customHeight="1" x14ac:dyDescent="0.4">
      <c r="A3076" s="11" t="s">
        <v>12388</v>
      </c>
      <c r="B3076" s="11" t="s">
        <v>12389</v>
      </c>
      <c r="C3076" s="11" t="s">
        <v>12390</v>
      </c>
      <c r="D3076" s="14" t="s">
        <v>12391</v>
      </c>
    </row>
    <row r="3077" spans="1:4" ht="15" customHeight="1" x14ac:dyDescent="0.4">
      <c r="A3077" s="11" t="s">
        <v>12392</v>
      </c>
      <c r="B3077" s="11" t="s">
        <v>12393</v>
      </c>
      <c r="C3077" s="11" t="s">
        <v>12394</v>
      </c>
      <c r="D3077" s="14" t="s">
        <v>12395</v>
      </c>
    </row>
    <row r="3078" spans="1:4" ht="15" customHeight="1" x14ac:dyDescent="0.4">
      <c r="A3078" s="11" t="s">
        <v>12396</v>
      </c>
      <c r="B3078" s="11" t="s">
        <v>12397</v>
      </c>
      <c r="C3078" s="11" t="s">
        <v>12398</v>
      </c>
      <c r="D3078" s="14" t="s">
        <v>12399</v>
      </c>
    </row>
    <row r="3079" spans="1:4" ht="15" customHeight="1" x14ac:dyDescent="0.4">
      <c r="A3079" s="11" t="s">
        <v>12400</v>
      </c>
      <c r="B3079" s="11" t="s">
        <v>12401</v>
      </c>
      <c r="C3079" s="11" t="s">
        <v>12402</v>
      </c>
      <c r="D3079" s="14" t="s">
        <v>12403</v>
      </c>
    </row>
    <row r="3080" spans="1:4" ht="15" customHeight="1" x14ac:dyDescent="0.4">
      <c r="A3080" s="11" t="s">
        <v>12404</v>
      </c>
      <c r="B3080" s="11" t="s">
        <v>12405</v>
      </c>
      <c r="C3080" s="11" t="s">
        <v>12406</v>
      </c>
      <c r="D3080" s="14" t="s">
        <v>12407</v>
      </c>
    </row>
    <row r="3081" spans="1:4" ht="15" customHeight="1" x14ac:dyDescent="0.4">
      <c r="A3081" s="11" t="s">
        <v>12408</v>
      </c>
      <c r="B3081" s="11" t="s">
        <v>12409</v>
      </c>
      <c r="C3081" s="11" t="s">
        <v>12410</v>
      </c>
      <c r="D3081" s="14" t="s">
        <v>12411</v>
      </c>
    </row>
    <row r="3082" spans="1:4" ht="15" customHeight="1" x14ac:dyDescent="0.4">
      <c r="A3082" s="11" t="s">
        <v>12412</v>
      </c>
      <c r="B3082" s="11" t="s">
        <v>12413</v>
      </c>
      <c r="C3082" s="11" t="s">
        <v>12414</v>
      </c>
      <c r="D3082" s="14" t="s">
        <v>12415</v>
      </c>
    </row>
    <row r="3083" spans="1:4" ht="15" customHeight="1" x14ac:dyDescent="0.4">
      <c r="A3083" s="11" t="s">
        <v>12416</v>
      </c>
      <c r="B3083" s="11" t="s">
        <v>12417</v>
      </c>
      <c r="C3083" s="11" t="s">
        <v>12418</v>
      </c>
      <c r="D3083" s="14" t="s">
        <v>12419</v>
      </c>
    </row>
    <row r="3084" spans="1:4" ht="15" customHeight="1" x14ac:dyDescent="0.4">
      <c r="A3084" s="11" t="s">
        <v>12420</v>
      </c>
      <c r="B3084" s="11" t="s">
        <v>12421</v>
      </c>
      <c r="C3084" s="11" t="s">
        <v>12422</v>
      </c>
      <c r="D3084" s="14" t="s">
        <v>12423</v>
      </c>
    </row>
    <row r="3085" spans="1:4" ht="15" customHeight="1" x14ac:dyDescent="0.4">
      <c r="A3085" s="11" t="s">
        <v>12424</v>
      </c>
      <c r="B3085" s="11" t="s">
        <v>12425</v>
      </c>
      <c r="C3085" s="11" t="s">
        <v>12426</v>
      </c>
      <c r="D3085" s="14" t="s">
        <v>12427</v>
      </c>
    </row>
    <row r="3086" spans="1:4" ht="15" customHeight="1" x14ac:dyDescent="0.4">
      <c r="A3086" s="11" t="s">
        <v>12428</v>
      </c>
      <c r="B3086" s="11" t="s">
        <v>12429</v>
      </c>
      <c r="C3086" s="11" t="s">
        <v>12430</v>
      </c>
      <c r="D3086" s="14" t="s">
        <v>12431</v>
      </c>
    </row>
    <row r="3087" spans="1:4" ht="15" customHeight="1" x14ac:dyDescent="0.4">
      <c r="A3087" s="11" t="s">
        <v>12432</v>
      </c>
      <c r="B3087" s="11" t="s">
        <v>12433</v>
      </c>
      <c r="C3087" s="11" t="s">
        <v>12434</v>
      </c>
      <c r="D3087" s="14" t="s">
        <v>12435</v>
      </c>
    </row>
    <row r="3088" spans="1:4" ht="15" customHeight="1" x14ac:dyDescent="0.4">
      <c r="A3088" s="11" t="s">
        <v>12436</v>
      </c>
      <c r="B3088" s="11" t="s">
        <v>12437</v>
      </c>
      <c r="C3088" s="11" t="s">
        <v>12438</v>
      </c>
      <c r="D3088" s="14" t="s">
        <v>12439</v>
      </c>
    </row>
    <row r="3089" spans="1:4" ht="15" customHeight="1" x14ac:dyDescent="0.4">
      <c r="A3089" s="11" t="s">
        <v>12440</v>
      </c>
      <c r="B3089" s="11" t="s">
        <v>12441</v>
      </c>
      <c r="C3089" s="11" t="s">
        <v>12442</v>
      </c>
      <c r="D3089" s="14" t="s">
        <v>12443</v>
      </c>
    </row>
    <row r="3090" spans="1:4" ht="15" customHeight="1" x14ac:dyDescent="0.4">
      <c r="A3090" s="11" t="s">
        <v>12444</v>
      </c>
      <c r="B3090" s="11" t="s">
        <v>12445</v>
      </c>
      <c r="C3090" s="11" t="s">
        <v>12446</v>
      </c>
      <c r="D3090" s="14" t="s">
        <v>12447</v>
      </c>
    </row>
    <row r="3091" spans="1:4" ht="15" customHeight="1" x14ac:dyDescent="0.4">
      <c r="A3091" s="11" t="s">
        <v>12448</v>
      </c>
      <c r="B3091" s="11" t="s">
        <v>12449</v>
      </c>
      <c r="C3091" s="11" t="s">
        <v>12450</v>
      </c>
      <c r="D3091" s="14" t="s">
        <v>12451</v>
      </c>
    </row>
    <row r="3092" spans="1:4" ht="15" customHeight="1" x14ac:dyDescent="0.4">
      <c r="A3092" s="11" t="s">
        <v>12452</v>
      </c>
      <c r="B3092" s="11" t="s">
        <v>12453</v>
      </c>
      <c r="C3092" s="11" t="s">
        <v>12454</v>
      </c>
      <c r="D3092" s="14" t="s">
        <v>12455</v>
      </c>
    </row>
    <row r="3093" spans="1:4" ht="15" customHeight="1" x14ac:dyDescent="0.4">
      <c r="A3093" s="11" t="s">
        <v>12456</v>
      </c>
      <c r="B3093" s="11" t="s">
        <v>12457</v>
      </c>
      <c r="C3093" s="11" t="s">
        <v>12458</v>
      </c>
      <c r="D3093" s="14" t="s">
        <v>12459</v>
      </c>
    </row>
    <row r="3094" spans="1:4" ht="15" customHeight="1" x14ac:dyDescent="0.4">
      <c r="A3094" s="11" t="s">
        <v>12460</v>
      </c>
      <c r="B3094" s="11" t="s">
        <v>12461</v>
      </c>
      <c r="C3094" s="11" t="s">
        <v>12462</v>
      </c>
      <c r="D3094" s="14" t="s">
        <v>12463</v>
      </c>
    </row>
    <row r="3095" spans="1:4" ht="15" customHeight="1" x14ac:dyDescent="0.4">
      <c r="A3095" s="11" t="s">
        <v>12464</v>
      </c>
      <c r="B3095" s="11" t="s">
        <v>12465</v>
      </c>
      <c r="C3095" s="11" t="s">
        <v>12466</v>
      </c>
      <c r="D3095" s="14" t="s">
        <v>12467</v>
      </c>
    </row>
    <row r="3096" spans="1:4" ht="15" customHeight="1" x14ac:dyDescent="0.4">
      <c r="A3096" s="11" t="s">
        <v>12468</v>
      </c>
      <c r="B3096" s="11" t="s">
        <v>12469</v>
      </c>
      <c r="C3096" s="11" t="s">
        <v>12470</v>
      </c>
      <c r="D3096" s="14" t="s">
        <v>12471</v>
      </c>
    </row>
    <row r="3097" spans="1:4" ht="15" customHeight="1" x14ac:dyDescent="0.4">
      <c r="A3097" s="11" t="s">
        <v>12472</v>
      </c>
      <c r="B3097" s="11" t="s">
        <v>12473</v>
      </c>
      <c r="C3097" s="11" t="s">
        <v>12474</v>
      </c>
      <c r="D3097" s="14" t="s">
        <v>12475</v>
      </c>
    </row>
    <row r="3098" spans="1:4" ht="15" customHeight="1" x14ac:dyDescent="0.4">
      <c r="A3098" s="11" t="s">
        <v>12476</v>
      </c>
      <c r="B3098" s="11" t="s">
        <v>12477</v>
      </c>
      <c r="C3098" s="11" t="s">
        <v>12478</v>
      </c>
      <c r="D3098" s="14" t="s">
        <v>12479</v>
      </c>
    </row>
    <row r="3099" spans="1:4" ht="15" customHeight="1" x14ac:dyDescent="0.4">
      <c r="A3099" s="11" t="s">
        <v>12480</v>
      </c>
      <c r="B3099" s="11" t="s">
        <v>12481</v>
      </c>
      <c r="C3099" s="11" t="s">
        <v>12482</v>
      </c>
      <c r="D3099" s="14" t="s">
        <v>12483</v>
      </c>
    </row>
    <row r="3100" spans="1:4" ht="15" customHeight="1" x14ac:dyDescent="0.4">
      <c r="A3100" s="11" t="s">
        <v>12484</v>
      </c>
      <c r="B3100" s="11" t="s">
        <v>12485</v>
      </c>
      <c r="C3100" s="11" t="s">
        <v>12486</v>
      </c>
      <c r="D3100" s="14" t="s">
        <v>12487</v>
      </c>
    </row>
    <row r="3101" spans="1:4" ht="15" customHeight="1" x14ac:dyDescent="0.4">
      <c r="A3101" s="11" t="s">
        <v>12488</v>
      </c>
      <c r="B3101" s="11" t="s">
        <v>12489</v>
      </c>
      <c r="C3101" s="11" t="s">
        <v>12490</v>
      </c>
      <c r="D3101" s="14" t="s">
        <v>12491</v>
      </c>
    </row>
    <row r="3102" spans="1:4" ht="15" customHeight="1" x14ac:dyDescent="0.4">
      <c r="A3102" s="11" t="s">
        <v>12492</v>
      </c>
      <c r="B3102" s="11" t="s">
        <v>12493</v>
      </c>
      <c r="C3102" s="11" t="s">
        <v>12494</v>
      </c>
      <c r="D3102" s="14" t="s">
        <v>12495</v>
      </c>
    </row>
    <row r="3103" spans="1:4" ht="15" customHeight="1" x14ac:dyDescent="0.4">
      <c r="A3103" s="11" t="s">
        <v>12496</v>
      </c>
      <c r="B3103" s="11" t="s">
        <v>12497</v>
      </c>
      <c r="C3103" s="11" t="s">
        <v>12498</v>
      </c>
      <c r="D3103" s="14" t="s">
        <v>12499</v>
      </c>
    </row>
    <row r="3104" spans="1:4" ht="15" customHeight="1" x14ac:dyDescent="0.4">
      <c r="A3104" s="11" t="s">
        <v>12500</v>
      </c>
      <c r="B3104" s="11" t="s">
        <v>12501</v>
      </c>
      <c r="C3104" s="11" t="s">
        <v>12502</v>
      </c>
      <c r="D3104" s="14" t="s">
        <v>12503</v>
      </c>
    </row>
    <row r="3105" spans="1:4" ht="15" customHeight="1" x14ac:dyDescent="0.4">
      <c r="A3105" s="11" t="s">
        <v>12504</v>
      </c>
      <c r="B3105" s="11" t="s">
        <v>12505</v>
      </c>
      <c r="C3105" s="11" t="s">
        <v>12506</v>
      </c>
      <c r="D3105" s="14" t="s">
        <v>12507</v>
      </c>
    </row>
    <row r="3106" spans="1:4" ht="15" customHeight="1" x14ac:dyDescent="0.4">
      <c r="A3106" s="11" t="s">
        <v>12508</v>
      </c>
      <c r="B3106" s="11" t="s">
        <v>12509</v>
      </c>
      <c r="C3106" s="11" t="s">
        <v>12510</v>
      </c>
      <c r="D3106" s="14" t="s">
        <v>12511</v>
      </c>
    </row>
    <row r="3107" spans="1:4" ht="15" customHeight="1" x14ac:dyDescent="0.4">
      <c r="A3107" s="11" t="s">
        <v>12512</v>
      </c>
      <c r="B3107" s="11" t="s">
        <v>12513</v>
      </c>
      <c r="C3107" s="11" t="s">
        <v>12514</v>
      </c>
      <c r="D3107" s="14" t="s">
        <v>12515</v>
      </c>
    </row>
    <row r="3108" spans="1:4" ht="15" customHeight="1" x14ac:dyDescent="0.4">
      <c r="A3108" s="11" t="s">
        <v>12516</v>
      </c>
      <c r="B3108" s="11" t="s">
        <v>12517</v>
      </c>
      <c r="C3108" s="11" t="s">
        <v>12518</v>
      </c>
      <c r="D3108" s="14" t="s">
        <v>12515</v>
      </c>
    </row>
    <row r="3109" spans="1:4" ht="15" customHeight="1" x14ac:dyDescent="0.4">
      <c r="A3109" s="11" t="s">
        <v>12519</v>
      </c>
      <c r="B3109" s="11" t="s">
        <v>12520</v>
      </c>
      <c r="C3109" s="11" t="s">
        <v>12521</v>
      </c>
      <c r="D3109" s="14" t="s">
        <v>12522</v>
      </c>
    </row>
    <row r="3110" spans="1:4" ht="15" customHeight="1" x14ac:dyDescent="0.4">
      <c r="A3110" s="11" t="s">
        <v>12523</v>
      </c>
      <c r="B3110" s="11" t="s">
        <v>12524</v>
      </c>
      <c r="C3110" s="11" t="s">
        <v>12525</v>
      </c>
      <c r="D3110" s="14" t="s">
        <v>12526</v>
      </c>
    </row>
    <row r="3111" spans="1:4" ht="15" customHeight="1" x14ac:dyDescent="0.4">
      <c r="A3111" s="11" t="s">
        <v>12527</v>
      </c>
      <c r="B3111" s="11" t="s">
        <v>12528</v>
      </c>
      <c r="C3111" s="11" t="s">
        <v>12529</v>
      </c>
      <c r="D3111" s="14" t="s">
        <v>12530</v>
      </c>
    </row>
    <row r="3112" spans="1:4" ht="15" customHeight="1" x14ac:dyDescent="0.4">
      <c r="A3112" s="11" t="s">
        <v>12531</v>
      </c>
      <c r="B3112" s="11" t="s">
        <v>12532</v>
      </c>
      <c r="C3112" s="11" t="s">
        <v>12533</v>
      </c>
      <c r="D3112" s="14" t="s">
        <v>12534</v>
      </c>
    </row>
    <row r="3113" spans="1:4" ht="15" customHeight="1" x14ac:dyDescent="0.4">
      <c r="A3113" s="11" t="s">
        <v>12535</v>
      </c>
      <c r="B3113" s="11" t="s">
        <v>12536</v>
      </c>
      <c r="C3113" s="11" t="s">
        <v>12537</v>
      </c>
      <c r="D3113" s="14" t="s">
        <v>12538</v>
      </c>
    </row>
    <row r="3114" spans="1:4" ht="15" customHeight="1" x14ac:dyDescent="0.4">
      <c r="A3114" s="11" t="s">
        <v>12539</v>
      </c>
      <c r="B3114" s="11" t="s">
        <v>12540</v>
      </c>
      <c r="C3114" s="11" t="s">
        <v>12541</v>
      </c>
      <c r="D3114" s="14" t="s">
        <v>12542</v>
      </c>
    </row>
    <row r="3115" spans="1:4" ht="15" customHeight="1" x14ac:dyDescent="0.4">
      <c r="A3115" s="11" t="s">
        <v>12543</v>
      </c>
      <c r="B3115" s="11" t="s">
        <v>12544</v>
      </c>
      <c r="C3115" s="11" t="s">
        <v>12545</v>
      </c>
      <c r="D3115" s="14" t="s">
        <v>12546</v>
      </c>
    </row>
    <row r="3116" spans="1:4" ht="15" customHeight="1" x14ac:dyDescent="0.4">
      <c r="A3116" s="11" t="s">
        <v>12547</v>
      </c>
      <c r="B3116" s="11" t="s">
        <v>12548</v>
      </c>
      <c r="C3116" s="11" t="s">
        <v>12549</v>
      </c>
      <c r="D3116" s="14" t="s">
        <v>12550</v>
      </c>
    </row>
    <row r="3117" spans="1:4" ht="15" customHeight="1" x14ac:dyDescent="0.4">
      <c r="A3117" s="11" t="s">
        <v>12551</v>
      </c>
      <c r="B3117" s="11" t="s">
        <v>12552</v>
      </c>
      <c r="C3117" s="11" t="s">
        <v>12553</v>
      </c>
      <c r="D3117" s="14" t="s">
        <v>12554</v>
      </c>
    </row>
    <row r="3118" spans="1:4" ht="15" customHeight="1" x14ac:dyDescent="0.4">
      <c r="A3118" s="11" t="s">
        <v>12555</v>
      </c>
      <c r="B3118" s="11" t="s">
        <v>12556</v>
      </c>
      <c r="C3118" s="11" t="s">
        <v>12557</v>
      </c>
      <c r="D3118" s="14" t="s">
        <v>12558</v>
      </c>
    </row>
    <row r="3119" spans="1:4" ht="15" customHeight="1" x14ac:dyDescent="0.4">
      <c r="A3119" s="11" t="s">
        <v>12559</v>
      </c>
      <c r="B3119" s="11" t="s">
        <v>12560</v>
      </c>
      <c r="C3119" s="11" t="s">
        <v>12561</v>
      </c>
      <c r="D3119" s="14" t="s">
        <v>12562</v>
      </c>
    </row>
    <row r="3120" spans="1:4" ht="15" customHeight="1" x14ac:dyDescent="0.4">
      <c r="A3120" s="11" t="s">
        <v>12563</v>
      </c>
      <c r="B3120" s="11" t="s">
        <v>12564</v>
      </c>
      <c r="C3120" s="11" t="s">
        <v>12565</v>
      </c>
      <c r="D3120" s="14" t="s">
        <v>12566</v>
      </c>
    </row>
    <row r="3121" spans="1:4" ht="15" customHeight="1" x14ac:dyDescent="0.4">
      <c r="A3121" s="11" t="s">
        <v>12567</v>
      </c>
      <c r="B3121" s="11" t="s">
        <v>12568</v>
      </c>
      <c r="C3121" s="11" t="s">
        <v>12569</v>
      </c>
      <c r="D3121" s="14" t="s">
        <v>12570</v>
      </c>
    </row>
    <row r="3122" spans="1:4" ht="15" customHeight="1" x14ac:dyDescent="0.4">
      <c r="A3122" s="11" t="s">
        <v>12571</v>
      </c>
      <c r="B3122" s="11" t="s">
        <v>12572</v>
      </c>
      <c r="C3122" s="11" t="s">
        <v>12573</v>
      </c>
      <c r="D3122" s="14" t="s">
        <v>12574</v>
      </c>
    </row>
    <row r="3123" spans="1:4" ht="15" customHeight="1" x14ac:dyDescent="0.4">
      <c r="A3123" s="11" t="s">
        <v>12575</v>
      </c>
      <c r="B3123" s="11" t="s">
        <v>12576</v>
      </c>
      <c r="C3123" s="11" t="s">
        <v>12577</v>
      </c>
      <c r="D3123" s="14" t="s">
        <v>12578</v>
      </c>
    </row>
    <row r="3124" spans="1:4" ht="15" customHeight="1" x14ac:dyDescent="0.4">
      <c r="A3124" s="11" t="s">
        <v>12579</v>
      </c>
      <c r="B3124" s="11" t="s">
        <v>12580</v>
      </c>
      <c r="C3124" s="11" t="s">
        <v>12581</v>
      </c>
      <c r="D3124" s="14" t="s">
        <v>12582</v>
      </c>
    </row>
    <row r="3125" spans="1:4" ht="15" customHeight="1" x14ac:dyDescent="0.4">
      <c r="A3125" s="11" t="s">
        <v>12583</v>
      </c>
      <c r="B3125" s="11" t="s">
        <v>12584</v>
      </c>
      <c r="C3125" s="11" t="s">
        <v>12585</v>
      </c>
      <c r="D3125" s="14" t="s">
        <v>12586</v>
      </c>
    </row>
    <row r="3126" spans="1:4" ht="15" customHeight="1" x14ac:dyDescent="0.4">
      <c r="A3126" s="11" t="s">
        <v>12587</v>
      </c>
      <c r="B3126" s="11" t="s">
        <v>12588</v>
      </c>
      <c r="C3126" s="11" t="s">
        <v>12589</v>
      </c>
      <c r="D3126" s="14" t="s">
        <v>12590</v>
      </c>
    </row>
    <row r="3127" spans="1:4" ht="15" customHeight="1" x14ac:dyDescent="0.4">
      <c r="A3127" s="11" t="s">
        <v>12591</v>
      </c>
      <c r="B3127" s="11" t="s">
        <v>12592</v>
      </c>
      <c r="C3127" s="11" t="s">
        <v>12593</v>
      </c>
      <c r="D3127" s="14" t="s">
        <v>12594</v>
      </c>
    </row>
    <row r="3128" spans="1:4" ht="15" customHeight="1" x14ac:dyDescent="0.4">
      <c r="A3128" s="11" t="s">
        <v>12595</v>
      </c>
      <c r="B3128" s="11" t="s">
        <v>12596</v>
      </c>
      <c r="C3128" s="11" t="s">
        <v>12597</v>
      </c>
      <c r="D3128" s="14" t="s">
        <v>12598</v>
      </c>
    </row>
    <row r="3129" spans="1:4" ht="15" customHeight="1" x14ac:dyDescent="0.4">
      <c r="A3129" s="11" t="s">
        <v>12599</v>
      </c>
      <c r="B3129" s="11" t="s">
        <v>12600</v>
      </c>
      <c r="C3129" s="11" t="s">
        <v>12601</v>
      </c>
      <c r="D3129" s="14" t="s">
        <v>12602</v>
      </c>
    </row>
    <row r="3130" spans="1:4" ht="15" customHeight="1" x14ac:dyDescent="0.4">
      <c r="A3130" s="11" t="s">
        <v>12603</v>
      </c>
      <c r="B3130" s="11" t="s">
        <v>12604</v>
      </c>
      <c r="C3130" s="11" t="s">
        <v>12605</v>
      </c>
      <c r="D3130" s="14" t="s">
        <v>12606</v>
      </c>
    </row>
    <row r="3131" spans="1:4" ht="15" customHeight="1" x14ac:dyDescent="0.4">
      <c r="A3131" s="11" t="s">
        <v>12607</v>
      </c>
      <c r="B3131" s="11" t="s">
        <v>12608</v>
      </c>
      <c r="C3131" s="11" t="s">
        <v>12609</v>
      </c>
      <c r="D3131" s="14" t="s">
        <v>12610</v>
      </c>
    </row>
    <row r="3132" spans="1:4" ht="15" customHeight="1" x14ac:dyDescent="0.4">
      <c r="A3132" s="11" t="s">
        <v>12611</v>
      </c>
      <c r="B3132" s="11" t="s">
        <v>12612</v>
      </c>
      <c r="C3132" s="11" t="s">
        <v>12613</v>
      </c>
      <c r="D3132" s="14" t="s">
        <v>12614</v>
      </c>
    </row>
    <row r="3133" spans="1:4" ht="15" customHeight="1" x14ac:dyDescent="0.4">
      <c r="A3133" s="11" t="s">
        <v>12615</v>
      </c>
      <c r="B3133" s="11" t="s">
        <v>12616</v>
      </c>
      <c r="C3133" s="11" t="s">
        <v>12617</v>
      </c>
      <c r="D3133" s="14" t="s">
        <v>12618</v>
      </c>
    </row>
    <row r="3134" spans="1:4" ht="15" customHeight="1" x14ac:dyDescent="0.4">
      <c r="A3134" s="11" t="s">
        <v>12619</v>
      </c>
      <c r="B3134" s="11" t="s">
        <v>12620</v>
      </c>
      <c r="C3134" s="11" t="s">
        <v>12621</v>
      </c>
      <c r="D3134" s="14" t="s">
        <v>12622</v>
      </c>
    </row>
    <row r="3135" spans="1:4" ht="15" customHeight="1" x14ac:dyDescent="0.4">
      <c r="A3135" s="11" t="s">
        <v>12623</v>
      </c>
      <c r="B3135" s="11" t="s">
        <v>12624</v>
      </c>
      <c r="C3135" s="11" t="s">
        <v>12625</v>
      </c>
      <c r="D3135" s="14" t="s">
        <v>12626</v>
      </c>
    </row>
    <row r="3136" spans="1:4" ht="15" customHeight="1" x14ac:dyDescent="0.4">
      <c r="A3136" s="11" t="s">
        <v>12627</v>
      </c>
      <c r="B3136" s="11" t="s">
        <v>12628</v>
      </c>
      <c r="C3136" s="11" t="s">
        <v>12629</v>
      </c>
      <c r="D3136" s="14" t="s">
        <v>12630</v>
      </c>
    </row>
    <row r="3137" spans="1:4" ht="15" customHeight="1" x14ac:dyDescent="0.4">
      <c r="A3137" s="11" t="s">
        <v>12631</v>
      </c>
      <c r="B3137" s="11" t="s">
        <v>12632</v>
      </c>
      <c r="C3137" s="11" t="s">
        <v>12633</v>
      </c>
      <c r="D3137" s="14" t="s">
        <v>12634</v>
      </c>
    </row>
    <row r="3138" spans="1:4" ht="15" customHeight="1" x14ac:dyDescent="0.4">
      <c r="A3138" s="11" t="s">
        <v>12635</v>
      </c>
      <c r="B3138" s="11" t="s">
        <v>12636</v>
      </c>
      <c r="C3138" s="11" t="s">
        <v>12637</v>
      </c>
      <c r="D3138" s="14" t="s">
        <v>12638</v>
      </c>
    </row>
    <row r="3139" spans="1:4" ht="15" customHeight="1" x14ac:dyDescent="0.4">
      <c r="A3139" s="11" t="s">
        <v>12639</v>
      </c>
      <c r="B3139" s="11" t="s">
        <v>12640</v>
      </c>
      <c r="C3139" s="11" t="s">
        <v>12641</v>
      </c>
      <c r="D3139" s="14" t="s">
        <v>12642</v>
      </c>
    </row>
    <row r="3140" spans="1:4" ht="15" customHeight="1" x14ac:dyDescent="0.4">
      <c r="A3140" s="11" t="s">
        <v>12643</v>
      </c>
      <c r="B3140" s="11" t="s">
        <v>12644</v>
      </c>
      <c r="C3140" s="11" t="s">
        <v>12645</v>
      </c>
      <c r="D3140" s="14" t="s">
        <v>12646</v>
      </c>
    </row>
    <row r="3141" spans="1:4" ht="15" customHeight="1" x14ac:dyDescent="0.4">
      <c r="A3141" s="11" t="s">
        <v>12647</v>
      </c>
      <c r="B3141" s="11" t="s">
        <v>12648</v>
      </c>
      <c r="C3141" s="11" t="s">
        <v>12649</v>
      </c>
      <c r="D3141" s="14" t="s">
        <v>12650</v>
      </c>
    </row>
    <row r="3142" spans="1:4" ht="15" customHeight="1" x14ac:dyDescent="0.4">
      <c r="A3142" s="11" t="s">
        <v>12651</v>
      </c>
      <c r="B3142" s="11" t="s">
        <v>12652</v>
      </c>
      <c r="C3142" s="11" t="s">
        <v>12653</v>
      </c>
      <c r="D3142" s="14" t="s">
        <v>12654</v>
      </c>
    </row>
    <row r="3143" spans="1:4" ht="15" customHeight="1" x14ac:dyDescent="0.4">
      <c r="A3143" s="11" t="s">
        <v>12655</v>
      </c>
      <c r="B3143" s="11" t="s">
        <v>12656</v>
      </c>
      <c r="C3143" s="11" t="s">
        <v>12657</v>
      </c>
      <c r="D3143" s="14" t="s">
        <v>12658</v>
      </c>
    </row>
    <row r="3144" spans="1:4" ht="15" customHeight="1" x14ac:dyDescent="0.4">
      <c r="A3144" s="11" t="s">
        <v>12659</v>
      </c>
      <c r="B3144" s="11" t="s">
        <v>12660</v>
      </c>
      <c r="C3144" s="11" t="s">
        <v>12661</v>
      </c>
      <c r="D3144" s="14" t="s">
        <v>12662</v>
      </c>
    </row>
    <row r="3145" spans="1:4" ht="15" customHeight="1" x14ac:dyDescent="0.4">
      <c r="A3145" s="11" t="s">
        <v>12663</v>
      </c>
      <c r="B3145" s="11" t="s">
        <v>12664</v>
      </c>
      <c r="C3145" s="11" t="s">
        <v>12665</v>
      </c>
      <c r="D3145" s="14" t="s">
        <v>12666</v>
      </c>
    </row>
    <row r="3146" spans="1:4" ht="15" customHeight="1" x14ac:dyDescent="0.4">
      <c r="A3146" s="11" t="s">
        <v>12667</v>
      </c>
      <c r="B3146" s="11" t="s">
        <v>12668</v>
      </c>
      <c r="C3146" s="11" t="s">
        <v>12669</v>
      </c>
      <c r="D3146" s="14" t="s">
        <v>12670</v>
      </c>
    </row>
    <row r="3147" spans="1:4" ht="15" customHeight="1" x14ac:dyDescent="0.4">
      <c r="A3147" s="11" t="s">
        <v>12671</v>
      </c>
      <c r="B3147" s="11" t="s">
        <v>12672</v>
      </c>
      <c r="C3147" s="11" t="s">
        <v>12673</v>
      </c>
      <c r="D3147" s="14" t="s">
        <v>12674</v>
      </c>
    </row>
    <row r="3148" spans="1:4" ht="15" customHeight="1" x14ac:dyDescent="0.4">
      <c r="A3148" s="11" t="s">
        <v>12675</v>
      </c>
      <c r="B3148" s="11" t="s">
        <v>12676</v>
      </c>
      <c r="C3148" s="11" t="s">
        <v>12677</v>
      </c>
      <c r="D3148" s="14" t="s">
        <v>12678</v>
      </c>
    </row>
    <row r="3149" spans="1:4" ht="15" customHeight="1" x14ac:dyDescent="0.4">
      <c r="A3149" s="11" t="s">
        <v>12679</v>
      </c>
      <c r="B3149" s="11" t="s">
        <v>12680</v>
      </c>
      <c r="C3149" s="11" t="s">
        <v>12681</v>
      </c>
      <c r="D3149" s="14" t="s">
        <v>12682</v>
      </c>
    </row>
    <row r="3150" spans="1:4" ht="15" customHeight="1" x14ac:dyDescent="0.4">
      <c r="A3150" s="11" t="s">
        <v>12683</v>
      </c>
      <c r="B3150" s="11" t="s">
        <v>12684</v>
      </c>
      <c r="C3150" s="11" t="s">
        <v>12685</v>
      </c>
      <c r="D3150" s="14" t="s">
        <v>12686</v>
      </c>
    </row>
    <row r="3151" spans="1:4" ht="15" customHeight="1" x14ac:dyDescent="0.4">
      <c r="A3151" s="11" t="s">
        <v>12687</v>
      </c>
      <c r="B3151" s="11" t="s">
        <v>12688</v>
      </c>
      <c r="C3151" s="11" t="s">
        <v>12689</v>
      </c>
      <c r="D3151" s="14" t="s">
        <v>12690</v>
      </c>
    </row>
    <row r="3152" spans="1:4" ht="15" customHeight="1" x14ac:dyDescent="0.4">
      <c r="A3152" s="11" t="s">
        <v>12691</v>
      </c>
      <c r="B3152" s="11" t="s">
        <v>12692</v>
      </c>
      <c r="C3152" s="11" t="s">
        <v>12693</v>
      </c>
      <c r="D3152" s="14" t="s">
        <v>12694</v>
      </c>
    </row>
    <row r="3153" spans="1:4" ht="15" customHeight="1" x14ac:dyDescent="0.4">
      <c r="A3153" s="11" t="s">
        <v>12695</v>
      </c>
      <c r="B3153" s="11" t="s">
        <v>12696</v>
      </c>
      <c r="C3153" s="11" t="s">
        <v>12697</v>
      </c>
      <c r="D3153" s="14" t="s">
        <v>12698</v>
      </c>
    </row>
    <row r="3154" spans="1:4" ht="15" customHeight="1" x14ac:dyDescent="0.4">
      <c r="A3154" s="11" t="s">
        <v>12699</v>
      </c>
      <c r="B3154" s="11" t="s">
        <v>12700</v>
      </c>
      <c r="C3154" s="11" t="s">
        <v>12701</v>
      </c>
      <c r="D3154" s="14" t="s">
        <v>12702</v>
      </c>
    </row>
    <row r="3155" spans="1:4" ht="15" customHeight="1" x14ac:dyDescent="0.4">
      <c r="A3155" s="11" t="s">
        <v>12703</v>
      </c>
      <c r="B3155" s="11" t="s">
        <v>12704</v>
      </c>
      <c r="C3155" s="11" t="s">
        <v>12705</v>
      </c>
      <c r="D3155" s="14" t="s">
        <v>12706</v>
      </c>
    </row>
    <row r="3156" spans="1:4" ht="15" customHeight="1" x14ac:dyDescent="0.4">
      <c r="A3156" s="11" t="s">
        <v>12707</v>
      </c>
      <c r="B3156" s="11" t="s">
        <v>12708</v>
      </c>
      <c r="C3156" s="11" t="s">
        <v>12709</v>
      </c>
      <c r="D3156" s="14" t="s">
        <v>12710</v>
      </c>
    </row>
    <row r="3157" spans="1:4" ht="15" customHeight="1" x14ac:dyDescent="0.4">
      <c r="A3157" s="11" t="s">
        <v>12711</v>
      </c>
      <c r="B3157" s="11" t="s">
        <v>12712</v>
      </c>
      <c r="C3157" s="11" t="s">
        <v>12713</v>
      </c>
      <c r="D3157" s="14" t="s">
        <v>12710</v>
      </c>
    </row>
    <row r="3158" spans="1:4" ht="15" customHeight="1" x14ac:dyDescent="0.4">
      <c r="A3158" s="11" t="s">
        <v>12714</v>
      </c>
      <c r="B3158" s="11" t="s">
        <v>12715</v>
      </c>
      <c r="C3158" s="11" t="s">
        <v>12716</v>
      </c>
      <c r="D3158" s="14" t="s">
        <v>12717</v>
      </c>
    </row>
    <row r="3159" spans="1:4" ht="15" customHeight="1" x14ac:dyDescent="0.4">
      <c r="A3159" s="11" t="s">
        <v>12718</v>
      </c>
      <c r="B3159" s="11" t="s">
        <v>12719</v>
      </c>
      <c r="C3159" s="11" t="s">
        <v>12720</v>
      </c>
      <c r="D3159" s="14" t="s">
        <v>12721</v>
      </c>
    </row>
    <row r="3160" spans="1:4" ht="15" customHeight="1" x14ac:dyDescent="0.4">
      <c r="A3160" s="11" t="s">
        <v>12722</v>
      </c>
      <c r="B3160" s="11" t="s">
        <v>12723</v>
      </c>
      <c r="C3160" s="11" t="s">
        <v>12724</v>
      </c>
      <c r="D3160" s="14" t="s">
        <v>12721</v>
      </c>
    </row>
    <row r="3161" spans="1:4" ht="15" customHeight="1" x14ac:dyDescent="0.4">
      <c r="A3161" s="11" t="s">
        <v>12725</v>
      </c>
      <c r="B3161" s="11" t="s">
        <v>12726</v>
      </c>
      <c r="C3161" s="11" t="s">
        <v>12727</v>
      </c>
      <c r="D3161" s="14" t="s">
        <v>12728</v>
      </c>
    </row>
    <row r="3162" spans="1:4" ht="15" customHeight="1" x14ac:dyDescent="0.4">
      <c r="A3162" s="11" t="s">
        <v>12729</v>
      </c>
      <c r="B3162" s="11" t="s">
        <v>12730</v>
      </c>
      <c r="C3162" s="11" t="s">
        <v>12731</v>
      </c>
      <c r="D3162" s="14" t="s">
        <v>12732</v>
      </c>
    </row>
    <row r="3163" spans="1:4" ht="15" customHeight="1" x14ac:dyDescent="0.4">
      <c r="A3163" s="11" t="s">
        <v>12733</v>
      </c>
      <c r="B3163" s="11" t="s">
        <v>12734</v>
      </c>
      <c r="C3163" s="11" t="s">
        <v>12735</v>
      </c>
      <c r="D3163" s="14" t="s">
        <v>12736</v>
      </c>
    </row>
    <row r="3164" spans="1:4" ht="15" customHeight="1" x14ac:dyDescent="0.4">
      <c r="A3164" s="11" t="s">
        <v>12737</v>
      </c>
      <c r="B3164" s="11" t="s">
        <v>12738</v>
      </c>
      <c r="C3164" s="11" t="s">
        <v>12739</v>
      </c>
      <c r="D3164" s="14" t="s">
        <v>12740</v>
      </c>
    </row>
    <row r="3165" spans="1:4" ht="15" customHeight="1" x14ac:dyDescent="0.4">
      <c r="A3165" s="11" t="s">
        <v>12741</v>
      </c>
      <c r="B3165" s="11" t="s">
        <v>12742</v>
      </c>
      <c r="C3165" s="11" t="s">
        <v>12743</v>
      </c>
      <c r="D3165" s="14" t="s">
        <v>12744</v>
      </c>
    </row>
    <row r="3166" spans="1:4" ht="15" customHeight="1" x14ac:dyDescent="0.4">
      <c r="A3166" s="11" t="s">
        <v>12745</v>
      </c>
      <c r="B3166" s="11" t="s">
        <v>12746</v>
      </c>
      <c r="C3166" s="11" t="s">
        <v>12747</v>
      </c>
      <c r="D3166" s="14" t="s">
        <v>12748</v>
      </c>
    </row>
    <row r="3167" spans="1:4" ht="15" customHeight="1" x14ac:dyDescent="0.4">
      <c r="A3167" s="11" t="s">
        <v>12749</v>
      </c>
      <c r="B3167" s="11" t="s">
        <v>12750</v>
      </c>
      <c r="C3167" s="11" t="s">
        <v>12751</v>
      </c>
      <c r="D3167" s="14" t="s">
        <v>12752</v>
      </c>
    </row>
    <row r="3168" spans="1:4" ht="15" customHeight="1" x14ac:dyDescent="0.4">
      <c r="A3168" s="11" t="s">
        <v>12753</v>
      </c>
      <c r="B3168" s="11" t="s">
        <v>12754</v>
      </c>
      <c r="C3168" s="11" t="s">
        <v>12755</v>
      </c>
      <c r="D3168" s="14" t="s">
        <v>12752</v>
      </c>
    </row>
    <row r="3169" spans="1:4" ht="15" customHeight="1" x14ac:dyDescent="0.4">
      <c r="A3169" s="11" t="s">
        <v>12756</v>
      </c>
      <c r="B3169" s="11" t="s">
        <v>12757</v>
      </c>
      <c r="C3169" s="11" t="s">
        <v>12758</v>
      </c>
      <c r="D3169" s="14" t="s">
        <v>12759</v>
      </c>
    </row>
    <row r="3170" spans="1:4" ht="15" customHeight="1" x14ac:dyDescent="0.4">
      <c r="A3170" s="11" t="s">
        <v>12760</v>
      </c>
      <c r="B3170" s="11" t="s">
        <v>12761</v>
      </c>
      <c r="C3170" s="11" t="s">
        <v>12762</v>
      </c>
      <c r="D3170" s="14" t="s">
        <v>12763</v>
      </c>
    </row>
    <row r="3171" spans="1:4" ht="15" customHeight="1" x14ac:dyDescent="0.4">
      <c r="A3171" s="11" t="s">
        <v>12764</v>
      </c>
      <c r="B3171" s="11" t="s">
        <v>12765</v>
      </c>
      <c r="C3171" s="11" t="s">
        <v>12766</v>
      </c>
      <c r="D3171" s="14" t="s">
        <v>12767</v>
      </c>
    </row>
    <row r="3172" spans="1:4" ht="15" customHeight="1" x14ac:dyDescent="0.4">
      <c r="A3172" s="11" t="s">
        <v>12768</v>
      </c>
      <c r="B3172" s="11" t="s">
        <v>12769</v>
      </c>
      <c r="C3172" s="11" t="s">
        <v>12770</v>
      </c>
      <c r="D3172" s="14" t="s">
        <v>12771</v>
      </c>
    </row>
    <row r="3173" spans="1:4" ht="15" customHeight="1" x14ac:dyDescent="0.4">
      <c r="A3173" s="11" t="s">
        <v>12772</v>
      </c>
      <c r="B3173" s="11" t="s">
        <v>12773</v>
      </c>
      <c r="C3173" s="11" t="s">
        <v>12774</v>
      </c>
      <c r="D3173" s="14" t="s">
        <v>12775</v>
      </c>
    </row>
    <row r="3174" spans="1:4" ht="15" customHeight="1" x14ac:dyDescent="0.4">
      <c r="A3174" s="11" t="s">
        <v>12776</v>
      </c>
      <c r="B3174" s="11" t="s">
        <v>12777</v>
      </c>
      <c r="C3174" s="11" t="s">
        <v>12778</v>
      </c>
      <c r="D3174" s="14" t="s">
        <v>12779</v>
      </c>
    </row>
    <row r="3175" spans="1:4" ht="15" customHeight="1" x14ac:dyDescent="0.4">
      <c r="A3175" s="11" t="s">
        <v>12780</v>
      </c>
      <c r="B3175" s="11" t="s">
        <v>12781</v>
      </c>
      <c r="C3175" s="11" t="s">
        <v>12782</v>
      </c>
      <c r="D3175" s="14" t="s">
        <v>12783</v>
      </c>
    </row>
    <row r="3176" spans="1:4" ht="15" customHeight="1" x14ac:dyDescent="0.4">
      <c r="A3176" s="11" t="s">
        <v>12784</v>
      </c>
      <c r="B3176" s="11" t="s">
        <v>12785</v>
      </c>
      <c r="C3176" s="11" t="s">
        <v>12786</v>
      </c>
      <c r="D3176" s="14" t="s">
        <v>12787</v>
      </c>
    </row>
    <row r="3177" spans="1:4" ht="15" customHeight="1" x14ac:dyDescent="0.4">
      <c r="A3177" s="11" t="s">
        <v>12788</v>
      </c>
      <c r="B3177" s="11" t="s">
        <v>12789</v>
      </c>
      <c r="C3177" s="11" t="s">
        <v>12790</v>
      </c>
      <c r="D3177" s="14" t="s">
        <v>12791</v>
      </c>
    </row>
    <row r="3178" spans="1:4" ht="15" customHeight="1" x14ac:dyDescent="0.4">
      <c r="A3178" s="11" t="s">
        <v>12792</v>
      </c>
      <c r="B3178" s="11" t="s">
        <v>12793</v>
      </c>
      <c r="C3178" s="11" t="s">
        <v>12794</v>
      </c>
      <c r="D3178" s="14" t="s">
        <v>12795</v>
      </c>
    </row>
    <row r="3179" spans="1:4" ht="15" customHeight="1" x14ac:dyDescent="0.4">
      <c r="A3179" s="11" t="s">
        <v>12796</v>
      </c>
      <c r="B3179" s="11" t="s">
        <v>12797</v>
      </c>
      <c r="C3179" s="11" t="s">
        <v>12798</v>
      </c>
      <c r="D3179" s="14" t="s">
        <v>12799</v>
      </c>
    </row>
    <row r="3180" spans="1:4" ht="15" customHeight="1" x14ac:dyDescent="0.4">
      <c r="A3180" s="11" t="s">
        <v>12800</v>
      </c>
      <c r="B3180" s="11" t="s">
        <v>12801</v>
      </c>
      <c r="C3180" s="11" t="s">
        <v>12802</v>
      </c>
      <c r="D3180" s="14" t="s">
        <v>12803</v>
      </c>
    </row>
    <row r="3181" spans="1:4" ht="15" customHeight="1" x14ac:dyDescent="0.4">
      <c r="A3181" s="11" t="s">
        <v>12804</v>
      </c>
      <c r="B3181" s="11" t="s">
        <v>12805</v>
      </c>
      <c r="C3181" s="11" t="s">
        <v>12806</v>
      </c>
      <c r="D3181" s="14" t="s">
        <v>12807</v>
      </c>
    </row>
    <row r="3182" spans="1:4" ht="15" customHeight="1" x14ac:dyDescent="0.4">
      <c r="A3182" s="11" t="s">
        <v>12808</v>
      </c>
      <c r="B3182" s="11" t="s">
        <v>12809</v>
      </c>
      <c r="C3182" s="11" t="s">
        <v>12810</v>
      </c>
      <c r="D3182" s="14" t="s">
        <v>12807</v>
      </c>
    </row>
    <row r="3183" spans="1:4" ht="15" customHeight="1" x14ac:dyDescent="0.4">
      <c r="A3183" s="11" t="s">
        <v>12811</v>
      </c>
      <c r="B3183" s="11" t="s">
        <v>12812</v>
      </c>
      <c r="C3183" s="11" t="s">
        <v>12813</v>
      </c>
      <c r="D3183" s="14" t="s">
        <v>12807</v>
      </c>
    </row>
    <row r="3184" spans="1:4" ht="15" customHeight="1" x14ac:dyDescent="0.4">
      <c r="A3184" s="11" t="s">
        <v>12814</v>
      </c>
      <c r="B3184" s="11" t="s">
        <v>12815</v>
      </c>
      <c r="C3184" s="11" t="s">
        <v>12816</v>
      </c>
      <c r="D3184" s="14" t="s">
        <v>12807</v>
      </c>
    </row>
    <row r="3185" spans="1:4" ht="15" customHeight="1" x14ac:dyDescent="0.4">
      <c r="A3185" s="11" t="s">
        <v>12817</v>
      </c>
      <c r="B3185" s="11" t="s">
        <v>12818</v>
      </c>
      <c r="C3185" s="11" t="s">
        <v>12819</v>
      </c>
      <c r="D3185" s="14" t="s">
        <v>12807</v>
      </c>
    </row>
    <row r="3186" spans="1:4" ht="15" customHeight="1" x14ac:dyDescent="0.4">
      <c r="A3186" s="11" t="s">
        <v>12820</v>
      </c>
      <c r="B3186" s="11" t="s">
        <v>12821</v>
      </c>
      <c r="C3186" s="11" t="s">
        <v>12822</v>
      </c>
      <c r="D3186" s="14" t="s">
        <v>12807</v>
      </c>
    </row>
    <row r="3187" spans="1:4" ht="15" customHeight="1" x14ac:dyDescent="0.4">
      <c r="A3187" s="11" t="s">
        <v>12823</v>
      </c>
      <c r="B3187" s="11" t="s">
        <v>12824</v>
      </c>
      <c r="C3187" s="11" t="s">
        <v>12825</v>
      </c>
      <c r="D3187" s="14" t="s">
        <v>12807</v>
      </c>
    </row>
    <row r="3188" spans="1:4" ht="15" customHeight="1" x14ac:dyDescent="0.4">
      <c r="A3188" s="11" t="s">
        <v>12826</v>
      </c>
      <c r="B3188" s="11" t="s">
        <v>12827</v>
      </c>
      <c r="C3188" s="11" t="s">
        <v>12828</v>
      </c>
      <c r="D3188" s="14" t="s">
        <v>12807</v>
      </c>
    </row>
    <row r="3189" spans="1:4" ht="15" customHeight="1" x14ac:dyDescent="0.4">
      <c r="A3189" s="11" t="s">
        <v>12829</v>
      </c>
      <c r="B3189" s="11" t="s">
        <v>12830</v>
      </c>
      <c r="C3189" s="11" t="s">
        <v>12831</v>
      </c>
      <c r="D3189" s="14" t="s">
        <v>12832</v>
      </c>
    </row>
    <row r="3190" spans="1:4" ht="15" customHeight="1" x14ac:dyDescent="0.4">
      <c r="A3190" s="11" t="s">
        <v>12833</v>
      </c>
      <c r="B3190" s="11" t="s">
        <v>12834</v>
      </c>
      <c r="C3190" s="11" t="s">
        <v>12835</v>
      </c>
      <c r="D3190" s="14" t="s">
        <v>12832</v>
      </c>
    </row>
    <row r="3191" spans="1:4" ht="15" customHeight="1" x14ac:dyDescent="0.4">
      <c r="A3191" s="11" t="s">
        <v>12836</v>
      </c>
      <c r="B3191" s="11" t="s">
        <v>12837</v>
      </c>
      <c r="C3191" s="11" t="s">
        <v>12838</v>
      </c>
      <c r="D3191" s="14" t="s">
        <v>12832</v>
      </c>
    </row>
    <row r="3192" spans="1:4" ht="15" customHeight="1" x14ac:dyDescent="0.4">
      <c r="A3192" s="11" t="s">
        <v>12839</v>
      </c>
      <c r="B3192" s="11" t="s">
        <v>12840</v>
      </c>
      <c r="C3192" s="11" t="s">
        <v>12841</v>
      </c>
      <c r="D3192" s="14" t="s">
        <v>12832</v>
      </c>
    </row>
    <row r="3193" spans="1:4" ht="15" customHeight="1" x14ac:dyDescent="0.4">
      <c r="A3193" s="11" t="s">
        <v>12842</v>
      </c>
      <c r="B3193" s="11" t="s">
        <v>12843</v>
      </c>
      <c r="C3193" s="11" t="s">
        <v>12844</v>
      </c>
      <c r="D3193" s="14" t="s">
        <v>12832</v>
      </c>
    </row>
    <row r="3194" spans="1:4" ht="15" customHeight="1" x14ac:dyDescent="0.4">
      <c r="A3194" s="11" t="s">
        <v>12845</v>
      </c>
      <c r="B3194" s="11" t="s">
        <v>12846</v>
      </c>
      <c r="C3194" s="11" t="s">
        <v>12847</v>
      </c>
      <c r="D3194" s="14" t="s">
        <v>12832</v>
      </c>
    </row>
    <row r="3195" spans="1:4" ht="15" customHeight="1" x14ac:dyDescent="0.4">
      <c r="A3195" s="11" t="s">
        <v>12848</v>
      </c>
      <c r="B3195" s="11" t="s">
        <v>12849</v>
      </c>
      <c r="C3195" s="11" t="s">
        <v>12850</v>
      </c>
      <c r="D3195" s="14" t="s">
        <v>12851</v>
      </c>
    </row>
    <row r="3196" spans="1:4" ht="15" customHeight="1" x14ac:dyDescent="0.4">
      <c r="A3196" s="11" t="s">
        <v>12852</v>
      </c>
      <c r="B3196" s="11" t="s">
        <v>12853</v>
      </c>
      <c r="C3196" s="11" t="s">
        <v>12854</v>
      </c>
      <c r="D3196" s="14" t="s">
        <v>12855</v>
      </c>
    </row>
    <row r="3197" spans="1:4" ht="15" customHeight="1" x14ac:dyDescent="0.4">
      <c r="A3197" s="11" t="s">
        <v>12856</v>
      </c>
      <c r="B3197" s="11" t="s">
        <v>12857</v>
      </c>
      <c r="C3197" s="11" t="s">
        <v>12858</v>
      </c>
      <c r="D3197" s="14" t="s">
        <v>12855</v>
      </c>
    </row>
    <row r="3198" spans="1:4" ht="15" customHeight="1" x14ac:dyDescent="0.4">
      <c r="A3198" s="11" t="s">
        <v>12859</v>
      </c>
      <c r="B3198" s="11" t="s">
        <v>12860</v>
      </c>
      <c r="C3198" s="11" t="s">
        <v>12861</v>
      </c>
      <c r="D3198" s="14" t="s">
        <v>12862</v>
      </c>
    </row>
    <row r="3199" spans="1:4" ht="15" customHeight="1" x14ac:dyDescent="0.4">
      <c r="A3199" s="11" t="s">
        <v>12863</v>
      </c>
      <c r="B3199" s="11" t="s">
        <v>12864</v>
      </c>
      <c r="C3199" s="11" t="s">
        <v>12865</v>
      </c>
      <c r="D3199" s="14" t="s">
        <v>12866</v>
      </c>
    </row>
    <row r="3200" spans="1:4" ht="15" customHeight="1" x14ac:dyDescent="0.4">
      <c r="A3200" s="11" t="s">
        <v>12867</v>
      </c>
      <c r="B3200" s="11" t="s">
        <v>12868</v>
      </c>
      <c r="C3200" s="11" t="s">
        <v>12869</v>
      </c>
      <c r="D3200" s="14" t="s">
        <v>12870</v>
      </c>
    </row>
    <row r="3201" spans="1:4" ht="15" customHeight="1" x14ac:dyDescent="0.4">
      <c r="A3201" s="11" t="s">
        <v>12871</v>
      </c>
      <c r="B3201" s="11" t="s">
        <v>12872</v>
      </c>
      <c r="C3201" s="11" t="s">
        <v>12873</v>
      </c>
      <c r="D3201" s="14" t="s">
        <v>12874</v>
      </c>
    </row>
    <row r="3202" spans="1:4" ht="15" customHeight="1" x14ac:dyDescent="0.4">
      <c r="A3202" s="11" t="s">
        <v>12875</v>
      </c>
      <c r="B3202" s="11" t="s">
        <v>12876</v>
      </c>
      <c r="C3202" s="11" t="s">
        <v>12877</v>
      </c>
      <c r="D3202" s="14" t="s">
        <v>12878</v>
      </c>
    </row>
    <row r="3203" spans="1:4" ht="15" customHeight="1" x14ac:dyDescent="0.4">
      <c r="A3203" s="11" t="s">
        <v>12879</v>
      </c>
      <c r="B3203" s="11" t="s">
        <v>12880</v>
      </c>
      <c r="C3203" s="11" t="s">
        <v>12881</v>
      </c>
      <c r="D3203" s="14" t="s">
        <v>12882</v>
      </c>
    </row>
    <row r="3204" spans="1:4" ht="15" customHeight="1" x14ac:dyDescent="0.4">
      <c r="A3204" s="11" t="s">
        <v>12883</v>
      </c>
      <c r="B3204" s="11" t="s">
        <v>12884</v>
      </c>
      <c r="C3204" s="11" t="s">
        <v>12885</v>
      </c>
      <c r="D3204" s="14" t="s">
        <v>12886</v>
      </c>
    </row>
    <row r="3205" spans="1:4" ht="15" customHeight="1" x14ac:dyDescent="0.4">
      <c r="A3205" s="11" t="s">
        <v>12887</v>
      </c>
      <c r="B3205" s="11" t="s">
        <v>12888</v>
      </c>
      <c r="C3205" s="11" t="s">
        <v>12889</v>
      </c>
      <c r="D3205" s="14" t="s">
        <v>12890</v>
      </c>
    </row>
    <row r="3206" spans="1:4" ht="15" customHeight="1" x14ac:dyDescent="0.4">
      <c r="A3206" s="11" t="s">
        <v>12891</v>
      </c>
      <c r="B3206" s="11" t="s">
        <v>12892</v>
      </c>
      <c r="C3206" s="11" t="s">
        <v>12893</v>
      </c>
      <c r="D3206" s="14" t="s">
        <v>12894</v>
      </c>
    </row>
    <row r="3207" spans="1:4" ht="15" customHeight="1" x14ac:dyDescent="0.4">
      <c r="A3207" s="11" t="s">
        <v>12895</v>
      </c>
      <c r="B3207" s="11" t="s">
        <v>12896</v>
      </c>
      <c r="C3207" s="11" t="s">
        <v>12897</v>
      </c>
      <c r="D3207" s="14" t="s">
        <v>12898</v>
      </c>
    </row>
    <row r="3208" spans="1:4" ht="15" customHeight="1" x14ac:dyDescent="0.4">
      <c r="A3208" s="11" t="s">
        <v>12899</v>
      </c>
      <c r="B3208" s="11" t="s">
        <v>12900</v>
      </c>
      <c r="C3208" s="11" t="s">
        <v>12901</v>
      </c>
      <c r="D3208" s="14" t="s">
        <v>12902</v>
      </c>
    </row>
    <row r="3209" spans="1:4" ht="15" customHeight="1" x14ac:dyDescent="0.4">
      <c r="A3209" s="11" t="s">
        <v>12903</v>
      </c>
      <c r="B3209" s="11" t="s">
        <v>12904</v>
      </c>
      <c r="C3209" s="11" t="s">
        <v>12905</v>
      </c>
      <c r="D3209" s="14" t="s">
        <v>12906</v>
      </c>
    </row>
    <row r="3210" spans="1:4" ht="15" customHeight="1" x14ac:dyDescent="0.4">
      <c r="A3210" s="11" t="s">
        <v>12907</v>
      </c>
      <c r="B3210" s="11" t="s">
        <v>12908</v>
      </c>
      <c r="C3210" s="11" t="s">
        <v>12909</v>
      </c>
      <c r="D3210" s="14" t="s">
        <v>12910</v>
      </c>
    </row>
    <row r="3211" spans="1:4" ht="15" customHeight="1" x14ac:dyDescent="0.4">
      <c r="A3211" s="11" t="s">
        <v>12911</v>
      </c>
      <c r="B3211" s="11" t="s">
        <v>12912</v>
      </c>
      <c r="C3211" s="11" t="s">
        <v>12913</v>
      </c>
      <c r="D3211" s="14" t="s">
        <v>12914</v>
      </c>
    </row>
    <row r="3212" spans="1:4" ht="15" customHeight="1" x14ac:dyDescent="0.4">
      <c r="A3212" s="11" t="s">
        <v>12915</v>
      </c>
      <c r="B3212" s="11" t="s">
        <v>12916</v>
      </c>
      <c r="C3212" s="11" t="s">
        <v>12917</v>
      </c>
      <c r="D3212" s="14" t="s">
        <v>12918</v>
      </c>
    </row>
    <row r="3213" spans="1:4" ht="15" customHeight="1" x14ac:dyDescent="0.4">
      <c r="A3213" s="11" t="s">
        <v>12919</v>
      </c>
      <c r="B3213" s="11" t="s">
        <v>12920</v>
      </c>
      <c r="C3213" s="11" t="s">
        <v>12921</v>
      </c>
      <c r="D3213" s="14" t="s">
        <v>12922</v>
      </c>
    </row>
    <row r="3214" spans="1:4" ht="15" customHeight="1" x14ac:dyDescent="0.4">
      <c r="A3214" s="11" t="s">
        <v>12923</v>
      </c>
      <c r="B3214" s="11" t="s">
        <v>12924</v>
      </c>
      <c r="C3214" s="11" t="s">
        <v>12925</v>
      </c>
      <c r="D3214" s="14" t="s">
        <v>12926</v>
      </c>
    </row>
    <row r="3215" spans="1:4" ht="15" customHeight="1" x14ac:dyDescent="0.4">
      <c r="A3215" s="11" t="s">
        <v>12927</v>
      </c>
      <c r="B3215" s="11" t="s">
        <v>12928</v>
      </c>
      <c r="C3215" s="11" t="s">
        <v>12929</v>
      </c>
      <c r="D3215" s="14" t="s">
        <v>12930</v>
      </c>
    </row>
    <row r="3216" spans="1:4" ht="15" customHeight="1" x14ac:dyDescent="0.4">
      <c r="A3216" s="11" t="s">
        <v>12931</v>
      </c>
      <c r="B3216" s="11" t="s">
        <v>12932</v>
      </c>
      <c r="C3216" s="11" t="s">
        <v>12933</v>
      </c>
      <c r="D3216" s="14" t="s">
        <v>12934</v>
      </c>
    </row>
    <row r="3217" spans="1:4" ht="15" customHeight="1" x14ac:dyDescent="0.4">
      <c r="A3217" s="11" t="s">
        <v>12935</v>
      </c>
      <c r="B3217" s="11" t="s">
        <v>12936</v>
      </c>
      <c r="C3217" s="11" t="s">
        <v>12937</v>
      </c>
      <c r="D3217" s="14" t="s">
        <v>12938</v>
      </c>
    </row>
    <row r="3218" spans="1:4" ht="15" customHeight="1" x14ac:dyDescent="0.4">
      <c r="A3218" s="11" t="s">
        <v>12939</v>
      </c>
      <c r="B3218" s="11" t="s">
        <v>12940</v>
      </c>
      <c r="C3218" s="11" t="s">
        <v>12941</v>
      </c>
      <c r="D3218" s="14" t="s">
        <v>12942</v>
      </c>
    </row>
    <row r="3219" spans="1:4" ht="15" customHeight="1" x14ac:dyDescent="0.4">
      <c r="A3219" s="11" t="s">
        <v>12943</v>
      </c>
      <c r="B3219" s="11" t="s">
        <v>12944</v>
      </c>
      <c r="C3219" s="11" t="s">
        <v>12945</v>
      </c>
      <c r="D3219" s="14" t="s">
        <v>12946</v>
      </c>
    </row>
    <row r="3220" spans="1:4" ht="15" customHeight="1" x14ac:dyDescent="0.4">
      <c r="A3220" s="11" t="s">
        <v>12947</v>
      </c>
      <c r="B3220" s="11" t="s">
        <v>12948</v>
      </c>
      <c r="C3220" s="11" t="s">
        <v>12949</v>
      </c>
      <c r="D3220" s="14" t="s">
        <v>12950</v>
      </c>
    </row>
    <row r="3221" spans="1:4" ht="15" customHeight="1" x14ac:dyDescent="0.4">
      <c r="A3221" s="11" t="s">
        <v>12951</v>
      </c>
      <c r="B3221" s="11" t="s">
        <v>12952</v>
      </c>
      <c r="C3221" s="11" t="s">
        <v>12953</v>
      </c>
      <c r="D3221" s="14" t="s">
        <v>12954</v>
      </c>
    </row>
    <row r="3222" spans="1:4" ht="15" customHeight="1" x14ac:dyDescent="0.4">
      <c r="A3222" s="11" t="s">
        <v>12955</v>
      </c>
      <c r="B3222" s="11" t="s">
        <v>12956</v>
      </c>
      <c r="C3222" s="11" t="s">
        <v>12957</v>
      </c>
      <c r="D3222" s="14" t="s">
        <v>12958</v>
      </c>
    </row>
    <row r="3223" spans="1:4" ht="15" customHeight="1" x14ac:dyDescent="0.4">
      <c r="A3223" s="11" t="s">
        <v>12959</v>
      </c>
      <c r="B3223" s="11" t="s">
        <v>12960</v>
      </c>
      <c r="C3223" s="11" t="s">
        <v>12961</v>
      </c>
      <c r="D3223" s="14" t="s">
        <v>12962</v>
      </c>
    </row>
    <row r="3224" spans="1:4" ht="15" customHeight="1" x14ac:dyDescent="0.4">
      <c r="A3224" s="11" t="s">
        <v>12963</v>
      </c>
      <c r="B3224" s="11" t="s">
        <v>12964</v>
      </c>
      <c r="C3224" s="11" t="s">
        <v>12965</v>
      </c>
      <c r="D3224" s="14" t="s">
        <v>12966</v>
      </c>
    </row>
    <row r="3225" spans="1:4" ht="15" customHeight="1" x14ac:dyDescent="0.4">
      <c r="A3225" s="11" t="s">
        <v>12967</v>
      </c>
      <c r="B3225" s="11" t="s">
        <v>12968</v>
      </c>
      <c r="C3225" s="11" t="s">
        <v>12969</v>
      </c>
      <c r="D3225" s="14" t="s">
        <v>12970</v>
      </c>
    </row>
    <row r="3226" spans="1:4" ht="15" customHeight="1" x14ac:dyDescent="0.4">
      <c r="A3226" s="11" t="s">
        <v>12971</v>
      </c>
      <c r="B3226" s="11" t="s">
        <v>12972</v>
      </c>
      <c r="C3226" s="11" t="s">
        <v>12973</v>
      </c>
      <c r="D3226" s="14" t="s">
        <v>12974</v>
      </c>
    </row>
    <row r="3227" spans="1:4" ht="15" customHeight="1" x14ac:dyDescent="0.4">
      <c r="A3227" s="11" t="s">
        <v>12975</v>
      </c>
      <c r="B3227" s="11" t="s">
        <v>12976</v>
      </c>
      <c r="C3227" s="11" t="s">
        <v>12977</v>
      </c>
      <c r="D3227" s="14" t="s">
        <v>12978</v>
      </c>
    </row>
    <row r="3228" spans="1:4" ht="15" customHeight="1" x14ac:dyDescent="0.4">
      <c r="A3228" s="11" t="s">
        <v>12979</v>
      </c>
      <c r="B3228" s="11" t="s">
        <v>12980</v>
      </c>
      <c r="C3228" s="11" t="s">
        <v>12981</v>
      </c>
      <c r="D3228" s="14" t="s">
        <v>12982</v>
      </c>
    </row>
    <row r="3229" spans="1:4" ht="15" customHeight="1" x14ac:dyDescent="0.4">
      <c r="A3229" s="11" t="s">
        <v>12983</v>
      </c>
      <c r="B3229" s="11" t="s">
        <v>12984</v>
      </c>
      <c r="C3229" s="11" t="s">
        <v>12985</v>
      </c>
      <c r="D3229" s="14" t="s">
        <v>12986</v>
      </c>
    </row>
    <row r="3230" spans="1:4" ht="15" customHeight="1" x14ac:dyDescent="0.4">
      <c r="A3230" s="11" t="s">
        <v>12987</v>
      </c>
      <c r="B3230" s="11" t="s">
        <v>12988</v>
      </c>
      <c r="C3230" s="11" t="s">
        <v>12989</v>
      </c>
      <c r="D3230" s="14" t="s">
        <v>12990</v>
      </c>
    </row>
    <row r="3231" spans="1:4" ht="15" customHeight="1" x14ac:dyDescent="0.4">
      <c r="A3231" s="11" t="s">
        <v>12991</v>
      </c>
      <c r="B3231" s="11" t="s">
        <v>12992</v>
      </c>
      <c r="C3231" s="11" t="s">
        <v>12993</v>
      </c>
      <c r="D3231" s="14" t="s">
        <v>12994</v>
      </c>
    </row>
    <row r="3232" spans="1:4" ht="15" customHeight="1" x14ac:dyDescent="0.4">
      <c r="A3232" s="11" t="s">
        <v>12995</v>
      </c>
      <c r="B3232" s="11" t="s">
        <v>12996</v>
      </c>
      <c r="C3232" s="11" t="s">
        <v>12997</v>
      </c>
      <c r="D3232" s="14" t="s">
        <v>12998</v>
      </c>
    </row>
    <row r="3233" spans="1:4" ht="15" customHeight="1" x14ac:dyDescent="0.4">
      <c r="A3233" s="11" t="s">
        <v>12999</v>
      </c>
      <c r="B3233" s="11" t="s">
        <v>13000</v>
      </c>
      <c r="C3233" s="11" t="s">
        <v>13001</v>
      </c>
      <c r="D3233" s="14" t="s">
        <v>13002</v>
      </c>
    </row>
    <row r="3234" spans="1:4" ht="15" customHeight="1" x14ac:dyDescent="0.4">
      <c r="A3234" s="11" t="s">
        <v>13003</v>
      </c>
      <c r="B3234" s="11" t="s">
        <v>13004</v>
      </c>
      <c r="C3234" s="11" t="s">
        <v>13005</v>
      </c>
      <c r="D3234" s="14" t="s">
        <v>13006</v>
      </c>
    </row>
    <row r="3235" spans="1:4" ht="15" customHeight="1" x14ac:dyDescent="0.4">
      <c r="A3235" s="11" t="s">
        <v>13007</v>
      </c>
      <c r="B3235" s="11" t="s">
        <v>13008</v>
      </c>
      <c r="C3235" s="11" t="s">
        <v>13009</v>
      </c>
      <c r="D3235" s="14" t="s">
        <v>13010</v>
      </c>
    </row>
    <row r="3236" spans="1:4" ht="15" customHeight="1" x14ac:dyDescent="0.4">
      <c r="A3236" s="11" t="s">
        <v>13011</v>
      </c>
      <c r="B3236" s="11" t="s">
        <v>13012</v>
      </c>
      <c r="C3236" s="11" t="s">
        <v>13013</v>
      </c>
      <c r="D3236" s="14" t="s">
        <v>13014</v>
      </c>
    </row>
    <row r="3237" spans="1:4" ht="15" customHeight="1" x14ac:dyDescent="0.4">
      <c r="A3237" s="11" t="s">
        <v>13015</v>
      </c>
      <c r="B3237" s="11" t="s">
        <v>13016</v>
      </c>
      <c r="C3237" s="11" t="s">
        <v>13017</v>
      </c>
      <c r="D3237" s="14" t="s">
        <v>13018</v>
      </c>
    </row>
    <row r="3238" spans="1:4" ht="15" customHeight="1" x14ac:dyDescent="0.4">
      <c r="A3238" s="11" t="s">
        <v>13019</v>
      </c>
      <c r="B3238" s="11" t="s">
        <v>13020</v>
      </c>
      <c r="C3238" s="11" t="s">
        <v>13021</v>
      </c>
      <c r="D3238" s="14" t="s">
        <v>13022</v>
      </c>
    </row>
    <row r="3239" spans="1:4" ht="15" customHeight="1" x14ac:dyDescent="0.4">
      <c r="A3239" s="11" t="s">
        <v>13023</v>
      </c>
      <c r="B3239" s="11" t="s">
        <v>13024</v>
      </c>
      <c r="C3239" s="11" t="s">
        <v>13025</v>
      </c>
      <c r="D3239" s="14" t="s">
        <v>13026</v>
      </c>
    </row>
    <row r="3240" spans="1:4" ht="15" customHeight="1" x14ac:dyDescent="0.4">
      <c r="A3240" s="11" t="s">
        <v>13027</v>
      </c>
      <c r="B3240" s="11" t="s">
        <v>13028</v>
      </c>
      <c r="C3240" s="11" t="s">
        <v>13029</v>
      </c>
      <c r="D3240" s="14" t="s">
        <v>13030</v>
      </c>
    </row>
    <row r="3241" spans="1:4" ht="15" customHeight="1" x14ac:dyDescent="0.4">
      <c r="A3241" s="11" t="s">
        <v>13031</v>
      </c>
      <c r="B3241" s="11" t="s">
        <v>13032</v>
      </c>
      <c r="C3241" s="11" t="s">
        <v>13033</v>
      </c>
      <c r="D3241" s="14" t="s">
        <v>13034</v>
      </c>
    </row>
    <row r="3242" spans="1:4" ht="15" customHeight="1" x14ac:dyDescent="0.4">
      <c r="A3242" s="11" t="s">
        <v>13035</v>
      </c>
      <c r="B3242" s="11" t="s">
        <v>13036</v>
      </c>
      <c r="C3242" s="11" t="s">
        <v>13037</v>
      </c>
      <c r="D3242" s="14" t="s">
        <v>13038</v>
      </c>
    </row>
    <row r="3243" spans="1:4" ht="15" customHeight="1" x14ac:dyDescent="0.4">
      <c r="A3243" s="11" t="s">
        <v>13039</v>
      </c>
      <c r="B3243" s="11" t="s">
        <v>13040</v>
      </c>
      <c r="C3243" s="11" t="s">
        <v>13041</v>
      </c>
      <c r="D3243" s="14" t="s">
        <v>13042</v>
      </c>
    </row>
    <row r="3244" spans="1:4" ht="15" customHeight="1" x14ac:dyDescent="0.4">
      <c r="A3244" s="11" t="s">
        <v>13043</v>
      </c>
      <c r="B3244" s="11" t="s">
        <v>13044</v>
      </c>
      <c r="C3244" s="11" t="s">
        <v>13045</v>
      </c>
      <c r="D3244" s="14" t="s">
        <v>13046</v>
      </c>
    </row>
    <row r="3245" spans="1:4" ht="15" customHeight="1" x14ac:dyDescent="0.4">
      <c r="A3245" s="11" t="s">
        <v>13047</v>
      </c>
      <c r="B3245" s="11" t="s">
        <v>13048</v>
      </c>
      <c r="C3245" s="11" t="s">
        <v>13049</v>
      </c>
      <c r="D3245" s="14" t="s">
        <v>13050</v>
      </c>
    </row>
    <row r="3246" spans="1:4" ht="15" customHeight="1" x14ac:dyDescent="0.4">
      <c r="A3246" s="11" t="s">
        <v>13051</v>
      </c>
      <c r="B3246" s="11" t="s">
        <v>13052</v>
      </c>
      <c r="C3246" s="11" t="s">
        <v>13053</v>
      </c>
      <c r="D3246" s="14" t="s">
        <v>13054</v>
      </c>
    </row>
    <row r="3247" spans="1:4" ht="15" customHeight="1" x14ac:dyDescent="0.4">
      <c r="A3247" s="11" t="s">
        <v>13055</v>
      </c>
      <c r="B3247" s="11" t="s">
        <v>13056</v>
      </c>
      <c r="C3247" s="11" t="s">
        <v>13057</v>
      </c>
      <c r="D3247" s="14" t="s">
        <v>13054</v>
      </c>
    </row>
    <row r="3248" spans="1:4" ht="15" customHeight="1" x14ac:dyDescent="0.4">
      <c r="A3248" s="11" t="s">
        <v>13058</v>
      </c>
      <c r="B3248" s="11" t="s">
        <v>13059</v>
      </c>
      <c r="C3248" s="11" t="s">
        <v>13060</v>
      </c>
      <c r="D3248" s="14" t="s">
        <v>13061</v>
      </c>
    </row>
    <row r="3249" spans="1:4" ht="15" customHeight="1" x14ac:dyDescent="0.4">
      <c r="A3249" s="11" t="s">
        <v>13062</v>
      </c>
      <c r="B3249" s="11" t="s">
        <v>13063</v>
      </c>
      <c r="C3249" s="11" t="s">
        <v>13064</v>
      </c>
      <c r="D3249" s="14" t="s">
        <v>13065</v>
      </c>
    </row>
    <row r="3250" spans="1:4" ht="15" customHeight="1" x14ac:dyDescent="0.4">
      <c r="A3250" s="11" t="s">
        <v>13066</v>
      </c>
      <c r="B3250" s="11" t="s">
        <v>13067</v>
      </c>
      <c r="C3250" s="11" t="s">
        <v>13068</v>
      </c>
      <c r="D3250" s="14" t="s">
        <v>13065</v>
      </c>
    </row>
    <row r="3251" spans="1:4" ht="15" customHeight="1" x14ac:dyDescent="0.4">
      <c r="A3251" s="11" t="s">
        <v>13069</v>
      </c>
      <c r="B3251" s="11" t="s">
        <v>13070</v>
      </c>
      <c r="C3251" s="11" t="s">
        <v>13071</v>
      </c>
      <c r="D3251" s="14" t="s">
        <v>13072</v>
      </c>
    </row>
    <row r="3252" spans="1:4" ht="15" customHeight="1" x14ac:dyDescent="0.4">
      <c r="A3252" s="11" t="s">
        <v>13073</v>
      </c>
      <c r="B3252" s="11" t="s">
        <v>13074</v>
      </c>
      <c r="C3252" s="11" t="s">
        <v>13075</v>
      </c>
      <c r="D3252" s="14" t="s">
        <v>13076</v>
      </c>
    </row>
    <row r="3253" spans="1:4" ht="15" customHeight="1" x14ac:dyDescent="0.4">
      <c r="A3253" s="11" t="s">
        <v>13077</v>
      </c>
      <c r="B3253" s="11" t="s">
        <v>13078</v>
      </c>
      <c r="C3253" s="11" t="s">
        <v>13079</v>
      </c>
      <c r="D3253" s="14" t="s">
        <v>13080</v>
      </c>
    </row>
    <row r="3254" spans="1:4" ht="15" customHeight="1" x14ac:dyDescent="0.4">
      <c r="A3254" s="11" t="s">
        <v>13081</v>
      </c>
      <c r="B3254" s="11" t="s">
        <v>13082</v>
      </c>
      <c r="C3254" s="11" t="s">
        <v>13083</v>
      </c>
      <c r="D3254" s="14" t="s">
        <v>13084</v>
      </c>
    </row>
    <row r="3255" spans="1:4" ht="15" customHeight="1" x14ac:dyDescent="0.4">
      <c r="A3255" s="11" t="s">
        <v>13085</v>
      </c>
      <c r="B3255" s="11" t="s">
        <v>13086</v>
      </c>
      <c r="C3255" s="11" t="s">
        <v>13087</v>
      </c>
      <c r="D3255" s="14" t="s">
        <v>13088</v>
      </c>
    </row>
    <row r="3256" spans="1:4" ht="15" customHeight="1" x14ac:dyDescent="0.4">
      <c r="A3256" s="11" t="s">
        <v>13089</v>
      </c>
      <c r="B3256" s="11" t="s">
        <v>13090</v>
      </c>
      <c r="C3256" s="11" t="s">
        <v>13091</v>
      </c>
      <c r="D3256" s="14" t="s">
        <v>13092</v>
      </c>
    </row>
    <row r="3257" spans="1:4" ht="15" customHeight="1" x14ac:dyDescent="0.4">
      <c r="A3257" s="11" t="s">
        <v>13093</v>
      </c>
      <c r="B3257" s="11" t="s">
        <v>13094</v>
      </c>
      <c r="C3257" s="11" t="s">
        <v>13095</v>
      </c>
      <c r="D3257" s="14" t="s">
        <v>13096</v>
      </c>
    </row>
    <row r="3258" spans="1:4" ht="15" customHeight="1" x14ac:dyDescent="0.4">
      <c r="A3258" s="11" t="s">
        <v>13097</v>
      </c>
      <c r="B3258" s="11" t="s">
        <v>13098</v>
      </c>
      <c r="C3258" s="11" t="s">
        <v>13099</v>
      </c>
      <c r="D3258" s="14" t="s">
        <v>13100</v>
      </c>
    </row>
    <row r="3259" spans="1:4" ht="15" customHeight="1" x14ac:dyDescent="0.4">
      <c r="A3259" s="11" t="s">
        <v>13101</v>
      </c>
      <c r="B3259" s="11" t="s">
        <v>13102</v>
      </c>
      <c r="C3259" s="11" t="s">
        <v>13103</v>
      </c>
      <c r="D3259" s="14" t="s">
        <v>13104</v>
      </c>
    </row>
    <row r="3260" spans="1:4" ht="15" customHeight="1" x14ac:dyDescent="0.4">
      <c r="A3260" s="11" t="s">
        <v>13105</v>
      </c>
      <c r="B3260" s="11" t="s">
        <v>13106</v>
      </c>
      <c r="C3260" s="11" t="s">
        <v>13107</v>
      </c>
      <c r="D3260" s="14" t="s">
        <v>13108</v>
      </c>
    </row>
    <row r="3261" spans="1:4" ht="15" customHeight="1" x14ac:dyDescent="0.4">
      <c r="A3261" s="11" t="s">
        <v>13109</v>
      </c>
      <c r="B3261" s="11" t="s">
        <v>13110</v>
      </c>
      <c r="C3261" s="11" t="s">
        <v>13111</v>
      </c>
      <c r="D3261" s="14" t="s">
        <v>13112</v>
      </c>
    </row>
    <row r="3262" spans="1:4" ht="15" customHeight="1" x14ac:dyDescent="0.4">
      <c r="A3262" s="11" t="s">
        <v>13113</v>
      </c>
      <c r="B3262" s="11" t="s">
        <v>13114</v>
      </c>
      <c r="C3262" s="11" t="s">
        <v>13115</v>
      </c>
      <c r="D3262" s="14" t="s">
        <v>13116</v>
      </c>
    </row>
    <row r="3263" spans="1:4" ht="15" customHeight="1" x14ac:dyDescent="0.4">
      <c r="A3263" s="11" t="s">
        <v>13117</v>
      </c>
      <c r="B3263" s="11" t="s">
        <v>13118</v>
      </c>
      <c r="C3263" s="11" t="s">
        <v>13119</v>
      </c>
      <c r="D3263" s="14" t="s">
        <v>13120</v>
      </c>
    </row>
    <row r="3264" spans="1:4" ht="15" customHeight="1" x14ac:dyDescent="0.4">
      <c r="A3264" s="11" t="s">
        <v>13121</v>
      </c>
      <c r="B3264" s="11" t="s">
        <v>13122</v>
      </c>
      <c r="C3264" s="11" t="s">
        <v>13123</v>
      </c>
      <c r="D3264" s="14" t="s">
        <v>13124</v>
      </c>
    </row>
    <row r="3265" spans="1:4" ht="15" customHeight="1" x14ac:dyDescent="0.4">
      <c r="A3265" s="11" t="s">
        <v>13125</v>
      </c>
      <c r="B3265" s="11" t="s">
        <v>13126</v>
      </c>
      <c r="C3265" s="11" t="s">
        <v>13127</v>
      </c>
      <c r="D3265" s="14" t="s">
        <v>13124</v>
      </c>
    </row>
    <row r="3266" spans="1:4" ht="15" customHeight="1" x14ac:dyDescent="0.4">
      <c r="A3266" s="11" t="s">
        <v>13128</v>
      </c>
      <c r="B3266" s="11" t="s">
        <v>13129</v>
      </c>
      <c r="C3266" s="11" t="s">
        <v>13130</v>
      </c>
      <c r="D3266" s="14" t="s">
        <v>13131</v>
      </c>
    </row>
    <row r="3267" spans="1:4" ht="15" customHeight="1" x14ac:dyDescent="0.4">
      <c r="A3267" s="11" t="s">
        <v>13132</v>
      </c>
      <c r="B3267" s="11" t="s">
        <v>13133</v>
      </c>
      <c r="C3267" s="11" t="s">
        <v>13134</v>
      </c>
      <c r="D3267" s="14" t="s">
        <v>13135</v>
      </c>
    </row>
    <row r="3268" spans="1:4" ht="15" customHeight="1" x14ac:dyDescent="0.4">
      <c r="A3268" s="11" t="s">
        <v>13136</v>
      </c>
      <c r="B3268" s="11" t="s">
        <v>13137</v>
      </c>
      <c r="C3268" s="11" t="s">
        <v>13138</v>
      </c>
      <c r="D3268" s="14" t="s">
        <v>13139</v>
      </c>
    </row>
    <row r="3269" spans="1:4" ht="15" customHeight="1" x14ac:dyDescent="0.4">
      <c r="A3269" s="11" t="s">
        <v>13140</v>
      </c>
      <c r="B3269" s="11" t="s">
        <v>13141</v>
      </c>
      <c r="C3269" s="11" t="s">
        <v>13142</v>
      </c>
      <c r="D3269" s="14" t="s">
        <v>13143</v>
      </c>
    </row>
    <row r="3270" spans="1:4" ht="15" customHeight="1" x14ac:dyDescent="0.4">
      <c r="A3270" s="11" t="s">
        <v>13144</v>
      </c>
      <c r="B3270" s="11" t="s">
        <v>13145</v>
      </c>
      <c r="C3270" s="11" t="s">
        <v>13146</v>
      </c>
      <c r="D3270" s="14" t="s">
        <v>13147</v>
      </c>
    </row>
    <row r="3271" spans="1:4" ht="15" customHeight="1" x14ac:dyDescent="0.4">
      <c r="A3271" s="11" t="s">
        <v>13148</v>
      </c>
      <c r="B3271" s="11" t="s">
        <v>13149</v>
      </c>
      <c r="C3271" s="11" t="s">
        <v>13150</v>
      </c>
      <c r="D3271" s="14" t="s">
        <v>13151</v>
      </c>
    </row>
    <row r="3272" spans="1:4" ht="15" customHeight="1" x14ac:dyDescent="0.4">
      <c r="A3272" s="11" t="s">
        <v>13152</v>
      </c>
      <c r="B3272" s="11" t="s">
        <v>13153</v>
      </c>
      <c r="C3272" s="11" t="s">
        <v>13154</v>
      </c>
      <c r="D3272" s="14" t="s">
        <v>13155</v>
      </c>
    </row>
    <row r="3273" spans="1:4" ht="15" customHeight="1" x14ac:dyDescent="0.4">
      <c r="A3273" s="11" t="s">
        <v>13156</v>
      </c>
      <c r="B3273" s="11" t="s">
        <v>13157</v>
      </c>
      <c r="C3273" s="11" t="s">
        <v>13158</v>
      </c>
      <c r="D3273" s="14" t="s">
        <v>13159</v>
      </c>
    </row>
    <row r="3274" spans="1:4" ht="15" customHeight="1" x14ac:dyDescent="0.4">
      <c r="A3274" s="11" t="s">
        <v>13160</v>
      </c>
      <c r="B3274" s="11" t="s">
        <v>13161</v>
      </c>
      <c r="C3274" s="11" t="s">
        <v>13162</v>
      </c>
      <c r="D3274" s="14" t="s">
        <v>13159</v>
      </c>
    </row>
    <row r="3275" spans="1:4" ht="15" customHeight="1" x14ac:dyDescent="0.4">
      <c r="A3275" s="11" t="s">
        <v>13163</v>
      </c>
      <c r="B3275" s="11" t="s">
        <v>13164</v>
      </c>
      <c r="C3275" s="11" t="s">
        <v>13165</v>
      </c>
      <c r="D3275" s="14" t="s">
        <v>13166</v>
      </c>
    </row>
    <row r="3276" spans="1:4" ht="15" customHeight="1" x14ac:dyDescent="0.4">
      <c r="A3276" s="11" t="s">
        <v>13167</v>
      </c>
      <c r="B3276" s="11" t="s">
        <v>13168</v>
      </c>
      <c r="C3276" s="11" t="s">
        <v>13169</v>
      </c>
      <c r="D3276" s="14" t="s">
        <v>13170</v>
      </c>
    </row>
    <row r="3277" spans="1:4" ht="15" customHeight="1" x14ac:dyDescent="0.4">
      <c r="A3277" s="11" t="s">
        <v>13171</v>
      </c>
      <c r="B3277" s="11" t="s">
        <v>13172</v>
      </c>
      <c r="C3277" s="11" t="s">
        <v>13173</v>
      </c>
      <c r="D3277" s="14" t="s">
        <v>13170</v>
      </c>
    </row>
    <row r="3278" spans="1:4" ht="15" customHeight="1" x14ac:dyDescent="0.4">
      <c r="A3278" s="11" t="s">
        <v>13174</v>
      </c>
      <c r="B3278" s="11" t="s">
        <v>13175</v>
      </c>
      <c r="C3278" s="11" t="s">
        <v>13176</v>
      </c>
      <c r="D3278" s="14" t="s">
        <v>13177</v>
      </c>
    </row>
    <row r="3279" spans="1:4" ht="15" customHeight="1" x14ac:dyDescent="0.4">
      <c r="A3279" s="11" t="s">
        <v>13178</v>
      </c>
      <c r="B3279" s="11" t="s">
        <v>13179</v>
      </c>
      <c r="C3279" s="11" t="s">
        <v>13180</v>
      </c>
      <c r="D3279" s="14" t="s">
        <v>13181</v>
      </c>
    </row>
    <row r="3280" spans="1:4" ht="15" customHeight="1" x14ac:dyDescent="0.4">
      <c r="A3280" s="11" t="s">
        <v>13182</v>
      </c>
      <c r="B3280" s="11" t="s">
        <v>13183</v>
      </c>
      <c r="C3280" s="11" t="s">
        <v>13184</v>
      </c>
      <c r="D3280" s="14" t="s">
        <v>13185</v>
      </c>
    </row>
    <row r="3281" spans="1:4" ht="15" customHeight="1" x14ac:dyDescent="0.4">
      <c r="A3281" s="11" t="s">
        <v>13186</v>
      </c>
      <c r="B3281" s="11" t="s">
        <v>13187</v>
      </c>
      <c r="C3281" s="11" t="s">
        <v>13188</v>
      </c>
      <c r="D3281" s="14" t="s">
        <v>13189</v>
      </c>
    </row>
    <row r="3282" spans="1:4" ht="15" customHeight="1" x14ac:dyDescent="0.4">
      <c r="A3282" s="11" t="s">
        <v>13190</v>
      </c>
      <c r="B3282" s="11" t="s">
        <v>13191</v>
      </c>
      <c r="C3282" s="11" t="s">
        <v>13192</v>
      </c>
      <c r="D3282" s="14" t="s">
        <v>13193</v>
      </c>
    </row>
    <row r="3283" spans="1:4" ht="15" customHeight="1" x14ac:dyDescent="0.4">
      <c r="A3283" s="11" t="s">
        <v>13194</v>
      </c>
      <c r="B3283" s="11" t="s">
        <v>13195</v>
      </c>
      <c r="C3283" s="11" t="s">
        <v>13196</v>
      </c>
      <c r="D3283" s="14" t="s">
        <v>13197</v>
      </c>
    </row>
    <row r="3284" spans="1:4" ht="15" customHeight="1" x14ac:dyDescent="0.4">
      <c r="A3284" s="11" t="s">
        <v>13198</v>
      </c>
      <c r="B3284" s="11" t="s">
        <v>13199</v>
      </c>
      <c r="C3284" s="11" t="s">
        <v>13200</v>
      </c>
      <c r="D3284" s="14" t="s">
        <v>13201</v>
      </c>
    </row>
    <row r="3285" spans="1:4" ht="15" customHeight="1" x14ac:dyDescent="0.4">
      <c r="A3285" s="11" t="s">
        <v>13202</v>
      </c>
      <c r="B3285" s="11" t="s">
        <v>13203</v>
      </c>
      <c r="C3285" s="11" t="s">
        <v>13204</v>
      </c>
      <c r="D3285" s="14" t="s">
        <v>13205</v>
      </c>
    </row>
    <row r="3286" spans="1:4" ht="15" customHeight="1" x14ac:dyDescent="0.4">
      <c r="A3286" s="11" t="s">
        <v>13206</v>
      </c>
      <c r="B3286" s="11" t="s">
        <v>13207</v>
      </c>
      <c r="C3286" s="11" t="s">
        <v>13208</v>
      </c>
      <c r="D3286" s="14" t="s">
        <v>13209</v>
      </c>
    </row>
    <row r="3287" spans="1:4" ht="15" customHeight="1" x14ac:dyDescent="0.4">
      <c r="A3287" s="11" t="s">
        <v>13210</v>
      </c>
      <c r="B3287" s="11" t="s">
        <v>13211</v>
      </c>
      <c r="C3287" s="11" t="s">
        <v>13212</v>
      </c>
      <c r="D3287" s="14" t="s">
        <v>13213</v>
      </c>
    </row>
    <row r="3288" spans="1:4" ht="15" customHeight="1" x14ac:dyDescent="0.4">
      <c r="A3288" s="11" t="s">
        <v>13214</v>
      </c>
      <c r="B3288" s="11" t="s">
        <v>13215</v>
      </c>
      <c r="C3288" s="11" t="s">
        <v>13216</v>
      </c>
      <c r="D3288" s="14" t="s">
        <v>13217</v>
      </c>
    </row>
    <row r="3289" spans="1:4" ht="15" customHeight="1" x14ac:dyDescent="0.4">
      <c r="A3289" s="11" t="s">
        <v>13218</v>
      </c>
      <c r="B3289" s="11" t="s">
        <v>13219</v>
      </c>
      <c r="C3289" s="11" t="s">
        <v>13220</v>
      </c>
      <c r="D3289" s="14" t="s">
        <v>13221</v>
      </c>
    </row>
    <row r="3290" spans="1:4" ht="15" customHeight="1" x14ac:dyDescent="0.4">
      <c r="A3290" s="11" t="s">
        <v>13222</v>
      </c>
      <c r="B3290" s="11" t="s">
        <v>13223</v>
      </c>
      <c r="C3290" s="11" t="s">
        <v>13224</v>
      </c>
      <c r="D3290" s="14" t="s">
        <v>13225</v>
      </c>
    </row>
    <row r="3291" spans="1:4" ht="15" customHeight="1" x14ac:dyDescent="0.4">
      <c r="A3291" s="11" t="s">
        <v>13226</v>
      </c>
      <c r="B3291" s="11" t="s">
        <v>13227</v>
      </c>
      <c r="C3291" s="11" t="s">
        <v>13228</v>
      </c>
      <c r="D3291" s="14" t="s">
        <v>13229</v>
      </c>
    </row>
    <row r="3292" spans="1:4" ht="15" customHeight="1" x14ac:dyDescent="0.4">
      <c r="A3292" s="11" t="s">
        <v>13230</v>
      </c>
      <c r="B3292" s="11" t="s">
        <v>13231</v>
      </c>
      <c r="C3292" s="11" t="s">
        <v>13232</v>
      </c>
      <c r="D3292" s="14" t="s">
        <v>13233</v>
      </c>
    </row>
    <row r="3293" spans="1:4" ht="15" customHeight="1" x14ac:dyDescent="0.4">
      <c r="A3293" s="11" t="s">
        <v>13234</v>
      </c>
      <c r="B3293" s="11" t="s">
        <v>13235</v>
      </c>
      <c r="C3293" s="11" t="s">
        <v>13236</v>
      </c>
      <c r="D3293" s="14" t="s">
        <v>13237</v>
      </c>
    </row>
    <row r="3294" spans="1:4" ht="15" customHeight="1" x14ac:dyDescent="0.4">
      <c r="A3294" s="11" t="s">
        <v>13238</v>
      </c>
      <c r="B3294" s="11" t="s">
        <v>13239</v>
      </c>
      <c r="C3294" s="11" t="s">
        <v>13240</v>
      </c>
      <c r="D3294" s="14" t="s">
        <v>13241</v>
      </c>
    </row>
    <row r="3295" spans="1:4" ht="15" customHeight="1" x14ac:dyDescent="0.4">
      <c r="A3295" s="11" t="s">
        <v>13242</v>
      </c>
      <c r="B3295" s="11" t="s">
        <v>13243</v>
      </c>
      <c r="C3295" s="11" t="s">
        <v>13244</v>
      </c>
      <c r="D3295" s="14" t="s">
        <v>13245</v>
      </c>
    </row>
    <row r="3296" spans="1:4" ht="15" customHeight="1" x14ac:dyDescent="0.4">
      <c r="A3296" s="11" t="s">
        <v>13246</v>
      </c>
      <c r="B3296" s="11" t="s">
        <v>13247</v>
      </c>
      <c r="C3296" s="11" t="s">
        <v>13248</v>
      </c>
      <c r="D3296" s="14" t="s">
        <v>13249</v>
      </c>
    </row>
    <row r="3297" spans="1:4" ht="15" customHeight="1" x14ac:dyDescent="0.4">
      <c r="A3297" s="11" t="s">
        <v>13250</v>
      </c>
      <c r="B3297" s="11" t="s">
        <v>13251</v>
      </c>
      <c r="C3297" s="11" t="s">
        <v>13252</v>
      </c>
      <c r="D3297" s="14" t="s">
        <v>13253</v>
      </c>
    </row>
    <row r="3298" spans="1:4" ht="15" customHeight="1" x14ac:dyDescent="0.4">
      <c r="A3298" s="11" t="s">
        <v>13254</v>
      </c>
      <c r="B3298" s="11" t="s">
        <v>13255</v>
      </c>
      <c r="C3298" s="11" t="s">
        <v>13256</v>
      </c>
      <c r="D3298" s="14" t="s">
        <v>13257</v>
      </c>
    </row>
    <row r="3299" spans="1:4" ht="15" customHeight="1" x14ac:dyDescent="0.4">
      <c r="A3299" s="11" t="s">
        <v>13258</v>
      </c>
      <c r="B3299" s="11" t="s">
        <v>13259</v>
      </c>
      <c r="C3299" s="11" t="s">
        <v>13260</v>
      </c>
      <c r="D3299" s="14" t="s">
        <v>13261</v>
      </c>
    </row>
    <row r="3300" spans="1:4" ht="15" customHeight="1" x14ac:dyDescent="0.4">
      <c r="A3300" s="11" t="s">
        <v>13262</v>
      </c>
      <c r="B3300" s="11" t="s">
        <v>13263</v>
      </c>
      <c r="C3300" s="11" t="s">
        <v>13264</v>
      </c>
      <c r="D3300" s="14" t="s">
        <v>13265</v>
      </c>
    </row>
    <row r="3301" spans="1:4" ht="15" customHeight="1" x14ac:dyDescent="0.4">
      <c r="A3301" s="11" t="s">
        <v>13266</v>
      </c>
      <c r="B3301" s="11" t="s">
        <v>13267</v>
      </c>
      <c r="C3301" s="11" t="s">
        <v>13268</v>
      </c>
      <c r="D3301" s="14" t="s">
        <v>13269</v>
      </c>
    </row>
    <row r="3302" spans="1:4" ht="15" customHeight="1" x14ac:dyDescent="0.4">
      <c r="A3302" s="11" t="s">
        <v>13270</v>
      </c>
      <c r="B3302" s="11" t="s">
        <v>13271</v>
      </c>
      <c r="C3302" s="11" t="s">
        <v>13272</v>
      </c>
      <c r="D3302" s="14" t="s">
        <v>13273</v>
      </c>
    </row>
    <row r="3303" spans="1:4" ht="15" customHeight="1" x14ac:dyDescent="0.4">
      <c r="A3303" s="11" t="s">
        <v>13274</v>
      </c>
      <c r="B3303" s="11" t="s">
        <v>13275</v>
      </c>
      <c r="C3303" s="11" t="s">
        <v>13276</v>
      </c>
      <c r="D3303" s="14" t="s">
        <v>13277</v>
      </c>
    </row>
    <row r="3304" spans="1:4" ht="15" customHeight="1" x14ac:dyDescent="0.4">
      <c r="A3304" s="11" t="s">
        <v>13278</v>
      </c>
      <c r="B3304" s="11" t="s">
        <v>13279</v>
      </c>
      <c r="C3304" s="11" t="s">
        <v>13280</v>
      </c>
      <c r="D3304" s="14" t="s">
        <v>13281</v>
      </c>
    </row>
    <row r="3305" spans="1:4" ht="15" customHeight="1" x14ac:dyDescent="0.4">
      <c r="A3305" s="11" t="s">
        <v>13282</v>
      </c>
      <c r="B3305" s="11" t="s">
        <v>13283</v>
      </c>
      <c r="C3305" s="11" t="s">
        <v>13284</v>
      </c>
      <c r="D3305" s="14" t="s">
        <v>13285</v>
      </c>
    </row>
    <row r="3306" spans="1:4" ht="15" customHeight="1" x14ac:dyDescent="0.4">
      <c r="A3306" s="11" t="s">
        <v>13286</v>
      </c>
      <c r="B3306" s="11" t="s">
        <v>13287</v>
      </c>
      <c r="C3306" s="11" t="s">
        <v>13288</v>
      </c>
      <c r="D3306" s="14" t="s">
        <v>13289</v>
      </c>
    </row>
    <row r="3307" spans="1:4" ht="15" customHeight="1" x14ac:dyDescent="0.4">
      <c r="A3307" s="11" t="s">
        <v>13290</v>
      </c>
      <c r="B3307" s="11" t="s">
        <v>13291</v>
      </c>
      <c r="C3307" s="11" t="s">
        <v>13292</v>
      </c>
      <c r="D3307" s="14" t="s">
        <v>13293</v>
      </c>
    </row>
    <row r="3308" spans="1:4" ht="15" customHeight="1" x14ac:dyDescent="0.4">
      <c r="A3308" s="11" t="s">
        <v>13294</v>
      </c>
      <c r="B3308" s="11" t="s">
        <v>13295</v>
      </c>
      <c r="C3308" s="11" t="s">
        <v>13296</v>
      </c>
      <c r="D3308" s="14" t="s">
        <v>13297</v>
      </c>
    </row>
    <row r="3309" spans="1:4" ht="15" customHeight="1" x14ac:dyDescent="0.4">
      <c r="A3309" s="11" t="s">
        <v>13298</v>
      </c>
      <c r="B3309" s="11" t="s">
        <v>13299</v>
      </c>
      <c r="C3309" s="11" t="s">
        <v>13300</v>
      </c>
      <c r="D3309" s="14" t="s">
        <v>13301</v>
      </c>
    </row>
    <row r="3310" spans="1:4" ht="15" customHeight="1" x14ac:dyDescent="0.4">
      <c r="A3310" s="11" t="s">
        <v>13302</v>
      </c>
      <c r="B3310" s="11" t="s">
        <v>13303</v>
      </c>
      <c r="C3310" s="11" t="s">
        <v>13304</v>
      </c>
      <c r="D3310" s="14" t="s">
        <v>13305</v>
      </c>
    </row>
    <row r="3311" spans="1:4" ht="15" customHeight="1" x14ac:dyDescent="0.4">
      <c r="A3311" s="11" t="s">
        <v>13306</v>
      </c>
      <c r="B3311" s="11" t="s">
        <v>13307</v>
      </c>
      <c r="C3311" s="11" t="s">
        <v>13308</v>
      </c>
      <c r="D3311" s="14" t="s">
        <v>13309</v>
      </c>
    </row>
    <row r="3312" spans="1:4" ht="15" customHeight="1" x14ac:dyDescent="0.4">
      <c r="A3312" s="11" t="s">
        <v>13310</v>
      </c>
      <c r="B3312" s="11" t="s">
        <v>13311</v>
      </c>
      <c r="C3312" s="11" t="s">
        <v>13312</v>
      </c>
      <c r="D3312" s="14" t="s">
        <v>13313</v>
      </c>
    </row>
    <row r="3313" spans="1:4" ht="15" customHeight="1" x14ac:dyDescent="0.4">
      <c r="A3313" s="11" t="s">
        <v>13314</v>
      </c>
      <c r="B3313" s="11" t="s">
        <v>13315</v>
      </c>
      <c r="C3313" s="11" t="s">
        <v>13316</v>
      </c>
      <c r="D3313" s="14" t="s">
        <v>13317</v>
      </c>
    </row>
    <row r="3314" spans="1:4" ht="15" customHeight="1" x14ac:dyDescent="0.4">
      <c r="A3314" s="11" t="s">
        <v>13318</v>
      </c>
      <c r="B3314" s="11" t="s">
        <v>13319</v>
      </c>
      <c r="C3314" s="11" t="s">
        <v>13320</v>
      </c>
      <c r="D3314" s="14" t="s">
        <v>13321</v>
      </c>
    </row>
    <row r="3315" spans="1:4" ht="15" customHeight="1" x14ac:dyDescent="0.4">
      <c r="A3315" s="11" t="s">
        <v>13322</v>
      </c>
      <c r="B3315" s="11" t="s">
        <v>13323</v>
      </c>
      <c r="C3315" s="11" t="s">
        <v>13324</v>
      </c>
      <c r="D3315" s="14" t="s">
        <v>13325</v>
      </c>
    </row>
    <row r="3316" spans="1:4" ht="15" customHeight="1" x14ac:dyDescent="0.4">
      <c r="A3316" s="11" t="s">
        <v>13326</v>
      </c>
      <c r="B3316" s="11" t="s">
        <v>13327</v>
      </c>
      <c r="C3316" s="11" t="s">
        <v>13328</v>
      </c>
      <c r="D3316" s="14" t="s">
        <v>13329</v>
      </c>
    </row>
    <row r="3317" spans="1:4" ht="15" customHeight="1" x14ac:dyDescent="0.4">
      <c r="A3317" s="11" t="s">
        <v>13330</v>
      </c>
      <c r="B3317" s="11" t="s">
        <v>13331</v>
      </c>
      <c r="C3317" s="11" t="s">
        <v>13332</v>
      </c>
      <c r="D3317" s="14" t="s">
        <v>13333</v>
      </c>
    </row>
    <row r="3318" spans="1:4" ht="15" customHeight="1" x14ac:dyDescent="0.4">
      <c r="A3318" s="11" t="s">
        <v>13334</v>
      </c>
      <c r="B3318" s="11" t="s">
        <v>13335</v>
      </c>
      <c r="C3318" s="11" t="s">
        <v>13336</v>
      </c>
      <c r="D3318" s="14" t="s">
        <v>13337</v>
      </c>
    </row>
    <row r="3319" spans="1:4" ht="15" customHeight="1" x14ac:dyDescent="0.4">
      <c r="A3319" s="11" t="s">
        <v>13338</v>
      </c>
      <c r="B3319" s="11" t="s">
        <v>13339</v>
      </c>
      <c r="C3319" s="11" t="s">
        <v>13340</v>
      </c>
      <c r="D3319" s="14" t="s">
        <v>13341</v>
      </c>
    </row>
    <row r="3320" spans="1:4" ht="15" customHeight="1" x14ac:dyDescent="0.4">
      <c r="A3320" s="11" t="s">
        <v>13342</v>
      </c>
      <c r="B3320" s="11" t="s">
        <v>13343</v>
      </c>
      <c r="C3320" s="11" t="s">
        <v>13344</v>
      </c>
      <c r="D3320" s="14" t="s">
        <v>13345</v>
      </c>
    </row>
    <row r="3321" spans="1:4" ht="15" customHeight="1" x14ac:dyDescent="0.4">
      <c r="A3321" s="11" t="s">
        <v>13346</v>
      </c>
      <c r="B3321" s="11" t="s">
        <v>13347</v>
      </c>
      <c r="C3321" s="11" t="s">
        <v>13348</v>
      </c>
      <c r="D3321" s="14" t="s">
        <v>13349</v>
      </c>
    </row>
    <row r="3322" spans="1:4" ht="15" customHeight="1" x14ac:dyDescent="0.4">
      <c r="A3322" s="11" t="s">
        <v>13350</v>
      </c>
      <c r="B3322" s="11" t="s">
        <v>13351</v>
      </c>
      <c r="C3322" s="11" t="s">
        <v>13352</v>
      </c>
      <c r="D3322" s="14" t="s">
        <v>13353</v>
      </c>
    </row>
    <row r="3323" spans="1:4" ht="15" customHeight="1" x14ac:dyDescent="0.4">
      <c r="A3323" s="11" t="s">
        <v>13354</v>
      </c>
      <c r="B3323" s="11" t="s">
        <v>13355</v>
      </c>
      <c r="C3323" s="11" t="s">
        <v>13356</v>
      </c>
      <c r="D3323" s="14" t="s">
        <v>13357</v>
      </c>
    </row>
    <row r="3324" spans="1:4" ht="15" customHeight="1" x14ac:dyDescent="0.4">
      <c r="A3324" s="11" t="s">
        <v>13358</v>
      </c>
      <c r="B3324" s="11" t="s">
        <v>13359</v>
      </c>
      <c r="C3324" s="11" t="s">
        <v>13360</v>
      </c>
      <c r="D3324" s="14" t="s">
        <v>13361</v>
      </c>
    </row>
    <row r="3325" spans="1:4" ht="15" customHeight="1" x14ac:dyDescent="0.4">
      <c r="A3325" s="11" t="s">
        <v>13362</v>
      </c>
      <c r="B3325" s="11" t="s">
        <v>13363</v>
      </c>
      <c r="C3325" s="11" t="s">
        <v>13364</v>
      </c>
      <c r="D3325" s="14" t="s">
        <v>13365</v>
      </c>
    </row>
    <row r="3326" spans="1:4" ht="15" customHeight="1" x14ac:dyDescent="0.4">
      <c r="A3326" s="11" t="s">
        <v>13366</v>
      </c>
      <c r="B3326" s="11" t="s">
        <v>13367</v>
      </c>
      <c r="C3326" s="11" t="s">
        <v>13368</v>
      </c>
      <c r="D3326" s="14" t="s">
        <v>13369</v>
      </c>
    </row>
    <row r="3327" spans="1:4" ht="15" customHeight="1" x14ac:dyDescent="0.4">
      <c r="A3327" s="11" t="s">
        <v>13370</v>
      </c>
      <c r="B3327" s="11" t="s">
        <v>13371</v>
      </c>
      <c r="C3327" s="11" t="s">
        <v>13372</v>
      </c>
      <c r="D3327" s="14" t="s">
        <v>13373</v>
      </c>
    </row>
    <row r="3328" spans="1:4" ht="15" customHeight="1" x14ac:dyDescent="0.4">
      <c r="A3328" s="11" t="s">
        <v>13374</v>
      </c>
      <c r="B3328" s="11" t="s">
        <v>13375</v>
      </c>
      <c r="C3328" s="11" t="s">
        <v>13376</v>
      </c>
      <c r="D3328" s="14" t="s">
        <v>13377</v>
      </c>
    </row>
    <row r="3329" spans="1:4" ht="15" customHeight="1" x14ac:dyDescent="0.4">
      <c r="A3329" s="11" t="s">
        <v>13378</v>
      </c>
      <c r="B3329" s="11" t="s">
        <v>13379</v>
      </c>
      <c r="C3329" s="11" t="s">
        <v>13380</v>
      </c>
      <c r="D3329" s="14" t="s">
        <v>13381</v>
      </c>
    </row>
    <row r="3330" spans="1:4" ht="15" customHeight="1" x14ac:dyDescent="0.4">
      <c r="A3330" s="11" t="s">
        <v>13382</v>
      </c>
      <c r="B3330" s="11" t="s">
        <v>13383</v>
      </c>
      <c r="C3330" s="11" t="s">
        <v>13384</v>
      </c>
      <c r="D3330" s="14" t="s">
        <v>13385</v>
      </c>
    </row>
    <row r="3331" spans="1:4" ht="15" customHeight="1" x14ac:dyDescent="0.4">
      <c r="A3331" s="11" t="s">
        <v>13386</v>
      </c>
      <c r="B3331" s="11" t="s">
        <v>13387</v>
      </c>
      <c r="C3331" s="11" t="s">
        <v>13388</v>
      </c>
      <c r="D3331" s="14" t="s">
        <v>13389</v>
      </c>
    </row>
    <row r="3332" spans="1:4" ht="15" customHeight="1" x14ac:dyDescent="0.4">
      <c r="A3332" s="11" t="s">
        <v>13390</v>
      </c>
      <c r="B3332" s="11" t="s">
        <v>13391</v>
      </c>
      <c r="C3332" s="11" t="s">
        <v>13392</v>
      </c>
      <c r="D3332" s="14" t="s">
        <v>13393</v>
      </c>
    </row>
    <row r="3333" spans="1:4" ht="15" customHeight="1" x14ac:dyDescent="0.4">
      <c r="A3333" s="11" t="s">
        <v>13394</v>
      </c>
      <c r="B3333" s="11" t="s">
        <v>13395</v>
      </c>
      <c r="C3333" s="11" t="s">
        <v>13396</v>
      </c>
      <c r="D3333" s="14" t="s">
        <v>13397</v>
      </c>
    </row>
    <row r="3334" spans="1:4" ht="15" customHeight="1" x14ac:dyDescent="0.4">
      <c r="A3334" s="11" t="s">
        <v>13398</v>
      </c>
      <c r="B3334" s="11" t="s">
        <v>13399</v>
      </c>
      <c r="C3334" s="11" t="s">
        <v>13400</v>
      </c>
      <c r="D3334" s="14" t="s">
        <v>13401</v>
      </c>
    </row>
    <row r="3335" spans="1:4" ht="15" customHeight="1" x14ac:dyDescent="0.4">
      <c r="A3335" s="11" t="s">
        <v>13402</v>
      </c>
      <c r="B3335" s="11" t="s">
        <v>13403</v>
      </c>
      <c r="C3335" s="11" t="s">
        <v>13404</v>
      </c>
      <c r="D3335" s="14" t="s">
        <v>13405</v>
      </c>
    </row>
    <row r="3336" spans="1:4" ht="15" customHeight="1" x14ac:dyDescent="0.4">
      <c r="A3336" s="11" t="s">
        <v>13406</v>
      </c>
      <c r="B3336" s="11" t="s">
        <v>13407</v>
      </c>
      <c r="C3336" s="11" t="s">
        <v>13408</v>
      </c>
      <c r="D3336" s="14" t="s">
        <v>13409</v>
      </c>
    </row>
    <row r="3337" spans="1:4" ht="15" customHeight="1" x14ac:dyDescent="0.4">
      <c r="A3337" s="11" t="s">
        <v>13410</v>
      </c>
      <c r="B3337" s="11" t="s">
        <v>13411</v>
      </c>
      <c r="C3337" s="11" t="s">
        <v>13412</v>
      </c>
      <c r="D3337" s="14" t="s">
        <v>13413</v>
      </c>
    </row>
    <row r="3338" spans="1:4" ht="15" customHeight="1" x14ac:dyDescent="0.4">
      <c r="A3338" s="11" t="s">
        <v>13414</v>
      </c>
      <c r="B3338" s="11" t="s">
        <v>13415</v>
      </c>
      <c r="C3338" s="11" t="s">
        <v>13416</v>
      </c>
      <c r="D3338" s="14" t="s">
        <v>13417</v>
      </c>
    </row>
    <row r="3339" spans="1:4" ht="15" customHeight="1" x14ac:dyDescent="0.4">
      <c r="A3339" s="11" t="s">
        <v>13418</v>
      </c>
      <c r="B3339" s="11" t="s">
        <v>13419</v>
      </c>
      <c r="C3339" s="11" t="s">
        <v>13420</v>
      </c>
      <c r="D3339" s="14" t="s">
        <v>13421</v>
      </c>
    </row>
    <row r="3340" spans="1:4" ht="15" customHeight="1" x14ac:dyDescent="0.4">
      <c r="A3340" s="11" t="s">
        <v>13422</v>
      </c>
      <c r="B3340" s="11" t="s">
        <v>13423</v>
      </c>
      <c r="C3340" s="11" t="s">
        <v>13424</v>
      </c>
      <c r="D3340" s="14" t="s">
        <v>13425</v>
      </c>
    </row>
    <row r="3341" spans="1:4" ht="15" customHeight="1" x14ac:dyDescent="0.4">
      <c r="A3341" s="11" t="s">
        <v>13426</v>
      </c>
      <c r="B3341" s="11" t="s">
        <v>13427</v>
      </c>
      <c r="C3341" s="11" t="s">
        <v>13428</v>
      </c>
      <c r="D3341" s="14" t="s">
        <v>13429</v>
      </c>
    </row>
    <row r="3342" spans="1:4" ht="15" customHeight="1" x14ac:dyDescent="0.4">
      <c r="A3342" s="11" t="s">
        <v>13430</v>
      </c>
      <c r="B3342" s="11" t="s">
        <v>13431</v>
      </c>
      <c r="C3342" s="11" t="s">
        <v>13432</v>
      </c>
      <c r="D3342" s="14" t="s">
        <v>13433</v>
      </c>
    </row>
    <row r="3343" spans="1:4" ht="15" customHeight="1" x14ac:dyDescent="0.4">
      <c r="A3343" s="11" t="s">
        <v>13434</v>
      </c>
      <c r="B3343" s="11" t="s">
        <v>13435</v>
      </c>
      <c r="C3343" s="11" t="s">
        <v>13436</v>
      </c>
      <c r="D3343" s="14" t="s">
        <v>13437</v>
      </c>
    </row>
    <row r="3344" spans="1:4" ht="15" customHeight="1" x14ac:dyDescent="0.4">
      <c r="A3344" s="11" t="s">
        <v>13438</v>
      </c>
      <c r="B3344" s="11" t="s">
        <v>13439</v>
      </c>
      <c r="C3344" s="11" t="s">
        <v>13440</v>
      </c>
      <c r="D3344" s="14" t="s">
        <v>13441</v>
      </c>
    </row>
    <row r="3345" spans="1:4" ht="15" customHeight="1" x14ac:dyDescent="0.4">
      <c r="A3345" s="11" t="s">
        <v>13442</v>
      </c>
      <c r="B3345" s="11" t="s">
        <v>13443</v>
      </c>
      <c r="C3345" s="11" t="s">
        <v>13444</v>
      </c>
      <c r="D3345" s="14" t="s">
        <v>13445</v>
      </c>
    </row>
    <row r="3346" spans="1:4" ht="15" customHeight="1" x14ac:dyDescent="0.4">
      <c r="A3346" s="11" t="s">
        <v>13446</v>
      </c>
      <c r="B3346" s="11" t="s">
        <v>13447</v>
      </c>
      <c r="C3346" s="11" t="s">
        <v>13448</v>
      </c>
      <c r="D3346" s="14" t="s">
        <v>13449</v>
      </c>
    </row>
    <row r="3347" spans="1:4" ht="15" customHeight="1" x14ac:dyDescent="0.4">
      <c r="A3347" s="11" t="s">
        <v>13450</v>
      </c>
      <c r="B3347" s="11" t="s">
        <v>13451</v>
      </c>
      <c r="C3347" s="11" t="s">
        <v>13452</v>
      </c>
      <c r="D3347" s="14" t="s">
        <v>13453</v>
      </c>
    </row>
    <row r="3348" spans="1:4" ht="15" customHeight="1" x14ac:dyDescent="0.4">
      <c r="A3348" s="11" t="s">
        <v>13454</v>
      </c>
      <c r="B3348" s="11" t="s">
        <v>13455</v>
      </c>
      <c r="C3348" s="11" t="s">
        <v>13456</v>
      </c>
      <c r="D3348" s="14" t="s">
        <v>13457</v>
      </c>
    </row>
    <row r="3349" spans="1:4" ht="15" customHeight="1" x14ac:dyDescent="0.4">
      <c r="A3349" s="11" t="s">
        <v>13458</v>
      </c>
      <c r="B3349" s="11" t="s">
        <v>13459</v>
      </c>
      <c r="C3349" s="11" t="s">
        <v>13460</v>
      </c>
      <c r="D3349" s="14" t="s">
        <v>13461</v>
      </c>
    </row>
    <row r="3350" spans="1:4" ht="15" customHeight="1" x14ac:dyDescent="0.4">
      <c r="A3350" s="11" t="s">
        <v>13462</v>
      </c>
      <c r="B3350" s="11" t="s">
        <v>13463</v>
      </c>
      <c r="C3350" s="11" t="s">
        <v>13464</v>
      </c>
      <c r="D3350" s="14" t="s">
        <v>13465</v>
      </c>
    </row>
    <row r="3351" spans="1:4" ht="15" customHeight="1" x14ac:dyDescent="0.4">
      <c r="A3351" s="11" t="s">
        <v>13466</v>
      </c>
      <c r="B3351" s="11" t="s">
        <v>13467</v>
      </c>
      <c r="C3351" s="11" t="s">
        <v>13468</v>
      </c>
      <c r="D3351" s="14" t="s">
        <v>13469</v>
      </c>
    </row>
    <row r="3352" spans="1:4" ht="15" customHeight="1" x14ac:dyDescent="0.4">
      <c r="A3352" s="11" t="s">
        <v>13470</v>
      </c>
      <c r="B3352" s="11" t="s">
        <v>13471</v>
      </c>
      <c r="C3352" s="11" t="s">
        <v>13472</v>
      </c>
      <c r="D3352" s="14" t="s">
        <v>13473</v>
      </c>
    </row>
    <row r="3353" spans="1:4" ht="15" customHeight="1" x14ac:dyDescent="0.4">
      <c r="A3353" s="11" t="s">
        <v>13474</v>
      </c>
      <c r="B3353" s="11" t="s">
        <v>13475</v>
      </c>
      <c r="C3353" s="11" t="s">
        <v>13476</v>
      </c>
      <c r="D3353" s="14" t="s">
        <v>13477</v>
      </c>
    </row>
    <row r="3354" spans="1:4" ht="15" customHeight="1" x14ac:dyDescent="0.4">
      <c r="A3354" s="11" t="s">
        <v>13478</v>
      </c>
      <c r="B3354" s="11" t="s">
        <v>13479</v>
      </c>
      <c r="C3354" s="11" t="s">
        <v>13480</v>
      </c>
      <c r="D3354" s="14" t="s">
        <v>13477</v>
      </c>
    </row>
    <row r="3355" spans="1:4" ht="15" customHeight="1" x14ac:dyDescent="0.4">
      <c r="A3355" s="11" t="s">
        <v>13481</v>
      </c>
      <c r="B3355" s="11" t="s">
        <v>13482</v>
      </c>
      <c r="C3355" s="11" t="s">
        <v>13483</v>
      </c>
      <c r="D3355" s="14" t="s">
        <v>13484</v>
      </c>
    </row>
    <row r="3356" spans="1:4" ht="15" customHeight="1" x14ac:dyDescent="0.4">
      <c r="A3356" s="11" t="s">
        <v>13485</v>
      </c>
      <c r="B3356" s="11" t="s">
        <v>13486</v>
      </c>
      <c r="C3356" s="11" t="s">
        <v>13487</v>
      </c>
      <c r="D3356" s="14" t="s">
        <v>13488</v>
      </c>
    </row>
    <row r="3357" spans="1:4" ht="15" customHeight="1" x14ac:dyDescent="0.4">
      <c r="A3357" s="11" t="s">
        <v>13489</v>
      </c>
      <c r="B3357" s="11" t="s">
        <v>13490</v>
      </c>
      <c r="C3357" s="11" t="s">
        <v>13491</v>
      </c>
      <c r="D3357" s="14" t="s">
        <v>13492</v>
      </c>
    </row>
    <row r="3358" spans="1:4" ht="15" customHeight="1" x14ac:dyDescent="0.4">
      <c r="A3358" s="11" t="s">
        <v>13493</v>
      </c>
      <c r="B3358" s="11" t="s">
        <v>13494</v>
      </c>
      <c r="C3358" s="11" t="s">
        <v>13495</v>
      </c>
      <c r="D3358" s="14" t="s">
        <v>13496</v>
      </c>
    </row>
    <row r="3359" spans="1:4" ht="15" customHeight="1" x14ac:dyDescent="0.4">
      <c r="A3359" s="11" t="s">
        <v>13497</v>
      </c>
      <c r="B3359" s="11" t="s">
        <v>13498</v>
      </c>
      <c r="C3359" s="11" t="s">
        <v>13499</v>
      </c>
      <c r="D3359" s="14" t="s">
        <v>13500</v>
      </c>
    </row>
    <row r="3360" spans="1:4" ht="15" customHeight="1" x14ac:dyDescent="0.4">
      <c r="A3360" s="11" t="s">
        <v>13501</v>
      </c>
      <c r="B3360" s="11" t="s">
        <v>13502</v>
      </c>
      <c r="C3360" s="11" t="s">
        <v>13503</v>
      </c>
      <c r="D3360" s="14" t="s">
        <v>13504</v>
      </c>
    </row>
    <row r="3361" spans="1:4" ht="15" customHeight="1" x14ac:dyDescent="0.4">
      <c r="A3361" s="11" t="s">
        <v>13505</v>
      </c>
      <c r="B3361" s="11" t="s">
        <v>13506</v>
      </c>
      <c r="C3361" s="11" t="s">
        <v>13507</v>
      </c>
      <c r="D3361" s="14" t="s">
        <v>13508</v>
      </c>
    </row>
    <row r="3362" spans="1:4" ht="15" customHeight="1" x14ac:dyDescent="0.4">
      <c r="A3362" s="11" t="s">
        <v>13509</v>
      </c>
      <c r="B3362" s="11" t="s">
        <v>13510</v>
      </c>
      <c r="C3362" s="11" t="s">
        <v>13511</v>
      </c>
      <c r="D3362" s="14" t="s">
        <v>13512</v>
      </c>
    </row>
    <row r="3363" spans="1:4" ht="15" customHeight="1" x14ac:dyDescent="0.4">
      <c r="A3363" s="11" t="s">
        <v>13513</v>
      </c>
      <c r="B3363" s="11" t="s">
        <v>13514</v>
      </c>
      <c r="C3363" s="11" t="s">
        <v>13515</v>
      </c>
      <c r="D3363" s="14" t="s">
        <v>13516</v>
      </c>
    </row>
    <row r="3364" spans="1:4" ht="15" customHeight="1" x14ac:dyDescent="0.4">
      <c r="A3364" s="11" t="s">
        <v>13517</v>
      </c>
      <c r="B3364" s="11" t="s">
        <v>13518</v>
      </c>
      <c r="C3364" s="11" t="s">
        <v>13519</v>
      </c>
      <c r="D3364" s="14" t="s">
        <v>13520</v>
      </c>
    </row>
    <row r="3365" spans="1:4" ht="15" customHeight="1" x14ac:dyDescent="0.4">
      <c r="A3365" s="11" t="s">
        <v>13521</v>
      </c>
      <c r="B3365" s="11" t="s">
        <v>13522</v>
      </c>
      <c r="C3365" s="11" t="s">
        <v>13523</v>
      </c>
      <c r="D3365" s="14" t="s">
        <v>13524</v>
      </c>
    </row>
    <row r="3366" spans="1:4" ht="15" customHeight="1" x14ac:dyDescent="0.4">
      <c r="A3366" s="11" t="s">
        <v>13525</v>
      </c>
      <c r="B3366" s="11" t="s">
        <v>13526</v>
      </c>
      <c r="C3366" s="11" t="s">
        <v>13527</v>
      </c>
      <c r="D3366" s="14" t="s">
        <v>13528</v>
      </c>
    </row>
    <row r="3367" spans="1:4" ht="15" customHeight="1" x14ac:dyDescent="0.4">
      <c r="A3367" s="11" t="s">
        <v>13529</v>
      </c>
      <c r="B3367" s="11" t="s">
        <v>13530</v>
      </c>
      <c r="C3367" s="11" t="s">
        <v>13531</v>
      </c>
      <c r="D3367" s="14" t="s">
        <v>13532</v>
      </c>
    </row>
    <row r="3368" spans="1:4" ht="15" customHeight="1" x14ac:dyDescent="0.4">
      <c r="A3368" s="11" t="s">
        <v>13533</v>
      </c>
      <c r="B3368" s="11" t="s">
        <v>13534</v>
      </c>
      <c r="C3368" s="11" t="s">
        <v>13535</v>
      </c>
      <c r="D3368" s="14" t="s">
        <v>13536</v>
      </c>
    </row>
    <row r="3369" spans="1:4" ht="15" customHeight="1" x14ac:dyDescent="0.4">
      <c r="A3369" s="11" t="s">
        <v>13537</v>
      </c>
      <c r="B3369" s="11" t="s">
        <v>13538</v>
      </c>
      <c r="C3369" s="11" t="s">
        <v>13539</v>
      </c>
      <c r="D3369" s="14" t="s">
        <v>13540</v>
      </c>
    </row>
    <row r="3370" spans="1:4" ht="15" customHeight="1" x14ac:dyDescent="0.4">
      <c r="A3370" s="11" t="s">
        <v>13541</v>
      </c>
      <c r="B3370" s="11" t="s">
        <v>13542</v>
      </c>
      <c r="C3370" s="11" t="s">
        <v>13543</v>
      </c>
      <c r="D3370" s="14" t="s">
        <v>13544</v>
      </c>
    </row>
    <row r="3371" spans="1:4" ht="15" customHeight="1" x14ac:dyDescent="0.4">
      <c r="A3371" s="11" t="s">
        <v>13545</v>
      </c>
      <c r="B3371" s="11" t="s">
        <v>13546</v>
      </c>
      <c r="C3371" s="11" t="s">
        <v>13547</v>
      </c>
      <c r="D3371" s="14" t="s">
        <v>13548</v>
      </c>
    </row>
    <row r="3372" spans="1:4" ht="15" customHeight="1" x14ac:dyDescent="0.4">
      <c r="A3372" s="11" t="s">
        <v>13549</v>
      </c>
      <c r="B3372" s="11" t="s">
        <v>13550</v>
      </c>
      <c r="C3372" s="11" t="s">
        <v>13551</v>
      </c>
      <c r="D3372" s="14" t="s">
        <v>13552</v>
      </c>
    </row>
    <row r="3373" spans="1:4" ht="15" customHeight="1" x14ac:dyDescent="0.4">
      <c r="A3373" s="11" t="s">
        <v>13553</v>
      </c>
      <c r="B3373" s="11" t="s">
        <v>13554</v>
      </c>
      <c r="C3373" s="11" t="s">
        <v>13555</v>
      </c>
      <c r="D3373" s="14" t="s">
        <v>13556</v>
      </c>
    </row>
    <row r="3374" spans="1:4" ht="15" customHeight="1" x14ac:dyDescent="0.4">
      <c r="A3374" s="11" t="s">
        <v>13557</v>
      </c>
      <c r="B3374" s="11" t="s">
        <v>13558</v>
      </c>
      <c r="C3374" s="11" t="s">
        <v>13559</v>
      </c>
      <c r="D3374" s="14" t="s">
        <v>13560</v>
      </c>
    </row>
    <row r="3375" spans="1:4" ht="15" customHeight="1" x14ac:dyDescent="0.4">
      <c r="A3375" s="11" t="s">
        <v>13561</v>
      </c>
      <c r="B3375" s="11" t="s">
        <v>13562</v>
      </c>
      <c r="C3375" s="11" t="s">
        <v>13563</v>
      </c>
      <c r="D3375" s="14" t="s">
        <v>13564</v>
      </c>
    </row>
    <row r="3376" spans="1:4" ht="15" customHeight="1" x14ac:dyDescent="0.4">
      <c r="A3376" s="11" t="s">
        <v>13565</v>
      </c>
      <c r="B3376" s="11" t="s">
        <v>13566</v>
      </c>
      <c r="C3376" s="11" t="s">
        <v>13567</v>
      </c>
      <c r="D3376" s="14" t="s">
        <v>13568</v>
      </c>
    </row>
    <row r="3377" spans="1:4" ht="15" customHeight="1" x14ac:dyDescent="0.4">
      <c r="A3377" s="11" t="s">
        <v>13569</v>
      </c>
      <c r="B3377" s="11" t="s">
        <v>13570</v>
      </c>
      <c r="C3377" s="11" t="s">
        <v>13571</v>
      </c>
      <c r="D3377" s="14" t="s">
        <v>13572</v>
      </c>
    </row>
    <row r="3378" spans="1:4" ht="15" customHeight="1" x14ac:dyDescent="0.4">
      <c r="A3378" s="11" t="s">
        <v>13573</v>
      </c>
      <c r="B3378" s="11" t="s">
        <v>13574</v>
      </c>
      <c r="C3378" s="11" t="s">
        <v>13575</v>
      </c>
      <c r="D3378" s="14" t="s">
        <v>13576</v>
      </c>
    </row>
    <row r="3379" spans="1:4" ht="15" customHeight="1" x14ac:dyDescent="0.4">
      <c r="A3379" s="11" t="s">
        <v>13577</v>
      </c>
      <c r="B3379" s="11" t="s">
        <v>13578</v>
      </c>
      <c r="C3379" s="11" t="s">
        <v>13579</v>
      </c>
      <c r="D3379" s="14" t="s">
        <v>13580</v>
      </c>
    </row>
    <row r="3380" spans="1:4" ht="15" customHeight="1" x14ac:dyDescent="0.4">
      <c r="A3380" s="11" t="s">
        <v>13581</v>
      </c>
      <c r="B3380" s="11" t="s">
        <v>13582</v>
      </c>
      <c r="C3380" s="11" t="s">
        <v>13583</v>
      </c>
      <c r="D3380" s="14" t="s">
        <v>13584</v>
      </c>
    </row>
    <row r="3381" spans="1:4" ht="15" customHeight="1" x14ac:dyDescent="0.4">
      <c r="A3381" s="11" t="s">
        <v>13585</v>
      </c>
      <c r="B3381" s="11" t="s">
        <v>13586</v>
      </c>
      <c r="C3381" s="11" t="s">
        <v>13587</v>
      </c>
      <c r="D3381" s="14" t="s">
        <v>13588</v>
      </c>
    </row>
    <row r="3382" spans="1:4" ht="15" customHeight="1" x14ac:dyDescent="0.4">
      <c r="A3382" s="11" t="s">
        <v>13589</v>
      </c>
      <c r="B3382" s="11" t="s">
        <v>13590</v>
      </c>
      <c r="C3382" s="11" t="s">
        <v>13591</v>
      </c>
      <c r="D3382" s="14" t="s">
        <v>13592</v>
      </c>
    </row>
    <row r="3383" spans="1:4" ht="15" customHeight="1" x14ac:dyDescent="0.4">
      <c r="A3383" s="11" t="s">
        <v>13593</v>
      </c>
      <c r="B3383" s="11" t="s">
        <v>13594</v>
      </c>
      <c r="C3383" s="11" t="s">
        <v>13595</v>
      </c>
      <c r="D3383" s="14" t="s">
        <v>13596</v>
      </c>
    </row>
    <row r="3384" spans="1:4" ht="15" customHeight="1" x14ac:dyDescent="0.4">
      <c r="A3384" s="11" t="s">
        <v>13597</v>
      </c>
      <c r="B3384" s="11" t="s">
        <v>13598</v>
      </c>
      <c r="C3384" s="11" t="s">
        <v>13599</v>
      </c>
      <c r="D3384" s="14" t="s">
        <v>13600</v>
      </c>
    </row>
    <row r="3385" spans="1:4" ht="15" customHeight="1" x14ac:dyDescent="0.4">
      <c r="A3385" s="11" t="s">
        <v>13601</v>
      </c>
      <c r="B3385" s="11" t="s">
        <v>13602</v>
      </c>
      <c r="C3385" s="11" t="s">
        <v>13603</v>
      </c>
      <c r="D3385" s="14" t="s">
        <v>13604</v>
      </c>
    </row>
    <row r="3386" spans="1:4" ht="15" customHeight="1" x14ac:dyDescent="0.4">
      <c r="A3386" s="11" t="s">
        <v>13605</v>
      </c>
      <c r="B3386" s="11" t="s">
        <v>13606</v>
      </c>
      <c r="C3386" s="11" t="s">
        <v>13607</v>
      </c>
      <c r="D3386" s="14" t="s">
        <v>13608</v>
      </c>
    </row>
    <row r="3387" spans="1:4" ht="15" customHeight="1" x14ac:dyDescent="0.4">
      <c r="A3387" s="11" t="s">
        <v>13609</v>
      </c>
      <c r="B3387" s="11" t="s">
        <v>13610</v>
      </c>
      <c r="C3387" s="11" t="s">
        <v>13611</v>
      </c>
      <c r="D3387" s="14" t="s">
        <v>13612</v>
      </c>
    </row>
    <row r="3388" spans="1:4" ht="15" customHeight="1" x14ac:dyDescent="0.4">
      <c r="A3388" s="11" t="s">
        <v>13613</v>
      </c>
      <c r="B3388" s="11" t="s">
        <v>13614</v>
      </c>
      <c r="C3388" s="11" t="s">
        <v>13615</v>
      </c>
      <c r="D3388" s="14" t="s">
        <v>13616</v>
      </c>
    </row>
    <row r="3389" spans="1:4" ht="15" customHeight="1" x14ac:dyDescent="0.4">
      <c r="A3389" s="11" t="s">
        <v>13617</v>
      </c>
      <c r="B3389" s="11" t="s">
        <v>13618</v>
      </c>
      <c r="C3389" s="11" t="s">
        <v>13619</v>
      </c>
      <c r="D3389" s="14" t="s">
        <v>13620</v>
      </c>
    </row>
    <row r="3390" spans="1:4" ht="15" customHeight="1" x14ac:dyDescent="0.4">
      <c r="A3390" s="11" t="s">
        <v>13621</v>
      </c>
      <c r="B3390" s="11" t="s">
        <v>13622</v>
      </c>
      <c r="C3390" s="11" t="s">
        <v>13623</v>
      </c>
      <c r="D3390" s="14" t="s">
        <v>13624</v>
      </c>
    </row>
    <row r="3391" spans="1:4" ht="15" customHeight="1" x14ac:dyDescent="0.4">
      <c r="A3391" s="11" t="s">
        <v>13625</v>
      </c>
      <c r="B3391" s="11" t="s">
        <v>13626</v>
      </c>
      <c r="C3391" s="11" t="s">
        <v>13627</v>
      </c>
      <c r="D3391" s="14" t="s">
        <v>13628</v>
      </c>
    </row>
    <row r="3392" spans="1:4" ht="15" customHeight="1" x14ac:dyDescent="0.4">
      <c r="A3392" s="11" t="s">
        <v>13629</v>
      </c>
      <c r="B3392" s="11" t="s">
        <v>13630</v>
      </c>
      <c r="C3392" s="11" t="s">
        <v>13631</v>
      </c>
      <c r="D3392" s="14" t="s">
        <v>13632</v>
      </c>
    </row>
    <row r="3393" spans="1:4" ht="15" customHeight="1" x14ac:dyDescent="0.4">
      <c r="A3393" s="11" t="s">
        <v>13633</v>
      </c>
      <c r="B3393" s="11" t="s">
        <v>13634</v>
      </c>
      <c r="C3393" s="11" t="s">
        <v>13635</v>
      </c>
      <c r="D3393" s="14" t="s">
        <v>13636</v>
      </c>
    </row>
    <row r="3394" spans="1:4" ht="15" customHeight="1" x14ac:dyDescent="0.4">
      <c r="A3394" s="11" t="s">
        <v>13637</v>
      </c>
      <c r="B3394" s="11" t="s">
        <v>13638</v>
      </c>
      <c r="C3394" s="11" t="s">
        <v>13639</v>
      </c>
      <c r="D3394" s="14" t="s">
        <v>13640</v>
      </c>
    </row>
    <row r="3395" spans="1:4" ht="15" customHeight="1" x14ac:dyDescent="0.4">
      <c r="A3395" s="11" t="s">
        <v>13641</v>
      </c>
      <c r="B3395" s="11" t="s">
        <v>13642</v>
      </c>
      <c r="C3395" s="11" t="s">
        <v>13643</v>
      </c>
      <c r="D3395" s="14" t="s">
        <v>13644</v>
      </c>
    </row>
    <row r="3396" spans="1:4" ht="15" customHeight="1" x14ac:dyDescent="0.4">
      <c r="A3396" s="11" t="s">
        <v>13645</v>
      </c>
      <c r="B3396" s="11" t="s">
        <v>13646</v>
      </c>
      <c r="C3396" s="11" t="s">
        <v>13647</v>
      </c>
      <c r="D3396" s="14" t="s">
        <v>13648</v>
      </c>
    </row>
    <row r="3397" spans="1:4" ht="15" customHeight="1" x14ac:dyDescent="0.4">
      <c r="A3397" s="11" t="s">
        <v>13649</v>
      </c>
      <c r="B3397" s="11" t="s">
        <v>13650</v>
      </c>
      <c r="C3397" s="11" t="s">
        <v>13651</v>
      </c>
      <c r="D3397" s="14" t="s">
        <v>13652</v>
      </c>
    </row>
    <row r="3398" spans="1:4" ht="15" customHeight="1" x14ac:dyDescent="0.4">
      <c r="A3398" s="11" t="s">
        <v>13653</v>
      </c>
      <c r="B3398" s="11" t="s">
        <v>13654</v>
      </c>
      <c r="C3398" s="11" t="s">
        <v>13655</v>
      </c>
      <c r="D3398" s="14" t="s">
        <v>13656</v>
      </c>
    </row>
    <row r="3399" spans="1:4" ht="15" customHeight="1" x14ac:dyDescent="0.4">
      <c r="A3399" s="11" t="s">
        <v>13657</v>
      </c>
      <c r="B3399" s="11" t="s">
        <v>13658</v>
      </c>
      <c r="C3399" s="11" t="s">
        <v>13659</v>
      </c>
      <c r="D3399" s="14" t="s">
        <v>13660</v>
      </c>
    </row>
    <row r="3400" spans="1:4" ht="15" customHeight="1" x14ac:dyDescent="0.4">
      <c r="A3400" s="11" t="s">
        <v>13661</v>
      </c>
      <c r="B3400" s="11" t="s">
        <v>13662</v>
      </c>
      <c r="C3400" s="11" t="s">
        <v>13663</v>
      </c>
      <c r="D3400" s="14" t="s">
        <v>13664</v>
      </c>
    </row>
    <row r="3401" spans="1:4" ht="15" customHeight="1" x14ac:dyDescent="0.4">
      <c r="A3401" s="11" t="s">
        <v>13665</v>
      </c>
      <c r="B3401" s="11" t="s">
        <v>13666</v>
      </c>
      <c r="C3401" s="11" t="s">
        <v>13667</v>
      </c>
      <c r="D3401" s="14" t="s">
        <v>13668</v>
      </c>
    </row>
    <row r="3402" spans="1:4" ht="15" customHeight="1" x14ac:dyDescent="0.4">
      <c r="A3402" s="11" t="s">
        <v>13669</v>
      </c>
      <c r="B3402" s="11" t="s">
        <v>13670</v>
      </c>
      <c r="C3402" s="11" t="s">
        <v>13671</v>
      </c>
      <c r="D3402" s="14" t="s">
        <v>13672</v>
      </c>
    </row>
    <row r="3403" spans="1:4" ht="15" customHeight="1" x14ac:dyDescent="0.4">
      <c r="A3403" s="11" t="s">
        <v>13673</v>
      </c>
      <c r="B3403" s="11" t="s">
        <v>13674</v>
      </c>
      <c r="C3403" s="11" t="s">
        <v>13675</v>
      </c>
      <c r="D3403" s="14" t="s">
        <v>13676</v>
      </c>
    </row>
    <row r="3404" spans="1:4" ht="15" customHeight="1" x14ac:dyDescent="0.4">
      <c r="A3404" s="11" t="s">
        <v>13677</v>
      </c>
      <c r="B3404" s="11" t="s">
        <v>13678</v>
      </c>
      <c r="C3404" s="11" t="s">
        <v>13679</v>
      </c>
      <c r="D3404" s="14" t="s">
        <v>13680</v>
      </c>
    </row>
    <row r="3405" spans="1:4" ht="15" customHeight="1" x14ac:dyDescent="0.4">
      <c r="A3405" s="11" t="s">
        <v>13681</v>
      </c>
      <c r="B3405" s="11" t="s">
        <v>13682</v>
      </c>
      <c r="C3405" s="11" t="s">
        <v>13683</v>
      </c>
      <c r="D3405" s="14" t="s">
        <v>13684</v>
      </c>
    </row>
    <row r="3406" spans="1:4" ht="15" customHeight="1" x14ac:dyDescent="0.4">
      <c r="A3406" s="11" t="s">
        <v>13685</v>
      </c>
      <c r="B3406" s="11" t="s">
        <v>13686</v>
      </c>
      <c r="C3406" s="11" t="s">
        <v>13687</v>
      </c>
      <c r="D3406" s="14" t="s">
        <v>13688</v>
      </c>
    </row>
    <row r="3407" spans="1:4" ht="15" customHeight="1" x14ac:dyDescent="0.4">
      <c r="A3407" s="11" t="s">
        <v>13689</v>
      </c>
      <c r="B3407" s="11" t="s">
        <v>13690</v>
      </c>
      <c r="C3407" s="11" t="s">
        <v>13691</v>
      </c>
      <c r="D3407" s="14" t="s">
        <v>13692</v>
      </c>
    </row>
    <row r="3408" spans="1:4" ht="15" customHeight="1" x14ac:dyDescent="0.4">
      <c r="A3408" s="11" t="s">
        <v>13693</v>
      </c>
      <c r="B3408" s="11" t="s">
        <v>13694</v>
      </c>
      <c r="C3408" s="11" t="s">
        <v>13695</v>
      </c>
      <c r="D3408" s="14" t="s">
        <v>13696</v>
      </c>
    </row>
    <row r="3409" spans="1:4" ht="15" customHeight="1" x14ac:dyDescent="0.4">
      <c r="A3409" s="11" t="s">
        <v>13697</v>
      </c>
      <c r="B3409" s="11" t="s">
        <v>13698</v>
      </c>
      <c r="C3409" s="11" t="s">
        <v>13699</v>
      </c>
      <c r="D3409" s="14" t="s">
        <v>13700</v>
      </c>
    </row>
    <row r="3410" spans="1:4" ht="15" customHeight="1" x14ac:dyDescent="0.4">
      <c r="A3410" s="11" t="s">
        <v>13701</v>
      </c>
      <c r="B3410" s="11" t="s">
        <v>13702</v>
      </c>
      <c r="C3410" s="11" t="s">
        <v>13703</v>
      </c>
      <c r="D3410" s="14" t="s">
        <v>13704</v>
      </c>
    </row>
    <row r="3411" spans="1:4" ht="15" customHeight="1" x14ac:dyDescent="0.4">
      <c r="A3411" s="11" t="s">
        <v>13705</v>
      </c>
      <c r="B3411" s="11" t="s">
        <v>13706</v>
      </c>
      <c r="C3411" s="11" t="s">
        <v>13707</v>
      </c>
      <c r="D3411" s="14" t="s">
        <v>13708</v>
      </c>
    </row>
    <row r="3412" spans="1:4" ht="15" customHeight="1" x14ac:dyDescent="0.4">
      <c r="A3412" s="11" t="s">
        <v>13709</v>
      </c>
      <c r="B3412" s="11" t="s">
        <v>13710</v>
      </c>
      <c r="C3412" s="11" t="s">
        <v>13711</v>
      </c>
      <c r="D3412" s="14" t="s">
        <v>13712</v>
      </c>
    </row>
    <row r="3413" spans="1:4" ht="15" customHeight="1" x14ac:dyDescent="0.4">
      <c r="A3413" s="11" t="s">
        <v>13713</v>
      </c>
      <c r="B3413" s="11" t="s">
        <v>13714</v>
      </c>
      <c r="C3413" s="11" t="s">
        <v>13715</v>
      </c>
      <c r="D3413" s="14" t="s">
        <v>13716</v>
      </c>
    </row>
    <row r="3414" spans="1:4" ht="15" customHeight="1" x14ac:dyDescent="0.4">
      <c r="A3414" s="11" t="s">
        <v>13717</v>
      </c>
      <c r="B3414" s="11" t="s">
        <v>13718</v>
      </c>
      <c r="C3414" s="11" t="s">
        <v>13719</v>
      </c>
      <c r="D3414" s="14" t="s">
        <v>13720</v>
      </c>
    </row>
    <row r="3415" spans="1:4" ht="15" customHeight="1" x14ac:dyDescent="0.4">
      <c r="A3415" s="11" t="s">
        <v>13721</v>
      </c>
      <c r="B3415" s="11" t="s">
        <v>13722</v>
      </c>
      <c r="C3415" s="11" t="s">
        <v>13723</v>
      </c>
      <c r="D3415" s="14" t="s">
        <v>13724</v>
      </c>
    </row>
    <row r="3416" spans="1:4" ht="15" customHeight="1" x14ac:dyDescent="0.4">
      <c r="A3416" s="11" t="s">
        <v>13725</v>
      </c>
      <c r="B3416" s="11" t="s">
        <v>13726</v>
      </c>
      <c r="C3416" s="11" t="s">
        <v>13727</v>
      </c>
      <c r="D3416" s="14" t="s">
        <v>13728</v>
      </c>
    </row>
    <row r="3417" spans="1:4" ht="15" customHeight="1" x14ac:dyDescent="0.4">
      <c r="A3417" s="11" t="s">
        <v>13729</v>
      </c>
      <c r="B3417" s="11" t="s">
        <v>13730</v>
      </c>
      <c r="C3417" s="11" t="s">
        <v>13731</v>
      </c>
      <c r="D3417" s="14" t="s">
        <v>13732</v>
      </c>
    </row>
    <row r="3418" spans="1:4" ht="15" customHeight="1" x14ac:dyDescent="0.4">
      <c r="A3418" s="11" t="s">
        <v>13733</v>
      </c>
      <c r="B3418" s="11" t="s">
        <v>13734</v>
      </c>
      <c r="C3418" s="11" t="s">
        <v>13735</v>
      </c>
      <c r="D3418" s="14" t="s">
        <v>13736</v>
      </c>
    </row>
    <row r="3419" spans="1:4" ht="15" customHeight="1" x14ac:dyDescent="0.4">
      <c r="A3419" s="11" t="s">
        <v>13737</v>
      </c>
      <c r="B3419" s="11" t="s">
        <v>13738</v>
      </c>
      <c r="C3419" s="11" t="s">
        <v>13739</v>
      </c>
      <c r="D3419" s="14" t="s">
        <v>13740</v>
      </c>
    </row>
    <row r="3420" spans="1:4" ht="15" customHeight="1" x14ac:dyDescent="0.4">
      <c r="A3420" s="11" t="s">
        <v>13741</v>
      </c>
      <c r="B3420" s="11" t="s">
        <v>13742</v>
      </c>
      <c r="C3420" s="11" t="s">
        <v>13743</v>
      </c>
      <c r="D3420" s="14" t="s">
        <v>13744</v>
      </c>
    </row>
    <row r="3421" spans="1:4" ht="15" customHeight="1" x14ac:dyDescent="0.4">
      <c r="A3421" s="11" t="s">
        <v>13745</v>
      </c>
      <c r="B3421" s="11" t="s">
        <v>13746</v>
      </c>
      <c r="C3421" s="11" t="s">
        <v>13747</v>
      </c>
      <c r="D3421" s="14" t="s">
        <v>13748</v>
      </c>
    </row>
    <row r="3422" spans="1:4" ht="15" customHeight="1" x14ac:dyDescent="0.4">
      <c r="A3422" s="11" t="s">
        <v>13749</v>
      </c>
      <c r="B3422" s="11" t="s">
        <v>13750</v>
      </c>
      <c r="C3422" s="11" t="s">
        <v>13751</v>
      </c>
      <c r="D3422" s="14" t="s">
        <v>13752</v>
      </c>
    </row>
    <row r="3423" spans="1:4" ht="15" customHeight="1" x14ac:dyDescent="0.4">
      <c r="A3423" s="11" t="s">
        <v>13753</v>
      </c>
      <c r="B3423" s="11" t="s">
        <v>13754</v>
      </c>
      <c r="C3423" s="11" t="s">
        <v>13755</v>
      </c>
      <c r="D3423" s="14" t="s">
        <v>13756</v>
      </c>
    </row>
    <row r="3424" spans="1:4" ht="15" customHeight="1" x14ac:dyDescent="0.4">
      <c r="A3424" s="11" t="s">
        <v>13757</v>
      </c>
      <c r="B3424" s="11" t="s">
        <v>13758</v>
      </c>
      <c r="C3424" s="11" t="s">
        <v>13759</v>
      </c>
      <c r="D3424" s="14" t="s">
        <v>13760</v>
      </c>
    </row>
    <row r="3425" spans="1:4" ht="15" customHeight="1" x14ac:dyDescent="0.4">
      <c r="A3425" s="11" t="s">
        <v>13761</v>
      </c>
      <c r="B3425" s="11" t="s">
        <v>13762</v>
      </c>
      <c r="C3425" s="11" t="s">
        <v>13763</v>
      </c>
      <c r="D3425" s="14" t="s">
        <v>13764</v>
      </c>
    </row>
    <row r="3426" spans="1:4" ht="15" customHeight="1" x14ac:dyDescent="0.4">
      <c r="A3426" s="11" t="s">
        <v>13765</v>
      </c>
      <c r="B3426" s="11" t="s">
        <v>13766</v>
      </c>
      <c r="C3426" s="11" t="s">
        <v>13767</v>
      </c>
      <c r="D3426" s="14" t="s">
        <v>13768</v>
      </c>
    </row>
    <row r="3427" spans="1:4" ht="15" customHeight="1" x14ac:dyDescent="0.4">
      <c r="A3427" s="11" t="s">
        <v>13769</v>
      </c>
      <c r="B3427" s="11" t="s">
        <v>13770</v>
      </c>
      <c r="C3427" s="11" t="s">
        <v>13771</v>
      </c>
      <c r="D3427" s="14" t="s">
        <v>13772</v>
      </c>
    </row>
    <row r="3428" spans="1:4" ht="15" customHeight="1" x14ac:dyDescent="0.4">
      <c r="A3428" s="11" t="s">
        <v>13773</v>
      </c>
      <c r="B3428" s="11" t="s">
        <v>13774</v>
      </c>
      <c r="C3428" s="11" t="s">
        <v>13775</v>
      </c>
      <c r="D3428" s="14" t="s">
        <v>13776</v>
      </c>
    </row>
    <row r="3429" spans="1:4" ht="15" customHeight="1" x14ac:dyDescent="0.4">
      <c r="A3429" s="11" t="s">
        <v>13777</v>
      </c>
      <c r="B3429" s="11" t="s">
        <v>13778</v>
      </c>
      <c r="C3429" s="11" t="s">
        <v>13779</v>
      </c>
      <c r="D3429" s="14" t="s">
        <v>13780</v>
      </c>
    </row>
    <row r="3430" spans="1:4" ht="15" customHeight="1" x14ac:dyDescent="0.4">
      <c r="A3430" s="11" t="s">
        <v>13781</v>
      </c>
      <c r="B3430" s="11" t="s">
        <v>13782</v>
      </c>
      <c r="C3430" s="11" t="s">
        <v>13783</v>
      </c>
      <c r="D3430" s="14" t="s">
        <v>13784</v>
      </c>
    </row>
    <row r="3431" spans="1:4" ht="15" customHeight="1" x14ac:dyDescent="0.4">
      <c r="A3431" s="11" t="s">
        <v>13785</v>
      </c>
      <c r="B3431" s="11" t="s">
        <v>13786</v>
      </c>
      <c r="C3431" s="11" t="s">
        <v>13787</v>
      </c>
      <c r="D3431" s="14" t="s">
        <v>13788</v>
      </c>
    </row>
    <row r="3432" spans="1:4" ht="15" customHeight="1" x14ac:dyDescent="0.4">
      <c r="A3432" s="11" t="s">
        <v>13789</v>
      </c>
      <c r="B3432" s="11" t="s">
        <v>13790</v>
      </c>
      <c r="C3432" s="11" t="s">
        <v>13791</v>
      </c>
      <c r="D3432" s="14" t="s">
        <v>13792</v>
      </c>
    </row>
    <row r="3433" spans="1:4" ht="15" customHeight="1" x14ac:dyDescent="0.4">
      <c r="A3433" s="11" t="s">
        <v>13793</v>
      </c>
      <c r="B3433" s="11" t="s">
        <v>13794</v>
      </c>
      <c r="C3433" s="11" t="s">
        <v>13795</v>
      </c>
      <c r="D3433" s="14" t="s">
        <v>13796</v>
      </c>
    </row>
    <row r="3434" spans="1:4" ht="15" customHeight="1" x14ac:dyDescent="0.4">
      <c r="A3434" s="11" t="s">
        <v>13797</v>
      </c>
      <c r="B3434" s="11" t="s">
        <v>13798</v>
      </c>
      <c r="C3434" s="11" t="s">
        <v>13799</v>
      </c>
      <c r="D3434" s="14" t="s">
        <v>13800</v>
      </c>
    </row>
    <row r="3435" spans="1:4" ht="15" customHeight="1" x14ac:dyDescent="0.4">
      <c r="A3435" s="11" t="s">
        <v>13801</v>
      </c>
      <c r="B3435" s="11" t="s">
        <v>13802</v>
      </c>
      <c r="C3435" s="11" t="s">
        <v>13803</v>
      </c>
      <c r="D3435" s="14" t="s">
        <v>13804</v>
      </c>
    </row>
    <row r="3436" spans="1:4" ht="15" customHeight="1" x14ac:dyDescent="0.4">
      <c r="A3436" s="11" t="s">
        <v>13805</v>
      </c>
      <c r="B3436" s="11" t="s">
        <v>13806</v>
      </c>
      <c r="C3436" s="11" t="s">
        <v>13807</v>
      </c>
      <c r="D3436" s="14" t="s">
        <v>13808</v>
      </c>
    </row>
    <row r="3437" spans="1:4" ht="15" customHeight="1" x14ac:dyDescent="0.4">
      <c r="A3437" s="11" t="s">
        <v>13809</v>
      </c>
      <c r="B3437" s="11" t="s">
        <v>13810</v>
      </c>
      <c r="C3437" s="11" t="s">
        <v>13811</v>
      </c>
      <c r="D3437" s="14" t="s">
        <v>13812</v>
      </c>
    </row>
    <row r="3438" spans="1:4" ht="15" customHeight="1" x14ac:dyDescent="0.4">
      <c r="A3438" s="11" t="s">
        <v>13813</v>
      </c>
      <c r="B3438" s="11" t="s">
        <v>13814</v>
      </c>
      <c r="C3438" s="11" t="s">
        <v>13815</v>
      </c>
      <c r="D3438" s="14" t="s">
        <v>13816</v>
      </c>
    </row>
    <row r="3439" spans="1:4" ht="15" customHeight="1" x14ac:dyDescent="0.4">
      <c r="A3439" s="11" t="s">
        <v>13817</v>
      </c>
      <c r="B3439" s="11" t="s">
        <v>13818</v>
      </c>
      <c r="C3439" s="11" t="s">
        <v>13819</v>
      </c>
      <c r="D3439" s="14" t="s">
        <v>13820</v>
      </c>
    </row>
    <row r="3440" spans="1:4" ht="15" customHeight="1" x14ac:dyDescent="0.4">
      <c r="A3440" s="11" t="s">
        <v>13821</v>
      </c>
      <c r="B3440" s="11" t="s">
        <v>13822</v>
      </c>
      <c r="C3440" s="11" t="s">
        <v>13823</v>
      </c>
      <c r="D3440" s="14" t="s">
        <v>13824</v>
      </c>
    </row>
    <row r="3441" spans="1:4" ht="15" customHeight="1" x14ac:dyDescent="0.4">
      <c r="A3441" s="11" t="s">
        <v>13825</v>
      </c>
      <c r="B3441" s="11" t="s">
        <v>13826</v>
      </c>
      <c r="C3441" s="11" t="s">
        <v>13827</v>
      </c>
      <c r="D3441" s="14" t="s">
        <v>13828</v>
      </c>
    </row>
    <row r="3442" spans="1:4" ht="15" customHeight="1" x14ac:dyDescent="0.4">
      <c r="A3442" s="11" t="s">
        <v>13829</v>
      </c>
      <c r="B3442" s="11" t="s">
        <v>13830</v>
      </c>
      <c r="C3442" s="11" t="s">
        <v>13831</v>
      </c>
      <c r="D3442" s="14" t="s">
        <v>13832</v>
      </c>
    </row>
    <row r="3443" spans="1:4" ht="15" customHeight="1" x14ac:dyDescent="0.4">
      <c r="A3443" s="11" t="s">
        <v>13833</v>
      </c>
      <c r="B3443" s="11" t="s">
        <v>13834</v>
      </c>
      <c r="C3443" s="11" t="s">
        <v>13835</v>
      </c>
      <c r="D3443" s="14" t="s">
        <v>13836</v>
      </c>
    </row>
    <row r="3444" spans="1:4" ht="15" customHeight="1" x14ac:dyDescent="0.4">
      <c r="A3444" s="11" t="s">
        <v>13837</v>
      </c>
      <c r="B3444" s="11" t="s">
        <v>13838</v>
      </c>
      <c r="C3444" s="11" t="s">
        <v>13839</v>
      </c>
      <c r="D3444" s="14" t="s">
        <v>13840</v>
      </c>
    </row>
    <row r="3445" spans="1:4" ht="15" customHeight="1" x14ac:dyDescent="0.4">
      <c r="A3445" s="11" t="s">
        <v>13841</v>
      </c>
      <c r="B3445" s="11" t="s">
        <v>13842</v>
      </c>
      <c r="C3445" s="11" t="s">
        <v>13843</v>
      </c>
      <c r="D3445" s="14" t="s">
        <v>13844</v>
      </c>
    </row>
    <row r="3446" spans="1:4" ht="15" customHeight="1" x14ac:dyDescent="0.4">
      <c r="A3446" s="11" t="s">
        <v>13845</v>
      </c>
      <c r="B3446" s="11" t="s">
        <v>13846</v>
      </c>
      <c r="C3446" s="11" t="s">
        <v>13847</v>
      </c>
      <c r="D3446" s="14" t="s">
        <v>13848</v>
      </c>
    </row>
    <row r="3447" spans="1:4" ht="15" customHeight="1" x14ac:dyDescent="0.4">
      <c r="A3447" s="11" t="s">
        <v>13849</v>
      </c>
      <c r="B3447" s="11" t="s">
        <v>13850</v>
      </c>
      <c r="C3447" s="11" t="s">
        <v>13851</v>
      </c>
      <c r="D3447" s="14" t="s">
        <v>13852</v>
      </c>
    </row>
    <row r="3448" spans="1:4" ht="15" customHeight="1" x14ac:dyDescent="0.4">
      <c r="A3448" s="11" t="s">
        <v>13853</v>
      </c>
      <c r="B3448" s="11" t="s">
        <v>13854</v>
      </c>
      <c r="C3448" s="11" t="s">
        <v>13855</v>
      </c>
      <c r="D3448" s="14" t="s">
        <v>13856</v>
      </c>
    </row>
    <row r="3449" spans="1:4" ht="15" customHeight="1" x14ac:dyDescent="0.4">
      <c r="A3449" s="11" t="s">
        <v>13857</v>
      </c>
      <c r="B3449" s="11" t="s">
        <v>13858</v>
      </c>
      <c r="C3449" s="11" t="s">
        <v>13859</v>
      </c>
      <c r="D3449" s="14" t="s">
        <v>13860</v>
      </c>
    </row>
    <row r="3450" spans="1:4" ht="15" customHeight="1" x14ac:dyDescent="0.4">
      <c r="A3450" s="11" t="s">
        <v>13861</v>
      </c>
      <c r="B3450" s="11" t="s">
        <v>13862</v>
      </c>
      <c r="C3450" s="11" t="s">
        <v>13863</v>
      </c>
      <c r="D3450" s="14" t="s">
        <v>13864</v>
      </c>
    </row>
    <row r="3451" spans="1:4" ht="15" customHeight="1" x14ac:dyDescent="0.4">
      <c r="A3451" s="11" t="s">
        <v>13865</v>
      </c>
      <c r="B3451" s="11" t="s">
        <v>13866</v>
      </c>
      <c r="C3451" s="11" t="s">
        <v>13867</v>
      </c>
      <c r="D3451" s="14" t="s">
        <v>13868</v>
      </c>
    </row>
    <row r="3452" spans="1:4" ht="15" customHeight="1" x14ac:dyDescent="0.4">
      <c r="A3452" s="11" t="s">
        <v>13869</v>
      </c>
      <c r="B3452" s="11" t="s">
        <v>13870</v>
      </c>
      <c r="C3452" s="11" t="s">
        <v>13871</v>
      </c>
      <c r="D3452" s="14" t="s">
        <v>13872</v>
      </c>
    </row>
    <row r="3453" spans="1:4" ht="15" customHeight="1" x14ac:dyDescent="0.4">
      <c r="A3453" s="11" t="s">
        <v>13873</v>
      </c>
      <c r="B3453" s="11" t="s">
        <v>13874</v>
      </c>
      <c r="C3453" s="11" t="s">
        <v>13875</v>
      </c>
      <c r="D3453" s="14" t="s">
        <v>13876</v>
      </c>
    </row>
    <row r="3454" spans="1:4" ht="15" customHeight="1" x14ac:dyDescent="0.4">
      <c r="A3454" s="11" t="s">
        <v>13877</v>
      </c>
      <c r="B3454" s="11" t="s">
        <v>13878</v>
      </c>
      <c r="C3454" s="11" t="s">
        <v>13879</v>
      </c>
      <c r="D3454" s="14" t="s">
        <v>13880</v>
      </c>
    </row>
    <row r="3455" spans="1:4" ht="15" customHeight="1" x14ac:dyDescent="0.4">
      <c r="A3455" s="11" t="s">
        <v>13881</v>
      </c>
      <c r="B3455" s="11" t="s">
        <v>13882</v>
      </c>
      <c r="C3455" s="11" t="s">
        <v>13883</v>
      </c>
      <c r="D3455" s="14" t="s">
        <v>13884</v>
      </c>
    </row>
    <row r="3456" spans="1:4" ht="15" customHeight="1" x14ac:dyDescent="0.4">
      <c r="A3456" s="11" t="s">
        <v>13885</v>
      </c>
      <c r="B3456" s="11" t="s">
        <v>13886</v>
      </c>
      <c r="C3456" s="11" t="s">
        <v>13887</v>
      </c>
      <c r="D3456" s="14" t="s">
        <v>13888</v>
      </c>
    </row>
    <row r="3457" spans="1:4" ht="15" customHeight="1" x14ac:dyDescent="0.4">
      <c r="A3457" s="11" t="s">
        <v>13889</v>
      </c>
      <c r="B3457" s="11" t="s">
        <v>13890</v>
      </c>
      <c r="C3457" s="11" t="s">
        <v>13891</v>
      </c>
      <c r="D3457" s="14" t="s">
        <v>13892</v>
      </c>
    </row>
    <row r="3458" spans="1:4" ht="15" customHeight="1" x14ac:dyDescent="0.4">
      <c r="A3458" s="11" t="s">
        <v>13893</v>
      </c>
      <c r="B3458" s="11" t="s">
        <v>13894</v>
      </c>
      <c r="C3458" s="11" t="s">
        <v>13895</v>
      </c>
      <c r="D3458" s="14" t="s">
        <v>13892</v>
      </c>
    </row>
    <row r="3459" spans="1:4" ht="15" customHeight="1" x14ac:dyDescent="0.4">
      <c r="A3459" s="11" t="s">
        <v>13896</v>
      </c>
      <c r="B3459" s="11" t="s">
        <v>13897</v>
      </c>
      <c r="C3459" s="11" t="s">
        <v>13898</v>
      </c>
      <c r="D3459" s="14" t="s">
        <v>13892</v>
      </c>
    </row>
    <row r="3460" spans="1:4" ht="15" customHeight="1" x14ac:dyDescent="0.4">
      <c r="A3460" s="11" t="s">
        <v>13899</v>
      </c>
      <c r="B3460" s="11" t="s">
        <v>13900</v>
      </c>
      <c r="C3460" s="11" t="s">
        <v>13901</v>
      </c>
      <c r="D3460" s="14" t="s">
        <v>13902</v>
      </c>
    </row>
    <row r="3461" spans="1:4" ht="15" customHeight="1" x14ac:dyDescent="0.4">
      <c r="A3461" s="11" t="s">
        <v>13903</v>
      </c>
      <c r="B3461" s="11" t="s">
        <v>13904</v>
      </c>
      <c r="C3461" s="11" t="s">
        <v>13905</v>
      </c>
      <c r="D3461" s="14" t="s">
        <v>13906</v>
      </c>
    </row>
    <row r="3462" spans="1:4" ht="15" customHeight="1" x14ac:dyDescent="0.4">
      <c r="A3462" s="11" t="s">
        <v>13907</v>
      </c>
      <c r="B3462" s="11" t="s">
        <v>13908</v>
      </c>
      <c r="C3462" s="11" t="s">
        <v>13909</v>
      </c>
      <c r="D3462" s="14" t="s">
        <v>13910</v>
      </c>
    </row>
    <row r="3463" spans="1:4" ht="15" customHeight="1" x14ac:dyDescent="0.4">
      <c r="A3463" s="11" t="s">
        <v>13911</v>
      </c>
      <c r="B3463" s="11" t="s">
        <v>13912</v>
      </c>
      <c r="C3463" s="11" t="s">
        <v>13913</v>
      </c>
      <c r="D3463" s="14" t="s">
        <v>13914</v>
      </c>
    </row>
    <row r="3464" spans="1:4" ht="15" customHeight="1" x14ac:dyDescent="0.4">
      <c r="A3464" s="11" t="s">
        <v>13915</v>
      </c>
      <c r="B3464" s="11" t="s">
        <v>13916</v>
      </c>
      <c r="C3464" s="11" t="s">
        <v>13917</v>
      </c>
      <c r="D3464" s="14" t="s">
        <v>13918</v>
      </c>
    </row>
    <row r="3465" spans="1:4" ht="15" customHeight="1" x14ac:dyDescent="0.4">
      <c r="A3465" s="11" t="s">
        <v>13919</v>
      </c>
      <c r="B3465" s="11" t="s">
        <v>13920</v>
      </c>
      <c r="C3465" s="11" t="s">
        <v>13921</v>
      </c>
      <c r="D3465" s="14" t="s">
        <v>13922</v>
      </c>
    </row>
    <row r="3466" spans="1:4" ht="15" customHeight="1" x14ac:dyDescent="0.4">
      <c r="A3466" s="11" t="s">
        <v>13923</v>
      </c>
      <c r="B3466" s="11" t="s">
        <v>13924</v>
      </c>
      <c r="C3466" s="11" t="s">
        <v>13925</v>
      </c>
      <c r="D3466" s="14" t="s">
        <v>13926</v>
      </c>
    </row>
    <row r="3467" spans="1:4" ht="15" customHeight="1" x14ac:dyDescent="0.4">
      <c r="A3467" s="11" t="s">
        <v>13927</v>
      </c>
      <c r="B3467" s="11" t="s">
        <v>13928</v>
      </c>
      <c r="C3467" s="11" t="s">
        <v>13929</v>
      </c>
      <c r="D3467" s="14" t="s">
        <v>13930</v>
      </c>
    </row>
    <row r="3468" spans="1:4" ht="15" customHeight="1" x14ac:dyDescent="0.4">
      <c r="A3468" s="11" t="s">
        <v>13931</v>
      </c>
      <c r="B3468" s="11" t="s">
        <v>13932</v>
      </c>
      <c r="C3468" s="11" t="s">
        <v>13933</v>
      </c>
      <c r="D3468" s="14" t="s">
        <v>13934</v>
      </c>
    </row>
    <row r="3469" spans="1:4" ht="15" customHeight="1" x14ac:dyDescent="0.4">
      <c r="A3469" s="11" t="s">
        <v>13935</v>
      </c>
      <c r="B3469" s="11" t="s">
        <v>13936</v>
      </c>
      <c r="C3469" s="11" t="s">
        <v>13937</v>
      </c>
      <c r="D3469" s="14" t="s">
        <v>13938</v>
      </c>
    </row>
    <row r="3470" spans="1:4" ht="15" customHeight="1" x14ac:dyDescent="0.4">
      <c r="A3470" s="11" t="s">
        <v>13939</v>
      </c>
      <c r="B3470" s="11" t="s">
        <v>13940</v>
      </c>
      <c r="C3470" s="11" t="s">
        <v>13941</v>
      </c>
      <c r="D3470" s="14" t="s">
        <v>13942</v>
      </c>
    </row>
    <row r="3471" spans="1:4" ht="15" customHeight="1" x14ac:dyDescent="0.4">
      <c r="A3471" s="11" t="s">
        <v>13943</v>
      </c>
      <c r="B3471" s="11" t="s">
        <v>13944</v>
      </c>
      <c r="C3471" s="11" t="s">
        <v>13945</v>
      </c>
      <c r="D3471" s="14" t="s">
        <v>13946</v>
      </c>
    </row>
    <row r="3472" spans="1:4" ht="15" customHeight="1" x14ac:dyDescent="0.4">
      <c r="A3472" s="11" t="s">
        <v>13947</v>
      </c>
      <c r="B3472" s="11" t="s">
        <v>13948</v>
      </c>
      <c r="C3472" s="11" t="s">
        <v>13949</v>
      </c>
      <c r="D3472" s="14" t="s">
        <v>13950</v>
      </c>
    </row>
    <row r="3473" spans="1:4" ht="15" customHeight="1" x14ac:dyDescent="0.4">
      <c r="A3473" s="11" t="s">
        <v>13951</v>
      </c>
      <c r="B3473" s="11" t="s">
        <v>13952</v>
      </c>
      <c r="C3473" s="11" t="s">
        <v>13953</v>
      </c>
      <c r="D3473" s="14" t="s">
        <v>13954</v>
      </c>
    </row>
    <row r="3474" spans="1:4" ht="15" customHeight="1" x14ac:dyDescent="0.4">
      <c r="A3474" s="11" t="s">
        <v>13955</v>
      </c>
      <c r="B3474" s="11" t="s">
        <v>13956</v>
      </c>
      <c r="C3474" s="11" t="s">
        <v>13957</v>
      </c>
      <c r="D3474" s="14" t="s">
        <v>13958</v>
      </c>
    </row>
    <row r="3475" spans="1:4" ht="15" customHeight="1" x14ac:dyDescent="0.4">
      <c r="A3475" s="11" t="s">
        <v>13959</v>
      </c>
      <c r="B3475" s="11" t="s">
        <v>13960</v>
      </c>
      <c r="C3475" s="11" t="s">
        <v>13961</v>
      </c>
      <c r="D3475" s="14" t="s">
        <v>13962</v>
      </c>
    </row>
    <row r="3476" spans="1:4" ht="15" customHeight="1" x14ac:dyDescent="0.4">
      <c r="A3476" s="11" t="s">
        <v>13963</v>
      </c>
      <c r="B3476" s="11" t="s">
        <v>13964</v>
      </c>
      <c r="C3476" s="11" t="s">
        <v>13965</v>
      </c>
      <c r="D3476" s="14" t="s">
        <v>13966</v>
      </c>
    </row>
    <row r="3477" spans="1:4" ht="15" customHeight="1" x14ac:dyDescent="0.4">
      <c r="A3477" s="11" t="s">
        <v>13967</v>
      </c>
      <c r="B3477" s="11" t="s">
        <v>13968</v>
      </c>
      <c r="C3477" s="11" t="s">
        <v>13969</v>
      </c>
      <c r="D3477" s="14" t="s">
        <v>13970</v>
      </c>
    </row>
    <row r="3478" spans="1:4" ht="15" customHeight="1" x14ac:dyDescent="0.4">
      <c r="A3478" s="11" t="s">
        <v>13971</v>
      </c>
      <c r="B3478" s="11" t="s">
        <v>13972</v>
      </c>
      <c r="C3478" s="11" t="s">
        <v>13973</v>
      </c>
      <c r="D3478" s="14" t="s">
        <v>13974</v>
      </c>
    </row>
    <row r="3479" spans="1:4" ht="15" customHeight="1" x14ac:dyDescent="0.4">
      <c r="A3479" s="11" t="s">
        <v>13975</v>
      </c>
      <c r="B3479" s="11" t="s">
        <v>13976</v>
      </c>
      <c r="C3479" s="11" t="s">
        <v>13977</v>
      </c>
      <c r="D3479" s="14" t="s">
        <v>13978</v>
      </c>
    </row>
    <row r="3480" spans="1:4" ht="15" customHeight="1" x14ac:dyDescent="0.4">
      <c r="A3480" s="11" t="s">
        <v>13979</v>
      </c>
      <c r="B3480" s="11" t="s">
        <v>13980</v>
      </c>
      <c r="C3480" s="11" t="s">
        <v>13981</v>
      </c>
      <c r="D3480" s="14" t="s">
        <v>13982</v>
      </c>
    </row>
    <row r="3481" spans="1:4" ht="15" customHeight="1" x14ac:dyDescent="0.4">
      <c r="A3481" s="11" t="s">
        <v>13983</v>
      </c>
      <c r="B3481" s="11" t="s">
        <v>13984</v>
      </c>
      <c r="C3481" s="11" t="s">
        <v>13985</v>
      </c>
      <c r="D3481" s="14" t="s">
        <v>13986</v>
      </c>
    </row>
    <row r="3482" spans="1:4" ht="15" customHeight="1" x14ac:dyDescent="0.4">
      <c r="A3482" s="11" t="s">
        <v>13987</v>
      </c>
      <c r="B3482" s="11" t="s">
        <v>13988</v>
      </c>
      <c r="C3482" s="11" t="s">
        <v>13989</v>
      </c>
      <c r="D3482" s="14" t="s">
        <v>13990</v>
      </c>
    </row>
    <row r="3483" spans="1:4" ht="15" customHeight="1" x14ac:dyDescent="0.4">
      <c r="A3483" s="11" t="s">
        <v>13991</v>
      </c>
      <c r="B3483" s="11" t="s">
        <v>13992</v>
      </c>
      <c r="C3483" s="11" t="s">
        <v>13993</v>
      </c>
      <c r="D3483" s="14" t="s">
        <v>13994</v>
      </c>
    </row>
    <row r="3484" spans="1:4" ht="15" customHeight="1" x14ac:dyDescent="0.4">
      <c r="A3484" s="11" t="s">
        <v>13995</v>
      </c>
      <c r="B3484" s="11" t="s">
        <v>13996</v>
      </c>
      <c r="C3484" s="11" t="s">
        <v>13997</v>
      </c>
      <c r="D3484" s="14" t="s">
        <v>13998</v>
      </c>
    </row>
    <row r="3485" spans="1:4" ht="15" customHeight="1" x14ac:dyDescent="0.4">
      <c r="A3485" s="11" t="s">
        <v>13999</v>
      </c>
      <c r="B3485" s="11" t="s">
        <v>14000</v>
      </c>
      <c r="C3485" s="11" t="s">
        <v>14001</v>
      </c>
      <c r="D3485" s="14" t="s">
        <v>14002</v>
      </c>
    </row>
    <row r="3486" spans="1:4" ht="15" customHeight="1" x14ac:dyDescent="0.4">
      <c r="A3486" s="11" t="s">
        <v>14003</v>
      </c>
      <c r="B3486" s="11" t="s">
        <v>14004</v>
      </c>
      <c r="C3486" s="11" t="s">
        <v>14005</v>
      </c>
      <c r="D3486" s="14" t="s">
        <v>14006</v>
      </c>
    </row>
    <row r="3487" spans="1:4" ht="15" customHeight="1" x14ac:dyDescent="0.4">
      <c r="A3487" s="11" t="s">
        <v>14007</v>
      </c>
      <c r="B3487" s="11" t="s">
        <v>14008</v>
      </c>
      <c r="C3487" s="11" t="s">
        <v>14009</v>
      </c>
      <c r="D3487" s="14" t="s">
        <v>14010</v>
      </c>
    </row>
    <row r="3488" spans="1:4" ht="15" customHeight="1" x14ac:dyDescent="0.4">
      <c r="A3488" s="11" t="s">
        <v>14011</v>
      </c>
      <c r="B3488" s="11" t="s">
        <v>14012</v>
      </c>
      <c r="C3488" s="11" t="s">
        <v>14013</v>
      </c>
      <c r="D3488" s="14" t="s">
        <v>14014</v>
      </c>
    </row>
    <row r="3489" spans="1:4" ht="15" customHeight="1" x14ac:dyDescent="0.4">
      <c r="A3489" s="11" t="s">
        <v>14015</v>
      </c>
      <c r="B3489" s="11" t="s">
        <v>14016</v>
      </c>
      <c r="C3489" s="11" t="s">
        <v>14017</v>
      </c>
      <c r="D3489" s="14" t="s">
        <v>14018</v>
      </c>
    </row>
    <row r="3490" spans="1:4" ht="15" customHeight="1" x14ac:dyDescent="0.4">
      <c r="A3490" s="11" t="s">
        <v>14019</v>
      </c>
      <c r="B3490" s="11" t="s">
        <v>14020</v>
      </c>
      <c r="C3490" s="11" t="s">
        <v>14021</v>
      </c>
      <c r="D3490" s="14" t="s">
        <v>14022</v>
      </c>
    </row>
    <row r="3491" spans="1:4" ht="15" customHeight="1" x14ac:dyDescent="0.4">
      <c r="A3491" s="11" t="s">
        <v>14023</v>
      </c>
      <c r="B3491" s="11" t="s">
        <v>14024</v>
      </c>
      <c r="C3491" s="11" t="s">
        <v>14025</v>
      </c>
      <c r="D3491" s="14" t="s">
        <v>14026</v>
      </c>
    </row>
    <row r="3492" spans="1:4" ht="15" customHeight="1" x14ac:dyDescent="0.4">
      <c r="A3492" s="11" t="s">
        <v>14027</v>
      </c>
      <c r="B3492" s="11" t="s">
        <v>14028</v>
      </c>
      <c r="C3492" s="11" t="s">
        <v>14029</v>
      </c>
      <c r="D3492" s="14" t="s">
        <v>14030</v>
      </c>
    </row>
    <row r="3493" spans="1:4" ht="15" customHeight="1" x14ac:dyDescent="0.4">
      <c r="A3493" s="11" t="s">
        <v>14031</v>
      </c>
      <c r="B3493" s="11" t="s">
        <v>14032</v>
      </c>
      <c r="C3493" s="11" t="s">
        <v>14033</v>
      </c>
      <c r="D3493" s="14" t="s">
        <v>14034</v>
      </c>
    </row>
    <row r="3494" spans="1:4" ht="15" customHeight="1" x14ac:dyDescent="0.4">
      <c r="A3494" s="11" t="s">
        <v>14035</v>
      </c>
      <c r="B3494" s="11" t="s">
        <v>14036</v>
      </c>
      <c r="C3494" s="11" t="s">
        <v>14037</v>
      </c>
      <c r="D3494" s="14" t="s">
        <v>14038</v>
      </c>
    </row>
    <row r="3495" spans="1:4" ht="15" customHeight="1" x14ac:dyDescent="0.4">
      <c r="A3495" s="11" t="s">
        <v>14039</v>
      </c>
      <c r="B3495" s="11" t="s">
        <v>14040</v>
      </c>
      <c r="C3495" s="11" t="s">
        <v>14041</v>
      </c>
      <c r="D3495" s="14" t="s">
        <v>14042</v>
      </c>
    </row>
    <row r="3496" spans="1:4" ht="15" customHeight="1" x14ac:dyDescent="0.4">
      <c r="A3496" s="11" t="s">
        <v>14043</v>
      </c>
      <c r="B3496" s="11" t="s">
        <v>14044</v>
      </c>
      <c r="C3496" s="11" t="s">
        <v>14045</v>
      </c>
      <c r="D3496" s="14" t="s">
        <v>14046</v>
      </c>
    </row>
    <row r="3497" spans="1:4" ht="15" customHeight="1" x14ac:dyDescent="0.4">
      <c r="A3497" s="11" t="s">
        <v>14047</v>
      </c>
      <c r="B3497" s="11" t="s">
        <v>14048</v>
      </c>
      <c r="C3497" s="11" t="s">
        <v>14049</v>
      </c>
      <c r="D3497" s="14" t="s">
        <v>14050</v>
      </c>
    </row>
    <row r="3498" spans="1:4" ht="15" customHeight="1" x14ac:dyDescent="0.4">
      <c r="A3498" s="11" t="s">
        <v>14051</v>
      </c>
      <c r="B3498" s="11" t="s">
        <v>14052</v>
      </c>
      <c r="C3498" s="11" t="s">
        <v>14053</v>
      </c>
      <c r="D3498" s="14" t="s">
        <v>14054</v>
      </c>
    </row>
    <row r="3499" spans="1:4" ht="15" customHeight="1" x14ac:dyDescent="0.4">
      <c r="A3499" s="11" t="s">
        <v>14055</v>
      </c>
      <c r="B3499" s="11" t="s">
        <v>14056</v>
      </c>
      <c r="C3499" s="11" t="s">
        <v>14057</v>
      </c>
      <c r="D3499" s="14" t="s">
        <v>14058</v>
      </c>
    </row>
    <row r="3500" spans="1:4" ht="15" customHeight="1" x14ac:dyDescent="0.4">
      <c r="A3500" s="11" t="s">
        <v>14059</v>
      </c>
      <c r="B3500" s="11" t="s">
        <v>14060</v>
      </c>
      <c r="C3500" s="11" t="s">
        <v>14061</v>
      </c>
      <c r="D3500" s="14" t="s">
        <v>14062</v>
      </c>
    </row>
    <row r="3501" spans="1:4" ht="15" customHeight="1" x14ac:dyDescent="0.4">
      <c r="A3501" s="11" t="s">
        <v>14063</v>
      </c>
      <c r="B3501" s="11" t="s">
        <v>14064</v>
      </c>
      <c r="C3501" s="11" t="s">
        <v>14065</v>
      </c>
      <c r="D3501" s="14" t="s">
        <v>14066</v>
      </c>
    </row>
    <row r="3502" spans="1:4" ht="15" customHeight="1" x14ac:dyDescent="0.4">
      <c r="A3502" s="11" t="s">
        <v>14067</v>
      </c>
      <c r="B3502" s="11" t="s">
        <v>14068</v>
      </c>
      <c r="C3502" s="11" t="s">
        <v>14069</v>
      </c>
      <c r="D3502" s="14" t="s">
        <v>14070</v>
      </c>
    </row>
    <row r="3503" spans="1:4" ht="15" customHeight="1" x14ac:dyDescent="0.4">
      <c r="A3503" s="11" t="s">
        <v>14071</v>
      </c>
      <c r="B3503" s="11" t="s">
        <v>14072</v>
      </c>
      <c r="C3503" s="11" t="s">
        <v>14073</v>
      </c>
      <c r="D3503" s="14" t="s">
        <v>14074</v>
      </c>
    </row>
    <row r="3504" spans="1:4" ht="15" customHeight="1" x14ac:dyDescent="0.4">
      <c r="A3504" s="11" t="s">
        <v>14075</v>
      </c>
      <c r="B3504" s="11" t="s">
        <v>14076</v>
      </c>
      <c r="C3504" s="11" t="s">
        <v>14077</v>
      </c>
      <c r="D3504" s="14" t="s">
        <v>14078</v>
      </c>
    </row>
    <row r="3505" spans="1:4" ht="15" customHeight="1" x14ac:dyDescent="0.4">
      <c r="A3505" s="11" t="s">
        <v>14079</v>
      </c>
      <c r="B3505" s="11" t="s">
        <v>14080</v>
      </c>
      <c r="C3505" s="11" t="s">
        <v>14081</v>
      </c>
      <c r="D3505" s="14" t="s">
        <v>14082</v>
      </c>
    </row>
    <row r="3506" spans="1:4" ht="15" customHeight="1" x14ac:dyDescent="0.4">
      <c r="A3506" s="11" t="s">
        <v>14083</v>
      </c>
      <c r="B3506" s="11" t="s">
        <v>14084</v>
      </c>
      <c r="C3506" s="11" t="s">
        <v>14085</v>
      </c>
      <c r="D3506" s="14" t="s">
        <v>14086</v>
      </c>
    </row>
    <row r="3507" spans="1:4" ht="15" customHeight="1" x14ac:dyDescent="0.4">
      <c r="A3507" s="11" t="s">
        <v>14087</v>
      </c>
      <c r="B3507" s="11" t="s">
        <v>14088</v>
      </c>
      <c r="C3507" s="11" t="s">
        <v>14089</v>
      </c>
      <c r="D3507" s="14" t="s">
        <v>14090</v>
      </c>
    </row>
    <row r="3508" spans="1:4" ht="15" customHeight="1" x14ac:dyDescent="0.4">
      <c r="A3508" s="11" t="s">
        <v>14091</v>
      </c>
      <c r="B3508" s="11" t="s">
        <v>14092</v>
      </c>
      <c r="C3508" s="11" t="s">
        <v>14093</v>
      </c>
      <c r="D3508" s="14" t="s">
        <v>14094</v>
      </c>
    </row>
    <row r="3509" spans="1:4" ht="15" customHeight="1" x14ac:dyDescent="0.4">
      <c r="A3509" s="11" t="s">
        <v>14095</v>
      </c>
      <c r="B3509" s="11" t="s">
        <v>14096</v>
      </c>
      <c r="C3509" s="11" t="s">
        <v>14097</v>
      </c>
      <c r="D3509" s="14" t="s">
        <v>14098</v>
      </c>
    </row>
    <row r="3510" spans="1:4" ht="15" customHeight="1" x14ac:dyDescent="0.4">
      <c r="A3510" s="11" t="s">
        <v>14099</v>
      </c>
      <c r="B3510" s="11" t="s">
        <v>14100</v>
      </c>
      <c r="C3510" s="11" t="s">
        <v>14101</v>
      </c>
      <c r="D3510" s="14" t="s">
        <v>14102</v>
      </c>
    </row>
    <row r="3511" spans="1:4" ht="15" customHeight="1" x14ac:dyDescent="0.4">
      <c r="A3511" s="11" t="s">
        <v>14103</v>
      </c>
      <c r="B3511" s="11" t="s">
        <v>14104</v>
      </c>
      <c r="C3511" s="11" t="s">
        <v>105</v>
      </c>
      <c r="D3511" s="14" t="s">
        <v>14105</v>
      </c>
    </row>
    <row r="3512" spans="1:4" ht="15" customHeight="1" x14ac:dyDescent="0.4">
      <c r="A3512" s="11" t="s">
        <v>14106</v>
      </c>
      <c r="B3512" s="11" t="s">
        <v>14107</v>
      </c>
      <c r="C3512" s="11" t="s">
        <v>14108</v>
      </c>
      <c r="D3512" s="14" t="s">
        <v>14109</v>
      </c>
    </row>
    <row r="3513" spans="1:4" ht="15" customHeight="1" x14ac:dyDescent="0.4">
      <c r="A3513" s="11" t="s">
        <v>14110</v>
      </c>
      <c r="B3513" s="11" t="s">
        <v>14111</v>
      </c>
      <c r="C3513" s="11" t="s">
        <v>14112</v>
      </c>
      <c r="D3513" s="14" t="s">
        <v>14113</v>
      </c>
    </row>
    <row r="3514" spans="1:4" ht="15" customHeight="1" x14ac:dyDescent="0.4">
      <c r="A3514" s="11" t="s">
        <v>14114</v>
      </c>
      <c r="B3514" s="11" t="s">
        <v>14115</v>
      </c>
      <c r="C3514" s="11" t="s">
        <v>14116</v>
      </c>
      <c r="D3514" s="14" t="s">
        <v>14117</v>
      </c>
    </row>
    <row r="3515" spans="1:4" ht="15" customHeight="1" x14ac:dyDescent="0.4">
      <c r="A3515" s="11" t="s">
        <v>14118</v>
      </c>
      <c r="B3515" s="11" t="s">
        <v>14119</v>
      </c>
      <c r="C3515" s="11" t="s">
        <v>14120</v>
      </c>
      <c r="D3515" s="14" t="s">
        <v>14121</v>
      </c>
    </row>
    <row r="3516" spans="1:4" ht="15" customHeight="1" x14ac:dyDescent="0.4">
      <c r="A3516" s="11" t="s">
        <v>14122</v>
      </c>
      <c r="B3516" s="11" t="s">
        <v>14123</v>
      </c>
      <c r="C3516" s="11" t="s">
        <v>14124</v>
      </c>
      <c r="D3516" s="14" t="s">
        <v>14121</v>
      </c>
    </row>
    <row r="3517" spans="1:4" ht="15" customHeight="1" x14ac:dyDescent="0.4">
      <c r="A3517" s="11" t="s">
        <v>14125</v>
      </c>
      <c r="B3517" s="11" t="s">
        <v>14126</v>
      </c>
      <c r="C3517" s="11" t="s">
        <v>14127</v>
      </c>
      <c r="D3517" s="14" t="s">
        <v>14128</v>
      </c>
    </row>
    <row r="3518" spans="1:4" ht="15" customHeight="1" x14ac:dyDescent="0.4">
      <c r="A3518" s="11" t="s">
        <v>14129</v>
      </c>
      <c r="B3518" s="11" t="s">
        <v>14130</v>
      </c>
      <c r="C3518" s="11" t="s">
        <v>14131</v>
      </c>
      <c r="D3518" s="14" t="s">
        <v>14132</v>
      </c>
    </row>
    <row r="3519" spans="1:4" ht="15" customHeight="1" x14ac:dyDescent="0.4">
      <c r="A3519" s="11" t="s">
        <v>14133</v>
      </c>
      <c r="B3519" s="11" t="s">
        <v>14134</v>
      </c>
      <c r="C3519" s="11" t="s">
        <v>14135</v>
      </c>
      <c r="D3519" s="14" t="s">
        <v>14136</v>
      </c>
    </row>
    <row r="3520" spans="1:4" ht="15" customHeight="1" x14ac:dyDescent="0.4">
      <c r="A3520" s="11" t="s">
        <v>14137</v>
      </c>
      <c r="B3520" s="11" t="s">
        <v>14138</v>
      </c>
      <c r="C3520" s="11" t="s">
        <v>14139</v>
      </c>
      <c r="D3520" s="14" t="s">
        <v>14140</v>
      </c>
    </row>
    <row r="3521" spans="1:4" ht="15" customHeight="1" x14ac:dyDescent="0.4">
      <c r="A3521" s="11" t="s">
        <v>14141</v>
      </c>
      <c r="B3521" s="11" t="s">
        <v>14142</v>
      </c>
      <c r="C3521" s="11" t="s">
        <v>14143</v>
      </c>
      <c r="D3521" s="14" t="s">
        <v>14144</v>
      </c>
    </row>
    <row r="3522" spans="1:4" ht="15" customHeight="1" x14ac:dyDescent="0.4">
      <c r="A3522" s="11" t="s">
        <v>14145</v>
      </c>
      <c r="B3522" s="11" t="s">
        <v>14146</v>
      </c>
      <c r="C3522" s="11" t="s">
        <v>14147</v>
      </c>
      <c r="D3522" s="14" t="s">
        <v>14148</v>
      </c>
    </row>
    <row r="3523" spans="1:4" ht="15" customHeight="1" x14ac:dyDescent="0.4">
      <c r="A3523" s="11" t="s">
        <v>14149</v>
      </c>
      <c r="B3523" s="11" t="s">
        <v>14150</v>
      </c>
      <c r="C3523" s="11" t="s">
        <v>14151</v>
      </c>
      <c r="D3523" s="14" t="s">
        <v>14152</v>
      </c>
    </row>
    <row r="3524" spans="1:4" ht="15" customHeight="1" x14ac:dyDescent="0.4">
      <c r="A3524" s="11" t="s">
        <v>14153</v>
      </c>
      <c r="B3524" s="11" t="s">
        <v>14154</v>
      </c>
      <c r="C3524" s="11" t="s">
        <v>14155</v>
      </c>
      <c r="D3524" s="14" t="s">
        <v>14156</v>
      </c>
    </row>
    <row r="3525" spans="1:4" ht="15" customHeight="1" x14ac:dyDescent="0.4">
      <c r="A3525" s="11" t="s">
        <v>14157</v>
      </c>
      <c r="B3525" s="11" t="s">
        <v>14158</v>
      </c>
      <c r="C3525" s="11" t="s">
        <v>14159</v>
      </c>
      <c r="D3525" s="14" t="s">
        <v>14160</v>
      </c>
    </row>
    <row r="3526" spans="1:4" ht="15" customHeight="1" x14ac:dyDescent="0.4">
      <c r="A3526" s="11" t="s">
        <v>14161</v>
      </c>
      <c r="B3526" s="11" t="s">
        <v>14162</v>
      </c>
      <c r="C3526" s="11" t="s">
        <v>14163</v>
      </c>
      <c r="D3526" s="14" t="s">
        <v>14164</v>
      </c>
    </row>
    <row r="3527" spans="1:4" ht="15" customHeight="1" x14ac:dyDescent="0.4">
      <c r="A3527" s="11" t="s">
        <v>14165</v>
      </c>
      <c r="B3527" s="11" t="s">
        <v>14166</v>
      </c>
      <c r="C3527" s="11" t="s">
        <v>14167</v>
      </c>
      <c r="D3527" s="14" t="s">
        <v>14168</v>
      </c>
    </row>
    <row r="3528" spans="1:4" ht="15" customHeight="1" x14ac:dyDescent="0.4">
      <c r="A3528" s="11" t="s">
        <v>14169</v>
      </c>
      <c r="B3528" s="11" t="s">
        <v>14170</v>
      </c>
      <c r="C3528" s="11" t="s">
        <v>14171</v>
      </c>
      <c r="D3528" s="14" t="s">
        <v>14172</v>
      </c>
    </row>
    <row r="3529" spans="1:4" ht="15" customHeight="1" x14ac:dyDescent="0.4">
      <c r="A3529" s="11" t="s">
        <v>14173</v>
      </c>
      <c r="B3529" s="11" t="s">
        <v>14174</v>
      </c>
      <c r="C3529" s="11" t="s">
        <v>14175</v>
      </c>
      <c r="D3529" s="14" t="s">
        <v>14176</v>
      </c>
    </row>
    <row r="3530" spans="1:4" ht="15" customHeight="1" x14ac:dyDescent="0.4">
      <c r="A3530" s="11" t="s">
        <v>14177</v>
      </c>
      <c r="B3530" s="11" t="s">
        <v>14178</v>
      </c>
      <c r="C3530" s="11" t="s">
        <v>14179</v>
      </c>
      <c r="D3530" s="14" t="s">
        <v>14180</v>
      </c>
    </row>
    <row r="3531" spans="1:4" ht="15" customHeight="1" x14ac:dyDescent="0.4">
      <c r="A3531" s="11" t="s">
        <v>14181</v>
      </c>
      <c r="B3531" s="11" t="s">
        <v>14182</v>
      </c>
      <c r="C3531" s="11" t="s">
        <v>14183</v>
      </c>
      <c r="D3531" s="14" t="s">
        <v>14184</v>
      </c>
    </row>
    <row r="3532" spans="1:4" ht="15" customHeight="1" x14ac:dyDescent="0.4">
      <c r="A3532" s="11" t="s">
        <v>14185</v>
      </c>
      <c r="B3532" s="11" t="s">
        <v>14186</v>
      </c>
      <c r="C3532" s="11" t="s">
        <v>14187</v>
      </c>
      <c r="D3532" s="14" t="s">
        <v>14188</v>
      </c>
    </row>
    <row r="3533" spans="1:4" ht="15" customHeight="1" x14ac:dyDescent="0.4">
      <c r="A3533" s="11" t="s">
        <v>14189</v>
      </c>
      <c r="B3533" s="11" t="s">
        <v>14190</v>
      </c>
      <c r="C3533" s="11" t="s">
        <v>14191</v>
      </c>
      <c r="D3533" s="14" t="s">
        <v>14192</v>
      </c>
    </row>
    <row r="3534" spans="1:4" ht="15" customHeight="1" x14ac:dyDescent="0.4">
      <c r="A3534" s="11" t="s">
        <v>14193</v>
      </c>
      <c r="B3534" s="11" t="s">
        <v>14194</v>
      </c>
      <c r="C3534" s="11" t="s">
        <v>14195</v>
      </c>
      <c r="D3534" s="14" t="s">
        <v>14196</v>
      </c>
    </row>
    <row r="3535" spans="1:4" ht="15" customHeight="1" x14ac:dyDescent="0.4">
      <c r="A3535" s="11" t="s">
        <v>14197</v>
      </c>
      <c r="B3535" s="11" t="s">
        <v>14198</v>
      </c>
      <c r="C3535" s="11" t="s">
        <v>14199</v>
      </c>
      <c r="D3535" s="14" t="s">
        <v>14200</v>
      </c>
    </row>
    <row r="3536" spans="1:4" ht="15" customHeight="1" x14ac:dyDescent="0.4">
      <c r="A3536" s="11" t="s">
        <v>14201</v>
      </c>
      <c r="B3536" s="11" t="s">
        <v>14202</v>
      </c>
      <c r="C3536" s="11" t="s">
        <v>14203</v>
      </c>
      <c r="D3536" s="14" t="s">
        <v>14200</v>
      </c>
    </row>
    <row r="3537" spans="1:4" ht="15" customHeight="1" x14ac:dyDescent="0.4">
      <c r="A3537" s="11" t="s">
        <v>14204</v>
      </c>
      <c r="B3537" s="11" t="s">
        <v>14205</v>
      </c>
      <c r="C3537" s="11" t="s">
        <v>14206</v>
      </c>
      <c r="D3537" s="14" t="s">
        <v>14207</v>
      </c>
    </row>
    <row r="3538" spans="1:4" ht="15" customHeight="1" x14ac:dyDescent="0.4">
      <c r="A3538" s="11" t="s">
        <v>14208</v>
      </c>
      <c r="B3538" s="11" t="s">
        <v>14209</v>
      </c>
      <c r="C3538" s="11" t="s">
        <v>14210</v>
      </c>
      <c r="D3538" s="14" t="s">
        <v>14211</v>
      </c>
    </row>
    <row r="3539" spans="1:4" ht="15" customHeight="1" x14ac:dyDescent="0.4">
      <c r="A3539" s="11" t="s">
        <v>14212</v>
      </c>
      <c r="B3539" s="11" t="s">
        <v>14213</v>
      </c>
      <c r="C3539" s="11" t="s">
        <v>14214</v>
      </c>
      <c r="D3539" s="14" t="s">
        <v>14215</v>
      </c>
    </row>
    <row r="3540" spans="1:4" ht="15" customHeight="1" x14ac:dyDescent="0.4">
      <c r="A3540" s="11" t="s">
        <v>14216</v>
      </c>
      <c r="B3540" s="11" t="s">
        <v>14217</v>
      </c>
      <c r="C3540" s="11" t="s">
        <v>14218</v>
      </c>
      <c r="D3540" s="14" t="s">
        <v>14219</v>
      </c>
    </row>
    <row r="3541" spans="1:4" ht="15" customHeight="1" x14ac:dyDescent="0.4">
      <c r="A3541" s="11" t="s">
        <v>14220</v>
      </c>
      <c r="B3541" s="11" t="s">
        <v>14221</v>
      </c>
      <c r="C3541" s="11" t="s">
        <v>14222</v>
      </c>
      <c r="D3541" s="14" t="s">
        <v>14223</v>
      </c>
    </row>
    <row r="3542" spans="1:4" ht="15" customHeight="1" x14ac:dyDescent="0.4">
      <c r="A3542" s="11" t="s">
        <v>14224</v>
      </c>
      <c r="B3542" s="11" t="s">
        <v>14225</v>
      </c>
      <c r="C3542" s="11" t="s">
        <v>14226</v>
      </c>
      <c r="D3542" s="14" t="s">
        <v>14227</v>
      </c>
    </row>
    <row r="3543" spans="1:4" ht="15" customHeight="1" x14ac:dyDescent="0.4">
      <c r="A3543" s="11" t="s">
        <v>14228</v>
      </c>
      <c r="B3543" s="11" t="s">
        <v>14229</v>
      </c>
      <c r="C3543" s="11" t="s">
        <v>14230</v>
      </c>
      <c r="D3543" s="14" t="s">
        <v>14231</v>
      </c>
    </row>
    <row r="3544" spans="1:4" ht="15" customHeight="1" x14ac:dyDescent="0.4">
      <c r="A3544" s="11" t="s">
        <v>14232</v>
      </c>
      <c r="B3544" s="11" t="s">
        <v>14233</v>
      </c>
      <c r="C3544" s="11" t="s">
        <v>14234</v>
      </c>
      <c r="D3544" s="14" t="s">
        <v>14235</v>
      </c>
    </row>
    <row r="3545" spans="1:4" ht="15" customHeight="1" x14ac:dyDescent="0.4">
      <c r="A3545" s="11" t="s">
        <v>14236</v>
      </c>
      <c r="B3545" s="11" t="s">
        <v>14237</v>
      </c>
      <c r="C3545" s="11" t="s">
        <v>14238</v>
      </c>
      <c r="D3545" s="14" t="s">
        <v>14239</v>
      </c>
    </row>
    <row r="3546" spans="1:4" ht="15" customHeight="1" x14ac:dyDescent="0.4">
      <c r="A3546" s="11" t="s">
        <v>14240</v>
      </c>
      <c r="B3546" s="11" t="s">
        <v>14241</v>
      </c>
      <c r="C3546" s="11" t="s">
        <v>14242</v>
      </c>
      <c r="D3546" s="14" t="s">
        <v>14243</v>
      </c>
    </row>
    <row r="3547" spans="1:4" ht="15" customHeight="1" x14ac:dyDescent="0.4">
      <c r="A3547" s="11" t="s">
        <v>14244</v>
      </c>
      <c r="B3547" s="11" t="s">
        <v>14245</v>
      </c>
      <c r="C3547" s="11" t="s">
        <v>14246</v>
      </c>
      <c r="D3547" s="14" t="s">
        <v>14247</v>
      </c>
    </row>
    <row r="3548" spans="1:4" ht="15" customHeight="1" x14ac:dyDescent="0.4">
      <c r="A3548" s="11" t="s">
        <v>14248</v>
      </c>
      <c r="B3548" s="11" t="s">
        <v>14249</v>
      </c>
      <c r="C3548" s="11" t="s">
        <v>14250</v>
      </c>
      <c r="D3548" s="14" t="s">
        <v>14251</v>
      </c>
    </row>
    <row r="3549" spans="1:4" ht="15" customHeight="1" x14ac:dyDescent="0.4">
      <c r="A3549" s="11" t="s">
        <v>14252</v>
      </c>
      <c r="B3549" s="11" t="s">
        <v>14253</v>
      </c>
      <c r="C3549" s="11" t="s">
        <v>14254</v>
      </c>
      <c r="D3549" s="14" t="s">
        <v>14255</v>
      </c>
    </row>
    <row r="3550" spans="1:4" ht="15" customHeight="1" x14ac:dyDescent="0.4">
      <c r="A3550" s="11" t="s">
        <v>14256</v>
      </c>
      <c r="B3550" s="11" t="s">
        <v>14257</v>
      </c>
      <c r="C3550" s="11" t="s">
        <v>14258</v>
      </c>
      <c r="D3550" s="14" t="s">
        <v>14259</v>
      </c>
    </row>
    <row r="3551" spans="1:4" ht="15" customHeight="1" x14ac:dyDescent="0.4">
      <c r="A3551" s="11" t="s">
        <v>14260</v>
      </c>
      <c r="B3551" s="11" t="s">
        <v>14261</v>
      </c>
      <c r="C3551" s="11" t="s">
        <v>14262</v>
      </c>
      <c r="D3551" s="14" t="s">
        <v>14263</v>
      </c>
    </row>
    <row r="3552" spans="1:4" ht="15" customHeight="1" x14ac:dyDescent="0.4">
      <c r="A3552" s="11" t="s">
        <v>14264</v>
      </c>
      <c r="B3552" s="11" t="s">
        <v>14265</v>
      </c>
      <c r="C3552" s="11" t="s">
        <v>14266</v>
      </c>
      <c r="D3552" s="14" t="s">
        <v>14267</v>
      </c>
    </row>
    <row r="3553" spans="1:4" ht="15" customHeight="1" x14ac:dyDescent="0.4">
      <c r="A3553" s="11" t="s">
        <v>14268</v>
      </c>
      <c r="B3553" s="11" t="s">
        <v>14269</v>
      </c>
      <c r="C3553" s="11" t="s">
        <v>14270</v>
      </c>
      <c r="D3553" s="14" t="s">
        <v>14271</v>
      </c>
    </row>
    <row r="3554" spans="1:4" ht="15" customHeight="1" x14ac:dyDescent="0.4">
      <c r="A3554" s="11" t="s">
        <v>14272</v>
      </c>
      <c r="B3554" s="11" t="s">
        <v>14273</v>
      </c>
      <c r="C3554" s="11" t="s">
        <v>14274</v>
      </c>
      <c r="D3554" s="14" t="s">
        <v>14275</v>
      </c>
    </row>
    <row r="3555" spans="1:4" ht="15" customHeight="1" x14ac:dyDescent="0.4">
      <c r="A3555" s="11" t="s">
        <v>14276</v>
      </c>
      <c r="B3555" s="11" t="s">
        <v>14277</v>
      </c>
      <c r="C3555" s="11" t="s">
        <v>14278</v>
      </c>
      <c r="D3555" s="14" t="s">
        <v>14279</v>
      </c>
    </row>
    <row r="3556" spans="1:4" ht="15" customHeight="1" x14ac:dyDescent="0.4">
      <c r="A3556" s="11" t="s">
        <v>14280</v>
      </c>
      <c r="B3556" s="11" t="s">
        <v>14281</v>
      </c>
      <c r="C3556" s="11" t="s">
        <v>14282</v>
      </c>
      <c r="D3556" s="14" t="s">
        <v>14283</v>
      </c>
    </row>
    <row r="3557" spans="1:4" ht="15" customHeight="1" x14ac:dyDescent="0.4">
      <c r="A3557" s="11" t="s">
        <v>14284</v>
      </c>
      <c r="B3557" s="11" t="s">
        <v>14285</v>
      </c>
      <c r="C3557" s="11" t="s">
        <v>14286</v>
      </c>
      <c r="D3557" s="14" t="s">
        <v>14283</v>
      </c>
    </row>
    <row r="3558" spans="1:4" ht="15" customHeight="1" x14ac:dyDescent="0.4">
      <c r="A3558" s="11" t="s">
        <v>14287</v>
      </c>
      <c r="B3558" s="11" t="s">
        <v>14288</v>
      </c>
      <c r="C3558" s="11" t="s">
        <v>14289</v>
      </c>
      <c r="D3558" s="14" t="s">
        <v>14290</v>
      </c>
    </row>
    <row r="3559" spans="1:4" ht="15" customHeight="1" x14ac:dyDescent="0.4">
      <c r="A3559" s="11" t="s">
        <v>14291</v>
      </c>
      <c r="B3559" s="11" t="s">
        <v>14292</v>
      </c>
      <c r="C3559" s="11" t="s">
        <v>14293</v>
      </c>
      <c r="D3559" s="14" t="s">
        <v>14294</v>
      </c>
    </row>
    <row r="3560" spans="1:4" ht="15" customHeight="1" x14ac:dyDescent="0.4">
      <c r="A3560" s="11" t="s">
        <v>14295</v>
      </c>
      <c r="B3560" s="11" t="s">
        <v>14296</v>
      </c>
      <c r="C3560" s="11" t="s">
        <v>14297</v>
      </c>
      <c r="D3560" s="14" t="s">
        <v>14298</v>
      </c>
    </row>
    <row r="3561" spans="1:4" ht="15" customHeight="1" x14ac:dyDescent="0.4">
      <c r="A3561" s="11" t="s">
        <v>14299</v>
      </c>
      <c r="B3561" s="11" t="s">
        <v>14300</v>
      </c>
      <c r="C3561" s="11" t="s">
        <v>14301</v>
      </c>
      <c r="D3561" s="14" t="s">
        <v>14302</v>
      </c>
    </row>
    <row r="3562" spans="1:4" ht="15" customHeight="1" x14ac:dyDescent="0.4">
      <c r="A3562" s="11" t="s">
        <v>14303</v>
      </c>
      <c r="B3562" s="11" t="s">
        <v>14304</v>
      </c>
      <c r="C3562" s="11" t="s">
        <v>14305</v>
      </c>
      <c r="D3562" s="14" t="s">
        <v>14306</v>
      </c>
    </row>
    <row r="3563" spans="1:4" ht="15" customHeight="1" x14ac:dyDescent="0.4">
      <c r="A3563" s="11" t="s">
        <v>14307</v>
      </c>
      <c r="B3563" s="11" t="s">
        <v>14308</v>
      </c>
      <c r="C3563" s="11" t="s">
        <v>14309</v>
      </c>
      <c r="D3563" s="14" t="s">
        <v>14310</v>
      </c>
    </row>
    <row r="3564" spans="1:4" ht="15" customHeight="1" x14ac:dyDescent="0.4">
      <c r="A3564" s="11" t="s">
        <v>14311</v>
      </c>
      <c r="B3564" s="11" t="s">
        <v>14312</v>
      </c>
      <c r="C3564" s="11" t="s">
        <v>14313</v>
      </c>
      <c r="D3564" s="14" t="s">
        <v>14314</v>
      </c>
    </row>
    <row r="3565" spans="1:4" ht="15" customHeight="1" x14ac:dyDescent="0.4">
      <c r="A3565" s="11" t="s">
        <v>14315</v>
      </c>
      <c r="B3565" s="11" t="s">
        <v>14316</v>
      </c>
      <c r="C3565" s="11" t="s">
        <v>14317</v>
      </c>
      <c r="D3565" s="14" t="s">
        <v>14318</v>
      </c>
    </row>
    <row r="3566" spans="1:4" ht="15" customHeight="1" x14ac:dyDescent="0.4">
      <c r="A3566" s="11" t="s">
        <v>14319</v>
      </c>
      <c r="B3566" s="11" t="s">
        <v>14320</v>
      </c>
      <c r="C3566" s="11" t="s">
        <v>14321</v>
      </c>
      <c r="D3566" s="14" t="s">
        <v>14322</v>
      </c>
    </row>
    <row r="3567" spans="1:4" ht="15" customHeight="1" x14ac:dyDescent="0.4">
      <c r="A3567" s="11" t="s">
        <v>14323</v>
      </c>
      <c r="B3567" s="11" t="s">
        <v>14324</v>
      </c>
      <c r="C3567" s="11" t="s">
        <v>14325</v>
      </c>
      <c r="D3567" s="14" t="s">
        <v>14326</v>
      </c>
    </row>
    <row r="3568" spans="1:4" ht="15" customHeight="1" x14ac:dyDescent="0.4">
      <c r="A3568" s="11" t="s">
        <v>14327</v>
      </c>
      <c r="B3568" s="11" t="s">
        <v>14328</v>
      </c>
      <c r="C3568" s="11" t="s">
        <v>14329</v>
      </c>
      <c r="D3568" s="14" t="s">
        <v>14330</v>
      </c>
    </row>
    <row r="3569" spans="1:4" ht="15" customHeight="1" x14ac:dyDescent="0.4">
      <c r="A3569" s="11" t="s">
        <v>14331</v>
      </c>
      <c r="B3569" s="11" t="s">
        <v>14332</v>
      </c>
      <c r="C3569" s="11" t="s">
        <v>14333</v>
      </c>
      <c r="D3569" s="14" t="s">
        <v>14334</v>
      </c>
    </row>
    <row r="3570" spans="1:4" ht="15" customHeight="1" x14ac:dyDescent="0.4">
      <c r="A3570" s="11" t="s">
        <v>14335</v>
      </c>
      <c r="B3570" s="11" t="s">
        <v>14336</v>
      </c>
      <c r="C3570" s="11" t="s">
        <v>14337</v>
      </c>
      <c r="D3570" s="14" t="s">
        <v>14338</v>
      </c>
    </row>
    <row r="3571" spans="1:4" ht="15" customHeight="1" x14ac:dyDescent="0.4">
      <c r="A3571" s="11" t="s">
        <v>14339</v>
      </c>
      <c r="B3571" s="11" t="s">
        <v>14340</v>
      </c>
      <c r="C3571" s="11" t="s">
        <v>14341</v>
      </c>
      <c r="D3571" s="14" t="s">
        <v>14342</v>
      </c>
    </row>
    <row r="3572" spans="1:4" ht="15" customHeight="1" x14ac:dyDescent="0.4">
      <c r="A3572" s="11" t="s">
        <v>14343</v>
      </c>
      <c r="B3572" s="11" t="s">
        <v>14344</v>
      </c>
      <c r="C3572" s="11" t="s">
        <v>14345</v>
      </c>
      <c r="D3572" s="14" t="s">
        <v>14346</v>
      </c>
    </row>
    <row r="3573" spans="1:4" ht="15" customHeight="1" x14ac:dyDescent="0.4">
      <c r="A3573" s="11" t="s">
        <v>14347</v>
      </c>
      <c r="B3573" s="11" t="s">
        <v>14348</v>
      </c>
      <c r="C3573" s="11" t="s">
        <v>14349</v>
      </c>
      <c r="D3573" s="14" t="s">
        <v>14350</v>
      </c>
    </row>
    <row r="3574" spans="1:4" ht="15" customHeight="1" x14ac:dyDescent="0.4">
      <c r="A3574" s="11" t="s">
        <v>14351</v>
      </c>
      <c r="B3574" s="11" t="s">
        <v>14352</v>
      </c>
      <c r="C3574" s="11" t="s">
        <v>14353</v>
      </c>
      <c r="D3574" s="14" t="s">
        <v>14354</v>
      </c>
    </row>
    <row r="3575" spans="1:4" ht="15" customHeight="1" x14ac:dyDescent="0.4">
      <c r="A3575" s="11" t="s">
        <v>14355</v>
      </c>
      <c r="B3575" s="11" t="s">
        <v>14356</v>
      </c>
      <c r="C3575" s="11" t="s">
        <v>14357</v>
      </c>
      <c r="D3575" s="14" t="s">
        <v>14358</v>
      </c>
    </row>
    <row r="3576" spans="1:4" ht="15" customHeight="1" x14ac:dyDescent="0.4">
      <c r="A3576" s="11" t="s">
        <v>14359</v>
      </c>
      <c r="B3576" s="11" t="s">
        <v>14360</v>
      </c>
      <c r="C3576" s="11" t="s">
        <v>14361</v>
      </c>
      <c r="D3576" s="14" t="s">
        <v>14362</v>
      </c>
    </row>
    <row r="3577" spans="1:4" ht="15" customHeight="1" x14ac:dyDescent="0.4">
      <c r="A3577" s="11" t="s">
        <v>14363</v>
      </c>
      <c r="B3577" s="11" t="s">
        <v>14364</v>
      </c>
      <c r="C3577" s="11" t="s">
        <v>14365</v>
      </c>
      <c r="D3577" s="14" t="s">
        <v>14366</v>
      </c>
    </row>
    <row r="3578" spans="1:4" ht="15" customHeight="1" x14ac:dyDescent="0.4">
      <c r="A3578" s="11" t="s">
        <v>14367</v>
      </c>
      <c r="B3578" s="11" t="s">
        <v>14368</v>
      </c>
      <c r="C3578" s="11" t="s">
        <v>14369</v>
      </c>
      <c r="D3578" s="14" t="s">
        <v>14370</v>
      </c>
    </row>
    <row r="3579" spans="1:4" ht="15" customHeight="1" x14ac:dyDescent="0.4">
      <c r="A3579" s="11" t="s">
        <v>14371</v>
      </c>
      <c r="B3579" s="11" t="s">
        <v>14372</v>
      </c>
      <c r="C3579" s="11" t="s">
        <v>14373</v>
      </c>
      <c r="D3579" s="14" t="s">
        <v>14374</v>
      </c>
    </row>
    <row r="3580" spans="1:4" ht="15" customHeight="1" x14ac:dyDescent="0.4">
      <c r="A3580" s="11" t="s">
        <v>14375</v>
      </c>
      <c r="B3580" s="11" t="s">
        <v>14376</v>
      </c>
      <c r="C3580" s="11" t="s">
        <v>14377</v>
      </c>
      <c r="D3580" s="14" t="s">
        <v>14378</v>
      </c>
    </row>
    <row r="3581" spans="1:4" ht="15" customHeight="1" x14ac:dyDescent="0.4">
      <c r="A3581" s="11" t="s">
        <v>14379</v>
      </c>
      <c r="B3581" s="11" t="s">
        <v>14380</v>
      </c>
      <c r="C3581" s="11" t="s">
        <v>14381</v>
      </c>
      <c r="D3581" s="14" t="s">
        <v>14382</v>
      </c>
    </row>
    <row r="3582" spans="1:4" ht="15" customHeight="1" x14ac:dyDescent="0.4">
      <c r="A3582" s="11" t="s">
        <v>14383</v>
      </c>
      <c r="B3582" s="11" t="s">
        <v>14384</v>
      </c>
      <c r="C3582" s="11" t="s">
        <v>14385</v>
      </c>
      <c r="D3582" s="14" t="s">
        <v>14386</v>
      </c>
    </row>
    <row r="3583" spans="1:4" ht="15" customHeight="1" x14ac:dyDescent="0.4">
      <c r="A3583" s="11" t="s">
        <v>14387</v>
      </c>
      <c r="B3583" s="11" t="s">
        <v>14388</v>
      </c>
      <c r="C3583" s="11" t="s">
        <v>14389</v>
      </c>
      <c r="D3583" s="14" t="s">
        <v>14390</v>
      </c>
    </row>
    <row r="3584" spans="1:4" ht="15" customHeight="1" x14ac:dyDescent="0.4">
      <c r="A3584" s="11" t="s">
        <v>14391</v>
      </c>
      <c r="B3584" s="11" t="s">
        <v>14392</v>
      </c>
      <c r="C3584" s="11" t="s">
        <v>14393</v>
      </c>
      <c r="D3584" s="14" t="s">
        <v>14394</v>
      </c>
    </row>
    <row r="3585" spans="1:4" ht="15" customHeight="1" x14ac:dyDescent="0.4">
      <c r="A3585" s="11" t="s">
        <v>14395</v>
      </c>
      <c r="B3585" s="11" t="s">
        <v>14396</v>
      </c>
      <c r="C3585" s="11" t="s">
        <v>14397</v>
      </c>
      <c r="D3585" s="14" t="s">
        <v>14398</v>
      </c>
    </row>
    <row r="3586" spans="1:4" ht="15" customHeight="1" x14ac:dyDescent="0.4">
      <c r="A3586" s="11" t="s">
        <v>14399</v>
      </c>
      <c r="B3586" s="11" t="s">
        <v>14400</v>
      </c>
      <c r="C3586" s="11" t="s">
        <v>14401</v>
      </c>
      <c r="D3586" s="14" t="s">
        <v>14402</v>
      </c>
    </row>
    <row r="3587" spans="1:4" ht="15" customHeight="1" x14ac:dyDescent="0.4">
      <c r="A3587" s="11" t="s">
        <v>14403</v>
      </c>
      <c r="B3587" s="11" t="s">
        <v>14404</v>
      </c>
      <c r="C3587" s="11" t="s">
        <v>14405</v>
      </c>
      <c r="D3587" s="14" t="s">
        <v>14406</v>
      </c>
    </row>
    <row r="3588" spans="1:4" ht="15" customHeight="1" x14ac:dyDescent="0.4">
      <c r="A3588" s="11" t="s">
        <v>14407</v>
      </c>
      <c r="B3588" s="11" t="s">
        <v>14408</v>
      </c>
      <c r="C3588" s="11" t="s">
        <v>14409</v>
      </c>
      <c r="D3588" s="14" t="s">
        <v>14410</v>
      </c>
    </row>
    <row r="3589" spans="1:4" ht="15" customHeight="1" x14ac:dyDescent="0.4">
      <c r="A3589" s="11" t="s">
        <v>14411</v>
      </c>
      <c r="B3589" s="11" t="s">
        <v>14412</v>
      </c>
      <c r="C3589" s="11" t="s">
        <v>14413</v>
      </c>
      <c r="D3589" s="14" t="s">
        <v>14414</v>
      </c>
    </row>
    <row r="3590" spans="1:4" ht="15" customHeight="1" x14ac:dyDescent="0.4">
      <c r="A3590" s="11" t="s">
        <v>14415</v>
      </c>
      <c r="B3590" s="11" t="s">
        <v>14416</v>
      </c>
      <c r="C3590" s="11" t="s">
        <v>14417</v>
      </c>
      <c r="D3590" s="14" t="s">
        <v>14418</v>
      </c>
    </row>
    <row r="3591" spans="1:4" ht="15" customHeight="1" x14ac:dyDescent="0.4">
      <c r="A3591" s="11" t="s">
        <v>14419</v>
      </c>
      <c r="B3591" s="11" t="s">
        <v>14420</v>
      </c>
      <c r="C3591" s="11" t="s">
        <v>14421</v>
      </c>
      <c r="D3591" s="14" t="s">
        <v>14422</v>
      </c>
    </row>
    <row r="3592" spans="1:4" ht="15" customHeight="1" x14ac:dyDescent="0.4">
      <c r="A3592" s="11" t="s">
        <v>14423</v>
      </c>
      <c r="B3592" s="11" t="s">
        <v>14424</v>
      </c>
      <c r="C3592" s="11" t="s">
        <v>14425</v>
      </c>
      <c r="D3592" s="14" t="s">
        <v>14426</v>
      </c>
    </row>
    <row r="3593" spans="1:4" ht="15" customHeight="1" x14ac:dyDescent="0.4">
      <c r="A3593" s="11" t="s">
        <v>14427</v>
      </c>
      <c r="B3593" s="11" t="s">
        <v>14428</v>
      </c>
      <c r="C3593" s="11" t="s">
        <v>14429</v>
      </c>
      <c r="D3593" s="14" t="s">
        <v>14430</v>
      </c>
    </row>
    <row r="3594" spans="1:4" ht="15" customHeight="1" x14ac:dyDescent="0.4">
      <c r="A3594" s="11" t="s">
        <v>14431</v>
      </c>
      <c r="B3594" s="11" t="s">
        <v>14432</v>
      </c>
      <c r="C3594" s="11" t="s">
        <v>14433</v>
      </c>
      <c r="D3594" s="14" t="s">
        <v>14434</v>
      </c>
    </row>
    <row r="3595" spans="1:4" ht="15" customHeight="1" x14ac:dyDescent="0.4">
      <c r="A3595" s="11" t="s">
        <v>14435</v>
      </c>
      <c r="B3595" s="11" t="s">
        <v>14436</v>
      </c>
      <c r="C3595" s="11" t="s">
        <v>14437</v>
      </c>
      <c r="D3595" s="14" t="s">
        <v>14438</v>
      </c>
    </row>
    <row r="3596" spans="1:4" ht="15" customHeight="1" x14ac:dyDescent="0.4">
      <c r="A3596" s="11" t="s">
        <v>14439</v>
      </c>
      <c r="B3596" s="11" t="s">
        <v>14440</v>
      </c>
      <c r="C3596" s="11" t="s">
        <v>14441</v>
      </c>
      <c r="D3596" s="14" t="s">
        <v>14442</v>
      </c>
    </row>
    <row r="3597" spans="1:4" ht="15" customHeight="1" x14ac:dyDescent="0.4">
      <c r="A3597" s="11" t="s">
        <v>14443</v>
      </c>
      <c r="B3597" s="11" t="s">
        <v>14444</v>
      </c>
      <c r="C3597" s="11" t="s">
        <v>14445</v>
      </c>
      <c r="D3597" s="14" t="s">
        <v>14446</v>
      </c>
    </row>
    <row r="3598" spans="1:4" ht="15" customHeight="1" x14ac:dyDescent="0.4">
      <c r="A3598" s="11" t="s">
        <v>14447</v>
      </c>
      <c r="B3598" s="11" t="s">
        <v>14448</v>
      </c>
      <c r="C3598" s="11" t="s">
        <v>14449</v>
      </c>
      <c r="D3598" s="14" t="s">
        <v>14450</v>
      </c>
    </row>
    <row r="3599" spans="1:4" ht="15" customHeight="1" x14ac:dyDescent="0.4">
      <c r="A3599" s="11" t="s">
        <v>14451</v>
      </c>
      <c r="B3599" s="11" t="s">
        <v>14452</v>
      </c>
      <c r="C3599" s="11" t="s">
        <v>14453</v>
      </c>
      <c r="D3599" s="14" t="s">
        <v>14454</v>
      </c>
    </row>
    <row r="3600" spans="1:4" ht="15" customHeight="1" x14ac:dyDescent="0.4">
      <c r="A3600" s="11" t="s">
        <v>14455</v>
      </c>
      <c r="B3600" s="11" t="s">
        <v>14456</v>
      </c>
      <c r="C3600" s="11" t="s">
        <v>14457</v>
      </c>
      <c r="D3600" s="14" t="s">
        <v>14458</v>
      </c>
    </row>
    <row r="3601" spans="1:4" ht="15" customHeight="1" x14ac:dyDescent="0.4">
      <c r="A3601" s="11" t="s">
        <v>14459</v>
      </c>
      <c r="B3601" s="11" t="s">
        <v>14460</v>
      </c>
      <c r="C3601" s="11" t="s">
        <v>14461</v>
      </c>
      <c r="D3601" s="14" t="s">
        <v>14462</v>
      </c>
    </row>
    <row r="3602" spans="1:4" ht="15" customHeight="1" x14ac:dyDescent="0.4">
      <c r="A3602" s="11" t="s">
        <v>14463</v>
      </c>
      <c r="B3602" s="11" t="s">
        <v>14464</v>
      </c>
      <c r="C3602" s="11" t="s">
        <v>14465</v>
      </c>
      <c r="D3602" s="14" t="s">
        <v>14466</v>
      </c>
    </row>
    <row r="3603" spans="1:4" ht="15" customHeight="1" x14ac:dyDescent="0.4">
      <c r="A3603" s="11" t="s">
        <v>14467</v>
      </c>
      <c r="B3603" s="11" t="s">
        <v>14468</v>
      </c>
      <c r="C3603" s="11" t="s">
        <v>14469</v>
      </c>
      <c r="D3603" s="14" t="s">
        <v>14470</v>
      </c>
    </row>
    <row r="3604" spans="1:4" ht="15" customHeight="1" x14ac:dyDescent="0.4">
      <c r="A3604" s="11" t="s">
        <v>14471</v>
      </c>
      <c r="B3604" s="11" t="s">
        <v>14472</v>
      </c>
      <c r="C3604" s="11" t="s">
        <v>14473</v>
      </c>
      <c r="D3604" s="14" t="s">
        <v>14474</v>
      </c>
    </row>
    <row r="3605" spans="1:4" ht="15" customHeight="1" x14ac:dyDescent="0.4">
      <c r="A3605" s="11" t="s">
        <v>14475</v>
      </c>
      <c r="B3605" s="11" t="s">
        <v>14476</v>
      </c>
      <c r="C3605" s="11" t="s">
        <v>14477</v>
      </c>
      <c r="D3605" s="14" t="s">
        <v>14478</v>
      </c>
    </row>
    <row r="3606" spans="1:4" ht="15" customHeight="1" x14ac:dyDescent="0.4">
      <c r="A3606" s="11" t="s">
        <v>14479</v>
      </c>
      <c r="B3606" s="11" t="s">
        <v>14480</v>
      </c>
      <c r="C3606" s="11" t="s">
        <v>14481</v>
      </c>
      <c r="D3606" s="14" t="s">
        <v>14482</v>
      </c>
    </row>
    <row r="3607" spans="1:4" ht="15" customHeight="1" x14ac:dyDescent="0.4">
      <c r="A3607" s="11" t="s">
        <v>14483</v>
      </c>
      <c r="B3607" s="11" t="s">
        <v>14484</v>
      </c>
      <c r="C3607" s="11" t="s">
        <v>14485</v>
      </c>
      <c r="D3607" s="14" t="s">
        <v>14486</v>
      </c>
    </row>
    <row r="3608" spans="1:4" ht="15" customHeight="1" x14ac:dyDescent="0.4">
      <c r="A3608" s="11" t="s">
        <v>14487</v>
      </c>
      <c r="B3608" s="11" t="s">
        <v>14488</v>
      </c>
      <c r="C3608" s="11" t="s">
        <v>14489</v>
      </c>
      <c r="D3608" s="14" t="s">
        <v>14490</v>
      </c>
    </row>
    <row r="3609" spans="1:4" ht="15" customHeight="1" x14ac:dyDescent="0.4">
      <c r="A3609" s="11" t="s">
        <v>14491</v>
      </c>
      <c r="B3609" s="11" t="s">
        <v>14492</v>
      </c>
      <c r="C3609" s="11" t="s">
        <v>14493</v>
      </c>
      <c r="D3609" s="14" t="s">
        <v>14494</v>
      </c>
    </row>
    <row r="3610" spans="1:4" ht="15" customHeight="1" x14ac:dyDescent="0.4">
      <c r="A3610" s="11" t="s">
        <v>14495</v>
      </c>
      <c r="B3610" s="11" t="s">
        <v>14496</v>
      </c>
      <c r="C3610" s="11" t="s">
        <v>14497</v>
      </c>
      <c r="D3610" s="14" t="s">
        <v>14498</v>
      </c>
    </row>
    <row r="3611" spans="1:4" ht="15" customHeight="1" x14ac:dyDescent="0.4">
      <c r="A3611" s="11" t="s">
        <v>14499</v>
      </c>
      <c r="B3611" s="11" t="s">
        <v>14500</v>
      </c>
      <c r="C3611" s="11" t="s">
        <v>14501</v>
      </c>
      <c r="D3611" s="14" t="s">
        <v>14502</v>
      </c>
    </row>
    <row r="3612" spans="1:4" ht="15" customHeight="1" x14ac:dyDescent="0.4">
      <c r="A3612" s="11" t="s">
        <v>14503</v>
      </c>
      <c r="B3612" s="11" t="s">
        <v>14504</v>
      </c>
      <c r="C3612" s="11" t="s">
        <v>14505</v>
      </c>
      <c r="D3612" s="14" t="s">
        <v>14502</v>
      </c>
    </row>
    <row r="3613" spans="1:4" ht="15" customHeight="1" x14ac:dyDescent="0.4">
      <c r="A3613" s="11" t="s">
        <v>14506</v>
      </c>
      <c r="B3613" s="11" t="s">
        <v>14507</v>
      </c>
      <c r="C3613" s="11" t="s">
        <v>14508</v>
      </c>
      <c r="D3613" s="14" t="s">
        <v>14509</v>
      </c>
    </row>
    <row r="3614" spans="1:4" ht="15" customHeight="1" x14ac:dyDescent="0.4">
      <c r="A3614" s="11" t="s">
        <v>14510</v>
      </c>
      <c r="B3614" s="11" t="s">
        <v>14511</v>
      </c>
      <c r="C3614" s="11" t="s">
        <v>14512</v>
      </c>
      <c r="D3614" s="14" t="s">
        <v>14513</v>
      </c>
    </row>
    <row r="3615" spans="1:4" ht="15" customHeight="1" x14ac:dyDescent="0.4">
      <c r="A3615" s="11" t="s">
        <v>14514</v>
      </c>
      <c r="B3615" s="11" t="s">
        <v>14515</v>
      </c>
      <c r="C3615" s="11" t="s">
        <v>14516</v>
      </c>
      <c r="D3615" s="14" t="s">
        <v>14517</v>
      </c>
    </row>
    <row r="3616" spans="1:4" ht="15" customHeight="1" x14ac:dyDescent="0.4">
      <c r="A3616" s="11" t="s">
        <v>14518</v>
      </c>
      <c r="B3616" s="11" t="s">
        <v>14519</v>
      </c>
      <c r="C3616" s="11" t="s">
        <v>14520</v>
      </c>
      <c r="D3616" s="14" t="s">
        <v>14517</v>
      </c>
    </row>
    <row r="3617" spans="1:4" ht="15" customHeight="1" x14ac:dyDescent="0.4">
      <c r="A3617" s="11" t="s">
        <v>14521</v>
      </c>
      <c r="B3617" s="11" t="s">
        <v>14522</v>
      </c>
      <c r="C3617" s="11" t="s">
        <v>14523</v>
      </c>
      <c r="D3617" s="14" t="s">
        <v>14524</v>
      </c>
    </row>
    <row r="3618" spans="1:4" ht="15" customHeight="1" x14ac:dyDescent="0.4">
      <c r="A3618" s="11" t="s">
        <v>14525</v>
      </c>
      <c r="B3618" s="11" t="s">
        <v>14526</v>
      </c>
      <c r="C3618" s="11" t="s">
        <v>14527</v>
      </c>
      <c r="D3618" s="14" t="s">
        <v>14528</v>
      </c>
    </row>
    <row r="3619" spans="1:4" ht="15" customHeight="1" x14ac:dyDescent="0.4">
      <c r="A3619" s="11" t="s">
        <v>14529</v>
      </c>
      <c r="B3619" s="11" t="s">
        <v>14530</v>
      </c>
      <c r="C3619" s="11" t="s">
        <v>14531</v>
      </c>
      <c r="D3619" s="14" t="s">
        <v>14532</v>
      </c>
    </row>
    <row r="3620" spans="1:4" ht="15" customHeight="1" x14ac:dyDescent="0.4">
      <c r="A3620" s="11" t="s">
        <v>14533</v>
      </c>
      <c r="B3620" s="11" t="s">
        <v>14534</v>
      </c>
      <c r="C3620" s="11" t="s">
        <v>14535</v>
      </c>
      <c r="D3620" s="14" t="s">
        <v>14536</v>
      </c>
    </row>
    <row r="3621" spans="1:4" ht="15" customHeight="1" x14ac:dyDescent="0.4">
      <c r="A3621" s="11" t="s">
        <v>14537</v>
      </c>
      <c r="B3621" s="11" t="s">
        <v>14538</v>
      </c>
      <c r="C3621" s="11" t="s">
        <v>14539</v>
      </c>
      <c r="D3621" s="14" t="s">
        <v>14540</v>
      </c>
    </row>
    <row r="3622" spans="1:4" ht="15" customHeight="1" x14ac:dyDescent="0.4">
      <c r="A3622" s="11" t="s">
        <v>14541</v>
      </c>
      <c r="B3622" s="11" t="s">
        <v>14542</v>
      </c>
      <c r="C3622" s="11" t="s">
        <v>14543</v>
      </c>
      <c r="D3622" s="14" t="s">
        <v>14544</v>
      </c>
    </row>
    <row r="3623" spans="1:4" ht="15" customHeight="1" x14ac:dyDescent="0.4">
      <c r="A3623" s="11" t="s">
        <v>14545</v>
      </c>
      <c r="B3623" s="11" t="s">
        <v>14546</v>
      </c>
      <c r="C3623" s="11" t="s">
        <v>14547</v>
      </c>
      <c r="D3623" s="14" t="s">
        <v>14548</v>
      </c>
    </row>
    <row r="3624" spans="1:4" ht="15" customHeight="1" x14ac:dyDescent="0.4">
      <c r="A3624" s="11" t="s">
        <v>14549</v>
      </c>
      <c r="B3624" s="11" t="s">
        <v>14550</v>
      </c>
      <c r="C3624" s="11" t="s">
        <v>14551</v>
      </c>
      <c r="D3624" s="14" t="s">
        <v>14552</v>
      </c>
    </row>
    <row r="3625" spans="1:4" ht="15" customHeight="1" x14ac:dyDescent="0.4">
      <c r="A3625" s="11" t="s">
        <v>14553</v>
      </c>
      <c r="B3625" s="11" t="s">
        <v>14554</v>
      </c>
      <c r="C3625" s="11" t="s">
        <v>14555</v>
      </c>
      <c r="D3625" s="14" t="s">
        <v>14556</v>
      </c>
    </row>
    <row r="3626" spans="1:4" ht="15" customHeight="1" x14ac:dyDescent="0.4">
      <c r="A3626" s="11" t="s">
        <v>14557</v>
      </c>
      <c r="B3626" s="11" t="s">
        <v>14558</v>
      </c>
      <c r="C3626" s="11" t="s">
        <v>14559</v>
      </c>
      <c r="D3626" s="14" t="s">
        <v>14560</v>
      </c>
    </row>
    <row r="3627" spans="1:4" ht="15" customHeight="1" x14ac:dyDescent="0.4">
      <c r="A3627" s="11" t="s">
        <v>14561</v>
      </c>
      <c r="B3627" s="11" t="s">
        <v>14562</v>
      </c>
      <c r="C3627" s="11" t="s">
        <v>14563</v>
      </c>
      <c r="D3627" s="14" t="s">
        <v>14564</v>
      </c>
    </row>
    <row r="3628" spans="1:4" ht="15" customHeight="1" x14ac:dyDescent="0.4">
      <c r="A3628" s="11" t="s">
        <v>14565</v>
      </c>
      <c r="B3628" s="11" t="s">
        <v>14566</v>
      </c>
      <c r="C3628" s="11" t="s">
        <v>14567</v>
      </c>
      <c r="D3628" s="14" t="s">
        <v>14568</v>
      </c>
    </row>
    <row r="3629" spans="1:4" ht="15" customHeight="1" x14ac:dyDescent="0.4">
      <c r="A3629" s="11" t="s">
        <v>14569</v>
      </c>
      <c r="B3629" s="11" t="s">
        <v>14570</v>
      </c>
      <c r="C3629" s="11" t="s">
        <v>14571</v>
      </c>
      <c r="D3629" s="14" t="s">
        <v>14572</v>
      </c>
    </row>
    <row r="3630" spans="1:4" ht="15" customHeight="1" x14ac:dyDescent="0.4">
      <c r="A3630" s="11" t="s">
        <v>14573</v>
      </c>
      <c r="B3630" s="11" t="s">
        <v>14574</v>
      </c>
      <c r="C3630" s="11" t="s">
        <v>14575</v>
      </c>
      <c r="D3630" s="14" t="s">
        <v>14576</v>
      </c>
    </row>
    <row r="3631" spans="1:4" ht="15" customHeight="1" x14ac:dyDescent="0.4">
      <c r="A3631" s="11" t="s">
        <v>14577</v>
      </c>
      <c r="B3631" s="11" t="s">
        <v>14578</v>
      </c>
      <c r="C3631" s="11" t="s">
        <v>14579</v>
      </c>
      <c r="D3631" s="14" t="s">
        <v>14580</v>
      </c>
    </row>
    <row r="3632" spans="1:4" ht="15" customHeight="1" x14ac:dyDescent="0.4">
      <c r="A3632" s="11" t="s">
        <v>14581</v>
      </c>
      <c r="B3632" s="11" t="s">
        <v>14582</v>
      </c>
      <c r="C3632" s="11" t="s">
        <v>14583</v>
      </c>
      <c r="D3632" s="14" t="s">
        <v>14584</v>
      </c>
    </row>
    <row r="3633" spans="1:4" ht="15" customHeight="1" x14ac:dyDescent="0.4">
      <c r="A3633" s="11" t="s">
        <v>14585</v>
      </c>
      <c r="B3633" s="11" t="s">
        <v>14586</v>
      </c>
      <c r="C3633" s="11" t="s">
        <v>14587</v>
      </c>
      <c r="D3633" s="14" t="s">
        <v>14588</v>
      </c>
    </row>
    <row r="3634" spans="1:4" ht="15" customHeight="1" x14ac:dyDescent="0.4">
      <c r="A3634" s="11" t="s">
        <v>14589</v>
      </c>
      <c r="B3634" s="11" t="s">
        <v>14590</v>
      </c>
      <c r="C3634" s="11" t="s">
        <v>14591</v>
      </c>
      <c r="D3634" s="14" t="s">
        <v>14592</v>
      </c>
    </row>
    <row r="3635" spans="1:4" ht="15" customHeight="1" x14ac:dyDescent="0.4">
      <c r="A3635" s="11" t="s">
        <v>14593</v>
      </c>
      <c r="B3635" s="11" t="s">
        <v>14594</v>
      </c>
      <c r="C3635" s="11" t="s">
        <v>14595</v>
      </c>
      <c r="D3635" s="14" t="s">
        <v>14596</v>
      </c>
    </row>
    <row r="3636" spans="1:4" ht="15" customHeight="1" x14ac:dyDescent="0.4">
      <c r="A3636" s="11" t="s">
        <v>14597</v>
      </c>
      <c r="B3636" s="11" t="s">
        <v>14598</v>
      </c>
      <c r="C3636" s="11" t="s">
        <v>14599</v>
      </c>
      <c r="D3636" s="14" t="s">
        <v>14600</v>
      </c>
    </row>
    <row r="3637" spans="1:4" ht="15" customHeight="1" x14ac:dyDescent="0.4">
      <c r="A3637" s="11" t="s">
        <v>14601</v>
      </c>
      <c r="B3637" s="11" t="s">
        <v>14602</v>
      </c>
      <c r="C3637" s="11" t="s">
        <v>14603</v>
      </c>
      <c r="D3637" s="14" t="s">
        <v>14604</v>
      </c>
    </row>
    <row r="3638" spans="1:4" ht="15" customHeight="1" x14ac:dyDescent="0.4">
      <c r="A3638" s="11" t="s">
        <v>14605</v>
      </c>
      <c r="B3638" s="11" t="s">
        <v>14606</v>
      </c>
      <c r="C3638" s="11" t="s">
        <v>14607</v>
      </c>
      <c r="D3638" s="14" t="s">
        <v>14608</v>
      </c>
    </row>
    <row r="3639" spans="1:4" ht="15" customHeight="1" x14ac:dyDescent="0.4">
      <c r="A3639" s="11" t="s">
        <v>14609</v>
      </c>
      <c r="B3639" s="11" t="s">
        <v>14610</v>
      </c>
      <c r="C3639" s="11" t="s">
        <v>14611</v>
      </c>
      <c r="D3639" s="14" t="s">
        <v>14612</v>
      </c>
    </row>
    <row r="3640" spans="1:4" ht="15" customHeight="1" x14ac:dyDescent="0.4">
      <c r="A3640" s="11" t="s">
        <v>14613</v>
      </c>
      <c r="B3640" s="11" t="s">
        <v>14614</v>
      </c>
      <c r="C3640" s="11" t="s">
        <v>14615</v>
      </c>
      <c r="D3640" s="14" t="s">
        <v>14616</v>
      </c>
    </row>
    <row r="3641" spans="1:4" ht="15" customHeight="1" x14ac:dyDescent="0.4">
      <c r="A3641" s="11" t="s">
        <v>14617</v>
      </c>
      <c r="B3641" s="11" t="s">
        <v>14618</v>
      </c>
      <c r="C3641" s="11" t="s">
        <v>14619</v>
      </c>
      <c r="D3641" s="14" t="s">
        <v>14620</v>
      </c>
    </row>
    <row r="3642" spans="1:4" ht="15" customHeight="1" x14ac:dyDescent="0.4">
      <c r="A3642" s="11" t="s">
        <v>14621</v>
      </c>
      <c r="B3642" s="11" t="s">
        <v>14622</v>
      </c>
      <c r="C3642" s="11" t="s">
        <v>14623</v>
      </c>
      <c r="D3642" s="14" t="s">
        <v>14624</v>
      </c>
    </row>
    <row r="3643" spans="1:4" ht="15" customHeight="1" x14ac:dyDescent="0.4">
      <c r="A3643" s="11" t="s">
        <v>14625</v>
      </c>
      <c r="B3643" s="11" t="s">
        <v>14626</v>
      </c>
      <c r="C3643" s="11" t="s">
        <v>14627</v>
      </c>
      <c r="D3643" s="14" t="s">
        <v>14628</v>
      </c>
    </row>
    <row r="3644" spans="1:4" ht="15" customHeight="1" x14ac:dyDescent="0.4">
      <c r="A3644" s="11" t="s">
        <v>14629</v>
      </c>
      <c r="B3644" s="11" t="s">
        <v>14630</v>
      </c>
      <c r="C3644" s="11" t="s">
        <v>14631</v>
      </c>
      <c r="D3644" s="14" t="s">
        <v>14632</v>
      </c>
    </row>
    <row r="3645" spans="1:4" ht="15" customHeight="1" x14ac:dyDescent="0.4">
      <c r="A3645" s="11" t="s">
        <v>14633</v>
      </c>
      <c r="B3645" s="11" t="s">
        <v>14634</v>
      </c>
      <c r="C3645" s="11" t="s">
        <v>14635</v>
      </c>
      <c r="D3645" s="14" t="s">
        <v>14636</v>
      </c>
    </row>
    <row r="3646" spans="1:4" ht="15" customHeight="1" x14ac:dyDescent="0.4">
      <c r="A3646" s="11" t="s">
        <v>14637</v>
      </c>
      <c r="B3646" s="11" t="s">
        <v>14638</v>
      </c>
      <c r="C3646" s="11" t="s">
        <v>14639</v>
      </c>
      <c r="D3646" s="14" t="s">
        <v>14640</v>
      </c>
    </row>
    <row r="3647" spans="1:4" ht="15" customHeight="1" x14ac:dyDescent="0.4">
      <c r="A3647" s="11" t="s">
        <v>14641</v>
      </c>
      <c r="B3647" s="11" t="s">
        <v>14642</v>
      </c>
      <c r="C3647" s="11" t="s">
        <v>14643</v>
      </c>
      <c r="D3647" s="14" t="s">
        <v>14644</v>
      </c>
    </row>
    <row r="3648" spans="1:4" ht="15" customHeight="1" x14ac:dyDescent="0.4">
      <c r="A3648" s="11" t="s">
        <v>14645</v>
      </c>
      <c r="B3648" s="11" t="s">
        <v>14646</v>
      </c>
      <c r="C3648" s="11" t="s">
        <v>14647</v>
      </c>
      <c r="D3648" s="14" t="s">
        <v>14648</v>
      </c>
    </row>
    <row r="3649" spans="1:4" ht="15" customHeight="1" x14ac:dyDescent="0.4">
      <c r="A3649" s="11" t="s">
        <v>14649</v>
      </c>
      <c r="B3649" s="11" t="s">
        <v>14650</v>
      </c>
      <c r="C3649" s="11" t="s">
        <v>14651</v>
      </c>
      <c r="D3649" s="14" t="s">
        <v>14652</v>
      </c>
    </row>
    <row r="3650" spans="1:4" ht="15" customHeight="1" x14ac:dyDescent="0.4">
      <c r="A3650" s="11" t="s">
        <v>14653</v>
      </c>
      <c r="B3650" s="11" t="s">
        <v>14654</v>
      </c>
      <c r="C3650" s="11" t="s">
        <v>14655</v>
      </c>
      <c r="D3650" s="14" t="s">
        <v>14656</v>
      </c>
    </row>
    <row r="3651" spans="1:4" ht="15" customHeight="1" x14ac:dyDescent="0.4">
      <c r="A3651" s="11" t="s">
        <v>14657</v>
      </c>
      <c r="B3651" s="11" t="s">
        <v>14658</v>
      </c>
      <c r="C3651" s="11" t="s">
        <v>14659</v>
      </c>
      <c r="D3651" s="14" t="s">
        <v>14660</v>
      </c>
    </row>
    <row r="3652" spans="1:4" ht="15" customHeight="1" x14ac:dyDescent="0.4">
      <c r="A3652" s="11" t="s">
        <v>14661</v>
      </c>
      <c r="B3652" s="11" t="s">
        <v>14662</v>
      </c>
      <c r="C3652" s="11" t="s">
        <v>14663</v>
      </c>
      <c r="D3652" s="14" t="s">
        <v>14664</v>
      </c>
    </row>
    <row r="3653" spans="1:4" ht="15" customHeight="1" x14ac:dyDescent="0.4">
      <c r="A3653" s="11" t="s">
        <v>14665</v>
      </c>
      <c r="B3653" s="11" t="s">
        <v>14666</v>
      </c>
      <c r="C3653" s="11" t="s">
        <v>14667</v>
      </c>
      <c r="D3653" s="14" t="s">
        <v>14668</v>
      </c>
    </row>
    <row r="3654" spans="1:4" ht="15" customHeight="1" x14ac:dyDescent="0.4">
      <c r="A3654" s="11" t="s">
        <v>14669</v>
      </c>
      <c r="B3654" s="11" t="s">
        <v>14670</v>
      </c>
      <c r="C3654" s="11" t="s">
        <v>14671</v>
      </c>
      <c r="D3654" s="14" t="s">
        <v>14672</v>
      </c>
    </row>
    <row r="3655" spans="1:4" ht="15" customHeight="1" x14ac:dyDescent="0.4">
      <c r="A3655" s="11" t="s">
        <v>14673</v>
      </c>
      <c r="B3655" s="11" t="s">
        <v>14674</v>
      </c>
      <c r="C3655" s="11" t="s">
        <v>14675</v>
      </c>
      <c r="D3655" s="14" t="s">
        <v>14676</v>
      </c>
    </row>
    <row r="3656" spans="1:4" ht="15" customHeight="1" x14ac:dyDescent="0.4">
      <c r="A3656" s="11" t="s">
        <v>14677</v>
      </c>
      <c r="B3656" s="11" t="s">
        <v>14678</v>
      </c>
      <c r="C3656" s="11" t="s">
        <v>14679</v>
      </c>
      <c r="D3656" s="14" t="s">
        <v>14680</v>
      </c>
    </row>
    <row r="3657" spans="1:4" ht="15" customHeight="1" x14ac:dyDescent="0.4">
      <c r="A3657" s="11" t="s">
        <v>14681</v>
      </c>
      <c r="B3657" s="11" t="s">
        <v>14682</v>
      </c>
      <c r="C3657" s="11" t="s">
        <v>14683</v>
      </c>
      <c r="D3657" s="14" t="s">
        <v>14684</v>
      </c>
    </row>
    <row r="3658" spans="1:4" ht="15" customHeight="1" x14ac:dyDescent="0.4">
      <c r="A3658" s="11" t="s">
        <v>14685</v>
      </c>
      <c r="B3658" s="11" t="s">
        <v>14686</v>
      </c>
      <c r="C3658" s="11" t="s">
        <v>14687</v>
      </c>
      <c r="D3658" s="14" t="s">
        <v>14688</v>
      </c>
    </row>
    <row r="3659" spans="1:4" ht="15" customHeight="1" x14ac:dyDescent="0.4">
      <c r="A3659" s="11" t="s">
        <v>14689</v>
      </c>
      <c r="B3659" s="11" t="s">
        <v>14690</v>
      </c>
      <c r="C3659" s="11" t="s">
        <v>14691</v>
      </c>
      <c r="D3659" s="14" t="s">
        <v>14692</v>
      </c>
    </row>
    <row r="3660" spans="1:4" ht="15" customHeight="1" x14ac:dyDescent="0.4">
      <c r="A3660" s="11" t="s">
        <v>14693</v>
      </c>
      <c r="B3660" s="11" t="s">
        <v>14694</v>
      </c>
      <c r="C3660" s="11" t="s">
        <v>14695</v>
      </c>
      <c r="D3660" s="14" t="s">
        <v>14696</v>
      </c>
    </row>
    <row r="3661" spans="1:4" ht="15" customHeight="1" x14ac:dyDescent="0.4">
      <c r="A3661" s="11" t="s">
        <v>14697</v>
      </c>
      <c r="B3661" s="11" t="s">
        <v>14698</v>
      </c>
      <c r="C3661" s="11" t="s">
        <v>14699</v>
      </c>
      <c r="D3661" s="14" t="s">
        <v>14700</v>
      </c>
    </row>
    <row r="3662" spans="1:4" ht="15" customHeight="1" x14ac:dyDescent="0.4">
      <c r="A3662" s="11" t="s">
        <v>14701</v>
      </c>
      <c r="B3662" s="11" t="s">
        <v>14702</v>
      </c>
      <c r="C3662" s="11" t="s">
        <v>14703</v>
      </c>
      <c r="D3662" s="14" t="s">
        <v>14704</v>
      </c>
    </row>
    <row r="3663" spans="1:4" ht="15" customHeight="1" x14ac:dyDescent="0.4">
      <c r="A3663" s="11" t="s">
        <v>14705</v>
      </c>
      <c r="B3663" s="11" t="s">
        <v>14706</v>
      </c>
      <c r="C3663" s="11" t="s">
        <v>14707</v>
      </c>
      <c r="D3663" s="14" t="s">
        <v>14708</v>
      </c>
    </row>
    <row r="3664" spans="1:4" ht="15" customHeight="1" x14ac:dyDescent="0.4">
      <c r="A3664" s="11" t="s">
        <v>14709</v>
      </c>
      <c r="B3664" s="11" t="s">
        <v>14710</v>
      </c>
      <c r="C3664" s="11" t="s">
        <v>14711</v>
      </c>
      <c r="D3664" s="14" t="s">
        <v>14712</v>
      </c>
    </row>
    <row r="3665" spans="1:4" ht="15" customHeight="1" x14ac:dyDescent="0.4">
      <c r="A3665" s="11" t="s">
        <v>14713</v>
      </c>
      <c r="B3665" s="11" t="s">
        <v>14714</v>
      </c>
      <c r="C3665" s="11" t="s">
        <v>14715</v>
      </c>
      <c r="D3665" s="14" t="s">
        <v>14716</v>
      </c>
    </row>
    <row r="3666" spans="1:4" ht="15" customHeight="1" x14ac:dyDescent="0.4">
      <c r="A3666" s="11" t="s">
        <v>14717</v>
      </c>
      <c r="B3666" s="11" t="s">
        <v>14718</v>
      </c>
      <c r="C3666" s="11" t="s">
        <v>14719</v>
      </c>
      <c r="D3666" s="14" t="s">
        <v>14720</v>
      </c>
    </row>
    <row r="3667" spans="1:4" ht="15" customHeight="1" x14ac:dyDescent="0.4">
      <c r="A3667" s="11" t="s">
        <v>14721</v>
      </c>
      <c r="B3667" s="11" t="s">
        <v>14722</v>
      </c>
      <c r="C3667" s="11" t="s">
        <v>14723</v>
      </c>
      <c r="D3667" s="14" t="s">
        <v>14724</v>
      </c>
    </row>
    <row r="3668" spans="1:4" ht="15" customHeight="1" x14ac:dyDescent="0.4">
      <c r="A3668" s="11" t="s">
        <v>14725</v>
      </c>
      <c r="B3668" s="11" t="s">
        <v>14726</v>
      </c>
      <c r="C3668" s="11" t="s">
        <v>14727</v>
      </c>
      <c r="D3668" s="14" t="s">
        <v>14728</v>
      </c>
    </row>
    <row r="3669" spans="1:4" ht="15" customHeight="1" x14ac:dyDescent="0.4">
      <c r="A3669" s="11" t="s">
        <v>14729</v>
      </c>
      <c r="B3669" s="11" t="s">
        <v>14730</v>
      </c>
      <c r="C3669" s="11" t="s">
        <v>14731</v>
      </c>
      <c r="D3669" s="14" t="s">
        <v>14732</v>
      </c>
    </row>
    <row r="3670" spans="1:4" ht="15" customHeight="1" x14ac:dyDescent="0.4">
      <c r="A3670" s="11" t="s">
        <v>14733</v>
      </c>
      <c r="B3670" s="11" t="s">
        <v>14734</v>
      </c>
      <c r="C3670" s="11" t="s">
        <v>14735</v>
      </c>
      <c r="D3670" s="14" t="s">
        <v>14736</v>
      </c>
    </row>
    <row r="3671" spans="1:4" ht="15" customHeight="1" x14ac:dyDescent="0.4">
      <c r="A3671" s="11" t="s">
        <v>14737</v>
      </c>
      <c r="B3671" s="11" t="s">
        <v>14738</v>
      </c>
      <c r="C3671" s="11" t="s">
        <v>14739</v>
      </c>
      <c r="D3671" s="14" t="s">
        <v>14740</v>
      </c>
    </row>
    <row r="3672" spans="1:4" ht="15" customHeight="1" x14ac:dyDescent="0.4">
      <c r="A3672" s="11" t="s">
        <v>14741</v>
      </c>
      <c r="B3672" s="11" t="s">
        <v>14742</v>
      </c>
      <c r="C3672" s="11" t="s">
        <v>14743</v>
      </c>
      <c r="D3672" s="14" t="s">
        <v>14744</v>
      </c>
    </row>
    <row r="3673" spans="1:4" ht="15" customHeight="1" x14ac:dyDescent="0.4">
      <c r="A3673" s="11" t="s">
        <v>14745</v>
      </c>
      <c r="B3673" s="11" t="s">
        <v>14746</v>
      </c>
      <c r="C3673" s="11" t="s">
        <v>14747</v>
      </c>
      <c r="D3673" s="14" t="s">
        <v>14748</v>
      </c>
    </row>
    <row r="3674" spans="1:4" ht="15" customHeight="1" x14ac:dyDescent="0.4">
      <c r="A3674" s="11" t="s">
        <v>14749</v>
      </c>
      <c r="B3674" s="11" t="s">
        <v>14750</v>
      </c>
      <c r="C3674" s="11" t="s">
        <v>14751</v>
      </c>
      <c r="D3674" s="14" t="s">
        <v>14752</v>
      </c>
    </row>
    <row r="3675" spans="1:4" ht="15" customHeight="1" x14ac:dyDescent="0.4">
      <c r="A3675" s="11" t="s">
        <v>14753</v>
      </c>
      <c r="B3675" s="11" t="s">
        <v>14754</v>
      </c>
      <c r="C3675" s="11" t="s">
        <v>14755</v>
      </c>
      <c r="D3675" s="14" t="s">
        <v>14756</v>
      </c>
    </row>
    <row r="3676" spans="1:4" ht="15" customHeight="1" x14ac:dyDescent="0.4">
      <c r="A3676" s="11" t="s">
        <v>14757</v>
      </c>
      <c r="B3676" s="11" t="s">
        <v>14758</v>
      </c>
      <c r="C3676" s="11" t="s">
        <v>14759</v>
      </c>
      <c r="D3676" s="14" t="s">
        <v>14760</v>
      </c>
    </row>
    <row r="3677" spans="1:4" ht="15" customHeight="1" x14ac:dyDescent="0.4">
      <c r="A3677" s="11" t="s">
        <v>14761</v>
      </c>
      <c r="B3677" s="11" t="s">
        <v>14762</v>
      </c>
      <c r="C3677" s="11" t="s">
        <v>14763</v>
      </c>
      <c r="D3677" s="14" t="s">
        <v>14764</v>
      </c>
    </row>
    <row r="3678" spans="1:4" ht="15" customHeight="1" x14ac:dyDescent="0.4">
      <c r="A3678" s="11" t="s">
        <v>14765</v>
      </c>
      <c r="B3678" s="11" t="s">
        <v>14766</v>
      </c>
      <c r="C3678" s="11" t="s">
        <v>14767</v>
      </c>
      <c r="D3678" s="14" t="s">
        <v>14768</v>
      </c>
    </row>
    <row r="3679" spans="1:4" ht="15" customHeight="1" x14ac:dyDescent="0.4">
      <c r="A3679" s="11" t="s">
        <v>14769</v>
      </c>
      <c r="B3679" s="11" t="s">
        <v>14770</v>
      </c>
      <c r="C3679" s="11" t="s">
        <v>14771</v>
      </c>
      <c r="D3679" s="14" t="s">
        <v>14772</v>
      </c>
    </row>
    <row r="3680" spans="1:4" ht="15" customHeight="1" x14ac:dyDescent="0.4">
      <c r="A3680" s="11" t="s">
        <v>14773</v>
      </c>
      <c r="B3680" s="11" t="s">
        <v>14774</v>
      </c>
      <c r="C3680" s="11" t="s">
        <v>14775</v>
      </c>
      <c r="D3680" s="14" t="s">
        <v>14776</v>
      </c>
    </row>
    <row r="3681" spans="1:4" ht="15" customHeight="1" x14ac:dyDescent="0.4">
      <c r="A3681" s="11" t="s">
        <v>14777</v>
      </c>
      <c r="B3681" s="11" t="s">
        <v>14778</v>
      </c>
      <c r="C3681" s="11" t="s">
        <v>14779</v>
      </c>
      <c r="D3681" s="14" t="s">
        <v>14780</v>
      </c>
    </row>
    <row r="3682" spans="1:4" ht="15" customHeight="1" x14ac:dyDescent="0.4">
      <c r="A3682" s="11" t="s">
        <v>14781</v>
      </c>
      <c r="B3682" s="11" t="s">
        <v>14782</v>
      </c>
      <c r="C3682" s="11" t="s">
        <v>14783</v>
      </c>
      <c r="D3682" s="14" t="s">
        <v>14784</v>
      </c>
    </row>
    <row r="3683" spans="1:4" ht="15" customHeight="1" x14ac:dyDescent="0.4">
      <c r="A3683" s="11" t="s">
        <v>14785</v>
      </c>
      <c r="B3683" s="11" t="s">
        <v>14786</v>
      </c>
      <c r="C3683" s="11" t="s">
        <v>14787</v>
      </c>
      <c r="D3683" s="14" t="s">
        <v>14788</v>
      </c>
    </row>
    <row r="3684" spans="1:4" ht="15" customHeight="1" x14ac:dyDescent="0.4">
      <c r="A3684" s="11" t="s">
        <v>14789</v>
      </c>
      <c r="B3684" s="11" t="s">
        <v>14790</v>
      </c>
      <c r="C3684" s="11" t="s">
        <v>14791</v>
      </c>
      <c r="D3684" s="14" t="s">
        <v>14792</v>
      </c>
    </row>
    <row r="3685" spans="1:4" ht="15" customHeight="1" x14ac:dyDescent="0.4">
      <c r="A3685" s="11" t="s">
        <v>14793</v>
      </c>
      <c r="B3685" s="11" t="s">
        <v>14794</v>
      </c>
      <c r="C3685" s="11" t="s">
        <v>14795</v>
      </c>
      <c r="D3685" s="14" t="s">
        <v>14796</v>
      </c>
    </row>
    <row r="3686" spans="1:4" ht="15" customHeight="1" x14ac:dyDescent="0.4">
      <c r="A3686" s="11" t="s">
        <v>14797</v>
      </c>
      <c r="B3686" s="11" t="s">
        <v>14798</v>
      </c>
      <c r="C3686" s="11" t="s">
        <v>14799</v>
      </c>
      <c r="D3686" s="14" t="s">
        <v>14800</v>
      </c>
    </row>
    <row r="3687" spans="1:4" ht="15" customHeight="1" x14ac:dyDescent="0.4">
      <c r="A3687" s="11" t="s">
        <v>14801</v>
      </c>
      <c r="B3687" s="11" t="s">
        <v>14802</v>
      </c>
      <c r="C3687" s="11" t="s">
        <v>14803</v>
      </c>
      <c r="D3687" s="14" t="s">
        <v>14804</v>
      </c>
    </row>
    <row r="3688" spans="1:4" ht="15" customHeight="1" x14ac:dyDescent="0.4">
      <c r="A3688" s="11" t="s">
        <v>14805</v>
      </c>
      <c r="B3688" s="11" t="s">
        <v>14806</v>
      </c>
      <c r="C3688" s="11" t="s">
        <v>14807</v>
      </c>
      <c r="D3688" s="14" t="s">
        <v>14808</v>
      </c>
    </row>
    <row r="3689" spans="1:4" ht="15" customHeight="1" x14ac:dyDescent="0.4">
      <c r="A3689" s="11" t="s">
        <v>14809</v>
      </c>
      <c r="B3689" s="11" t="s">
        <v>14810</v>
      </c>
      <c r="C3689" s="11" t="s">
        <v>14811</v>
      </c>
      <c r="D3689" s="14" t="s">
        <v>14812</v>
      </c>
    </row>
    <row r="3690" spans="1:4" ht="15" customHeight="1" x14ac:dyDescent="0.4">
      <c r="A3690" s="11" t="s">
        <v>14813</v>
      </c>
      <c r="B3690" s="11" t="s">
        <v>14814</v>
      </c>
      <c r="C3690" s="11" t="s">
        <v>14815</v>
      </c>
      <c r="D3690" s="14" t="s">
        <v>14816</v>
      </c>
    </row>
    <row r="3691" spans="1:4" ht="15" customHeight="1" x14ac:dyDescent="0.4">
      <c r="A3691" s="11" t="s">
        <v>14817</v>
      </c>
      <c r="B3691" s="11" t="s">
        <v>14818</v>
      </c>
      <c r="C3691" s="11" t="s">
        <v>14819</v>
      </c>
      <c r="D3691" s="14" t="s">
        <v>14820</v>
      </c>
    </row>
    <row r="3692" spans="1:4" ht="15" customHeight="1" x14ac:dyDescent="0.4">
      <c r="A3692" s="11" t="s">
        <v>14821</v>
      </c>
      <c r="B3692" s="11" t="s">
        <v>14822</v>
      </c>
      <c r="C3692" s="11" t="s">
        <v>14823</v>
      </c>
      <c r="D3692" s="14" t="s">
        <v>14824</v>
      </c>
    </row>
    <row r="3693" spans="1:4" ht="15" customHeight="1" x14ac:dyDescent="0.4">
      <c r="A3693" s="11" t="s">
        <v>14825</v>
      </c>
      <c r="B3693" s="11" t="s">
        <v>14826</v>
      </c>
      <c r="C3693" s="11" t="s">
        <v>14827</v>
      </c>
      <c r="D3693" s="14" t="s">
        <v>14828</v>
      </c>
    </row>
    <row r="3694" spans="1:4" ht="15" customHeight="1" x14ac:dyDescent="0.4">
      <c r="A3694" s="11" t="s">
        <v>14829</v>
      </c>
      <c r="B3694" s="11" t="s">
        <v>14830</v>
      </c>
      <c r="C3694" s="11" t="s">
        <v>14831</v>
      </c>
      <c r="D3694" s="14" t="s">
        <v>14832</v>
      </c>
    </row>
    <row r="3695" spans="1:4" ht="15" customHeight="1" x14ac:dyDescent="0.4">
      <c r="A3695" s="11" t="s">
        <v>14833</v>
      </c>
      <c r="B3695" s="11" t="s">
        <v>14834</v>
      </c>
      <c r="C3695" s="11" t="s">
        <v>14835</v>
      </c>
      <c r="D3695" s="14" t="s">
        <v>14836</v>
      </c>
    </row>
    <row r="3696" spans="1:4" ht="15" customHeight="1" x14ac:dyDescent="0.4">
      <c r="A3696" s="11" t="s">
        <v>14837</v>
      </c>
      <c r="B3696" s="11" t="s">
        <v>14838</v>
      </c>
      <c r="C3696" s="11" t="s">
        <v>14839</v>
      </c>
      <c r="D3696" s="14" t="s">
        <v>14840</v>
      </c>
    </row>
    <row r="3697" spans="1:4" ht="15" customHeight="1" x14ac:dyDescent="0.4">
      <c r="A3697" s="11" t="s">
        <v>14841</v>
      </c>
      <c r="B3697" s="11" t="s">
        <v>14842</v>
      </c>
      <c r="C3697" s="11" t="s">
        <v>14843</v>
      </c>
      <c r="D3697" s="14" t="s">
        <v>14844</v>
      </c>
    </row>
    <row r="3698" spans="1:4" ht="15" customHeight="1" x14ac:dyDescent="0.4">
      <c r="A3698" s="11" t="s">
        <v>14845</v>
      </c>
      <c r="B3698" s="11" t="s">
        <v>14846</v>
      </c>
      <c r="C3698" s="11" t="s">
        <v>14847</v>
      </c>
      <c r="D3698" s="14" t="s">
        <v>14848</v>
      </c>
    </row>
    <row r="3699" spans="1:4" ht="15" customHeight="1" x14ac:dyDescent="0.4">
      <c r="A3699" s="11" t="s">
        <v>14849</v>
      </c>
      <c r="B3699" s="11" t="s">
        <v>14850</v>
      </c>
      <c r="C3699" s="11" t="s">
        <v>14851</v>
      </c>
      <c r="D3699" s="14" t="s">
        <v>14852</v>
      </c>
    </row>
    <row r="3700" spans="1:4" ht="15" customHeight="1" x14ac:dyDescent="0.4">
      <c r="A3700" s="11" t="s">
        <v>14853</v>
      </c>
      <c r="B3700" s="11" t="s">
        <v>14854</v>
      </c>
      <c r="C3700" s="11" t="s">
        <v>14855</v>
      </c>
      <c r="D3700" s="14" t="s">
        <v>14856</v>
      </c>
    </row>
    <row r="3701" spans="1:4" ht="15" customHeight="1" x14ac:dyDescent="0.4">
      <c r="A3701" s="11" t="s">
        <v>14857</v>
      </c>
      <c r="B3701" s="11" t="s">
        <v>14858</v>
      </c>
      <c r="C3701" s="11" t="s">
        <v>14859</v>
      </c>
      <c r="D3701" s="14" t="s">
        <v>14860</v>
      </c>
    </row>
    <row r="3702" spans="1:4" ht="15" customHeight="1" x14ac:dyDescent="0.4">
      <c r="A3702" s="11" t="s">
        <v>14861</v>
      </c>
      <c r="B3702" s="11" t="s">
        <v>14862</v>
      </c>
      <c r="C3702" s="11" t="s">
        <v>14863</v>
      </c>
      <c r="D3702" s="14" t="s">
        <v>14864</v>
      </c>
    </row>
    <row r="3703" spans="1:4" ht="15" customHeight="1" x14ac:dyDescent="0.4">
      <c r="A3703" s="11" t="s">
        <v>14865</v>
      </c>
      <c r="B3703" s="11" t="s">
        <v>14866</v>
      </c>
      <c r="C3703" s="11" t="s">
        <v>14867</v>
      </c>
      <c r="D3703" s="14" t="s">
        <v>14868</v>
      </c>
    </row>
    <row r="3704" spans="1:4" ht="15" customHeight="1" x14ac:dyDescent="0.4">
      <c r="A3704" s="11" t="s">
        <v>14869</v>
      </c>
      <c r="B3704" s="11" t="s">
        <v>14870</v>
      </c>
      <c r="C3704" s="11" t="s">
        <v>14871</v>
      </c>
      <c r="D3704" s="14" t="s">
        <v>14872</v>
      </c>
    </row>
    <row r="3705" spans="1:4" ht="15" customHeight="1" x14ac:dyDescent="0.4">
      <c r="A3705" s="11" t="s">
        <v>14873</v>
      </c>
      <c r="B3705" s="11" t="s">
        <v>14874</v>
      </c>
      <c r="C3705" s="11" t="s">
        <v>14875</v>
      </c>
      <c r="D3705" s="14" t="s">
        <v>14876</v>
      </c>
    </row>
    <row r="3706" spans="1:4" ht="15" customHeight="1" x14ac:dyDescent="0.4">
      <c r="A3706" s="11" t="s">
        <v>14877</v>
      </c>
      <c r="B3706" s="11" t="s">
        <v>14878</v>
      </c>
      <c r="C3706" s="11" t="s">
        <v>14879</v>
      </c>
      <c r="D3706" s="14" t="s">
        <v>14880</v>
      </c>
    </row>
    <row r="3707" spans="1:4" ht="15" customHeight="1" x14ac:dyDescent="0.4">
      <c r="A3707" s="11" t="s">
        <v>14881</v>
      </c>
      <c r="B3707" s="11" t="s">
        <v>14882</v>
      </c>
      <c r="C3707" s="11" t="s">
        <v>14883</v>
      </c>
      <c r="D3707" s="14" t="s">
        <v>14884</v>
      </c>
    </row>
    <row r="3708" spans="1:4" ht="15" customHeight="1" x14ac:dyDescent="0.4">
      <c r="A3708" s="11" t="s">
        <v>14885</v>
      </c>
      <c r="B3708" s="11" t="s">
        <v>14886</v>
      </c>
      <c r="C3708" s="11" t="s">
        <v>14887</v>
      </c>
      <c r="D3708" s="14" t="s">
        <v>14888</v>
      </c>
    </row>
    <row r="3709" spans="1:4" ht="15" customHeight="1" x14ac:dyDescent="0.4">
      <c r="A3709" s="11" t="s">
        <v>14889</v>
      </c>
      <c r="B3709" s="11" t="s">
        <v>14890</v>
      </c>
      <c r="C3709" s="11" t="s">
        <v>14891</v>
      </c>
      <c r="D3709" s="14" t="s">
        <v>14892</v>
      </c>
    </row>
    <row r="3710" spans="1:4" ht="15" customHeight="1" x14ac:dyDescent="0.4">
      <c r="A3710" s="11" t="s">
        <v>14893</v>
      </c>
      <c r="B3710" s="11" t="s">
        <v>14894</v>
      </c>
      <c r="C3710" s="11" t="s">
        <v>14895</v>
      </c>
      <c r="D3710" s="14" t="s">
        <v>14892</v>
      </c>
    </row>
    <row r="3711" spans="1:4" ht="15" customHeight="1" x14ac:dyDescent="0.4">
      <c r="A3711" s="11" t="s">
        <v>14896</v>
      </c>
      <c r="B3711" s="11" t="s">
        <v>14897</v>
      </c>
      <c r="C3711" s="11" t="s">
        <v>14898</v>
      </c>
      <c r="D3711" s="14" t="s">
        <v>14899</v>
      </c>
    </row>
    <row r="3712" spans="1:4" ht="15" customHeight="1" x14ac:dyDescent="0.4">
      <c r="A3712" s="11" t="s">
        <v>14900</v>
      </c>
      <c r="B3712" s="11" t="s">
        <v>14901</v>
      </c>
      <c r="C3712" s="11" t="s">
        <v>14902</v>
      </c>
      <c r="D3712" s="14" t="s">
        <v>14903</v>
      </c>
    </row>
    <row r="3713" spans="1:4" ht="15" customHeight="1" x14ac:dyDescent="0.4">
      <c r="A3713" s="11" t="s">
        <v>14904</v>
      </c>
      <c r="B3713" s="11" t="s">
        <v>14905</v>
      </c>
      <c r="C3713" s="11" t="s">
        <v>14906</v>
      </c>
      <c r="D3713" s="14" t="s">
        <v>14907</v>
      </c>
    </row>
    <row r="3714" spans="1:4" ht="15" customHeight="1" x14ac:dyDescent="0.4">
      <c r="A3714" s="11" t="s">
        <v>14908</v>
      </c>
      <c r="B3714" s="11" t="s">
        <v>14909</v>
      </c>
      <c r="C3714" s="11" t="s">
        <v>14910</v>
      </c>
      <c r="D3714" s="14" t="s">
        <v>14911</v>
      </c>
    </row>
    <row r="3715" spans="1:4" ht="15" customHeight="1" x14ac:dyDescent="0.4">
      <c r="A3715" s="11" t="s">
        <v>14912</v>
      </c>
      <c r="B3715" s="11" t="s">
        <v>14913</v>
      </c>
      <c r="C3715" s="11" t="s">
        <v>14914</v>
      </c>
      <c r="D3715" s="14" t="s">
        <v>14915</v>
      </c>
    </row>
    <row r="3716" spans="1:4" ht="15" customHeight="1" x14ac:dyDescent="0.4">
      <c r="A3716" s="11" t="s">
        <v>14916</v>
      </c>
      <c r="B3716" s="11" t="s">
        <v>14917</v>
      </c>
      <c r="C3716" s="11" t="s">
        <v>14918</v>
      </c>
      <c r="D3716" s="14" t="s">
        <v>14919</v>
      </c>
    </row>
    <row r="3717" spans="1:4" ht="15" customHeight="1" x14ac:dyDescent="0.4">
      <c r="A3717" s="11" t="s">
        <v>14920</v>
      </c>
      <c r="B3717" s="11" t="s">
        <v>14921</v>
      </c>
      <c r="C3717" s="11" t="s">
        <v>14922</v>
      </c>
      <c r="D3717" s="14" t="s">
        <v>14923</v>
      </c>
    </row>
    <row r="3718" spans="1:4" ht="15" customHeight="1" x14ac:dyDescent="0.4">
      <c r="A3718" s="11" t="s">
        <v>14924</v>
      </c>
      <c r="B3718" s="11" t="s">
        <v>14925</v>
      </c>
      <c r="C3718" s="11" t="s">
        <v>14926</v>
      </c>
      <c r="D3718" s="14" t="s">
        <v>14927</v>
      </c>
    </row>
    <row r="3719" spans="1:4" ht="15" customHeight="1" x14ac:dyDescent="0.4">
      <c r="A3719" s="11" t="s">
        <v>14928</v>
      </c>
      <c r="B3719" s="11" t="s">
        <v>14929</v>
      </c>
      <c r="C3719" s="11" t="s">
        <v>14930</v>
      </c>
      <c r="D3719" s="14" t="s">
        <v>14931</v>
      </c>
    </row>
    <row r="3720" spans="1:4" ht="15" customHeight="1" x14ac:dyDescent="0.4">
      <c r="A3720" s="11" t="s">
        <v>14932</v>
      </c>
      <c r="B3720" s="11" t="s">
        <v>14933</v>
      </c>
      <c r="C3720" s="11" t="s">
        <v>14934</v>
      </c>
      <c r="D3720" s="14" t="s">
        <v>14935</v>
      </c>
    </row>
    <row r="3721" spans="1:4" ht="15" customHeight="1" x14ac:dyDescent="0.4">
      <c r="A3721" s="11" t="s">
        <v>14936</v>
      </c>
      <c r="B3721" s="11" t="s">
        <v>14937</v>
      </c>
      <c r="C3721" s="11" t="s">
        <v>14938</v>
      </c>
      <c r="D3721" s="14" t="s">
        <v>14939</v>
      </c>
    </row>
    <row r="3722" spans="1:4" ht="15" customHeight="1" x14ac:dyDescent="0.4">
      <c r="A3722" s="11" t="s">
        <v>14940</v>
      </c>
      <c r="B3722" s="11" t="s">
        <v>14941</v>
      </c>
      <c r="C3722" s="11" t="s">
        <v>14942</v>
      </c>
      <c r="D3722" s="14" t="s">
        <v>14943</v>
      </c>
    </row>
    <row r="3723" spans="1:4" ht="15" customHeight="1" x14ac:dyDescent="0.4">
      <c r="A3723" s="11" t="s">
        <v>14944</v>
      </c>
      <c r="B3723" s="11" t="s">
        <v>14945</v>
      </c>
      <c r="C3723" s="11" t="s">
        <v>14946</v>
      </c>
      <c r="D3723" s="14" t="s">
        <v>14947</v>
      </c>
    </row>
    <row r="3724" spans="1:4" ht="15" customHeight="1" x14ac:dyDescent="0.4">
      <c r="A3724" s="11" t="s">
        <v>14948</v>
      </c>
      <c r="B3724" s="11" t="s">
        <v>14949</v>
      </c>
      <c r="C3724" s="11" t="s">
        <v>14950</v>
      </c>
      <c r="D3724" s="14" t="s">
        <v>14951</v>
      </c>
    </row>
    <row r="3725" spans="1:4" ht="15" customHeight="1" x14ac:dyDescent="0.4">
      <c r="A3725" s="11" t="s">
        <v>14952</v>
      </c>
      <c r="B3725" s="11" t="s">
        <v>14953</v>
      </c>
      <c r="C3725" s="11" t="s">
        <v>14954</v>
      </c>
      <c r="D3725" s="14" t="s">
        <v>14955</v>
      </c>
    </row>
    <row r="3726" spans="1:4" ht="15" customHeight="1" x14ac:dyDescent="0.4">
      <c r="A3726" s="11" t="s">
        <v>14956</v>
      </c>
      <c r="B3726" s="11" t="s">
        <v>14957</v>
      </c>
      <c r="C3726" s="11" t="s">
        <v>14958</v>
      </c>
      <c r="D3726" s="14" t="s">
        <v>14959</v>
      </c>
    </row>
    <row r="3727" spans="1:4" ht="15" customHeight="1" x14ac:dyDescent="0.4">
      <c r="A3727" s="11" t="s">
        <v>14960</v>
      </c>
      <c r="B3727" s="11" t="s">
        <v>14961</v>
      </c>
      <c r="C3727" s="11" t="s">
        <v>14962</v>
      </c>
      <c r="D3727" s="14" t="s">
        <v>14963</v>
      </c>
    </row>
    <row r="3728" spans="1:4" ht="15" customHeight="1" x14ac:dyDescent="0.4">
      <c r="A3728" s="11" t="s">
        <v>14964</v>
      </c>
      <c r="B3728" s="11" t="s">
        <v>14965</v>
      </c>
      <c r="C3728" s="11" t="s">
        <v>14966</v>
      </c>
      <c r="D3728" s="14" t="s">
        <v>14967</v>
      </c>
    </row>
    <row r="3729" spans="1:4" ht="15" customHeight="1" x14ac:dyDescent="0.4">
      <c r="A3729" s="11" t="s">
        <v>14968</v>
      </c>
      <c r="B3729" s="11" t="s">
        <v>14969</v>
      </c>
      <c r="C3729" s="11" t="s">
        <v>14970</v>
      </c>
      <c r="D3729" s="14" t="s">
        <v>14971</v>
      </c>
    </row>
    <row r="3730" spans="1:4" ht="15" customHeight="1" x14ac:dyDescent="0.4">
      <c r="A3730" s="11" t="s">
        <v>14972</v>
      </c>
      <c r="B3730" s="11" t="s">
        <v>14973</v>
      </c>
      <c r="C3730" s="11" t="s">
        <v>14974</v>
      </c>
      <c r="D3730" s="14" t="s">
        <v>14975</v>
      </c>
    </row>
    <row r="3731" spans="1:4" ht="15" customHeight="1" x14ac:dyDescent="0.4">
      <c r="A3731" s="11" t="s">
        <v>14976</v>
      </c>
      <c r="B3731" s="11" t="s">
        <v>14977</v>
      </c>
      <c r="C3731" s="11" t="s">
        <v>14978</v>
      </c>
      <c r="D3731" s="14" t="s">
        <v>14979</v>
      </c>
    </row>
    <row r="3732" spans="1:4" ht="15" customHeight="1" x14ac:dyDescent="0.4">
      <c r="A3732" s="11" t="s">
        <v>14980</v>
      </c>
      <c r="B3732" s="11" t="s">
        <v>14981</v>
      </c>
      <c r="C3732" s="11" t="s">
        <v>14982</v>
      </c>
      <c r="D3732" s="14" t="s">
        <v>14983</v>
      </c>
    </row>
    <row r="3733" spans="1:4" ht="15" customHeight="1" x14ac:dyDescent="0.4">
      <c r="A3733" s="11" t="s">
        <v>14984</v>
      </c>
      <c r="B3733" s="11" t="s">
        <v>14985</v>
      </c>
      <c r="C3733" s="11" t="s">
        <v>14986</v>
      </c>
      <c r="D3733" s="14" t="s">
        <v>14987</v>
      </c>
    </row>
    <row r="3734" spans="1:4" ht="15" customHeight="1" x14ac:dyDescent="0.4">
      <c r="A3734" s="11" t="s">
        <v>14988</v>
      </c>
      <c r="B3734" s="11" t="s">
        <v>14989</v>
      </c>
      <c r="C3734" s="11" t="s">
        <v>14990</v>
      </c>
      <c r="D3734" s="14" t="s">
        <v>14991</v>
      </c>
    </row>
    <row r="3735" spans="1:4" ht="15" customHeight="1" x14ac:dyDescent="0.4">
      <c r="A3735" s="11" t="s">
        <v>14992</v>
      </c>
      <c r="B3735" s="11" t="s">
        <v>14993</v>
      </c>
      <c r="C3735" s="11" t="s">
        <v>14994</v>
      </c>
      <c r="D3735" s="14" t="s">
        <v>14995</v>
      </c>
    </row>
    <row r="3736" spans="1:4" ht="15" customHeight="1" x14ac:dyDescent="0.4">
      <c r="A3736" s="11" t="s">
        <v>14996</v>
      </c>
      <c r="B3736" s="11" t="s">
        <v>14997</v>
      </c>
      <c r="C3736" s="11" t="s">
        <v>14998</v>
      </c>
      <c r="D3736" s="14" t="s">
        <v>14999</v>
      </c>
    </row>
    <row r="3737" spans="1:4" ht="15" customHeight="1" x14ac:dyDescent="0.4">
      <c r="A3737" s="11" t="s">
        <v>15000</v>
      </c>
      <c r="B3737" s="11" t="s">
        <v>15001</v>
      </c>
      <c r="C3737" s="11" t="s">
        <v>15002</v>
      </c>
      <c r="D3737" s="14" t="s">
        <v>15003</v>
      </c>
    </row>
    <row r="3738" spans="1:4" ht="15" customHeight="1" x14ac:dyDescent="0.4">
      <c r="A3738" s="11" t="s">
        <v>15004</v>
      </c>
      <c r="B3738" s="11" t="s">
        <v>15005</v>
      </c>
      <c r="C3738" s="11" t="s">
        <v>15006</v>
      </c>
      <c r="D3738" s="14" t="s">
        <v>15007</v>
      </c>
    </row>
    <row r="3739" spans="1:4" ht="15" customHeight="1" x14ac:dyDescent="0.4">
      <c r="A3739" s="11" t="s">
        <v>15008</v>
      </c>
      <c r="B3739" s="11" t="s">
        <v>15009</v>
      </c>
      <c r="C3739" s="11" t="s">
        <v>15010</v>
      </c>
      <c r="D3739" s="14" t="s">
        <v>15011</v>
      </c>
    </row>
    <row r="3740" spans="1:4" ht="15" customHeight="1" x14ac:dyDescent="0.4">
      <c r="A3740" s="11" t="s">
        <v>15012</v>
      </c>
      <c r="B3740" s="11" t="s">
        <v>15013</v>
      </c>
      <c r="C3740" s="11" t="s">
        <v>15014</v>
      </c>
      <c r="D3740" s="14" t="s">
        <v>15015</v>
      </c>
    </row>
    <row r="3741" spans="1:4" ht="15" customHeight="1" x14ac:dyDescent="0.4">
      <c r="A3741" s="11" t="s">
        <v>15016</v>
      </c>
      <c r="B3741" s="11" t="s">
        <v>15017</v>
      </c>
      <c r="C3741" s="11" t="s">
        <v>15018</v>
      </c>
      <c r="D3741" s="14" t="s">
        <v>15019</v>
      </c>
    </row>
    <row r="3742" spans="1:4" ht="15" customHeight="1" x14ac:dyDescent="0.4">
      <c r="A3742" s="11" t="s">
        <v>15020</v>
      </c>
      <c r="B3742" s="11" t="s">
        <v>15021</v>
      </c>
      <c r="C3742" s="11" t="s">
        <v>15022</v>
      </c>
      <c r="D3742" s="14" t="s">
        <v>15023</v>
      </c>
    </row>
    <row r="3743" spans="1:4" ht="15" customHeight="1" x14ac:dyDescent="0.4">
      <c r="A3743" s="11" t="s">
        <v>15024</v>
      </c>
      <c r="B3743" s="11" t="s">
        <v>15025</v>
      </c>
      <c r="C3743" s="11" t="s">
        <v>15026</v>
      </c>
      <c r="D3743" s="14" t="s">
        <v>15027</v>
      </c>
    </row>
    <row r="3744" spans="1:4" ht="15" customHeight="1" x14ac:dyDescent="0.4">
      <c r="A3744" s="11" t="s">
        <v>15028</v>
      </c>
      <c r="B3744" s="11" t="s">
        <v>15029</v>
      </c>
      <c r="C3744" s="11" t="s">
        <v>15030</v>
      </c>
      <c r="D3744" s="14" t="s">
        <v>15027</v>
      </c>
    </row>
    <row r="3745" spans="1:4" ht="15" customHeight="1" x14ac:dyDescent="0.4">
      <c r="A3745" s="11" t="s">
        <v>15031</v>
      </c>
      <c r="B3745" s="11" t="s">
        <v>15032</v>
      </c>
      <c r="C3745" s="11" t="s">
        <v>15033</v>
      </c>
      <c r="D3745" s="14" t="s">
        <v>15034</v>
      </c>
    </row>
    <row r="3746" spans="1:4" ht="15" customHeight="1" x14ac:dyDescent="0.4">
      <c r="A3746" s="11" t="s">
        <v>15035</v>
      </c>
      <c r="B3746" s="11" t="s">
        <v>15036</v>
      </c>
      <c r="C3746" s="11" t="s">
        <v>15037</v>
      </c>
      <c r="D3746" s="14" t="s">
        <v>15038</v>
      </c>
    </row>
    <row r="3747" spans="1:4" ht="15" customHeight="1" x14ac:dyDescent="0.4">
      <c r="A3747" s="11" t="s">
        <v>15039</v>
      </c>
      <c r="B3747" s="11" t="s">
        <v>15040</v>
      </c>
      <c r="C3747" s="11" t="s">
        <v>15041</v>
      </c>
      <c r="D3747" s="14" t="s">
        <v>15038</v>
      </c>
    </row>
    <row r="3748" spans="1:4" ht="15" customHeight="1" x14ac:dyDescent="0.4">
      <c r="A3748" s="11" t="s">
        <v>15042</v>
      </c>
      <c r="B3748" s="11" t="s">
        <v>15043</v>
      </c>
      <c r="C3748" s="11" t="s">
        <v>15044</v>
      </c>
      <c r="D3748" s="14" t="s">
        <v>15045</v>
      </c>
    </row>
    <row r="3749" spans="1:4" ht="15" customHeight="1" x14ac:dyDescent="0.4">
      <c r="A3749" s="11" t="s">
        <v>15046</v>
      </c>
      <c r="B3749" s="11" t="s">
        <v>15047</v>
      </c>
      <c r="C3749" s="11" t="s">
        <v>15048</v>
      </c>
      <c r="D3749" s="14" t="s">
        <v>15049</v>
      </c>
    </row>
    <row r="3750" spans="1:4" ht="15" customHeight="1" x14ac:dyDescent="0.4">
      <c r="A3750" s="11" t="s">
        <v>15050</v>
      </c>
      <c r="B3750" s="11" t="s">
        <v>15051</v>
      </c>
      <c r="C3750" s="11" t="s">
        <v>15052</v>
      </c>
      <c r="D3750" s="14" t="s">
        <v>15053</v>
      </c>
    </row>
    <row r="3751" spans="1:4" ht="15" customHeight="1" x14ac:dyDescent="0.4">
      <c r="A3751" s="11" t="s">
        <v>15054</v>
      </c>
      <c r="B3751" s="11" t="s">
        <v>15055</v>
      </c>
      <c r="C3751" s="11" t="s">
        <v>15056</v>
      </c>
      <c r="D3751" s="14" t="s">
        <v>15057</v>
      </c>
    </row>
    <row r="3752" spans="1:4" ht="15" customHeight="1" x14ac:dyDescent="0.4">
      <c r="A3752" s="11" t="s">
        <v>15058</v>
      </c>
      <c r="B3752" s="11" t="s">
        <v>15059</v>
      </c>
      <c r="C3752" s="11" t="s">
        <v>15060</v>
      </c>
      <c r="D3752" s="14" t="s">
        <v>15061</v>
      </c>
    </row>
    <row r="3753" spans="1:4" ht="15" customHeight="1" x14ac:dyDescent="0.4">
      <c r="A3753" s="11" t="s">
        <v>15062</v>
      </c>
      <c r="B3753" s="11" t="s">
        <v>15063</v>
      </c>
      <c r="C3753" s="11" t="s">
        <v>15064</v>
      </c>
      <c r="D3753" s="14" t="s">
        <v>15065</v>
      </c>
    </row>
    <row r="3754" spans="1:4" ht="15" customHeight="1" x14ac:dyDescent="0.4">
      <c r="A3754" s="11" t="s">
        <v>15066</v>
      </c>
      <c r="B3754" s="11" t="s">
        <v>15067</v>
      </c>
      <c r="C3754" s="11" t="s">
        <v>15068</v>
      </c>
      <c r="D3754" s="14" t="s">
        <v>15069</v>
      </c>
    </row>
    <row r="3755" spans="1:4" ht="15" customHeight="1" x14ac:dyDescent="0.4">
      <c r="A3755" s="11" t="s">
        <v>15070</v>
      </c>
      <c r="B3755" s="11" t="s">
        <v>15071</v>
      </c>
      <c r="C3755" s="11" t="s">
        <v>15072</v>
      </c>
      <c r="D3755" s="14" t="s">
        <v>15073</v>
      </c>
    </row>
    <row r="3756" spans="1:4" ht="15" customHeight="1" x14ac:dyDescent="0.4">
      <c r="A3756" s="11" t="s">
        <v>15074</v>
      </c>
      <c r="B3756" s="11" t="s">
        <v>15075</v>
      </c>
      <c r="C3756" s="11" t="s">
        <v>15076</v>
      </c>
      <c r="D3756" s="14" t="s">
        <v>15077</v>
      </c>
    </row>
    <row r="3757" spans="1:4" ht="15" customHeight="1" x14ac:dyDescent="0.4">
      <c r="A3757" s="11" t="s">
        <v>15078</v>
      </c>
      <c r="B3757" s="11" t="s">
        <v>15079</v>
      </c>
      <c r="C3757" s="11" t="s">
        <v>15080</v>
      </c>
      <c r="D3757" s="14" t="s">
        <v>15081</v>
      </c>
    </row>
    <row r="3758" spans="1:4" ht="15" customHeight="1" x14ac:dyDescent="0.4">
      <c r="A3758" s="11" t="s">
        <v>15082</v>
      </c>
      <c r="B3758" s="11" t="s">
        <v>15083</v>
      </c>
      <c r="C3758" s="11" t="s">
        <v>15084</v>
      </c>
      <c r="D3758" s="14" t="s">
        <v>15085</v>
      </c>
    </row>
    <row r="3759" spans="1:4" ht="15" customHeight="1" x14ac:dyDescent="0.4">
      <c r="A3759" s="11" t="s">
        <v>15086</v>
      </c>
      <c r="B3759" s="11" t="s">
        <v>15087</v>
      </c>
      <c r="C3759" s="11" t="s">
        <v>15088</v>
      </c>
      <c r="D3759" s="14" t="s">
        <v>15089</v>
      </c>
    </row>
    <row r="3760" spans="1:4" ht="15" customHeight="1" x14ac:dyDescent="0.4">
      <c r="A3760" s="11" t="s">
        <v>15090</v>
      </c>
      <c r="B3760" s="11" t="s">
        <v>15091</v>
      </c>
      <c r="C3760" s="11" t="s">
        <v>15092</v>
      </c>
      <c r="D3760" s="14" t="s">
        <v>15093</v>
      </c>
    </row>
    <row r="3761" spans="1:4" ht="15" customHeight="1" x14ac:dyDescent="0.4">
      <c r="A3761" s="11" t="s">
        <v>15094</v>
      </c>
      <c r="B3761" s="11" t="s">
        <v>15095</v>
      </c>
      <c r="C3761" s="11" t="s">
        <v>15096</v>
      </c>
      <c r="D3761" s="14" t="s">
        <v>15097</v>
      </c>
    </row>
    <row r="3762" spans="1:4" ht="15" customHeight="1" x14ac:dyDescent="0.4">
      <c r="A3762" s="11" t="s">
        <v>15098</v>
      </c>
      <c r="B3762" s="11" t="s">
        <v>15099</v>
      </c>
      <c r="C3762" s="11" t="s">
        <v>15100</v>
      </c>
      <c r="D3762" s="14" t="s">
        <v>15101</v>
      </c>
    </row>
    <row r="3763" spans="1:4" ht="15" customHeight="1" x14ac:dyDescent="0.4">
      <c r="A3763" s="11" t="s">
        <v>15102</v>
      </c>
      <c r="B3763" s="11" t="s">
        <v>15103</v>
      </c>
      <c r="C3763" s="11" t="s">
        <v>15104</v>
      </c>
      <c r="D3763" s="14" t="s">
        <v>15105</v>
      </c>
    </row>
    <row r="3764" spans="1:4" ht="15" customHeight="1" x14ac:dyDescent="0.4">
      <c r="A3764" s="11" t="s">
        <v>15106</v>
      </c>
      <c r="B3764" s="11" t="s">
        <v>15107</v>
      </c>
      <c r="C3764" s="11" t="s">
        <v>15108</v>
      </c>
      <c r="D3764" s="14" t="s">
        <v>15109</v>
      </c>
    </row>
    <row r="3765" spans="1:4" ht="15" customHeight="1" x14ac:dyDescent="0.4">
      <c r="A3765" s="11" t="s">
        <v>15110</v>
      </c>
      <c r="B3765" s="11" t="s">
        <v>15111</v>
      </c>
      <c r="C3765" s="11" t="s">
        <v>15112</v>
      </c>
      <c r="D3765" s="14" t="s">
        <v>15113</v>
      </c>
    </row>
    <row r="3766" spans="1:4" ht="15" customHeight="1" x14ac:dyDescent="0.4">
      <c r="A3766" s="11" t="s">
        <v>15114</v>
      </c>
      <c r="B3766" s="11" t="s">
        <v>15115</v>
      </c>
      <c r="C3766" s="11" t="s">
        <v>15116</v>
      </c>
      <c r="D3766" s="14" t="s">
        <v>15117</v>
      </c>
    </row>
    <row r="3767" spans="1:4" ht="15" customHeight="1" x14ac:dyDescent="0.4">
      <c r="A3767" s="11" t="s">
        <v>15118</v>
      </c>
      <c r="B3767" s="11" t="s">
        <v>15119</v>
      </c>
      <c r="C3767" s="11" t="s">
        <v>15120</v>
      </c>
      <c r="D3767" s="14" t="s">
        <v>15121</v>
      </c>
    </row>
    <row r="3768" spans="1:4" ht="15" customHeight="1" x14ac:dyDescent="0.4">
      <c r="A3768" s="11" t="s">
        <v>15122</v>
      </c>
      <c r="B3768" s="11" t="s">
        <v>15123</v>
      </c>
      <c r="C3768" s="11" t="s">
        <v>15124</v>
      </c>
      <c r="D3768" s="14" t="s">
        <v>15125</v>
      </c>
    </row>
    <row r="3769" spans="1:4" ht="15" customHeight="1" x14ac:dyDescent="0.4">
      <c r="A3769" s="11" t="s">
        <v>15126</v>
      </c>
      <c r="B3769" s="11" t="s">
        <v>15127</v>
      </c>
      <c r="C3769" s="11" t="s">
        <v>15128</v>
      </c>
      <c r="D3769" s="14" t="s">
        <v>15129</v>
      </c>
    </row>
    <row r="3770" spans="1:4" ht="15" customHeight="1" x14ac:dyDescent="0.4">
      <c r="A3770" s="11" t="s">
        <v>15130</v>
      </c>
      <c r="B3770" s="11" t="s">
        <v>15131</v>
      </c>
      <c r="C3770" s="11" t="s">
        <v>15132</v>
      </c>
      <c r="D3770" s="14" t="s">
        <v>15133</v>
      </c>
    </row>
    <row r="3771" spans="1:4" ht="15" customHeight="1" x14ac:dyDescent="0.4">
      <c r="A3771" s="11" t="s">
        <v>15134</v>
      </c>
      <c r="B3771" s="11" t="s">
        <v>15135</v>
      </c>
      <c r="C3771" s="11" t="s">
        <v>15136</v>
      </c>
      <c r="D3771" s="14" t="s">
        <v>15137</v>
      </c>
    </row>
    <row r="3772" spans="1:4" ht="15" customHeight="1" x14ac:dyDescent="0.4">
      <c r="A3772" s="11" t="s">
        <v>15138</v>
      </c>
      <c r="B3772" s="11" t="s">
        <v>15139</v>
      </c>
      <c r="C3772" s="11" t="s">
        <v>15140</v>
      </c>
      <c r="D3772" s="14" t="s">
        <v>15141</v>
      </c>
    </row>
    <row r="3773" spans="1:4" ht="15" customHeight="1" x14ac:dyDescent="0.4">
      <c r="A3773" s="11" t="s">
        <v>15142</v>
      </c>
      <c r="B3773" s="11" t="s">
        <v>15143</v>
      </c>
      <c r="C3773" s="11" t="s">
        <v>15144</v>
      </c>
      <c r="D3773" s="14" t="s">
        <v>15145</v>
      </c>
    </row>
    <row r="3774" spans="1:4" ht="15" customHeight="1" x14ac:dyDescent="0.4">
      <c r="A3774" s="11" t="s">
        <v>15146</v>
      </c>
      <c r="B3774" s="11" t="s">
        <v>15147</v>
      </c>
      <c r="C3774" s="11" t="s">
        <v>15148</v>
      </c>
      <c r="D3774" s="14" t="s">
        <v>15149</v>
      </c>
    </row>
    <row r="3775" spans="1:4" ht="15" customHeight="1" x14ac:dyDescent="0.4">
      <c r="A3775" s="11" t="s">
        <v>15150</v>
      </c>
      <c r="B3775" s="11" t="s">
        <v>15151</v>
      </c>
      <c r="C3775" s="11" t="s">
        <v>15152</v>
      </c>
      <c r="D3775" s="14" t="s">
        <v>15153</v>
      </c>
    </row>
    <row r="3776" spans="1:4" ht="15" customHeight="1" x14ac:dyDescent="0.4">
      <c r="A3776" s="11" t="s">
        <v>15154</v>
      </c>
      <c r="B3776" s="11" t="s">
        <v>15155</v>
      </c>
      <c r="C3776" s="11" t="s">
        <v>15156</v>
      </c>
      <c r="D3776" s="14" t="s">
        <v>15157</v>
      </c>
    </row>
    <row r="3777" spans="1:4" ht="15" customHeight="1" x14ac:dyDescent="0.4">
      <c r="A3777" s="11" t="s">
        <v>15158</v>
      </c>
      <c r="B3777" s="11" t="s">
        <v>15159</v>
      </c>
      <c r="C3777" s="11" t="s">
        <v>15160</v>
      </c>
      <c r="D3777" s="14" t="s">
        <v>15161</v>
      </c>
    </row>
    <row r="3778" spans="1:4" ht="15" customHeight="1" x14ac:dyDescent="0.4">
      <c r="A3778" s="11" t="s">
        <v>15162</v>
      </c>
      <c r="B3778" s="11" t="s">
        <v>15163</v>
      </c>
      <c r="C3778" s="11" t="s">
        <v>15164</v>
      </c>
      <c r="D3778" s="14" t="s">
        <v>15165</v>
      </c>
    </row>
    <row r="3779" spans="1:4" ht="15" customHeight="1" x14ac:dyDescent="0.4">
      <c r="A3779" s="11" t="s">
        <v>15166</v>
      </c>
      <c r="B3779" s="11" t="s">
        <v>15167</v>
      </c>
      <c r="C3779" s="11" t="s">
        <v>15168</v>
      </c>
      <c r="D3779" s="14" t="s">
        <v>15169</v>
      </c>
    </row>
    <row r="3780" spans="1:4" ht="15" customHeight="1" x14ac:dyDescent="0.4">
      <c r="A3780" s="11" t="s">
        <v>15170</v>
      </c>
      <c r="B3780" s="11" t="s">
        <v>15171</v>
      </c>
      <c r="C3780" s="11" t="s">
        <v>15172</v>
      </c>
      <c r="D3780" s="14" t="s">
        <v>15173</v>
      </c>
    </row>
    <row r="3781" spans="1:4" ht="15" customHeight="1" x14ac:dyDescent="0.4">
      <c r="A3781" s="11" t="s">
        <v>15174</v>
      </c>
      <c r="B3781" s="11" t="s">
        <v>15175</v>
      </c>
      <c r="C3781" s="11" t="s">
        <v>15176</v>
      </c>
      <c r="D3781" s="14" t="s">
        <v>15177</v>
      </c>
    </row>
    <row r="3782" spans="1:4" ht="15" customHeight="1" x14ac:dyDescent="0.4">
      <c r="A3782" s="11" t="s">
        <v>15178</v>
      </c>
      <c r="B3782" s="11" t="s">
        <v>15179</v>
      </c>
      <c r="C3782" s="11" t="s">
        <v>15180</v>
      </c>
      <c r="D3782" s="14" t="s">
        <v>15181</v>
      </c>
    </row>
    <row r="3783" spans="1:4" ht="15" customHeight="1" x14ac:dyDescent="0.4">
      <c r="A3783" s="11" t="s">
        <v>15182</v>
      </c>
      <c r="B3783" s="11" t="s">
        <v>15183</v>
      </c>
      <c r="C3783" s="11" t="s">
        <v>15184</v>
      </c>
      <c r="D3783" s="14" t="s">
        <v>15185</v>
      </c>
    </row>
    <row r="3784" spans="1:4" ht="15" customHeight="1" x14ac:dyDescent="0.4">
      <c r="A3784" s="11" t="s">
        <v>15186</v>
      </c>
      <c r="B3784" s="11" t="s">
        <v>15187</v>
      </c>
      <c r="C3784" s="11" t="s">
        <v>15188</v>
      </c>
      <c r="D3784" s="14" t="s">
        <v>15189</v>
      </c>
    </row>
    <row r="3785" spans="1:4" ht="15" customHeight="1" x14ac:dyDescent="0.4">
      <c r="A3785" s="11" t="s">
        <v>15190</v>
      </c>
      <c r="B3785" s="11" t="s">
        <v>15191</v>
      </c>
      <c r="C3785" s="11" t="s">
        <v>15192</v>
      </c>
      <c r="D3785" s="14" t="s">
        <v>15193</v>
      </c>
    </row>
    <row r="3786" spans="1:4" ht="15" customHeight="1" x14ac:dyDescent="0.4">
      <c r="A3786" s="11" t="s">
        <v>15194</v>
      </c>
      <c r="B3786" s="11" t="s">
        <v>15195</v>
      </c>
      <c r="C3786" s="11" t="s">
        <v>15196</v>
      </c>
      <c r="D3786" s="14" t="s">
        <v>15197</v>
      </c>
    </row>
    <row r="3787" spans="1:4" ht="15" customHeight="1" x14ac:dyDescent="0.4">
      <c r="A3787" s="11" t="s">
        <v>15198</v>
      </c>
      <c r="B3787" s="11" t="s">
        <v>15199</v>
      </c>
      <c r="C3787" s="11" t="s">
        <v>15200</v>
      </c>
      <c r="D3787" s="14" t="s">
        <v>15201</v>
      </c>
    </row>
    <row r="3788" spans="1:4" ht="15" customHeight="1" x14ac:dyDescent="0.4">
      <c r="A3788" s="11" t="s">
        <v>15202</v>
      </c>
      <c r="B3788" s="11" t="s">
        <v>15203</v>
      </c>
      <c r="C3788" s="11" t="s">
        <v>15204</v>
      </c>
      <c r="D3788" s="14" t="s">
        <v>15205</v>
      </c>
    </row>
    <row r="3789" spans="1:4" ht="15" customHeight="1" x14ac:dyDescent="0.4">
      <c r="A3789" s="11" t="s">
        <v>15206</v>
      </c>
      <c r="B3789" s="11" t="s">
        <v>15207</v>
      </c>
      <c r="C3789" s="11" t="s">
        <v>15208</v>
      </c>
      <c r="D3789" s="14" t="s">
        <v>15209</v>
      </c>
    </row>
    <row r="3790" spans="1:4" ht="15" customHeight="1" x14ac:dyDescent="0.4">
      <c r="A3790" s="11" t="s">
        <v>15210</v>
      </c>
      <c r="B3790" s="11" t="s">
        <v>15211</v>
      </c>
      <c r="C3790" s="11" t="s">
        <v>15212</v>
      </c>
      <c r="D3790" s="14" t="s">
        <v>15213</v>
      </c>
    </row>
    <row r="3791" spans="1:4" ht="15" customHeight="1" x14ac:dyDescent="0.4">
      <c r="A3791" s="11" t="s">
        <v>15214</v>
      </c>
      <c r="B3791" s="11" t="s">
        <v>15215</v>
      </c>
      <c r="C3791" s="11" t="s">
        <v>15216</v>
      </c>
      <c r="D3791" s="14" t="s">
        <v>15217</v>
      </c>
    </row>
    <row r="3792" spans="1:4" ht="15" customHeight="1" x14ac:dyDescent="0.4">
      <c r="A3792" s="11" t="s">
        <v>15218</v>
      </c>
      <c r="B3792" s="11" t="s">
        <v>15219</v>
      </c>
      <c r="C3792" s="11" t="s">
        <v>15220</v>
      </c>
      <c r="D3792" s="14" t="s">
        <v>15221</v>
      </c>
    </row>
    <row r="3793" spans="1:4" ht="15" customHeight="1" x14ac:dyDescent="0.4">
      <c r="A3793" s="11" t="s">
        <v>15222</v>
      </c>
      <c r="B3793" s="11" t="s">
        <v>15223</v>
      </c>
      <c r="C3793" s="11" t="s">
        <v>15224</v>
      </c>
      <c r="D3793" s="14" t="s">
        <v>15225</v>
      </c>
    </row>
    <row r="3794" spans="1:4" ht="15" customHeight="1" x14ac:dyDescent="0.4">
      <c r="A3794" s="11" t="s">
        <v>15226</v>
      </c>
      <c r="B3794" s="11" t="s">
        <v>15227</v>
      </c>
      <c r="C3794" s="11" t="s">
        <v>15228</v>
      </c>
      <c r="D3794" s="14" t="s">
        <v>15229</v>
      </c>
    </row>
    <row r="3795" spans="1:4" ht="15" customHeight="1" x14ac:dyDescent="0.4">
      <c r="A3795" s="11" t="s">
        <v>15230</v>
      </c>
      <c r="B3795" s="11" t="s">
        <v>15231</v>
      </c>
      <c r="C3795" s="11" t="s">
        <v>15232</v>
      </c>
      <c r="D3795" s="14" t="s">
        <v>15233</v>
      </c>
    </row>
    <row r="3796" spans="1:4" ht="15" customHeight="1" x14ac:dyDescent="0.4">
      <c r="A3796" s="11" t="s">
        <v>15234</v>
      </c>
      <c r="B3796" s="11" t="s">
        <v>15235</v>
      </c>
      <c r="C3796" s="11" t="s">
        <v>15236</v>
      </c>
      <c r="D3796" s="14" t="s">
        <v>15237</v>
      </c>
    </row>
    <row r="3797" spans="1:4" ht="15" customHeight="1" x14ac:dyDescent="0.4">
      <c r="A3797" s="11" t="s">
        <v>15238</v>
      </c>
      <c r="B3797" s="11" t="s">
        <v>15239</v>
      </c>
      <c r="C3797" s="11" t="s">
        <v>15240</v>
      </c>
      <c r="D3797" s="14" t="s">
        <v>15241</v>
      </c>
    </row>
    <row r="3798" spans="1:4" ht="15" customHeight="1" x14ac:dyDescent="0.4">
      <c r="A3798" s="11" t="s">
        <v>15242</v>
      </c>
      <c r="B3798" s="11" t="s">
        <v>15243</v>
      </c>
      <c r="C3798" s="11" t="s">
        <v>15244</v>
      </c>
      <c r="D3798" s="14" t="s">
        <v>15245</v>
      </c>
    </row>
    <row r="3799" spans="1:4" ht="15" customHeight="1" x14ac:dyDescent="0.4">
      <c r="A3799" s="11" t="s">
        <v>15246</v>
      </c>
      <c r="B3799" s="11" t="s">
        <v>15247</v>
      </c>
      <c r="C3799" s="11" t="s">
        <v>15248</v>
      </c>
      <c r="D3799" s="14" t="s">
        <v>15249</v>
      </c>
    </row>
    <row r="3800" spans="1:4" ht="15" customHeight="1" x14ac:dyDescent="0.4">
      <c r="A3800" s="11" t="s">
        <v>15250</v>
      </c>
      <c r="B3800" s="11" t="s">
        <v>15251</v>
      </c>
      <c r="C3800" s="11" t="s">
        <v>15252</v>
      </c>
      <c r="D3800" s="14" t="s">
        <v>15253</v>
      </c>
    </row>
    <row r="3801" spans="1:4" ht="15" customHeight="1" x14ac:dyDescent="0.4">
      <c r="A3801" s="11" t="s">
        <v>15254</v>
      </c>
      <c r="B3801" s="11" t="s">
        <v>15255</v>
      </c>
      <c r="C3801" s="11" t="s">
        <v>15256</v>
      </c>
      <c r="D3801" s="14" t="s">
        <v>15257</v>
      </c>
    </row>
    <row r="3802" spans="1:4" ht="15" customHeight="1" x14ac:dyDescent="0.4">
      <c r="A3802" s="11" t="s">
        <v>15258</v>
      </c>
      <c r="B3802" s="11" t="s">
        <v>15259</v>
      </c>
      <c r="C3802" s="11" t="s">
        <v>15260</v>
      </c>
      <c r="D3802" s="14" t="s">
        <v>15261</v>
      </c>
    </row>
    <row r="3803" spans="1:4" ht="15" customHeight="1" x14ac:dyDescent="0.4">
      <c r="A3803" s="11" t="s">
        <v>15262</v>
      </c>
      <c r="B3803" s="11" t="s">
        <v>15263</v>
      </c>
      <c r="C3803" s="11" t="s">
        <v>15264</v>
      </c>
      <c r="D3803" s="14" t="s">
        <v>15265</v>
      </c>
    </row>
    <row r="3804" spans="1:4" ht="15" customHeight="1" x14ac:dyDescent="0.4">
      <c r="A3804" s="11" t="s">
        <v>15266</v>
      </c>
      <c r="B3804" s="11" t="s">
        <v>15267</v>
      </c>
      <c r="C3804" s="11" t="s">
        <v>15268</v>
      </c>
      <c r="D3804" s="14" t="s">
        <v>15269</v>
      </c>
    </row>
    <row r="3805" spans="1:4" ht="15" customHeight="1" x14ac:dyDescent="0.4">
      <c r="A3805" s="11" t="s">
        <v>15270</v>
      </c>
      <c r="B3805" s="11" t="s">
        <v>15271</v>
      </c>
      <c r="C3805" s="11" t="s">
        <v>15272</v>
      </c>
      <c r="D3805" s="14" t="s">
        <v>15273</v>
      </c>
    </row>
    <row r="3806" spans="1:4" ht="15" customHeight="1" x14ac:dyDescent="0.4">
      <c r="A3806" s="11" t="s">
        <v>15274</v>
      </c>
      <c r="B3806" s="11" t="s">
        <v>15275</v>
      </c>
      <c r="C3806" s="11" t="s">
        <v>15276</v>
      </c>
      <c r="D3806" s="14" t="s">
        <v>15277</v>
      </c>
    </row>
    <row r="3807" spans="1:4" ht="15" customHeight="1" x14ac:dyDescent="0.4">
      <c r="A3807" s="11" t="s">
        <v>15278</v>
      </c>
      <c r="B3807" s="11" t="s">
        <v>15279</v>
      </c>
      <c r="C3807" s="11" t="s">
        <v>15280</v>
      </c>
      <c r="D3807" s="14" t="s">
        <v>15281</v>
      </c>
    </row>
    <row r="3808" spans="1:4" ht="15" customHeight="1" x14ac:dyDescent="0.4">
      <c r="A3808" s="11" t="s">
        <v>15282</v>
      </c>
      <c r="B3808" s="11" t="s">
        <v>15283</v>
      </c>
      <c r="C3808" s="11" t="s">
        <v>15284</v>
      </c>
      <c r="D3808" s="14" t="s">
        <v>15285</v>
      </c>
    </row>
    <row r="3809" spans="1:4" ht="15" customHeight="1" x14ac:dyDescent="0.4">
      <c r="A3809" s="11" t="s">
        <v>15286</v>
      </c>
      <c r="B3809" s="11" t="s">
        <v>15287</v>
      </c>
      <c r="C3809" s="11" t="s">
        <v>15288</v>
      </c>
      <c r="D3809" s="14" t="s">
        <v>15289</v>
      </c>
    </row>
    <row r="3810" spans="1:4" ht="15" customHeight="1" x14ac:dyDescent="0.4">
      <c r="A3810" s="11" t="s">
        <v>15290</v>
      </c>
      <c r="B3810" s="11" t="s">
        <v>15291</v>
      </c>
      <c r="C3810" s="11" t="s">
        <v>15292</v>
      </c>
      <c r="D3810" s="14" t="s">
        <v>15293</v>
      </c>
    </row>
    <row r="3811" spans="1:4" ht="15" customHeight="1" x14ac:dyDescent="0.4">
      <c r="A3811" s="11" t="s">
        <v>15294</v>
      </c>
      <c r="B3811" s="11" t="s">
        <v>15295</v>
      </c>
      <c r="C3811" s="11" t="s">
        <v>15296</v>
      </c>
      <c r="D3811" s="14" t="s">
        <v>15297</v>
      </c>
    </row>
    <row r="3812" spans="1:4" ht="15" customHeight="1" x14ac:dyDescent="0.4">
      <c r="A3812" s="11" t="s">
        <v>15298</v>
      </c>
      <c r="B3812" s="11" t="s">
        <v>15299</v>
      </c>
      <c r="C3812" s="11" t="s">
        <v>15300</v>
      </c>
      <c r="D3812" s="14" t="s">
        <v>15301</v>
      </c>
    </row>
    <row r="3813" spans="1:4" ht="15" customHeight="1" x14ac:dyDescent="0.4">
      <c r="A3813" s="11" t="s">
        <v>15302</v>
      </c>
      <c r="B3813" s="11" t="s">
        <v>15303</v>
      </c>
      <c r="C3813" s="11" t="s">
        <v>15304</v>
      </c>
      <c r="D3813" s="14" t="s">
        <v>15305</v>
      </c>
    </row>
    <row r="3814" spans="1:4" ht="15" customHeight="1" x14ac:dyDescent="0.4">
      <c r="A3814" s="11" t="s">
        <v>15306</v>
      </c>
      <c r="B3814" s="11" t="s">
        <v>15307</v>
      </c>
      <c r="C3814" s="11" t="s">
        <v>15308</v>
      </c>
      <c r="D3814" s="14" t="s">
        <v>15309</v>
      </c>
    </row>
    <row r="3815" spans="1:4" ht="15" customHeight="1" x14ac:dyDescent="0.4">
      <c r="A3815" s="11" t="s">
        <v>15310</v>
      </c>
      <c r="B3815" s="11" t="s">
        <v>15311</v>
      </c>
      <c r="C3815" s="11" t="s">
        <v>15312</v>
      </c>
      <c r="D3815" s="14" t="s">
        <v>15313</v>
      </c>
    </row>
    <row r="3816" spans="1:4" ht="15" customHeight="1" x14ac:dyDescent="0.4">
      <c r="A3816" s="11" t="s">
        <v>15314</v>
      </c>
      <c r="B3816" s="11" t="s">
        <v>15315</v>
      </c>
      <c r="C3816" s="11" t="s">
        <v>15316</v>
      </c>
      <c r="D3816" s="14" t="s">
        <v>15317</v>
      </c>
    </row>
    <row r="3817" spans="1:4" ht="15" customHeight="1" x14ac:dyDescent="0.4">
      <c r="A3817" s="11" t="s">
        <v>15318</v>
      </c>
      <c r="B3817" s="11" t="s">
        <v>15319</v>
      </c>
      <c r="C3817" s="11" t="s">
        <v>15320</v>
      </c>
      <c r="D3817" s="14" t="s">
        <v>15321</v>
      </c>
    </row>
    <row r="3818" spans="1:4" ht="15" customHeight="1" x14ac:dyDescent="0.4">
      <c r="A3818" s="11" t="s">
        <v>15322</v>
      </c>
      <c r="B3818" s="11" t="s">
        <v>15323</v>
      </c>
      <c r="C3818" s="11" t="s">
        <v>15324</v>
      </c>
      <c r="D3818" s="14" t="s">
        <v>15325</v>
      </c>
    </row>
    <row r="3819" spans="1:4" ht="15" customHeight="1" x14ac:dyDescent="0.4">
      <c r="A3819" s="11" t="s">
        <v>15326</v>
      </c>
      <c r="B3819" s="11" t="s">
        <v>15327</v>
      </c>
      <c r="C3819" s="11" t="s">
        <v>15328</v>
      </c>
      <c r="D3819" s="14" t="s">
        <v>15329</v>
      </c>
    </row>
    <row r="3820" spans="1:4" ht="15" customHeight="1" x14ac:dyDescent="0.4">
      <c r="A3820" s="11" t="s">
        <v>15330</v>
      </c>
      <c r="B3820" s="11" t="s">
        <v>15331</v>
      </c>
      <c r="C3820" s="11" t="s">
        <v>15332</v>
      </c>
      <c r="D3820" s="14" t="s">
        <v>15333</v>
      </c>
    </row>
    <row r="3821" spans="1:4" ht="15" customHeight="1" x14ac:dyDescent="0.4">
      <c r="A3821" s="11" t="s">
        <v>15334</v>
      </c>
      <c r="B3821" s="11" t="s">
        <v>15335</v>
      </c>
      <c r="C3821" s="11" t="s">
        <v>15336</v>
      </c>
      <c r="D3821" s="14" t="s">
        <v>15337</v>
      </c>
    </row>
    <row r="3822" spans="1:4" ht="15" customHeight="1" x14ac:dyDescent="0.4">
      <c r="A3822" s="11" t="s">
        <v>15338</v>
      </c>
      <c r="B3822" s="11" t="s">
        <v>15339</v>
      </c>
      <c r="C3822" s="11" t="s">
        <v>15340</v>
      </c>
      <c r="D3822" s="14" t="s">
        <v>15341</v>
      </c>
    </row>
    <row r="3823" spans="1:4" ht="15" customHeight="1" x14ac:dyDescent="0.4">
      <c r="A3823" s="11" t="s">
        <v>15342</v>
      </c>
      <c r="B3823" s="11" t="s">
        <v>15343</v>
      </c>
      <c r="C3823" s="11" t="s">
        <v>15344</v>
      </c>
      <c r="D3823" s="14" t="s">
        <v>15345</v>
      </c>
    </row>
    <row r="3824" spans="1:4" ht="15" customHeight="1" x14ac:dyDescent="0.4">
      <c r="A3824" s="11" t="s">
        <v>15346</v>
      </c>
      <c r="B3824" s="11" t="s">
        <v>15347</v>
      </c>
      <c r="C3824" s="11" t="s">
        <v>15348</v>
      </c>
      <c r="D3824" s="14" t="s">
        <v>15349</v>
      </c>
    </row>
    <row r="3825" spans="1:4" ht="15" customHeight="1" x14ac:dyDescent="0.4">
      <c r="A3825" s="11" t="s">
        <v>15350</v>
      </c>
      <c r="B3825" s="11" t="s">
        <v>15351</v>
      </c>
      <c r="C3825" s="11" t="s">
        <v>15352</v>
      </c>
      <c r="D3825" s="14" t="s">
        <v>15353</v>
      </c>
    </row>
    <row r="3826" spans="1:4" ht="15" customHeight="1" x14ac:dyDescent="0.4">
      <c r="A3826" s="11" t="s">
        <v>15354</v>
      </c>
      <c r="B3826" s="11" t="s">
        <v>15355</v>
      </c>
      <c r="C3826" s="11" t="s">
        <v>15356</v>
      </c>
      <c r="D3826" s="14" t="s">
        <v>15357</v>
      </c>
    </row>
    <row r="3827" spans="1:4" ht="15" customHeight="1" x14ac:dyDescent="0.4">
      <c r="A3827" s="11" t="s">
        <v>15358</v>
      </c>
      <c r="B3827" s="11" t="s">
        <v>15359</v>
      </c>
      <c r="C3827" s="11" t="s">
        <v>15360</v>
      </c>
      <c r="D3827" s="14" t="s">
        <v>15361</v>
      </c>
    </row>
    <row r="3828" spans="1:4" ht="15" customHeight="1" x14ac:dyDescent="0.4">
      <c r="A3828" s="11" t="s">
        <v>15362</v>
      </c>
      <c r="B3828" s="11" t="s">
        <v>15363</v>
      </c>
      <c r="C3828" s="11" t="s">
        <v>15364</v>
      </c>
      <c r="D3828" s="14" t="s">
        <v>15365</v>
      </c>
    </row>
    <row r="3829" spans="1:4" ht="15" customHeight="1" x14ac:dyDescent="0.4">
      <c r="A3829" s="11" t="s">
        <v>15366</v>
      </c>
      <c r="B3829" s="11" t="s">
        <v>15367</v>
      </c>
      <c r="C3829" s="11" t="s">
        <v>15368</v>
      </c>
      <c r="D3829" s="14" t="s">
        <v>15369</v>
      </c>
    </row>
    <row r="3830" spans="1:4" ht="15" customHeight="1" x14ac:dyDescent="0.4">
      <c r="A3830" s="11" t="s">
        <v>15370</v>
      </c>
      <c r="B3830" s="11" t="s">
        <v>15371</v>
      </c>
      <c r="C3830" s="11" t="s">
        <v>15372</v>
      </c>
      <c r="D3830" s="14" t="s">
        <v>15373</v>
      </c>
    </row>
    <row r="3831" spans="1:4" ht="15" customHeight="1" x14ac:dyDescent="0.4">
      <c r="A3831" s="11" t="s">
        <v>15374</v>
      </c>
      <c r="B3831" s="11" t="s">
        <v>15375</v>
      </c>
      <c r="C3831" s="11" t="s">
        <v>15376</v>
      </c>
      <c r="D3831" s="14" t="s">
        <v>15377</v>
      </c>
    </row>
    <row r="3832" spans="1:4" ht="15" customHeight="1" x14ac:dyDescent="0.4">
      <c r="A3832" s="11" t="s">
        <v>15378</v>
      </c>
      <c r="B3832" s="11" t="s">
        <v>15379</v>
      </c>
      <c r="C3832" s="11" t="s">
        <v>15380</v>
      </c>
      <c r="D3832" s="14" t="s">
        <v>15381</v>
      </c>
    </row>
    <row r="3833" spans="1:4" ht="15" customHeight="1" x14ac:dyDescent="0.4">
      <c r="A3833" s="11" t="s">
        <v>15382</v>
      </c>
      <c r="B3833" s="11" t="s">
        <v>15383</v>
      </c>
      <c r="C3833" s="11" t="s">
        <v>15384</v>
      </c>
      <c r="D3833" s="14" t="s">
        <v>15385</v>
      </c>
    </row>
    <row r="3834" spans="1:4" ht="15" customHeight="1" x14ac:dyDescent="0.4">
      <c r="A3834" s="11" t="s">
        <v>15386</v>
      </c>
      <c r="B3834" s="11" t="s">
        <v>15387</v>
      </c>
      <c r="C3834" s="11" t="s">
        <v>15388</v>
      </c>
      <c r="D3834" s="14" t="s">
        <v>15389</v>
      </c>
    </row>
    <row r="3835" spans="1:4" ht="15" customHeight="1" x14ac:dyDescent="0.4">
      <c r="A3835" s="11" t="s">
        <v>15390</v>
      </c>
      <c r="B3835" s="11" t="s">
        <v>15391</v>
      </c>
      <c r="C3835" s="11" t="s">
        <v>15392</v>
      </c>
      <c r="D3835" s="14" t="s">
        <v>15393</v>
      </c>
    </row>
    <row r="3836" spans="1:4" ht="15" customHeight="1" x14ac:dyDescent="0.4">
      <c r="A3836" s="11" t="s">
        <v>15394</v>
      </c>
      <c r="B3836" s="11" t="s">
        <v>15395</v>
      </c>
      <c r="C3836" s="11" t="s">
        <v>15396</v>
      </c>
      <c r="D3836" s="14" t="s">
        <v>15397</v>
      </c>
    </row>
    <row r="3837" spans="1:4" ht="15" customHeight="1" x14ac:dyDescent="0.4">
      <c r="A3837" s="11" t="s">
        <v>15398</v>
      </c>
      <c r="B3837" s="11" t="s">
        <v>15399</v>
      </c>
      <c r="C3837" s="11" t="s">
        <v>15400</v>
      </c>
      <c r="D3837" s="14" t="s">
        <v>15401</v>
      </c>
    </row>
    <row r="3838" spans="1:4" ht="15" customHeight="1" x14ac:dyDescent="0.4">
      <c r="A3838" s="11" t="s">
        <v>15402</v>
      </c>
      <c r="B3838" s="11" t="s">
        <v>15403</v>
      </c>
      <c r="C3838" s="11" t="s">
        <v>15404</v>
      </c>
      <c r="D3838" s="14" t="s">
        <v>15405</v>
      </c>
    </row>
    <row r="3839" spans="1:4" ht="15" customHeight="1" x14ac:dyDescent="0.4">
      <c r="A3839" s="11" t="s">
        <v>15406</v>
      </c>
      <c r="B3839" s="11" t="s">
        <v>15407</v>
      </c>
      <c r="C3839" s="11" t="s">
        <v>15408</v>
      </c>
      <c r="D3839" s="14" t="s">
        <v>15409</v>
      </c>
    </row>
    <row r="3840" spans="1:4" ht="15" customHeight="1" x14ac:dyDescent="0.4">
      <c r="A3840" s="11" t="s">
        <v>15410</v>
      </c>
      <c r="B3840" s="11" t="s">
        <v>15411</v>
      </c>
      <c r="C3840" s="11" t="s">
        <v>15412</v>
      </c>
      <c r="D3840" s="14" t="s">
        <v>15409</v>
      </c>
    </row>
    <row r="3841" spans="1:4" ht="15" customHeight="1" x14ac:dyDescent="0.4">
      <c r="A3841" s="11" t="s">
        <v>15413</v>
      </c>
      <c r="B3841" s="11" t="s">
        <v>15414</v>
      </c>
      <c r="C3841" s="11" t="s">
        <v>15415</v>
      </c>
      <c r="D3841" s="14" t="s">
        <v>15416</v>
      </c>
    </row>
    <row r="3842" spans="1:4" ht="15" customHeight="1" x14ac:dyDescent="0.4">
      <c r="A3842" s="11" t="s">
        <v>15417</v>
      </c>
      <c r="B3842" s="11" t="s">
        <v>15418</v>
      </c>
      <c r="C3842" s="11" t="s">
        <v>15419</v>
      </c>
      <c r="D3842" s="14" t="s">
        <v>15420</v>
      </c>
    </row>
    <row r="3843" spans="1:4" ht="15" customHeight="1" x14ac:dyDescent="0.4">
      <c r="A3843" s="11" t="s">
        <v>15421</v>
      </c>
      <c r="B3843" s="11" t="s">
        <v>15422</v>
      </c>
      <c r="C3843" s="11" t="s">
        <v>15423</v>
      </c>
      <c r="D3843" s="14" t="s">
        <v>15424</v>
      </c>
    </row>
    <row r="3844" spans="1:4" ht="15" customHeight="1" x14ac:dyDescent="0.4">
      <c r="A3844" s="11" t="s">
        <v>15425</v>
      </c>
      <c r="B3844" s="11" t="s">
        <v>15426</v>
      </c>
      <c r="C3844" s="11" t="s">
        <v>15427</v>
      </c>
      <c r="D3844" s="14" t="s">
        <v>15428</v>
      </c>
    </row>
    <row r="3845" spans="1:4" ht="15" customHeight="1" x14ac:dyDescent="0.4">
      <c r="A3845" s="11" t="s">
        <v>15429</v>
      </c>
      <c r="B3845" s="11" t="s">
        <v>15430</v>
      </c>
      <c r="C3845" s="11" t="s">
        <v>15431</v>
      </c>
      <c r="D3845" s="14" t="s">
        <v>15432</v>
      </c>
    </row>
    <row r="3846" spans="1:4" ht="15" customHeight="1" x14ac:dyDescent="0.4">
      <c r="A3846" s="11" t="s">
        <v>15433</v>
      </c>
      <c r="B3846" s="11" t="s">
        <v>15434</v>
      </c>
      <c r="C3846" s="11" t="s">
        <v>15435</v>
      </c>
      <c r="D3846" s="14" t="s">
        <v>15436</v>
      </c>
    </row>
    <row r="3847" spans="1:4" ht="15" customHeight="1" x14ac:dyDescent="0.4">
      <c r="A3847" s="11" t="s">
        <v>15437</v>
      </c>
      <c r="B3847" s="11" t="s">
        <v>15438</v>
      </c>
      <c r="C3847" s="11" t="s">
        <v>15439</v>
      </c>
      <c r="D3847" s="14" t="s">
        <v>15440</v>
      </c>
    </row>
    <row r="3848" spans="1:4" ht="15" customHeight="1" x14ac:dyDescent="0.4">
      <c r="A3848" s="11" t="s">
        <v>15441</v>
      </c>
      <c r="B3848" s="11" t="s">
        <v>15442</v>
      </c>
      <c r="C3848" s="11" t="s">
        <v>15443</v>
      </c>
      <c r="D3848" s="14" t="s">
        <v>15444</v>
      </c>
    </row>
    <row r="3849" spans="1:4" ht="15" customHeight="1" x14ac:dyDescent="0.4">
      <c r="A3849" s="11" t="s">
        <v>15445</v>
      </c>
      <c r="B3849" s="11" t="s">
        <v>15446</v>
      </c>
      <c r="C3849" s="11" t="s">
        <v>15447</v>
      </c>
      <c r="D3849" s="14" t="s">
        <v>15448</v>
      </c>
    </row>
    <row r="3850" spans="1:4" ht="15" customHeight="1" x14ac:dyDescent="0.4">
      <c r="A3850" s="11" t="s">
        <v>15449</v>
      </c>
      <c r="B3850" s="11" t="s">
        <v>15450</v>
      </c>
      <c r="C3850" s="11" t="s">
        <v>15451</v>
      </c>
      <c r="D3850" s="14" t="s">
        <v>15452</v>
      </c>
    </row>
    <row r="3851" spans="1:4" ht="15" customHeight="1" x14ac:dyDescent="0.4">
      <c r="A3851" s="11" t="s">
        <v>15453</v>
      </c>
      <c r="B3851" s="11" t="s">
        <v>15454</v>
      </c>
      <c r="C3851" s="11" t="s">
        <v>15455</v>
      </c>
      <c r="D3851" s="14" t="s">
        <v>15456</v>
      </c>
    </row>
    <row r="3852" spans="1:4" ht="15" customHeight="1" x14ac:dyDescent="0.4">
      <c r="A3852" s="11" t="s">
        <v>15457</v>
      </c>
      <c r="B3852" s="11" t="s">
        <v>15458</v>
      </c>
      <c r="C3852" s="11" t="s">
        <v>15459</v>
      </c>
      <c r="D3852" s="14" t="s">
        <v>15460</v>
      </c>
    </row>
    <row r="3853" spans="1:4" ht="15" customHeight="1" x14ac:dyDescent="0.4">
      <c r="A3853" s="11" t="s">
        <v>15461</v>
      </c>
      <c r="B3853" s="11" t="s">
        <v>15462</v>
      </c>
      <c r="C3853" s="11" t="s">
        <v>15463</v>
      </c>
      <c r="D3853" s="14" t="s">
        <v>15464</v>
      </c>
    </row>
    <row r="3854" spans="1:4" ht="15" customHeight="1" x14ac:dyDescent="0.4">
      <c r="A3854" s="11" t="s">
        <v>15465</v>
      </c>
      <c r="B3854" s="11" t="s">
        <v>15466</v>
      </c>
      <c r="C3854" s="11" t="s">
        <v>15467</v>
      </c>
      <c r="D3854" s="14" t="s">
        <v>15468</v>
      </c>
    </row>
    <row r="3855" spans="1:4" ht="15" customHeight="1" x14ac:dyDescent="0.4">
      <c r="A3855" s="11" t="s">
        <v>15469</v>
      </c>
      <c r="B3855" s="11" t="s">
        <v>15470</v>
      </c>
      <c r="C3855" s="11" t="s">
        <v>15471</v>
      </c>
      <c r="D3855" s="14" t="s">
        <v>15472</v>
      </c>
    </row>
    <row r="3856" spans="1:4" ht="15" customHeight="1" x14ac:dyDescent="0.4">
      <c r="A3856" s="11" t="s">
        <v>15473</v>
      </c>
      <c r="B3856" s="11" t="s">
        <v>15474</v>
      </c>
      <c r="C3856" s="11" t="s">
        <v>15475</v>
      </c>
      <c r="D3856" s="14" t="s">
        <v>15476</v>
      </c>
    </row>
    <row r="3857" spans="1:4" ht="15" customHeight="1" x14ac:dyDescent="0.4">
      <c r="A3857" s="11" t="s">
        <v>15477</v>
      </c>
      <c r="B3857" s="11" t="s">
        <v>15478</v>
      </c>
      <c r="C3857" s="11" t="s">
        <v>15479</v>
      </c>
      <c r="D3857" s="14" t="s">
        <v>15480</v>
      </c>
    </row>
    <row r="3858" spans="1:4" ht="15" customHeight="1" x14ac:dyDescent="0.4">
      <c r="A3858" s="11" t="s">
        <v>15481</v>
      </c>
      <c r="B3858" s="11" t="s">
        <v>15482</v>
      </c>
      <c r="C3858" s="11" t="s">
        <v>15483</v>
      </c>
      <c r="D3858" s="14" t="s">
        <v>15484</v>
      </c>
    </row>
    <row r="3859" spans="1:4" ht="15" customHeight="1" x14ac:dyDescent="0.4">
      <c r="A3859" s="11" t="s">
        <v>15485</v>
      </c>
      <c r="B3859" s="11" t="s">
        <v>15486</v>
      </c>
      <c r="C3859" s="11" t="s">
        <v>15487</v>
      </c>
      <c r="D3859" s="14" t="s">
        <v>15488</v>
      </c>
    </row>
    <row r="3860" spans="1:4" ht="15" customHeight="1" x14ac:dyDescent="0.4">
      <c r="A3860" s="11" t="s">
        <v>15489</v>
      </c>
      <c r="B3860" s="11" t="s">
        <v>15490</v>
      </c>
      <c r="C3860" s="11" t="s">
        <v>15491</v>
      </c>
      <c r="D3860" s="14" t="s">
        <v>15492</v>
      </c>
    </row>
    <row r="3861" spans="1:4" ht="15" customHeight="1" x14ac:dyDescent="0.4">
      <c r="A3861" s="11" t="s">
        <v>15493</v>
      </c>
      <c r="B3861" s="11" t="s">
        <v>15494</v>
      </c>
      <c r="C3861" s="11" t="s">
        <v>15495</v>
      </c>
      <c r="D3861" s="14" t="s">
        <v>15496</v>
      </c>
    </row>
    <row r="3862" spans="1:4" ht="15" customHeight="1" x14ac:dyDescent="0.4">
      <c r="A3862" s="11" t="s">
        <v>15497</v>
      </c>
      <c r="B3862" s="11" t="s">
        <v>15498</v>
      </c>
      <c r="C3862" s="11" t="s">
        <v>15499</v>
      </c>
      <c r="D3862" s="14" t="s">
        <v>15500</v>
      </c>
    </row>
    <row r="3863" spans="1:4" ht="15" customHeight="1" x14ac:dyDescent="0.4">
      <c r="A3863" s="11" t="s">
        <v>15501</v>
      </c>
      <c r="B3863" s="11" t="s">
        <v>15502</v>
      </c>
      <c r="C3863" s="11" t="s">
        <v>15503</v>
      </c>
      <c r="D3863" s="14" t="s">
        <v>15504</v>
      </c>
    </row>
    <row r="3864" spans="1:4" ht="15" customHeight="1" x14ac:dyDescent="0.4">
      <c r="A3864" s="11" t="s">
        <v>15505</v>
      </c>
      <c r="B3864" s="11" t="s">
        <v>15506</v>
      </c>
      <c r="C3864" s="11" t="s">
        <v>15507</v>
      </c>
      <c r="D3864" s="14" t="s">
        <v>15508</v>
      </c>
    </row>
    <row r="3865" spans="1:4" ht="15" customHeight="1" x14ac:dyDescent="0.4">
      <c r="A3865" s="11" t="s">
        <v>15509</v>
      </c>
      <c r="B3865" s="11" t="s">
        <v>15510</v>
      </c>
      <c r="C3865" s="11" t="s">
        <v>15511</v>
      </c>
      <c r="D3865" s="14" t="s">
        <v>15512</v>
      </c>
    </row>
    <row r="3866" spans="1:4" ht="15" customHeight="1" x14ac:dyDescent="0.4">
      <c r="A3866" s="11" t="s">
        <v>15513</v>
      </c>
      <c r="B3866" s="11" t="s">
        <v>15514</v>
      </c>
      <c r="C3866" s="11" t="s">
        <v>15515</v>
      </c>
      <c r="D3866" s="14" t="s">
        <v>15516</v>
      </c>
    </row>
    <row r="3867" spans="1:4" ht="15" customHeight="1" x14ac:dyDescent="0.4">
      <c r="A3867" s="11" t="s">
        <v>147</v>
      </c>
      <c r="B3867" s="11" t="s">
        <v>15517</v>
      </c>
      <c r="C3867" s="11" t="s">
        <v>15518</v>
      </c>
      <c r="D3867" s="14" t="s">
        <v>15519</v>
      </c>
    </row>
    <row r="3868" spans="1:4" ht="15" customHeight="1" x14ac:dyDescent="0.4">
      <c r="A3868" s="11" t="s">
        <v>148</v>
      </c>
      <c r="B3868" s="11" t="s">
        <v>15520</v>
      </c>
      <c r="C3868" s="11" t="s">
        <v>15521</v>
      </c>
      <c r="D3868" s="14" t="s">
        <v>15522</v>
      </c>
    </row>
    <row r="3869" spans="1:4" ht="15" customHeight="1" x14ac:dyDescent="0.4">
      <c r="A3869" s="11" t="s">
        <v>15523</v>
      </c>
      <c r="B3869" s="11" t="s">
        <v>15524</v>
      </c>
      <c r="C3869" s="11" t="s">
        <v>15525</v>
      </c>
      <c r="D3869" s="14" t="s">
        <v>15526</v>
      </c>
    </row>
    <row r="3870" spans="1:4" ht="15" customHeight="1" x14ac:dyDescent="0.4">
      <c r="A3870" s="11" t="s">
        <v>15527</v>
      </c>
      <c r="B3870" s="11" t="s">
        <v>15528</v>
      </c>
      <c r="C3870" s="11" t="s">
        <v>15529</v>
      </c>
      <c r="D3870" s="14" t="s">
        <v>15530</v>
      </c>
    </row>
    <row r="3871" spans="1:4" ht="15" customHeight="1" x14ac:dyDescent="0.4">
      <c r="A3871" s="11" t="s">
        <v>15531</v>
      </c>
      <c r="B3871" s="11" t="s">
        <v>15532</v>
      </c>
      <c r="C3871" s="11" t="s">
        <v>15533</v>
      </c>
      <c r="D3871" s="14" t="s">
        <v>15534</v>
      </c>
    </row>
    <row r="3872" spans="1:4" ht="15" customHeight="1" x14ac:dyDescent="0.4">
      <c r="A3872" s="11" t="s">
        <v>15535</v>
      </c>
      <c r="B3872" s="11" t="s">
        <v>15536</v>
      </c>
      <c r="C3872" s="11" t="s">
        <v>15537</v>
      </c>
      <c r="D3872" s="14" t="s">
        <v>15538</v>
      </c>
    </row>
    <row r="3873" spans="1:4" ht="15" customHeight="1" x14ac:dyDescent="0.4">
      <c r="A3873" s="11" t="s">
        <v>15539</v>
      </c>
      <c r="B3873" s="11" t="s">
        <v>15540</v>
      </c>
      <c r="C3873" s="11" t="s">
        <v>15541</v>
      </c>
      <c r="D3873" s="14" t="s">
        <v>15542</v>
      </c>
    </row>
    <row r="3874" spans="1:4" ht="15" customHeight="1" x14ac:dyDescent="0.4">
      <c r="A3874" s="11" t="s">
        <v>15543</v>
      </c>
      <c r="B3874" s="11" t="s">
        <v>15544</v>
      </c>
      <c r="C3874" s="11" t="s">
        <v>15545</v>
      </c>
      <c r="D3874" s="14" t="s">
        <v>15546</v>
      </c>
    </row>
    <row r="3875" spans="1:4" ht="15" customHeight="1" x14ac:dyDescent="0.4">
      <c r="A3875" s="11" t="s">
        <v>15547</v>
      </c>
      <c r="B3875" s="11" t="s">
        <v>15548</v>
      </c>
      <c r="C3875" s="11" t="s">
        <v>15549</v>
      </c>
      <c r="D3875" s="14" t="s">
        <v>15550</v>
      </c>
    </row>
    <row r="3876" spans="1:4" ht="15" customHeight="1" x14ac:dyDescent="0.4">
      <c r="A3876" s="11" t="s">
        <v>15551</v>
      </c>
      <c r="B3876" s="11" t="s">
        <v>15552</v>
      </c>
      <c r="C3876" s="11" t="s">
        <v>15553</v>
      </c>
      <c r="D3876" s="14" t="s">
        <v>15554</v>
      </c>
    </row>
    <row r="3877" spans="1:4" ht="15" customHeight="1" x14ac:dyDescent="0.4">
      <c r="A3877" s="11" t="s">
        <v>15555</v>
      </c>
      <c r="B3877" s="11" t="s">
        <v>15556</v>
      </c>
      <c r="C3877" s="11" t="s">
        <v>15557</v>
      </c>
      <c r="D3877" s="14" t="s">
        <v>15558</v>
      </c>
    </row>
    <row r="3878" spans="1:4" ht="15" customHeight="1" x14ac:dyDescent="0.4">
      <c r="A3878" s="11" t="s">
        <v>15559</v>
      </c>
      <c r="B3878" s="11" t="s">
        <v>15560</v>
      </c>
      <c r="C3878" s="11" t="s">
        <v>15561</v>
      </c>
      <c r="D3878" s="14" t="s">
        <v>15562</v>
      </c>
    </row>
    <row r="3879" spans="1:4" ht="15" customHeight="1" x14ac:dyDescent="0.4">
      <c r="A3879" s="11" t="s">
        <v>15563</v>
      </c>
      <c r="B3879" s="11" t="s">
        <v>15564</v>
      </c>
      <c r="C3879" s="11" t="s">
        <v>15565</v>
      </c>
      <c r="D3879" s="14" t="s">
        <v>15566</v>
      </c>
    </row>
    <row r="3880" spans="1:4" ht="15" customHeight="1" x14ac:dyDescent="0.4">
      <c r="A3880" s="11" t="s">
        <v>15567</v>
      </c>
      <c r="B3880" s="11" t="s">
        <v>15568</v>
      </c>
      <c r="C3880" s="11" t="s">
        <v>15569</v>
      </c>
      <c r="D3880" s="14" t="s">
        <v>15570</v>
      </c>
    </row>
    <row r="3881" spans="1:4" ht="15" customHeight="1" x14ac:dyDescent="0.4">
      <c r="A3881" s="11" t="s">
        <v>15571</v>
      </c>
      <c r="B3881" s="11" t="s">
        <v>15572</v>
      </c>
      <c r="C3881" s="11" t="s">
        <v>15573</v>
      </c>
      <c r="D3881" s="14" t="s">
        <v>15574</v>
      </c>
    </row>
    <row r="3882" spans="1:4" ht="15" customHeight="1" x14ac:dyDescent="0.4">
      <c r="A3882" s="11" t="s">
        <v>15575</v>
      </c>
      <c r="B3882" s="11" t="s">
        <v>15576</v>
      </c>
      <c r="C3882" s="11" t="s">
        <v>15577</v>
      </c>
      <c r="D3882" s="14" t="s">
        <v>15578</v>
      </c>
    </row>
    <row r="3883" spans="1:4" ht="15" customHeight="1" x14ac:dyDescent="0.4">
      <c r="A3883" s="11" t="s">
        <v>15579</v>
      </c>
      <c r="B3883" s="11" t="s">
        <v>15580</v>
      </c>
      <c r="C3883" s="11" t="s">
        <v>15581</v>
      </c>
      <c r="D3883" s="14" t="s">
        <v>15582</v>
      </c>
    </row>
    <row r="3884" spans="1:4" ht="15" customHeight="1" x14ac:dyDescent="0.4">
      <c r="A3884" s="11" t="s">
        <v>15583</v>
      </c>
      <c r="B3884" s="11" t="s">
        <v>15584</v>
      </c>
      <c r="C3884" s="11" t="s">
        <v>15585</v>
      </c>
      <c r="D3884" s="14" t="s">
        <v>15586</v>
      </c>
    </row>
    <row r="3885" spans="1:4" ht="15" customHeight="1" x14ac:dyDescent="0.4">
      <c r="A3885" s="11" t="s">
        <v>15587</v>
      </c>
      <c r="B3885" s="11" t="s">
        <v>15588</v>
      </c>
      <c r="C3885" s="11" t="s">
        <v>15589</v>
      </c>
      <c r="D3885" s="14" t="s">
        <v>15590</v>
      </c>
    </row>
    <row r="3886" spans="1:4" ht="15" customHeight="1" x14ac:dyDescent="0.4">
      <c r="A3886" s="11" t="s">
        <v>15591</v>
      </c>
      <c r="B3886" s="11" t="s">
        <v>15592</v>
      </c>
      <c r="C3886" s="11" t="s">
        <v>15593</v>
      </c>
      <c r="D3886" s="14" t="s">
        <v>15594</v>
      </c>
    </row>
    <row r="3887" spans="1:4" ht="15" customHeight="1" x14ac:dyDescent="0.4">
      <c r="A3887" s="11" t="s">
        <v>15595</v>
      </c>
      <c r="B3887" s="11" t="s">
        <v>15596</v>
      </c>
      <c r="C3887" s="11" t="s">
        <v>15597</v>
      </c>
      <c r="D3887" s="14" t="s">
        <v>15598</v>
      </c>
    </row>
    <row r="3888" spans="1:4" ht="15" customHeight="1" x14ac:dyDescent="0.4">
      <c r="A3888" s="11" t="s">
        <v>15599</v>
      </c>
      <c r="B3888" s="11" t="s">
        <v>15600</v>
      </c>
      <c r="C3888" s="11" t="s">
        <v>15601</v>
      </c>
      <c r="D3888" s="14" t="s">
        <v>15602</v>
      </c>
    </row>
    <row r="3889" spans="1:4" ht="15" customHeight="1" x14ac:dyDescent="0.4">
      <c r="A3889" s="11" t="s">
        <v>15603</v>
      </c>
      <c r="B3889" s="11" t="s">
        <v>15604</v>
      </c>
      <c r="C3889" s="11" t="s">
        <v>15605</v>
      </c>
      <c r="D3889" s="14" t="s">
        <v>15606</v>
      </c>
    </row>
    <row r="3890" spans="1:4" ht="15" customHeight="1" x14ac:dyDescent="0.4">
      <c r="A3890" s="11" t="s">
        <v>15607</v>
      </c>
      <c r="B3890" s="11" t="s">
        <v>15608</v>
      </c>
      <c r="C3890" s="11" t="s">
        <v>15609</v>
      </c>
      <c r="D3890" s="14" t="s">
        <v>15610</v>
      </c>
    </row>
    <row r="3891" spans="1:4" ht="15" customHeight="1" x14ac:dyDescent="0.4">
      <c r="A3891" s="11" t="s">
        <v>15611</v>
      </c>
      <c r="B3891" s="11" t="s">
        <v>15612</v>
      </c>
      <c r="C3891" s="11" t="s">
        <v>15613</v>
      </c>
      <c r="D3891" s="14" t="s">
        <v>15614</v>
      </c>
    </row>
    <row r="3892" spans="1:4" ht="15" customHeight="1" x14ac:dyDescent="0.4">
      <c r="A3892" s="11" t="s">
        <v>15615</v>
      </c>
      <c r="B3892" s="11" t="s">
        <v>15616</v>
      </c>
      <c r="C3892" s="11" t="s">
        <v>15617</v>
      </c>
      <c r="D3892" s="14" t="s">
        <v>15618</v>
      </c>
    </row>
    <row r="3893" spans="1:4" ht="15" customHeight="1" x14ac:dyDescent="0.4">
      <c r="A3893" s="11" t="s">
        <v>15619</v>
      </c>
      <c r="B3893" s="11" t="s">
        <v>15620</v>
      </c>
      <c r="C3893" s="11" t="s">
        <v>15621</v>
      </c>
      <c r="D3893" s="14" t="s">
        <v>15622</v>
      </c>
    </row>
    <row r="3894" spans="1:4" ht="15" customHeight="1" x14ac:dyDescent="0.4">
      <c r="A3894" s="11" t="s">
        <v>15623</v>
      </c>
      <c r="B3894" s="11" t="s">
        <v>15624</v>
      </c>
      <c r="C3894" s="11" t="s">
        <v>15625</v>
      </c>
      <c r="D3894" s="14" t="s">
        <v>15626</v>
      </c>
    </row>
    <row r="3895" spans="1:4" ht="15" customHeight="1" x14ac:dyDescent="0.4">
      <c r="A3895" s="11" t="s">
        <v>15627</v>
      </c>
      <c r="B3895" s="11" t="s">
        <v>15628</v>
      </c>
      <c r="C3895" s="11" t="s">
        <v>15629</v>
      </c>
      <c r="D3895" s="14" t="s">
        <v>15630</v>
      </c>
    </row>
    <row r="3896" spans="1:4" ht="15" customHeight="1" x14ac:dyDescent="0.4">
      <c r="A3896" s="11" t="s">
        <v>15631</v>
      </c>
      <c r="B3896" s="11" t="s">
        <v>15632</v>
      </c>
      <c r="C3896" s="11" t="s">
        <v>15633</v>
      </c>
      <c r="D3896" s="14" t="s">
        <v>15634</v>
      </c>
    </row>
    <row r="3897" spans="1:4" ht="15" customHeight="1" x14ac:dyDescent="0.4">
      <c r="A3897" s="11" t="s">
        <v>15635</v>
      </c>
      <c r="B3897" s="11" t="s">
        <v>15636</v>
      </c>
      <c r="C3897" s="11" t="s">
        <v>15637</v>
      </c>
      <c r="D3897" s="14" t="s">
        <v>15638</v>
      </c>
    </row>
    <row r="3898" spans="1:4" ht="15" customHeight="1" x14ac:dyDescent="0.4">
      <c r="A3898" s="11" t="s">
        <v>15639</v>
      </c>
      <c r="B3898" s="11" t="s">
        <v>15640</v>
      </c>
      <c r="C3898" s="11" t="s">
        <v>15641</v>
      </c>
      <c r="D3898" s="14" t="s">
        <v>15642</v>
      </c>
    </row>
    <row r="3899" spans="1:4" ht="15" customHeight="1" x14ac:dyDescent="0.4">
      <c r="A3899" s="11" t="s">
        <v>15643</v>
      </c>
      <c r="B3899" s="11" t="s">
        <v>15644</v>
      </c>
      <c r="C3899" s="11" t="s">
        <v>15645</v>
      </c>
      <c r="D3899" s="14" t="s">
        <v>15646</v>
      </c>
    </row>
    <row r="3900" spans="1:4" ht="15" customHeight="1" x14ac:dyDescent="0.4">
      <c r="A3900" s="11" t="s">
        <v>15647</v>
      </c>
      <c r="B3900" s="11" t="s">
        <v>15648</v>
      </c>
      <c r="C3900" s="11" t="s">
        <v>15649</v>
      </c>
      <c r="D3900" s="14" t="s">
        <v>15650</v>
      </c>
    </row>
    <row r="3901" spans="1:4" ht="15" customHeight="1" x14ac:dyDescent="0.4">
      <c r="A3901" s="11" t="s">
        <v>15651</v>
      </c>
      <c r="B3901" s="11" t="s">
        <v>15652</v>
      </c>
      <c r="C3901" s="11" t="s">
        <v>15653</v>
      </c>
      <c r="D3901" s="14" t="s">
        <v>15654</v>
      </c>
    </row>
    <row r="3902" spans="1:4" ht="15" customHeight="1" x14ac:dyDescent="0.4">
      <c r="A3902" s="11" t="s">
        <v>15655</v>
      </c>
      <c r="B3902" s="11" t="s">
        <v>15656</v>
      </c>
      <c r="C3902" s="11" t="s">
        <v>15657</v>
      </c>
      <c r="D3902" s="14" t="s">
        <v>15658</v>
      </c>
    </row>
    <row r="3903" spans="1:4" ht="15" customHeight="1" x14ac:dyDescent="0.4">
      <c r="A3903" s="11" t="s">
        <v>15659</v>
      </c>
      <c r="B3903" s="11" t="s">
        <v>15660</v>
      </c>
      <c r="C3903" s="11" t="s">
        <v>15661</v>
      </c>
      <c r="D3903" s="14" t="s">
        <v>15662</v>
      </c>
    </row>
    <row r="3904" spans="1:4" ht="15" customHeight="1" x14ac:dyDescent="0.4">
      <c r="A3904" s="11" t="s">
        <v>15663</v>
      </c>
      <c r="B3904" s="11" t="s">
        <v>15664</v>
      </c>
      <c r="C3904" s="11" t="s">
        <v>15665</v>
      </c>
      <c r="D3904" s="14" t="s">
        <v>15666</v>
      </c>
    </row>
    <row r="3905" spans="1:4" ht="15" customHeight="1" x14ac:dyDescent="0.4">
      <c r="A3905" s="11" t="s">
        <v>15667</v>
      </c>
      <c r="B3905" s="11" t="s">
        <v>15668</v>
      </c>
      <c r="C3905" s="11" t="s">
        <v>15669</v>
      </c>
      <c r="D3905" s="14" t="s">
        <v>15670</v>
      </c>
    </row>
    <row r="3906" spans="1:4" ht="15" customHeight="1" x14ac:dyDescent="0.4">
      <c r="A3906" s="11" t="s">
        <v>15671</v>
      </c>
      <c r="B3906" s="11" t="s">
        <v>15672</v>
      </c>
      <c r="C3906" s="11" t="s">
        <v>15673</v>
      </c>
      <c r="D3906" s="14" t="s">
        <v>15674</v>
      </c>
    </row>
    <row r="3907" spans="1:4" ht="15" customHeight="1" x14ac:dyDescent="0.4">
      <c r="A3907" s="11" t="s">
        <v>15675</v>
      </c>
      <c r="B3907" s="11" t="s">
        <v>15676</v>
      </c>
      <c r="C3907" s="11" t="s">
        <v>15677</v>
      </c>
      <c r="D3907" s="14" t="s">
        <v>15678</v>
      </c>
    </row>
    <row r="3908" spans="1:4" ht="15" customHeight="1" x14ac:dyDescent="0.4">
      <c r="A3908" s="11" t="s">
        <v>15679</v>
      </c>
      <c r="B3908" s="11" t="s">
        <v>15680</v>
      </c>
      <c r="C3908" s="11" t="s">
        <v>15681</v>
      </c>
      <c r="D3908" s="14" t="s">
        <v>15682</v>
      </c>
    </row>
    <row r="3909" spans="1:4" ht="15" customHeight="1" x14ac:dyDescent="0.4">
      <c r="A3909" s="11" t="s">
        <v>15683</v>
      </c>
      <c r="B3909" s="11" t="s">
        <v>15684</v>
      </c>
      <c r="C3909" s="11" t="s">
        <v>15685</v>
      </c>
      <c r="D3909" s="14" t="s">
        <v>15686</v>
      </c>
    </row>
    <row r="3910" spans="1:4" ht="15" customHeight="1" x14ac:dyDescent="0.4">
      <c r="A3910" s="11" t="s">
        <v>15687</v>
      </c>
      <c r="B3910" s="11" t="s">
        <v>15688</v>
      </c>
      <c r="C3910" s="11" t="s">
        <v>15689</v>
      </c>
      <c r="D3910" s="14" t="s">
        <v>15690</v>
      </c>
    </row>
    <row r="3911" spans="1:4" ht="15" customHeight="1" x14ac:dyDescent="0.4">
      <c r="A3911" s="11" t="s">
        <v>15691</v>
      </c>
      <c r="B3911" s="11" t="s">
        <v>15692</v>
      </c>
      <c r="C3911" s="11" t="s">
        <v>15693</v>
      </c>
      <c r="D3911" s="14" t="s">
        <v>15694</v>
      </c>
    </row>
    <row r="3912" spans="1:4" ht="15" customHeight="1" x14ac:dyDescent="0.4">
      <c r="A3912" s="11" t="s">
        <v>15695</v>
      </c>
      <c r="B3912" s="11" t="s">
        <v>15696</v>
      </c>
      <c r="C3912" s="11" t="s">
        <v>15697</v>
      </c>
      <c r="D3912" s="14" t="s">
        <v>15698</v>
      </c>
    </row>
    <row r="3913" spans="1:4" ht="15" customHeight="1" x14ac:dyDescent="0.4">
      <c r="A3913" s="11" t="s">
        <v>15699</v>
      </c>
      <c r="B3913" s="11" t="s">
        <v>15700</v>
      </c>
      <c r="C3913" s="11" t="s">
        <v>15701</v>
      </c>
      <c r="D3913" s="14" t="s">
        <v>15702</v>
      </c>
    </row>
    <row r="3914" spans="1:4" ht="15" customHeight="1" x14ac:dyDescent="0.4">
      <c r="A3914" s="11" t="s">
        <v>15703</v>
      </c>
      <c r="B3914" s="11" t="s">
        <v>15704</v>
      </c>
      <c r="C3914" s="11" t="s">
        <v>15705</v>
      </c>
      <c r="D3914" s="14" t="s">
        <v>15706</v>
      </c>
    </row>
    <row r="3915" spans="1:4" ht="15" customHeight="1" x14ac:dyDescent="0.4">
      <c r="A3915" s="11" t="s">
        <v>15707</v>
      </c>
      <c r="B3915" s="11" t="s">
        <v>15708</v>
      </c>
      <c r="C3915" s="11" t="s">
        <v>15709</v>
      </c>
      <c r="D3915" s="14" t="s">
        <v>15710</v>
      </c>
    </row>
    <row r="3916" spans="1:4" ht="15" customHeight="1" x14ac:dyDescent="0.4">
      <c r="A3916" s="11" t="s">
        <v>15711</v>
      </c>
      <c r="B3916" s="11" t="s">
        <v>15712</v>
      </c>
      <c r="C3916" s="11" t="s">
        <v>15713</v>
      </c>
      <c r="D3916" s="14" t="s">
        <v>15714</v>
      </c>
    </row>
    <row r="3917" spans="1:4" ht="15" customHeight="1" x14ac:dyDescent="0.4">
      <c r="A3917" s="11" t="s">
        <v>15715</v>
      </c>
      <c r="B3917" s="11" t="s">
        <v>15716</v>
      </c>
      <c r="C3917" s="11" t="s">
        <v>15717</v>
      </c>
      <c r="D3917" s="14" t="s">
        <v>15718</v>
      </c>
    </row>
    <row r="3918" spans="1:4" ht="15" customHeight="1" x14ac:dyDescent="0.4">
      <c r="A3918" s="11" t="s">
        <v>15719</v>
      </c>
      <c r="B3918" s="11" t="s">
        <v>15720</v>
      </c>
      <c r="C3918" s="11" t="s">
        <v>15721</v>
      </c>
      <c r="D3918" s="14" t="s">
        <v>15722</v>
      </c>
    </row>
    <row r="3919" spans="1:4" ht="15" customHeight="1" x14ac:dyDescent="0.4">
      <c r="A3919" s="11" t="s">
        <v>15723</v>
      </c>
      <c r="B3919" s="11" t="s">
        <v>15724</v>
      </c>
      <c r="C3919" s="11" t="s">
        <v>15725</v>
      </c>
      <c r="D3919" s="14" t="s">
        <v>15722</v>
      </c>
    </row>
    <row r="3920" spans="1:4" ht="15" customHeight="1" x14ac:dyDescent="0.4">
      <c r="A3920" s="11" t="s">
        <v>15726</v>
      </c>
      <c r="B3920" s="11" t="s">
        <v>15727</v>
      </c>
      <c r="C3920" s="11" t="s">
        <v>15728</v>
      </c>
      <c r="D3920" s="14" t="s">
        <v>15729</v>
      </c>
    </row>
    <row r="3921" spans="1:4" ht="15" customHeight="1" x14ac:dyDescent="0.4">
      <c r="A3921" s="11" t="s">
        <v>15730</v>
      </c>
      <c r="B3921" s="11" t="s">
        <v>15731</v>
      </c>
      <c r="C3921" s="11" t="s">
        <v>15732</v>
      </c>
      <c r="D3921" s="14" t="s">
        <v>15733</v>
      </c>
    </row>
    <row r="3922" spans="1:4" ht="15" customHeight="1" x14ac:dyDescent="0.4">
      <c r="A3922" s="11" t="s">
        <v>15734</v>
      </c>
      <c r="B3922" s="11" t="s">
        <v>15735</v>
      </c>
      <c r="C3922" s="11" t="s">
        <v>15736</v>
      </c>
      <c r="D3922" s="14" t="s">
        <v>15737</v>
      </c>
    </row>
    <row r="3923" spans="1:4" ht="15" customHeight="1" x14ac:dyDescent="0.4">
      <c r="A3923" s="11" t="s">
        <v>15738</v>
      </c>
      <c r="B3923" s="11" t="s">
        <v>15739</v>
      </c>
      <c r="C3923" s="11" t="s">
        <v>15740</v>
      </c>
      <c r="D3923" s="14" t="s">
        <v>15741</v>
      </c>
    </row>
    <row r="3924" spans="1:4" ht="15" customHeight="1" x14ac:dyDescent="0.4">
      <c r="A3924" s="11" t="s">
        <v>15742</v>
      </c>
      <c r="B3924" s="11" t="s">
        <v>15743</v>
      </c>
      <c r="C3924" s="11" t="s">
        <v>15744</v>
      </c>
      <c r="D3924" s="14" t="s">
        <v>15745</v>
      </c>
    </row>
    <row r="3925" spans="1:4" ht="15" customHeight="1" x14ac:dyDescent="0.4">
      <c r="A3925" s="11" t="s">
        <v>15746</v>
      </c>
      <c r="B3925" s="11" t="s">
        <v>15747</v>
      </c>
      <c r="C3925" s="11" t="s">
        <v>15748</v>
      </c>
      <c r="D3925" s="14" t="s">
        <v>15749</v>
      </c>
    </row>
    <row r="3926" spans="1:4" ht="15" customHeight="1" x14ac:dyDescent="0.4">
      <c r="A3926" s="11" t="s">
        <v>15750</v>
      </c>
      <c r="B3926" s="11" t="s">
        <v>15751</v>
      </c>
      <c r="C3926" s="11" t="s">
        <v>15752</v>
      </c>
      <c r="D3926" s="14" t="s">
        <v>15753</v>
      </c>
    </row>
    <row r="3927" spans="1:4" ht="15" customHeight="1" x14ac:dyDescent="0.4">
      <c r="A3927" s="11" t="s">
        <v>15754</v>
      </c>
      <c r="B3927" s="11" t="s">
        <v>15755</v>
      </c>
      <c r="C3927" s="11" t="s">
        <v>15756</v>
      </c>
      <c r="D3927" s="14" t="s">
        <v>15757</v>
      </c>
    </row>
    <row r="3928" spans="1:4" ht="15" customHeight="1" x14ac:dyDescent="0.4">
      <c r="A3928" s="11" t="s">
        <v>15758</v>
      </c>
      <c r="B3928" s="11" t="s">
        <v>15759</v>
      </c>
      <c r="C3928" s="11" t="s">
        <v>15760</v>
      </c>
      <c r="D3928" s="14" t="s">
        <v>15761</v>
      </c>
    </row>
    <row r="3929" spans="1:4" ht="15" customHeight="1" x14ac:dyDescent="0.4">
      <c r="A3929" s="11" t="s">
        <v>15762</v>
      </c>
      <c r="B3929" s="11" t="s">
        <v>15763</v>
      </c>
      <c r="C3929" s="11" t="s">
        <v>15764</v>
      </c>
      <c r="D3929" s="14" t="s">
        <v>15765</v>
      </c>
    </row>
    <row r="3930" spans="1:4" ht="15" customHeight="1" x14ac:dyDescent="0.4">
      <c r="A3930" s="11" t="s">
        <v>15766</v>
      </c>
      <c r="B3930" s="11" t="s">
        <v>15767</v>
      </c>
      <c r="C3930" s="11" t="s">
        <v>15768</v>
      </c>
      <c r="D3930" s="14" t="s">
        <v>15769</v>
      </c>
    </row>
    <row r="3931" spans="1:4" ht="15" customHeight="1" x14ac:dyDescent="0.4">
      <c r="A3931" s="11" t="s">
        <v>15770</v>
      </c>
      <c r="B3931" s="11" t="s">
        <v>15771</v>
      </c>
      <c r="C3931" s="11" t="s">
        <v>15772</v>
      </c>
      <c r="D3931" s="14" t="s">
        <v>15773</v>
      </c>
    </row>
    <row r="3932" spans="1:4" ht="15" customHeight="1" x14ac:dyDescent="0.4">
      <c r="A3932" s="11" t="s">
        <v>15774</v>
      </c>
      <c r="B3932" s="11" t="s">
        <v>15775</v>
      </c>
      <c r="C3932" s="11" t="s">
        <v>15776</v>
      </c>
      <c r="D3932" s="14" t="s">
        <v>15777</v>
      </c>
    </row>
    <row r="3933" spans="1:4" ht="15" customHeight="1" x14ac:dyDescent="0.4">
      <c r="A3933" s="11" t="s">
        <v>15778</v>
      </c>
      <c r="B3933" s="11" t="s">
        <v>15779</v>
      </c>
      <c r="C3933" s="11" t="s">
        <v>15780</v>
      </c>
      <c r="D3933" s="14" t="s">
        <v>15781</v>
      </c>
    </row>
    <row r="3934" spans="1:4" ht="15" customHeight="1" x14ac:dyDescent="0.4">
      <c r="A3934" s="11" t="s">
        <v>15782</v>
      </c>
      <c r="B3934" s="11" t="s">
        <v>15783</v>
      </c>
      <c r="C3934" s="11" t="s">
        <v>15784</v>
      </c>
      <c r="D3934" s="14" t="s">
        <v>15785</v>
      </c>
    </row>
    <row r="3935" spans="1:4" ht="15" customHeight="1" x14ac:dyDescent="0.4">
      <c r="A3935" s="11" t="s">
        <v>15786</v>
      </c>
      <c r="B3935" s="11" t="s">
        <v>15787</v>
      </c>
      <c r="C3935" s="11" t="s">
        <v>15788</v>
      </c>
      <c r="D3935" s="14" t="s">
        <v>15789</v>
      </c>
    </row>
    <row r="3936" spans="1:4" ht="15" customHeight="1" x14ac:dyDescent="0.4">
      <c r="A3936" s="11" t="s">
        <v>15790</v>
      </c>
      <c r="B3936" s="11" t="s">
        <v>15791</v>
      </c>
      <c r="C3936" s="11" t="s">
        <v>15792</v>
      </c>
      <c r="D3936" s="14" t="s">
        <v>15793</v>
      </c>
    </row>
    <row r="3937" spans="1:4" ht="15" customHeight="1" x14ac:dyDescent="0.4">
      <c r="A3937" s="11" t="s">
        <v>15794</v>
      </c>
      <c r="B3937" s="11" t="s">
        <v>15795</v>
      </c>
      <c r="C3937" s="11" t="s">
        <v>15796</v>
      </c>
      <c r="D3937" s="14" t="s">
        <v>15797</v>
      </c>
    </row>
    <row r="3938" spans="1:4" ht="15" customHeight="1" x14ac:dyDescent="0.4">
      <c r="A3938" s="11" t="s">
        <v>15798</v>
      </c>
      <c r="B3938" s="11" t="s">
        <v>15799</v>
      </c>
      <c r="C3938" s="11" t="s">
        <v>15800</v>
      </c>
      <c r="D3938" s="14" t="s">
        <v>15801</v>
      </c>
    </row>
    <row r="3939" spans="1:4" ht="15" customHeight="1" x14ac:dyDescent="0.4">
      <c r="A3939" s="11" t="s">
        <v>15802</v>
      </c>
      <c r="B3939" s="11" t="s">
        <v>15803</v>
      </c>
      <c r="C3939" s="11" t="s">
        <v>15804</v>
      </c>
      <c r="D3939" s="14" t="s">
        <v>15805</v>
      </c>
    </row>
    <row r="3940" spans="1:4" ht="15" customHeight="1" x14ac:dyDescent="0.4">
      <c r="A3940" s="11" t="s">
        <v>15806</v>
      </c>
      <c r="B3940" s="11" t="s">
        <v>15807</v>
      </c>
      <c r="C3940" s="11" t="s">
        <v>15808</v>
      </c>
      <c r="D3940" s="14" t="s">
        <v>15809</v>
      </c>
    </row>
    <row r="3941" spans="1:4" ht="15" customHeight="1" x14ac:dyDescent="0.4">
      <c r="A3941" s="11" t="s">
        <v>15810</v>
      </c>
      <c r="B3941" s="11" t="s">
        <v>15811</v>
      </c>
      <c r="C3941" s="11" t="s">
        <v>15812</v>
      </c>
      <c r="D3941" s="14" t="s">
        <v>15813</v>
      </c>
    </row>
    <row r="3942" spans="1:4" ht="15" customHeight="1" x14ac:dyDescent="0.4">
      <c r="A3942" s="11" t="s">
        <v>15814</v>
      </c>
      <c r="B3942" s="11" t="s">
        <v>15815</v>
      </c>
      <c r="C3942" s="11" t="s">
        <v>15816</v>
      </c>
      <c r="D3942" s="14" t="s">
        <v>15817</v>
      </c>
    </row>
    <row r="3943" spans="1:4" ht="15" customHeight="1" x14ac:dyDescent="0.4">
      <c r="A3943" s="11" t="s">
        <v>15818</v>
      </c>
      <c r="B3943" s="11" t="s">
        <v>15819</v>
      </c>
      <c r="C3943" s="11" t="s">
        <v>15820</v>
      </c>
      <c r="D3943" s="14" t="s">
        <v>15821</v>
      </c>
    </row>
    <row r="3944" spans="1:4" ht="15" customHeight="1" x14ac:dyDescent="0.4">
      <c r="A3944" s="11" t="s">
        <v>15822</v>
      </c>
      <c r="B3944" s="11" t="s">
        <v>15823</v>
      </c>
      <c r="C3944" s="11" t="s">
        <v>15824</v>
      </c>
      <c r="D3944" s="14" t="s">
        <v>15825</v>
      </c>
    </row>
    <row r="3945" spans="1:4" ht="15" customHeight="1" x14ac:dyDescent="0.4">
      <c r="A3945" s="11" t="s">
        <v>15826</v>
      </c>
      <c r="B3945" s="11" t="s">
        <v>15827</v>
      </c>
      <c r="C3945" s="11" t="s">
        <v>15828</v>
      </c>
      <c r="D3945" s="14" t="s">
        <v>15829</v>
      </c>
    </row>
    <row r="3946" spans="1:4" ht="15" customHeight="1" x14ac:dyDescent="0.4">
      <c r="A3946" s="11" t="s">
        <v>15830</v>
      </c>
      <c r="B3946" s="11" t="s">
        <v>15831</v>
      </c>
      <c r="C3946" s="11" t="s">
        <v>15832</v>
      </c>
      <c r="D3946" s="14" t="s">
        <v>15833</v>
      </c>
    </row>
    <row r="3947" spans="1:4" ht="15" customHeight="1" x14ac:dyDescent="0.4">
      <c r="A3947" s="11" t="s">
        <v>15834</v>
      </c>
      <c r="B3947" s="11" t="s">
        <v>15835</v>
      </c>
      <c r="C3947" s="11" t="s">
        <v>15836</v>
      </c>
      <c r="D3947" s="14" t="s">
        <v>15837</v>
      </c>
    </row>
    <row r="3948" spans="1:4" ht="15" customHeight="1" x14ac:dyDescent="0.4">
      <c r="A3948" s="11" t="s">
        <v>15838</v>
      </c>
      <c r="B3948" s="11" t="s">
        <v>15839</v>
      </c>
      <c r="C3948" s="11" t="s">
        <v>15840</v>
      </c>
      <c r="D3948" s="14" t="s">
        <v>15841</v>
      </c>
    </row>
    <row r="3949" spans="1:4" ht="15" customHeight="1" x14ac:dyDescent="0.4">
      <c r="A3949" s="11" t="s">
        <v>15842</v>
      </c>
      <c r="B3949" s="11" t="s">
        <v>15843</v>
      </c>
      <c r="C3949" s="11" t="s">
        <v>15844</v>
      </c>
      <c r="D3949" s="14" t="s">
        <v>15845</v>
      </c>
    </row>
    <row r="3950" spans="1:4" ht="15" customHeight="1" x14ac:dyDescent="0.4">
      <c r="A3950" s="11" t="s">
        <v>15846</v>
      </c>
      <c r="B3950" s="11" t="s">
        <v>15847</v>
      </c>
      <c r="C3950" s="11" t="s">
        <v>15848</v>
      </c>
      <c r="D3950" s="14" t="s">
        <v>15849</v>
      </c>
    </row>
    <row r="3951" spans="1:4" ht="15" customHeight="1" x14ac:dyDescent="0.4">
      <c r="A3951" s="11" t="s">
        <v>15850</v>
      </c>
      <c r="B3951" s="11" t="s">
        <v>15851</v>
      </c>
      <c r="C3951" s="11" t="s">
        <v>15852</v>
      </c>
      <c r="D3951" s="14" t="s">
        <v>15849</v>
      </c>
    </row>
    <row r="3952" spans="1:4" ht="15" customHeight="1" x14ac:dyDescent="0.4">
      <c r="A3952" s="11" t="s">
        <v>15853</v>
      </c>
      <c r="B3952" s="11" t="s">
        <v>15854</v>
      </c>
      <c r="C3952" s="11" t="s">
        <v>15855</v>
      </c>
      <c r="D3952" s="14" t="s">
        <v>15856</v>
      </c>
    </row>
    <row r="3953" spans="1:4" ht="15" customHeight="1" x14ac:dyDescent="0.4">
      <c r="A3953" s="11" t="s">
        <v>15857</v>
      </c>
      <c r="B3953" s="11" t="s">
        <v>15858</v>
      </c>
      <c r="C3953" s="11" t="s">
        <v>15859</v>
      </c>
      <c r="D3953" s="14" t="s">
        <v>15860</v>
      </c>
    </row>
    <row r="3954" spans="1:4" ht="15" customHeight="1" x14ac:dyDescent="0.4">
      <c r="A3954" s="11" t="s">
        <v>15861</v>
      </c>
      <c r="B3954" s="11" t="s">
        <v>15862</v>
      </c>
      <c r="C3954" s="11" t="s">
        <v>15863</v>
      </c>
      <c r="D3954" s="14" t="s">
        <v>15864</v>
      </c>
    </row>
    <row r="3955" spans="1:4" ht="15" customHeight="1" x14ac:dyDescent="0.4">
      <c r="A3955" s="11" t="s">
        <v>15865</v>
      </c>
      <c r="B3955" s="11" t="s">
        <v>15866</v>
      </c>
      <c r="C3955" s="11" t="s">
        <v>15867</v>
      </c>
      <c r="D3955" s="14" t="s">
        <v>15868</v>
      </c>
    </row>
    <row r="3956" spans="1:4" ht="15" customHeight="1" x14ac:dyDescent="0.4">
      <c r="A3956" s="11" t="s">
        <v>15869</v>
      </c>
      <c r="B3956" s="11" t="s">
        <v>15870</v>
      </c>
      <c r="C3956" s="11" t="s">
        <v>15871</v>
      </c>
      <c r="D3956" s="14" t="s">
        <v>15872</v>
      </c>
    </row>
    <row r="3957" spans="1:4" ht="15" customHeight="1" x14ac:dyDescent="0.4">
      <c r="A3957" s="11" t="s">
        <v>15873</v>
      </c>
      <c r="B3957" s="11" t="s">
        <v>15874</v>
      </c>
      <c r="C3957" s="11" t="s">
        <v>15875</v>
      </c>
      <c r="D3957" s="14" t="s">
        <v>15876</v>
      </c>
    </row>
    <row r="3958" spans="1:4" ht="15" customHeight="1" x14ac:dyDescent="0.4">
      <c r="A3958" s="11" t="s">
        <v>15877</v>
      </c>
      <c r="B3958" s="11" t="s">
        <v>15878</v>
      </c>
      <c r="C3958" s="11" t="s">
        <v>15879</v>
      </c>
      <c r="D3958" s="14" t="s">
        <v>15880</v>
      </c>
    </row>
    <row r="3959" spans="1:4" ht="15" customHeight="1" x14ac:dyDescent="0.4">
      <c r="A3959" s="11" t="s">
        <v>15881</v>
      </c>
      <c r="B3959" s="11" t="s">
        <v>15882</v>
      </c>
      <c r="C3959" s="11" t="s">
        <v>15883</v>
      </c>
      <c r="D3959" s="14" t="s">
        <v>15884</v>
      </c>
    </row>
    <row r="3960" spans="1:4" ht="15" customHeight="1" x14ac:dyDescent="0.4">
      <c r="A3960" s="11" t="s">
        <v>15885</v>
      </c>
      <c r="B3960" s="11" t="s">
        <v>15886</v>
      </c>
      <c r="C3960" s="11" t="s">
        <v>15887</v>
      </c>
      <c r="D3960" s="14" t="s">
        <v>15888</v>
      </c>
    </row>
    <row r="3961" spans="1:4" ht="15" customHeight="1" x14ac:dyDescent="0.4">
      <c r="A3961" s="11" t="s">
        <v>15889</v>
      </c>
      <c r="B3961" s="11" t="s">
        <v>15890</v>
      </c>
      <c r="C3961" s="11" t="s">
        <v>15891</v>
      </c>
      <c r="D3961" s="14" t="s">
        <v>15892</v>
      </c>
    </row>
    <row r="3962" spans="1:4" ht="15" customHeight="1" x14ac:dyDescent="0.4">
      <c r="A3962" s="11" t="s">
        <v>15893</v>
      </c>
      <c r="B3962" s="11" t="s">
        <v>15894</v>
      </c>
      <c r="C3962" s="11" t="s">
        <v>15895</v>
      </c>
      <c r="D3962" s="14" t="s">
        <v>15896</v>
      </c>
    </row>
    <row r="3963" spans="1:4" ht="15" customHeight="1" x14ac:dyDescent="0.4">
      <c r="A3963" s="11" t="s">
        <v>15897</v>
      </c>
      <c r="B3963" s="11" t="s">
        <v>15898</v>
      </c>
      <c r="C3963" s="11" t="s">
        <v>15899</v>
      </c>
      <c r="D3963" s="14" t="s">
        <v>15900</v>
      </c>
    </row>
    <row r="3964" spans="1:4" ht="15" customHeight="1" x14ac:dyDescent="0.4">
      <c r="A3964" s="11" t="s">
        <v>15901</v>
      </c>
      <c r="B3964" s="11" t="s">
        <v>15902</v>
      </c>
      <c r="C3964" s="11" t="s">
        <v>15903</v>
      </c>
      <c r="D3964" s="14" t="s">
        <v>15904</v>
      </c>
    </row>
    <row r="3965" spans="1:4" ht="15" customHeight="1" x14ac:dyDescent="0.4">
      <c r="A3965" s="11" t="s">
        <v>15905</v>
      </c>
      <c r="B3965" s="11" t="s">
        <v>15906</v>
      </c>
      <c r="C3965" s="11" t="s">
        <v>15907</v>
      </c>
      <c r="D3965" s="14" t="s">
        <v>15908</v>
      </c>
    </row>
    <row r="3966" spans="1:4" ht="15" customHeight="1" x14ac:dyDescent="0.4">
      <c r="A3966" s="11" t="s">
        <v>15909</v>
      </c>
      <c r="B3966" s="11" t="s">
        <v>15910</v>
      </c>
      <c r="C3966" s="11" t="s">
        <v>15911</v>
      </c>
      <c r="D3966" s="14" t="s">
        <v>15912</v>
      </c>
    </row>
    <row r="3967" spans="1:4" ht="15" customHeight="1" x14ac:dyDescent="0.4">
      <c r="A3967" s="11" t="s">
        <v>15913</v>
      </c>
      <c r="B3967" s="11" t="s">
        <v>15914</v>
      </c>
      <c r="C3967" s="11" t="s">
        <v>15915</v>
      </c>
      <c r="D3967" s="14" t="s">
        <v>15916</v>
      </c>
    </row>
    <row r="3968" spans="1:4" ht="15" customHeight="1" x14ac:dyDescent="0.4">
      <c r="A3968" s="11" t="s">
        <v>15917</v>
      </c>
      <c r="B3968" s="11" t="s">
        <v>15918</v>
      </c>
      <c r="C3968" s="11" t="s">
        <v>15919</v>
      </c>
      <c r="D3968" s="14" t="s">
        <v>15920</v>
      </c>
    </row>
    <row r="3969" spans="1:4" ht="15" customHeight="1" x14ac:dyDescent="0.4">
      <c r="A3969" s="11" t="s">
        <v>15921</v>
      </c>
      <c r="B3969" s="11" t="s">
        <v>15922</v>
      </c>
      <c r="C3969" s="11" t="s">
        <v>15923</v>
      </c>
      <c r="D3969" s="14" t="s">
        <v>15924</v>
      </c>
    </row>
    <row r="3970" spans="1:4" ht="15" customHeight="1" x14ac:dyDescent="0.4">
      <c r="A3970" s="11" t="s">
        <v>15925</v>
      </c>
      <c r="B3970" s="11" t="s">
        <v>15926</v>
      </c>
      <c r="C3970" s="11" t="s">
        <v>15927</v>
      </c>
      <c r="D3970" s="14" t="s">
        <v>15928</v>
      </c>
    </row>
    <row r="3971" spans="1:4" ht="15" customHeight="1" x14ac:dyDescent="0.4">
      <c r="A3971" s="11" t="s">
        <v>15929</v>
      </c>
      <c r="B3971" s="11" t="s">
        <v>15930</v>
      </c>
      <c r="C3971" s="11" t="s">
        <v>15931</v>
      </c>
      <c r="D3971" s="14" t="s">
        <v>15932</v>
      </c>
    </row>
    <row r="3972" spans="1:4" ht="15" customHeight="1" x14ac:dyDescent="0.4">
      <c r="A3972" s="11" t="s">
        <v>15933</v>
      </c>
      <c r="B3972" s="11" t="s">
        <v>15934</v>
      </c>
      <c r="C3972" s="11" t="s">
        <v>15935</v>
      </c>
      <c r="D3972" s="14" t="s">
        <v>15936</v>
      </c>
    </row>
    <row r="3973" spans="1:4" ht="15" customHeight="1" x14ac:dyDescent="0.4">
      <c r="A3973" s="11" t="s">
        <v>15937</v>
      </c>
      <c r="B3973" s="11" t="s">
        <v>15938</v>
      </c>
      <c r="C3973" s="11" t="s">
        <v>15939</v>
      </c>
      <c r="D3973" s="14" t="s">
        <v>15940</v>
      </c>
    </row>
    <row r="3974" spans="1:4" ht="15" customHeight="1" x14ac:dyDescent="0.4">
      <c r="A3974" s="11" t="s">
        <v>15941</v>
      </c>
      <c r="B3974" s="11" t="s">
        <v>15942</v>
      </c>
      <c r="C3974" s="11" t="s">
        <v>15943</v>
      </c>
      <c r="D3974" s="14" t="s">
        <v>15944</v>
      </c>
    </row>
    <row r="3975" spans="1:4" ht="15" customHeight="1" x14ac:dyDescent="0.4">
      <c r="A3975" s="11" t="s">
        <v>15945</v>
      </c>
      <c r="B3975" s="11" t="s">
        <v>15946</v>
      </c>
      <c r="C3975" s="11" t="s">
        <v>15947</v>
      </c>
      <c r="D3975" s="14" t="s">
        <v>15948</v>
      </c>
    </row>
    <row r="3976" spans="1:4" ht="15" customHeight="1" x14ac:dyDescent="0.4">
      <c r="A3976" s="11" t="s">
        <v>15949</v>
      </c>
      <c r="B3976" s="11" t="s">
        <v>15950</v>
      </c>
      <c r="C3976" s="11" t="s">
        <v>15951</v>
      </c>
      <c r="D3976" s="14" t="s">
        <v>15952</v>
      </c>
    </row>
    <row r="3977" spans="1:4" ht="15" customHeight="1" x14ac:dyDescent="0.4">
      <c r="A3977" s="11" t="s">
        <v>15953</v>
      </c>
      <c r="B3977" s="11" t="s">
        <v>15954</v>
      </c>
      <c r="C3977" s="11" t="s">
        <v>15955</v>
      </c>
      <c r="D3977" s="14" t="s">
        <v>15956</v>
      </c>
    </row>
    <row r="3978" spans="1:4" ht="15" customHeight="1" x14ac:dyDescent="0.4">
      <c r="A3978" s="11" t="s">
        <v>15957</v>
      </c>
      <c r="B3978" s="11" t="s">
        <v>15958</v>
      </c>
      <c r="C3978" s="11" t="s">
        <v>15959</v>
      </c>
      <c r="D3978" s="14" t="s">
        <v>15960</v>
      </c>
    </row>
    <row r="3979" spans="1:4" ht="15" customHeight="1" x14ac:dyDescent="0.4">
      <c r="A3979" s="11" t="s">
        <v>15961</v>
      </c>
      <c r="B3979" s="11" t="s">
        <v>15962</v>
      </c>
      <c r="C3979" s="11" t="s">
        <v>15963</v>
      </c>
      <c r="D3979" s="14" t="s">
        <v>15964</v>
      </c>
    </row>
    <row r="3980" spans="1:4" ht="15" customHeight="1" x14ac:dyDescent="0.4">
      <c r="A3980" s="11" t="s">
        <v>15965</v>
      </c>
      <c r="B3980" s="11" t="s">
        <v>15966</v>
      </c>
      <c r="C3980" s="11" t="s">
        <v>15967</v>
      </c>
      <c r="D3980" s="14" t="s">
        <v>15968</v>
      </c>
    </row>
    <row r="3981" spans="1:4" ht="15" customHeight="1" x14ac:dyDescent="0.4">
      <c r="A3981" s="11" t="s">
        <v>15969</v>
      </c>
      <c r="B3981" s="11" t="s">
        <v>15970</v>
      </c>
      <c r="C3981" s="11" t="s">
        <v>15971</v>
      </c>
      <c r="D3981" s="14" t="s">
        <v>15972</v>
      </c>
    </row>
    <row r="3982" spans="1:4" ht="15" customHeight="1" x14ac:dyDescent="0.4">
      <c r="A3982" s="11" t="s">
        <v>15973</v>
      </c>
      <c r="B3982" s="11" t="s">
        <v>15974</v>
      </c>
      <c r="C3982" s="11" t="s">
        <v>15975</v>
      </c>
      <c r="D3982" s="14" t="s">
        <v>15976</v>
      </c>
    </row>
    <row r="3983" spans="1:4" ht="15" customHeight="1" x14ac:dyDescent="0.4">
      <c r="A3983" s="11" t="s">
        <v>15977</v>
      </c>
      <c r="B3983" s="11" t="s">
        <v>15978</v>
      </c>
      <c r="C3983" s="11" t="s">
        <v>15979</v>
      </c>
      <c r="D3983" s="14" t="s">
        <v>15980</v>
      </c>
    </row>
    <row r="3984" spans="1:4" ht="15" customHeight="1" x14ac:dyDescent="0.4">
      <c r="A3984" s="11" t="s">
        <v>15981</v>
      </c>
      <c r="B3984" s="11" t="s">
        <v>15982</v>
      </c>
      <c r="C3984" s="11" t="s">
        <v>15983</v>
      </c>
      <c r="D3984" s="14" t="s">
        <v>15984</v>
      </c>
    </row>
    <row r="3985" spans="1:4" ht="15" customHeight="1" x14ac:dyDescent="0.4">
      <c r="A3985" s="11" t="s">
        <v>15985</v>
      </c>
      <c r="B3985" s="11" t="s">
        <v>15986</v>
      </c>
      <c r="C3985" s="11" t="s">
        <v>15987</v>
      </c>
      <c r="D3985" s="14" t="s">
        <v>15988</v>
      </c>
    </row>
    <row r="3986" spans="1:4" ht="15" customHeight="1" x14ac:dyDescent="0.4">
      <c r="A3986" s="11" t="s">
        <v>15989</v>
      </c>
      <c r="B3986" s="11" t="s">
        <v>15990</v>
      </c>
      <c r="C3986" s="11" t="s">
        <v>15991</v>
      </c>
      <c r="D3986" s="14" t="s">
        <v>15992</v>
      </c>
    </row>
    <row r="3987" spans="1:4" ht="15" customHeight="1" x14ac:dyDescent="0.4">
      <c r="A3987" s="11" t="s">
        <v>15993</v>
      </c>
      <c r="B3987" s="11" t="s">
        <v>15994</v>
      </c>
      <c r="C3987" s="11" t="s">
        <v>15995</v>
      </c>
      <c r="D3987" s="14" t="s">
        <v>15996</v>
      </c>
    </row>
    <row r="3988" spans="1:4" ht="15" customHeight="1" x14ac:dyDescent="0.4">
      <c r="A3988" s="11" t="s">
        <v>15997</v>
      </c>
      <c r="B3988" s="11" t="s">
        <v>15998</v>
      </c>
      <c r="C3988" s="11" t="s">
        <v>15999</v>
      </c>
      <c r="D3988" s="14" t="s">
        <v>16000</v>
      </c>
    </row>
    <row r="3989" spans="1:4" ht="15" customHeight="1" x14ac:dyDescent="0.4">
      <c r="A3989" s="11" t="s">
        <v>16001</v>
      </c>
      <c r="B3989" s="11" t="s">
        <v>16002</v>
      </c>
      <c r="C3989" s="11" t="s">
        <v>16003</v>
      </c>
      <c r="D3989" s="14" t="s">
        <v>16004</v>
      </c>
    </row>
    <row r="3990" spans="1:4" ht="15" customHeight="1" x14ac:dyDescent="0.4">
      <c r="A3990" s="11" t="s">
        <v>16005</v>
      </c>
      <c r="B3990" s="11" t="s">
        <v>16006</v>
      </c>
      <c r="C3990" s="11" t="s">
        <v>16007</v>
      </c>
      <c r="D3990" s="14" t="s">
        <v>16008</v>
      </c>
    </row>
    <row r="3991" spans="1:4" ht="15" customHeight="1" x14ac:dyDescent="0.4">
      <c r="A3991" s="11" t="s">
        <v>16009</v>
      </c>
      <c r="B3991" s="11" t="s">
        <v>16010</v>
      </c>
      <c r="C3991" s="11" t="s">
        <v>16011</v>
      </c>
      <c r="D3991" s="14" t="s">
        <v>16012</v>
      </c>
    </row>
    <row r="3992" spans="1:4" ht="15" customHeight="1" x14ac:dyDescent="0.4">
      <c r="A3992" s="11" t="s">
        <v>16013</v>
      </c>
      <c r="B3992" s="11" t="s">
        <v>16014</v>
      </c>
      <c r="C3992" s="11" t="s">
        <v>16015</v>
      </c>
      <c r="D3992" s="14" t="s">
        <v>16016</v>
      </c>
    </row>
    <row r="3993" spans="1:4" ht="15" customHeight="1" x14ac:dyDescent="0.4">
      <c r="A3993" s="11" t="s">
        <v>16017</v>
      </c>
      <c r="B3993" s="11" t="s">
        <v>16018</v>
      </c>
      <c r="C3993" s="11" t="s">
        <v>16019</v>
      </c>
      <c r="D3993" s="14" t="s">
        <v>16020</v>
      </c>
    </row>
    <row r="3994" spans="1:4" ht="15" customHeight="1" x14ac:dyDescent="0.4">
      <c r="A3994" s="11" t="s">
        <v>16021</v>
      </c>
      <c r="B3994" s="11" t="s">
        <v>16022</v>
      </c>
      <c r="C3994" s="11" t="s">
        <v>16023</v>
      </c>
      <c r="D3994" s="14" t="s">
        <v>16024</v>
      </c>
    </row>
    <row r="3995" spans="1:4" ht="15" customHeight="1" x14ac:dyDescent="0.4">
      <c r="A3995" s="11" t="s">
        <v>16025</v>
      </c>
      <c r="B3995" s="11" t="s">
        <v>16026</v>
      </c>
      <c r="C3995" s="11" t="s">
        <v>16027</v>
      </c>
      <c r="D3995" s="14" t="s">
        <v>16028</v>
      </c>
    </row>
    <row r="3996" spans="1:4" ht="15" customHeight="1" x14ac:dyDescent="0.4">
      <c r="A3996" s="11" t="s">
        <v>16029</v>
      </c>
      <c r="B3996" s="11" t="s">
        <v>16030</v>
      </c>
      <c r="C3996" s="11" t="s">
        <v>16031</v>
      </c>
      <c r="D3996" s="14" t="s">
        <v>16032</v>
      </c>
    </row>
    <row r="3997" spans="1:4" ht="15" customHeight="1" x14ac:dyDescent="0.4">
      <c r="A3997" s="11" t="s">
        <v>16033</v>
      </c>
      <c r="B3997" s="11" t="s">
        <v>16034</v>
      </c>
      <c r="C3997" s="11" t="s">
        <v>16035</v>
      </c>
      <c r="D3997" s="14" t="s">
        <v>16036</v>
      </c>
    </row>
    <row r="3998" spans="1:4" ht="15" customHeight="1" x14ac:dyDescent="0.4">
      <c r="A3998" s="11" t="s">
        <v>16037</v>
      </c>
      <c r="B3998" s="11" t="s">
        <v>16038</v>
      </c>
      <c r="C3998" s="11" t="s">
        <v>16039</v>
      </c>
      <c r="D3998" s="14" t="s">
        <v>16040</v>
      </c>
    </row>
    <row r="3999" spans="1:4" ht="15" customHeight="1" x14ac:dyDescent="0.4">
      <c r="A3999" s="11" t="s">
        <v>16041</v>
      </c>
      <c r="B3999" s="11" t="s">
        <v>16042</v>
      </c>
      <c r="C3999" s="11" t="s">
        <v>16043</v>
      </c>
      <c r="D3999" s="14" t="s">
        <v>16044</v>
      </c>
    </row>
    <row r="4000" spans="1:4" ht="15" customHeight="1" x14ac:dyDescent="0.4">
      <c r="A4000" s="11" t="s">
        <v>16045</v>
      </c>
      <c r="B4000" s="11" t="s">
        <v>16046</v>
      </c>
      <c r="C4000" s="11" t="s">
        <v>16047</v>
      </c>
      <c r="D4000" s="14" t="s">
        <v>16048</v>
      </c>
    </row>
    <row r="4001" spans="1:4" ht="15" customHeight="1" x14ac:dyDescent="0.4">
      <c r="A4001" s="11" t="s">
        <v>16049</v>
      </c>
      <c r="B4001" s="11" t="s">
        <v>16050</v>
      </c>
      <c r="C4001" s="11" t="s">
        <v>16051</v>
      </c>
      <c r="D4001" s="14" t="s">
        <v>16052</v>
      </c>
    </row>
    <row r="4002" spans="1:4" ht="15" customHeight="1" x14ac:dyDescent="0.4">
      <c r="A4002" s="11" t="s">
        <v>16053</v>
      </c>
      <c r="B4002" s="11" t="s">
        <v>16054</v>
      </c>
      <c r="C4002" s="11" t="s">
        <v>16055</v>
      </c>
      <c r="D4002" s="14" t="s">
        <v>16056</v>
      </c>
    </row>
    <row r="4003" spans="1:4" ht="15" customHeight="1" x14ac:dyDescent="0.4">
      <c r="A4003" s="11" t="s">
        <v>16057</v>
      </c>
      <c r="B4003" s="11" t="s">
        <v>16058</v>
      </c>
      <c r="C4003" s="11" t="s">
        <v>16059</v>
      </c>
      <c r="D4003" s="14" t="s">
        <v>16060</v>
      </c>
    </row>
    <row r="4004" spans="1:4" ht="15" customHeight="1" x14ac:dyDescent="0.4">
      <c r="A4004" s="11" t="s">
        <v>16061</v>
      </c>
      <c r="B4004" s="11" t="s">
        <v>16062</v>
      </c>
      <c r="C4004" s="11" t="s">
        <v>16063</v>
      </c>
      <c r="D4004" s="14" t="s">
        <v>16064</v>
      </c>
    </row>
    <row r="4005" spans="1:4" ht="15" customHeight="1" x14ac:dyDescent="0.4">
      <c r="A4005" s="11" t="s">
        <v>16065</v>
      </c>
      <c r="B4005" s="11" t="s">
        <v>16066</v>
      </c>
      <c r="C4005" s="11" t="s">
        <v>16067</v>
      </c>
      <c r="D4005" s="14" t="s">
        <v>16068</v>
      </c>
    </row>
    <row r="4006" spans="1:4" ht="15" customHeight="1" x14ac:dyDescent="0.4">
      <c r="A4006" s="11" t="s">
        <v>16069</v>
      </c>
      <c r="B4006" s="11" t="s">
        <v>16070</v>
      </c>
      <c r="C4006" s="11" t="s">
        <v>16071</v>
      </c>
      <c r="D4006" s="14" t="s">
        <v>16072</v>
      </c>
    </row>
    <row r="4007" spans="1:4" ht="15" customHeight="1" x14ac:dyDescent="0.4">
      <c r="A4007" s="11" t="s">
        <v>16073</v>
      </c>
      <c r="B4007" s="11" t="s">
        <v>16074</v>
      </c>
      <c r="C4007" s="11" t="s">
        <v>16075</v>
      </c>
      <c r="D4007" s="14" t="s">
        <v>16076</v>
      </c>
    </row>
    <row r="4008" spans="1:4" ht="15" customHeight="1" x14ac:dyDescent="0.4">
      <c r="A4008" s="11" t="s">
        <v>16077</v>
      </c>
      <c r="B4008" s="11" t="s">
        <v>16078</v>
      </c>
      <c r="C4008" s="11" t="s">
        <v>16079</v>
      </c>
      <c r="D4008" s="14" t="s">
        <v>16080</v>
      </c>
    </row>
    <row r="4009" spans="1:4" ht="15" customHeight="1" x14ac:dyDescent="0.4">
      <c r="A4009" s="11" t="s">
        <v>16081</v>
      </c>
      <c r="B4009" s="11" t="s">
        <v>16082</v>
      </c>
      <c r="C4009" s="11" t="s">
        <v>16083</v>
      </c>
      <c r="D4009" s="14" t="s">
        <v>16084</v>
      </c>
    </row>
    <row r="4010" spans="1:4" ht="15" customHeight="1" x14ac:dyDescent="0.4">
      <c r="A4010" s="11" t="s">
        <v>16085</v>
      </c>
      <c r="B4010" s="11" t="s">
        <v>16086</v>
      </c>
      <c r="C4010" s="11" t="s">
        <v>16087</v>
      </c>
      <c r="D4010" s="14" t="s">
        <v>16088</v>
      </c>
    </row>
    <row r="4011" spans="1:4" ht="15" customHeight="1" x14ac:dyDescent="0.4">
      <c r="A4011" s="11" t="s">
        <v>16089</v>
      </c>
      <c r="B4011" s="11" t="s">
        <v>16090</v>
      </c>
      <c r="C4011" s="11" t="s">
        <v>105</v>
      </c>
      <c r="D4011" s="14" t="s">
        <v>16091</v>
      </c>
    </row>
    <row r="4012" spans="1:4" ht="15" customHeight="1" x14ac:dyDescent="0.4">
      <c r="A4012" s="11" t="s">
        <v>16092</v>
      </c>
      <c r="B4012" s="11" t="s">
        <v>16093</v>
      </c>
      <c r="C4012" s="11" t="s">
        <v>16094</v>
      </c>
      <c r="D4012" s="14" t="s">
        <v>16095</v>
      </c>
    </row>
    <row r="4013" spans="1:4" ht="15" customHeight="1" x14ac:dyDescent="0.4">
      <c r="A4013" s="11" t="s">
        <v>16096</v>
      </c>
      <c r="B4013" s="11" t="s">
        <v>16097</v>
      </c>
      <c r="C4013" s="11" t="s">
        <v>16098</v>
      </c>
      <c r="D4013" s="14" t="s">
        <v>16099</v>
      </c>
    </row>
    <row r="4014" spans="1:4" ht="15" customHeight="1" x14ac:dyDescent="0.4">
      <c r="A4014" s="11" t="s">
        <v>16100</v>
      </c>
      <c r="B4014" s="11" t="s">
        <v>16101</v>
      </c>
      <c r="C4014" s="11" t="s">
        <v>16102</v>
      </c>
      <c r="D4014" s="14" t="s">
        <v>16103</v>
      </c>
    </row>
    <row r="4015" spans="1:4" ht="15" customHeight="1" x14ac:dyDescent="0.4">
      <c r="A4015" s="11" t="s">
        <v>16104</v>
      </c>
      <c r="B4015" s="11" t="s">
        <v>16105</v>
      </c>
      <c r="C4015" s="11" t="s">
        <v>16106</v>
      </c>
      <c r="D4015" s="14" t="s">
        <v>16107</v>
      </c>
    </row>
    <row r="4016" spans="1:4" ht="15" customHeight="1" x14ac:dyDescent="0.4">
      <c r="A4016" s="11" t="s">
        <v>16108</v>
      </c>
      <c r="B4016" s="11" t="s">
        <v>16109</v>
      </c>
      <c r="C4016" s="11" t="s">
        <v>16110</v>
      </c>
      <c r="D4016" s="14" t="s">
        <v>16111</v>
      </c>
    </row>
    <row r="4017" spans="1:4" ht="15" customHeight="1" x14ac:dyDescent="0.4">
      <c r="A4017" s="11" t="s">
        <v>16112</v>
      </c>
      <c r="B4017" s="11" t="s">
        <v>16113</v>
      </c>
      <c r="C4017" s="11" t="s">
        <v>16114</v>
      </c>
      <c r="D4017" s="14" t="s">
        <v>16115</v>
      </c>
    </row>
    <row r="4018" spans="1:4" ht="15" customHeight="1" x14ac:dyDescent="0.4">
      <c r="A4018" s="11" t="s">
        <v>16116</v>
      </c>
      <c r="B4018" s="11" t="s">
        <v>16117</v>
      </c>
      <c r="C4018" s="11" t="s">
        <v>16118</v>
      </c>
      <c r="D4018" s="14" t="s">
        <v>16119</v>
      </c>
    </row>
    <row r="4019" spans="1:4" ht="15" customHeight="1" x14ac:dyDescent="0.4">
      <c r="A4019" s="11" t="s">
        <v>16120</v>
      </c>
      <c r="B4019" s="11" t="s">
        <v>16121</v>
      </c>
      <c r="C4019" s="11" t="s">
        <v>16122</v>
      </c>
      <c r="D4019" s="14" t="s">
        <v>16123</v>
      </c>
    </row>
    <row r="4020" spans="1:4" ht="15" customHeight="1" x14ac:dyDescent="0.4">
      <c r="A4020" s="11" t="s">
        <v>16124</v>
      </c>
      <c r="B4020" s="11" t="s">
        <v>16125</v>
      </c>
      <c r="C4020" s="11" t="s">
        <v>16126</v>
      </c>
      <c r="D4020" s="14" t="s">
        <v>16127</v>
      </c>
    </row>
    <row r="4021" spans="1:4" ht="15" customHeight="1" x14ac:dyDescent="0.4">
      <c r="A4021" s="11" t="s">
        <v>16128</v>
      </c>
      <c r="B4021" s="11" t="s">
        <v>16129</v>
      </c>
      <c r="C4021" s="11" t="s">
        <v>16130</v>
      </c>
      <c r="D4021" s="14" t="s">
        <v>16131</v>
      </c>
    </row>
    <row r="4022" spans="1:4" ht="15" customHeight="1" x14ac:dyDescent="0.4">
      <c r="A4022" s="11" t="s">
        <v>16132</v>
      </c>
      <c r="B4022" s="11" t="s">
        <v>16133</v>
      </c>
      <c r="C4022" s="11" t="s">
        <v>16134</v>
      </c>
      <c r="D4022" s="14" t="s">
        <v>16135</v>
      </c>
    </row>
    <row r="4023" spans="1:4" ht="15" customHeight="1" x14ac:dyDescent="0.4">
      <c r="A4023" s="11" t="s">
        <v>16136</v>
      </c>
      <c r="B4023" s="11" t="s">
        <v>16137</v>
      </c>
      <c r="C4023" s="11" t="s">
        <v>16138</v>
      </c>
      <c r="D4023" s="14" t="s">
        <v>16139</v>
      </c>
    </row>
    <row r="4024" spans="1:4" ht="15" customHeight="1" x14ac:dyDescent="0.4">
      <c r="A4024" s="11" t="s">
        <v>16140</v>
      </c>
      <c r="B4024" s="11" t="s">
        <v>16141</v>
      </c>
      <c r="C4024" s="11" t="s">
        <v>16142</v>
      </c>
      <c r="D4024" s="14" t="s">
        <v>16143</v>
      </c>
    </row>
    <row r="4025" spans="1:4" ht="15" customHeight="1" x14ac:dyDescent="0.4">
      <c r="A4025" s="11" t="s">
        <v>16144</v>
      </c>
      <c r="B4025" s="11" t="s">
        <v>16145</v>
      </c>
      <c r="C4025" s="11" t="s">
        <v>16146</v>
      </c>
      <c r="D4025" s="14" t="s">
        <v>16147</v>
      </c>
    </row>
    <row r="4026" spans="1:4" ht="15" customHeight="1" x14ac:dyDescent="0.4">
      <c r="A4026" s="11" t="s">
        <v>16148</v>
      </c>
      <c r="B4026" s="11" t="s">
        <v>16149</v>
      </c>
      <c r="C4026" s="11" t="s">
        <v>16150</v>
      </c>
      <c r="D4026" s="14" t="s">
        <v>16151</v>
      </c>
    </row>
    <row r="4027" spans="1:4" ht="15" customHeight="1" x14ac:dyDescent="0.4">
      <c r="A4027" s="11" t="s">
        <v>16152</v>
      </c>
      <c r="B4027" s="11" t="s">
        <v>16153</v>
      </c>
      <c r="C4027" s="11" t="s">
        <v>16154</v>
      </c>
      <c r="D4027" s="14" t="s">
        <v>16155</v>
      </c>
    </row>
    <row r="4028" spans="1:4" ht="15" customHeight="1" x14ac:dyDescent="0.4">
      <c r="A4028" s="11" t="s">
        <v>16156</v>
      </c>
      <c r="B4028" s="11" t="s">
        <v>16157</v>
      </c>
      <c r="C4028" s="11" t="s">
        <v>16158</v>
      </c>
      <c r="D4028" s="14" t="s">
        <v>16159</v>
      </c>
    </row>
    <row r="4029" spans="1:4" ht="15" customHeight="1" x14ac:dyDescent="0.4">
      <c r="A4029" s="11" t="s">
        <v>16160</v>
      </c>
      <c r="B4029" s="11" t="s">
        <v>16161</v>
      </c>
      <c r="C4029" s="11" t="s">
        <v>16162</v>
      </c>
      <c r="D4029" s="14" t="s">
        <v>16163</v>
      </c>
    </row>
    <row r="4030" spans="1:4" ht="15" customHeight="1" x14ac:dyDescent="0.4">
      <c r="A4030" s="11" t="s">
        <v>16164</v>
      </c>
      <c r="B4030" s="11" t="s">
        <v>16165</v>
      </c>
      <c r="C4030" s="11" t="s">
        <v>16166</v>
      </c>
      <c r="D4030" s="14" t="s">
        <v>16167</v>
      </c>
    </row>
    <row r="4031" spans="1:4" ht="15" customHeight="1" x14ac:dyDescent="0.4">
      <c r="A4031" s="11" t="s">
        <v>16168</v>
      </c>
      <c r="B4031" s="11" t="s">
        <v>16169</v>
      </c>
      <c r="C4031" s="11" t="s">
        <v>16170</v>
      </c>
      <c r="D4031" s="14" t="s">
        <v>16171</v>
      </c>
    </row>
    <row r="4032" spans="1:4" ht="15" customHeight="1" x14ac:dyDescent="0.4">
      <c r="A4032" s="11" t="s">
        <v>16172</v>
      </c>
      <c r="B4032" s="11" t="s">
        <v>16173</v>
      </c>
      <c r="C4032" s="11" t="s">
        <v>16174</v>
      </c>
      <c r="D4032" s="14" t="s">
        <v>16175</v>
      </c>
    </row>
    <row r="4033" spans="1:4" ht="15" customHeight="1" x14ac:dyDescent="0.4">
      <c r="A4033" s="11" t="s">
        <v>16176</v>
      </c>
      <c r="B4033" s="11" t="s">
        <v>16177</v>
      </c>
      <c r="C4033" s="11" t="s">
        <v>16178</v>
      </c>
      <c r="D4033" s="14" t="s">
        <v>16179</v>
      </c>
    </row>
    <row r="4034" spans="1:4" ht="15" customHeight="1" x14ac:dyDescent="0.4">
      <c r="A4034" s="11" t="s">
        <v>16180</v>
      </c>
      <c r="B4034" s="11" t="s">
        <v>16181</v>
      </c>
      <c r="C4034" s="11" t="s">
        <v>16182</v>
      </c>
      <c r="D4034" s="14" t="s">
        <v>16183</v>
      </c>
    </row>
    <row r="4035" spans="1:4" ht="15" customHeight="1" x14ac:dyDescent="0.4">
      <c r="A4035" s="11" t="s">
        <v>16184</v>
      </c>
      <c r="B4035" s="11" t="s">
        <v>16185</v>
      </c>
      <c r="C4035" s="11" t="s">
        <v>16186</v>
      </c>
      <c r="D4035" s="14" t="s">
        <v>16187</v>
      </c>
    </row>
    <row r="4036" spans="1:4" ht="15" customHeight="1" x14ac:dyDescent="0.4">
      <c r="A4036" s="11" t="s">
        <v>16188</v>
      </c>
      <c r="B4036" s="11" t="s">
        <v>16189</v>
      </c>
      <c r="C4036" s="11" t="s">
        <v>16190</v>
      </c>
      <c r="D4036" s="14" t="s">
        <v>16191</v>
      </c>
    </row>
    <row r="4037" spans="1:4" ht="15" customHeight="1" x14ac:dyDescent="0.4">
      <c r="A4037" s="11" t="s">
        <v>16192</v>
      </c>
      <c r="B4037" s="11" t="s">
        <v>16193</v>
      </c>
      <c r="C4037" s="11" t="s">
        <v>16194</v>
      </c>
      <c r="D4037" s="14" t="s">
        <v>16195</v>
      </c>
    </row>
    <row r="4038" spans="1:4" ht="15" customHeight="1" x14ac:dyDescent="0.4">
      <c r="A4038" s="11" t="s">
        <v>16196</v>
      </c>
      <c r="B4038" s="11" t="s">
        <v>16197</v>
      </c>
      <c r="C4038" s="11" t="s">
        <v>16198</v>
      </c>
      <c r="D4038" s="14" t="s">
        <v>16195</v>
      </c>
    </row>
    <row r="4039" spans="1:4" ht="15" customHeight="1" x14ac:dyDescent="0.4">
      <c r="A4039" s="11" t="s">
        <v>16199</v>
      </c>
      <c r="B4039" s="11" t="s">
        <v>16200</v>
      </c>
      <c r="C4039" s="11" t="s">
        <v>16201</v>
      </c>
      <c r="D4039" s="14" t="s">
        <v>16195</v>
      </c>
    </row>
    <row r="4040" spans="1:4" ht="15" customHeight="1" x14ac:dyDescent="0.4">
      <c r="A4040" s="11" t="s">
        <v>16202</v>
      </c>
      <c r="B4040" s="11" t="s">
        <v>16203</v>
      </c>
      <c r="C4040" s="11" t="s">
        <v>16204</v>
      </c>
      <c r="D4040" s="14" t="s">
        <v>16205</v>
      </c>
    </row>
    <row r="4041" spans="1:4" ht="15" customHeight="1" x14ac:dyDescent="0.4">
      <c r="A4041" s="11" t="s">
        <v>16206</v>
      </c>
      <c r="B4041" s="11" t="s">
        <v>16207</v>
      </c>
      <c r="C4041" s="11" t="s">
        <v>16208</v>
      </c>
      <c r="D4041" s="14" t="s">
        <v>16209</v>
      </c>
    </row>
    <row r="4042" spans="1:4" ht="15" customHeight="1" x14ac:dyDescent="0.4">
      <c r="A4042" s="11" t="s">
        <v>16210</v>
      </c>
      <c r="B4042" s="11" t="s">
        <v>16211</v>
      </c>
      <c r="C4042" s="11" t="s">
        <v>16212</v>
      </c>
      <c r="D4042" s="14" t="s">
        <v>16213</v>
      </c>
    </row>
    <row r="4043" spans="1:4" ht="15" customHeight="1" x14ac:dyDescent="0.4">
      <c r="A4043" s="11" t="s">
        <v>16214</v>
      </c>
      <c r="B4043" s="11" t="s">
        <v>16215</v>
      </c>
      <c r="C4043" s="11" t="s">
        <v>16216</v>
      </c>
      <c r="D4043" s="14" t="s">
        <v>16217</v>
      </c>
    </row>
    <row r="4044" spans="1:4" ht="15" customHeight="1" x14ac:dyDescent="0.4">
      <c r="A4044" s="11" t="s">
        <v>16218</v>
      </c>
      <c r="B4044" s="11" t="s">
        <v>16219</v>
      </c>
      <c r="C4044" s="11" t="s">
        <v>16220</v>
      </c>
      <c r="D4044" s="14" t="s">
        <v>16221</v>
      </c>
    </row>
    <row r="4045" spans="1:4" ht="15" customHeight="1" x14ac:dyDescent="0.4">
      <c r="A4045" s="11" t="s">
        <v>16222</v>
      </c>
      <c r="B4045" s="11" t="s">
        <v>16223</v>
      </c>
      <c r="C4045" s="11" t="s">
        <v>16224</v>
      </c>
      <c r="D4045" s="14" t="s">
        <v>16225</v>
      </c>
    </row>
    <row r="4046" spans="1:4" ht="15" customHeight="1" x14ac:dyDescent="0.4">
      <c r="A4046" s="11" t="s">
        <v>16226</v>
      </c>
      <c r="B4046" s="11" t="s">
        <v>16227</v>
      </c>
      <c r="C4046" s="11" t="s">
        <v>16228</v>
      </c>
      <c r="D4046" s="14" t="s">
        <v>16229</v>
      </c>
    </row>
    <row r="4047" spans="1:4" ht="15" customHeight="1" x14ac:dyDescent="0.4">
      <c r="A4047" s="11" t="s">
        <v>16230</v>
      </c>
      <c r="B4047" s="11" t="s">
        <v>16231</v>
      </c>
      <c r="C4047" s="11" t="s">
        <v>16232</v>
      </c>
      <c r="D4047" s="14" t="s">
        <v>16233</v>
      </c>
    </row>
    <row r="4048" spans="1:4" ht="15" customHeight="1" x14ac:dyDescent="0.4">
      <c r="A4048" s="11" t="s">
        <v>16234</v>
      </c>
      <c r="B4048" s="11" t="s">
        <v>16235</v>
      </c>
      <c r="C4048" s="11" t="s">
        <v>16236</v>
      </c>
      <c r="D4048" s="14" t="s">
        <v>16237</v>
      </c>
    </row>
    <row r="4049" spans="1:4" ht="15" customHeight="1" x14ac:dyDescent="0.4">
      <c r="A4049" s="11" t="s">
        <v>16238</v>
      </c>
      <c r="B4049" s="11" t="s">
        <v>16239</v>
      </c>
      <c r="C4049" s="11" t="s">
        <v>16240</v>
      </c>
      <c r="D4049" s="14" t="s">
        <v>16241</v>
      </c>
    </row>
    <row r="4050" spans="1:4" ht="15" customHeight="1" x14ac:dyDescent="0.4">
      <c r="A4050" s="11" t="s">
        <v>16242</v>
      </c>
      <c r="B4050" s="11" t="s">
        <v>16243</v>
      </c>
      <c r="C4050" s="11" t="s">
        <v>16244</v>
      </c>
      <c r="D4050" s="14" t="s">
        <v>16245</v>
      </c>
    </row>
    <row r="4051" spans="1:4" ht="15" customHeight="1" x14ac:dyDescent="0.4">
      <c r="A4051" s="11" t="s">
        <v>16246</v>
      </c>
      <c r="B4051" s="11" t="s">
        <v>16247</v>
      </c>
      <c r="C4051" s="11" t="s">
        <v>16248</v>
      </c>
      <c r="D4051" s="14" t="s">
        <v>16249</v>
      </c>
    </row>
    <row r="4052" spans="1:4" ht="15" customHeight="1" x14ac:dyDescent="0.4">
      <c r="A4052" s="11" t="s">
        <v>16250</v>
      </c>
      <c r="B4052" s="11" t="s">
        <v>16251</v>
      </c>
      <c r="C4052" s="11" t="s">
        <v>16252</v>
      </c>
      <c r="D4052" s="14" t="s">
        <v>16253</v>
      </c>
    </row>
    <row r="4053" spans="1:4" ht="15" customHeight="1" x14ac:dyDescent="0.4">
      <c r="A4053" s="11" t="s">
        <v>16254</v>
      </c>
      <c r="B4053" s="11" t="s">
        <v>16255</v>
      </c>
      <c r="C4053" s="11" t="s">
        <v>16256</v>
      </c>
      <c r="D4053" s="14" t="s">
        <v>16257</v>
      </c>
    </row>
    <row r="4054" spans="1:4" ht="15" customHeight="1" x14ac:dyDescent="0.4">
      <c r="A4054" s="11" t="s">
        <v>16258</v>
      </c>
      <c r="B4054" s="11" t="s">
        <v>16259</v>
      </c>
      <c r="C4054" s="11" t="s">
        <v>16260</v>
      </c>
      <c r="D4054" s="14" t="s">
        <v>16261</v>
      </c>
    </row>
    <row r="4055" spans="1:4" ht="15" customHeight="1" x14ac:dyDescent="0.4">
      <c r="A4055" s="11" t="s">
        <v>16262</v>
      </c>
      <c r="B4055" s="11" t="s">
        <v>16263</v>
      </c>
      <c r="C4055" s="11" t="s">
        <v>16264</v>
      </c>
      <c r="D4055" s="14" t="s">
        <v>16265</v>
      </c>
    </row>
    <row r="4056" spans="1:4" ht="15" customHeight="1" x14ac:dyDescent="0.4">
      <c r="A4056" s="11" t="s">
        <v>16266</v>
      </c>
      <c r="B4056" s="11" t="s">
        <v>16267</v>
      </c>
      <c r="C4056" s="11" t="s">
        <v>16268</v>
      </c>
      <c r="D4056" s="14" t="s">
        <v>16269</v>
      </c>
    </row>
    <row r="4057" spans="1:4" ht="15" customHeight="1" x14ac:dyDescent="0.4">
      <c r="A4057" s="11" t="s">
        <v>16270</v>
      </c>
      <c r="B4057" s="11" t="s">
        <v>16271</v>
      </c>
      <c r="C4057" s="11" t="s">
        <v>16272</v>
      </c>
      <c r="D4057" s="14" t="s">
        <v>16273</v>
      </c>
    </row>
    <row r="4058" spans="1:4" ht="15" customHeight="1" x14ac:dyDescent="0.4">
      <c r="A4058" s="11" t="s">
        <v>16274</v>
      </c>
      <c r="B4058" s="11" t="s">
        <v>16275</v>
      </c>
      <c r="C4058" s="11" t="s">
        <v>16276</v>
      </c>
      <c r="D4058" s="14" t="s">
        <v>16277</v>
      </c>
    </row>
    <row r="4059" spans="1:4" ht="15" customHeight="1" x14ac:dyDescent="0.4">
      <c r="A4059" s="11" t="s">
        <v>16278</v>
      </c>
      <c r="B4059" s="11" t="s">
        <v>16279</v>
      </c>
      <c r="C4059" s="11" t="s">
        <v>16280</v>
      </c>
      <c r="D4059" s="14" t="s">
        <v>16281</v>
      </c>
    </row>
    <row r="4060" spans="1:4" ht="15" customHeight="1" x14ac:dyDescent="0.4">
      <c r="A4060" s="11" t="s">
        <v>16282</v>
      </c>
      <c r="B4060" s="11" t="s">
        <v>16283</v>
      </c>
      <c r="C4060" s="11" t="s">
        <v>16284</v>
      </c>
      <c r="D4060" s="14" t="s">
        <v>16285</v>
      </c>
    </row>
    <row r="4061" spans="1:4" ht="15" customHeight="1" x14ac:dyDescent="0.4">
      <c r="A4061" s="11" t="s">
        <v>16286</v>
      </c>
      <c r="B4061" s="11" t="s">
        <v>16287</v>
      </c>
      <c r="C4061" s="11" t="s">
        <v>16288</v>
      </c>
      <c r="D4061" s="14" t="s">
        <v>16289</v>
      </c>
    </row>
    <row r="4062" spans="1:4" ht="15" customHeight="1" x14ac:dyDescent="0.4">
      <c r="A4062" s="11" t="s">
        <v>16290</v>
      </c>
      <c r="B4062" s="11" t="s">
        <v>16291</v>
      </c>
      <c r="C4062" s="11" t="s">
        <v>16292</v>
      </c>
      <c r="D4062" s="14" t="s">
        <v>16293</v>
      </c>
    </row>
    <row r="4063" spans="1:4" ht="15" customHeight="1" x14ac:dyDescent="0.4">
      <c r="A4063" s="11" t="s">
        <v>16294</v>
      </c>
      <c r="B4063" s="11" t="s">
        <v>16295</v>
      </c>
      <c r="C4063" s="11" t="s">
        <v>16296</v>
      </c>
      <c r="D4063" s="14" t="s">
        <v>16297</v>
      </c>
    </row>
    <row r="4064" spans="1:4" ht="15" customHeight="1" x14ac:dyDescent="0.4">
      <c r="A4064" s="11" t="s">
        <v>16298</v>
      </c>
      <c r="B4064" s="11" t="s">
        <v>16299</v>
      </c>
      <c r="C4064" s="11" t="s">
        <v>16300</v>
      </c>
      <c r="D4064" s="14" t="s">
        <v>16301</v>
      </c>
    </row>
    <row r="4065" spans="1:4" ht="15" customHeight="1" x14ac:dyDescent="0.4">
      <c r="A4065" s="11" t="s">
        <v>16302</v>
      </c>
      <c r="B4065" s="11" t="s">
        <v>16303</v>
      </c>
      <c r="C4065" s="11" t="s">
        <v>16304</v>
      </c>
      <c r="D4065" s="14" t="s">
        <v>16305</v>
      </c>
    </row>
    <row r="4066" spans="1:4" ht="15" customHeight="1" x14ac:dyDescent="0.4">
      <c r="A4066" s="11" t="s">
        <v>16306</v>
      </c>
      <c r="B4066" s="11" t="s">
        <v>16307</v>
      </c>
      <c r="C4066" s="11" t="s">
        <v>16308</v>
      </c>
      <c r="D4066" s="14" t="s">
        <v>16309</v>
      </c>
    </row>
    <row r="4067" spans="1:4" ht="15" customHeight="1" x14ac:dyDescent="0.4">
      <c r="A4067" s="11" t="s">
        <v>16310</v>
      </c>
      <c r="B4067" s="11" t="s">
        <v>16311</v>
      </c>
      <c r="C4067" s="11" t="s">
        <v>16312</v>
      </c>
      <c r="D4067" s="14" t="s">
        <v>16313</v>
      </c>
    </row>
    <row r="4068" spans="1:4" ht="15" customHeight="1" x14ac:dyDescent="0.4">
      <c r="A4068" s="11" t="s">
        <v>16314</v>
      </c>
      <c r="B4068" s="11" t="s">
        <v>16315</v>
      </c>
      <c r="C4068" s="11" t="s">
        <v>16316</v>
      </c>
      <c r="D4068" s="14" t="s">
        <v>16317</v>
      </c>
    </row>
    <row r="4069" spans="1:4" ht="15" customHeight="1" x14ac:dyDescent="0.4">
      <c r="A4069" s="11" t="s">
        <v>16318</v>
      </c>
      <c r="B4069" s="11" t="s">
        <v>16319</v>
      </c>
      <c r="C4069" s="11" t="s">
        <v>16320</v>
      </c>
      <c r="D4069" s="14" t="s">
        <v>16321</v>
      </c>
    </row>
    <row r="4070" spans="1:4" ht="15" customHeight="1" x14ac:dyDescent="0.4">
      <c r="A4070" s="11" t="s">
        <v>16322</v>
      </c>
      <c r="B4070" s="11" t="s">
        <v>16323</v>
      </c>
      <c r="C4070" s="11" t="s">
        <v>16324</v>
      </c>
      <c r="D4070" s="14" t="s">
        <v>16325</v>
      </c>
    </row>
    <row r="4071" spans="1:4" ht="15" customHeight="1" x14ac:dyDescent="0.4">
      <c r="A4071" s="11" t="s">
        <v>16326</v>
      </c>
      <c r="B4071" s="11" t="s">
        <v>16327</v>
      </c>
      <c r="C4071" s="11" t="s">
        <v>16328</v>
      </c>
      <c r="D4071" s="14" t="s">
        <v>16329</v>
      </c>
    </row>
    <row r="4072" spans="1:4" ht="15" customHeight="1" x14ac:dyDescent="0.4">
      <c r="A4072" s="11" t="s">
        <v>16330</v>
      </c>
      <c r="B4072" s="11" t="s">
        <v>16331</v>
      </c>
      <c r="C4072" s="11" t="s">
        <v>16332</v>
      </c>
      <c r="D4072" s="14" t="s">
        <v>16333</v>
      </c>
    </row>
    <row r="4073" spans="1:4" ht="15" customHeight="1" x14ac:dyDescent="0.4">
      <c r="A4073" s="11" t="s">
        <v>16334</v>
      </c>
      <c r="B4073" s="11" t="s">
        <v>16335</v>
      </c>
      <c r="C4073" s="11" t="s">
        <v>16336</v>
      </c>
      <c r="D4073" s="14" t="s">
        <v>16337</v>
      </c>
    </row>
    <row r="4074" spans="1:4" ht="15" customHeight="1" x14ac:dyDescent="0.4">
      <c r="A4074" s="11" t="s">
        <v>16338</v>
      </c>
      <c r="B4074" s="11" t="s">
        <v>16339</v>
      </c>
      <c r="C4074" s="11" t="s">
        <v>16340</v>
      </c>
      <c r="D4074" s="14" t="s">
        <v>16341</v>
      </c>
    </row>
    <row r="4075" spans="1:4" ht="15" customHeight="1" x14ac:dyDescent="0.4">
      <c r="A4075" s="11" t="s">
        <v>16342</v>
      </c>
      <c r="B4075" s="11" t="s">
        <v>16343</v>
      </c>
      <c r="C4075" s="11" t="s">
        <v>16344</v>
      </c>
      <c r="D4075" s="14" t="s">
        <v>16345</v>
      </c>
    </row>
    <row r="4076" spans="1:4" ht="15" customHeight="1" x14ac:dyDescent="0.4">
      <c r="A4076" s="11" t="s">
        <v>16346</v>
      </c>
      <c r="B4076" s="11" t="s">
        <v>16347</v>
      </c>
      <c r="C4076" s="11" t="s">
        <v>16348</v>
      </c>
      <c r="D4076" s="14" t="s">
        <v>16349</v>
      </c>
    </row>
    <row r="4077" spans="1:4" ht="15" customHeight="1" x14ac:dyDescent="0.4">
      <c r="A4077" s="11" t="s">
        <v>16350</v>
      </c>
      <c r="B4077" s="11" t="s">
        <v>16351</v>
      </c>
      <c r="C4077" s="11" t="s">
        <v>16352</v>
      </c>
      <c r="D4077" s="14" t="s">
        <v>16353</v>
      </c>
    </row>
    <row r="4078" spans="1:4" ht="15" customHeight="1" x14ac:dyDescent="0.4">
      <c r="A4078" s="11" t="s">
        <v>16354</v>
      </c>
      <c r="B4078" s="11" t="s">
        <v>16355</v>
      </c>
      <c r="C4078" s="11" t="s">
        <v>16356</v>
      </c>
      <c r="D4078" s="14" t="s">
        <v>16357</v>
      </c>
    </row>
    <row r="4079" spans="1:4" ht="15" customHeight="1" x14ac:dyDescent="0.4">
      <c r="A4079" s="11" t="s">
        <v>16358</v>
      </c>
      <c r="B4079" s="11" t="s">
        <v>16359</v>
      </c>
      <c r="C4079" s="11" t="s">
        <v>16360</v>
      </c>
      <c r="D4079" s="14" t="s">
        <v>16361</v>
      </c>
    </row>
    <row r="4080" spans="1:4" ht="15" customHeight="1" x14ac:dyDescent="0.4">
      <c r="A4080" s="11" t="s">
        <v>16362</v>
      </c>
      <c r="B4080" s="11" t="s">
        <v>16363</v>
      </c>
      <c r="C4080" s="11" t="s">
        <v>16364</v>
      </c>
      <c r="D4080" s="14" t="s">
        <v>16365</v>
      </c>
    </row>
    <row r="4081" spans="1:4" ht="15" customHeight="1" x14ac:dyDescent="0.4">
      <c r="A4081" s="11" t="s">
        <v>16366</v>
      </c>
      <c r="B4081" s="11" t="s">
        <v>16367</v>
      </c>
      <c r="C4081" s="11" t="s">
        <v>16368</v>
      </c>
      <c r="D4081" s="14" t="s">
        <v>16369</v>
      </c>
    </row>
    <row r="4082" spans="1:4" ht="15" customHeight="1" x14ac:dyDescent="0.4">
      <c r="A4082" s="11" t="s">
        <v>16370</v>
      </c>
      <c r="B4082" s="11" t="s">
        <v>16371</v>
      </c>
      <c r="C4082" s="11" t="s">
        <v>16372</v>
      </c>
      <c r="D4082" s="14" t="s">
        <v>16373</v>
      </c>
    </row>
    <row r="4083" spans="1:4" ht="15" customHeight="1" x14ac:dyDescent="0.4">
      <c r="A4083" s="11" t="s">
        <v>16374</v>
      </c>
      <c r="B4083" s="11" t="s">
        <v>16375</v>
      </c>
      <c r="C4083" s="11" t="s">
        <v>16376</v>
      </c>
      <c r="D4083" s="14" t="s">
        <v>16377</v>
      </c>
    </row>
    <row r="4084" spans="1:4" ht="15" customHeight="1" x14ac:dyDescent="0.4">
      <c r="A4084" s="11" t="s">
        <v>16378</v>
      </c>
      <c r="B4084" s="11" t="s">
        <v>16379</v>
      </c>
      <c r="C4084" s="11" t="s">
        <v>16380</v>
      </c>
      <c r="D4084" s="14" t="s">
        <v>16381</v>
      </c>
    </row>
    <row r="4085" spans="1:4" ht="15" customHeight="1" x14ac:dyDescent="0.4">
      <c r="A4085" s="11" t="s">
        <v>16382</v>
      </c>
      <c r="B4085" s="11" t="s">
        <v>16383</v>
      </c>
      <c r="C4085" s="11" t="s">
        <v>16384</v>
      </c>
      <c r="D4085" s="14" t="s">
        <v>16385</v>
      </c>
    </row>
    <row r="4086" spans="1:4" ht="15" customHeight="1" x14ac:dyDescent="0.4">
      <c r="A4086" s="11" t="s">
        <v>16386</v>
      </c>
      <c r="B4086" s="11" t="s">
        <v>16387</v>
      </c>
      <c r="C4086" s="11" t="s">
        <v>16388</v>
      </c>
      <c r="D4086" s="14" t="s">
        <v>16389</v>
      </c>
    </row>
    <row r="4087" spans="1:4" ht="15" customHeight="1" x14ac:dyDescent="0.4">
      <c r="A4087" s="11" t="s">
        <v>16390</v>
      </c>
      <c r="B4087" s="11" t="s">
        <v>16391</v>
      </c>
      <c r="C4087" s="11" t="s">
        <v>16392</v>
      </c>
      <c r="D4087" s="14" t="s">
        <v>16393</v>
      </c>
    </row>
    <row r="4088" spans="1:4" ht="15" customHeight="1" x14ac:dyDescent="0.4">
      <c r="A4088" s="11" t="s">
        <v>16394</v>
      </c>
      <c r="B4088" s="11" t="s">
        <v>16395</v>
      </c>
      <c r="C4088" s="11" t="s">
        <v>16396</v>
      </c>
      <c r="D4088" s="14" t="s">
        <v>16397</v>
      </c>
    </row>
    <row r="4089" spans="1:4" ht="15" customHeight="1" x14ac:dyDescent="0.4">
      <c r="A4089" s="11" t="s">
        <v>16398</v>
      </c>
      <c r="B4089" s="11" t="s">
        <v>16399</v>
      </c>
      <c r="C4089" s="11" t="s">
        <v>16400</v>
      </c>
      <c r="D4089" s="14" t="s">
        <v>16401</v>
      </c>
    </row>
    <row r="4090" spans="1:4" ht="15" customHeight="1" x14ac:dyDescent="0.4">
      <c r="A4090" s="11" t="s">
        <v>16402</v>
      </c>
      <c r="B4090" s="11" t="s">
        <v>16403</v>
      </c>
      <c r="C4090" s="11" t="s">
        <v>16404</v>
      </c>
      <c r="D4090" s="14" t="s">
        <v>16405</v>
      </c>
    </row>
    <row r="4091" spans="1:4" ht="15" customHeight="1" x14ac:dyDescent="0.4">
      <c r="A4091" s="11" t="s">
        <v>16406</v>
      </c>
      <c r="B4091" s="11" t="s">
        <v>16407</v>
      </c>
      <c r="C4091" s="11" t="s">
        <v>16408</v>
      </c>
      <c r="D4091" s="14" t="s">
        <v>16409</v>
      </c>
    </row>
    <row r="4092" spans="1:4" ht="15" customHeight="1" x14ac:dyDescent="0.4">
      <c r="A4092" s="11" t="s">
        <v>16410</v>
      </c>
      <c r="B4092" s="11" t="s">
        <v>16411</v>
      </c>
      <c r="C4092" s="11" t="s">
        <v>16412</v>
      </c>
      <c r="D4092" s="14" t="s">
        <v>16413</v>
      </c>
    </row>
    <row r="4093" spans="1:4" ht="15" customHeight="1" x14ac:dyDescent="0.4">
      <c r="A4093" s="11" t="s">
        <v>16414</v>
      </c>
      <c r="B4093" s="11" t="s">
        <v>16415</v>
      </c>
      <c r="C4093" s="11" t="s">
        <v>16416</v>
      </c>
      <c r="D4093" s="14" t="s">
        <v>16417</v>
      </c>
    </row>
    <row r="4094" spans="1:4" ht="15" customHeight="1" x14ac:dyDescent="0.4">
      <c r="A4094" s="11" t="s">
        <v>16418</v>
      </c>
      <c r="B4094" s="11" t="s">
        <v>16419</v>
      </c>
      <c r="C4094" s="11" t="s">
        <v>16420</v>
      </c>
      <c r="D4094" s="14" t="s">
        <v>16421</v>
      </c>
    </row>
    <row r="4095" spans="1:4" ht="15" customHeight="1" x14ac:dyDescent="0.4">
      <c r="A4095" s="11" t="s">
        <v>16422</v>
      </c>
      <c r="B4095" s="11" t="s">
        <v>16423</v>
      </c>
      <c r="C4095" s="11" t="s">
        <v>16424</v>
      </c>
      <c r="D4095" s="14" t="s">
        <v>16425</v>
      </c>
    </row>
    <row r="4096" spans="1:4" ht="15" customHeight="1" x14ac:dyDescent="0.4">
      <c r="A4096" s="11" t="s">
        <v>16426</v>
      </c>
      <c r="B4096" s="11" t="s">
        <v>16427</v>
      </c>
      <c r="C4096" s="11" t="s">
        <v>16428</v>
      </c>
      <c r="D4096" s="14" t="s">
        <v>16429</v>
      </c>
    </row>
    <row r="4097" spans="1:4" ht="15" customHeight="1" x14ac:dyDescent="0.4">
      <c r="A4097" s="11" t="s">
        <v>16430</v>
      </c>
      <c r="B4097" s="11" t="s">
        <v>16431</v>
      </c>
      <c r="C4097" s="11" t="s">
        <v>16432</v>
      </c>
      <c r="D4097" s="14" t="s">
        <v>16433</v>
      </c>
    </row>
    <row r="4098" spans="1:4" ht="15" customHeight="1" x14ac:dyDescent="0.4">
      <c r="A4098" s="11" t="s">
        <v>16434</v>
      </c>
      <c r="B4098" s="11" t="s">
        <v>16435</v>
      </c>
      <c r="C4098" s="11" t="s">
        <v>16436</v>
      </c>
      <c r="D4098" s="14" t="s">
        <v>16437</v>
      </c>
    </row>
    <row r="4099" spans="1:4" ht="15" customHeight="1" x14ac:dyDescent="0.4">
      <c r="A4099" s="11" t="s">
        <v>16438</v>
      </c>
      <c r="B4099" s="11" t="s">
        <v>16439</v>
      </c>
      <c r="C4099" s="11" t="s">
        <v>16440</v>
      </c>
      <c r="D4099" s="14" t="s">
        <v>16441</v>
      </c>
    </row>
    <row r="4100" spans="1:4" ht="15" customHeight="1" x14ac:dyDescent="0.4">
      <c r="A4100" s="11" t="s">
        <v>16442</v>
      </c>
      <c r="B4100" s="11" t="s">
        <v>16443</v>
      </c>
      <c r="C4100" s="11" t="s">
        <v>16444</v>
      </c>
      <c r="D4100" s="14" t="s">
        <v>16441</v>
      </c>
    </row>
    <row r="4101" spans="1:4" ht="15" customHeight="1" x14ac:dyDescent="0.4">
      <c r="A4101" s="11" t="s">
        <v>16445</v>
      </c>
      <c r="B4101" s="11" t="s">
        <v>16446</v>
      </c>
      <c r="C4101" s="11" t="s">
        <v>16447</v>
      </c>
      <c r="D4101" s="14" t="s">
        <v>16448</v>
      </c>
    </row>
    <row r="4102" spans="1:4" ht="15" customHeight="1" x14ac:dyDescent="0.4">
      <c r="A4102" s="11" t="s">
        <v>16449</v>
      </c>
      <c r="B4102" s="11" t="s">
        <v>16450</v>
      </c>
      <c r="C4102" s="11" t="s">
        <v>16451</v>
      </c>
      <c r="D4102" s="14" t="s">
        <v>16452</v>
      </c>
    </row>
    <row r="4103" spans="1:4" ht="15" customHeight="1" x14ac:dyDescent="0.4">
      <c r="A4103" s="11" t="s">
        <v>16453</v>
      </c>
      <c r="B4103" s="11" t="s">
        <v>16454</v>
      </c>
      <c r="C4103" s="11" t="s">
        <v>16455</v>
      </c>
      <c r="D4103" s="14" t="s">
        <v>16456</v>
      </c>
    </row>
    <row r="4104" spans="1:4" ht="15" customHeight="1" x14ac:dyDescent="0.4">
      <c r="A4104" s="11" t="s">
        <v>16457</v>
      </c>
      <c r="B4104" s="11" t="s">
        <v>16458</v>
      </c>
      <c r="C4104" s="11" t="s">
        <v>16459</v>
      </c>
      <c r="D4104" s="14" t="s">
        <v>16460</v>
      </c>
    </row>
    <row r="4105" spans="1:4" ht="15" customHeight="1" x14ac:dyDescent="0.4">
      <c r="A4105" s="11" t="s">
        <v>16461</v>
      </c>
      <c r="B4105" s="11" t="s">
        <v>16462</v>
      </c>
      <c r="C4105" s="11" t="s">
        <v>16463</v>
      </c>
      <c r="D4105" s="14" t="s">
        <v>16464</v>
      </c>
    </row>
    <row r="4106" spans="1:4" ht="15" customHeight="1" x14ac:dyDescent="0.4">
      <c r="A4106" s="11" t="s">
        <v>16465</v>
      </c>
      <c r="B4106" s="11" t="s">
        <v>16466</v>
      </c>
      <c r="C4106" s="11" t="s">
        <v>16467</v>
      </c>
      <c r="D4106" s="14" t="s">
        <v>16468</v>
      </c>
    </row>
    <row r="4107" spans="1:4" ht="15" customHeight="1" x14ac:dyDescent="0.4">
      <c r="A4107" s="11" t="s">
        <v>16469</v>
      </c>
      <c r="B4107" s="11" t="s">
        <v>16470</v>
      </c>
      <c r="C4107" s="11" t="s">
        <v>16471</v>
      </c>
      <c r="D4107" s="14" t="s">
        <v>16472</v>
      </c>
    </row>
    <row r="4108" spans="1:4" ht="15" customHeight="1" x14ac:dyDescent="0.4">
      <c r="A4108" s="11" t="s">
        <v>16473</v>
      </c>
      <c r="B4108" s="11" t="s">
        <v>16474</v>
      </c>
      <c r="C4108" s="11" t="s">
        <v>16475</v>
      </c>
      <c r="D4108" s="14" t="s">
        <v>16476</v>
      </c>
    </row>
    <row r="4109" spans="1:4" ht="15" customHeight="1" x14ac:dyDescent="0.4">
      <c r="A4109" s="11" t="s">
        <v>16477</v>
      </c>
      <c r="B4109" s="11" t="s">
        <v>16478</v>
      </c>
      <c r="C4109" s="11" t="s">
        <v>16479</v>
      </c>
      <c r="D4109" s="14" t="s">
        <v>16480</v>
      </c>
    </row>
    <row r="4110" spans="1:4" ht="15" customHeight="1" x14ac:dyDescent="0.4">
      <c r="A4110" s="11" t="s">
        <v>16481</v>
      </c>
      <c r="B4110" s="11" t="s">
        <v>16482</v>
      </c>
      <c r="C4110" s="11" t="s">
        <v>16483</v>
      </c>
      <c r="D4110" s="14" t="s">
        <v>16484</v>
      </c>
    </row>
    <row r="4111" spans="1:4" ht="15" customHeight="1" x14ac:dyDescent="0.4">
      <c r="A4111" s="11" t="s">
        <v>16485</v>
      </c>
      <c r="B4111" s="11" t="s">
        <v>16486</v>
      </c>
      <c r="C4111" s="11" t="s">
        <v>16487</v>
      </c>
      <c r="D4111" s="14" t="s">
        <v>16488</v>
      </c>
    </row>
    <row r="4112" spans="1:4" ht="15" customHeight="1" x14ac:dyDescent="0.4">
      <c r="A4112" s="11" t="s">
        <v>16489</v>
      </c>
      <c r="B4112" s="11" t="s">
        <v>16490</v>
      </c>
      <c r="C4112" s="11" t="s">
        <v>16491</v>
      </c>
      <c r="D4112" s="14" t="s">
        <v>16488</v>
      </c>
    </row>
    <row r="4113" spans="1:4" ht="15" customHeight="1" x14ac:dyDescent="0.4">
      <c r="A4113" s="11" t="s">
        <v>16492</v>
      </c>
      <c r="B4113" s="11" t="s">
        <v>16493</v>
      </c>
      <c r="C4113" s="11" t="s">
        <v>16494</v>
      </c>
      <c r="D4113" s="14" t="s">
        <v>16488</v>
      </c>
    </row>
    <row r="4114" spans="1:4" ht="15" customHeight="1" x14ac:dyDescent="0.4">
      <c r="A4114" s="11" t="s">
        <v>16495</v>
      </c>
      <c r="B4114" s="11" t="s">
        <v>16496</v>
      </c>
      <c r="C4114" s="11" t="s">
        <v>16497</v>
      </c>
      <c r="D4114" s="14" t="s">
        <v>16488</v>
      </c>
    </row>
    <row r="4115" spans="1:4" ht="15" customHeight="1" x14ac:dyDescent="0.4">
      <c r="A4115" s="11" t="s">
        <v>16498</v>
      </c>
      <c r="B4115" s="11" t="s">
        <v>16499</v>
      </c>
      <c r="C4115" s="11" t="s">
        <v>16500</v>
      </c>
      <c r="D4115" s="14" t="s">
        <v>16501</v>
      </c>
    </row>
    <row r="4116" spans="1:4" ht="15" customHeight="1" x14ac:dyDescent="0.4">
      <c r="A4116" s="11" t="s">
        <v>16502</v>
      </c>
      <c r="B4116" s="11" t="s">
        <v>16503</v>
      </c>
      <c r="C4116" s="11" t="s">
        <v>16504</v>
      </c>
      <c r="D4116" s="14" t="s">
        <v>16505</v>
      </c>
    </row>
    <row r="4117" spans="1:4" ht="15" customHeight="1" x14ac:dyDescent="0.4">
      <c r="A4117" s="11" t="s">
        <v>16506</v>
      </c>
      <c r="B4117" s="11" t="s">
        <v>16507</v>
      </c>
      <c r="C4117" s="11" t="s">
        <v>16508</v>
      </c>
      <c r="D4117" s="14" t="s">
        <v>16509</v>
      </c>
    </row>
    <row r="4118" spans="1:4" ht="15" customHeight="1" x14ac:dyDescent="0.4">
      <c r="A4118" s="11" t="s">
        <v>16510</v>
      </c>
      <c r="B4118" s="11" t="s">
        <v>16511</v>
      </c>
      <c r="C4118" s="11" t="s">
        <v>16512</v>
      </c>
      <c r="D4118" s="14" t="s">
        <v>16513</v>
      </c>
    </row>
    <row r="4119" spans="1:4" ht="15" customHeight="1" x14ac:dyDescent="0.4">
      <c r="A4119" s="11" t="s">
        <v>16514</v>
      </c>
      <c r="B4119" s="11" t="s">
        <v>16515</v>
      </c>
      <c r="C4119" s="11" t="s">
        <v>16516</v>
      </c>
      <c r="D4119" s="14" t="s">
        <v>16517</v>
      </c>
    </row>
    <row r="4120" spans="1:4" ht="15" customHeight="1" x14ac:dyDescent="0.4">
      <c r="A4120" s="11" t="s">
        <v>16518</v>
      </c>
      <c r="B4120" s="11" t="s">
        <v>16519</v>
      </c>
      <c r="C4120" s="11" t="s">
        <v>16520</v>
      </c>
      <c r="D4120" s="14" t="s">
        <v>16521</v>
      </c>
    </row>
    <row r="4121" spans="1:4" ht="15" customHeight="1" x14ac:dyDescent="0.4">
      <c r="A4121" s="11" t="s">
        <v>16522</v>
      </c>
      <c r="B4121" s="11" t="s">
        <v>16523</v>
      </c>
      <c r="C4121" s="11" t="s">
        <v>16524</v>
      </c>
      <c r="D4121" s="14" t="s">
        <v>16525</v>
      </c>
    </row>
    <row r="4122" spans="1:4" ht="15" customHeight="1" x14ac:dyDescent="0.4">
      <c r="A4122" s="11" t="s">
        <v>16526</v>
      </c>
      <c r="B4122" s="11" t="s">
        <v>16527</v>
      </c>
      <c r="C4122" s="11" t="s">
        <v>16528</v>
      </c>
      <c r="D4122" s="14" t="s">
        <v>16529</v>
      </c>
    </row>
    <row r="4123" spans="1:4" ht="15" customHeight="1" x14ac:dyDescent="0.4">
      <c r="A4123" s="11" t="s">
        <v>16530</v>
      </c>
      <c r="B4123" s="11" t="s">
        <v>16531</v>
      </c>
      <c r="C4123" s="11" t="s">
        <v>16532</v>
      </c>
      <c r="D4123" s="14" t="s">
        <v>16533</v>
      </c>
    </row>
    <row r="4124" spans="1:4" ht="15" customHeight="1" x14ac:dyDescent="0.4">
      <c r="A4124" s="11" t="s">
        <v>16534</v>
      </c>
      <c r="B4124" s="11" t="s">
        <v>16535</v>
      </c>
      <c r="C4124" s="11" t="s">
        <v>16536</v>
      </c>
      <c r="D4124" s="14" t="s">
        <v>16537</v>
      </c>
    </row>
    <row r="4125" spans="1:4" ht="15" customHeight="1" x14ac:dyDescent="0.4">
      <c r="A4125" s="11" t="s">
        <v>16538</v>
      </c>
      <c r="B4125" s="11" t="s">
        <v>16539</v>
      </c>
      <c r="C4125" s="11" t="s">
        <v>16540</v>
      </c>
      <c r="D4125" s="14" t="s">
        <v>16541</v>
      </c>
    </row>
    <row r="4126" spans="1:4" ht="15" customHeight="1" x14ac:dyDescent="0.4">
      <c r="A4126" s="11" t="s">
        <v>16542</v>
      </c>
      <c r="B4126" s="11" t="s">
        <v>16543</v>
      </c>
      <c r="C4126" s="11" t="s">
        <v>16544</v>
      </c>
      <c r="D4126" s="14" t="s">
        <v>16545</v>
      </c>
    </row>
    <row r="4127" spans="1:4" ht="15" customHeight="1" x14ac:dyDescent="0.4">
      <c r="A4127" s="11" t="s">
        <v>16546</v>
      </c>
      <c r="B4127" s="11" t="s">
        <v>16547</v>
      </c>
      <c r="C4127" s="11" t="s">
        <v>16548</v>
      </c>
      <c r="D4127" s="14" t="s">
        <v>16549</v>
      </c>
    </row>
    <row r="4128" spans="1:4" ht="15" customHeight="1" x14ac:dyDescent="0.4">
      <c r="A4128" s="11" t="s">
        <v>16550</v>
      </c>
      <c r="B4128" s="11" t="s">
        <v>16551</v>
      </c>
      <c r="C4128" s="11" t="s">
        <v>16552</v>
      </c>
      <c r="D4128" s="14" t="s">
        <v>16553</v>
      </c>
    </row>
    <row r="4129" spans="1:4" ht="15" customHeight="1" x14ac:dyDescent="0.4">
      <c r="A4129" s="11" t="s">
        <v>16554</v>
      </c>
      <c r="B4129" s="11" t="s">
        <v>16555</v>
      </c>
      <c r="C4129" s="11" t="s">
        <v>16556</v>
      </c>
      <c r="D4129" s="14" t="s">
        <v>16557</v>
      </c>
    </row>
    <row r="4130" spans="1:4" ht="15" customHeight="1" x14ac:dyDescent="0.4">
      <c r="A4130" s="11" t="s">
        <v>16558</v>
      </c>
      <c r="B4130" s="11" t="s">
        <v>16559</v>
      </c>
      <c r="C4130" s="11" t="s">
        <v>16560</v>
      </c>
      <c r="D4130" s="14" t="s">
        <v>16561</v>
      </c>
    </row>
    <row r="4131" spans="1:4" ht="15" customHeight="1" x14ac:dyDescent="0.4">
      <c r="A4131" s="11" t="s">
        <v>16562</v>
      </c>
      <c r="B4131" s="11" t="s">
        <v>16563</v>
      </c>
      <c r="C4131" s="11" t="s">
        <v>16564</v>
      </c>
      <c r="D4131" s="14" t="s">
        <v>16565</v>
      </c>
    </row>
    <row r="4132" spans="1:4" ht="15" customHeight="1" x14ac:dyDescent="0.4">
      <c r="A4132" s="11" t="s">
        <v>16566</v>
      </c>
      <c r="B4132" s="11" t="s">
        <v>16567</v>
      </c>
      <c r="C4132" s="11" t="s">
        <v>16568</v>
      </c>
      <c r="D4132" s="14" t="s">
        <v>16569</v>
      </c>
    </row>
    <row r="4133" spans="1:4" ht="15" customHeight="1" x14ac:dyDescent="0.4">
      <c r="A4133" s="11" t="s">
        <v>16570</v>
      </c>
      <c r="B4133" s="11" t="s">
        <v>16571</v>
      </c>
      <c r="C4133" s="11" t="s">
        <v>16572</v>
      </c>
      <c r="D4133" s="14" t="s">
        <v>16573</v>
      </c>
    </row>
    <row r="4134" spans="1:4" ht="15" customHeight="1" x14ac:dyDescent="0.4">
      <c r="A4134" s="11" t="s">
        <v>16574</v>
      </c>
      <c r="B4134" s="11" t="s">
        <v>16575</v>
      </c>
      <c r="C4134" s="11" t="s">
        <v>16576</v>
      </c>
      <c r="D4134" s="14" t="s">
        <v>16577</v>
      </c>
    </row>
    <row r="4135" spans="1:4" ht="15" customHeight="1" x14ac:dyDescent="0.4">
      <c r="A4135" s="11" t="s">
        <v>16578</v>
      </c>
      <c r="B4135" s="11" t="s">
        <v>16579</v>
      </c>
      <c r="C4135" s="11" t="s">
        <v>16580</v>
      </c>
      <c r="D4135" s="14" t="s">
        <v>16581</v>
      </c>
    </row>
    <row r="4136" spans="1:4" ht="15" customHeight="1" x14ac:dyDescent="0.4">
      <c r="A4136" s="11" t="s">
        <v>16582</v>
      </c>
      <c r="B4136" s="11" t="s">
        <v>16583</v>
      </c>
      <c r="C4136" s="11" t="s">
        <v>16584</v>
      </c>
      <c r="D4136" s="14" t="s">
        <v>16585</v>
      </c>
    </row>
    <row r="4137" spans="1:4" ht="15" customHeight="1" x14ac:dyDescent="0.4">
      <c r="A4137" s="11" t="s">
        <v>16586</v>
      </c>
      <c r="B4137" s="11" t="s">
        <v>16587</v>
      </c>
      <c r="C4137" s="11" t="s">
        <v>16588</v>
      </c>
      <c r="D4137" s="14" t="s">
        <v>16589</v>
      </c>
    </row>
    <row r="4138" spans="1:4" ht="15" customHeight="1" x14ac:dyDescent="0.4">
      <c r="A4138" s="11" t="s">
        <v>16590</v>
      </c>
      <c r="B4138" s="11" t="s">
        <v>16591</v>
      </c>
      <c r="C4138" s="11" t="s">
        <v>16592</v>
      </c>
      <c r="D4138" s="14" t="s">
        <v>16593</v>
      </c>
    </row>
    <row r="4139" spans="1:4" ht="15" customHeight="1" x14ac:dyDescent="0.4">
      <c r="A4139" s="11" t="s">
        <v>16594</v>
      </c>
      <c r="B4139" s="11" t="s">
        <v>16595</v>
      </c>
      <c r="C4139" s="11" t="s">
        <v>16596</v>
      </c>
      <c r="D4139" s="14" t="s">
        <v>16597</v>
      </c>
    </row>
    <row r="4140" spans="1:4" ht="15" customHeight="1" x14ac:dyDescent="0.4">
      <c r="A4140" s="11" t="s">
        <v>16598</v>
      </c>
      <c r="B4140" s="11" t="s">
        <v>16599</v>
      </c>
      <c r="C4140" s="11" t="s">
        <v>16600</v>
      </c>
      <c r="D4140" s="14" t="s">
        <v>16601</v>
      </c>
    </row>
    <row r="4141" spans="1:4" ht="15" customHeight="1" x14ac:dyDescent="0.4">
      <c r="A4141" s="11" t="s">
        <v>16602</v>
      </c>
      <c r="B4141" s="11" t="s">
        <v>16603</v>
      </c>
      <c r="C4141" s="11" t="s">
        <v>16604</v>
      </c>
      <c r="D4141" s="14" t="s">
        <v>16605</v>
      </c>
    </row>
    <row r="4142" spans="1:4" ht="15" customHeight="1" x14ac:dyDescent="0.4">
      <c r="A4142" s="11" t="s">
        <v>16606</v>
      </c>
      <c r="B4142" s="11" t="s">
        <v>16607</v>
      </c>
      <c r="C4142" s="11" t="s">
        <v>16608</v>
      </c>
      <c r="D4142" s="14" t="s">
        <v>16609</v>
      </c>
    </row>
    <row r="4143" spans="1:4" ht="15" customHeight="1" x14ac:dyDescent="0.4">
      <c r="A4143" s="11" t="s">
        <v>16610</v>
      </c>
      <c r="B4143" s="11" t="s">
        <v>16611</v>
      </c>
      <c r="C4143" s="11" t="s">
        <v>16612</v>
      </c>
      <c r="D4143" s="14" t="s">
        <v>16613</v>
      </c>
    </row>
    <row r="4144" spans="1:4" ht="15" customHeight="1" x14ac:dyDescent="0.4">
      <c r="A4144" s="11" t="s">
        <v>16614</v>
      </c>
      <c r="B4144" s="11" t="s">
        <v>16615</v>
      </c>
      <c r="C4144" s="11" t="s">
        <v>16616</v>
      </c>
      <c r="D4144" s="14" t="s">
        <v>16617</v>
      </c>
    </row>
    <row r="4145" spans="1:4" ht="15" customHeight="1" x14ac:dyDescent="0.4">
      <c r="A4145" s="11" t="s">
        <v>16618</v>
      </c>
      <c r="B4145" s="11" t="s">
        <v>16619</v>
      </c>
      <c r="C4145" s="11" t="s">
        <v>16620</v>
      </c>
      <c r="D4145" s="14" t="s">
        <v>16621</v>
      </c>
    </row>
    <row r="4146" spans="1:4" ht="15" customHeight="1" x14ac:dyDescent="0.4">
      <c r="A4146" s="11" t="s">
        <v>16622</v>
      </c>
      <c r="B4146" s="11" t="s">
        <v>16623</v>
      </c>
      <c r="C4146" s="11" t="s">
        <v>16624</v>
      </c>
      <c r="D4146" s="14" t="s">
        <v>16625</v>
      </c>
    </row>
    <row r="4147" spans="1:4" ht="15" customHeight="1" x14ac:dyDescent="0.4">
      <c r="A4147" s="11" t="s">
        <v>16626</v>
      </c>
      <c r="B4147" s="11" t="s">
        <v>16627</v>
      </c>
      <c r="C4147" s="11" t="s">
        <v>16628</v>
      </c>
      <c r="D4147" s="14" t="s">
        <v>16629</v>
      </c>
    </row>
    <row r="4148" spans="1:4" ht="15" customHeight="1" x14ac:dyDescent="0.4">
      <c r="A4148" s="11" t="s">
        <v>16630</v>
      </c>
      <c r="B4148" s="11" t="s">
        <v>16631</v>
      </c>
      <c r="C4148" s="11" t="s">
        <v>16632</v>
      </c>
      <c r="D4148" s="14" t="s">
        <v>16633</v>
      </c>
    </row>
    <row r="4149" spans="1:4" ht="15" customHeight="1" x14ac:dyDescent="0.4">
      <c r="A4149" s="11" t="s">
        <v>16634</v>
      </c>
      <c r="B4149" s="11" t="s">
        <v>16635</v>
      </c>
      <c r="C4149" s="11" t="s">
        <v>16636</v>
      </c>
      <c r="D4149" s="14" t="s">
        <v>16637</v>
      </c>
    </row>
    <row r="4150" spans="1:4" ht="15" customHeight="1" x14ac:dyDescent="0.4">
      <c r="A4150" s="11" t="s">
        <v>16638</v>
      </c>
      <c r="B4150" s="11" t="s">
        <v>16639</v>
      </c>
      <c r="C4150" s="11" t="s">
        <v>16640</v>
      </c>
      <c r="D4150" s="14" t="s">
        <v>16641</v>
      </c>
    </row>
    <row r="4151" spans="1:4" ht="15" customHeight="1" x14ac:dyDescent="0.4">
      <c r="A4151" s="11" t="s">
        <v>16642</v>
      </c>
      <c r="B4151" s="11" t="s">
        <v>16643</v>
      </c>
      <c r="C4151" s="11" t="s">
        <v>16644</v>
      </c>
      <c r="D4151" s="14" t="s">
        <v>16645</v>
      </c>
    </row>
    <row r="4152" spans="1:4" ht="15" customHeight="1" x14ac:dyDescent="0.4">
      <c r="A4152" s="11" t="s">
        <v>16646</v>
      </c>
      <c r="B4152" s="11" t="s">
        <v>16647</v>
      </c>
      <c r="C4152" s="11" t="s">
        <v>16648</v>
      </c>
      <c r="D4152" s="14" t="s">
        <v>16649</v>
      </c>
    </row>
    <row r="4153" spans="1:4" ht="15" customHeight="1" x14ac:dyDescent="0.4">
      <c r="A4153" s="11" t="s">
        <v>16650</v>
      </c>
      <c r="B4153" s="11" t="s">
        <v>16651</v>
      </c>
      <c r="C4153" s="11" t="s">
        <v>16652</v>
      </c>
      <c r="D4153" s="14" t="s">
        <v>16653</v>
      </c>
    </row>
    <row r="4154" spans="1:4" ht="15" customHeight="1" x14ac:dyDescent="0.4">
      <c r="A4154" s="11" t="s">
        <v>16654</v>
      </c>
      <c r="B4154" s="11" t="s">
        <v>16655</v>
      </c>
      <c r="C4154" s="11" t="s">
        <v>16656</v>
      </c>
      <c r="D4154" s="14" t="s">
        <v>16657</v>
      </c>
    </row>
    <row r="4155" spans="1:4" ht="15" customHeight="1" x14ac:dyDescent="0.4">
      <c r="A4155" s="11" t="s">
        <v>16658</v>
      </c>
      <c r="B4155" s="11" t="s">
        <v>16659</v>
      </c>
      <c r="C4155" s="11" t="s">
        <v>16660</v>
      </c>
      <c r="D4155" s="14" t="s">
        <v>16661</v>
      </c>
    </row>
    <row r="4156" spans="1:4" ht="15" customHeight="1" x14ac:dyDescent="0.4">
      <c r="A4156" s="11" t="s">
        <v>16662</v>
      </c>
      <c r="B4156" s="11" t="s">
        <v>16663</v>
      </c>
      <c r="C4156" s="11" t="s">
        <v>16664</v>
      </c>
      <c r="D4156" s="14" t="s">
        <v>16665</v>
      </c>
    </row>
    <row r="4157" spans="1:4" ht="15" customHeight="1" x14ac:dyDescent="0.4">
      <c r="A4157" s="11" t="s">
        <v>16666</v>
      </c>
      <c r="B4157" s="11" t="s">
        <v>16667</v>
      </c>
      <c r="C4157" s="11" t="s">
        <v>16668</v>
      </c>
      <c r="D4157" s="14" t="s">
        <v>16669</v>
      </c>
    </row>
    <row r="4158" spans="1:4" ht="15" customHeight="1" x14ac:dyDescent="0.4">
      <c r="A4158" s="11" t="s">
        <v>16670</v>
      </c>
      <c r="B4158" s="11" t="s">
        <v>16671</v>
      </c>
      <c r="C4158" s="11" t="s">
        <v>16672</v>
      </c>
      <c r="D4158" s="14" t="s">
        <v>16673</v>
      </c>
    </row>
    <row r="4159" spans="1:4" ht="15" customHeight="1" x14ac:dyDescent="0.4">
      <c r="A4159" s="11" t="s">
        <v>16674</v>
      </c>
      <c r="B4159" s="11" t="s">
        <v>16675</v>
      </c>
      <c r="C4159" s="11" t="s">
        <v>16676</v>
      </c>
      <c r="D4159" s="14" t="s">
        <v>16677</v>
      </c>
    </row>
    <row r="4160" spans="1:4" ht="15" customHeight="1" x14ac:dyDescent="0.4">
      <c r="A4160" s="11" t="s">
        <v>16678</v>
      </c>
      <c r="B4160" s="11" t="s">
        <v>16679</v>
      </c>
      <c r="C4160" s="11" t="s">
        <v>16680</v>
      </c>
      <c r="D4160" s="14" t="s">
        <v>16681</v>
      </c>
    </row>
    <row r="4161" spans="1:4" ht="15" customHeight="1" x14ac:dyDescent="0.4">
      <c r="A4161" s="11" t="s">
        <v>16682</v>
      </c>
      <c r="B4161" s="11" t="s">
        <v>16683</v>
      </c>
      <c r="C4161" s="11" t="s">
        <v>16684</v>
      </c>
      <c r="D4161" s="14" t="s">
        <v>16685</v>
      </c>
    </row>
    <row r="4162" spans="1:4" ht="15" customHeight="1" x14ac:dyDescent="0.4">
      <c r="A4162" s="11" t="s">
        <v>16686</v>
      </c>
      <c r="B4162" s="11" t="s">
        <v>16687</v>
      </c>
      <c r="C4162" s="11" t="s">
        <v>16688</v>
      </c>
      <c r="D4162" s="14" t="s">
        <v>16689</v>
      </c>
    </row>
    <row r="4163" spans="1:4" ht="15" customHeight="1" x14ac:dyDescent="0.4">
      <c r="A4163" s="11" t="s">
        <v>16690</v>
      </c>
      <c r="B4163" s="11" t="s">
        <v>16691</v>
      </c>
      <c r="C4163" s="11" t="s">
        <v>16692</v>
      </c>
      <c r="D4163" s="14" t="s">
        <v>16693</v>
      </c>
    </row>
    <row r="4164" spans="1:4" ht="15" customHeight="1" x14ac:dyDescent="0.4">
      <c r="A4164" s="11" t="s">
        <v>16694</v>
      </c>
      <c r="B4164" s="11" t="s">
        <v>16695</v>
      </c>
      <c r="C4164" s="11" t="s">
        <v>16696</v>
      </c>
      <c r="D4164" s="14" t="s">
        <v>16697</v>
      </c>
    </row>
    <row r="4165" spans="1:4" ht="15" customHeight="1" x14ac:dyDescent="0.4">
      <c r="A4165" s="11" t="s">
        <v>16698</v>
      </c>
      <c r="B4165" s="11" t="s">
        <v>16699</v>
      </c>
      <c r="C4165" s="11" t="s">
        <v>16700</v>
      </c>
      <c r="D4165" s="14" t="s">
        <v>16701</v>
      </c>
    </row>
    <row r="4166" spans="1:4" ht="15" customHeight="1" x14ac:dyDescent="0.4">
      <c r="A4166" s="11" t="s">
        <v>16702</v>
      </c>
      <c r="B4166" s="11" t="s">
        <v>16703</v>
      </c>
      <c r="C4166" s="11" t="s">
        <v>16704</v>
      </c>
      <c r="D4166" s="14" t="s">
        <v>16705</v>
      </c>
    </row>
    <row r="4167" spans="1:4" ht="15" customHeight="1" x14ac:dyDescent="0.4">
      <c r="A4167" s="11" t="s">
        <v>16706</v>
      </c>
      <c r="B4167" s="11" t="s">
        <v>16707</v>
      </c>
      <c r="C4167" s="11" t="s">
        <v>16708</v>
      </c>
      <c r="D4167" s="14" t="s">
        <v>16709</v>
      </c>
    </row>
    <row r="4168" spans="1:4" ht="15" customHeight="1" x14ac:dyDescent="0.4">
      <c r="A4168" s="11" t="s">
        <v>16710</v>
      </c>
      <c r="B4168" s="11" t="s">
        <v>16711</v>
      </c>
      <c r="C4168" s="11" t="s">
        <v>16712</v>
      </c>
      <c r="D4168" s="14" t="s">
        <v>16713</v>
      </c>
    </row>
    <row r="4169" spans="1:4" ht="15" customHeight="1" x14ac:dyDescent="0.4">
      <c r="A4169" s="11" t="s">
        <v>16714</v>
      </c>
      <c r="B4169" s="11" t="s">
        <v>16715</v>
      </c>
      <c r="C4169" s="11" t="s">
        <v>16716</v>
      </c>
      <c r="D4169" s="14" t="s">
        <v>16717</v>
      </c>
    </row>
    <row r="4170" spans="1:4" ht="15" customHeight="1" x14ac:dyDescent="0.4">
      <c r="A4170" s="11" t="s">
        <v>16718</v>
      </c>
      <c r="B4170" s="11" t="s">
        <v>16719</v>
      </c>
      <c r="C4170" s="11" t="s">
        <v>16720</v>
      </c>
      <c r="D4170" s="14" t="s">
        <v>16721</v>
      </c>
    </row>
    <row r="4171" spans="1:4" ht="15" customHeight="1" x14ac:dyDescent="0.4">
      <c r="A4171" s="11" t="s">
        <v>16722</v>
      </c>
      <c r="B4171" s="11" t="s">
        <v>16723</v>
      </c>
      <c r="C4171" s="11" t="s">
        <v>16724</v>
      </c>
      <c r="D4171" s="14" t="s">
        <v>16725</v>
      </c>
    </row>
    <row r="4172" spans="1:4" ht="15" customHeight="1" x14ac:dyDescent="0.4">
      <c r="A4172" s="11" t="s">
        <v>16726</v>
      </c>
      <c r="B4172" s="11" t="s">
        <v>16727</v>
      </c>
      <c r="C4172" s="11" t="s">
        <v>16728</v>
      </c>
      <c r="D4172" s="14" t="s">
        <v>16729</v>
      </c>
    </row>
    <row r="4173" spans="1:4" ht="15" customHeight="1" x14ac:dyDescent="0.4">
      <c r="A4173" s="11" t="s">
        <v>16730</v>
      </c>
      <c r="B4173" s="11" t="s">
        <v>16731</v>
      </c>
      <c r="C4173" s="11" t="s">
        <v>16732</v>
      </c>
      <c r="D4173" s="14" t="s">
        <v>16733</v>
      </c>
    </row>
    <row r="4174" spans="1:4" ht="15" customHeight="1" x14ac:dyDescent="0.4">
      <c r="A4174" s="11" t="s">
        <v>16734</v>
      </c>
      <c r="B4174" s="11" t="s">
        <v>16735</v>
      </c>
      <c r="C4174" s="11" t="s">
        <v>16736</v>
      </c>
      <c r="D4174" s="14" t="s">
        <v>16737</v>
      </c>
    </row>
    <row r="4175" spans="1:4" ht="15" customHeight="1" x14ac:dyDescent="0.4">
      <c r="A4175" s="11" t="s">
        <v>16738</v>
      </c>
      <c r="B4175" s="11" t="s">
        <v>16739</v>
      </c>
      <c r="C4175" s="11" t="s">
        <v>16740</v>
      </c>
      <c r="D4175" s="14" t="s">
        <v>16741</v>
      </c>
    </row>
    <row r="4176" spans="1:4" ht="15" customHeight="1" x14ac:dyDescent="0.4">
      <c r="A4176" s="11" t="s">
        <v>16742</v>
      </c>
      <c r="B4176" s="11" t="s">
        <v>16743</v>
      </c>
      <c r="C4176" s="11" t="s">
        <v>16744</v>
      </c>
      <c r="D4176" s="14" t="s">
        <v>16745</v>
      </c>
    </row>
    <row r="4177" spans="1:4" ht="15" customHeight="1" x14ac:dyDescent="0.4">
      <c r="A4177" s="11" t="s">
        <v>16746</v>
      </c>
      <c r="B4177" s="11" t="s">
        <v>16747</v>
      </c>
      <c r="C4177" s="11" t="s">
        <v>16748</v>
      </c>
      <c r="D4177" s="14" t="s">
        <v>16749</v>
      </c>
    </row>
    <row r="4178" spans="1:4" ht="15" customHeight="1" x14ac:dyDescent="0.4">
      <c r="A4178" s="11" t="s">
        <v>16750</v>
      </c>
      <c r="B4178" s="11" t="s">
        <v>16751</v>
      </c>
      <c r="C4178" s="11" t="s">
        <v>16752</v>
      </c>
      <c r="D4178" s="14" t="s">
        <v>16753</v>
      </c>
    </row>
    <row r="4179" spans="1:4" ht="15" customHeight="1" x14ac:dyDescent="0.4">
      <c r="A4179" s="11" t="s">
        <v>16754</v>
      </c>
      <c r="B4179" s="11" t="s">
        <v>16755</v>
      </c>
      <c r="C4179" s="11" t="s">
        <v>16756</v>
      </c>
      <c r="D4179" s="14" t="s">
        <v>16757</v>
      </c>
    </row>
    <row r="4180" spans="1:4" ht="15" customHeight="1" x14ac:dyDescent="0.4">
      <c r="A4180" s="11" t="s">
        <v>16758</v>
      </c>
      <c r="B4180" s="11" t="s">
        <v>16759</v>
      </c>
      <c r="C4180" s="11" t="s">
        <v>16760</v>
      </c>
      <c r="D4180" s="14" t="s">
        <v>16761</v>
      </c>
    </row>
    <row r="4181" spans="1:4" ht="15" customHeight="1" x14ac:dyDescent="0.4">
      <c r="A4181" s="11" t="s">
        <v>16762</v>
      </c>
      <c r="B4181" s="11" t="s">
        <v>16763</v>
      </c>
      <c r="C4181" s="11" t="s">
        <v>16764</v>
      </c>
      <c r="D4181" s="14" t="s">
        <v>16765</v>
      </c>
    </row>
    <row r="4182" spans="1:4" ht="15" customHeight="1" x14ac:dyDescent="0.4">
      <c r="A4182" s="11" t="s">
        <v>16766</v>
      </c>
      <c r="B4182" s="11" t="s">
        <v>16767</v>
      </c>
      <c r="C4182" s="11" t="s">
        <v>16768</v>
      </c>
      <c r="D4182" s="14" t="s">
        <v>16769</v>
      </c>
    </row>
    <row r="4183" spans="1:4" ht="15" customHeight="1" x14ac:dyDescent="0.4">
      <c r="A4183" s="11" t="s">
        <v>16770</v>
      </c>
      <c r="B4183" s="11" t="s">
        <v>16771</v>
      </c>
      <c r="C4183" s="11" t="s">
        <v>16772</v>
      </c>
      <c r="D4183" s="14" t="s">
        <v>16773</v>
      </c>
    </row>
    <row r="4184" spans="1:4" ht="15" customHeight="1" x14ac:dyDescent="0.4">
      <c r="A4184" s="11" t="s">
        <v>16774</v>
      </c>
      <c r="B4184" s="11" t="s">
        <v>16775</v>
      </c>
      <c r="C4184" s="11" t="s">
        <v>16776</v>
      </c>
      <c r="D4184" s="14" t="s">
        <v>16777</v>
      </c>
    </row>
    <row r="4185" spans="1:4" ht="15" customHeight="1" x14ac:dyDescent="0.4">
      <c r="A4185" s="11" t="s">
        <v>16778</v>
      </c>
      <c r="B4185" s="11" t="s">
        <v>16779</v>
      </c>
      <c r="C4185" s="11" t="s">
        <v>16780</v>
      </c>
      <c r="D4185" s="14" t="s">
        <v>16781</v>
      </c>
    </row>
    <row r="4186" spans="1:4" ht="15" customHeight="1" x14ac:dyDescent="0.4">
      <c r="A4186" s="11" t="s">
        <v>16782</v>
      </c>
      <c r="B4186" s="11" t="s">
        <v>16783</v>
      </c>
      <c r="C4186" s="11" t="s">
        <v>16784</v>
      </c>
      <c r="D4186" s="14" t="s">
        <v>16785</v>
      </c>
    </row>
    <row r="4187" spans="1:4" ht="15" customHeight="1" x14ac:dyDescent="0.4">
      <c r="A4187" s="11" t="s">
        <v>16786</v>
      </c>
      <c r="B4187" s="11" t="s">
        <v>16787</v>
      </c>
      <c r="C4187" s="11" t="s">
        <v>16788</v>
      </c>
      <c r="D4187" s="14" t="s">
        <v>16789</v>
      </c>
    </row>
    <row r="4188" spans="1:4" ht="15" customHeight="1" x14ac:dyDescent="0.4">
      <c r="A4188" s="11" t="s">
        <v>16790</v>
      </c>
      <c r="B4188" s="11" t="s">
        <v>16791</v>
      </c>
      <c r="C4188" s="11" t="s">
        <v>16792</v>
      </c>
      <c r="D4188" s="14" t="s">
        <v>16793</v>
      </c>
    </row>
    <row r="4189" spans="1:4" ht="15" customHeight="1" x14ac:dyDescent="0.4">
      <c r="A4189" s="11" t="s">
        <v>16794</v>
      </c>
      <c r="B4189" s="11" t="s">
        <v>16795</v>
      </c>
      <c r="C4189" s="11" t="s">
        <v>16796</v>
      </c>
      <c r="D4189" s="14" t="s">
        <v>16797</v>
      </c>
    </row>
    <row r="4190" spans="1:4" ht="15" customHeight="1" x14ac:dyDescent="0.4">
      <c r="A4190" s="11" t="s">
        <v>16798</v>
      </c>
      <c r="B4190" s="11" t="s">
        <v>16799</v>
      </c>
      <c r="C4190" s="11" t="s">
        <v>16800</v>
      </c>
      <c r="D4190" s="14" t="s">
        <v>16801</v>
      </c>
    </row>
    <row r="4191" spans="1:4" ht="15" customHeight="1" x14ac:dyDescent="0.4">
      <c r="A4191" s="11" t="s">
        <v>16802</v>
      </c>
      <c r="B4191" s="11" t="s">
        <v>16803</v>
      </c>
      <c r="C4191" s="11" t="s">
        <v>16804</v>
      </c>
      <c r="D4191" s="14" t="s">
        <v>16805</v>
      </c>
    </row>
    <row r="4192" spans="1:4" ht="15" customHeight="1" x14ac:dyDescent="0.4">
      <c r="A4192" s="11" t="s">
        <v>16806</v>
      </c>
      <c r="B4192" s="11" t="s">
        <v>16807</v>
      </c>
      <c r="C4192" s="11" t="s">
        <v>16808</v>
      </c>
      <c r="D4192" s="14" t="s">
        <v>16809</v>
      </c>
    </row>
    <row r="4193" spans="1:4" ht="15" customHeight="1" x14ac:dyDescent="0.4">
      <c r="A4193" s="11" t="s">
        <v>16810</v>
      </c>
      <c r="B4193" s="11" t="s">
        <v>16811</v>
      </c>
      <c r="C4193" s="11" t="s">
        <v>16812</v>
      </c>
      <c r="D4193" s="14" t="s">
        <v>16813</v>
      </c>
    </row>
    <row r="4194" spans="1:4" ht="15" customHeight="1" x14ac:dyDescent="0.4">
      <c r="A4194" s="11" t="s">
        <v>16814</v>
      </c>
      <c r="B4194" s="11" t="s">
        <v>16815</v>
      </c>
      <c r="C4194" s="11" t="s">
        <v>16816</v>
      </c>
      <c r="D4194" s="14" t="s">
        <v>16817</v>
      </c>
    </row>
    <row r="4195" spans="1:4" ht="15" customHeight="1" x14ac:dyDescent="0.4">
      <c r="A4195" s="11" t="s">
        <v>16818</v>
      </c>
      <c r="B4195" s="11" t="s">
        <v>16819</v>
      </c>
      <c r="C4195" s="11" t="s">
        <v>16820</v>
      </c>
      <c r="D4195" s="14" t="s">
        <v>16821</v>
      </c>
    </row>
    <row r="4196" spans="1:4" ht="15" customHeight="1" x14ac:dyDescent="0.4">
      <c r="A4196" s="11" t="s">
        <v>16822</v>
      </c>
      <c r="B4196" s="11" t="s">
        <v>16823</v>
      </c>
      <c r="C4196" s="11" t="s">
        <v>16824</v>
      </c>
      <c r="D4196" s="14" t="s">
        <v>16825</v>
      </c>
    </row>
    <row r="4197" spans="1:4" ht="15" customHeight="1" x14ac:dyDescent="0.4">
      <c r="A4197" s="11" t="s">
        <v>16826</v>
      </c>
      <c r="B4197" s="11" t="s">
        <v>16827</v>
      </c>
      <c r="C4197" s="11" t="s">
        <v>16828</v>
      </c>
      <c r="D4197" s="14" t="s">
        <v>16829</v>
      </c>
    </row>
    <row r="4198" spans="1:4" ht="15" customHeight="1" x14ac:dyDescent="0.4">
      <c r="A4198" s="11" t="s">
        <v>16830</v>
      </c>
      <c r="B4198" s="11" t="s">
        <v>16831</v>
      </c>
      <c r="C4198" s="11" t="s">
        <v>16832</v>
      </c>
      <c r="D4198" s="14" t="s">
        <v>16833</v>
      </c>
    </row>
    <row r="4199" spans="1:4" ht="15" customHeight="1" x14ac:dyDescent="0.4">
      <c r="A4199" s="11" t="s">
        <v>16834</v>
      </c>
      <c r="B4199" s="11" t="s">
        <v>16835</v>
      </c>
      <c r="C4199" s="11" t="s">
        <v>16836</v>
      </c>
      <c r="D4199" s="14" t="s">
        <v>16833</v>
      </c>
    </row>
    <row r="4200" spans="1:4" ht="15" customHeight="1" x14ac:dyDescent="0.4">
      <c r="A4200" s="11" t="s">
        <v>16837</v>
      </c>
      <c r="B4200" s="11" t="s">
        <v>16838</v>
      </c>
      <c r="C4200" s="11" t="s">
        <v>16839</v>
      </c>
      <c r="D4200" s="14" t="s">
        <v>16840</v>
      </c>
    </row>
    <row r="4201" spans="1:4" ht="15" customHeight="1" x14ac:dyDescent="0.4">
      <c r="A4201" s="11" t="s">
        <v>16841</v>
      </c>
      <c r="B4201" s="11" t="s">
        <v>16842</v>
      </c>
      <c r="C4201" s="11" t="s">
        <v>16843</v>
      </c>
      <c r="D4201" s="14" t="s">
        <v>16844</v>
      </c>
    </row>
    <row r="4202" spans="1:4" ht="15" customHeight="1" x14ac:dyDescent="0.4">
      <c r="A4202" s="11" t="s">
        <v>16845</v>
      </c>
      <c r="B4202" s="11" t="s">
        <v>16846</v>
      </c>
      <c r="C4202" s="11" t="s">
        <v>16847</v>
      </c>
      <c r="D4202" s="14" t="s">
        <v>16848</v>
      </c>
    </row>
    <row r="4203" spans="1:4" ht="15" customHeight="1" x14ac:dyDescent="0.4">
      <c r="A4203" s="11" t="s">
        <v>16849</v>
      </c>
      <c r="B4203" s="11" t="s">
        <v>16850</v>
      </c>
      <c r="C4203" s="11" t="s">
        <v>16851</v>
      </c>
      <c r="D4203" s="14" t="s">
        <v>16852</v>
      </c>
    </row>
    <row r="4204" spans="1:4" ht="15" customHeight="1" x14ac:dyDescent="0.4">
      <c r="A4204" s="11" t="s">
        <v>16853</v>
      </c>
      <c r="B4204" s="11" t="s">
        <v>16854</v>
      </c>
      <c r="C4204" s="11" t="s">
        <v>16855</v>
      </c>
      <c r="D4204" s="14" t="s">
        <v>16856</v>
      </c>
    </row>
    <row r="4205" spans="1:4" ht="15" customHeight="1" x14ac:dyDescent="0.4">
      <c r="A4205" s="11" t="s">
        <v>16857</v>
      </c>
      <c r="B4205" s="11" t="s">
        <v>16858</v>
      </c>
      <c r="C4205" s="11" t="s">
        <v>16859</v>
      </c>
      <c r="D4205" s="14" t="s">
        <v>16860</v>
      </c>
    </row>
    <row r="4206" spans="1:4" ht="15" customHeight="1" x14ac:dyDescent="0.4">
      <c r="A4206" s="11" t="s">
        <v>16861</v>
      </c>
      <c r="B4206" s="11" t="s">
        <v>16862</v>
      </c>
      <c r="C4206" s="11" t="s">
        <v>16863</v>
      </c>
      <c r="D4206" s="14" t="s">
        <v>16864</v>
      </c>
    </row>
    <row r="4207" spans="1:4" ht="15" customHeight="1" x14ac:dyDescent="0.4">
      <c r="A4207" s="11" t="s">
        <v>16865</v>
      </c>
      <c r="B4207" s="11" t="s">
        <v>16866</v>
      </c>
      <c r="C4207" s="11" t="s">
        <v>16867</v>
      </c>
      <c r="D4207" s="14" t="s">
        <v>16868</v>
      </c>
    </row>
    <row r="4208" spans="1:4" ht="15" customHeight="1" x14ac:dyDescent="0.4">
      <c r="A4208" s="11" t="s">
        <v>16869</v>
      </c>
      <c r="B4208" s="11" t="s">
        <v>16870</v>
      </c>
      <c r="C4208" s="11" t="s">
        <v>16871</v>
      </c>
      <c r="D4208" s="14" t="s">
        <v>16872</v>
      </c>
    </row>
    <row r="4209" spans="1:4" ht="15" customHeight="1" x14ac:dyDescent="0.4">
      <c r="A4209" s="11" t="s">
        <v>16873</v>
      </c>
      <c r="B4209" s="11" t="s">
        <v>16874</v>
      </c>
      <c r="C4209" s="11" t="s">
        <v>16875</v>
      </c>
      <c r="D4209" s="14" t="s">
        <v>16876</v>
      </c>
    </row>
    <row r="4210" spans="1:4" ht="15" customHeight="1" x14ac:dyDescent="0.4">
      <c r="A4210" s="11" t="s">
        <v>16877</v>
      </c>
      <c r="B4210" s="11" t="s">
        <v>16878</v>
      </c>
      <c r="C4210" s="11" t="s">
        <v>16879</v>
      </c>
      <c r="D4210" s="14" t="s">
        <v>16880</v>
      </c>
    </row>
    <row r="4211" spans="1:4" ht="15" customHeight="1" x14ac:dyDescent="0.4">
      <c r="A4211" s="11" t="s">
        <v>16881</v>
      </c>
      <c r="B4211" s="11" t="s">
        <v>16882</v>
      </c>
      <c r="C4211" s="11" t="s">
        <v>16883</v>
      </c>
      <c r="D4211" s="14" t="s">
        <v>16884</v>
      </c>
    </row>
    <row r="4212" spans="1:4" ht="15" customHeight="1" x14ac:dyDescent="0.4">
      <c r="A4212" s="11" t="s">
        <v>16885</v>
      </c>
      <c r="B4212" s="11" t="s">
        <v>16886</v>
      </c>
      <c r="C4212" s="11" t="s">
        <v>16887</v>
      </c>
      <c r="D4212" s="14" t="s">
        <v>16888</v>
      </c>
    </row>
    <row r="4213" spans="1:4" ht="15" customHeight="1" x14ac:dyDescent="0.4">
      <c r="A4213" s="11" t="s">
        <v>16889</v>
      </c>
      <c r="B4213" s="11" t="s">
        <v>16890</v>
      </c>
      <c r="C4213" s="11" t="s">
        <v>16891</v>
      </c>
      <c r="D4213" s="14" t="s">
        <v>16892</v>
      </c>
    </row>
    <row r="4214" spans="1:4" ht="15" customHeight="1" x14ac:dyDescent="0.4">
      <c r="A4214" s="11" t="s">
        <v>16893</v>
      </c>
      <c r="B4214" s="11" t="s">
        <v>16894</v>
      </c>
      <c r="C4214" s="11" t="s">
        <v>16895</v>
      </c>
      <c r="D4214" s="14" t="s">
        <v>16896</v>
      </c>
    </row>
    <row r="4215" spans="1:4" ht="15" customHeight="1" x14ac:dyDescent="0.4">
      <c r="A4215" s="11" t="s">
        <v>16897</v>
      </c>
      <c r="B4215" s="11" t="s">
        <v>16898</v>
      </c>
      <c r="C4215" s="11" t="s">
        <v>16899</v>
      </c>
      <c r="D4215" s="14" t="s">
        <v>16900</v>
      </c>
    </row>
    <row r="4216" spans="1:4" ht="15" customHeight="1" x14ac:dyDescent="0.4">
      <c r="A4216" s="11" t="s">
        <v>16901</v>
      </c>
      <c r="B4216" s="11" t="s">
        <v>16902</v>
      </c>
      <c r="C4216" s="11" t="s">
        <v>16903</v>
      </c>
      <c r="D4216" s="14" t="s">
        <v>16904</v>
      </c>
    </row>
    <row r="4217" spans="1:4" ht="15" customHeight="1" x14ac:dyDescent="0.4">
      <c r="A4217" s="11" t="s">
        <v>16905</v>
      </c>
      <c r="B4217" s="11" t="s">
        <v>16906</v>
      </c>
      <c r="C4217" s="11" t="s">
        <v>16907</v>
      </c>
      <c r="D4217" s="14" t="s">
        <v>16908</v>
      </c>
    </row>
    <row r="4218" spans="1:4" ht="15" customHeight="1" x14ac:dyDescent="0.4">
      <c r="A4218" s="11" t="s">
        <v>16909</v>
      </c>
      <c r="B4218" s="11" t="s">
        <v>16910</v>
      </c>
      <c r="C4218" s="11" t="s">
        <v>16911</v>
      </c>
      <c r="D4218" s="14" t="s">
        <v>16912</v>
      </c>
    </row>
    <row r="4219" spans="1:4" ht="15" customHeight="1" x14ac:dyDescent="0.4">
      <c r="A4219" s="11" t="s">
        <v>16913</v>
      </c>
      <c r="B4219" s="11" t="s">
        <v>16914</v>
      </c>
      <c r="C4219" s="11" t="s">
        <v>16915</v>
      </c>
      <c r="D4219" s="14" t="s">
        <v>16916</v>
      </c>
    </row>
    <row r="4220" spans="1:4" ht="15" customHeight="1" x14ac:dyDescent="0.4">
      <c r="A4220" s="11" t="s">
        <v>16917</v>
      </c>
      <c r="B4220" s="11" t="s">
        <v>16918</v>
      </c>
      <c r="C4220" s="11" t="s">
        <v>16919</v>
      </c>
      <c r="D4220" s="14" t="s">
        <v>16920</v>
      </c>
    </row>
    <row r="4221" spans="1:4" ht="15" customHeight="1" x14ac:dyDescent="0.4">
      <c r="A4221" s="11" t="s">
        <v>16921</v>
      </c>
      <c r="B4221" s="11" t="s">
        <v>16922</v>
      </c>
      <c r="C4221" s="11" t="s">
        <v>16923</v>
      </c>
      <c r="D4221" s="14" t="s">
        <v>16924</v>
      </c>
    </row>
    <row r="4222" spans="1:4" ht="15" customHeight="1" x14ac:dyDescent="0.4">
      <c r="A4222" s="11" t="s">
        <v>16925</v>
      </c>
      <c r="B4222" s="11" t="s">
        <v>16926</v>
      </c>
      <c r="C4222" s="11" t="s">
        <v>16927</v>
      </c>
      <c r="D4222" s="14" t="s">
        <v>16928</v>
      </c>
    </row>
    <row r="4223" spans="1:4" ht="15" customHeight="1" x14ac:dyDescent="0.4">
      <c r="A4223" s="11" t="s">
        <v>16929</v>
      </c>
      <c r="B4223" s="11" t="s">
        <v>16930</v>
      </c>
      <c r="C4223" s="11" t="s">
        <v>16931</v>
      </c>
      <c r="D4223" s="14" t="s">
        <v>16932</v>
      </c>
    </row>
    <row r="4224" spans="1:4" ht="15" customHeight="1" x14ac:dyDescent="0.4">
      <c r="A4224" s="11" t="s">
        <v>16933</v>
      </c>
      <c r="B4224" s="11" t="s">
        <v>16934</v>
      </c>
      <c r="C4224" s="11" t="s">
        <v>16935</v>
      </c>
      <c r="D4224" s="14" t="s">
        <v>16936</v>
      </c>
    </row>
    <row r="4225" spans="1:4" ht="15" customHeight="1" x14ac:dyDescent="0.4">
      <c r="A4225" s="11" t="s">
        <v>16937</v>
      </c>
      <c r="B4225" s="11" t="s">
        <v>16938</v>
      </c>
      <c r="C4225" s="11" t="s">
        <v>16939</v>
      </c>
      <c r="D4225" s="14" t="s">
        <v>16940</v>
      </c>
    </row>
    <row r="4226" spans="1:4" ht="15" customHeight="1" x14ac:dyDescent="0.4">
      <c r="A4226" s="11" t="s">
        <v>16941</v>
      </c>
      <c r="B4226" s="11" t="s">
        <v>16942</v>
      </c>
      <c r="C4226" s="11" t="s">
        <v>16943</v>
      </c>
      <c r="D4226" s="14" t="s">
        <v>16944</v>
      </c>
    </row>
    <row r="4227" spans="1:4" ht="15" customHeight="1" x14ac:dyDescent="0.4">
      <c r="A4227" s="11" t="s">
        <v>16945</v>
      </c>
      <c r="B4227" s="11" t="s">
        <v>16946</v>
      </c>
      <c r="C4227" s="11" t="s">
        <v>16947</v>
      </c>
      <c r="D4227" s="14" t="s">
        <v>16948</v>
      </c>
    </row>
    <row r="4228" spans="1:4" ht="15" customHeight="1" x14ac:dyDescent="0.4">
      <c r="A4228" s="11" t="s">
        <v>16949</v>
      </c>
      <c r="B4228" s="11" t="s">
        <v>16950</v>
      </c>
      <c r="C4228" s="11" t="s">
        <v>16951</v>
      </c>
      <c r="D4228" s="14" t="s">
        <v>16952</v>
      </c>
    </row>
    <row r="4229" spans="1:4" ht="15" customHeight="1" x14ac:dyDescent="0.4">
      <c r="A4229" s="11" t="s">
        <v>16953</v>
      </c>
      <c r="B4229" s="11" t="s">
        <v>16954</v>
      </c>
      <c r="C4229" s="11" t="s">
        <v>16955</v>
      </c>
      <c r="D4229" s="14" t="s">
        <v>16956</v>
      </c>
    </row>
    <row r="4230" spans="1:4" ht="15" customHeight="1" x14ac:dyDescent="0.4">
      <c r="A4230" s="11" t="s">
        <v>16957</v>
      </c>
      <c r="B4230" s="11" t="s">
        <v>16958</v>
      </c>
      <c r="C4230" s="11" t="s">
        <v>16959</v>
      </c>
      <c r="D4230" s="14" t="s">
        <v>16960</v>
      </c>
    </row>
    <row r="4231" spans="1:4" ht="15" customHeight="1" x14ac:dyDescent="0.4">
      <c r="A4231" s="11" t="s">
        <v>16961</v>
      </c>
      <c r="B4231" s="11" t="s">
        <v>16962</v>
      </c>
      <c r="C4231" s="11" t="s">
        <v>16963</v>
      </c>
      <c r="D4231" s="14" t="s">
        <v>16964</v>
      </c>
    </row>
    <row r="4232" spans="1:4" ht="15" customHeight="1" x14ac:dyDescent="0.4">
      <c r="A4232" s="11" t="s">
        <v>16965</v>
      </c>
      <c r="B4232" s="11" t="s">
        <v>16966</v>
      </c>
      <c r="C4232" s="11" t="s">
        <v>16967</v>
      </c>
      <c r="D4232" s="14" t="s">
        <v>16968</v>
      </c>
    </row>
    <row r="4233" spans="1:4" ht="15" customHeight="1" x14ac:dyDescent="0.4">
      <c r="A4233" s="11" t="s">
        <v>16969</v>
      </c>
      <c r="B4233" s="11" t="s">
        <v>16970</v>
      </c>
      <c r="C4233" s="11" t="s">
        <v>16971</v>
      </c>
      <c r="D4233" s="14" t="s">
        <v>16972</v>
      </c>
    </row>
    <row r="4234" spans="1:4" ht="15" customHeight="1" x14ac:dyDescent="0.4">
      <c r="A4234" s="11" t="s">
        <v>16973</v>
      </c>
      <c r="B4234" s="11" t="s">
        <v>16974</v>
      </c>
      <c r="C4234" s="11" t="s">
        <v>16975</v>
      </c>
      <c r="D4234" s="14" t="s">
        <v>16976</v>
      </c>
    </row>
    <row r="4235" spans="1:4" ht="15" customHeight="1" x14ac:dyDescent="0.4">
      <c r="A4235" s="11" t="s">
        <v>16977</v>
      </c>
      <c r="B4235" s="11" t="s">
        <v>16978</v>
      </c>
      <c r="C4235" s="11" t="s">
        <v>16979</v>
      </c>
      <c r="D4235" s="14" t="s">
        <v>16980</v>
      </c>
    </row>
    <row r="4236" spans="1:4" ht="15" customHeight="1" x14ac:dyDescent="0.4">
      <c r="A4236" s="11" t="s">
        <v>16981</v>
      </c>
      <c r="B4236" s="11" t="s">
        <v>16982</v>
      </c>
      <c r="C4236" s="11" t="s">
        <v>16983</v>
      </c>
      <c r="D4236" s="14" t="s">
        <v>16984</v>
      </c>
    </row>
    <row r="4237" spans="1:4" ht="15" customHeight="1" x14ac:dyDescent="0.4">
      <c r="A4237" s="11" t="s">
        <v>16985</v>
      </c>
      <c r="B4237" s="11" t="s">
        <v>16986</v>
      </c>
      <c r="C4237" s="11" t="s">
        <v>16987</v>
      </c>
      <c r="D4237" s="14" t="s">
        <v>16988</v>
      </c>
    </row>
    <row r="4238" spans="1:4" ht="15" customHeight="1" x14ac:dyDescent="0.4">
      <c r="A4238" s="11" t="s">
        <v>16989</v>
      </c>
      <c r="B4238" s="11" t="s">
        <v>16990</v>
      </c>
      <c r="C4238" s="11" t="s">
        <v>16991</v>
      </c>
      <c r="D4238" s="14" t="s">
        <v>16992</v>
      </c>
    </row>
    <row r="4239" spans="1:4" ht="15" customHeight="1" x14ac:dyDescent="0.4">
      <c r="A4239" s="11" t="s">
        <v>16993</v>
      </c>
      <c r="B4239" s="11" t="s">
        <v>16994</v>
      </c>
      <c r="C4239" s="11" t="s">
        <v>16995</v>
      </c>
      <c r="D4239" s="14" t="s">
        <v>16996</v>
      </c>
    </row>
    <row r="4240" spans="1:4" ht="15" customHeight="1" x14ac:dyDescent="0.4">
      <c r="A4240" s="11" t="s">
        <v>16997</v>
      </c>
      <c r="B4240" s="11" t="s">
        <v>16998</v>
      </c>
      <c r="C4240" s="11" t="s">
        <v>16999</v>
      </c>
      <c r="D4240" s="14" t="s">
        <v>17000</v>
      </c>
    </row>
    <row r="4241" spans="1:4" ht="15" customHeight="1" x14ac:dyDescent="0.4">
      <c r="A4241" s="11" t="s">
        <v>17001</v>
      </c>
      <c r="B4241" s="11" t="s">
        <v>17002</v>
      </c>
      <c r="C4241" s="11" t="s">
        <v>17003</v>
      </c>
      <c r="D4241" s="14" t="s">
        <v>17004</v>
      </c>
    </row>
    <row r="4242" spans="1:4" ht="15" customHeight="1" x14ac:dyDescent="0.4">
      <c r="A4242" s="11" t="s">
        <v>17005</v>
      </c>
      <c r="B4242" s="11" t="s">
        <v>17006</v>
      </c>
      <c r="C4242" s="11" t="s">
        <v>17007</v>
      </c>
      <c r="D4242" s="14" t="s">
        <v>17008</v>
      </c>
    </row>
    <row r="4243" spans="1:4" ht="15" customHeight="1" x14ac:dyDescent="0.4">
      <c r="A4243" s="11" t="s">
        <v>17009</v>
      </c>
      <c r="B4243" s="11" t="s">
        <v>17010</v>
      </c>
      <c r="C4243" s="11" t="s">
        <v>17011</v>
      </c>
      <c r="D4243" s="14" t="s">
        <v>17012</v>
      </c>
    </row>
    <row r="4244" spans="1:4" ht="15" customHeight="1" x14ac:dyDescent="0.4">
      <c r="A4244" s="11" t="s">
        <v>17013</v>
      </c>
      <c r="B4244" s="11" t="s">
        <v>17014</v>
      </c>
      <c r="C4244" s="11" t="s">
        <v>17015</v>
      </c>
      <c r="D4244" s="14" t="s">
        <v>17016</v>
      </c>
    </row>
    <row r="4245" spans="1:4" ht="15" customHeight="1" x14ac:dyDescent="0.4">
      <c r="A4245" s="11" t="s">
        <v>17017</v>
      </c>
      <c r="B4245" s="11" t="s">
        <v>17018</v>
      </c>
      <c r="C4245" s="11" t="s">
        <v>17019</v>
      </c>
      <c r="D4245" s="14" t="s">
        <v>17020</v>
      </c>
    </row>
    <row r="4246" spans="1:4" ht="15" customHeight="1" x14ac:dyDescent="0.4">
      <c r="A4246" s="11" t="s">
        <v>17021</v>
      </c>
      <c r="B4246" s="11" t="s">
        <v>17022</v>
      </c>
      <c r="C4246" s="11" t="s">
        <v>17023</v>
      </c>
      <c r="D4246" s="14" t="s">
        <v>17024</v>
      </c>
    </row>
    <row r="4247" spans="1:4" ht="15" customHeight="1" x14ac:dyDescent="0.4">
      <c r="A4247" s="11" t="s">
        <v>17025</v>
      </c>
      <c r="B4247" s="11" t="s">
        <v>17026</v>
      </c>
      <c r="C4247" s="11" t="s">
        <v>17027</v>
      </c>
      <c r="D4247" s="14" t="s">
        <v>17028</v>
      </c>
    </row>
    <row r="4248" spans="1:4" ht="15" customHeight="1" x14ac:dyDescent="0.4">
      <c r="A4248" s="11" t="s">
        <v>17029</v>
      </c>
      <c r="B4248" s="11" t="s">
        <v>17030</v>
      </c>
      <c r="C4248" s="11" t="s">
        <v>17031</v>
      </c>
      <c r="D4248" s="14" t="s">
        <v>17032</v>
      </c>
    </row>
    <row r="4249" spans="1:4" ht="15" customHeight="1" x14ac:dyDescent="0.4">
      <c r="A4249" s="11" t="s">
        <v>17033</v>
      </c>
      <c r="B4249" s="11" t="s">
        <v>17034</v>
      </c>
      <c r="C4249" s="11" t="s">
        <v>17035</v>
      </c>
      <c r="D4249" s="14" t="s">
        <v>17036</v>
      </c>
    </row>
    <row r="4250" spans="1:4" ht="15" customHeight="1" x14ac:dyDescent="0.4">
      <c r="A4250" s="11" t="s">
        <v>17037</v>
      </c>
      <c r="B4250" s="11" t="s">
        <v>17038</v>
      </c>
      <c r="C4250" s="11" t="s">
        <v>17039</v>
      </c>
      <c r="D4250" s="14" t="s">
        <v>17040</v>
      </c>
    </row>
    <row r="4251" spans="1:4" ht="15" customHeight="1" x14ac:dyDescent="0.4">
      <c r="A4251" s="11" t="s">
        <v>17041</v>
      </c>
      <c r="B4251" s="11" t="s">
        <v>17042</v>
      </c>
      <c r="C4251" s="11" t="s">
        <v>17043</v>
      </c>
      <c r="D4251" s="14" t="s">
        <v>17044</v>
      </c>
    </row>
    <row r="4252" spans="1:4" ht="15" customHeight="1" x14ac:dyDescent="0.4">
      <c r="A4252" s="11" t="s">
        <v>17045</v>
      </c>
      <c r="B4252" s="11" t="s">
        <v>17046</v>
      </c>
      <c r="C4252" s="11" t="s">
        <v>17047</v>
      </c>
      <c r="D4252" s="14" t="s">
        <v>17048</v>
      </c>
    </row>
    <row r="4253" spans="1:4" ht="15" customHeight="1" x14ac:dyDescent="0.4">
      <c r="A4253" s="11" t="s">
        <v>17049</v>
      </c>
      <c r="B4253" s="11" t="s">
        <v>17050</v>
      </c>
      <c r="C4253" s="11" t="s">
        <v>17051</v>
      </c>
      <c r="D4253" s="14" t="s">
        <v>17052</v>
      </c>
    </row>
    <row r="4254" spans="1:4" ht="15" customHeight="1" x14ac:dyDescent="0.4">
      <c r="A4254" s="11" t="s">
        <v>17053</v>
      </c>
      <c r="B4254" s="11" t="s">
        <v>17054</v>
      </c>
      <c r="C4254" s="11" t="s">
        <v>17055</v>
      </c>
      <c r="D4254" s="14" t="s">
        <v>17056</v>
      </c>
    </row>
    <row r="4255" spans="1:4" ht="15" customHeight="1" x14ac:dyDescent="0.4">
      <c r="A4255" s="11" t="s">
        <v>17057</v>
      </c>
      <c r="B4255" s="11" t="s">
        <v>17058</v>
      </c>
      <c r="C4255" s="11" t="s">
        <v>17059</v>
      </c>
      <c r="D4255" s="14" t="s">
        <v>17060</v>
      </c>
    </row>
    <row r="4256" spans="1:4" ht="15" customHeight="1" x14ac:dyDescent="0.4">
      <c r="A4256" s="11" t="s">
        <v>17061</v>
      </c>
      <c r="B4256" s="11" t="s">
        <v>17062</v>
      </c>
      <c r="C4256" s="11" t="s">
        <v>17063</v>
      </c>
      <c r="D4256" s="14" t="s">
        <v>17064</v>
      </c>
    </row>
    <row r="4257" spans="1:4" ht="15" customHeight="1" x14ac:dyDescent="0.4">
      <c r="A4257" s="11" t="s">
        <v>17065</v>
      </c>
      <c r="B4257" s="11" t="s">
        <v>17066</v>
      </c>
      <c r="C4257" s="11" t="s">
        <v>17067</v>
      </c>
      <c r="D4257" s="14" t="s">
        <v>17068</v>
      </c>
    </row>
    <row r="4258" spans="1:4" ht="15" customHeight="1" x14ac:dyDescent="0.4">
      <c r="A4258" s="11" t="s">
        <v>17069</v>
      </c>
      <c r="B4258" s="11" t="s">
        <v>17070</v>
      </c>
      <c r="C4258" s="11" t="s">
        <v>17071</v>
      </c>
      <c r="D4258" s="14" t="s">
        <v>17072</v>
      </c>
    </row>
    <row r="4259" spans="1:4" ht="15" customHeight="1" x14ac:dyDescent="0.4">
      <c r="A4259" s="11" t="s">
        <v>17073</v>
      </c>
      <c r="B4259" s="11" t="s">
        <v>17074</v>
      </c>
      <c r="C4259" s="11" t="s">
        <v>17075</v>
      </c>
      <c r="D4259" s="14" t="s">
        <v>17076</v>
      </c>
    </row>
    <row r="4260" spans="1:4" ht="15" customHeight="1" x14ac:dyDescent="0.4">
      <c r="A4260" s="11" t="s">
        <v>17077</v>
      </c>
      <c r="B4260" s="11" t="s">
        <v>17078</v>
      </c>
      <c r="C4260" s="11" t="s">
        <v>17079</v>
      </c>
      <c r="D4260" s="14" t="s">
        <v>17080</v>
      </c>
    </row>
    <row r="4261" spans="1:4" ht="15" customHeight="1" x14ac:dyDescent="0.4">
      <c r="A4261" s="11" t="s">
        <v>17081</v>
      </c>
      <c r="B4261" s="11" t="s">
        <v>17082</v>
      </c>
      <c r="C4261" s="11" t="s">
        <v>17083</v>
      </c>
      <c r="D4261" s="14" t="s">
        <v>17084</v>
      </c>
    </row>
    <row r="4262" spans="1:4" ht="15" customHeight="1" x14ac:dyDescent="0.4">
      <c r="A4262" s="11" t="s">
        <v>17085</v>
      </c>
      <c r="B4262" s="11" t="s">
        <v>17086</v>
      </c>
      <c r="C4262" s="11" t="s">
        <v>17087</v>
      </c>
      <c r="D4262" s="14" t="s">
        <v>17088</v>
      </c>
    </row>
    <row r="4263" spans="1:4" ht="15" customHeight="1" x14ac:dyDescent="0.4">
      <c r="A4263" s="11" t="s">
        <v>17089</v>
      </c>
      <c r="B4263" s="11" t="s">
        <v>17090</v>
      </c>
      <c r="C4263" s="11" t="s">
        <v>17091</v>
      </c>
      <c r="D4263" s="14" t="s">
        <v>17092</v>
      </c>
    </row>
    <row r="4264" spans="1:4" ht="15" customHeight="1" x14ac:dyDescent="0.4">
      <c r="A4264" s="11" t="s">
        <v>17093</v>
      </c>
      <c r="B4264" s="11" t="s">
        <v>17094</v>
      </c>
      <c r="C4264" s="11" t="s">
        <v>17095</v>
      </c>
      <c r="D4264" s="14" t="s">
        <v>17096</v>
      </c>
    </row>
    <row r="4265" spans="1:4" ht="15" customHeight="1" x14ac:dyDescent="0.4">
      <c r="A4265" s="11" t="s">
        <v>17097</v>
      </c>
      <c r="B4265" s="11" t="s">
        <v>17098</v>
      </c>
      <c r="C4265" s="11" t="s">
        <v>105</v>
      </c>
      <c r="D4265" s="14" t="s">
        <v>17099</v>
      </c>
    </row>
    <row r="4266" spans="1:4" ht="15" customHeight="1" x14ac:dyDescent="0.4">
      <c r="A4266" s="11" t="s">
        <v>17100</v>
      </c>
      <c r="B4266" s="11" t="s">
        <v>17101</v>
      </c>
      <c r="C4266" s="11" t="s">
        <v>17102</v>
      </c>
      <c r="D4266" s="14" t="s">
        <v>17103</v>
      </c>
    </row>
    <row r="4267" spans="1:4" ht="15" customHeight="1" x14ac:dyDescent="0.4">
      <c r="A4267" s="11" t="s">
        <v>17104</v>
      </c>
      <c r="B4267" s="11" t="s">
        <v>17105</v>
      </c>
      <c r="C4267" s="11" t="s">
        <v>17106</v>
      </c>
      <c r="D4267" s="14" t="s">
        <v>17107</v>
      </c>
    </row>
    <row r="4268" spans="1:4" ht="15" customHeight="1" x14ac:dyDescent="0.4">
      <c r="A4268" s="11" t="s">
        <v>17108</v>
      </c>
      <c r="B4268" s="11" t="s">
        <v>17109</v>
      </c>
      <c r="C4268" s="11" t="s">
        <v>17110</v>
      </c>
      <c r="D4268" s="14" t="s">
        <v>17111</v>
      </c>
    </row>
    <row r="4269" spans="1:4" ht="15" customHeight="1" x14ac:dyDescent="0.4">
      <c r="A4269" s="11" t="s">
        <v>17112</v>
      </c>
      <c r="B4269" s="11" t="s">
        <v>17113</v>
      </c>
      <c r="C4269" s="11" t="s">
        <v>17114</v>
      </c>
      <c r="D4269" s="14" t="s">
        <v>17115</v>
      </c>
    </row>
    <row r="4270" spans="1:4" ht="15" customHeight="1" x14ac:dyDescent="0.4">
      <c r="A4270" s="11" t="s">
        <v>17116</v>
      </c>
      <c r="B4270" s="11" t="s">
        <v>17117</v>
      </c>
      <c r="C4270" s="11" t="s">
        <v>17118</v>
      </c>
      <c r="D4270" s="14" t="s">
        <v>17119</v>
      </c>
    </row>
    <row r="4271" spans="1:4" ht="15" customHeight="1" x14ac:dyDescent="0.4">
      <c r="A4271" s="11" t="s">
        <v>17120</v>
      </c>
      <c r="B4271" s="11" t="s">
        <v>17121</v>
      </c>
      <c r="C4271" s="11" t="s">
        <v>17122</v>
      </c>
      <c r="D4271" s="14" t="s">
        <v>17123</v>
      </c>
    </row>
    <row r="4272" spans="1:4" ht="15" customHeight="1" x14ac:dyDescent="0.4">
      <c r="A4272" s="11" t="s">
        <v>17124</v>
      </c>
      <c r="B4272" s="11" t="s">
        <v>17125</v>
      </c>
      <c r="C4272" s="11" t="s">
        <v>17126</v>
      </c>
      <c r="D4272" s="14" t="s">
        <v>17127</v>
      </c>
    </row>
    <row r="4273" spans="1:4" ht="15" customHeight="1" x14ac:dyDescent="0.4">
      <c r="A4273" s="11" t="s">
        <v>17128</v>
      </c>
      <c r="B4273" s="11" t="s">
        <v>17129</v>
      </c>
      <c r="C4273" s="11" t="s">
        <v>17130</v>
      </c>
      <c r="D4273" s="14" t="s">
        <v>17131</v>
      </c>
    </row>
    <row r="4274" spans="1:4" ht="15" customHeight="1" x14ac:dyDescent="0.4">
      <c r="A4274" s="11" t="s">
        <v>17132</v>
      </c>
      <c r="B4274" s="11" t="s">
        <v>17133</v>
      </c>
      <c r="C4274" s="11" t="s">
        <v>17134</v>
      </c>
      <c r="D4274" s="14" t="s">
        <v>17135</v>
      </c>
    </row>
    <row r="4275" spans="1:4" ht="15" customHeight="1" x14ac:dyDescent="0.4">
      <c r="A4275" s="11" t="s">
        <v>17136</v>
      </c>
      <c r="B4275" s="11" t="s">
        <v>17137</v>
      </c>
      <c r="C4275" s="11" t="s">
        <v>17138</v>
      </c>
      <c r="D4275" s="14" t="s">
        <v>17139</v>
      </c>
    </row>
    <row r="4276" spans="1:4" ht="15" customHeight="1" x14ac:dyDescent="0.4">
      <c r="A4276" s="11" t="s">
        <v>17140</v>
      </c>
      <c r="B4276" s="11" t="s">
        <v>17141</v>
      </c>
      <c r="C4276" s="11" t="s">
        <v>17142</v>
      </c>
      <c r="D4276" s="14" t="s">
        <v>17143</v>
      </c>
    </row>
    <row r="4277" spans="1:4" ht="15" customHeight="1" x14ac:dyDescent="0.4">
      <c r="A4277" s="11" t="s">
        <v>17144</v>
      </c>
      <c r="B4277" s="11" t="s">
        <v>17145</v>
      </c>
      <c r="C4277" s="11" t="s">
        <v>17146</v>
      </c>
      <c r="D4277" s="14" t="s">
        <v>17147</v>
      </c>
    </row>
    <row r="4278" spans="1:4" ht="15" customHeight="1" x14ac:dyDescent="0.4">
      <c r="A4278" s="11" t="s">
        <v>17148</v>
      </c>
      <c r="B4278" s="11" t="s">
        <v>17149</v>
      </c>
      <c r="C4278" s="11" t="s">
        <v>17150</v>
      </c>
      <c r="D4278" s="14" t="s">
        <v>17151</v>
      </c>
    </row>
    <row r="4279" spans="1:4" ht="15" customHeight="1" x14ac:dyDescent="0.4">
      <c r="A4279" s="11" t="s">
        <v>17152</v>
      </c>
      <c r="B4279" s="11" t="s">
        <v>17153</v>
      </c>
      <c r="C4279" s="11" t="s">
        <v>17154</v>
      </c>
      <c r="D4279" s="14" t="s">
        <v>17155</v>
      </c>
    </row>
    <row r="4280" spans="1:4" ht="15" customHeight="1" x14ac:dyDescent="0.4">
      <c r="A4280" s="11" t="s">
        <v>17156</v>
      </c>
      <c r="B4280" s="11" t="s">
        <v>17157</v>
      </c>
      <c r="C4280" s="11" t="s">
        <v>17158</v>
      </c>
      <c r="D4280" s="14" t="s">
        <v>17159</v>
      </c>
    </row>
    <row r="4281" spans="1:4" ht="15" customHeight="1" x14ac:dyDescent="0.4">
      <c r="A4281" s="11" t="s">
        <v>17160</v>
      </c>
      <c r="B4281" s="11" t="s">
        <v>17161</v>
      </c>
      <c r="C4281" s="11" t="s">
        <v>17162</v>
      </c>
      <c r="D4281" s="14" t="s">
        <v>17163</v>
      </c>
    </row>
    <row r="4282" spans="1:4" ht="15" customHeight="1" x14ac:dyDescent="0.4">
      <c r="A4282" s="11" t="s">
        <v>17164</v>
      </c>
      <c r="B4282" s="11" t="s">
        <v>17165</v>
      </c>
      <c r="C4282" s="11" t="s">
        <v>17166</v>
      </c>
      <c r="D4282" s="14" t="s">
        <v>17167</v>
      </c>
    </row>
    <row r="4283" spans="1:4" ht="15" customHeight="1" x14ac:dyDescent="0.4">
      <c r="A4283" s="11" t="s">
        <v>17168</v>
      </c>
      <c r="B4283" s="11" t="s">
        <v>17169</v>
      </c>
      <c r="C4283" s="11" t="s">
        <v>17170</v>
      </c>
      <c r="D4283" s="14" t="s">
        <v>17171</v>
      </c>
    </row>
    <row r="4284" spans="1:4" ht="15" customHeight="1" x14ac:dyDescent="0.4">
      <c r="A4284" s="11" t="s">
        <v>17172</v>
      </c>
      <c r="B4284" s="11" t="s">
        <v>17173</v>
      </c>
      <c r="C4284" s="11" t="s">
        <v>17174</v>
      </c>
      <c r="D4284" s="14" t="s">
        <v>17175</v>
      </c>
    </row>
    <row r="4285" spans="1:4" ht="15" customHeight="1" x14ac:dyDescent="0.4">
      <c r="A4285" s="11" t="s">
        <v>17176</v>
      </c>
      <c r="B4285" s="11" t="s">
        <v>17177</v>
      </c>
      <c r="C4285" s="11" t="s">
        <v>17178</v>
      </c>
      <c r="D4285" s="14" t="s">
        <v>17179</v>
      </c>
    </row>
    <row r="4286" spans="1:4" ht="15" customHeight="1" x14ac:dyDescent="0.4">
      <c r="A4286" s="11" t="s">
        <v>17180</v>
      </c>
      <c r="B4286" s="11" t="s">
        <v>17181</v>
      </c>
      <c r="C4286" s="11" t="s">
        <v>17182</v>
      </c>
      <c r="D4286" s="14" t="s">
        <v>17183</v>
      </c>
    </row>
    <row r="4287" spans="1:4" ht="15" customHeight="1" x14ac:dyDescent="0.4">
      <c r="A4287" s="11" t="s">
        <v>17184</v>
      </c>
      <c r="B4287" s="11" t="s">
        <v>17185</v>
      </c>
      <c r="C4287" s="11" t="s">
        <v>17186</v>
      </c>
      <c r="D4287" s="14" t="s">
        <v>17187</v>
      </c>
    </row>
    <row r="4288" spans="1:4" ht="15" customHeight="1" x14ac:dyDescent="0.4">
      <c r="A4288" s="11" t="s">
        <v>17188</v>
      </c>
      <c r="B4288" s="11" t="s">
        <v>17189</v>
      </c>
      <c r="C4288" s="11" t="s">
        <v>17190</v>
      </c>
      <c r="D4288" s="14" t="s">
        <v>17191</v>
      </c>
    </row>
    <row r="4289" spans="1:4" ht="15" customHeight="1" x14ac:dyDescent="0.4">
      <c r="A4289" s="11" t="s">
        <v>17192</v>
      </c>
      <c r="B4289" s="11" t="s">
        <v>17193</v>
      </c>
      <c r="C4289" s="11" t="s">
        <v>17194</v>
      </c>
      <c r="D4289" s="14" t="s">
        <v>17195</v>
      </c>
    </row>
    <row r="4290" spans="1:4" ht="15" customHeight="1" x14ac:dyDescent="0.4">
      <c r="A4290" s="11" t="s">
        <v>17196</v>
      </c>
      <c r="B4290" s="11" t="s">
        <v>17197</v>
      </c>
      <c r="C4290" s="11" t="s">
        <v>17198</v>
      </c>
      <c r="D4290" s="14" t="s">
        <v>17199</v>
      </c>
    </row>
    <row r="4291" spans="1:4" ht="15" customHeight="1" x14ac:dyDescent="0.4">
      <c r="A4291" s="11" t="s">
        <v>17200</v>
      </c>
      <c r="B4291" s="11" t="s">
        <v>17201</v>
      </c>
      <c r="C4291" s="11" t="s">
        <v>17202</v>
      </c>
      <c r="D4291" s="14" t="s">
        <v>17203</v>
      </c>
    </row>
    <row r="4292" spans="1:4" ht="15" customHeight="1" x14ac:dyDescent="0.4">
      <c r="A4292" s="11" t="s">
        <v>17204</v>
      </c>
      <c r="B4292" s="11" t="s">
        <v>17205</v>
      </c>
      <c r="C4292" s="11" t="s">
        <v>17206</v>
      </c>
      <c r="D4292" s="14" t="s">
        <v>17207</v>
      </c>
    </row>
    <row r="4293" spans="1:4" ht="15" customHeight="1" x14ac:dyDescent="0.4">
      <c r="A4293" s="11" t="s">
        <v>17208</v>
      </c>
      <c r="B4293" s="11" t="s">
        <v>17209</v>
      </c>
      <c r="C4293" s="11" t="s">
        <v>17210</v>
      </c>
      <c r="D4293" s="14" t="s">
        <v>17211</v>
      </c>
    </row>
    <row r="4294" spans="1:4" ht="15" customHeight="1" x14ac:dyDescent="0.4">
      <c r="A4294" s="11" t="s">
        <v>17212</v>
      </c>
      <c r="B4294" s="11" t="s">
        <v>17213</v>
      </c>
      <c r="C4294" s="11" t="s">
        <v>17214</v>
      </c>
      <c r="D4294" s="14" t="s">
        <v>17215</v>
      </c>
    </row>
    <row r="4295" spans="1:4" ht="15" customHeight="1" x14ac:dyDescent="0.4">
      <c r="A4295" s="11" t="s">
        <v>17216</v>
      </c>
      <c r="B4295" s="11" t="s">
        <v>17217</v>
      </c>
      <c r="C4295" s="11" t="s">
        <v>17218</v>
      </c>
      <c r="D4295" s="14" t="s">
        <v>17219</v>
      </c>
    </row>
    <row r="4296" spans="1:4" ht="15" customHeight="1" x14ac:dyDescent="0.4">
      <c r="A4296" s="11" t="s">
        <v>17220</v>
      </c>
      <c r="B4296" s="11" t="s">
        <v>17221</v>
      </c>
      <c r="C4296" s="11" t="s">
        <v>17222</v>
      </c>
      <c r="D4296" s="14" t="s">
        <v>17223</v>
      </c>
    </row>
    <row r="4297" spans="1:4" ht="15" customHeight="1" x14ac:dyDescent="0.4">
      <c r="A4297" s="11" t="s">
        <v>17224</v>
      </c>
      <c r="B4297" s="11" t="s">
        <v>17225</v>
      </c>
      <c r="C4297" s="11" t="s">
        <v>17226</v>
      </c>
      <c r="D4297" s="14" t="s">
        <v>17227</v>
      </c>
    </row>
    <row r="4298" spans="1:4" ht="15" customHeight="1" x14ac:dyDescent="0.4">
      <c r="A4298" s="11" t="s">
        <v>17228</v>
      </c>
      <c r="B4298" s="11" t="s">
        <v>17229</v>
      </c>
      <c r="C4298" s="11" t="s">
        <v>17230</v>
      </c>
      <c r="D4298" s="14" t="s">
        <v>17231</v>
      </c>
    </row>
    <row r="4299" spans="1:4" ht="15" customHeight="1" x14ac:dyDescent="0.4">
      <c r="A4299" s="11" t="s">
        <v>17232</v>
      </c>
      <c r="B4299" s="11" t="s">
        <v>17233</v>
      </c>
      <c r="C4299" s="11" t="s">
        <v>17234</v>
      </c>
      <c r="D4299" s="14" t="s">
        <v>17235</v>
      </c>
    </row>
    <row r="4300" spans="1:4" ht="15" customHeight="1" x14ac:dyDescent="0.4">
      <c r="A4300" s="11" t="s">
        <v>17236</v>
      </c>
      <c r="B4300" s="11" t="s">
        <v>17237</v>
      </c>
      <c r="C4300" s="11" t="s">
        <v>17238</v>
      </c>
      <c r="D4300" s="14" t="s">
        <v>17239</v>
      </c>
    </row>
    <row r="4301" spans="1:4" ht="15" customHeight="1" x14ac:dyDescent="0.4">
      <c r="A4301" s="11" t="s">
        <v>17240</v>
      </c>
      <c r="B4301" s="11" t="s">
        <v>17241</v>
      </c>
      <c r="C4301" s="11" t="s">
        <v>17242</v>
      </c>
      <c r="D4301" s="14" t="s">
        <v>17243</v>
      </c>
    </row>
    <row r="4302" spans="1:4" ht="15" customHeight="1" x14ac:dyDescent="0.4">
      <c r="A4302" s="11" t="s">
        <v>17244</v>
      </c>
      <c r="B4302" s="11" t="s">
        <v>17245</v>
      </c>
      <c r="C4302" s="11" t="s">
        <v>17246</v>
      </c>
      <c r="D4302" s="14" t="s">
        <v>17247</v>
      </c>
    </row>
    <row r="4303" spans="1:4" ht="15" customHeight="1" x14ac:dyDescent="0.4">
      <c r="A4303" s="11" t="s">
        <v>17248</v>
      </c>
      <c r="B4303" s="11" t="s">
        <v>17249</v>
      </c>
      <c r="C4303" s="11" t="s">
        <v>17250</v>
      </c>
      <c r="D4303" s="14" t="s">
        <v>17251</v>
      </c>
    </row>
    <row r="4304" spans="1:4" ht="15" customHeight="1" x14ac:dyDescent="0.4">
      <c r="A4304" s="11" t="s">
        <v>17252</v>
      </c>
      <c r="B4304" s="11" t="s">
        <v>17253</v>
      </c>
      <c r="C4304" s="11" t="s">
        <v>17254</v>
      </c>
      <c r="D4304" s="14" t="s">
        <v>17255</v>
      </c>
    </row>
    <row r="4305" spans="1:4" ht="15" customHeight="1" x14ac:dyDescent="0.4">
      <c r="A4305" s="11" t="s">
        <v>17256</v>
      </c>
      <c r="B4305" s="11" t="s">
        <v>17257</v>
      </c>
      <c r="C4305" s="11" t="s">
        <v>17258</v>
      </c>
      <c r="D4305" s="14" t="s">
        <v>17259</v>
      </c>
    </row>
    <row r="4306" spans="1:4" ht="15" customHeight="1" x14ac:dyDescent="0.4">
      <c r="A4306" s="11" t="s">
        <v>17260</v>
      </c>
      <c r="B4306" s="11" t="s">
        <v>17261</v>
      </c>
      <c r="C4306" s="11" t="s">
        <v>17262</v>
      </c>
      <c r="D4306" s="14" t="s">
        <v>17263</v>
      </c>
    </row>
    <row r="4307" spans="1:4" ht="15" customHeight="1" x14ac:dyDescent="0.4">
      <c r="A4307" s="11" t="s">
        <v>17264</v>
      </c>
      <c r="B4307" s="11" t="s">
        <v>17265</v>
      </c>
      <c r="C4307" s="11" t="s">
        <v>17266</v>
      </c>
      <c r="D4307" s="14" t="s">
        <v>17267</v>
      </c>
    </row>
    <row r="4308" spans="1:4" ht="15" customHeight="1" x14ac:dyDescent="0.4">
      <c r="A4308" s="11" t="s">
        <v>17268</v>
      </c>
      <c r="B4308" s="11" t="s">
        <v>17269</v>
      </c>
      <c r="C4308" s="11" t="s">
        <v>17270</v>
      </c>
      <c r="D4308" s="14" t="s">
        <v>17271</v>
      </c>
    </row>
    <row r="4309" spans="1:4" ht="15" customHeight="1" x14ac:dyDescent="0.4">
      <c r="A4309" s="11" t="s">
        <v>17272</v>
      </c>
      <c r="B4309" s="11" t="s">
        <v>17273</v>
      </c>
      <c r="C4309" s="11" t="s">
        <v>17274</v>
      </c>
      <c r="D4309" s="14" t="s">
        <v>17275</v>
      </c>
    </row>
    <row r="4310" spans="1:4" ht="15" customHeight="1" x14ac:dyDescent="0.4">
      <c r="A4310" s="11" t="s">
        <v>17276</v>
      </c>
      <c r="B4310" s="11" t="s">
        <v>17277</v>
      </c>
      <c r="C4310" s="11" t="s">
        <v>17278</v>
      </c>
      <c r="D4310" s="14" t="s">
        <v>17279</v>
      </c>
    </row>
    <row r="4311" spans="1:4" ht="15" customHeight="1" x14ac:dyDescent="0.4">
      <c r="A4311" s="11" t="s">
        <v>17280</v>
      </c>
      <c r="B4311" s="11" t="s">
        <v>17281</v>
      </c>
      <c r="C4311" s="11" t="s">
        <v>17282</v>
      </c>
      <c r="D4311" s="14" t="s">
        <v>17283</v>
      </c>
    </row>
    <row r="4312" spans="1:4" ht="15" customHeight="1" x14ac:dyDescent="0.4">
      <c r="A4312" s="11" t="s">
        <v>17284</v>
      </c>
      <c r="B4312" s="11" t="s">
        <v>17285</v>
      </c>
      <c r="C4312" s="11" t="s">
        <v>17286</v>
      </c>
      <c r="D4312" s="14" t="s">
        <v>17287</v>
      </c>
    </row>
    <row r="4313" spans="1:4" ht="15" customHeight="1" x14ac:dyDescent="0.4">
      <c r="A4313" s="11" t="s">
        <v>17288</v>
      </c>
      <c r="B4313" s="11" t="s">
        <v>17289</v>
      </c>
      <c r="C4313" s="11" t="s">
        <v>17290</v>
      </c>
      <c r="D4313" s="14" t="s">
        <v>17291</v>
      </c>
    </row>
    <row r="4314" spans="1:4" ht="15" customHeight="1" x14ac:dyDescent="0.4">
      <c r="A4314" s="11" t="s">
        <v>17292</v>
      </c>
      <c r="B4314" s="11" t="s">
        <v>17293</v>
      </c>
      <c r="C4314" s="11" t="s">
        <v>17294</v>
      </c>
      <c r="D4314" s="14" t="s">
        <v>17295</v>
      </c>
    </row>
    <row r="4315" spans="1:4" ht="15" customHeight="1" x14ac:dyDescent="0.4">
      <c r="A4315" s="11" t="s">
        <v>17296</v>
      </c>
      <c r="B4315" s="11" t="s">
        <v>17297</v>
      </c>
      <c r="C4315" s="11" t="s">
        <v>17298</v>
      </c>
      <c r="D4315" s="14" t="s">
        <v>17299</v>
      </c>
    </row>
    <row r="4316" spans="1:4" ht="15" customHeight="1" x14ac:dyDescent="0.4">
      <c r="A4316" s="11" t="s">
        <v>17300</v>
      </c>
      <c r="B4316" s="11" t="s">
        <v>17301</v>
      </c>
      <c r="C4316" s="11" t="s">
        <v>17302</v>
      </c>
      <c r="D4316" s="14" t="s">
        <v>17303</v>
      </c>
    </row>
    <row r="4317" spans="1:4" ht="15" customHeight="1" x14ac:dyDescent="0.4">
      <c r="A4317" s="11" t="s">
        <v>17304</v>
      </c>
      <c r="B4317" s="11" t="s">
        <v>17305</v>
      </c>
      <c r="C4317" s="11" t="s">
        <v>17306</v>
      </c>
      <c r="D4317" s="14" t="s">
        <v>17307</v>
      </c>
    </row>
    <row r="4318" spans="1:4" ht="15" customHeight="1" x14ac:dyDescent="0.4">
      <c r="A4318" s="11" t="s">
        <v>17308</v>
      </c>
      <c r="B4318" s="11" t="s">
        <v>17309</v>
      </c>
      <c r="C4318" s="11" t="s">
        <v>17310</v>
      </c>
      <c r="D4318" s="14" t="s">
        <v>17311</v>
      </c>
    </row>
    <row r="4319" spans="1:4" ht="15" customHeight="1" x14ac:dyDescent="0.4">
      <c r="A4319" s="11" t="s">
        <v>17312</v>
      </c>
      <c r="B4319" s="11" t="s">
        <v>17313</v>
      </c>
      <c r="C4319" s="11" t="s">
        <v>17314</v>
      </c>
      <c r="D4319" s="14" t="s">
        <v>17315</v>
      </c>
    </row>
    <row r="4320" spans="1:4" ht="15" customHeight="1" x14ac:dyDescent="0.4">
      <c r="A4320" s="11" t="s">
        <v>17316</v>
      </c>
      <c r="B4320" s="11" t="s">
        <v>17317</v>
      </c>
      <c r="C4320" s="11" t="s">
        <v>17318</v>
      </c>
      <c r="D4320" s="14" t="s">
        <v>17319</v>
      </c>
    </row>
    <row r="4321" spans="1:4" ht="15" customHeight="1" x14ac:dyDescent="0.4">
      <c r="A4321" s="11" t="s">
        <v>17320</v>
      </c>
      <c r="B4321" s="11" t="s">
        <v>17321</v>
      </c>
      <c r="C4321" s="11" t="s">
        <v>17322</v>
      </c>
      <c r="D4321" s="14" t="s">
        <v>17323</v>
      </c>
    </row>
    <row r="4322" spans="1:4" ht="15" customHeight="1" x14ac:dyDescent="0.4">
      <c r="A4322" s="11" t="s">
        <v>17324</v>
      </c>
      <c r="B4322" s="11" t="s">
        <v>17325</v>
      </c>
      <c r="C4322" s="11" t="s">
        <v>17326</v>
      </c>
      <c r="D4322" s="14" t="s">
        <v>17327</v>
      </c>
    </row>
    <row r="4323" spans="1:4" ht="15" customHeight="1" x14ac:dyDescent="0.4">
      <c r="A4323" s="11" t="s">
        <v>17328</v>
      </c>
      <c r="B4323" s="11" t="s">
        <v>17329</v>
      </c>
      <c r="C4323" s="11" t="s">
        <v>17330</v>
      </c>
      <c r="D4323" s="14" t="s">
        <v>17331</v>
      </c>
    </row>
    <row r="4324" spans="1:4" ht="15" customHeight="1" x14ac:dyDescent="0.4">
      <c r="A4324" s="11" t="s">
        <v>17332</v>
      </c>
      <c r="B4324" s="11" t="s">
        <v>17333</v>
      </c>
      <c r="C4324" s="11" t="s">
        <v>17334</v>
      </c>
      <c r="D4324" s="14" t="s">
        <v>17335</v>
      </c>
    </row>
    <row r="4325" spans="1:4" ht="15" customHeight="1" x14ac:dyDescent="0.4">
      <c r="A4325" s="11" t="s">
        <v>17336</v>
      </c>
      <c r="B4325" s="11" t="s">
        <v>17337</v>
      </c>
      <c r="C4325" s="11" t="s">
        <v>17338</v>
      </c>
      <c r="D4325" s="14" t="s">
        <v>17339</v>
      </c>
    </row>
    <row r="4326" spans="1:4" ht="15" customHeight="1" x14ac:dyDescent="0.4">
      <c r="A4326" s="11" t="s">
        <v>17340</v>
      </c>
      <c r="B4326" s="11" t="s">
        <v>17341</v>
      </c>
      <c r="C4326" s="11" t="s">
        <v>17342</v>
      </c>
      <c r="D4326" s="14" t="s">
        <v>17343</v>
      </c>
    </row>
    <row r="4327" spans="1:4" ht="15" customHeight="1" x14ac:dyDescent="0.4">
      <c r="A4327" s="11" t="s">
        <v>17344</v>
      </c>
      <c r="B4327" s="11" t="s">
        <v>17345</v>
      </c>
      <c r="C4327" s="11" t="s">
        <v>17346</v>
      </c>
      <c r="D4327" s="14" t="s">
        <v>17347</v>
      </c>
    </row>
    <row r="4328" spans="1:4" ht="15" customHeight="1" x14ac:dyDescent="0.4">
      <c r="A4328" s="11" t="s">
        <v>17348</v>
      </c>
      <c r="B4328" s="11" t="s">
        <v>17349</v>
      </c>
      <c r="C4328" s="11" t="s">
        <v>17350</v>
      </c>
      <c r="D4328" s="14" t="s">
        <v>17351</v>
      </c>
    </row>
    <row r="4329" spans="1:4" ht="15" customHeight="1" x14ac:dyDescent="0.4">
      <c r="A4329" s="11" t="s">
        <v>17352</v>
      </c>
      <c r="B4329" s="11" t="s">
        <v>17353</v>
      </c>
      <c r="C4329" s="11" t="s">
        <v>17354</v>
      </c>
      <c r="D4329" s="14" t="s">
        <v>17355</v>
      </c>
    </row>
    <row r="4330" spans="1:4" ht="15" customHeight="1" x14ac:dyDescent="0.4">
      <c r="A4330" s="11" t="s">
        <v>17356</v>
      </c>
      <c r="B4330" s="11" t="s">
        <v>17357</v>
      </c>
      <c r="C4330" s="11" t="s">
        <v>17358</v>
      </c>
      <c r="D4330" s="14" t="s">
        <v>17359</v>
      </c>
    </row>
    <row r="4331" spans="1:4" ht="15" customHeight="1" x14ac:dyDescent="0.4">
      <c r="A4331" s="11" t="s">
        <v>17360</v>
      </c>
      <c r="B4331" s="11" t="s">
        <v>17361</v>
      </c>
      <c r="C4331" s="11" t="s">
        <v>17362</v>
      </c>
      <c r="D4331" s="14" t="s">
        <v>17363</v>
      </c>
    </row>
    <row r="4332" spans="1:4" ht="15" customHeight="1" x14ac:dyDescent="0.4">
      <c r="A4332" s="11" t="s">
        <v>17364</v>
      </c>
      <c r="B4332" s="11" t="s">
        <v>17365</v>
      </c>
      <c r="C4332" s="11" t="s">
        <v>17366</v>
      </c>
      <c r="D4332" s="14" t="s">
        <v>17367</v>
      </c>
    </row>
    <row r="4333" spans="1:4" ht="15" customHeight="1" x14ac:dyDescent="0.4">
      <c r="A4333" s="11" t="s">
        <v>17368</v>
      </c>
      <c r="B4333" s="11" t="s">
        <v>17369</v>
      </c>
      <c r="C4333" s="11" t="s">
        <v>17370</v>
      </c>
      <c r="D4333" s="14" t="s">
        <v>17371</v>
      </c>
    </row>
    <row r="4334" spans="1:4" ht="15" customHeight="1" x14ac:dyDescent="0.4">
      <c r="A4334" s="11" t="s">
        <v>17372</v>
      </c>
      <c r="B4334" s="11" t="s">
        <v>17373</v>
      </c>
      <c r="C4334" s="11" t="s">
        <v>17374</v>
      </c>
      <c r="D4334" s="14" t="s">
        <v>17375</v>
      </c>
    </row>
    <row r="4335" spans="1:4" ht="15" customHeight="1" x14ac:dyDescent="0.4">
      <c r="A4335" s="11" t="s">
        <v>17376</v>
      </c>
      <c r="B4335" s="11" t="s">
        <v>17377</v>
      </c>
      <c r="C4335" s="11" t="s">
        <v>17378</v>
      </c>
      <c r="D4335" s="14" t="s">
        <v>17379</v>
      </c>
    </row>
    <row r="4336" spans="1:4" ht="15" customHeight="1" x14ac:dyDescent="0.4">
      <c r="A4336" s="11" t="s">
        <v>17380</v>
      </c>
      <c r="B4336" s="11" t="s">
        <v>17381</v>
      </c>
      <c r="C4336" s="11" t="s">
        <v>17382</v>
      </c>
      <c r="D4336" s="14" t="s">
        <v>17383</v>
      </c>
    </row>
    <row r="4337" spans="1:4" ht="15" customHeight="1" x14ac:dyDescent="0.4">
      <c r="A4337" s="11" t="s">
        <v>17384</v>
      </c>
      <c r="B4337" s="11" t="s">
        <v>17385</v>
      </c>
      <c r="C4337" s="11" t="s">
        <v>17386</v>
      </c>
      <c r="D4337" s="14" t="s">
        <v>17387</v>
      </c>
    </row>
    <row r="4338" spans="1:4" ht="15" customHeight="1" x14ac:dyDescent="0.4">
      <c r="A4338" s="11" t="s">
        <v>17388</v>
      </c>
      <c r="B4338" s="11" t="s">
        <v>17389</v>
      </c>
      <c r="C4338" s="11" t="s">
        <v>17390</v>
      </c>
      <c r="D4338" s="14" t="s">
        <v>17391</v>
      </c>
    </row>
    <row r="4339" spans="1:4" ht="15" customHeight="1" x14ac:dyDescent="0.4">
      <c r="A4339" s="11" t="s">
        <v>17392</v>
      </c>
      <c r="B4339" s="11" t="s">
        <v>17393</v>
      </c>
      <c r="C4339" s="11" t="s">
        <v>17394</v>
      </c>
      <c r="D4339" s="14" t="s">
        <v>17395</v>
      </c>
    </row>
    <row r="4340" spans="1:4" ht="15" customHeight="1" x14ac:dyDescent="0.4">
      <c r="A4340" s="11" t="s">
        <v>17396</v>
      </c>
      <c r="B4340" s="11" t="s">
        <v>17397</v>
      </c>
      <c r="C4340" s="11" t="s">
        <v>17398</v>
      </c>
      <c r="D4340" s="14" t="s">
        <v>17399</v>
      </c>
    </row>
    <row r="4341" spans="1:4" ht="15" customHeight="1" x14ac:dyDescent="0.4">
      <c r="A4341" s="11" t="s">
        <v>17400</v>
      </c>
      <c r="B4341" s="11" t="s">
        <v>17401</v>
      </c>
      <c r="C4341" s="11" t="s">
        <v>17402</v>
      </c>
      <c r="D4341" s="14" t="s">
        <v>17403</v>
      </c>
    </row>
    <row r="4342" spans="1:4" ht="15" customHeight="1" x14ac:dyDescent="0.4">
      <c r="A4342" s="11" t="s">
        <v>17404</v>
      </c>
      <c r="B4342" s="11" t="s">
        <v>17405</v>
      </c>
      <c r="C4342" s="11" t="s">
        <v>17406</v>
      </c>
      <c r="D4342" s="14" t="s">
        <v>17407</v>
      </c>
    </row>
    <row r="4343" spans="1:4" ht="15" customHeight="1" x14ac:dyDescent="0.4">
      <c r="A4343" s="11" t="s">
        <v>17408</v>
      </c>
      <c r="B4343" s="11" t="s">
        <v>17409</v>
      </c>
      <c r="C4343" s="11" t="s">
        <v>17410</v>
      </c>
      <c r="D4343" s="14" t="s">
        <v>17411</v>
      </c>
    </row>
    <row r="4344" spans="1:4" ht="15" customHeight="1" x14ac:dyDescent="0.4">
      <c r="A4344" s="11" t="s">
        <v>17412</v>
      </c>
      <c r="B4344" s="11" t="s">
        <v>17413</v>
      </c>
      <c r="C4344" s="11" t="s">
        <v>17414</v>
      </c>
      <c r="D4344" s="14" t="s">
        <v>17415</v>
      </c>
    </row>
    <row r="4345" spans="1:4" ht="15" customHeight="1" x14ac:dyDescent="0.4">
      <c r="A4345" s="11" t="s">
        <v>17416</v>
      </c>
      <c r="B4345" s="11" t="s">
        <v>17417</v>
      </c>
      <c r="C4345" s="11" t="s">
        <v>17418</v>
      </c>
      <c r="D4345" s="14" t="s">
        <v>17419</v>
      </c>
    </row>
    <row r="4346" spans="1:4" ht="15" customHeight="1" x14ac:dyDescent="0.4">
      <c r="A4346" s="11" t="s">
        <v>17420</v>
      </c>
      <c r="B4346" s="11" t="s">
        <v>17421</v>
      </c>
      <c r="C4346" s="11" t="s">
        <v>17422</v>
      </c>
      <c r="D4346" s="14" t="s">
        <v>17423</v>
      </c>
    </row>
    <row r="4347" spans="1:4" ht="15" customHeight="1" x14ac:dyDescent="0.4">
      <c r="A4347" s="11" t="s">
        <v>17424</v>
      </c>
      <c r="B4347" s="11" t="s">
        <v>17425</v>
      </c>
      <c r="C4347" s="11" t="s">
        <v>17426</v>
      </c>
      <c r="D4347" s="14" t="s">
        <v>17427</v>
      </c>
    </row>
    <row r="4348" spans="1:4" ht="15" customHeight="1" x14ac:dyDescent="0.4">
      <c r="A4348" s="11" t="s">
        <v>17428</v>
      </c>
      <c r="B4348" s="11" t="s">
        <v>17429</v>
      </c>
      <c r="C4348" s="11" t="s">
        <v>17430</v>
      </c>
      <c r="D4348" s="14" t="s">
        <v>17431</v>
      </c>
    </row>
    <row r="4349" spans="1:4" ht="15" customHeight="1" x14ac:dyDescent="0.4">
      <c r="A4349" s="11" t="s">
        <v>17432</v>
      </c>
      <c r="B4349" s="11" t="s">
        <v>17433</v>
      </c>
      <c r="C4349" s="11" t="s">
        <v>17434</v>
      </c>
      <c r="D4349" s="14" t="s">
        <v>17435</v>
      </c>
    </row>
    <row r="4350" spans="1:4" ht="15" customHeight="1" x14ac:dyDescent="0.4">
      <c r="A4350" s="11" t="s">
        <v>17436</v>
      </c>
      <c r="B4350" s="11" t="s">
        <v>17437</v>
      </c>
      <c r="C4350" s="11" t="s">
        <v>17438</v>
      </c>
      <c r="D4350" s="14" t="s">
        <v>17439</v>
      </c>
    </row>
    <row r="4351" spans="1:4" ht="15" customHeight="1" x14ac:dyDescent="0.4">
      <c r="A4351" s="11" t="s">
        <v>17440</v>
      </c>
      <c r="B4351" s="11" t="s">
        <v>17441</v>
      </c>
      <c r="C4351" s="11" t="s">
        <v>17442</v>
      </c>
      <c r="D4351" s="14" t="s">
        <v>17443</v>
      </c>
    </row>
    <row r="4352" spans="1:4" ht="15" customHeight="1" x14ac:dyDescent="0.4">
      <c r="A4352" s="11" t="s">
        <v>17444</v>
      </c>
      <c r="B4352" s="11" t="s">
        <v>17445</v>
      </c>
      <c r="C4352" s="11" t="s">
        <v>17446</v>
      </c>
      <c r="D4352" s="14" t="s">
        <v>17447</v>
      </c>
    </row>
    <row r="4353" spans="1:4" ht="15" customHeight="1" x14ac:dyDescent="0.4">
      <c r="A4353" s="11" t="s">
        <v>17448</v>
      </c>
      <c r="B4353" s="11" t="s">
        <v>17449</v>
      </c>
      <c r="C4353" s="11" t="s">
        <v>17450</v>
      </c>
      <c r="D4353" s="14" t="s">
        <v>17451</v>
      </c>
    </row>
    <row r="4354" spans="1:4" ht="15" customHeight="1" x14ac:dyDescent="0.4">
      <c r="A4354" s="11" t="s">
        <v>17452</v>
      </c>
      <c r="B4354" s="11" t="s">
        <v>17453</v>
      </c>
      <c r="C4354" s="11" t="s">
        <v>17454</v>
      </c>
      <c r="D4354" s="14" t="s">
        <v>17455</v>
      </c>
    </row>
    <row r="4355" spans="1:4" ht="15" customHeight="1" x14ac:dyDescent="0.4">
      <c r="A4355" s="11" t="s">
        <v>17456</v>
      </c>
      <c r="B4355" s="11" t="s">
        <v>17457</v>
      </c>
      <c r="C4355" s="11" t="s">
        <v>17458</v>
      </c>
      <c r="D4355" s="14" t="s">
        <v>17459</v>
      </c>
    </row>
    <row r="4356" spans="1:4" ht="15" customHeight="1" x14ac:dyDescent="0.4">
      <c r="A4356" s="11" t="s">
        <v>17460</v>
      </c>
      <c r="B4356" s="11" t="s">
        <v>17461</v>
      </c>
      <c r="C4356" s="11" t="s">
        <v>17462</v>
      </c>
      <c r="D4356" s="14" t="s">
        <v>17463</v>
      </c>
    </row>
    <row r="4357" spans="1:4" ht="15" customHeight="1" x14ac:dyDescent="0.4">
      <c r="A4357" s="11" t="s">
        <v>17464</v>
      </c>
      <c r="B4357" s="11" t="s">
        <v>17465</v>
      </c>
      <c r="C4357" s="11" t="s">
        <v>17466</v>
      </c>
      <c r="D4357" s="14" t="s">
        <v>17467</v>
      </c>
    </row>
    <row r="4358" spans="1:4" ht="15" customHeight="1" x14ac:dyDescent="0.4">
      <c r="A4358" s="11" t="s">
        <v>17468</v>
      </c>
      <c r="B4358" s="11" t="s">
        <v>17469</v>
      </c>
      <c r="C4358" s="11" t="s">
        <v>17470</v>
      </c>
      <c r="D4358" s="14" t="s">
        <v>17471</v>
      </c>
    </row>
    <row r="4359" spans="1:4" ht="15" customHeight="1" x14ac:dyDescent="0.4">
      <c r="A4359" s="11" t="s">
        <v>17472</v>
      </c>
      <c r="B4359" s="11" t="s">
        <v>17473</v>
      </c>
      <c r="C4359" s="11" t="s">
        <v>17474</v>
      </c>
      <c r="D4359" s="14" t="s">
        <v>17475</v>
      </c>
    </row>
    <row r="4360" spans="1:4" ht="15" customHeight="1" x14ac:dyDescent="0.4">
      <c r="A4360" s="11" t="s">
        <v>17476</v>
      </c>
      <c r="B4360" s="11" t="s">
        <v>17477</v>
      </c>
      <c r="C4360" s="11" t="s">
        <v>17478</v>
      </c>
      <c r="D4360" s="14" t="s">
        <v>17479</v>
      </c>
    </row>
    <row r="4361" spans="1:4" ht="15" customHeight="1" x14ac:dyDescent="0.4">
      <c r="A4361" s="11" t="s">
        <v>17480</v>
      </c>
      <c r="B4361" s="11" t="s">
        <v>17481</v>
      </c>
      <c r="C4361" s="11" t="s">
        <v>17482</v>
      </c>
      <c r="D4361" s="14" t="s">
        <v>17483</v>
      </c>
    </row>
    <row r="4362" spans="1:4" ht="15" customHeight="1" x14ac:dyDescent="0.4">
      <c r="A4362" s="11" t="s">
        <v>17484</v>
      </c>
      <c r="B4362" s="11" t="s">
        <v>17485</v>
      </c>
      <c r="C4362" s="11" t="s">
        <v>17486</v>
      </c>
      <c r="D4362" s="14" t="s">
        <v>17487</v>
      </c>
    </row>
    <row r="4363" spans="1:4" ht="15" customHeight="1" x14ac:dyDescent="0.4">
      <c r="A4363" s="11" t="s">
        <v>17488</v>
      </c>
      <c r="B4363" s="11" t="s">
        <v>17489</v>
      </c>
      <c r="C4363" s="11" t="s">
        <v>17490</v>
      </c>
      <c r="D4363" s="14" t="s">
        <v>17491</v>
      </c>
    </row>
    <row r="4364" spans="1:4" ht="15" customHeight="1" x14ac:dyDescent="0.4">
      <c r="A4364" s="11" t="s">
        <v>17492</v>
      </c>
      <c r="B4364" s="11" t="s">
        <v>17493</v>
      </c>
      <c r="C4364" s="11" t="s">
        <v>17494</v>
      </c>
      <c r="D4364" s="14" t="s">
        <v>17495</v>
      </c>
    </row>
    <row r="4365" spans="1:4" ht="15" customHeight="1" x14ac:dyDescent="0.4">
      <c r="A4365" s="11" t="s">
        <v>17496</v>
      </c>
      <c r="B4365" s="11" t="s">
        <v>17497</v>
      </c>
      <c r="C4365" s="11" t="s">
        <v>17498</v>
      </c>
      <c r="D4365" s="14" t="s">
        <v>17499</v>
      </c>
    </row>
    <row r="4366" spans="1:4" ht="15" customHeight="1" x14ac:dyDescent="0.4">
      <c r="A4366" s="11" t="s">
        <v>17500</v>
      </c>
      <c r="B4366" s="11" t="s">
        <v>17501</v>
      </c>
      <c r="C4366" s="11" t="s">
        <v>17502</v>
      </c>
      <c r="D4366" s="14" t="s">
        <v>17503</v>
      </c>
    </row>
    <row r="4367" spans="1:4" ht="15" customHeight="1" x14ac:dyDescent="0.4">
      <c r="A4367" s="11" t="s">
        <v>17504</v>
      </c>
      <c r="B4367" s="11" t="s">
        <v>17505</v>
      </c>
      <c r="C4367" s="11" t="s">
        <v>17506</v>
      </c>
      <c r="D4367" s="14" t="s">
        <v>17507</v>
      </c>
    </row>
    <row r="4368" spans="1:4" ht="15" customHeight="1" x14ac:dyDescent="0.4">
      <c r="A4368" s="11" t="s">
        <v>17508</v>
      </c>
      <c r="B4368" s="11" t="s">
        <v>17509</v>
      </c>
      <c r="C4368" s="11" t="s">
        <v>17510</v>
      </c>
      <c r="D4368" s="14" t="s">
        <v>17511</v>
      </c>
    </row>
    <row r="4369" spans="1:4" ht="15" customHeight="1" x14ac:dyDescent="0.4">
      <c r="A4369" s="11" t="s">
        <v>17512</v>
      </c>
      <c r="B4369" s="11" t="s">
        <v>17513</v>
      </c>
      <c r="C4369" s="11" t="s">
        <v>17514</v>
      </c>
      <c r="D4369" s="14" t="s">
        <v>17515</v>
      </c>
    </row>
    <row r="4370" spans="1:4" ht="15" customHeight="1" x14ac:dyDescent="0.4">
      <c r="A4370" s="11" t="s">
        <v>17516</v>
      </c>
      <c r="B4370" s="11" t="s">
        <v>17517</v>
      </c>
      <c r="C4370" s="11" t="s">
        <v>17518</v>
      </c>
      <c r="D4370" s="14" t="s">
        <v>17519</v>
      </c>
    </row>
    <row r="4371" spans="1:4" ht="15" customHeight="1" x14ac:dyDescent="0.4">
      <c r="A4371" s="11" t="s">
        <v>17520</v>
      </c>
      <c r="B4371" s="11" t="s">
        <v>17521</v>
      </c>
      <c r="C4371" s="11" t="s">
        <v>17522</v>
      </c>
      <c r="D4371" s="14" t="s">
        <v>17523</v>
      </c>
    </row>
    <row r="4372" spans="1:4" ht="15" customHeight="1" x14ac:dyDescent="0.4">
      <c r="A4372" s="11" t="s">
        <v>17524</v>
      </c>
      <c r="B4372" s="11" t="s">
        <v>17525</v>
      </c>
      <c r="C4372" s="11" t="s">
        <v>17526</v>
      </c>
      <c r="D4372" s="14" t="s">
        <v>17527</v>
      </c>
    </row>
    <row r="4373" spans="1:4" ht="15" customHeight="1" x14ac:dyDescent="0.4">
      <c r="A4373" s="11" t="s">
        <v>17528</v>
      </c>
      <c r="B4373" s="11" t="s">
        <v>17529</v>
      </c>
      <c r="C4373" s="11" t="s">
        <v>17530</v>
      </c>
      <c r="D4373" s="14" t="s">
        <v>17531</v>
      </c>
    </row>
    <row r="4374" spans="1:4" ht="15" customHeight="1" x14ac:dyDescent="0.4">
      <c r="A4374" s="11" t="s">
        <v>17532</v>
      </c>
      <c r="B4374" s="11" t="s">
        <v>17533</v>
      </c>
      <c r="C4374" s="11" t="s">
        <v>17534</v>
      </c>
      <c r="D4374" s="14" t="s">
        <v>17535</v>
      </c>
    </row>
    <row r="4375" spans="1:4" ht="15" customHeight="1" x14ac:dyDescent="0.4">
      <c r="A4375" s="11" t="s">
        <v>17536</v>
      </c>
      <c r="B4375" s="11" t="s">
        <v>17537</v>
      </c>
      <c r="C4375" s="11" t="s">
        <v>17538</v>
      </c>
      <c r="D4375" s="14" t="s">
        <v>17539</v>
      </c>
    </row>
    <row r="4376" spans="1:4" ht="15" customHeight="1" x14ac:dyDescent="0.4">
      <c r="A4376" s="11" t="s">
        <v>17540</v>
      </c>
      <c r="B4376" s="11" t="s">
        <v>17541</v>
      </c>
      <c r="C4376" s="11" t="s">
        <v>17542</v>
      </c>
      <c r="D4376" s="14" t="s">
        <v>17543</v>
      </c>
    </row>
    <row r="4377" spans="1:4" ht="15" customHeight="1" x14ac:dyDescent="0.4">
      <c r="A4377" s="11" t="s">
        <v>17544</v>
      </c>
      <c r="B4377" s="11" t="s">
        <v>17545</v>
      </c>
      <c r="C4377" s="11" t="s">
        <v>17546</v>
      </c>
      <c r="D4377" s="14" t="s">
        <v>17547</v>
      </c>
    </row>
    <row r="4378" spans="1:4" ht="15" customHeight="1" x14ac:dyDescent="0.4">
      <c r="A4378" s="11" t="s">
        <v>17548</v>
      </c>
      <c r="B4378" s="11" t="s">
        <v>17549</v>
      </c>
      <c r="C4378" s="11" t="s">
        <v>17550</v>
      </c>
      <c r="D4378" s="14" t="s">
        <v>17551</v>
      </c>
    </row>
    <row r="4379" spans="1:4" ht="15" customHeight="1" x14ac:dyDescent="0.4">
      <c r="A4379" s="11" t="s">
        <v>17552</v>
      </c>
      <c r="B4379" s="11" t="s">
        <v>17553</v>
      </c>
      <c r="C4379" s="11" t="s">
        <v>17554</v>
      </c>
      <c r="D4379" s="14" t="s">
        <v>17555</v>
      </c>
    </row>
    <row r="4380" spans="1:4" ht="15" customHeight="1" x14ac:dyDescent="0.4">
      <c r="A4380" s="11" t="s">
        <v>17556</v>
      </c>
      <c r="B4380" s="11" t="s">
        <v>17557</v>
      </c>
      <c r="C4380" s="11" t="s">
        <v>17558</v>
      </c>
      <c r="D4380" s="14" t="s">
        <v>17559</v>
      </c>
    </row>
    <row r="4381" spans="1:4" ht="15" customHeight="1" x14ac:dyDescent="0.4">
      <c r="A4381" s="11" t="s">
        <v>17560</v>
      </c>
      <c r="B4381" s="11" t="s">
        <v>17561</v>
      </c>
      <c r="C4381" s="11" t="s">
        <v>17562</v>
      </c>
      <c r="D4381" s="14" t="s">
        <v>17563</v>
      </c>
    </row>
    <row r="4382" spans="1:4" ht="15" customHeight="1" x14ac:dyDescent="0.4">
      <c r="A4382" s="11" t="s">
        <v>17564</v>
      </c>
      <c r="B4382" s="11" t="s">
        <v>17565</v>
      </c>
      <c r="C4382" s="11" t="s">
        <v>17566</v>
      </c>
      <c r="D4382" s="14" t="s">
        <v>17567</v>
      </c>
    </row>
    <row r="4383" spans="1:4" ht="15" customHeight="1" x14ac:dyDescent="0.4">
      <c r="A4383" s="11" t="s">
        <v>17568</v>
      </c>
      <c r="B4383" s="11" t="s">
        <v>17569</v>
      </c>
      <c r="C4383" s="11" t="s">
        <v>17570</v>
      </c>
      <c r="D4383" s="14" t="s">
        <v>17571</v>
      </c>
    </row>
    <row r="4384" spans="1:4" ht="15" customHeight="1" x14ac:dyDescent="0.4">
      <c r="A4384" s="11" t="s">
        <v>17572</v>
      </c>
      <c r="B4384" s="11" t="s">
        <v>17573</v>
      </c>
      <c r="C4384" s="11" t="s">
        <v>17574</v>
      </c>
      <c r="D4384" s="14" t="s">
        <v>17575</v>
      </c>
    </row>
    <row r="4385" spans="1:4" ht="15" customHeight="1" x14ac:dyDescent="0.4">
      <c r="A4385" s="11" t="s">
        <v>17576</v>
      </c>
      <c r="B4385" s="11" t="s">
        <v>17577</v>
      </c>
      <c r="C4385" s="11" t="s">
        <v>17578</v>
      </c>
      <c r="D4385" s="14" t="s">
        <v>17579</v>
      </c>
    </row>
    <row r="4386" spans="1:4" ht="15" customHeight="1" x14ac:dyDescent="0.4">
      <c r="A4386" s="11" t="s">
        <v>17580</v>
      </c>
      <c r="B4386" s="11" t="s">
        <v>17581</v>
      </c>
      <c r="C4386" s="11" t="s">
        <v>17582</v>
      </c>
      <c r="D4386" s="14" t="s">
        <v>17583</v>
      </c>
    </row>
    <row r="4387" spans="1:4" ht="15" customHeight="1" x14ac:dyDescent="0.4">
      <c r="A4387" s="11" t="s">
        <v>17584</v>
      </c>
      <c r="B4387" s="11" t="s">
        <v>17585</v>
      </c>
      <c r="C4387" s="11" t="s">
        <v>17586</v>
      </c>
      <c r="D4387" s="14" t="s">
        <v>17587</v>
      </c>
    </row>
    <row r="4388" spans="1:4" ht="15" customHeight="1" x14ac:dyDescent="0.4">
      <c r="A4388" s="11" t="s">
        <v>17588</v>
      </c>
      <c r="B4388" s="11" t="s">
        <v>17589</v>
      </c>
      <c r="C4388" s="11" t="s">
        <v>17590</v>
      </c>
      <c r="D4388" s="14" t="s">
        <v>17591</v>
      </c>
    </row>
    <row r="4389" spans="1:4" ht="15" customHeight="1" x14ac:dyDescent="0.4">
      <c r="A4389" s="11" t="s">
        <v>17592</v>
      </c>
      <c r="B4389" s="11" t="s">
        <v>17593</v>
      </c>
      <c r="C4389" s="11" t="s">
        <v>17594</v>
      </c>
      <c r="D4389" s="14" t="s">
        <v>17595</v>
      </c>
    </row>
    <row r="4390" spans="1:4" ht="15" customHeight="1" x14ac:dyDescent="0.4">
      <c r="A4390" s="11" t="s">
        <v>17596</v>
      </c>
      <c r="B4390" s="11" t="s">
        <v>17597</v>
      </c>
      <c r="C4390" s="11" t="s">
        <v>17598</v>
      </c>
      <c r="D4390" s="14" t="s">
        <v>17599</v>
      </c>
    </row>
    <row r="4391" spans="1:4" ht="15" customHeight="1" x14ac:dyDescent="0.4">
      <c r="A4391" s="11" t="s">
        <v>17600</v>
      </c>
      <c r="B4391" s="11" t="s">
        <v>17601</v>
      </c>
      <c r="C4391" s="11" t="s">
        <v>17602</v>
      </c>
      <c r="D4391" s="14" t="s">
        <v>17603</v>
      </c>
    </row>
    <row r="4392" spans="1:4" ht="15" customHeight="1" x14ac:dyDescent="0.4">
      <c r="A4392" s="11" t="s">
        <v>17604</v>
      </c>
      <c r="B4392" s="11" t="s">
        <v>17605</v>
      </c>
      <c r="C4392" s="11" t="s">
        <v>17606</v>
      </c>
      <c r="D4392" s="14" t="s">
        <v>17607</v>
      </c>
    </row>
    <row r="4393" spans="1:4" ht="15" customHeight="1" x14ac:dyDescent="0.4">
      <c r="A4393" s="11" t="s">
        <v>17608</v>
      </c>
      <c r="B4393" s="11" t="s">
        <v>17609</v>
      </c>
      <c r="C4393" s="11" t="s">
        <v>17610</v>
      </c>
      <c r="D4393" s="14" t="s">
        <v>17611</v>
      </c>
    </row>
    <row r="4394" spans="1:4" ht="15" customHeight="1" x14ac:dyDescent="0.4">
      <c r="A4394" s="11" t="s">
        <v>17612</v>
      </c>
      <c r="B4394" s="11" t="s">
        <v>17613</v>
      </c>
      <c r="C4394" s="11" t="s">
        <v>17614</v>
      </c>
      <c r="D4394" s="14" t="s">
        <v>17615</v>
      </c>
    </row>
    <row r="4395" spans="1:4" ht="15" customHeight="1" x14ac:dyDescent="0.4">
      <c r="A4395" s="11" t="s">
        <v>17616</v>
      </c>
      <c r="B4395" s="11" t="s">
        <v>17617</v>
      </c>
      <c r="C4395" s="11" t="s">
        <v>17618</v>
      </c>
      <c r="D4395" s="14" t="s">
        <v>17619</v>
      </c>
    </row>
    <row r="4396" spans="1:4" ht="15" customHeight="1" x14ac:dyDescent="0.4">
      <c r="A4396" s="11" t="s">
        <v>17620</v>
      </c>
      <c r="B4396" s="11" t="s">
        <v>17621</v>
      </c>
      <c r="C4396" s="11" t="s">
        <v>17622</v>
      </c>
      <c r="D4396" s="14" t="s">
        <v>17623</v>
      </c>
    </row>
    <row r="4397" spans="1:4" ht="15" customHeight="1" x14ac:dyDescent="0.4">
      <c r="A4397" s="11" t="s">
        <v>17624</v>
      </c>
      <c r="B4397" s="11" t="s">
        <v>17625</v>
      </c>
      <c r="C4397" s="11" t="s">
        <v>17626</v>
      </c>
      <c r="D4397" s="14" t="s">
        <v>17627</v>
      </c>
    </row>
    <row r="4398" spans="1:4" ht="15" customHeight="1" x14ac:dyDescent="0.4">
      <c r="A4398" s="11" t="s">
        <v>17628</v>
      </c>
      <c r="B4398" s="11" t="s">
        <v>17629</v>
      </c>
      <c r="C4398" s="11" t="s">
        <v>17630</v>
      </c>
      <c r="D4398" s="14" t="s">
        <v>17631</v>
      </c>
    </row>
    <row r="4399" spans="1:4" ht="15" customHeight="1" x14ac:dyDescent="0.4">
      <c r="A4399" s="11" t="s">
        <v>17632</v>
      </c>
      <c r="B4399" s="11" t="s">
        <v>17633</v>
      </c>
      <c r="C4399" s="11" t="s">
        <v>17634</v>
      </c>
      <c r="D4399" s="14" t="s">
        <v>17635</v>
      </c>
    </row>
    <row r="4400" spans="1:4" ht="15" customHeight="1" x14ac:dyDescent="0.4">
      <c r="A4400" s="11" t="s">
        <v>17636</v>
      </c>
      <c r="B4400" s="11" t="s">
        <v>17637</v>
      </c>
      <c r="C4400" s="11" t="s">
        <v>17638</v>
      </c>
      <c r="D4400" s="14" t="s">
        <v>17639</v>
      </c>
    </row>
    <row r="4401" spans="1:4" ht="15" customHeight="1" x14ac:dyDescent="0.4">
      <c r="A4401" s="11" t="s">
        <v>17640</v>
      </c>
      <c r="B4401" s="11" t="s">
        <v>17641</v>
      </c>
      <c r="C4401" s="11" t="s">
        <v>17642</v>
      </c>
      <c r="D4401" s="14" t="s">
        <v>17643</v>
      </c>
    </row>
    <row r="4402" spans="1:4" ht="15" customHeight="1" x14ac:dyDescent="0.4">
      <c r="A4402" s="11" t="s">
        <v>17644</v>
      </c>
      <c r="B4402" s="11" t="s">
        <v>17645</v>
      </c>
      <c r="C4402" s="11" t="s">
        <v>17646</v>
      </c>
      <c r="D4402" s="14" t="s">
        <v>17647</v>
      </c>
    </row>
    <row r="4403" spans="1:4" ht="15" customHeight="1" x14ac:dyDescent="0.4">
      <c r="A4403" s="11" t="s">
        <v>17648</v>
      </c>
      <c r="B4403" s="11" t="s">
        <v>17649</v>
      </c>
      <c r="C4403" s="11" t="s">
        <v>17650</v>
      </c>
      <c r="D4403" s="14" t="s">
        <v>17651</v>
      </c>
    </row>
    <row r="4404" spans="1:4" ht="15" customHeight="1" x14ac:dyDescent="0.4">
      <c r="A4404" s="11" t="s">
        <v>17652</v>
      </c>
      <c r="B4404" s="11" t="s">
        <v>17653</v>
      </c>
      <c r="C4404" s="11" t="s">
        <v>17654</v>
      </c>
      <c r="D4404" s="14" t="s">
        <v>17655</v>
      </c>
    </row>
    <row r="4405" spans="1:4" ht="15" customHeight="1" x14ac:dyDescent="0.4">
      <c r="A4405" s="11" t="s">
        <v>17656</v>
      </c>
      <c r="B4405" s="11" t="s">
        <v>17657</v>
      </c>
      <c r="C4405" s="11" t="s">
        <v>17658</v>
      </c>
      <c r="D4405" s="14" t="s">
        <v>17659</v>
      </c>
    </row>
    <row r="4406" spans="1:4" ht="15" customHeight="1" x14ac:dyDescent="0.4">
      <c r="A4406" s="11" t="s">
        <v>17660</v>
      </c>
      <c r="B4406" s="11" t="s">
        <v>17661</v>
      </c>
      <c r="C4406" s="11" t="s">
        <v>17662</v>
      </c>
      <c r="D4406" s="14" t="s">
        <v>17663</v>
      </c>
    </row>
    <row r="4407" spans="1:4" ht="15" customHeight="1" x14ac:dyDescent="0.4">
      <c r="A4407" s="11" t="s">
        <v>17664</v>
      </c>
      <c r="B4407" s="11" t="s">
        <v>17665</v>
      </c>
      <c r="C4407" s="11" t="s">
        <v>17666</v>
      </c>
      <c r="D4407" s="14" t="s">
        <v>17667</v>
      </c>
    </row>
    <row r="4408" spans="1:4" ht="15" customHeight="1" x14ac:dyDescent="0.4">
      <c r="A4408" s="11" t="s">
        <v>17668</v>
      </c>
      <c r="B4408" s="11" t="s">
        <v>17669</v>
      </c>
      <c r="C4408" s="11" t="s">
        <v>17670</v>
      </c>
      <c r="D4408" s="14" t="s">
        <v>17671</v>
      </c>
    </row>
    <row r="4409" spans="1:4" ht="15" customHeight="1" x14ac:dyDescent="0.4">
      <c r="A4409" s="11" t="s">
        <v>17672</v>
      </c>
      <c r="B4409" s="11" t="s">
        <v>17673</v>
      </c>
      <c r="C4409" s="11" t="s">
        <v>17674</v>
      </c>
      <c r="D4409" s="14" t="s">
        <v>17675</v>
      </c>
    </row>
    <row r="4410" spans="1:4" ht="15" customHeight="1" x14ac:dyDescent="0.4">
      <c r="A4410" s="11" t="s">
        <v>17676</v>
      </c>
      <c r="B4410" s="11" t="s">
        <v>17677</v>
      </c>
      <c r="C4410" s="11" t="s">
        <v>17678</v>
      </c>
      <c r="D4410" s="14" t="s">
        <v>17679</v>
      </c>
    </row>
    <row r="4411" spans="1:4" ht="15" customHeight="1" x14ac:dyDescent="0.4">
      <c r="A4411" s="11" t="s">
        <v>17680</v>
      </c>
      <c r="B4411" s="11" t="s">
        <v>17681</v>
      </c>
      <c r="C4411" s="11" t="s">
        <v>17682</v>
      </c>
      <c r="D4411" s="14" t="s">
        <v>17683</v>
      </c>
    </row>
    <row r="4412" spans="1:4" ht="15" customHeight="1" x14ac:dyDescent="0.4">
      <c r="A4412" s="11" t="s">
        <v>17684</v>
      </c>
      <c r="B4412" s="11" t="s">
        <v>17685</v>
      </c>
      <c r="C4412" s="11" t="s">
        <v>17686</v>
      </c>
      <c r="D4412" s="14" t="s">
        <v>17687</v>
      </c>
    </row>
    <row r="4413" spans="1:4" ht="15" customHeight="1" x14ac:dyDescent="0.4">
      <c r="A4413" s="11" t="s">
        <v>17688</v>
      </c>
      <c r="B4413" s="11" t="s">
        <v>17689</v>
      </c>
      <c r="C4413" s="11" t="s">
        <v>17690</v>
      </c>
      <c r="D4413" s="14" t="s">
        <v>17691</v>
      </c>
    </row>
    <row r="4414" spans="1:4" ht="15" customHeight="1" x14ac:dyDescent="0.4">
      <c r="A4414" s="11" t="s">
        <v>17692</v>
      </c>
      <c r="B4414" s="11" t="s">
        <v>17693</v>
      </c>
      <c r="C4414" s="11" t="s">
        <v>17694</v>
      </c>
      <c r="D4414" s="14" t="s">
        <v>17695</v>
      </c>
    </row>
    <row r="4415" spans="1:4" ht="15" customHeight="1" x14ac:dyDescent="0.4">
      <c r="A4415" s="11" t="s">
        <v>17696</v>
      </c>
      <c r="B4415" s="11" t="s">
        <v>17697</v>
      </c>
      <c r="C4415" s="11" t="s">
        <v>17698</v>
      </c>
      <c r="D4415" s="14" t="s">
        <v>17699</v>
      </c>
    </row>
    <row r="4416" spans="1:4" ht="15" customHeight="1" x14ac:dyDescent="0.4">
      <c r="A4416" s="11" t="s">
        <v>17700</v>
      </c>
      <c r="B4416" s="11" t="s">
        <v>17701</v>
      </c>
      <c r="C4416" s="11" t="s">
        <v>17702</v>
      </c>
      <c r="D4416" s="14" t="s">
        <v>17703</v>
      </c>
    </row>
    <row r="4417" spans="1:4" ht="15" customHeight="1" x14ac:dyDescent="0.4">
      <c r="A4417" s="11" t="s">
        <v>17704</v>
      </c>
      <c r="B4417" s="11" t="s">
        <v>17705</v>
      </c>
      <c r="C4417" s="11" t="s">
        <v>17706</v>
      </c>
      <c r="D4417" s="14" t="s">
        <v>17707</v>
      </c>
    </row>
    <row r="4418" spans="1:4" ht="15" customHeight="1" x14ac:dyDescent="0.4">
      <c r="A4418" s="11" t="s">
        <v>17708</v>
      </c>
      <c r="B4418" s="11" t="s">
        <v>17709</v>
      </c>
      <c r="C4418" s="11" t="s">
        <v>17710</v>
      </c>
      <c r="D4418" s="14" t="s">
        <v>17711</v>
      </c>
    </row>
    <row r="4419" spans="1:4" ht="15" customHeight="1" x14ac:dyDescent="0.4">
      <c r="A4419" s="11" t="s">
        <v>17712</v>
      </c>
      <c r="B4419" s="11" t="s">
        <v>17713</v>
      </c>
      <c r="C4419" s="11" t="s">
        <v>17714</v>
      </c>
      <c r="D4419" s="14" t="s">
        <v>17715</v>
      </c>
    </row>
    <row r="4420" spans="1:4" ht="15" customHeight="1" x14ac:dyDescent="0.4">
      <c r="A4420" s="11" t="s">
        <v>17716</v>
      </c>
      <c r="B4420" s="11" t="s">
        <v>17717</v>
      </c>
      <c r="C4420" s="11" t="s">
        <v>17718</v>
      </c>
      <c r="D4420" s="14" t="s">
        <v>17719</v>
      </c>
    </row>
    <row r="4421" spans="1:4" ht="15" customHeight="1" x14ac:dyDescent="0.4">
      <c r="A4421" s="11" t="s">
        <v>17720</v>
      </c>
      <c r="B4421" s="11" t="s">
        <v>17721</v>
      </c>
      <c r="C4421" s="11" t="s">
        <v>17722</v>
      </c>
      <c r="D4421" s="14" t="s">
        <v>17723</v>
      </c>
    </row>
    <row r="4422" spans="1:4" ht="15" customHeight="1" x14ac:dyDescent="0.4">
      <c r="A4422" s="11" t="s">
        <v>17724</v>
      </c>
      <c r="B4422" s="11" t="s">
        <v>17725</v>
      </c>
      <c r="C4422" s="11" t="s">
        <v>17726</v>
      </c>
      <c r="D4422" s="14" t="s">
        <v>17727</v>
      </c>
    </row>
    <row r="4423" spans="1:4" ht="15" customHeight="1" x14ac:dyDescent="0.4">
      <c r="A4423" s="11" t="s">
        <v>17728</v>
      </c>
      <c r="B4423" s="11" t="s">
        <v>17729</v>
      </c>
      <c r="C4423" s="11" t="s">
        <v>17730</v>
      </c>
      <c r="D4423" s="14" t="s">
        <v>17731</v>
      </c>
    </row>
    <row r="4424" spans="1:4" ht="15" customHeight="1" x14ac:dyDescent="0.4">
      <c r="A4424" s="11" t="s">
        <v>17732</v>
      </c>
      <c r="B4424" s="11" t="s">
        <v>17733</v>
      </c>
      <c r="C4424" s="11" t="s">
        <v>17734</v>
      </c>
      <c r="D4424" s="14" t="s">
        <v>17735</v>
      </c>
    </row>
    <row r="4425" spans="1:4" ht="15" customHeight="1" x14ac:dyDescent="0.4">
      <c r="A4425" s="11" t="s">
        <v>17736</v>
      </c>
      <c r="B4425" s="11" t="s">
        <v>17737</v>
      </c>
      <c r="C4425" s="11" t="s">
        <v>17738</v>
      </c>
      <c r="D4425" s="14" t="s">
        <v>17739</v>
      </c>
    </row>
    <row r="4426" spans="1:4" ht="15" customHeight="1" x14ac:dyDescent="0.4">
      <c r="A4426" s="11" t="s">
        <v>17740</v>
      </c>
      <c r="B4426" s="11" t="s">
        <v>17741</v>
      </c>
      <c r="C4426" s="11" t="s">
        <v>17742</v>
      </c>
      <c r="D4426" s="14" t="s">
        <v>17743</v>
      </c>
    </row>
    <row r="4427" spans="1:4" ht="15" customHeight="1" x14ac:dyDescent="0.4">
      <c r="A4427" s="11" t="s">
        <v>17744</v>
      </c>
      <c r="B4427" s="11" t="s">
        <v>17745</v>
      </c>
      <c r="C4427" s="11" t="s">
        <v>17746</v>
      </c>
      <c r="D4427" s="14" t="s">
        <v>17747</v>
      </c>
    </row>
    <row r="4428" spans="1:4" ht="15" customHeight="1" x14ac:dyDescent="0.4">
      <c r="A4428" s="11" t="s">
        <v>17748</v>
      </c>
      <c r="B4428" s="11" t="s">
        <v>17749</v>
      </c>
      <c r="C4428" s="11" t="s">
        <v>17750</v>
      </c>
      <c r="D4428" s="14" t="s">
        <v>17751</v>
      </c>
    </row>
    <row r="4429" spans="1:4" ht="15" customHeight="1" x14ac:dyDescent="0.4">
      <c r="A4429" s="11" t="s">
        <v>17752</v>
      </c>
      <c r="B4429" s="11" t="s">
        <v>17753</v>
      </c>
      <c r="C4429" s="11" t="s">
        <v>17754</v>
      </c>
      <c r="D4429" s="14" t="s">
        <v>17755</v>
      </c>
    </row>
    <row r="4430" spans="1:4" ht="15" customHeight="1" x14ac:dyDescent="0.4">
      <c r="A4430" s="11" t="s">
        <v>17756</v>
      </c>
      <c r="B4430" s="11" t="s">
        <v>17757</v>
      </c>
      <c r="C4430" s="11" t="s">
        <v>17758</v>
      </c>
      <c r="D4430" s="14" t="s">
        <v>17759</v>
      </c>
    </row>
    <row r="4431" spans="1:4" ht="15" customHeight="1" x14ac:dyDescent="0.4">
      <c r="A4431" s="12" t="s">
        <v>17760</v>
      </c>
      <c r="B4431" s="11" t="s">
        <v>17761</v>
      </c>
      <c r="C4431" s="11" t="s">
        <v>17762</v>
      </c>
      <c r="D4431" s="14" t="s">
        <v>17763</v>
      </c>
    </row>
    <row r="4432" spans="1:4" ht="15" customHeight="1" x14ac:dyDescent="0.4">
      <c r="A4432" s="11" t="s">
        <v>17764</v>
      </c>
      <c r="B4432" s="11" t="s">
        <v>17765</v>
      </c>
      <c r="C4432" s="11" t="s">
        <v>17766</v>
      </c>
      <c r="D4432" s="14" t="s">
        <v>17767</v>
      </c>
    </row>
    <row r="4433" spans="1:4" ht="15" customHeight="1" x14ac:dyDescent="0.4">
      <c r="A4433" s="11" t="s">
        <v>17768</v>
      </c>
      <c r="B4433" s="11" t="s">
        <v>17769</v>
      </c>
      <c r="C4433" s="11" t="s">
        <v>17770</v>
      </c>
      <c r="D4433" s="14" t="s">
        <v>17771</v>
      </c>
    </row>
    <row r="4434" spans="1:4" ht="15" customHeight="1" x14ac:dyDescent="0.4">
      <c r="A4434" s="11" t="s">
        <v>17772</v>
      </c>
      <c r="B4434" s="11" t="s">
        <v>17773</v>
      </c>
      <c r="C4434" s="11" t="s">
        <v>17774</v>
      </c>
      <c r="D4434" s="14" t="s">
        <v>17775</v>
      </c>
    </row>
    <row r="4435" spans="1:4" ht="15" customHeight="1" x14ac:dyDescent="0.4">
      <c r="A4435" s="11" t="s">
        <v>17776</v>
      </c>
      <c r="B4435" s="11" t="s">
        <v>17777</v>
      </c>
      <c r="C4435" s="11" t="s">
        <v>17778</v>
      </c>
      <c r="D4435" s="14" t="s">
        <v>17779</v>
      </c>
    </row>
    <row r="4436" spans="1:4" ht="15" customHeight="1" x14ac:dyDescent="0.4">
      <c r="A4436" s="11" t="s">
        <v>17780</v>
      </c>
      <c r="B4436" s="11" t="s">
        <v>17781</v>
      </c>
      <c r="C4436" s="11" t="s">
        <v>17782</v>
      </c>
      <c r="D4436" s="14" t="s">
        <v>17783</v>
      </c>
    </row>
    <row r="4437" spans="1:4" ht="15" customHeight="1" x14ac:dyDescent="0.4">
      <c r="A4437" s="11" t="s">
        <v>17784</v>
      </c>
      <c r="B4437" s="11" t="s">
        <v>17785</v>
      </c>
      <c r="C4437" s="11" t="s">
        <v>17786</v>
      </c>
      <c r="D4437" s="14" t="s">
        <v>17787</v>
      </c>
    </row>
    <row r="4438" spans="1:4" ht="15" customHeight="1" x14ac:dyDescent="0.4">
      <c r="A4438" s="11" t="s">
        <v>17788</v>
      </c>
      <c r="B4438" s="11" t="s">
        <v>17789</v>
      </c>
      <c r="C4438" s="11" t="s">
        <v>17790</v>
      </c>
      <c r="D4438" s="14" t="s">
        <v>17791</v>
      </c>
    </row>
    <row r="4439" spans="1:4" ht="15" customHeight="1" x14ac:dyDescent="0.4">
      <c r="A4439" s="11" t="s">
        <v>17792</v>
      </c>
      <c r="B4439" s="11" t="s">
        <v>17793</v>
      </c>
      <c r="C4439" s="11" t="s">
        <v>17794</v>
      </c>
      <c r="D4439" s="14" t="s">
        <v>17795</v>
      </c>
    </row>
    <row r="4440" spans="1:4" ht="15" customHeight="1" x14ac:dyDescent="0.4">
      <c r="A4440" s="11" t="s">
        <v>17796</v>
      </c>
      <c r="B4440" s="11" t="s">
        <v>17797</v>
      </c>
      <c r="C4440" s="11" t="s">
        <v>17798</v>
      </c>
      <c r="D4440" s="14" t="s">
        <v>17799</v>
      </c>
    </row>
    <row r="4441" spans="1:4" ht="15" customHeight="1" x14ac:dyDescent="0.4">
      <c r="A4441" s="11" t="s">
        <v>17800</v>
      </c>
      <c r="B4441" s="11" t="s">
        <v>17801</v>
      </c>
      <c r="C4441" s="11" t="s">
        <v>17802</v>
      </c>
      <c r="D4441" s="14" t="s">
        <v>17803</v>
      </c>
    </row>
    <row r="4442" spans="1:4" ht="15" customHeight="1" x14ac:dyDescent="0.4">
      <c r="A4442" s="11" t="s">
        <v>17804</v>
      </c>
      <c r="B4442" s="11" t="s">
        <v>17805</v>
      </c>
      <c r="C4442" s="11" t="s">
        <v>17806</v>
      </c>
      <c r="D4442" s="14" t="s">
        <v>17807</v>
      </c>
    </row>
    <row r="4443" spans="1:4" ht="15" customHeight="1" x14ac:dyDescent="0.4">
      <c r="A4443" s="11" t="s">
        <v>17808</v>
      </c>
      <c r="B4443" s="11" t="s">
        <v>17809</v>
      </c>
      <c r="C4443" s="11" t="s">
        <v>17810</v>
      </c>
      <c r="D4443" s="14" t="s">
        <v>17811</v>
      </c>
    </row>
    <row r="4444" spans="1:4" ht="15" customHeight="1" x14ac:dyDescent="0.4">
      <c r="A4444" s="11" t="s">
        <v>17812</v>
      </c>
      <c r="B4444" s="11" t="s">
        <v>17813</v>
      </c>
      <c r="C4444" s="11" t="s">
        <v>17814</v>
      </c>
      <c r="D4444" s="14" t="s">
        <v>17815</v>
      </c>
    </row>
    <row r="4445" spans="1:4" ht="15" customHeight="1" x14ac:dyDescent="0.4">
      <c r="A4445" s="11" t="s">
        <v>17816</v>
      </c>
      <c r="B4445" s="11" t="s">
        <v>17817</v>
      </c>
      <c r="C4445" s="11" t="s">
        <v>17818</v>
      </c>
      <c r="D4445" s="14" t="s">
        <v>17819</v>
      </c>
    </row>
    <row r="4446" spans="1:4" ht="15" customHeight="1" x14ac:dyDescent="0.4">
      <c r="A4446" s="11" t="s">
        <v>17820</v>
      </c>
      <c r="B4446" s="11" t="s">
        <v>17821</v>
      </c>
      <c r="C4446" s="11" t="s">
        <v>17822</v>
      </c>
      <c r="D4446" s="14" t="s">
        <v>17823</v>
      </c>
    </row>
    <row r="4447" spans="1:4" ht="15" customHeight="1" x14ac:dyDescent="0.4">
      <c r="A4447" s="11" t="s">
        <v>17824</v>
      </c>
      <c r="B4447" s="11" t="s">
        <v>17825</v>
      </c>
      <c r="C4447" s="11" t="s">
        <v>17826</v>
      </c>
      <c r="D4447" s="14" t="s">
        <v>17827</v>
      </c>
    </row>
    <row r="4448" spans="1:4" ht="15" customHeight="1" x14ac:dyDescent="0.4">
      <c r="A4448" s="11" t="s">
        <v>17828</v>
      </c>
      <c r="B4448" s="11" t="s">
        <v>17829</v>
      </c>
      <c r="C4448" s="11" t="s">
        <v>17830</v>
      </c>
      <c r="D4448" s="14" t="s">
        <v>17831</v>
      </c>
    </row>
    <row r="4449" spans="1:4" ht="15" customHeight="1" x14ac:dyDescent="0.4">
      <c r="A4449" s="11" t="s">
        <v>17832</v>
      </c>
      <c r="B4449" s="11" t="s">
        <v>17833</v>
      </c>
      <c r="C4449" s="11" t="s">
        <v>17834</v>
      </c>
      <c r="D4449" s="14" t="s">
        <v>17835</v>
      </c>
    </row>
    <row r="4450" spans="1:4" ht="15" customHeight="1" x14ac:dyDescent="0.4">
      <c r="A4450" s="11" t="s">
        <v>17836</v>
      </c>
      <c r="B4450" s="11" t="s">
        <v>17837</v>
      </c>
      <c r="C4450" s="11" t="s">
        <v>17838</v>
      </c>
      <c r="D4450" s="14" t="s">
        <v>17839</v>
      </c>
    </row>
    <row r="4451" spans="1:4" ht="15" customHeight="1" x14ac:dyDescent="0.4">
      <c r="A4451" s="11" t="s">
        <v>17840</v>
      </c>
      <c r="B4451" s="11" t="s">
        <v>17841</v>
      </c>
      <c r="C4451" s="11" t="s">
        <v>17842</v>
      </c>
      <c r="D4451" s="14" t="s">
        <v>17843</v>
      </c>
    </row>
    <row r="4452" spans="1:4" ht="15" customHeight="1" x14ac:dyDescent="0.4">
      <c r="A4452" s="11" t="s">
        <v>17844</v>
      </c>
      <c r="B4452" s="11" t="s">
        <v>17845</v>
      </c>
      <c r="C4452" s="11" t="s">
        <v>17846</v>
      </c>
      <c r="D4452" s="14" t="s">
        <v>17847</v>
      </c>
    </row>
    <row r="4453" spans="1:4" ht="15" customHeight="1" x14ac:dyDescent="0.4">
      <c r="A4453" s="11" t="s">
        <v>17848</v>
      </c>
      <c r="B4453" s="11" t="s">
        <v>17849</v>
      </c>
      <c r="C4453" s="11" t="s">
        <v>17850</v>
      </c>
      <c r="D4453" s="14" t="s">
        <v>17851</v>
      </c>
    </row>
    <row r="4454" spans="1:4" ht="15" customHeight="1" x14ac:dyDescent="0.4">
      <c r="A4454" s="11" t="s">
        <v>17852</v>
      </c>
      <c r="B4454" s="11" t="s">
        <v>17853</v>
      </c>
      <c r="C4454" s="11" t="s">
        <v>17854</v>
      </c>
      <c r="D4454" s="14" t="s">
        <v>17855</v>
      </c>
    </row>
    <row r="4455" spans="1:4" ht="15" customHeight="1" x14ac:dyDescent="0.4">
      <c r="A4455" s="11" t="s">
        <v>17856</v>
      </c>
      <c r="B4455" s="11" t="s">
        <v>17857</v>
      </c>
      <c r="C4455" s="11" t="s">
        <v>17858</v>
      </c>
      <c r="D4455" s="14" t="s">
        <v>17859</v>
      </c>
    </row>
    <row r="4456" spans="1:4" ht="15" customHeight="1" x14ac:dyDescent="0.4">
      <c r="A4456" s="11" t="s">
        <v>17860</v>
      </c>
      <c r="B4456" s="11" t="s">
        <v>17861</v>
      </c>
      <c r="C4456" s="11" t="s">
        <v>17862</v>
      </c>
      <c r="D4456" s="14" t="s">
        <v>17863</v>
      </c>
    </row>
    <row r="4457" spans="1:4" ht="15" customHeight="1" x14ac:dyDescent="0.4">
      <c r="A4457" s="11" t="s">
        <v>17864</v>
      </c>
      <c r="B4457" s="11" t="s">
        <v>17865</v>
      </c>
      <c r="C4457" s="11" t="s">
        <v>17866</v>
      </c>
      <c r="D4457" s="14" t="s">
        <v>17867</v>
      </c>
    </row>
    <row r="4458" spans="1:4" ht="15" customHeight="1" x14ac:dyDescent="0.4">
      <c r="A4458" s="11" t="s">
        <v>17868</v>
      </c>
      <c r="B4458" s="11" t="s">
        <v>17869</v>
      </c>
      <c r="C4458" s="11" t="s">
        <v>17870</v>
      </c>
      <c r="D4458" s="14" t="s">
        <v>17871</v>
      </c>
    </row>
    <row r="4459" spans="1:4" ht="15" customHeight="1" x14ac:dyDescent="0.4">
      <c r="A4459" s="11" t="s">
        <v>17872</v>
      </c>
      <c r="B4459" s="11" t="s">
        <v>17873</v>
      </c>
      <c r="C4459" s="11" t="s">
        <v>17874</v>
      </c>
      <c r="D4459" s="14" t="s">
        <v>17875</v>
      </c>
    </row>
    <row r="4460" spans="1:4" ht="15" customHeight="1" x14ac:dyDescent="0.4">
      <c r="A4460" s="11" t="s">
        <v>17876</v>
      </c>
      <c r="B4460" s="11" t="s">
        <v>17877</v>
      </c>
      <c r="C4460" s="11" t="s">
        <v>17878</v>
      </c>
      <c r="D4460" s="14" t="s">
        <v>17879</v>
      </c>
    </row>
    <row r="4461" spans="1:4" ht="15" customHeight="1" x14ac:dyDescent="0.4">
      <c r="A4461" s="11" t="s">
        <v>17880</v>
      </c>
      <c r="B4461" s="11" t="s">
        <v>17881</v>
      </c>
      <c r="C4461" s="11" t="s">
        <v>17882</v>
      </c>
      <c r="D4461" s="14" t="s">
        <v>17883</v>
      </c>
    </row>
    <row r="4462" spans="1:4" ht="15" customHeight="1" x14ac:dyDescent="0.4">
      <c r="A4462" s="11" t="s">
        <v>17884</v>
      </c>
      <c r="B4462" s="11" t="s">
        <v>17885</v>
      </c>
      <c r="C4462" s="11" t="s">
        <v>17886</v>
      </c>
      <c r="D4462" s="14" t="s">
        <v>17887</v>
      </c>
    </row>
    <row r="4463" spans="1:4" ht="15" customHeight="1" x14ac:dyDescent="0.4">
      <c r="A4463" s="11" t="s">
        <v>17888</v>
      </c>
      <c r="B4463" s="11" t="s">
        <v>17889</v>
      </c>
      <c r="C4463" s="11" t="s">
        <v>17890</v>
      </c>
      <c r="D4463" s="14" t="s">
        <v>17891</v>
      </c>
    </row>
    <row r="4464" spans="1:4" ht="15" customHeight="1" x14ac:dyDescent="0.4">
      <c r="A4464" s="11" t="s">
        <v>17892</v>
      </c>
      <c r="B4464" s="11" t="s">
        <v>17893</v>
      </c>
      <c r="C4464" s="11" t="s">
        <v>17894</v>
      </c>
      <c r="D4464" s="14" t="s">
        <v>17895</v>
      </c>
    </row>
    <row r="4465" spans="1:4" ht="15" customHeight="1" x14ac:dyDescent="0.4">
      <c r="A4465" s="11" t="s">
        <v>17896</v>
      </c>
      <c r="B4465" s="11" t="s">
        <v>17897</v>
      </c>
      <c r="C4465" s="11" t="s">
        <v>17898</v>
      </c>
      <c r="D4465" s="14" t="s">
        <v>17899</v>
      </c>
    </row>
    <row r="4466" spans="1:4" ht="15" customHeight="1" x14ac:dyDescent="0.4">
      <c r="A4466" s="11" t="s">
        <v>17900</v>
      </c>
      <c r="B4466" s="11" t="s">
        <v>17901</v>
      </c>
      <c r="C4466" s="11" t="s">
        <v>17902</v>
      </c>
      <c r="D4466" s="14" t="s">
        <v>17903</v>
      </c>
    </row>
    <row r="4467" spans="1:4" ht="15" customHeight="1" x14ac:dyDescent="0.4">
      <c r="A4467" s="11" t="s">
        <v>17904</v>
      </c>
      <c r="B4467" s="11" t="s">
        <v>17905</v>
      </c>
      <c r="C4467" s="11" t="s">
        <v>17906</v>
      </c>
      <c r="D4467" s="14" t="s">
        <v>17907</v>
      </c>
    </row>
    <row r="4468" spans="1:4" ht="15" customHeight="1" x14ac:dyDescent="0.4">
      <c r="A4468" s="11" t="s">
        <v>17908</v>
      </c>
      <c r="B4468" s="11" t="s">
        <v>17909</v>
      </c>
      <c r="C4468" s="11" t="s">
        <v>17910</v>
      </c>
      <c r="D4468" s="14" t="s">
        <v>17911</v>
      </c>
    </row>
    <row r="4469" spans="1:4" ht="15" customHeight="1" x14ac:dyDescent="0.4">
      <c r="A4469" s="11" t="s">
        <v>17912</v>
      </c>
      <c r="B4469" s="11" t="s">
        <v>17913</v>
      </c>
      <c r="C4469" s="11" t="s">
        <v>17914</v>
      </c>
      <c r="D4469" s="14" t="s">
        <v>17915</v>
      </c>
    </row>
    <row r="4470" spans="1:4" ht="15" customHeight="1" x14ac:dyDescent="0.4">
      <c r="A4470" s="11" t="s">
        <v>17916</v>
      </c>
      <c r="B4470" s="11" t="s">
        <v>17917</v>
      </c>
      <c r="C4470" s="11" t="s">
        <v>17918</v>
      </c>
      <c r="D4470" s="14" t="s">
        <v>17919</v>
      </c>
    </row>
    <row r="4471" spans="1:4" ht="15" customHeight="1" x14ac:dyDescent="0.4">
      <c r="A4471" s="11" t="s">
        <v>17920</v>
      </c>
      <c r="B4471" s="11" t="s">
        <v>17921</v>
      </c>
      <c r="C4471" s="11" t="s">
        <v>17922</v>
      </c>
      <c r="D4471" s="14" t="s">
        <v>17923</v>
      </c>
    </row>
    <row r="4472" spans="1:4" ht="15" customHeight="1" x14ac:dyDescent="0.4">
      <c r="A4472" s="11" t="s">
        <v>17924</v>
      </c>
      <c r="B4472" s="11" t="s">
        <v>17925</v>
      </c>
      <c r="C4472" s="11" t="s">
        <v>17926</v>
      </c>
      <c r="D4472" s="14" t="s">
        <v>17927</v>
      </c>
    </row>
    <row r="4473" spans="1:4" ht="15" customHeight="1" x14ac:dyDescent="0.4">
      <c r="A4473" s="11" t="s">
        <v>17928</v>
      </c>
      <c r="B4473" s="11" t="s">
        <v>17929</v>
      </c>
      <c r="C4473" s="11" t="s">
        <v>17930</v>
      </c>
      <c r="D4473" s="14" t="s">
        <v>17931</v>
      </c>
    </row>
    <row r="4474" spans="1:4" ht="15" customHeight="1" x14ac:dyDescent="0.4">
      <c r="A4474" s="11" t="s">
        <v>17932</v>
      </c>
      <c r="B4474" s="11" t="s">
        <v>17933</v>
      </c>
      <c r="C4474" s="11" t="s">
        <v>17934</v>
      </c>
      <c r="D4474" s="14" t="s">
        <v>17935</v>
      </c>
    </row>
    <row r="4475" spans="1:4" ht="15" customHeight="1" x14ac:dyDescent="0.4">
      <c r="A4475" s="11" t="s">
        <v>17936</v>
      </c>
      <c r="B4475" s="11" t="s">
        <v>17937</v>
      </c>
      <c r="C4475" s="11" t="s">
        <v>17938</v>
      </c>
      <c r="D4475" s="14" t="s">
        <v>17939</v>
      </c>
    </row>
    <row r="4476" spans="1:4" ht="15" customHeight="1" x14ac:dyDescent="0.4">
      <c r="A4476" s="11" t="s">
        <v>17940</v>
      </c>
      <c r="B4476" s="11" t="s">
        <v>17941</v>
      </c>
      <c r="C4476" s="11" t="s">
        <v>17942</v>
      </c>
      <c r="D4476" s="14" t="s">
        <v>17943</v>
      </c>
    </row>
    <row r="4477" spans="1:4" ht="15" customHeight="1" x14ac:dyDescent="0.4">
      <c r="A4477" s="11" t="s">
        <v>17944</v>
      </c>
      <c r="B4477" s="11" t="s">
        <v>17945</v>
      </c>
      <c r="C4477" s="11" t="s">
        <v>17946</v>
      </c>
      <c r="D4477" s="14" t="s">
        <v>17943</v>
      </c>
    </row>
    <row r="4478" spans="1:4" ht="15" customHeight="1" x14ac:dyDescent="0.4">
      <c r="A4478" s="11" t="s">
        <v>17947</v>
      </c>
      <c r="B4478" s="11" t="s">
        <v>17948</v>
      </c>
      <c r="C4478" s="11" t="s">
        <v>17949</v>
      </c>
      <c r="D4478" s="14" t="s">
        <v>17950</v>
      </c>
    </row>
    <row r="4479" spans="1:4" ht="15" customHeight="1" x14ac:dyDescent="0.4">
      <c r="A4479" s="11" t="s">
        <v>17951</v>
      </c>
      <c r="B4479" s="11" t="s">
        <v>17952</v>
      </c>
      <c r="C4479" s="11" t="s">
        <v>17953</v>
      </c>
      <c r="D4479" s="14" t="s">
        <v>17954</v>
      </c>
    </row>
    <row r="4480" spans="1:4" ht="15" customHeight="1" x14ac:dyDescent="0.4">
      <c r="A4480" s="11" t="s">
        <v>17955</v>
      </c>
      <c r="B4480" s="11" t="s">
        <v>17956</v>
      </c>
      <c r="C4480" s="11" t="s">
        <v>17957</v>
      </c>
      <c r="D4480" s="14" t="s">
        <v>17958</v>
      </c>
    </row>
    <row r="4481" spans="1:4" ht="15" customHeight="1" x14ac:dyDescent="0.4">
      <c r="A4481" s="11" t="s">
        <v>17959</v>
      </c>
      <c r="B4481" s="11" t="s">
        <v>17960</v>
      </c>
      <c r="C4481" s="11" t="s">
        <v>17961</v>
      </c>
      <c r="D4481" s="14" t="s">
        <v>17962</v>
      </c>
    </row>
    <row r="4482" spans="1:4" ht="15" customHeight="1" x14ac:dyDescent="0.4">
      <c r="A4482" s="11" t="s">
        <v>17963</v>
      </c>
      <c r="B4482" s="11" t="s">
        <v>17964</v>
      </c>
      <c r="C4482" s="11" t="s">
        <v>17965</v>
      </c>
      <c r="D4482" s="14" t="s">
        <v>17966</v>
      </c>
    </row>
    <row r="4483" spans="1:4" ht="15" customHeight="1" x14ac:dyDescent="0.4">
      <c r="A4483" s="11" t="s">
        <v>17967</v>
      </c>
      <c r="B4483" s="11" t="s">
        <v>17968</v>
      </c>
      <c r="C4483" s="11" t="s">
        <v>17969</v>
      </c>
      <c r="D4483" s="14" t="s">
        <v>17970</v>
      </c>
    </row>
    <row r="4484" spans="1:4" ht="15" customHeight="1" x14ac:dyDescent="0.4">
      <c r="A4484" s="11" t="s">
        <v>17971</v>
      </c>
      <c r="B4484" s="11" t="s">
        <v>17972</v>
      </c>
      <c r="C4484" s="11" t="s">
        <v>17973</v>
      </c>
      <c r="D4484" s="14" t="s">
        <v>17974</v>
      </c>
    </row>
    <row r="4485" spans="1:4" ht="15" customHeight="1" x14ac:dyDescent="0.4">
      <c r="A4485" s="11" t="s">
        <v>17975</v>
      </c>
      <c r="B4485" s="11" t="s">
        <v>17976</v>
      </c>
      <c r="C4485" s="11" t="s">
        <v>17977</v>
      </c>
      <c r="D4485" s="14" t="s">
        <v>17978</v>
      </c>
    </row>
    <row r="4486" spans="1:4" ht="15" customHeight="1" x14ac:dyDescent="0.4">
      <c r="A4486" s="11" t="s">
        <v>17979</v>
      </c>
      <c r="B4486" s="11" t="s">
        <v>17980</v>
      </c>
      <c r="C4486" s="11" t="s">
        <v>17981</v>
      </c>
      <c r="D4486" s="14" t="s">
        <v>17982</v>
      </c>
    </row>
    <row r="4487" spans="1:4" ht="15" customHeight="1" x14ac:dyDescent="0.4">
      <c r="A4487" s="11" t="s">
        <v>17983</v>
      </c>
      <c r="B4487" s="11" t="s">
        <v>17984</v>
      </c>
      <c r="C4487" s="11" t="s">
        <v>17985</v>
      </c>
      <c r="D4487" s="14" t="s">
        <v>17986</v>
      </c>
    </row>
    <row r="4488" spans="1:4" ht="15" customHeight="1" x14ac:dyDescent="0.4">
      <c r="A4488" s="11" t="s">
        <v>17987</v>
      </c>
      <c r="B4488" s="11" t="s">
        <v>17988</v>
      </c>
      <c r="C4488" s="11" t="s">
        <v>17989</v>
      </c>
      <c r="D4488" s="14" t="s">
        <v>17990</v>
      </c>
    </row>
    <row r="4489" spans="1:4" ht="15" customHeight="1" x14ac:dyDescent="0.4">
      <c r="A4489" s="11" t="s">
        <v>17991</v>
      </c>
      <c r="B4489" s="11" t="s">
        <v>17992</v>
      </c>
      <c r="C4489" s="11" t="s">
        <v>17993</v>
      </c>
      <c r="D4489" s="14" t="s">
        <v>17994</v>
      </c>
    </row>
    <row r="4490" spans="1:4" ht="15" customHeight="1" x14ac:dyDescent="0.4">
      <c r="A4490" s="11" t="s">
        <v>17995</v>
      </c>
      <c r="B4490" s="11" t="s">
        <v>17996</v>
      </c>
      <c r="C4490" s="11" t="s">
        <v>17997</v>
      </c>
      <c r="D4490" s="14" t="s">
        <v>17998</v>
      </c>
    </row>
    <row r="4491" spans="1:4" ht="15" customHeight="1" x14ac:dyDescent="0.4">
      <c r="A4491" s="11" t="s">
        <v>17999</v>
      </c>
      <c r="B4491" s="11" t="s">
        <v>18000</v>
      </c>
      <c r="C4491" s="11" t="s">
        <v>18001</v>
      </c>
      <c r="D4491" s="14" t="s">
        <v>18002</v>
      </c>
    </row>
    <row r="4492" spans="1:4" ht="15" customHeight="1" x14ac:dyDescent="0.4">
      <c r="A4492" s="11" t="s">
        <v>18003</v>
      </c>
      <c r="B4492" s="11" t="s">
        <v>18004</v>
      </c>
      <c r="C4492" s="11" t="s">
        <v>18005</v>
      </c>
      <c r="D4492" s="14" t="s">
        <v>18006</v>
      </c>
    </row>
    <row r="4493" spans="1:4" ht="15" customHeight="1" x14ac:dyDescent="0.4">
      <c r="A4493" s="11" t="s">
        <v>18007</v>
      </c>
      <c r="B4493" s="11" t="s">
        <v>18008</v>
      </c>
      <c r="C4493" s="11" t="s">
        <v>18009</v>
      </c>
      <c r="D4493" s="14" t="s">
        <v>18010</v>
      </c>
    </row>
    <row r="4494" spans="1:4" ht="15" customHeight="1" x14ac:dyDescent="0.4">
      <c r="A4494" s="11" t="s">
        <v>18011</v>
      </c>
      <c r="B4494" s="11" t="s">
        <v>18012</v>
      </c>
      <c r="C4494" s="11" t="s">
        <v>18013</v>
      </c>
      <c r="D4494" s="14" t="s">
        <v>18014</v>
      </c>
    </row>
    <row r="4495" spans="1:4" ht="15" customHeight="1" x14ac:dyDescent="0.4">
      <c r="A4495" s="11" t="s">
        <v>18015</v>
      </c>
      <c r="B4495" s="11" t="s">
        <v>18016</v>
      </c>
      <c r="C4495" s="11" t="s">
        <v>18017</v>
      </c>
      <c r="D4495" s="14" t="s">
        <v>18018</v>
      </c>
    </row>
    <row r="4496" spans="1:4" ht="15" customHeight="1" x14ac:dyDescent="0.4">
      <c r="A4496" s="11" t="s">
        <v>18019</v>
      </c>
      <c r="B4496" s="11" t="s">
        <v>18020</v>
      </c>
      <c r="C4496" s="11" t="s">
        <v>18021</v>
      </c>
      <c r="D4496" s="14" t="s">
        <v>18022</v>
      </c>
    </row>
    <row r="4497" spans="1:4" ht="15" customHeight="1" x14ac:dyDescent="0.4">
      <c r="A4497" s="11" t="s">
        <v>18023</v>
      </c>
      <c r="B4497" s="11" t="s">
        <v>18024</v>
      </c>
      <c r="C4497" s="11" t="s">
        <v>18025</v>
      </c>
      <c r="D4497" s="14" t="s">
        <v>18026</v>
      </c>
    </row>
    <row r="4498" spans="1:4" ht="15" customHeight="1" x14ac:dyDescent="0.4">
      <c r="A4498" s="11" t="s">
        <v>18027</v>
      </c>
      <c r="B4498" s="11" t="s">
        <v>18028</v>
      </c>
      <c r="C4498" s="11" t="s">
        <v>18029</v>
      </c>
      <c r="D4498" s="14" t="s">
        <v>18030</v>
      </c>
    </row>
    <row r="4499" spans="1:4" ht="15" customHeight="1" x14ac:dyDescent="0.4">
      <c r="A4499" s="11" t="s">
        <v>18031</v>
      </c>
      <c r="B4499" s="11" t="s">
        <v>18032</v>
      </c>
      <c r="C4499" s="11" t="s">
        <v>18033</v>
      </c>
      <c r="D4499" s="14" t="s">
        <v>18034</v>
      </c>
    </row>
    <row r="4500" spans="1:4" ht="15" customHeight="1" x14ac:dyDescent="0.4">
      <c r="A4500" s="11" t="s">
        <v>18035</v>
      </c>
      <c r="B4500" s="11" t="s">
        <v>18036</v>
      </c>
      <c r="C4500" s="11" t="s">
        <v>18037</v>
      </c>
      <c r="D4500" s="14" t="s">
        <v>18038</v>
      </c>
    </row>
    <row r="4501" spans="1:4" ht="15" customHeight="1" x14ac:dyDescent="0.4">
      <c r="A4501" s="11" t="s">
        <v>18039</v>
      </c>
      <c r="B4501" s="11" t="s">
        <v>18040</v>
      </c>
      <c r="C4501" s="11" t="s">
        <v>18041</v>
      </c>
      <c r="D4501" s="14" t="s">
        <v>18042</v>
      </c>
    </row>
    <row r="4502" spans="1:4" ht="15" customHeight="1" x14ac:dyDescent="0.4">
      <c r="A4502" s="11" t="s">
        <v>18043</v>
      </c>
      <c r="B4502" s="11" t="s">
        <v>18044</v>
      </c>
      <c r="C4502" s="11" t="s">
        <v>18045</v>
      </c>
      <c r="D4502" s="14" t="s">
        <v>18046</v>
      </c>
    </row>
    <row r="4503" spans="1:4" ht="15" customHeight="1" x14ac:dyDescent="0.4">
      <c r="A4503" s="11" t="s">
        <v>18047</v>
      </c>
      <c r="B4503" s="11" t="s">
        <v>18048</v>
      </c>
      <c r="C4503" s="11" t="s">
        <v>18049</v>
      </c>
      <c r="D4503" s="14" t="s">
        <v>18050</v>
      </c>
    </row>
    <row r="4504" spans="1:4" ht="15" customHeight="1" x14ac:dyDescent="0.4">
      <c r="A4504" s="11" t="s">
        <v>18051</v>
      </c>
      <c r="B4504" s="11" t="s">
        <v>18052</v>
      </c>
      <c r="C4504" s="11" t="s">
        <v>18053</v>
      </c>
      <c r="D4504" s="14" t="s">
        <v>18054</v>
      </c>
    </row>
    <row r="4505" spans="1:4" ht="15" customHeight="1" x14ac:dyDescent="0.4">
      <c r="A4505" s="11" t="s">
        <v>18055</v>
      </c>
      <c r="B4505" s="11" t="s">
        <v>18056</v>
      </c>
      <c r="C4505" s="11" t="s">
        <v>18057</v>
      </c>
      <c r="D4505" s="14" t="s">
        <v>18058</v>
      </c>
    </row>
    <row r="4506" spans="1:4" ht="15" customHeight="1" x14ac:dyDescent="0.4">
      <c r="A4506" s="11" t="s">
        <v>18059</v>
      </c>
      <c r="B4506" s="11" t="s">
        <v>18060</v>
      </c>
      <c r="C4506" s="11" t="s">
        <v>18061</v>
      </c>
      <c r="D4506" s="14" t="s">
        <v>18062</v>
      </c>
    </row>
    <row r="4507" spans="1:4" ht="15" customHeight="1" x14ac:dyDescent="0.4">
      <c r="A4507" s="11" t="s">
        <v>18063</v>
      </c>
      <c r="B4507" s="11" t="s">
        <v>18064</v>
      </c>
      <c r="C4507" s="11" t="s">
        <v>18065</v>
      </c>
      <c r="D4507" s="14" t="s">
        <v>18066</v>
      </c>
    </row>
    <row r="4508" spans="1:4" ht="15" customHeight="1" x14ac:dyDescent="0.4">
      <c r="A4508" s="11" t="s">
        <v>18067</v>
      </c>
      <c r="B4508" s="11" t="s">
        <v>18068</v>
      </c>
      <c r="C4508" s="11" t="s">
        <v>18069</v>
      </c>
      <c r="D4508" s="14" t="s">
        <v>18070</v>
      </c>
    </row>
    <row r="4509" spans="1:4" ht="15" customHeight="1" x14ac:dyDescent="0.4">
      <c r="A4509" s="11" t="s">
        <v>18071</v>
      </c>
      <c r="B4509" s="11" t="s">
        <v>18072</v>
      </c>
      <c r="C4509" s="11" t="s">
        <v>18073</v>
      </c>
      <c r="D4509" s="14" t="s">
        <v>18074</v>
      </c>
    </row>
    <row r="4510" spans="1:4" ht="15" customHeight="1" x14ac:dyDescent="0.4">
      <c r="A4510" s="11" t="s">
        <v>18075</v>
      </c>
      <c r="B4510" s="11" t="s">
        <v>18076</v>
      </c>
      <c r="C4510" s="11" t="s">
        <v>18077</v>
      </c>
      <c r="D4510" s="14" t="s">
        <v>18078</v>
      </c>
    </row>
    <row r="4511" spans="1:4" ht="15" customHeight="1" x14ac:dyDescent="0.4">
      <c r="A4511" s="11" t="s">
        <v>18079</v>
      </c>
      <c r="B4511" s="11" t="s">
        <v>18080</v>
      </c>
      <c r="C4511" s="11" t="s">
        <v>18081</v>
      </c>
      <c r="D4511" s="14" t="s">
        <v>18082</v>
      </c>
    </row>
    <row r="4512" spans="1:4" ht="15" customHeight="1" x14ac:dyDescent="0.4">
      <c r="A4512" s="11" t="s">
        <v>18083</v>
      </c>
      <c r="B4512" s="11" t="s">
        <v>18084</v>
      </c>
      <c r="C4512" s="11" t="s">
        <v>18085</v>
      </c>
      <c r="D4512" s="14" t="s">
        <v>18086</v>
      </c>
    </row>
    <row r="4513" spans="1:4" ht="15" customHeight="1" x14ac:dyDescent="0.4">
      <c r="A4513" s="11" t="s">
        <v>18087</v>
      </c>
      <c r="B4513" s="11" t="s">
        <v>18088</v>
      </c>
      <c r="C4513" s="11" t="s">
        <v>18089</v>
      </c>
      <c r="D4513" s="14" t="s">
        <v>18090</v>
      </c>
    </row>
    <row r="4514" spans="1:4" ht="15" customHeight="1" x14ac:dyDescent="0.4">
      <c r="A4514" s="11" t="s">
        <v>18091</v>
      </c>
      <c r="B4514" s="11" t="s">
        <v>18092</v>
      </c>
      <c r="C4514" s="11" t="s">
        <v>18093</v>
      </c>
      <c r="D4514" s="14" t="s">
        <v>18094</v>
      </c>
    </row>
    <row r="4515" spans="1:4" ht="15" customHeight="1" x14ac:dyDescent="0.4">
      <c r="A4515" s="11" t="s">
        <v>18095</v>
      </c>
      <c r="B4515" s="11" t="s">
        <v>18096</v>
      </c>
      <c r="C4515" s="11" t="s">
        <v>18097</v>
      </c>
      <c r="D4515" s="14" t="s">
        <v>18098</v>
      </c>
    </row>
    <row r="4516" spans="1:4" ht="15" customHeight="1" x14ac:dyDescent="0.4">
      <c r="A4516" s="11" t="s">
        <v>18099</v>
      </c>
      <c r="B4516" s="11" t="s">
        <v>18100</v>
      </c>
      <c r="C4516" s="11" t="s">
        <v>18101</v>
      </c>
      <c r="D4516" s="14" t="s">
        <v>18102</v>
      </c>
    </row>
    <row r="4517" spans="1:4" ht="15" customHeight="1" x14ac:dyDescent="0.4">
      <c r="A4517" s="11" t="s">
        <v>18103</v>
      </c>
      <c r="B4517" s="11" t="s">
        <v>18104</v>
      </c>
      <c r="C4517" s="11" t="s">
        <v>18105</v>
      </c>
      <c r="D4517" s="14" t="s">
        <v>18106</v>
      </c>
    </row>
    <row r="4518" spans="1:4" ht="15" customHeight="1" x14ac:dyDescent="0.4">
      <c r="A4518" s="11" t="s">
        <v>18107</v>
      </c>
      <c r="B4518" s="11" t="s">
        <v>18108</v>
      </c>
      <c r="C4518" s="11" t="s">
        <v>18109</v>
      </c>
      <c r="D4518" s="14" t="s">
        <v>18110</v>
      </c>
    </row>
    <row r="4519" spans="1:4" ht="15" customHeight="1" x14ac:dyDescent="0.4">
      <c r="A4519" s="11" t="s">
        <v>18111</v>
      </c>
      <c r="B4519" s="11" t="s">
        <v>18112</v>
      </c>
      <c r="C4519" s="11" t="s">
        <v>18113</v>
      </c>
      <c r="D4519" s="14" t="s">
        <v>18114</v>
      </c>
    </row>
    <row r="4520" spans="1:4" ht="15" customHeight="1" x14ac:dyDescent="0.4">
      <c r="A4520" s="11" t="s">
        <v>18115</v>
      </c>
      <c r="B4520" s="11" t="s">
        <v>18116</v>
      </c>
      <c r="C4520" s="11" t="s">
        <v>18117</v>
      </c>
      <c r="D4520" s="14" t="s">
        <v>18118</v>
      </c>
    </row>
    <row r="4521" spans="1:4" ht="15" customHeight="1" x14ac:dyDescent="0.4">
      <c r="A4521" s="11" t="s">
        <v>18119</v>
      </c>
      <c r="B4521" s="11" t="s">
        <v>18120</v>
      </c>
      <c r="C4521" s="11" t="s">
        <v>18121</v>
      </c>
      <c r="D4521" s="14" t="s">
        <v>18122</v>
      </c>
    </row>
    <row r="4522" spans="1:4" ht="15" customHeight="1" x14ac:dyDescent="0.4">
      <c r="A4522" s="11" t="s">
        <v>18123</v>
      </c>
      <c r="B4522" s="11" t="s">
        <v>18124</v>
      </c>
      <c r="C4522" s="11" t="s">
        <v>18125</v>
      </c>
      <c r="D4522" s="14" t="s">
        <v>18126</v>
      </c>
    </row>
    <row r="4523" spans="1:4" ht="15" customHeight="1" x14ac:dyDescent="0.4">
      <c r="A4523" s="11" t="s">
        <v>18127</v>
      </c>
      <c r="B4523" s="11" t="s">
        <v>18128</v>
      </c>
      <c r="C4523" s="11" t="s">
        <v>18129</v>
      </c>
      <c r="D4523" s="14" t="s">
        <v>18130</v>
      </c>
    </row>
    <row r="4524" spans="1:4" ht="15" customHeight="1" x14ac:dyDescent="0.4">
      <c r="A4524" s="11" t="s">
        <v>18131</v>
      </c>
      <c r="B4524" s="11" t="s">
        <v>18132</v>
      </c>
      <c r="C4524" s="11" t="s">
        <v>18133</v>
      </c>
      <c r="D4524" s="14" t="s">
        <v>18134</v>
      </c>
    </row>
    <row r="4525" spans="1:4" ht="15" customHeight="1" x14ac:dyDescent="0.4">
      <c r="A4525" s="11" t="s">
        <v>18135</v>
      </c>
      <c r="B4525" s="11" t="s">
        <v>18136</v>
      </c>
      <c r="C4525" s="11" t="s">
        <v>18137</v>
      </c>
      <c r="D4525" s="14" t="s">
        <v>18138</v>
      </c>
    </row>
    <row r="4526" spans="1:4" ht="15" customHeight="1" x14ac:dyDescent="0.4">
      <c r="A4526" s="11" t="s">
        <v>18139</v>
      </c>
      <c r="B4526" s="11" t="s">
        <v>18140</v>
      </c>
      <c r="C4526" s="11" t="s">
        <v>18141</v>
      </c>
      <c r="D4526" s="14" t="s">
        <v>18142</v>
      </c>
    </row>
    <row r="4527" spans="1:4" ht="15" customHeight="1" x14ac:dyDescent="0.4">
      <c r="A4527" s="11" t="s">
        <v>18143</v>
      </c>
      <c r="B4527" s="11" t="s">
        <v>18144</v>
      </c>
      <c r="C4527" s="11" t="s">
        <v>18145</v>
      </c>
      <c r="D4527" s="14" t="s">
        <v>18146</v>
      </c>
    </row>
    <row r="4528" spans="1:4" ht="15" customHeight="1" x14ac:dyDescent="0.4">
      <c r="A4528" s="11" t="s">
        <v>18147</v>
      </c>
      <c r="B4528" s="11" t="s">
        <v>18148</v>
      </c>
      <c r="C4528" s="11" t="s">
        <v>18149</v>
      </c>
      <c r="D4528" s="14" t="s">
        <v>18150</v>
      </c>
    </row>
    <row r="4529" spans="1:4" ht="15" customHeight="1" x14ac:dyDescent="0.4">
      <c r="A4529" s="11" t="s">
        <v>18151</v>
      </c>
      <c r="B4529" s="11" t="s">
        <v>18152</v>
      </c>
      <c r="C4529" s="11" t="s">
        <v>18153</v>
      </c>
      <c r="D4529" s="14" t="s">
        <v>18154</v>
      </c>
    </row>
    <row r="4530" spans="1:4" ht="15" customHeight="1" x14ac:dyDescent="0.4">
      <c r="A4530" s="11" t="s">
        <v>18155</v>
      </c>
      <c r="B4530" s="11" t="s">
        <v>18156</v>
      </c>
      <c r="C4530" s="11" t="s">
        <v>18157</v>
      </c>
      <c r="D4530" s="14" t="s">
        <v>18158</v>
      </c>
    </row>
    <row r="4531" spans="1:4" ht="15" customHeight="1" x14ac:dyDescent="0.4">
      <c r="A4531" s="11" t="s">
        <v>18159</v>
      </c>
      <c r="B4531" s="11" t="s">
        <v>18160</v>
      </c>
      <c r="C4531" s="11" t="s">
        <v>18161</v>
      </c>
      <c r="D4531" s="14" t="s">
        <v>18162</v>
      </c>
    </row>
    <row r="4532" spans="1:4" ht="15" customHeight="1" x14ac:dyDescent="0.4">
      <c r="A4532" s="11" t="s">
        <v>18163</v>
      </c>
      <c r="B4532" s="11" t="s">
        <v>18164</v>
      </c>
      <c r="C4532" s="11" t="s">
        <v>18165</v>
      </c>
      <c r="D4532" s="14" t="s">
        <v>18166</v>
      </c>
    </row>
    <row r="4533" spans="1:4" ht="15" customHeight="1" x14ac:dyDescent="0.4">
      <c r="A4533" s="11" t="s">
        <v>18167</v>
      </c>
      <c r="B4533" s="11" t="s">
        <v>18168</v>
      </c>
      <c r="C4533" s="11" t="s">
        <v>18169</v>
      </c>
      <c r="D4533" s="14" t="s">
        <v>18170</v>
      </c>
    </row>
    <row r="4534" spans="1:4" ht="15" customHeight="1" x14ac:dyDescent="0.4">
      <c r="A4534" s="11" t="s">
        <v>18171</v>
      </c>
      <c r="B4534" s="11" t="s">
        <v>18172</v>
      </c>
      <c r="C4534" s="11" t="s">
        <v>18173</v>
      </c>
      <c r="D4534" s="14" t="s">
        <v>18174</v>
      </c>
    </row>
    <row r="4535" spans="1:4" ht="15" customHeight="1" x14ac:dyDescent="0.4">
      <c r="A4535" s="11" t="s">
        <v>18175</v>
      </c>
      <c r="B4535" s="11" t="s">
        <v>18176</v>
      </c>
      <c r="C4535" s="11" t="s">
        <v>18177</v>
      </c>
      <c r="D4535" s="14" t="s">
        <v>18178</v>
      </c>
    </row>
    <row r="4536" spans="1:4" ht="15" customHeight="1" x14ac:dyDescent="0.4">
      <c r="A4536" s="11" t="s">
        <v>18179</v>
      </c>
      <c r="B4536" s="11" t="s">
        <v>18180</v>
      </c>
      <c r="C4536" s="11" t="s">
        <v>18181</v>
      </c>
      <c r="D4536" s="14" t="s">
        <v>18182</v>
      </c>
    </row>
    <row r="4537" spans="1:4" ht="15" customHeight="1" x14ac:dyDescent="0.4">
      <c r="A4537" s="11" t="s">
        <v>18183</v>
      </c>
      <c r="B4537" s="11" t="s">
        <v>18184</v>
      </c>
      <c r="C4537" s="11" t="s">
        <v>18185</v>
      </c>
      <c r="D4537" s="14" t="s">
        <v>18186</v>
      </c>
    </row>
    <row r="4538" spans="1:4" ht="15" customHeight="1" x14ac:dyDescent="0.4">
      <c r="A4538" s="11" t="s">
        <v>18187</v>
      </c>
      <c r="B4538" s="11" t="s">
        <v>18188</v>
      </c>
      <c r="C4538" s="11" t="s">
        <v>18189</v>
      </c>
      <c r="D4538" s="14" t="s">
        <v>18190</v>
      </c>
    </row>
    <row r="4539" spans="1:4" ht="15" customHeight="1" x14ac:dyDescent="0.4">
      <c r="A4539" s="11" t="s">
        <v>18191</v>
      </c>
      <c r="B4539" s="11" t="s">
        <v>18192</v>
      </c>
      <c r="C4539" s="11" t="s">
        <v>18193</v>
      </c>
      <c r="D4539" s="14" t="s">
        <v>18194</v>
      </c>
    </row>
    <row r="4540" spans="1:4" ht="15" customHeight="1" x14ac:dyDescent="0.4">
      <c r="A4540" s="11" t="s">
        <v>18195</v>
      </c>
      <c r="B4540" s="11" t="s">
        <v>18196</v>
      </c>
      <c r="C4540" s="11" t="s">
        <v>18197</v>
      </c>
      <c r="D4540" s="14" t="s">
        <v>18198</v>
      </c>
    </row>
    <row r="4541" spans="1:4" ht="15" customHeight="1" x14ac:dyDescent="0.4">
      <c r="A4541" s="11" t="s">
        <v>18199</v>
      </c>
      <c r="B4541" s="11" t="s">
        <v>18200</v>
      </c>
      <c r="C4541" s="11" t="s">
        <v>18201</v>
      </c>
      <c r="D4541" s="14" t="s">
        <v>18202</v>
      </c>
    </row>
    <row r="4542" spans="1:4" ht="15" customHeight="1" x14ac:dyDescent="0.4">
      <c r="A4542" s="11" t="s">
        <v>18203</v>
      </c>
      <c r="B4542" s="11" t="s">
        <v>18204</v>
      </c>
      <c r="C4542" s="11" t="s">
        <v>18205</v>
      </c>
      <c r="D4542" s="14" t="s">
        <v>18206</v>
      </c>
    </row>
    <row r="4543" spans="1:4" ht="15" customHeight="1" x14ac:dyDescent="0.4">
      <c r="A4543" s="11" t="s">
        <v>18207</v>
      </c>
      <c r="B4543" s="11" t="s">
        <v>18208</v>
      </c>
      <c r="C4543" s="11" t="s">
        <v>18209</v>
      </c>
      <c r="D4543" s="14" t="s">
        <v>18210</v>
      </c>
    </row>
    <row r="4544" spans="1:4" ht="15" customHeight="1" x14ac:dyDescent="0.4">
      <c r="A4544" s="11" t="s">
        <v>18211</v>
      </c>
      <c r="B4544" s="11" t="s">
        <v>18212</v>
      </c>
      <c r="C4544" s="11" t="s">
        <v>18213</v>
      </c>
      <c r="D4544" s="14" t="s">
        <v>18214</v>
      </c>
    </row>
    <row r="4545" spans="1:4" ht="15" customHeight="1" x14ac:dyDescent="0.4">
      <c r="A4545" s="11" t="s">
        <v>18215</v>
      </c>
      <c r="B4545" s="11" t="s">
        <v>18216</v>
      </c>
      <c r="C4545" s="11" t="s">
        <v>18217</v>
      </c>
      <c r="D4545" s="14" t="s">
        <v>18218</v>
      </c>
    </row>
    <row r="4546" spans="1:4" ht="15" customHeight="1" x14ac:dyDescent="0.4">
      <c r="A4546" s="11" t="s">
        <v>18219</v>
      </c>
      <c r="B4546" s="11" t="s">
        <v>18220</v>
      </c>
      <c r="C4546" s="11" t="s">
        <v>18221</v>
      </c>
      <c r="D4546" s="14" t="s">
        <v>18218</v>
      </c>
    </row>
    <row r="4547" spans="1:4" ht="15" customHeight="1" x14ac:dyDescent="0.4">
      <c r="A4547" s="11" t="s">
        <v>18222</v>
      </c>
      <c r="B4547" s="11" t="s">
        <v>18223</v>
      </c>
      <c r="C4547" s="11" t="s">
        <v>18224</v>
      </c>
      <c r="D4547" s="14" t="s">
        <v>18218</v>
      </c>
    </row>
    <row r="4548" spans="1:4" ht="15" customHeight="1" x14ac:dyDescent="0.4">
      <c r="A4548" s="11" t="s">
        <v>18225</v>
      </c>
      <c r="B4548" s="11" t="s">
        <v>18226</v>
      </c>
      <c r="C4548" s="11" t="s">
        <v>18227</v>
      </c>
      <c r="D4548" s="14" t="s">
        <v>18218</v>
      </c>
    </row>
    <row r="4549" spans="1:4" ht="15" customHeight="1" x14ac:dyDescent="0.4">
      <c r="A4549" s="11" t="s">
        <v>18228</v>
      </c>
      <c r="B4549" s="11" t="s">
        <v>18229</v>
      </c>
      <c r="C4549" s="11" t="s">
        <v>18230</v>
      </c>
      <c r="D4549" s="14" t="s">
        <v>18231</v>
      </c>
    </row>
    <row r="4550" spans="1:4" ht="15" customHeight="1" x14ac:dyDescent="0.4">
      <c r="A4550" s="11" t="s">
        <v>18232</v>
      </c>
      <c r="B4550" s="11" t="s">
        <v>18233</v>
      </c>
      <c r="C4550" s="11" t="s">
        <v>18234</v>
      </c>
      <c r="D4550" s="14" t="s">
        <v>18235</v>
      </c>
    </row>
    <row r="4551" spans="1:4" ht="15" customHeight="1" x14ac:dyDescent="0.4">
      <c r="A4551" s="11" t="s">
        <v>18236</v>
      </c>
      <c r="B4551" s="11" t="s">
        <v>18237</v>
      </c>
      <c r="C4551" s="11" t="s">
        <v>18238</v>
      </c>
      <c r="D4551" s="14" t="s">
        <v>18239</v>
      </c>
    </row>
    <row r="4552" spans="1:4" ht="15" customHeight="1" x14ac:dyDescent="0.4">
      <c r="A4552" s="11" t="s">
        <v>18240</v>
      </c>
      <c r="B4552" s="11" t="s">
        <v>18241</v>
      </c>
      <c r="C4552" s="11" t="s">
        <v>18242</v>
      </c>
      <c r="D4552" s="14" t="s">
        <v>18243</v>
      </c>
    </row>
    <row r="4553" spans="1:4" ht="15" customHeight="1" x14ac:dyDescent="0.4">
      <c r="A4553" s="11" t="s">
        <v>18244</v>
      </c>
      <c r="B4553" s="11" t="s">
        <v>18245</v>
      </c>
      <c r="C4553" s="11" t="s">
        <v>18246</v>
      </c>
      <c r="D4553" s="14" t="s">
        <v>18247</v>
      </c>
    </row>
    <row r="4554" spans="1:4" ht="15" customHeight="1" x14ac:dyDescent="0.4">
      <c r="A4554" s="11" t="s">
        <v>18248</v>
      </c>
      <c r="B4554" s="11" t="s">
        <v>18249</v>
      </c>
      <c r="C4554" s="11" t="s">
        <v>18250</v>
      </c>
      <c r="D4554" s="14" t="s">
        <v>18251</v>
      </c>
    </row>
    <row r="4555" spans="1:4" ht="15" customHeight="1" x14ac:dyDescent="0.4">
      <c r="A4555" s="11" t="s">
        <v>18252</v>
      </c>
      <c r="B4555" s="11" t="s">
        <v>18253</v>
      </c>
      <c r="C4555" s="11" t="s">
        <v>18254</v>
      </c>
      <c r="D4555" s="14" t="s">
        <v>18255</v>
      </c>
    </row>
    <row r="4556" spans="1:4" ht="15" customHeight="1" x14ac:dyDescent="0.4">
      <c r="A4556" s="11" t="s">
        <v>18256</v>
      </c>
      <c r="B4556" s="11" t="s">
        <v>18257</v>
      </c>
      <c r="C4556" s="11" t="s">
        <v>18258</v>
      </c>
      <c r="D4556" s="14" t="s">
        <v>18259</v>
      </c>
    </row>
    <row r="4557" spans="1:4" ht="15" customHeight="1" x14ac:dyDescent="0.4">
      <c r="A4557" s="11" t="s">
        <v>18260</v>
      </c>
      <c r="B4557" s="11" t="s">
        <v>18261</v>
      </c>
      <c r="C4557" s="11" t="s">
        <v>18262</v>
      </c>
      <c r="D4557" s="14" t="s">
        <v>18263</v>
      </c>
    </row>
    <row r="4558" spans="1:4" ht="15" customHeight="1" x14ac:dyDescent="0.4">
      <c r="A4558" s="11" t="s">
        <v>18264</v>
      </c>
      <c r="B4558" s="11" t="s">
        <v>18265</v>
      </c>
      <c r="C4558" s="11" t="s">
        <v>18266</v>
      </c>
      <c r="D4558" s="14" t="s">
        <v>18267</v>
      </c>
    </row>
    <row r="4559" spans="1:4" ht="15" customHeight="1" x14ac:dyDescent="0.4">
      <c r="A4559" s="11" t="s">
        <v>18268</v>
      </c>
      <c r="B4559" s="11" t="s">
        <v>18269</v>
      </c>
      <c r="C4559" s="11" t="s">
        <v>18270</v>
      </c>
      <c r="D4559" s="14" t="s">
        <v>18271</v>
      </c>
    </row>
    <row r="4560" spans="1:4" ht="15" customHeight="1" x14ac:dyDescent="0.4">
      <c r="A4560" s="11" t="s">
        <v>18272</v>
      </c>
      <c r="B4560" s="11" t="s">
        <v>18273</v>
      </c>
      <c r="C4560" s="11" t="s">
        <v>18274</v>
      </c>
      <c r="D4560" s="14" t="s">
        <v>18275</v>
      </c>
    </row>
    <row r="4561" spans="1:4" ht="15" customHeight="1" x14ac:dyDescent="0.4">
      <c r="A4561" s="11" t="s">
        <v>18276</v>
      </c>
      <c r="B4561" s="11" t="s">
        <v>18277</v>
      </c>
      <c r="C4561" s="11" t="s">
        <v>18278</v>
      </c>
      <c r="D4561" s="14" t="s">
        <v>18279</v>
      </c>
    </row>
    <row r="4562" spans="1:4" ht="15" customHeight="1" x14ac:dyDescent="0.4">
      <c r="A4562" s="11" t="s">
        <v>18280</v>
      </c>
      <c r="B4562" s="11" t="s">
        <v>18281</v>
      </c>
      <c r="C4562" s="11" t="s">
        <v>18282</v>
      </c>
      <c r="D4562" s="14" t="s">
        <v>18283</v>
      </c>
    </row>
    <row r="4563" spans="1:4" ht="15" customHeight="1" x14ac:dyDescent="0.4">
      <c r="A4563" s="11" t="s">
        <v>18284</v>
      </c>
      <c r="B4563" s="11" t="s">
        <v>18285</v>
      </c>
      <c r="C4563" s="11" t="s">
        <v>18286</v>
      </c>
      <c r="D4563" s="14" t="s">
        <v>18287</v>
      </c>
    </row>
    <row r="4564" spans="1:4" ht="15" customHeight="1" x14ac:dyDescent="0.4">
      <c r="A4564" s="11" t="s">
        <v>18288</v>
      </c>
      <c r="B4564" s="11" t="s">
        <v>18289</v>
      </c>
      <c r="C4564" s="11" t="s">
        <v>18290</v>
      </c>
      <c r="D4564" s="14" t="s">
        <v>18291</v>
      </c>
    </row>
    <row r="4565" spans="1:4" ht="15" customHeight="1" x14ac:dyDescent="0.4">
      <c r="A4565" s="11" t="s">
        <v>18292</v>
      </c>
      <c r="B4565" s="11" t="s">
        <v>18293</v>
      </c>
      <c r="C4565" s="11" t="s">
        <v>18294</v>
      </c>
      <c r="D4565" s="14" t="s">
        <v>18295</v>
      </c>
    </row>
    <row r="4566" spans="1:4" ht="15" customHeight="1" x14ac:dyDescent="0.4">
      <c r="A4566" s="11" t="s">
        <v>18296</v>
      </c>
      <c r="B4566" s="11" t="s">
        <v>18297</v>
      </c>
      <c r="C4566" s="11" t="s">
        <v>18298</v>
      </c>
      <c r="D4566" s="14" t="s">
        <v>18299</v>
      </c>
    </row>
    <row r="4567" spans="1:4" ht="15" customHeight="1" x14ac:dyDescent="0.4">
      <c r="A4567" s="11" t="s">
        <v>18300</v>
      </c>
      <c r="B4567" s="11" t="s">
        <v>18301</v>
      </c>
      <c r="C4567" s="11" t="s">
        <v>18302</v>
      </c>
      <c r="D4567" s="14" t="s">
        <v>18303</v>
      </c>
    </row>
    <row r="4568" spans="1:4" ht="15" customHeight="1" x14ac:dyDescent="0.4">
      <c r="A4568" s="11" t="s">
        <v>18304</v>
      </c>
      <c r="B4568" s="11" t="s">
        <v>18305</v>
      </c>
      <c r="C4568" s="11" t="s">
        <v>18306</v>
      </c>
      <c r="D4568" s="14" t="s">
        <v>18307</v>
      </c>
    </row>
    <row r="4569" spans="1:4" ht="15" customHeight="1" x14ac:dyDescent="0.4">
      <c r="A4569" s="11" t="s">
        <v>18308</v>
      </c>
      <c r="B4569" s="11" t="s">
        <v>18309</v>
      </c>
      <c r="C4569" s="11" t="s">
        <v>18310</v>
      </c>
      <c r="D4569" s="14" t="s">
        <v>18311</v>
      </c>
    </row>
    <row r="4570" spans="1:4" ht="15" customHeight="1" x14ac:dyDescent="0.4">
      <c r="A4570" s="11" t="s">
        <v>18312</v>
      </c>
      <c r="B4570" s="11" t="s">
        <v>18313</v>
      </c>
      <c r="C4570" s="11" t="s">
        <v>18314</v>
      </c>
      <c r="D4570" s="14" t="s">
        <v>18315</v>
      </c>
    </row>
    <row r="4571" spans="1:4" ht="15" customHeight="1" x14ac:dyDescent="0.4">
      <c r="A4571" s="11" t="s">
        <v>18316</v>
      </c>
      <c r="B4571" s="11" t="s">
        <v>18317</v>
      </c>
      <c r="C4571" s="11" t="s">
        <v>18318</v>
      </c>
      <c r="D4571" s="14" t="s">
        <v>18319</v>
      </c>
    </row>
    <row r="4572" spans="1:4" ht="15" customHeight="1" x14ac:dyDescent="0.4">
      <c r="A4572" s="11" t="s">
        <v>18320</v>
      </c>
      <c r="B4572" s="11" t="s">
        <v>18321</v>
      </c>
      <c r="C4572" s="11" t="s">
        <v>18322</v>
      </c>
      <c r="D4572" s="14" t="s">
        <v>18323</v>
      </c>
    </row>
    <row r="4573" spans="1:4" ht="15" customHeight="1" x14ac:dyDescent="0.4">
      <c r="A4573" s="11" t="s">
        <v>18324</v>
      </c>
      <c r="B4573" s="11" t="s">
        <v>18325</v>
      </c>
      <c r="C4573" s="11" t="s">
        <v>18326</v>
      </c>
      <c r="D4573" s="14" t="s">
        <v>18327</v>
      </c>
    </row>
    <row r="4574" spans="1:4" ht="15" customHeight="1" x14ac:dyDescent="0.4">
      <c r="A4574" s="11" t="s">
        <v>18328</v>
      </c>
      <c r="B4574" s="11" t="s">
        <v>18329</v>
      </c>
      <c r="C4574" s="11" t="s">
        <v>18330</v>
      </c>
      <c r="D4574" s="14" t="s">
        <v>18331</v>
      </c>
    </row>
    <row r="4575" spans="1:4" ht="15" customHeight="1" x14ac:dyDescent="0.4">
      <c r="A4575" s="11" t="s">
        <v>18332</v>
      </c>
      <c r="B4575" s="11" t="s">
        <v>18333</v>
      </c>
      <c r="C4575" s="11" t="s">
        <v>18334</v>
      </c>
      <c r="D4575" s="14" t="s">
        <v>18335</v>
      </c>
    </row>
    <row r="4576" spans="1:4" ht="15" customHeight="1" x14ac:dyDescent="0.4">
      <c r="A4576" s="11" t="s">
        <v>18336</v>
      </c>
      <c r="B4576" s="11" t="s">
        <v>18337</v>
      </c>
      <c r="C4576" s="11" t="s">
        <v>18338</v>
      </c>
      <c r="D4576" s="14" t="s">
        <v>18339</v>
      </c>
    </row>
    <row r="4577" spans="1:4" ht="15" customHeight="1" x14ac:dyDescent="0.4">
      <c r="A4577" s="11" t="s">
        <v>18340</v>
      </c>
      <c r="B4577" s="11" t="s">
        <v>18341</v>
      </c>
      <c r="C4577" s="11" t="s">
        <v>18342</v>
      </c>
      <c r="D4577" s="14" t="s">
        <v>18343</v>
      </c>
    </row>
    <row r="4578" spans="1:4" ht="15" customHeight="1" x14ac:dyDescent="0.4">
      <c r="A4578" s="11" t="s">
        <v>18344</v>
      </c>
      <c r="B4578" s="11" t="s">
        <v>18345</v>
      </c>
      <c r="C4578" s="11" t="s">
        <v>18346</v>
      </c>
      <c r="D4578" s="14" t="s">
        <v>18347</v>
      </c>
    </row>
    <row r="4579" spans="1:4" ht="15" customHeight="1" x14ac:dyDescent="0.4">
      <c r="A4579" s="11" t="s">
        <v>18348</v>
      </c>
      <c r="B4579" s="11" t="s">
        <v>18349</v>
      </c>
      <c r="C4579" s="11" t="s">
        <v>18350</v>
      </c>
      <c r="D4579" s="14" t="s">
        <v>18351</v>
      </c>
    </row>
    <row r="4580" spans="1:4" ht="15" customHeight="1" x14ac:dyDescent="0.4">
      <c r="A4580" s="11" t="s">
        <v>18352</v>
      </c>
      <c r="B4580" s="11" t="s">
        <v>18353</v>
      </c>
      <c r="C4580" s="11" t="s">
        <v>18354</v>
      </c>
      <c r="D4580" s="14" t="s">
        <v>18355</v>
      </c>
    </row>
    <row r="4581" spans="1:4" ht="15" customHeight="1" x14ac:dyDescent="0.4">
      <c r="A4581" s="11" t="s">
        <v>18356</v>
      </c>
      <c r="B4581" s="11" t="s">
        <v>18357</v>
      </c>
      <c r="C4581" s="11" t="s">
        <v>18358</v>
      </c>
      <c r="D4581" s="14" t="s">
        <v>18359</v>
      </c>
    </row>
    <row r="4582" spans="1:4" ht="15" customHeight="1" x14ac:dyDescent="0.4">
      <c r="A4582" s="11" t="s">
        <v>18360</v>
      </c>
      <c r="B4582" s="11" t="s">
        <v>18361</v>
      </c>
      <c r="C4582" s="11" t="s">
        <v>18362</v>
      </c>
      <c r="D4582" s="14" t="s">
        <v>18363</v>
      </c>
    </row>
    <row r="4583" spans="1:4" ht="15" customHeight="1" x14ac:dyDescent="0.4">
      <c r="A4583" s="11" t="s">
        <v>18364</v>
      </c>
      <c r="B4583" s="11" t="s">
        <v>18365</v>
      </c>
      <c r="C4583" s="11" t="s">
        <v>18366</v>
      </c>
      <c r="D4583" s="14" t="s">
        <v>18367</v>
      </c>
    </row>
    <row r="4584" spans="1:4" ht="15" customHeight="1" x14ac:dyDescent="0.4">
      <c r="A4584" s="11" t="s">
        <v>18368</v>
      </c>
      <c r="B4584" s="11" t="s">
        <v>18369</v>
      </c>
      <c r="C4584" s="11" t="s">
        <v>18370</v>
      </c>
      <c r="D4584" s="14" t="s">
        <v>18371</v>
      </c>
    </row>
    <row r="4585" spans="1:4" ht="15" customHeight="1" x14ac:dyDescent="0.4">
      <c r="A4585" s="11" t="s">
        <v>18372</v>
      </c>
      <c r="B4585" s="11" t="s">
        <v>18373</v>
      </c>
      <c r="C4585" s="11" t="s">
        <v>18374</v>
      </c>
      <c r="D4585" s="14" t="s">
        <v>18375</v>
      </c>
    </row>
    <row r="4586" spans="1:4" ht="15" customHeight="1" x14ac:dyDescent="0.4">
      <c r="A4586" s="11" t="s">
        <v>18376</v>
      </c>
      <c r="B4586" s="11" t="s">
        <v>18377</v>
      </c>
      <c r="C4586" s="11" t="s">
        <v>18378</v>
      </c>
      <c r="D4586" s="14" t="s">
        <v>18379</v>
      </c>
    </row>
    <row r="4587" spans="1:4" ht="15" customHeight="1" x14ac:dyDescent="0.4">
      <c r="A4587" s="11" t="s">
        <v>18380</v>
      </c>
      <c r="B4587" s="11" t="s">
        <v>18381</v>
      </c>
      <c r="C4587" s="11" t="s">
        <v>18382</v>
      </c>
      <c r="D4587" s="14" t="s">
        <v>18383</v>
      </c>
    </row>
    <row r="4588" spans="1:4" ht="15" customHeight="1" x14ac:dyDescent="0.4">
      <c r="A4588" s="11" t="s">
        <v>18384</v>
      </c>
      <c r="B4588" s="11" t="s">
        <v>18385</v>
      </c>
      <c r="C4588" s="11" t="s">
        <v>18386</v>
      </c>
      <c r="D4588" s="14" t="s">
        <v>18387</v>
      </c>
    </row>
    <row r="4589" spans="1:4" ht="15" customHeight="1" x14ac:dyDescent="0.4">
      <c r="A4589" s="11" t="s">
        <v>18388</v>
      </c>
      <c r="B4589" s="11" t="s">
        <v>18389</v>
      </c>
      <c r="C4589" s="11" t="s">
        <v>18390</v>
      </c>
      <c r="D4589" s="14" t="s">
        <v>18391</v>
      </c>
    </row>
    <row r="4590" spans="1:4" ht="15" customHeight="1" x14ac:dyDescent="0.4">
      <c r="A4590" s="11" t="s">
        <v>18392</v>
      </c>
      <c r="B4590" s="11" t="s">
        <v>18393</v>
      </c>
      <c r="C4590" s="11" t="s">
        <v>18394</v>
      </c>
      <c r="D4590" s="14" t="s">
        <v>18395</v>
      </c>
    </row>
    <row r="4591" spans="1:4" ht="15" customHeight="1" x14ac:dyDescent="0.4">
      <c r="A4591" s="11" t="s">
        <v>18396</v>
      </c>
      <c r="B4591" s="11" t="s">
        <v>18397</v>
      </c>
      <c r="C4591" s="11" t="s">
        <v>18398</v>
      </c>
      <c r="D4591" s="14" t="s">
        <v>18399</v>
      </c>
    </row>
    <row r="4592" spans="1:4" ht="15" customHeight="1" x14ac:dyDescent="0.4">
      <c r="A4592" s="11" t="s">
        <v>18400</v>
      </c>
      <c r="B4592" s="11" t="s">
        <v>18401</v>
      </c>
      <c r="C4592" s="11" t="s">
        <v>18402</v>
      </c>
      <c r="D4592" s="14" t="s">
        <v>18403</v>
      </c>
    </row>
    <row r="4593" spans="1:4" ht="15" customHeight="1" x14ac:dyDescent="0.4">
      <c r="A4593" s="11" t="s">
        <v>18404</v>
      </c>
      <c r="B4593" s="11" t="s">
        <v>18405</v>
      </c>
      <c r="C4593" s="11" t="s">
        <v>18406</v>
      </c>
      <c r="D4593" s="14" t="s">
        <v>18407</v>
      </c>
    </row>
    <row r="4594" spans="1:4" ht="15" customHeight="1" x14ac:dyDescent="0.4">
      <c r="A4594" s="11" t="s">
        <v>18408</v>
      </c>
      <c r="B4594" s="11" t="s">
        <v>18409</v>
      </c>
      <c r="C4594" s="11" t="s">
        <v>18410</v>
      </c>
      <c r="D4594" s="14" t="s">
        <v>18411</v>
      </c>
    </row>
    <row r="4595" spans="1:4" ht="15" customHeight="1" x14ac:dyDescent="0.4">
      <c r="A4595" s="11" t="s">
        <v>18412</v>
      </c>
      <c r="B4595" s="11" t="s">
        <v>18413</v>
      </c>
      <c r="C4595" s="11" t="s">
        <v>18414</v>
      </c>
      <c r="D4595" s="14" t="s">
        <v>18415</v>
      </c>
    </row>
    <row r="4596" spans="1:4" ht="15" customHeight="1" x14ac:dyDescent="0.4">
      <c r="A4596" s="11" t="s">
        <v>18416</v>
      </c>
      <c r="B4596" s="11" t="s">
        <v>18417</v>
      </c>
      <c r="C4596" s="11" t="s">
        <v>18418</v>
      </c>
      <c r="D4596" s="14" t="s">
        <v>18419</v>
      </c>
    </row>
    <row r="4597" spans="1:4" ht="15" customHeight="1" x14ac:dyDescent="0.4">
      <c r="A4597" s="11" t="s">
        <v>18420</v>
      </c>
      <c r="B4597" s="11" t="s">
        <v>18421</v>
      </c>
      <c r="C4597" s="11" t="s">
        <v>18422</v>
      </c>
      <c r="D4597" s="14" t="s">
        <v>18423</v>
      </c>
    </row>
    <row r="4598" spans="1:4" ht="15" customHeight="1" x14ac:dyDescent="0.4">
      <c r="A4598" s="11" t="s">
        <v>18424</v>
      </c>
      <c r="B4598" s="11" t="s">
        <v>18425</v>
      </c>
      <c r="C4598" s="11" t="s">
        <v>18426</v>
      </c>
      <c r="D4598" s="14" t="s">
        <v>18427</v>
      </c>
    </row>
    <row r="4599" spans="1:4" ht="15" customHeight="1" x14ac:dyDescent="0.4">
      <c r="A4599" s="11" t="s">
        <v>18428</v>
      </c>
      <c r="B4599" s="11" t="s">
        <v>18429</v>
      </c>
      <c r="C4599" s="11" t="s">
        <v>18430</v>
      </c>
      <c r="D4599" s="14" t="s">
        <v>18431</v>
      </c>
    </row>
    <row r="4600" spans="1:4" ht="15" customHeight="1" x14ac:dyDescent="0.4">
      <c r="A4600" s="11" t="s">
        <v>18432</v>
      </c>
      <c r="B4600" s="11" t="s">
        <v>18433</v>
      </c>
      <c r="C4600" s="11" t="s">
        <v>18434</v>
      </c>
      <c r="D4600" s="14" t="s">
        <v>18435</v>
      </c>
    </row>
    <row r="4601" spans="1:4" ht="15" customHeight="1" x14ac:dyDescent="0.4">
      <c r="A4601" s="11" t="s">
        <v>18436</v>
      </c>
      <c r="B4601" s="11" t="s">
        <v>18437</v>
      </c>
      <c r="C4601" s="11" t="s">
        <v>18438</v>
      </c>
      <c r="D4601" s="14" t="s">
        <v>18439</v>
      </c>
    </row>
    <row r="4602" spans="1:4" ht="15" customHeight="1" x14ac:dyDescent="0.4">
      <c r="A4602" s="11" t="s">
        <v>18440</v>
      </c>
      <c r="B4602" s="11" t="s">
        <v>18441</v>
      </c>
      <c r="C4602" s="11" t="s">
        <v>18442</v>
      </c>
      <c r="D4602" s="14" t="s">
        <v>18443</v>
      </c>
    </row>
    <row r="4603" spans="1:4" ht="15" customHeight="1" x14ac:dyDescent="0.4">
      <c r="A4603" s="11" t="s">
        <v>18444</v>
      </c>
      <c r="B4603" s="11" t="s">
        <v>18445</v>
      </c>
      <c r="C4603" s="11" t="s">
        <v>18446</v>
      </c>
      <c r="D4603" s="14" t="s">
        <v>18447</v>
      </c>
    </row>
    <row r="4604" spans="1:4" ht="15" customHeight="1" x14ac:dyDescent="0.4">
      <c r="A4604" s="11" t="s">
        <v>18448</v>
      </c>
      <c r="B4604" s="11" t="s">
        <v>18449</v>
      </c>
      <c r="C4604" s="11" t="s">
        <v>18450</v>
      </c>
      <c r="D4604" s="14" t="s">
        <v>18451</v>
      </c>
    </row>
    <row r="4605" spans="1:4" ht="15" customHeight="1" x14ac:dyDescent="0.4">
      <c r="A4605" s="11" t="s">
        <v>18452</v>
      </c>
      <c r="B4605" s="11" t="s">
        <v>18453</v>
      </c>
      <c r="C4605" s="11" t="s">
        <v>18454</v>
      </c>
      <c r="D4605" s="14" t="s">
        <v>18455</v>
      </c>
    </row>
    <row r="4606" spans="1:4" ht="15" customHeight="1" x14ac:dyDescent="0.4">
      <c r="A4606" s="11" t="s">
        <v>18456</v>
      </c>
      <c r="B4606" s="11" t="s">
        <v>18457</v>
      </c>
      <c r="C4606" s="11" t="s">
        <v>18458</v>
      </c>
      <c r="D4606" s="14" t="s">
        <v>18459</v>
      </c>
    </row>
    <row r="4607" spans="1:4" ht="15" customHeight="1" x14ac:dyDescent="0.4">
      <c r="A4607" s="11" t="s">
        <v>18460</v>
      </c>
      <c r="B4607" s="11" t="s">
        <v>18461</v>
      </c>
      <c r="C4607" s="11" t="s">
        <v>18462</v>
      </c>
      <c r="D4607" s="14" t="s">
        <v>18463</v>
      </c>
    </row>
    <row r="4608" spans="1:4" ht="15" customHeight="1" x14ac:dyDescent="0.4">
      <c r="A4608" s="11" t="s">
        <v>18464</v>
      </c>
      <c r="B4608" s="11" t="s">
        <v>18465</v>
      </c>
      <c r="C4608" s="11" t="s">
        <v>18466</v>
      </c>
      <c r="D4608" s="14" t="s">
        <v>18467</v>
      </c>
    </row>
    <row r="4609" spans="1:4" ht="15" customHeight="1" x14ac:dyDescent="0.4">
      <c r="A4609" s="11" t="s">
        <v>18468</v>
      </c>
      <c r="B4609" s="11" t="s">
        <v>18469</v>
      </c>
      <c r="C4609" s="11" t="s">
        <v>18470</v>
      </c>
      <c r="D4609" s="14" t="s">
        <v>18471</v>
      </c>
    </row>
    <row r="4610" spans="1:4" ht="15" customHeight="1" x14ac:dyDescent="0.4">
      <c r="A4610" s="11" t="s">
        <v>18472</v>
      </c>
      <c r="B4610" s="11" t="s">
        <v>18473</v>
      </c>
      <c r="C4610" s="11" t="s">
        <v>18474</v>
      </c>
      <c r="D4610" s="14" t="s">
        <v>18475</v>
      </c>
    </row>
    <row r="4611" spans="1:4" ht="15" customHeight="1" x14ac:dyDescent="0.4">
      <c r="A4611" s="11" t="s">
        <v>18476</v>
      </c>
      <c r="B4611" s="11" t="s">
        <v>18477</v>
      </c>
      <c r="C4611" s="11" t="s">
        <v>18478</v>
      </c>
      <c r="D4611" s="14" t="s">
        <v>18479</v>
      </c>
    </row>
    <row r="4612" spans="1:4" ht="15" customHeight="1" x14ac:dyDescent="0.4">
      <c r="A4612" s="11" t="s">
        <v>18480</v>
      </c>
      <c r="B4612" s="11" t="s">
        <v>18481</v>
      </c>
      <c r="C4612" s="11" t="s">
        <v>18482</v>
      </c>
      <c r="D4612" s="14" t="s">
        <v>18483</v>
      </c>
    </row>
    <row r="4613" spans="1:4" ht="15" customHeight="1" x14ac:dyDescent="0.4">
      <c r="A4613" s="11" t="s">
        <v>18484</v>
      </c>
      <c r="B4613" s="11" t="s">
        <v>18485</v>
      </c>
      <c r="C4613" s="11" t="s">
        <v>18486</v>
      </c>
      <c r="D4613" s="14" t="s">
        <v>18487</v>
      </c>
    </row>
    <row r="4614" spans="1:4" ht="15" customHeight="1" x14ac:dyDescent="0.4">
      <c r="A4614" s="11" t="s">
        <v>18488</v>
      </c>
      <c r="B4614" s="11" t="s">
        <v>18489</v>
      </c>
      <c r="C4614" s="11" t="s">
        <v>18490</v>
      </c>
      <c r="D4614" s="14" t="s">
        <v>18491</v>
      </c>
    </row>
    <row r="4615" spans="1:4" ht="15" customHeight="1" x14ac:dyDescent="0.4">
      <c r="A4615" s="11" t="s">
        <v>18492</v>
      </c>
      <c r="B4615" s="11" t="s">
        <v>18493</v>
      </c>
      <c r="C4615" s="11" t="s">
        <v>18494</v>
      </c>
      <c r="D4615" s="14" t="s">
        <v>18495</v>
      </c>
    </row>
    <row r="4616" spans="1:4" ht="15" customHeight="1" x14ac:dyDescent="0.4">
      <c r="A4616" s="11" t="s">
        <v>18496</v>
      </c>
      <c r="B4616" s="11" t="s">
        <v>18497</v>
      </c>
      <c r="C4616" s="11" t="s">
        <v>18498</v>
      </c>
      <c r="D4616" s="14" t="s">
        <v>18499</v>
      </c>
    </row>
    <row r="4617" spans="1:4" ht="15" customHeight="1" x14ac:dyDescent="0.4">
      <c r="A4617" s="11" t="s">
        <v>18500</v>
      </c>
      <c r="B4617" s="11" t="s">
        <v>18501</v>
      </c>
      <c r="C4617" s="11" t="s">
        <v>18502</v>
      </c>
      <c r="D4617" s="14" t="s">
        <v>18503</v>
      </c>
    </row>
    <row r="4618" spans="1:4" ht="15" customHeight="1" x14ac:dyDescent="0.4">
      <c r="A4618" s="11" t="s">
        <v>18504</v>
      </c>
      <c r="B4618" s="11" t="s">
        <v>18505</v>
      </c>
      <c r="C4618" s="11" t="s">
        <v>18506</v>
      </c>
      <c r="D4618" s="14" t="s">
        <v>18507</v>
      </c>
    </row>
    <row r="4619" spans="1:4" ht="15" customHeight="1" x14ac:dyDescent="0.4">
      <c r="A4619" s="11" t="s">
        <v>18508</v>
      </c>
      <c r="B4619" s="11" t="s">
        <v>18509</v>
      </c>
      <c r="C4619" s="11" t="s">
        <v>18510</v>
      </c>
      <c r="D4619" s="14" t="s">
        <v>18511</v>
      </c>
    </row>
    <row r="4620" spans="1:4" ht="15" customHeight="1" x14ac:dyDescent="0.4">
      <c r="A4620" s="11" t="s">
        <v>18512</v>
      </c>
      <c r="B4620" s="11" t="s">
        <v>18513</v>
      </c>
      <c r="C4620" s="11" t="s">
        <v>18514</v>
      </c>
      <c r="D4620" s="14" t="s">
        <v>18515</v>
      </c>
    </row>
    <row r="4621" spans="1:4" ht="15" customHeight="1" x14ac:dyDescent="0.4">
      <c r="A4621" s="11" t="s">
        <v>18516</v>
      </c>
      <c r="B4621" s="11" t="s">
        <v>18517</v>
      </c>
      <c r="C4621" s="11" t="s">
        <v>18518</v>
      </c>
      <c r="D4621" s="14" t="s">
        <v>18519</v>
      </c>
    </row>
    <row r="4622" spans="1:4" ht="15" customHeight="1" x14ac:dyDescent="0.4">
      <c r="A4622" s="11" t="s">
        <v>18520</v>
      </c>
      <c r="B4622" s="11" t="s">
        <v>18521</v>
      </c>
      <c r="C4622" s="11" t="s">
        <v>18522</v>
      </c>
      <c r="D4622" s="14" t="s">
        <v>18523</v>
      </c>
    </row>
    <row r="4623" spans="1:4" ht="15" customHeight="1" x14ac:dyDescent="0.4">
      <c r="A4623" s="11" t="s">
        <v>18524</v>
      </c>
      <c r="B4623" s="11" t="s">
        <v>18525</v>
      </c>
      <c r="C4623" s="11" t="s">
        <v>18526</v>
      </c>
      <c r="D4623" s="14" t="s">
        <v>18527</v>
      </c>
    </row>
    <row r="4624" spans="1:4" ht="15" customHeight="1" x14ac:dyDescent="0.4">
      <c r="A4624" s="11" t="s">
        <v>18528</v>
      </c>
      <c r="B4624" s="11" t="s">
        <v>18529</v>
      </c>
      <c r="C4624" s="11" t="s">
        <v>18530</v>
      </c>
      <c r="D4624" s="14" t="s">
        <v>18531</v>
      </c>
    </row>
    <row r="4625" spans="1:4" ht="15" customHeight="1" x14ac:dyDescent="0.4">
      <c r="A4625" s="11" t="s">
        <v>18532</v>
      </c>
      <c r="B4625" s="11" t="s">
        <v>18533</v>
      </c>
      <c r="C4625" s="11" t="s">
        <v>18534</v>
      </c>
      <c r="D4625" s="14" t="s">
        <v>18535</v>
      </c>
    </row>
    <row r="4626" spans="1:4" ht="15" customHeight="1" x14ac:dyDescent="0.4">
      <c r="A4626" s="11" t="s">
        <v>18536</v>
      </c>
      <c r="B4626" s="11" t="s">
        <v>18537</v>
      </c>
      <c r="C4626" s="11" t="s">
        <v>18538</v>
      </c>
      <c r="D4626" s="14" t="s">
        <v>18539</v>
      </c>
    </row>
    <row r="4627" spans="1:4" ht="15" customHeight="1" x14ac:dyDescent="0.4">
      <c r="A4627" s="11" t="s">
        <v>18540</v>
      </c>
      <c r="B4627" s="11" t="s">
        <v>18541</v>
      </c>
      <c r="C4627" s="11" t="s">
        <v>18542</v>
      </c>
      <c r="D4627" s="14" t="s">
        <v>18543</v>
      </c>
    </row>
    <row r="4628" spans="1:4" ht="15" customHeight="1" x14ac:dyDescent="0.4">
      <c r="A4628" s="11" t="s">
        <v>18544</v>
      </c>
      <c r="B4628" s="11" t="s">
        <v>18545</v>
      </c>
      <c r="C4628" s="11" t="s">
        <v>18546</v>
      </c>
      <c r="D4628" s="14" t="s">
        <v>18547</v>
      </c>
    </row>
    <row r="4629" spans="1:4" ht="15" customHeight="1" x14ac:dyDescent="0.4">
      <c r="A4629" s="11" t="s">
        <v>18548</v>
      </c>
      <c r="B4629" s="11" t="s">
        <v>18549</v>
      </c>
      <c r="C4629" s="11" t="s">
        <v>18550</v>
      </c>
      <c r="D4629" s="14" t="s">
        <v>18551</v>
      </c>
    </row>
    <row r="4630" spans="1:4" ht="15" customHeight="1" x14ac:dyDescent="0.4">
      <c r="A4630" s="11" t="s">
        <v>18552</v>
      </c>
      <c r="B4630" s="11" t="s">
        <v>18553</v>
      </c>
      <c r="C4630" s="11" t="s">
        <v>18554</v>
      </c>
      <c r="D4630" s="14" t="s">
        <v>18555</v>
      </c>
    </row>
    <row r="4631" spans="1:4" ht="15" customHeight="1" x14ac:dyDescent="0.4">
      <c r="A4631" s="11" t="s">
        <v>18556</v>
      </c>
      <c r="B4631" s="11" t="s">
        <v>18557</v>
      </c>
      <c r="C4631" s="11" t="s">
        <v>18558</v>
      </c>
      <c r="D4631" s="14" t="s">
        <v>18559</v>
      </c>
    </row>
    <row r="4632" spans="1:4" ht="15" customHeight="1" x14ac:dyDescent="0.4">
      <c r="A4632" s="11" t="s">
        <v>18560</v>
      </c>
      <c r="B4632" s="11" t="s">
        <v>18561</v>
      </c>
      <c r="C4632" s="11" t="s">
        <v>18562</v>
      </c>
      <c r="D4632" s="14" t="s">
        <v>18563</v>
      </c>
    </row>
    <row r="4633" spans="1:4" ht="15" customHeight="1" x14ac:dyDescent="0.4">
      <c r="A4633" s="11" t="s">
        <v>18564</v>
      </c>
      <c r="B4633" s="11" t="s">
        <v>18565</v>
      </c>
      <c r="C4633" s="11" t="s">
        <v>18566</v>
      </c>
      <c r="D4633" s="14" t="s">
        <v>18567</v>
      </c>
    </row>
    <row r="4634" spans="1:4" ht="15" customHeight="1" x14ac:dyDescent="0.4">
      <c r="A4634" s="11" t="s">
        <v>18568</v>
      </c>
      <c r="B4634" s="11" t="s">
        <v>18569</v>
      </c>
      <c r="C4634" s="11" t="s">
        <v>18570</v>
      </c>
      <c r="D4634" s="14" t="s">
        <v>18571</v>
      </c>
    </row>
    <row r="4635" spans="1:4" ht="15" customHeight="1" x14ac:dyDescent="0.4">
      <c r="A4635" s="11" t="s">
        <v>18572</v>
      </c>
      <c r="B4635" s="11" t="s">
        <v>18573</v>
      </c>
      <c r="C4635" s="11" t="s">
        <v>18574</v>
      </c>
      <c r="D4635" s="14" t="s">
        <v>18575</v>
      </c>
    </row>
    <row r="4636" spans="1:4" ht="15" customHeight="1" x14ac:dyDescent="0.4">
      <c r="A4636" s="11" t="s">
        <v>18576</v>
      </c>
      <c r="B4636" s="11" t="s">
        <v>18577</v>
      </c>
      <c r="C4636" s="11" t="s">
        <v>18578</v>
      </c>
      <c r="D4636" s="14" t="s">
        <v>18579</v>
      </c>
    </row>
    <row r="4637" spans="1:4" ht="15" customHeight="1" x14ac:dyDescent="0.4">
      <c r="A4637" s="11" t="s">
        <v>18580</v>
      </c>
      <c r="B4637" s="11" t="s">
        <v>18581</v>
      </c>
      <c r="C4637" s="11" t="s">
        <v>18582</v>
      </c>
      <c r="D4637" s="14" t="s">
        <v>18583</v>
      </c>
    </row>
    <row r="4638" spans="1:4" ht="15" customHeight="1" x14ac:dyDescent="0.4">
      <c r="A4638" s="11" t="s">
        <v>18584</v>
      </c>
      <c r="B4638" s="11" t="s">
        <v>18585</v>
      </c>
      <c r="C4638" s="11" t="s">
        <v>18586</v>
      </c>
      <c r="D4638" s="14" t="s">
        <v>18587</v>
      </c>
    </row>
    <row r="4639" spans="1:4" ht="15" customHeight="1" x14ac:dyDescent="0.4">
      <c r="A4639" s="11" t="s">
        <v>18588</v>
      </c>
      <c r="B4639" s="11" t="s">
        <v>18589</v>
      </c>
      <c r="C4639" s="11" t="s">
        <v>18590</v>
      </c>
      <c r="D4639" s="14" t="s">
        <v>18591</v>
      </c>
    </row>
    <row r="4640" spans="1:4" ht="15" customHeight="1" x14ac:dyDescent="0.4">
      <c r="A4640" s="11" t="s">
        <v>18592</v>
      </c>
      <c r="B4640" s="11" t="s">
        <v>18593</v>
      </c>
      <c r="C4640" s="11" t="s">
        <v>18594</v>
      </c>
      <c r="D4640" s="14" t="s">
        <v>18595</v>
      </c>
    </row>
    <row r="4641" spans="1:4" ht="15" customHeight="1" x14ac:dyDescent="0.4">
      <c r="A4641" s="11" t="s">
        <v>18596</v>
      </c>
      <c r="B4641" s="11" t="s">
        <v>18597</v>
      </c>
      <c r="C4641" s="11" t="s">
        <v>18598</v>
      </c>
      <c r="D4641" s="14" t="s">
        <v>18599</v>
      </c>
    </row>
    <row r="4642" spans="1:4" ht="15" customHeight="1" x14ac:dyDescent="0.4">
      <c r="A4642" s="11" t="s">
        <v>18600</v>
      </c>
      <c r="B4642" s="11" t="s">
        <v>18601</v>
      </c>
      <c r="C4642" s="11" t="s">
        <v>18602</v>
      </c>
      <c r="D4642" s="14" t="s">
        <v>18603</v>
      </c>
    </row>
    <row r="4643" spans="1:4" ht="15" customHeight="1" x14ac:dyDescent="0.4">
      <c r="A4643" s="11" t="s">
        <v>18604</v>
      </c>
      <c r="B4643" s="11" t="s">
        <v>18605</v>
      </c>
      <c r="C4643" s="11" t="s">
        <v>18606</v>
      </c>
      <c r="D4643" s="14" t="s">
        <v>18607</v>
      </c>
    </row>
    <row r="4644" spans="1:4" ht="15" customHeight="1" x14ac:dyDescent="0.4">
      <c r="A4644" s="11" t="s">
        <v>18608</v>
      </c>
      <c r="B4644" s="11" t="s">
        <v>18609</v>
      </c>
      <c r="C4644" s="11" t="s">
        <v>18610</v>
      </c>
      <c r="D4644" s="14" t="s">
        <v>18611</v>
      </c>
    </row>
    <row r="4645" spans="1:4" ht="15" customHeight="1" x14ac:dyDescent="0.4">
      <c r="A4645" s="11" t="s">
        <v>18612</v>
      </c>
      <c r="B4645" s="11" t="s">
        <v>18613</v>
      </c>
      <c r="C4645" s="11" t="s">
        <v>18614</v>
      </c>
      <c r="D4645" s="14" t="s">
        <v>18615</v>
      </c>
    </row>
    <row r="4646" spans="1:4" ht="15" customHeight="1" x14ac:dyDescent="0.4">
      <c r="A4646" s="11" t="s">
        <v>18616</v>
      </c>
      <c r="B4646" s="11" t="s">
        <v>18617</v>
      </c>
      <c r="C4646" s="11" t="s">
        <v>18618</v>
      </c>
      <c r="D4646" s="14" t="s">
        <v>18619</v>
      </c>
    </row>
    <row r="4647" spans="1:4" ht="15" customHeight="1" x14ac:dyDescent="0.4">
      <c r="A4647" s="11" t="s">
        <v>18620</v>
      </c>
      <c r="B4647" s="11" t="s">
        <v>18621</v>
      </c>
      <c r="C4647" s="11" t="s">
        <v>18622</v>
      </c>
      <c r="D4647" s="14" t="s">
        <v>18623</v>
      </c>
    </row>
    <row r="4648" spans="1:4" ht="15" customHeight="1" x14ac:dyDescent="0.4">
      <c r="A4648" s="11" t="s">
        <v>18624</v>
      </c>
      <c r="B4648" s="11" t="s">
        <v>18625</v>
      </c>
      <c r="C4648" s="11" t="s">
        <v>18626</v>
      </c>
      <c r="D4648" s="14" t="s">
        <v>18627</v>
      </c>
    </row>
    <row r="4649" spans="1:4" ht="15" customHeight="1" x14ac:dyDescent="0.4">
      <c r="A4649" s="11" t="s">
        <v>18628</v>
      </c>
      <c r="B4649" s="11" t="s">
        <v>18629</v>
      </c>
      <c r="C4649" s="11" t="s">
        <v>18630</v>
      </c>
      <c r="D4649" s="14" t="s">
        <v>18631</v>
      </c>
    </row>
    <row r="4650" spans="1:4" ht="15" customHeight="1" x14ac:dyDescent="0.4">
      <c r="A4650" s="11" t="s">
        <v>18632</v>
      </c>
      <c r="B4650" s="11" t="s">
        <v>18633</v>
      </c>
      <c r="C4650" s="11" t="s">
        <v>18634</v>
      </c>
      <c r="D4650" s="14" t="s">
        <v>18635</v>
      </c>
    </row>
    <row r="4651" spans="1:4" ht="15" customHeight="1" x14ac:dyDescent="0.4">
      <c r="A4651" s="11" t="s">
        <v>18636</v>
      </c>
      <c r="B4651" s="11" t="s">
        <v>18637</v>
      </c>
      <c r="C4651" s="11" t="s">
        <v>18638</v>
      </c>
      <c r="D4651" s="14" t="s">
        <v>18639</v>
      </c>
    </row>
    <row r="4652" spans="1:4" ht="15" customHeight="1" x14ac:dyDescent="0.4">
      <c r="A4652" s="11" t="s">
        <v>18640</v>
      </c>
      <c r="B4652" s="11" t="s">
        <v>18641</v>
      </c>
      <c r="C4652" s="11" t="s">
        <v>18642</v>
      </c>
      <c r="D4652" s="14" t="s">
        <v>18643</v>
      </c>
    </row>
    <row r="4653" spans="1:4" ht="15" customHeight="1" x14ac:dyDescent="0.4">
      <c r="A4653" s="11" t="s">
        <v>18644</v>
      </c>
      <c r="B4653" s="11" t="s">
        <v>18645</v>
      </c>
      <c r="C4653" s="11" t="s">
        <v>18646</v>
      </c>
      <c r="D4653" s="14" t="s">
        <v>18643</v>
      </c>
    </row>
    <row r="4654" spans="1:4" ht="15" customHeight="1" x14ac:dyDescent="0.4">
      <c r="A4654" s="11" t="s">
        <v>18647</v>
      </c>
      <c r="B4654" s="11" t="s">
        <v>18648</v>
      </c>
      <c r="C4654" s="11" t="s">
        <v>18649</v>
      </c>
      <c r="D4654" s="14" t="s">
        <v>18650</v>
      </c>
    </row>
    <row r="4655" spans="1:4" ht="15" customHeight="1" x14ac:dyDescent="0.4">
      <c r="A4655" s="11" t="s">
        <v>18651</v>
      </c>
      <c r="B4655" s="11" t="s">
        <v>18652</v>
      </c>
      <c r="C4655" s="11" t="s">
        <v>18653</v>
      </c>
      <c r="D4655" s="14" t="s">
        <v>18654</v>
      </c>
    </row>
    <row r="4656" spans="1:4" ht="15" customHeight="1" x14ac:dyDescent="0.4">
      <c r="A4656" s="11" t="s">
        <v>18655</v>
      </c>
      <c r="B4656" s="11" t="s">
        <v>18656</v>
      </c>
      <c r="C4656" s="11" t="s">
        <v>18657</v>
      </c>
      <c r="D4656" s="14" t="s">
        <v>18658</v>
      </c>
    </row>
    <row r="4657" spans="1:4" ht="15" customHeight="1" x14ac:dyDescent="0.4">
      <c r="A4657" s="11" t="s">
        <v>18659</v>
      </c>
      <c r="B4657" s="11" t="s">
        <v>18660</v>
      </c>
      <c r="C4657" s="11" t="s">
        <v>18661</v>
      </c>
      <c r="D4657" s="14" t="s">
        <v>18662</v>
      </c>
    </row>
    <row r="4658" spans="1:4" ht="15" customHeight="1" x14ac:dyDescent="0.4">
      <c r="A4658" s="11" t="s">
        <v>18663</v>
      </c>
      <c r="B4658" s="11" t="s">
        <v>18664</v>
      </c>
      <c r="C4658" s="11" t="s">
        <v>18665</v>
      </c>
      <c r="D4658" s="14" t="s">
        <v>18666</v>
      </c>
    </row>
    <row r="4659" spans="1:4" ht="15" customHeight="1" x14ac:dyDescent="0.4">
      <c r="A4659" s="11" t="s">
        <v>18667</v>
      </c>
      <c r="B4659" s="11" t="s">
        <v>18668</v>
      </c>
      <c r="C4659" s="11" t="s">
        <v>18669</v>
      </c>
      <c r="D4659" s="14" t="s">
        <v>18670</v>
      </c>
    </row>
    <row r="4660" spans="1:4" ht="15" customHeight="1" x14ac:dyDescent="0.4">
      <c r="A4660" s="11" t="s">
        <v>18671</v>
      </c>
      <c r="B4660" s="11" t="s">
        <v>18672</v>
      </c>
      <c r="C4660" s="11" t="s">
        <v>18673</v>
      </c>
      <c r="D4660" s="14" t="s">
        <v>18674</v>
      </c>
    </row>
    <row r="4661" spans="1:4" ht="15" customHeight="1" x14ac:dyDescent="0.4">
      <c r="A4661" s="11" t="s">
        <v>18675</v>
      </c>
      <c r="B4661" s="11" t="s">
        <v>18676</v>
      </c>
      <c r="C4661" s="11" t="s">
        <v>18677</v>
      </c>
      <c r="D4661" s="14" t="s">
        <v>18678</v>
      </c>
    </row>
    <row r="4662" spans="1:4" ht="15" customHeight="1" x14ac:dyDescent="0.4">
      <c r="A4662" s="11" t="s">
        <v>18679</v>
      </c>
      <c r="B4662" s="11" t="s">
        <v>18680</v>
      </c>
      <c r="C4662" s="11" t="s">
        <v>18681</v>
      </c>
      <c r="D4662" s="14" t="s">
        <v>18682</v>
      </c>
    </row>
    <row r="4663" spans="1:4" ht="15" customHeight="1" x14ac:dyDescent="0.4">
      <c r="A4663" s="11" t="s">
        <v>18683</v>
      </c>
      <c r="B4663" s="11" t="s">
        <v>18684</v>
      </c>
      <c r="C4663" s="11" t="s">
        <v>18685</v>
      </c>
      <c r="D4663" s="14" t="s">
        <v>18686</v>
      </c>
    </row>
    <row r="4664" spans="1:4" ht="15" customHeight="1" x14ac:dyDescent="0.4">
      <c r="A4664" s="11" t="s">
        <v>18687</v>
      </c>
      <c r="B4664" s="11" t="s">
        <v>18688</v>
      </c>
      <c r="C4664" s="11" t="s">
        <v>18689</v>
      </c>
      <c r="D4664" s="14" t="s">
        <v>18690</v>
      </c>
    </row>
    <row r="4665" spans="1:4" ht="15" customHeight="1" x14ac:dyDescent="0.4">
      <c r="A4665" s="11" t="s">
        <v>18691</v>
      </c>
      <c r="B4665" s="11" t="s">
        <v>18692</v>
      </c>
      <c r="C4665" s="11" t="s">
        <v>18693</v>
      </c>
      <c r="D4665" s="14" t="s">
        <v>18694</v>
      </c>
    </row>
    <row r="4666" spans="1:4" ht="15" customHeight="1" x14ac:dyDescent="0.4">
      <c r="A4666" s="11" t="s">
        <v>18695</v>
      </c>
      <c r="B4666" s="11" t="s">
        <v>18696</v>
      </c>
      <c r="C4666" s="11" t="s">
        <v>18697</v>
      </c>
      <c r="D4666" s="14" t="s">
        <v>18698</v>
      </c>
    </row>
    <row r="4667" spans="1:4" ht="15" customHeight="1" x14ac:dyDescent="0.4">
      <c r="A4667" s="11" t="s">
        <v>18699</v>
      </c>
      <c r="B4667" s="11" t="s">
        <v>18700</v>
      </c>
      <c r="C4667" s="11" t="s">
        <v>18701</v>
      </c>
      <c r="D4667" s="14" t="s">
        <v>18702</v>
      </c>
    </row>
    <row r="4668" spans="1:4" ht="15" customHeight="1" x14ac:dyDescent="0.4">
      <c r="A4668" s="11" t="s">
        <v>18703</v>
      </c>
      <c r="B4668" s="11" t="s">
        <v>18704</v>
      </c>
      <c r="C4668" s="11" t="s">
        <v>18705</v>
      </c>
      <c r="D4668" s="14" t="s">
        <v>18706</v>
      </c>
    </row>
    <row r="4669" spans="1:4" ht="15" customHeight="1" x14ac:dyDescent="0.4">
      <c r="A4669" s="11" t="s">
        <v>18707</v>
      </c>
      <c r="B4669" s="11" t="s">
        <v>18708</v>
      </c>
      <c r="C4669" s="11" t="s">
        <v>18709</v>
      </c>
      <c r="D4669" s="14" t="s">
        <v>18710</v>
      </c>
    </row>
    <row r="4670" spans="1:4" ht="15" customHeight="1" x14ac:dyDescent="0.4">
      <c r="A4670" s="11" t="s">
        <v>18711</v>
      </c>
      <c r="B4670" s="11" t="s">
        <v>18712</v>
      </c>
      <c r="C4670" s="11" t="s">
        <v>18713</v>
      </c>
      <c r="D4670" s="14" t="s">
        <v>18714</v>
      </c>
    </row>
    <row r="4671" spans="1:4" ht="15" customHeight="1" x14ac:dyDescent="0.4">
      <c r="A4671" s="11" t="s">
        <v>18715</v>
      </c>
      <c r="B4671" s="11" t="s">
        <v>18716</v>
      </c>
      <c r="C4671" s="11" t="s">
        <v>18717</v>
      </c>
      <c r="D4671" s="14" t="s">
        <v>18718</v>
      </c>
    </row>
    <row r="4672" spans="1:4" ht="15" customHeight="1" x14ac:dyDescent="0.4">
      <c r="A4672" s="11" t="s">
        <v>18719</v>
      </c>
      <c r="B4672" s="11" t="s">
        <v>18720</v>
      </c>
      <c r="C4672" s="11" t="s">
        <v>18721</v>
      </c>
      <c r="D4672" s="14" t="s">
        <v>18722</v>
      </c>
    </row>
    <row r="4673" spans="1:4" ht="15" customHeight="1" x14ac:dyDescent="0.4">
      <c r="A4673" s="11" t="s">
        <v>18723</v>
      </c>
      <c r="B4673" s="11" t="s">
        <v>18724</v>
      </c>
      <c r="C4673" s="11" t="s">
        <v>18725</v>
      </c>
      <c r="D4673" s="14" t="s">
        <v>18726</v>
      </c>
    </row>
    <row r="4674" spans="1:4" ht="15" customHeight="1" x14ac:dyDescent="0.4">
      <c r="A4674" s="11" t="s">
        <v>18727</v>
      </c>
      <c r="B4674" s="11" t="s">
        <v>18728</v>
      </c>
      <c r="C4674" s="11" t="s">
        <v>18729</v>
      </c>
      <c r="D4674" s="14" t="s">
        <v>18730</v>
      </c>
    </row>
    <row r="4675" spans="1:4" ht="15" customHeight="1" x14ac:dyDescent="0.4">
      <c r="A4675" s="11" t="s">
        <v>18731</v>
      </c>
      <c r="B4675" s="11" t="s">
        <v>18732</v>
      </c>
      <c r="C4675" s="11" t="s">
        <v>18733</v>
      </c>
      <c r="D4675" s="14" t="s">
        <v>18734</v>
      </c>
    </row>
    <row r="4676" spans="1:4" ht="15" customHeight="1" x14ac:dyDescent="0.4">
      <c r="A4676" s="11" t="s">
        <v>18735</v>
      </c>
      <c r="B4676" s="11" t="s">
        <v>18736</v>
      </c>
      <c r="C4676" s="11" t="s">
        <v>18737</v>
      </c>
      <c r="D4676" s="14" t="s">
        <v>18738</v>
      </c>
    </row>
    <row r="4677" spans="1:4" ht="15" customHeight="1" x14ac:dyDescent="0.4">
      <c r="A4677" s="11" t="s">
        <v>18739</v>
      </c>
      <c r="B4677" s="11" t="s">
        <v>18740</v>
      </c>
      <c r="C4677" s="11" t="s">
        <v>18741</v>
      </c>
      <c r="D4677" s="14" t="s">
        <v>18742</v>
      </c>
    </row>
    <row r="4678" spans="1:4" ht="15" customHeight="1" x14ac:dyDescent="0.4">
      <c r="A4678" s="11" t="s">
        <v>18743</v>
      </c>
      <c r="B4678" s="11" t="s">
        <v>18744</v>
      </c>
      <c r="C4678" s="11" t="s">
        <v>18745</v>
      </c>
      <c r="D4678" s="14" t="s">
        <v>18746</v>
      </c>
    </row>
    <row r="4679" spans="1:4" ht="15" customHeight="1" x14ac:dyDescent="0.4">
      <c r="A4679" s="11" t="s">
        <v>18747</v>
      </c>
      <c r="B4679" s="11" t="s">
        <v>18748</v>
      </c>
      <c r="C4679" s="11" t="s">
        <v>18749</v>
      </c>
      <c r="D4679" s="14" t="s">
        <v>18750</v>
      </c>
    </row>
    <row r="4680" spans="1:4" ht="15" customHeight="1" x14ac:dyDescent="0.4">
      <c r="A4680" s="11" t="s">
        <v>18751</v>
      </c>
      <c r="B4680" s="11" t="s">
        <v>18752</v>
      </c>
      <c r="C4680" s="11" t="s">
        <v>18753</v>
      </c>
      <c r="D4680" s="14" t="s">
        <v>18754</v>
      </c>
    </row>
    <row r="4681" spans="1:4" ht="15" customHeight="1" x14ac:dyDescent="0.4">
      <c r="A4681" s="11" t="s">
        <v>18755</v>
      </c>
      <c r="B4681" s="11" t="s">
        <v>18756</v>
      </c>
      <c r="C4681" s="11" t="s">
        <v>18757</v>
      </c>
      <c r="D4681" s="14" t="s">
        <v>18758</v>
      </c>
    </row>
    <row r="4682" spans="1:4" ht="15" customHeight="1" x14ac:dyDescent="0.4">
      <c r="A4682" s="11" t="s">
        <v>18759</v>
      </c>
      <c r="B4682" s="11" t="s">
        <v>18760</v>
      </c>
      <c r="C4682" s="11" t="s">
        <v>18761</v>
      </c>
      <c r="D4682" s="14" t="s">
        <v>18762</v>
      </c>
    </row>
    <row r="4683" spans="1:4" ht="15" customHeight="1" x14ac:dyDescent="0.4">
      <c r="A4683" s="11" t="s">
        <v>18763</v>
      </c>
      <c r="B4683" s="11" t="s">
        <v>18764</v>
      </c>
      <c r="C4683" s="11" t="s">
        <v>18765</v>
      </c>
      <c r="D4683" s="14" t="s">
        <v>18766</v>
      </c>
    </row>
    <row r="4684" spans="1:4" ht="15" customHeight="1" x14ac:dyDescent="0.4">
      <c r="A4684" s="11" t="s">
        <v>18767</v>
      </c>
      <c r="B4684" s="11" t="s">
        <v>18768</v>
      </c>
      <c r="C4684" s="11" t="s">
        <v>18769</v>
      </c>
      <c r="D4684" s="14" t="s">
        <v>18770</v>
      </c>
    </row>
    <row r="4685" spans="1:4" ht="15" customHeight="1" x14ac:dyDescent="0.4">
      <c r="A4685" s="11" t="s">
        <v>18771</v>
      </c>
      <c r="B4685" s="11" t="s">
        <v>18772</v>
      </c>
      <c r="C4685" s="11" t="s">
        <v>18773</v>
      </c>
      <c r="D4685" s="14" t="s">
        <v>18774</v>
      </c>
    </row>
    <row r="4686" spans="1:4" ht="15" customHeight="1" x14ac:dyDescent="0.4">
      <c r="A4686" s="11" t="s">
        <v>18775</v>
      </c>
      <c r="B4686" s="11" t="s">
        <v>18776</v>
      </c>
      <c r="C4686" s="11" t="s">
        <v>18777</v>
      </c>
      <c r="D4686" s="14" t="s">
        <v>18778</v>
      </c>
    </row>
    <row r="4687" spans="1:4" ht="15" customHeight="1" x14ac:dyDescent="0.4">
      <c r="A4687" s="11" t="s">
        <v>18779</v>
      </c>
      <c r="B4687" s="11" t="s">
        <v>18780</v>
      </c>
      <c r="C4687" s="11" t="s">
        <v>18781</v>
      </c>
      <c r="D4687" s="14" t="s">
        <v>18782</v>
      </c>
    </row>
    <row r="4688" spans="1:4" ht="15" customHeight="1" x14ac:dyDescent="0.4">
      <c r="A4688" s="11" t="s">
        <v>18783</v>
      </c>
      <c r="B4688" s="11" t="s">
        <v>18784</v>
      </c>
      <c r="C4688" s="11" t="s">
        <v>18785</v>
      </c>
      <c r="D4688" s="14" t="s">
        <v>18786</v>
      </c>
    </row>
    <row r="4689" spans="1:4" ht="15" customHeight="1" x14ac:dyDescent="0.4">
      <c r="A4689" s="11" t="s">
        <v>18787</v>
      </c>
      <c r="B4689" s="11" t="s">
        <v>18788</v>
      </c>
      <c r="C4689" s="11" t="s">
        <v>18789</v>
      </c>
      <c r="D4689" s="14" t="s">
        <v>18786</v>
      </c>
    </row>
    <row r="4690" spans="1:4" ht="15" customHeight="1" x14ac:dyDescent="0.4">
      <c r="A4690" s="11" t="s">
        <v>18790</v>
      </c>
      <c r="B4690" s="11" t="s">
        <v>18791</v>
      </c>
      <c r="C4690" s="11" t="s">
        <v>18792</v>
      </c>
      <c r="D4690" s="14" t="s">
        <v>18793</v>
      </c>
    </row>
    <row r="4691" spans="1:4" ht="15" customHeight="1" x14ac:dyDescent="0.4">
      <c r="A4691" s="11" t="s">
        <v>18794</v>
      </c>
      <c r="B4691" s="11" t="s">
        <v>18795</v>
      </c>
      <c r="C4691" s="11" t="s">
        <v>18796</v>
      </c>
      <c r="D4691" s="14" t="s">
        <v>18797</v>
      </c>
    </row>
    <row r="4692" spans="1:4" ht="15" customHeight="1" x14ac:dyDescent="0.4">
      <c r="A4692" s="11" t="s">
        <v>18798</v>
      </c>
      <c r="B4692" s="11" t="s">
        <v>18799</v>
      </c>
      <c r="C4692" s="11" t="s">
        <v>18800</v>
      </c>
      <c r="D4692" s="14" t="s">
        <v>18801</v>
      </c>
    </row>
    <row r="4693" spans="1:4" ht="15" customHeight="1" x14ac:dyDescent="0.4">
      <c r="A4693" s="11" t="s">
        <v>18802</v>
      </c>
      <c r="B4693" s="11" t="s">
        <v>18803</v>
      </c>
      <c r="C4693" s="11" t="s">
        <v>18804</v>
      </c>
      <c r="D4693" s="14" t="s">
        <v>18805</v>
      </c>
    </row>
    <row r="4694" spans="1:4" ht="15" customHeight="1" x14ac:dyDescent="0.4">
      <c r="A4694" s="11" t="s">
        <v>18806</v>
      </c>
      <c r="B4694" s="11" t="s">
        <v>18807</v>
      </c>
      <c r="C4694" s="11" t="s">
        <v>18808</v>
      </c>
      <c r="D4694" s="14" t="s">
        <v>18809</v>
      </c>
    </row>
    <row r="4695" spans="1:4" ht="15" customHeight="1" x14ac:dyDescent="0.4">
      <c r="A4695" s="11" t="s">
        <v>18810</v>
      </c>
      <c r="B4695" s="11" t="s">
        <v>18811</v>
      </c>
      <c r="C4695" s="11" t="s">
        <v>18812</v>
      </c>
      <c r="D4695" s="14" t="s">
        <v>18813</v>
      </c>
    </row>
    <row r="4696" spans="1:4" ht="15" customHeight="1" x14ac:dyDescent="0.4">
      <c r="A4696" s="11" t="s">
        <v>18814</v>
      </c>
      <c r="B4696" s="11" t="s">
        <v>18815</v>
      </c>
      <c r="C4696" s="11" t="s">
        <v>18816</v>
      </c>
      <c r="D4696" s="14" t="s">
        <v>18817</v>
      </c>
    </row>
    <row r="4697" spans="1:4" ht="15" customHeight="1" x14ac:dyDescent="0.4">
      <c r="A4697" s="11" t="s">
        <v>18818</v>
      </c>
      <c r="B4697" s="11" t="s">
        <v>18819</v>
      </c>
      <c r="C4697" s="11" t="s">
        <v>18820</v>
      </c>
      <c r="D4697" s="14" t="s">
        <v>18821</v>
      </c>
    </row>
    <row r="4698" spans="1:4" ht="15" customHeight="1" x14ac:dyDescent="0.4">
      <c r="A4698" s="11" t="s">
        <v>18822</v>
      </c>
      <c r="B4698" s="11" t="s">
        <v>18823</v>
      </c>
      <c r="C4698" s="11" t="s">
        <v>18824</v>
      </c>
      <c r="D4698" s="14" t="s">
        <v>18825</v>
      </c>
    </row>
    <row r="4699" spans="1:4" ht="15" customHeight="1" x14ac:dyDescent="0.4">
      <c r="A4699" s="11" t="s">
        <v>18826</v>
      </c>
      <c r="B4699" s="11" t="s">
        <v>18827</v>
      </c>
      <c r="C4699" s="11" t="s">
        <v>18828</v>
      </c>
      <c r="D4699" s="14" t="s">
        <v>18829</v>
      </c>
    </row>
    <row r="4700" spans="1:4" ht="15" customHeight="1" x14ac:dyDescent="0.4">
      <c r="A4700" s="11" t="s">
        <v>18830</v>
      </c>
      <c r="B4700" s="11" t="s">
        <v>18831</v>
      </c>
      <c r="C4700" s="11" t="s">
        <v>105</v>
      </c>
      <c r="D4700" s="14" t="s">
        <v>18832</v>
      </c>
    </row>
    <row r="4701" spans="1:4" ht="15" customHeight="1" x14ac:dyDescent="0.4">
      <c r="A4701" s="11" t="s">
        <v>18833</v>
      </c>
      <c r="B4701" s="11" t="s">
        <v>18834</v>
      </c>
      <c r="C4701" s="11" t="s">
        <v>18835</v>
      </c>
      <c r="D4701" s="14" t="s">
        <v>18836</v>
      </c>
    </row>
    <row r="4702" spans="1:4" ht="15" customHeight="1" x14ac:dyDescent="0.4">
      <c r="A4702" s="11" t="s">
        <v>18837</v>
      </c>
      <c r="B4702" s="11" t="s">
        <v>18838</v>
      </c>
      <c r="C4702" s="11" t="s">
        <v>18839</v>
      </c>
      <c r="D4702" s="14" t="s">
        <v>18840</v>
      </c>
    </row>
    <row r="4703" spans="1:4" ht="15" customHeight="1" x14ac:dyDescent="0.4">
      <c r="A4703" s="11" t="s">
        <v>18841</v>
      </c>
      <c r="B4703" s="11" t="s">
        <v>18842</v>
      </c>
      <c r="C4703" s="11" t="s">
        <v>18843</v>
      </c>
      <c r="D4703" s="14" t="s">
        <v>18844</v>
      </c>
    </row>
    <row r="4704" spans="1:4" ht="15" customHeight="1" x14ac:dyDescent="0.4">
      <c r="A4704" s="11" t="s">
        <v>18845</v>
      </c>
      <c r="B4704" s="11" t="s">
        <v>18846</v>
      </c>
      <c r="C4704" s="11" t="s">
        <v>18847</v>
      </c>
      <c r="D4704" s="14" t="s">
        <v>18848</v>
      </c>
    </row>
    <row r="4705" spans="1:4" ht="15" customHeight="1" x14ac:dyDescent="0.4">
      <c r="A4705" s="11" t="s">
        <v>18849</v>
      </c>
      <c r="B4705" s="11" t="s">
        <v>18850</v>
      </c>
      <c r="C4705" s="11" t="s">
        <v>18851</v>
      </c>
      <c r="D4705" s="14" t="s">
        <v>18852</v>
      </c>
    </row>
    <row r="4706" spans="1:4" ht="15" customHeight="1" x14ac:dyDescent="0.4">
      <c r="A4706" s="11" t="s">
        <v>18853</v>
      </c>
      <c r="B4706" s="11" t="s">
        <v>18854</v>
      </c>
      <c r="C4706" s="11" t="s">
        <v>18855</v>
      </c>
      <c r="D4706" s="14" t="s">
        <v>18856</v>
      </c>
    </row>
    <row r="4707" spans="1:4" ht="15" customHeight="1" x14ac:dyDescent="0.4">
      <c r="A4707" s="11" t="s">
        <v>18857</v>
      </c>
      <c r="B4707" s="11" t="s">
        <v>18858</v>
      </c>
      <c r="C4707" s="11" t="s">
        <v>18859</v>
      </c>
      <c r="D4707" s="14" t="s">
        <v>18860</v>
      </c>
    </row>
    <row r="4708" spans="1:4" ht="15" customHeight="1" x14ac:dyDescent="0.4">
      <c r="A4708" s="11" t="s">
        <v>18861</v>
      </c>
      <c r="B4708" s="11" t="s">
        <v>18862</v>
      </c>
      <c r="C4708" s="11" t="s">
        <v>18863</v>
      </c>
      <c r="D4708" s="14" t="s">
        <v>18864</v>
      </c>
    </row>
    <row r="4709" spans="1:4" ht="15" customHeight="1" x14ac:dyDescent="0.4">
      <c r="A4709" s="11" t="s">
        <v>18865</v>
      </c>
      <c r="B4709" s="11" t="s">
        <v>18866</v>
      </c>
      <c r="C4709" s="11" t="s">
        <v>18867</v>
      </c>
      <c r="D4709" s="14" t="s">
        <v>18868</v>
      </c>
    </row>
    <row r="4710" spans="1:4" ht="15" customHeight="1" x14ac:dyDescent="0.4">
      <c r="A4710" s="11" t="s">
        <v>18869</v>
      </c>
      <c r="B4710" s="11" t="s">
        <v>18870</v>
      </c>
      <c r="C4710" s="11" t="s">
        <v>18871</v>
      </c>
      <c r="D4710" s="14" t="s">
        <v>18872</v>
      </c>
    </row>
    <row r="4711" spans="1:4" ht="15" customHeight="1" x14ac:dyDescent="0.4">
      <c r="A4711" s="11" t="s">
        <v>18873</v>
      </c>
      <c r="B4711" s="11" t="s">
        <v>18874</v>
      </c>
      <c r="C4711" s="11" t="s">
        <v>18875</v>
      </c>
      <c r="D4711" s="14" t="s">
        <v>18876</v>
      </c>
    </row>
    <row r="4712" spans="1:4" ht="15" customHeight="1" x14ac:dyDescent="0.4">
      <c r="A4712" s="11" t="s">
        <v>18877</v>
      </c>
      <c r="B4712" s="11" t="s">
        <v>18878</v>
      </c>
      <c r="C4712" s="11" t="s">
        <v>18879</v>
      </c>
      <c r="D4712" s="14" t="s">
        <v>18880</v>
      </c>
    </row>
    <row r="4713" spans="1:4" ht="15" customHeight="1" x14ac:dyDescent="0.4">
      <c r="A4713" s="11" t="s">
        <v>18881</v>
      </c>
      <c r="B4713" s="11" t="s">
        <v>18882</v>
      </c>
      <c r="C4713" s="11" t="s">
        <v>18883</v>
      </c>
      <c r="D4713" s="14" t="s">
        <v>18884</v>
      </c>
    </row>
    <row r="4714" spans="1:4" ht="15" customHeight="1" x14ac:dyDescent="0.4">
      <c r="A4714" s="11" t="s">
        <v>18885</v>
      </c>
      <c r="B4714" s="11" t="s">
        <v>18886</v>
      </c>
      <c r="C4714" s="11" t="s">
        <v>18887</v>
      </c>
      <c r="D4714" s="14" t="s">
        <v>18888</v>
      </c>
    </row>
    <row r="4715" spans="1:4" ht="15" customHeight="1" x14ac:dyDescent="0.4">
      <c r="A4715" s="11" t="s">
        <v>18889</v>
      </c>
      <c r="B4715" s="11" t="s">
        <v>18890</v>
      </c>
      <c r="C4715" s="11" t="s">
        <v>18891</v>
      </c>
      <c r="D4715" s="14" t="s">
        <v>18892</v>
      </c>
    </row>
    <row r="4716" spans="1:4" ht="15" customHeight="1" x14ac:dyDescent="0.4">
      <c r="A4716" s="11" t="s">
        <v>18893</v>
      </c>
      <c r="B4716" s="11" t="s">
        <v>18894</v>
      </c>
      <c r="C4716" s="11" t="s">
        <v>18895</v>
      </c>
      <c r="D4716" s="14" t="s">
        <v>18896</v>
      </c>
    </row>
    <row r="4717" spans="1:4" ht="15" customHeight="1" x14ac:dyDescent="0.4">
      <c r="A4717" s="11" t="s">
        <v>18897</v>
      </c>
      <c r="B4717" s="11" t="s">
        <v>18898</v>
      </c>
      <c r="C4717" s="11" t="s">
        <v>18899</v>
      </c>
      <c r="D4717" s="14" t="s">
        <v>18900</v>
      </c>
    </row>
    <row r="4718" spans="1:4" ht="15" customHeight="1" x14ac:dyDescent="0.4">
      <c r="A4718" s="11" t="s">
        <v>18901</v>
      </c>
      <c r="B4718" s="11" t="s">
        <v>18902</v>
      </c>
      <c r="C4718" s="11" t="s">
        <v>18903</v>
      </c>
      <c r="D4718" s="14" t="s">
        <v>18904</v>
      </c>
    </row>
    <row r="4719" spans="1:4" ht="15" customHeight="1" x14ac:dyDescent="0.4">
      <c r="A4719" s="11" t="s">
        <v>18905</v>
      </c>
      <c r="B4719" s="11" t="s">
        <v>18906</v>
      </c>
      <c r="C4719" s="11" t="s">
        <v>18907</v>
      </c>
      <c r="D4719" s="14" t="s">
        <v>18908</v>
      </c>
    </row>
    <row r="4720" spans="1:4" ht="15" customHeight="1" x14ac:dyDescent="0.4">
      <c r="A4720" s="11" t="s">
        <v>18909</v>
      </c>
      <c r="B4720" s="11" t="s">
        <v>18910</v>
      </c>
      <c r="C4720" s="11" t="s">
        <v>18911</v>
      </c>
      <c r="D4720" s="14" t="s">
        <v>18912</v>
      </c>
    </row>
    <row r="4721" spans="1:4" ht="15" customHeight="1" x14ac:dyDescent="0.4">
      <c r="A4721" s="11" t="s">
        <v>18913</v>
      </c>
      <c r="B4721" s="11" t="s">
        <v>18914</v>
      </c>
      <c r="C4721" s="11" t="s">
        <v>18915</v>
      </c>
      <c r="D4721" s="14" t="s">
        <v>18916</v>
      </c>
    </row>
    <row r="4722" spans="1:4" ht="15" customHeight="1" x14ac:dyDescent="0.4">
      <c r="A4722" s="11" t="s">
        <v>18917</v>
      </c>
      <c r="B4722" s="11" t="s">
        <v>18918</v>
      </c>
      <c r="C4722" s="11" t="s">
        <v>18919</v>
      </c>
      <c r="D4722" s="14" t="s">
        <v>18920</v>
      </c>
    </row>
    <row r="4723" spans="1:4" ht="15" customHeight="1" x14ac:dyDescent="0.4">
      <c r="A4723" s="11" t="s">
        <v>18921</v>
      </c>
      <c r="B4723" s="11" t="s">
        <v>18922</v>
      </c>
      <c r="C4723" s="11" t="s">
        <v>18923</v>
      </c>
      <c r="D4723" s="14" t="s">
        <v>18924</v>
      </c>
    </row>
    <row r="4724" spans="1:4" ht="15" customHeight="1" x14ac:dyDescent="0.4">
      <c r="A4724" s="11" t="s">
        <v>18925</v>
      </c>
      <c r="B4724" s="11" t="s">
        <v>18926</v>
      </c>
      <c r="C4724" s="11" t="s">
        <v>18927</v>
      </c>
      <c r="D4724" s="14" t="s">
        <v>18928</v>
      </c>
    </row>
    <row r="4725" spans="1:4" ht="15" customHeight="1" x14ac:dyDescent="0.4">
      <c r="A4725" s="11" t="s">
        <v>18929</v>
      </c>
      <c r="B4725" s="11" t="s">
        <v>18930</v>
      </c>
      <c r="C4725" s="11" t="s">
        <v>18931</v>
      </c>
      <c r="D4725" s="14" t="s">
        <v>18932</v>
      </c>
    </row>
    <row r="4726" spans="1:4" ht="15" customHeight="1" x14ac:dyDescent="0.4">
      <c r="A4726" s="11" t="s">
        <v>18933</v>
      </c>
      <c r="B4726" s="11" t="s">
        <v>18934</v>
      </c>
      <c r="C4726" s="11" t="s">
        <v>18935</v>
      </c>
      <c r="D4726" s="14" t="s">
        <v>18936</v>
      </c>
    </row>
    <row r="4727" spans="1:4" ht="15" customHeight="1" x14ac:dyDescent="0.4">
      <c r="A4727" s="11" t="s">
        <v>18937</v>
      </c>
      <c r="B4727" s="11" t="s">
        <v>18938</v>
      </c>
      <c r="C4727" s="11" t="s">
        <v>18939</v>
      </c>
      <c r="D4727" s="14" t="s">
        <v>18940</v>
      </c>
    </row>
    <row r="4728" spans="1:4" ht="15" customHeight="1" x14ac:dyDescent="0.4">
      <c r="A4728" s="11" t="s">
        <v>18941</v>
      </c>
      <c r="B4728" s="11" t="s">
        <v>18942</v>
      </c>
      <c r="C4728" s="11" t="s">
        <v>18943</v>
      </c>
      <c r="D4728" s="14" t="s">
        <v>18944</v>
      </c>
    </row>
    <row r="4729" spans="1:4" ht="15" customHeight="1" x14ac:dyDescent="0.4">
      <c r="A4729" s="11" t="s">
        <v>18945</v>
      </c>
      <c r="B4729" s="11" t="s">
        <v>18946</v>
      </c>
      <c r="C4729" s="11" t="s">
        <v>18947</v>
      </c>
      <c r="D4729" s="14" t="s">
        <v>18948</v>
      </c>
    </row>
    <row r="4730" spans="1:4" ht="15" customHeight="1" x14ac:dyDescent="0.4">
      <c r="A4730" s="11" t="s">
        <v>18949</v>
      </c>
      <c r="B4730" s="11" t="s">
        <v>18950</v>
      </c>
      <c r="C4730" s="11" t="s">
        <v>18951</v>
      </c>
      <c r="D4730" s="14" t="s">
        <v>18952</v>
      </c>
    </row>
    <row r="4731" spans="1:4" ht="15" customHeight="1" x14ac:dyDescent="0.4">
      <c r="A4731" s="11" t="s">
        <v>18953</v>
      </c>
      <c r="B4731" s="11" t="s">
        <v>18954</v>
      </c>
      <c r="C4731" s="11" t="s">
        <v>18955</v>
      </c>
      <c r="D4731" s="14" t="s">
        <v>18956</v>
      </c>
    </row>
    <row r="4732" spans="1:4" ht="15" customHeight="1" x14ac:dyDescent="0.4">
      <c r="A4732" s="11" t="s">
        <v>18957</v>
      </c>
      <c r="B4732" s="11" t="s">
        <v>18958</v>
      </c>
      <c r="C4732" s="11" t="s">
        <v>18959</v>
      </c>
      <c r="D4732" s="14" t="s">
        <v>18960</v>
      </c>
    </row>
    <row r="4733" spans="1:4" ht="15" customHeight="1" x14ac:dyDescent="0.4">
      <c r="A4733" s="11" t="s">
        <v>18961</v>
      </c>
      <c r="B4733" s="11" t="s">
        <v>18962</v>
      </c>
      <c r="C4733" s="11" t="s">
        <v>18963</v>
      </c>
      <c r="D4733" s="14" t="s">
        <v>18964</v>
      </c>
    </row>
    <row r="4734" spans="1:4" ht="15" customHeight="1" x14ac:dyDescent="0.4">
      <c r="A4734" s="11" t="s">
        <v>18965</v>
      </c>
      <c r="B4734" s="11" t="s">
        <v>18966</v>
      </c>
      <c r="C4734" s="11" t="s">
        <v>18967</v>
      </c>
      <c r="D4734" s="14" t="s">
        <v>18968</v>
      </c>
    </row>
    <row r="4735" spans="1:4" ht="15" customHeight="1" x14ac:dyDescent="0.4">
      <c r="A4735" s="11" t="s">
        <v>18969</v>
      </c>
      <c r="B4735" s="11" t="s">
        <v>18970</v>
      </c>
      <c r="C4735" s="11" t="s">
        <v>18971</v>
      </c>
      <c r="D4735" s="14" t="s">
        <v>18968</v>
      </c>
    </row>
    <row r="4736" spans="1:4" ht="15" customHeight="1" x14ac:dyDescent="0.4">
      <c r="A4736" s="11" t="s">
        <v>18972</v>
      </c>
      <c r="B4736" s="11" t="s">
        <v>18973</v>
      </c>
      <c r="C4736" s="11" t="s">
        <v>18974</v>
      </c>
      <c r="D4736" s="14" t="s">
        <v>18975</v>
      </c>
    </row>
    <row r="4737" spans="1:4" ht="15" customHeight="1" x14ac:dyDescent="0.4">
      <c r="A4737" s="11" t="s">
        <v>18976</v>
      </c>
      <c r="B4737" s="11" t="s">
        <v>18977</v>
      </c>
      <c r="C4737" s="11" t="s">
        <v>18978</v>
      </c>
      <c r="D4737" s="14" t="s">
        <v>18975</v>
      </c>
    </row>
    <row r="4738" spans="1:4" ht="15" customHeight="1" x14ac:dyDescent="0.4">
      <c r="A4738" s="11" t="s">
        <v>18979</v>
      </c>
      <c r="B4738" s="11" t="s">
        <v>18980</v>
      </c>
      <c r="C4738" s="11" t="s">
        <v>18981</v>
      </c>
      <c r="D4738" s="14" t="s">
        <v>18975</v>
      </c>
    </row>
    <row r="4739" spans="1:4" ht="15" customHeight="1" x14ac:dyDescent="0.4">
      <c r="A4739" s="11" t="s">
        <v>18982</v>
      </c>
      <c r="B4739" s="11" t="s">
        <v>18983</v>
      </c>
      <c r="C4739" s="11" t="s">
        <v>18984</v>
      </c>
      <c r="D4739" s="14" t="s">
        <v>18975</v>
      </c>
    </row>
    <row r="4740" spans="1:4" ht="15" customHeight="1" x14ac:dyDescent="0.4">
      <c r="A4740" s="11" t="s">
        <v>18985</v>
      </c>
      <c r="B4740" s="11" t="s">
        <v>18986</v>
      </c>
      <c r="C4740" s="11" t="s">
        <v>18987</v>
      </c>
      <c r="D4740" s="14" t="s">
        <v>18975</v>
      </c>
    </row>
    <row r="4741" spans="1:4" ht="15" customHeight="1" x14ac:dyDescent="0.4">
      <c r="A4741" s="11" t="s">
        <v>18988</v>
      </c>
      <c r="B4741" s="11" t="s">
        <v>18989</v>
      </c>
      <c r="C4741" s="11" t="s">
        <v>18990</v>
      </c>
      <c r="D4741" s="14" t="s">
        <v>18991</v>
      </c>
    </row>
    <row r="4742" spans="1:4" ht="15" customHeight="1" x14ac:dyDescent="0.4">
      <c r="A4742" s="11" t="s">
        <v>18992</v>
      </c>
      <c r="B4742" s="11" t="s">
        <v>18993</v>
      </c>
      <c r="C4742" s="11" t="s">
        <v>18994</v>
      </c>
      <c r="D4742" s="14" t="s">
        <v>18995</v>
      </c>
    </row>
    <row r="4743" spans="1:4" ht="15" customHeight="1" x14ac:dyDescent="0.4">
      <c r="A4743" s="11" t="s">
        <v>18996</v>
      </c>
      <c r="B4743" s="11" t="s">
        <v>18997</v>
      </c>
      <c r="C4743" s="11" t="s">
        <v>18998</v>
      </c>
      <c r="D4743" s="14" t="s">
        <v>18999</v>
      </c>
    </row>
    <row r="4744" spans="1:4" ht="15" customHeight="1" x14ac:dyDescent="0.4">
      <c r="A4744" s="11" t="s">
        <v>19000</v>
      </c>
      <c r="B4744" s="11" t="s">
        <v>19001</v>
      </c>
      <c r="C4744" s="11" t="s">
        <v>19002</v>
      </c>
      <c r="D4744" s="14" t="s">
        <v>19003</v>
      </c>
    </row>
    <row r="4745" spans="1:4" ht="15" customHeight="1" x14ac:dyDescent="0.4">
      <c r="A4745" s="11" t="s">
        <v>19004</v>
      </c>
      <c r="B4745" s="11" t="s">
        <v>19005</v>
      </c>
      <c r="C4745" s="11" t="s">
        <v>19006</v>
      </c>
      <c r="D4745" s="14" t="s">
        <v>19007</v>
      </c>
    </row>
    <row r="4746" spans="1:4" ht="15" customHeight="1" x14ac:dyDescent="0.4">
      <c r="A4746" s="11" t="s">
        <v>19008</v>
      </c>
      <c r="B4746" s="11" t="s">
        <v>19009</v>
      </c>
      <c r="C4746" s="11" t="s">
        <v>19010</v>
      </c>
      <c r="D4746" s="14" t="s">
        <v>19011</v>
      </c>
    </row>
    <row r="4747" spans="1:4" ht="15" customHeight="1" x14ac:dyDescent="0.4">
      <c r="A4747" s="11" t="s">
        <v>19012</v>
      </c>
      <c r="B4747" s="11" t="s">
        <v>19013</v>
      </c>
      <c r="C4747" s="11" t="s">
        <v>19014</v>
      </c>
      <c r="D4747" s="14" t="s">
        <v>19015</v>
      </c>
    </row>
    <row r="4748" spans="1:4" ht="15" customHeight="1" x14ac:dyDescent="0.4">
      <c r="A4748" s="11" t="s">
        <v>19016</v>
      </c>
      <c r="B4748" s="11" t="s">
        <v>19017</v>
      </c>
      <c r="C4748" s="11" t="s">
        <v>19018</v>
      </c>
      <c r="D4748" s="14" t="s">
        <v>19019</v>
      </c>
    </row>
    <row r="4749" spans="1:4" ht="15" customHeight="1" x14ac:dyDescent="0.4">
      <c r="A4749" s="11" t="s">
        <v>19020</v>
      </c>
      <c r="B4749" s="11" t="s">
        <v>19021</v>
      </c>
      <c r="C4749" s="11" t="s">
        <v>19022</v>
      </c>
      <c r="D4749" s="14" t="s">
        <v>19023</v>
      </c>
    </row>
    <row r="4750" spans="1:4" ht="15" customHeight="1" x14ac:dyDescent="0.4">
      <c r="A4750" s="11" t="s">
        <v>19024</v>
      </c>
      <c r="B4750" s="11" t="s">
        <v>19025</v>
      </c>
      <c r="C4750" s="11" t="s">
        <v>19026</v>
      </c>
      <c r="D4750" s="14" t="s">
        <v>19027</v>
      </c>
    </row>
    <row r="4751" spans="1:4" ht="15" customHeight="1" x14ac:dyDescent="0.4">
      <c r="A4751" s="11" t="s">
        <v>19028</v>
      </c>
      <c r="B4751" s="11" t="s">
        <v>19029</v>
      </c>
      <c r="C4751" s="11" t="s">
        <v>19030</v>
      </c>
      <c r="D4751" s="14" t="s">
        <v>19031</v>
      </c>
    </row>
    <row r="4752" spans="1:4" ht="15" customHeight="1" x14ac:dyDescent="0.4">
      <c r="A4752" s="11" t="s">
        <v>19032</v>
      </c>
      <c r="B4752" s="11" t="s">
        <v>19033</v>
      </c>
      <c r="C4752" s="11" t="s">
        <v>19034</v>
      </c>
      <c r="D4752" s="14" t="s">
        <v>19035</v>
      </c>
    </row>
    <row r="4753" spans="1:4" ht="15" customHeight="1" x14ac:dyDescent="0.4">
      <c r="A4753" s="11" t="s">
        <v>19036</v>
      </c>
      <c r="B4753" s="11" t="s">
        <v>19037</v>
      </c>
      <c r="C4753" s="11" t="s">
        <v>19038</v>
      </c>
      <c r="D4753" s="14" t="s">
        <v>19039</v>
      </c>
    </row>
    <row r="4754" spans="1:4" ht="15" customHeight="1" x14ac:dyDescent="0.4">
      <c r="A4754" s="11" t="s">
        <v>19040</v>
      </c>
      <c r="B4754" s="11" t="s">
        <v>19041</v>
      </c>
      <c r="C4754" s="11" t="s">
        <v>19042</v>
      </c>
      <c r="D4754" s="14" t="s">
        <v>19043</v>
      </c>
    </row>
    <row r="4755" spans="1:4" ht="15" customHeight="1" x14ac:dyDescent="0.4">
      <c r="A4755" s="11" t="s">
        <v>19044</v>
      </c>
      <c r="B4755" s="11" t="s">
        <v>19045</v>
      </c>
      <c r="C4755" s="11" t="s">
        <v>19046</v>
      </c>
      <c r="D4755" s="14" t="s">
        <v>19047</v>
      </c>
    </row>
    <row r="4756" spans="1:4" ht="15" customHeight="1" x14ac:dyDescent="0.4">
      <c r="A4756" s="11" t="s">
        <v>19048</v>
      </c>
      <c r="B4756" s="11" t="s">
        <v>19049</v>
      </c>
      <c r="C4756" s="11" t="s">
        <v>19050</v>
      </c>
      <c r="D4756" s="14" t="s">
        <v>19051</v>
      </c>
    </row>
    <row r="4757" spans="1:4" ht="15" customHeight="1" x14ac:dyDescent="0.4">
      <c r="A4757" s="11" t="s">
        <v>19052</v>
      </c>
      <c r="B4757" s="11" t="s">
        <v>19053</v>
      </c>
      <c r="C4757" s="11" t="s">
        <v>19054</v>
      </c>
      <c r="D4757" s="14" t="s">
        <v>19055</v>
      </c>
    </row>
    <row r="4758" spans="1:4" ht="15" customHeight="1" x14ac:dyDescent="0.4">
      <c r="A4758" s="11" t="s">
        <v>19056</v>
      </c>
      <c r="B4758" s="11" t="s">
        <v>19057</v>
      </c>
      <c r="C4758" s="11" t="s">
        <v>19058</v>
      </c>
      <c r="D4758" s="14" t="s">
        <v>19059</v>
      </c>
    </row>
    <row r="4759" spans="1:4" ht="15" customHeight="1" x14ac:dyDescent="0.4">
      <c r="A4759" s="11" t="s">
        <v>19060</v>
      </c>
      <c r="B4759" s="11" t="s">
        <v>19061</v>
      </c>
      <c r="C4759" s="11" t="s">
        <v>19062</v>
      </c>
      <c r="D4759" s="14" t="s">
        <v>19063</v>
      </c>
    </row>
    <row r="4760" spans="1:4" ht="15" customHeight="1" x14ac:dyDescent="0.4">
      <c r="A4760" s="11" t="s">
        <v>19064</v>
      </c>
      <c r="B4760" s="11" t="s">
        <v>19065</v>
      </c>
      <c r="C4760" s="11" t="s">
        <v>19066</v>
      </c>
      <c r="D4760" s="14" t="s">
        <v>19067</v>
      </c>
    </row>
    <row r="4761" spans="1:4" ht="15" customHeight="1" x14ac:dyDescent="0.4">
      <c r="A4761" s="11" t="s">
        <v>19068</v>
      </c>
      <c r="B4761" s="11" t="s">
        <v>19069</v>
      </c>
      <c r="C4761" s="11" t="s">
        <v>19070</v>
      </c>
      <c r="D4761" s="14" t="s">
        <v>19071</v>
      </c>
    </row>
    <row r="4762" spans="1:4" ht="15" customHeight="1" x14ac:dyDescent="0.4">
      <c r="A4762" s="11" t="s">
        <v>19072</v>
      </c>
      <c r="B4762" s="11" t="s">
        <v>19073</v>
      </c>
      <c r="C4762" s="11" t="s">
        <v>19074</v>
      </c>
      <c r="D4762" s="14" t="s">
        <v>19075</v>
      </c>
    </row>
    <row r="4763" spans="1:4" ht="15" customHeight="1" x14ac:dyDescent="0.4">
      <c r="A4763" s="11" t="s">
        <v>19076</v>
      </c>
      <c r="B4763" s="11" t="s">
        <v>19077</v>
      </c>
      <c r="C4763" s="11" t="s">
        <v>19078</v>
      </c>
      <c r="D4763" s="14" t="s">
        <v>19079</v>
      </c>
    </row>
    <row r="4764" spans="1:4" ht="15" customHeight="1" x14ac:dyDescent="0.4">
      <c r="A4764" s="11" t="s">
        <v>19080</v>
      </c>
      <c r="B4764" s="11" t="s">
        <v>19081</v>
      </c>
      <c r="C4764" s="11" t="s">
        <v>19082</v>
      </c>
      <c r="D4764" s="14" t="s">
        <v>19083</v>
      </c>
    </row>
    <row r="4765" spans="1:4" ht="15" customHeight="1" x14ac:dyDescent="0.4">
      <c r="A4765" s="11" t="s">
        <v>19084</v>
      </c>
      <c r="B4765" s="11" t="s">
        <v>19085</v>
      </c>
      <c r="C4765" s="11" t="s">
        <v>19086</v>
      </c>
      <c r="D4765" s="14" t="s">
        <v>19087</v>
      </c>
    </row>
    <row r="4766" spans="1:4" ht="15" customHeight="1" x14ac:dyDescent="0.4">
      <c r="A4766" s="11" t="s">
        <v>19088</v>
      </c>
      <c r="B4766" s="11" t="s">
        <v>19089</v>
      </c>
      <c r="C4766" s="11" t="s">
        <v>19090</v>
      </c>
      <c r="D4766" s="14" t="s">
        <v>19091</v>
      </c>
    </row>
    <row r="4767" spans="1:4" ht="15" customHeight="1" x14ac:dyDescent="0.4">
      <c r="A4767" s="11" t="s">
        <v>19092</v>
      </c>
      <c r="B4767" s="11" t="s">
        <v>19093</v>
      </c>
      <c r="C4767" s="11" t="s">
        <v>19094</v>
      </c>
      <c r="D4767" s="14" t="s">
        <v>19095</v>
      </c>
    </row>
    <row r="4768" spans="1:4" ht="15" customHeight="1" x14ac:dyDescent="0.4">
      <c r="A4768" s="11" t="s">
        <v>19096</v>
      </c>
      <c r="B4768" s="11" t="s">
        <v>19097</v>
      </c>
      <c r="C4768" s="11" t="s">
        <v>19098</v>
      </c>
      <c r="D4768" s="14" t="s">
        <v>19099</v>
      </c>
    </row>
    <row r="4769" spans="1:4" ht="15" customHeight="1" x14ac:dyDescent="0.4">
      <c r="A4769" s="11" t="s">
        <v>19100</v>
      </c>
      <c r="B4769" s="11" t="s">
        <v>19101</v>
      </c>
      <c r="C4769" s="11" t="s">
        <v>19102</v>
      </c>
      <c r="D4769" s="14" t="s">
        <v>19103</v>
      </c>
    </row>
    <row r="4770" spans="1:4" ht="15" customHeight="1" x14ac:dyDescent="0.4">
      <c r="A4770" s="11" t="s">
        <v>19104</v>
      </c>
      <c r="B4770" s="11" t="s">
        <v>19105</v>
      </c>
      <c r="C4770" s="11" t="s">
        <v>19106</v>
      </c>
      <c r="D4770" s="14" t="s">
        <v>19107</v>
      </c>
    </row>
    <row r="4771" spans="1:4" ht="15" customHeight="1" x14ac:dyDescent="0.4">
      <c r="A4771" s="11" t="s">
        <v>19108</v>
      </c>
      <c r="B4771" s="11" t="s">
        <v>19109</v>
      </c>
      <c r="C4771" s="11" t="s">
        <v>19110</v>
      </c>
      <c r="D4771" s="14" t="s">
        <v>19111</v>
      </c>
    </row>
    <row r="4772" spans="1:4" ht="15" customHeight="1" x14ac:dyDescent="0.4">
      <c r="A4772" s="11" t="s">
        <v>19112</v>
      </c>
      <c r="B4772" s="11" t="s">
        <v>19113</v>
      </c>
      <c r="C4772" s="11" t="s">
        <v>19114</v>
      </c>
      <c r="D4772" s="14" t="s">
        <v>19115</v>
      </c>
    </row>
    <row r="4773" spans="1:4" ht="15" customHeight="1" x14ac:dyDescent="0.4">
      <c r="A4773" s="11" t="s">
        <v>19116</v>
      </c>
      <c r="B4773" s="11" t="s">
        <v>19117</v>
      </c>
      <c r="C4773" s="11" t="s">
        <v>19118</v>
      </c>
      <c r="D4773" s="14" t="s">
        <v>19119</v>
      </c>
    </row>
    <row r="4774" spans="1:4" ht="15" customHeight="1" x14ac:dyDescent="0.4">
      <c r="A4774" s="11" t="s">
        <v>19120</v>
      </c>
      <c r="B4774" s="11" t="s">
        <v>19121</v>
      </c>
      <c r="C4774" s="11" t="s">
        <v>19122</v>
      </c>
      <c r="D4774" s="14" t="s">
        <v>19123</v>
      </c>
    </row>
    <row r="4775" spans="1:4" ht="15" customHeight="1" x14ac:dyDescent="0.4">
      <c r="A4775" s="11" t="s">
        <v>19124</v>
      </c>
      <c r="B4775" s="11" t="s">
        <v>19125</v>
      </c>
      <c r="C4775" s="11" t="s">
        <v>19126</v>
      </c>
      <c r="D4775" s="14" t="s">
        <v>19127</v>
      </c>
    </row>
    <row r="4776" spans="1:4" ht="15" customHeight="1" x14ac:dyDescent="0.4">
      <c r="A4776" s="11" t="s">
        <v>19128</v>
      </c>
      <c r="B4776" s="11" t="s">
        <v>19129</v>
      </c>
      <c r="C4776" s="11" t="s">
        <v>19130</v>
      </c>
      <c r="D4776" s="14" t="s">
        <v>19131</v>
      </c>
    </row>
    <row r="4777" spans="1:4" ht="15" customHeight="1" x14ac:dyDescent="0.4">
      <c r="A4777" s="11" t="s">
        <v>19132</v>
      </c>
      <c r="B4777" s="11" t="s">
        <v>19133</v>
      </c>
      <c r="C4777" s="11" t="s">
        <v>19134</v>
      </c>
      <c r="D4777" s="14" t="s">
        <v>19135</v>
      </c>
    </row>
    <row r="4778" spans="1:4" ht="15" customHeight="1" x14ac:dyDescent="0.4">
      <c r="A4778" s="11" t="s">
        <v>19136</v>
      </c>
      <c r="B4778" s="11" t="s">
        <v>19137</v>
      </c>
      <c r="C4778" s="11" t="s">
        <v>19138</v>
      </c>
      <c r="D4778" s="14" t="s">
        <v>19139</v>
      </c>
    </row>
    <row r="4779" spans="1:4" ht="15" customHeight="1" x14ac:dyDescent="0.4">
      <c r="A4779" s="11" t="s">
        <v>19140</v>
      </c>
      <c r="B4779" s="11" t="s">
        <v>19141</v>
      </c>
      <c r="C4779" s="11" t="s">
        <v>19142</v>
      </c>
      <c r="D4779" s="14" t="s">
        <v>19143</v>
      </c>
    </row>
    <row r="4780" spans="1:4" ht="15" customHeight="1" x14ac:dyDescent="0.4">
      <c r="A4780" s="11" t="s">
        <v>19144</v>
      </c>
      <c r="B4780" s="11" t="s">
        <v>19145</v>
      </c>
      <c r="C4780" s="11" t="s">
        <v>19146</v>
      </c>
      <c r="D4780" s="14" t="s">
        <v>19147</v>
      </c>
    </row>
    <row r="4781" spans="1:4" ht="15" customHeight="1" x14ac:dyDescent="0.4">
      <c r="A4781" s="11" t="s">
        <v>19148</v>
      </c>
      <c r="B4781" s="11" t="s">
        <v>19149</v>
      </c>
      <c r="C4781" s="11" t="s">
        <v>19150</v>
      </c>
      <c r="D4781" s="14" t="s">
        <v>19151</v>
      </c>
    </row>
    <row r="4782" spans="1:4" ht="15" customHeight="1" x14ac:dyDescent="0.4">
      <c r="A4782" s="11" t="s">
        <v>19152</v>
      </c>
      <c r="B4782" s="11" t="s">
        <v>19153</v>
      </c>
      <c r="C4782" s="11" t="s">
        <v>19154</v>
      </c>
      <c r="D4782" s="14" t="s">
        <v>19155</v>
      </c>
    </row>
    <row r="4783" spans="1:4" ht="15" customHeight="1" x14ac:dyDescent="0.4">
      <c r="A4783" s="11" t="s">
        <v>19156</v>
      </c>
      <c r="B4783" s="11" t="s">
        <v>19157</v>
      </c>
      <c r="C4783" s="11" t="s">
        <v>19158</v>
      </c>
      <c r="D4783" s="14" t="s">
        <v>19155</v>
      </c>
    </row>
    <row r="4784" spans="1:4" ht="15" customHeight="1" x14ac:dyDescent="0.4">
      <c r="A4784" s="11" t="s">
        <v>19159</v>
      </c>
      <c r="B4784" s="11" t="s">
        <v>19160</v>
      </c>
      <c r="C4784" s="11" t="s">
        <v>19161</v>
      </c>
      <c r="D4784" s="14" t="s">
        <v>19162</v>
      </c>
    </row>
    <row r="4785" spans="1:4" ht="15" customHeight="1" x14ac:dyDescent="0.4">
      <c r="A4785" s="11" t="s">
        <v>19163</v>
      </c>
      <c r="B4785" s="11" t="s">
        <v>19164</v>
      </c>
      <c r="C4785" s="11" t="s">
        <v>19165</v>
      </c>
      <c r="D4785" s="14" t="s">
        <v>19166</v>
      </c>
    </row>
    <row r="4786" spans="1:4" ht="15" customHeight="1" x14ac:dyDescent="0.4">
      <c r="A4786" s="11" t="s">
        <v>19167</v>
      </c>
      <c r="B4786" s="11" t="s">
        <v>19168</v>
      </c>
      <c r="C4786" s="11" t="s">
        <v>19169</v>
      </c>
      <c r="D4786" s="14" t="s">
        <v>19170</v>
      </c>
    </row>
    <row r="4787" spans="1:4" ht="15" customHeight="1" x14ac:dyDescent="0.4">
      <c r="A4787" s="11" t="s">
        <v>19171</v>
      </c>
      <c r="B4787" s="11" t="s">
        <v>19172</v>
      </c>
      <c r="C4787" s="11" t="s">
        <v>19173</v>
      </c>
      <c r="D4787" s="14" t="s">
        <v>19174</v>
      </c>
    </row>
    <row r="4788" spans="1:4" ht="15" customHeight="1" x14ac:dyDescent="0.4">
      <c r="A4788" s="11" t="s">
        <v>19175</v>
      </c>
      <c r="B4788" s="11" t="s">
        <v>19176</v>
      </c>
      <c r="C4788" s="11" t="s">
        <v>19177</v>
      </c>
      <c r="D4788" s="14" t="s">
        <v>19178</v>
      </c>
    </row>
    <row r="4789" spans="1:4" ht="15" customHeight="1" x14ac:dyDescent="0.4">
      <c r="A4789" s="11" t="s">
        <v>19179</v>
      </c>
      <c r="B4789" s="11" t="s">
        <v>19180</v>
      </c>
      <c r="C4789" s="11" t="s">
        <v>19181</v>
      </c>
      <c r="D4789" s="14" t="s">
        <v>19182</v>
      </c>
    </row>
    <row r="4790" spans="1:4" ht="15" customHeight="1" x14ac:dyDescent="0.4">
      <c r="A4790" s="11" t="s">
        <v>19183</v>
      </c>
      <c r="B4790" s="11" t="s">
        <v>19184</v>
      </c>
      <c r="C4790" s="11" t="s">
        <v>19185</v>
      </c>
      <c r="D4790" s="14" t="s">
        <v>19186</v>
      </c>
    </row>
    <row r="4791" spans="1:4" ht="15" customHeight="1" x14ac:dyDescent="0.4">
      <c r="A4791" s="11" t="s">
        <v>19187</v>
      </c>
      <c r="B4791" s="11" t="s">
        <v>19188</v>
      </c>
      <c r="C4791" s="11" t="s">
        <v>19189</v>
      </c>
      <c r="D4791" s="14" t="s">
        <v>19190</v>
      </c>
    </row>
    <row r="4792" spans="1:4" ht="15" customHeight="1" x14ac:dyDescent="0.4">
      <c r="A4792" s="11" t="s">
        <v>19191</v>
      </c>
      <c r="B4792" s="11" t="s">
        <v>19192</v>
      </c>
      <c r="C4792" s="11" t="s">
        <v>19193</v>
      </c>
      <c r="D4792" s="14" t="s">
        <v>19194</v>
      </c>
    </row>
    <row r="4793" spans="1:4" ht="15" customHeight="1" x14ac:dyDescent="0.4">
      <c r="A4793" s="11" t="s">
        <v>19195</v>
      </c>
      <c r="B4793" s="11" t="s">
        <v>19196</v>
      </c>
      <c r="C4793" s="11" t="s">
        <v>19197</v>
      </c>
      <c r="D4793" s="14" t="s">
        <v>19198</v>
      </c>
    </row>
    <row r="4794" spans="1:4" ht="15" customHeight="1" x14ac:dyDescent="0.4">
      <c r="A4794" s="11" t="s">
        <v>19199</v>
      </c>
      <c r="B4794" s="11" t="s">
        <v>19200</v>
      </c>
      <c r="C4794" s="11" t="s">
        <v>19201</v>
      </c>
      <c r="D4794" s="14" t="s">
        <v>19202</v>
      </c>
    </row>
    <row r="4795" spans="1:4" ht="15" customHeight="1" x14ac:dyDescent="0.4">
      <c r="A4795" s="11" t="s">
        <v>19203</v>
      </c>
      <c r="B4795" s="11" t="s">
        <v>19204</v>
      </c>
      <c r="C4795" s="11" t="s">
        <v>19205</v>
      </c>
      <c r="D4795" s="14" t="s">
        <v>19206</v>
      </c>
    </row>
    <row r="4796" spans="1:4" ht="15" customHeight="1" x14ac:dyDescent="0.4">
      <c r="A4796" s="11" t="s">
        <v>19207</v>
      </c>
      <c r="B4796" s="11" t="s">
        <v>19208</v>
      </c>
      <c r="C4796" s="11" t="s">
        <v>19209</v>
      </c>
      <c r="D4796" s="14" t="s">
        <v>19210</v>
      </c>
    </row>
    <row r="4797" spans="1:4" ht="15" customHeight="1" x14ac:dyDescent="0.4">
      <c r="A4797" s="11" t="s">
        <v>19211</v>
      </c>
      <c r="B4797" s="11" t="s">
        <v>19212</v>
      </c>
      <c r="C4797" s="11" t="s">
        <v>19213</v>
      </c>
      <c r="D4797" s="14" t="s">
        <v>19214</v>
      </c>
    </row>
    <row r="4798" spans="1:4" ht="15" customHeight="1" x14ac:dyDescent="0.4">
      <c r="A4798" s="11" t="s">
        <v>19215</v>
      </c>
      <c r="B4798" s="11" t="s">
        <v>19216</v>
      </c>
      <c r="C4798" s="11" t="s">
        <v>19217</v>
      </c>
      <c r="D4798" s="14" t="s">
        <v>19218</v>
      </c>
    </row>
    <row r="4799" spans="1:4" ht="15" customHeight="1" x14ac:dyDescent="0.4">
      <c r="A4799" s="11" t="s">
        <v>19219</v>
      </c>
      <c r="B4799" s="11" t="s">
        <v>19220</v>
      </c>
      <c r="C4799" s="11" t="s">
        <v>19221</v>
      </c>
      <c r="D4799" s="14" t="s">
        <v>19222</v>
      </c>
    </row>
    <row r="4800" spans="1:4" ht="15" customHeight="1" x14ac:dyDescent="0.4">
      <c r="A4800" s="11" t="s">
        <v>19223</v>
      </c>
      <c r="B4800" s="11" t="s">
        <v>19224</v>
      </c>
      <c r="C4800" s="11" t="s">
        <v>19225</v>
      </c>
      <c r="D4800" s="14" t="s">
        <v>19226</v>
      </c>
    </row>
    <row r="4801" spans="1:4" ht="15" customHeight="1" x14ac:dyDescent="0.4">
      <c r="A4801" s="11" t="s">
        <v>19227</v>
      </c>
      <c r="B4801" s="11" t="s">
        <v>19228</v>
      </c>
      <c r="C4801" s="11" t="s">
        <v>19229</v>
      </c>
      <c r="D4801" s="14" t="s">
        <v>19230</v>
      </c>
    </row>
    <row r="4802" spans="1:4" ht="15" customHeight="1" x14ac:dyDescent="0.4">
      <c r="A4802" s="11" t="s">
        <v>19231</v>
      </c>
      <c r="B4802" s="11" t="s">
        <v>19232</v>
      </c>
      <c r="C4802" s="11" t="s">
        <v>19233</v>
      </c>
      <c r="D4802" s="14" t="s">
        <v>19234</v>
      </c>
    </row>
    <row r="4803" spans="1:4" ht="15" customHeight="1" x14ac:dyDescent="0.4">
      <c r="A4803" s="11" t="s">
        <v>19235</v>
      </c>
      <c r="B4803" s="11" t="s">
        <v>19236</v>
      </c>
      <c r="C4803" s="11" t="s">
        <v>19237</v>
      </c>
      <c r="D4803" s="14" t="s">
        <v>19238</v>
      </c>
    </row>
    <row r="4804" spans="1:4" ht="15" customHeight="1" x14ac:dyDescent="0.4">
      <c r="A4804" s="11" t="s">
        <v>19239</v>
      </c>
      <c r="B4804" s="11" t="s">
        <v>19240</v>
      </c>
      <c r="C4804" s="11" t="s">
        <v>19241</v>
      </c>
      <c r="D4804" s="14" t="s">
        <v>19242</v>
      </c>
    </row>
    <row r="4805" spans="1:4" ht="15" customHeight="1" x14ac:dyDescent="0.4">
      <c r="A4805" s="11" t="s">
        <v>19243</v>
      </c>
      <c r="B4805" s="11" t="s">
        <v>19244</v>
      </c>
      <c r="C4805" s="11" t="s">
        <v>19245</v>
      </c>
      <c r="D4805" s="14" t="s">
        <v>19246</v>
      </c>
    </row>
    <row r="4806" spans="1:4" ht="15" customHeight="1" x14ac:dyDescent="0.4">
      <c r="A4806" s="11" t="s">
        <v>19247</v>
      </c>
      <c r="B4806" s="11" t="s">
        <v>19248</v>
      </c>
      <c r="C4806" s="11" t="s">
        <v>19249</v>
      </c>
      <c r="D4806" s="14" t="s">
        <v>19250</v>
      </c>
    </row>
    <row r="4807" spans="1:4" ht="15" customHeight="1" x14ac:dyDescent="0.4">
      <c r="A4807" s="11" t="s">
        <v>19251</v>
      </c>
      <c r="B4807" s="11" t="s">
        <v>19252</v>
      </c>
      <c r="C4807" s="11" t="s">
        <v>19253</v>
      </c>
      <c r="D4807" s="14" t="s">
        <v>19254</v>
      </c>
    </row>
    <row r="4808" spans="1:4" ht="15" customHeight="1" x14ac:dyDescent="0.4">
      <c r="A4808" s="11" t="s">
        <v>19255</v>
      </c>
      <c r="B4808" s="11" t="s">
        <v>19256</v>
      </c>
      <c r="C4808" s="11" t="s">
        <v>19257</v>
      </c>
      <c r="D4808" s="14" t="s">
        <v>19258</v>
      </c>
    </row>
    <row r="4809" spans="1:4" ht="15" customHeight="1" x14ac:dyDescent="0.4">
      <c r="A4809" s="11" t="s">
        <v>19259</v>
      </c>
      <c r="B4809" s="11" t="s">
        <v>19260</v>
      </c>
      <c r="C4809" s="11" t="s">
        <v>19261</v>
      </c>
      <c r="D4809" s="14" t="s">
        <v>19262</v>
      </c>
    </row>
    <row r="4810" spans="1:4" ht="15" customHeight="1" x14ac:dyDescent="0.4">
      <c r="A4810" s="11" t="s">
        <v>19263</v>
      </c>
      <c r="B4810" s="11" t="s">
        <v>19264</v>
      </c>
      <c r="C4810" s="11" t="s">
        <v>19265</v>
      </c>
      <c r="D4810" s="14" t="s">
        <v>19266</v>
      </c>
    </row>
    <row r="4811" spans="1:4" ht="15" customHeight="1" x14ac:dyDescent="0.4">
      <c r="A4811" s="11" t="s">
        <v>19267</v>
      </c>
      <c r="B4811" s="11" t="s">
        <v>19268</v>
      </c>
      <c r="C4811" s="11" t="s">
        <v>19269</v>
      </c>
      <c r="D4811" s="14" t="s">
        <v>19270</v>
      </c>
    </row>
    <row r="4812" spans="1:4" ht="15" customHeight="1" x14ac:dyDescent="0.4">
      <c r="A4812" s="11" t="s">
        <v>19271</v>
      </c>
      <c r="B4812" s="11" t="s">
        <v>19272</v>
      </c>
      <c r="C4812" s="11" t="s">
        <v>19273</v>
      </c>
      <c r="D4812" s="14" t="s">
        <v>19274</v>
      </c>
    </row>
    <row r="4813" spans="1:4" ht="15" customHeight="1" x14ac:dyDescent="0.4">
      <c r="A4813" s="11" t="s">
        <v>19275</v>
      </c>
      <c r="B4813" s="11" t="s">
        <v>19276</v>
      </c>
      <c r="C4813" s="11" t="s">
        <v>19277</v>
      </c>
      <c r="D4813" s="14" t="s">
        <v>19278</v>
      </c>
    </row>
    <row r="4814" spans="1:4" ht="15" customHeight="1" x14ac:dyDescent="0.4">
      <c r="A4814" s="11" t="s">
        <v>19279</v>
      </c>
      <c r="B4814" s="11" t="s">
        <v>19280</v>
      </c>
      <c r="C4814" s="11" t="s">
        <v>19281</v>
      </c>
      <c r="D4814" s="14" t="s">
        <v>19282</v>
      </c>
    </row>
    <row r="4815" spans="1:4" ht="15" customHeight="1" x14ac:dyDescent="0.4">
      <c r="A4815" s="11" t="s">
        <v>19283</v>
      </c>
      <c r="B4815" s="11" t="s">
        <v>19284</v>
      </c>
      <c r="C4815" s="11" t="s">
        <v>19285</v>
      </c>
      <c r="D4815" s="14" t="s">
        <v>19286</v>
      </c>
    </row>
    <row r="4816" spans="1:4" ht="15" customHeight="1" x14ac:dyDescent="0.4">
      <c r="A4816" s="11" t="s">
        <v>19287</v>
      </c>
      <c r="B4816" s="11" t="s">
        <v>19288</v>
      </c>
      <c r="C4816" s="11" t="s">
        <v>19289</v>
      </c>
      <c r="D4816" s="14" t="s">
        <v>19290</v>
      </c>
    </row>
    <row r="4817" spans="1:4" ht="15" customHeight="1" x14ac:dyDescent="0.4">
      <c r="A4817" s="11" t="s">
        <v>19291</v>
      </c>
      <c r="B4817" s="11" t="s">
        <v>19292</v>
      </c>
      <c r="C4817" s="11" t="s">
        <v>19293</v>
      </c>
      <c r="D4817" s="14" t="s">
        <v>19294</v>
      </c>
    </row>
    <row r="4818" spans="1:4" ht="15" customHeight="1" x14ac:dyDescent="0.4">
      <c r="A4818" s="11" t="s">
        <v>19295</v>
      </c>
      <c r="B4818" s="11" t="s">
        <v>19296</v>
      </c>
      <c r="C4818" s="11" t="s">
        <v>19297</v>
      </c>
      <c r="D4818" s="14" t="s">
        <v>19298</v>
      </c>
    </row>
    <row r="4819" spans="1:4" ht="15" customHeight="1" x14ac:dyDescent="0.4">
      <c r="A4819" s="11" t="s">
        <v>19299</v>
      </c>
      <c r="B4819" s="11" t="s">
        <v>19300</v>
      </c>
      <c r="C4819" s="11" t="s">
        <v>19301</v>
      </c>
      <c r="D4819" s="14" t="s">
        <v>19302</v>
      </c>
    </row>
    <row r="4820" spans="1:4" ht="15" customHeight="1" x14ac:dyDescent="0.4">
      <c r="A4820" s="11" t="s">
        <v>19303</v>
      </c>
      <c r="B4820" s="11" t="s">
        <v>19304</v>
      </c>
      <c r="C4820" s="11" t="s">
        <v>19305</v>
      </c>
      <c r="D4820" s="14" t="s">
        <v>19306</v>
      </c>
    </row>
    <row r="4821" spans="1:4" ht="15" customHeight="1" x14ac:dyDescent="0.4">
      <c r="A4821" s="11" t="s">
        <v>19307</v>
      </c>
      <c r="B4821" s="11" t="s">
        <v>19308</v>
      </c>
      <c r="C4821" s="11" t="s">
        <v>19309</v>
      </c>
      <c r="D4821" s="14" t="s">
        <v>19310</v>
      </c>
    </row>
    <row r="4822" spans="1:4" ht="15" customHeight="1" x14ac:dyDescent="0.4">
      <c r="A4822" s="11" t="s">
        <v>19311</v>
      </c>
      <c r="B4822" s="11" t="s">
        <v>19312</v>
      </c>
      <c r="C4822" s="11" t="s">
        <v>19313</v>
      </c>
      <c r="D4822" s="14" t="s">
        <v>19314</v>
      </c>
    </row>
    <row r="4823" spans="1:4" ht="15" customHeight="1" x14ac:dyDescent="0.4">
      <c r="A4823" s="11" t="s">
        <v>19315</v>
      </c>
      <c r="B4823" s="11" t="s">
        <v>19316</v>
      </c>
      <c r="C4823" s="11" t="s">
        <v>19317</v>
      </c>
      <c r="D4823" s="14" t="s">
        <v>19318</v>
      </c>
    </row>
    <row r="4824" spans="1:4" ht="15" customHeight="1" x14ac:dyDescent="0.4">
      <c r="A4824" s="11" t="s">
        <v>19319</v>
      </c>
      <c r="B4824" s="11" t="s">
        <v>19320</v>
      </c>
      <c r="C4824" s="11" t="s">
        <v>19321</v>
      </c>
      <c r="D4824" s="14" t="s">
        <v>19322</v>
      </c>
    </row>
    <row r="4825" spans="1:4" ht="15" customHeight="1" x14ac:dyDescent="0.4">
      <c r="A4825" s="11" t="s">
        <v>19323</v>
      </c>
      <c r="B4825" s="11" t="s">
        <v>19324</v>
      </c>
      <c r="C4825" s="11" t="s">
        <v>19325</v>
      </c>
      <c r="D4825" s="14" t="s">
        <v>19326</v>
      </c>
    </row>
    <row r="4826" spans="1:4" ht="15" customHeight="1" x14ac:dyDescent="0.4">
      <c r="A4826" s="11" t="s">
        <v>19327</v>
      </c>
      <c r="B4826" s="11" t="s">
        <v>19328</v>
      </c>
      <c r="C4826" s="11" t="s">
        <v>19329</v>
      </c>
      <c r="D4826" s="14" t="s">
        <v>19330</v>
      </c>
    </row>
    <row r="4827" spans="1:4" ht="15" customHeight="1" x14ac:dyDescent="0.4">
      <c r="A4827" s="11" t="s">
        <v>19331</v>
      </c>
      <c r="B4827" s="11" t="s">
        <v>19332</v>
      </c>
      <c r="C4827" s="11" t="s">
        <v>19333</v>
      </c>
      <c r="D4827" s="14" t="s">
        <v>19334</v>
      </c>
    </row>
    <row r="4828" spans="1:4" ht="15" customHeight="1" x14ac:dyDescent="0.4">
      <c r="A4828" s="11" t="s">
        <v>19335</v>
      </c>
      <c r="B4828" s="11" t="s">
        <v>19336</v>
      </c>
      <c r="C4828" s="11" t="s">
        <v>19337</v>
      </c>
      <c r="D4828" s="14" t="s">
        <v>19338</v>
      </c>
    </row>
    <row r="4829" spans="1:4" ht="15" customHeight="1" x14ac:dyDescent="0.4">
      <c r="A4829" s="11" t="s">
        <v>19339</v>
      </c>
      <c r="B4829" s="11" t="s">
        <v>19340</v>
      </c>
      <c r="C4829" s="11" t="s">
        <v>19341</v>
      </c>
      <c r="D4829" s="14" t="s">
        <v>19338</v>
      </c>
    </row>
    <row r="4830" spans="1:4" ht="15" customHeight="1" x14ac:dyDescent="0.4">
      <c r="A4830" s="11" t="s">
        <v>19342</v>
      </c>
      <c r="B4830" s="11" t="s">
        <v>19343</v>
      </c>
      <c r="C4830" s="11" t="s">
        <v>19344</v>
      </c>
      <c r="D4830" s="14" t="s">
        <v>19345</v>
      </c>
    </row>
    <row r="4831" spans="1:4" ht="15" customHeight="1" x14ac:dyDescent="0.4">
      <c r="A4831" s="11" t="s">
        <v>19346</v>
      </c>
      <c r="B4831" s="11" t="s">
        <v>19347</v>
      </c>
      <c r="C4831" s="11" t="s">
        <v>19348</v>
      </c>
      <c r="D4831" s="14" t="s">
        <v>19349</v>
      </c>
    </row>
    <row r="4832" spans="1:4" ht="15" customHeight="1" x14ac:dyDescent="0.4">
      <c r="A4832" s="11" t="s">
        <v>19350</v>
      </c>
      <c r="B4832" s="11" t="s">
        <v>19351</v>
      </c>
      <c r="C4832" s="11" t="s">
        <v>19352</v>
      </c>
      <c r="D4832" s="14" t="s">
        <v>19353</v>
      </c>
    </row>
    <row r="4833" spans="1:4" ht="15" customHeight="1" x14ac:dyDescent="0.4">
      <c r="A4833" s="11" t="s">
        <v>19354</v>
      </c>
      <c r="B4833" s="11" t="s">
        <v>19355</v>
      </c>
      <c r="C4833" s="11" t="s">
        <v>19356</v>
      </c>
      <c r="D4833" s="14" t="s">
        <v>19357</v>
      </c>
    </row>
    <row r="4834" spans="1:4" ht="15" customHeight="1" x14ac:dyDescent="0.4">
      <c r="A4834" s="11" t="s">
        <v>19358</v>
      </c>
      <c r="B4834" s="11" t="s">
        <v>19359</v>
      </c>
      <c r="C4834" s="11" t="s">
        <v>19360</v>
      </c>
      <c r="D4834" s="14" t="s">
        <v>19361</v>
      </c>
    </row>
    <row r="4835" spans="1:4" ht="15" customHeight="1" x14ac:dyDescent="0.4">
      <c r="A4835" s="11" t="s">
        <v>19362</v>
      </c>
      <c r="B4835" s="11" t="s">
        <v>19363</v>
      </c>
      <c r="C4835" s="11" t="s">
        <v>19364</v>
      </c>
      <c r="D4835" s="14" t="s">
        <v>19365</v>
      </c>
    </row>
    <row r="4836" spans="1:4" ht="15" customHeight="1" x14ac:dyDescent="0.4">
      <c r="A4836" s="11" t="s">
        <v>19366</v>
      </c>
      <c r="B4836" s="11" t="s">
        <v>19367</v>
      </c>
      <c r="C4836" s="11" t="s">
        <v>19368</v>
      </c>
      <c r="D4836" s="14" t="s">
        <v>19369</v>
      </c>
    </row>
    <row r="4837" spans="1:4" ht="15" customHeight="1" x14ac:dyDescent="0.4">
      <c r="A4837" s="11" t="s">
        <v>19370</v>
      </c>
      <c r="B4837" s="11" t="s">
        <v>19371</v>
      </c>
      <c r="C4837" s="11" t="s">
        <v>19372</v>
      </c>
      <c r="D4837" s="14" t="s">
        <v>19373</v>
      </c>
    </row>
    <row r="4838" spans="1:4" ht="15" customHeight="1" x14ac:dyDescent="0.4">
      <c r="A4838" s="11" t="s">
        <v>19374</v>
      </c>
      <c r="B4838" s="11" t="s">
        <v>19375</v>
      </c>
      <c r="C4838" s="11" t="s">
        <v>19376</v>
      </c>
      <c r="D4838" s="14" t="s">
        <v>19377</v>
      </c>
    </row>
    <row r="4839" spans="1:4" ht="15" customHeight="1" x14ac:dyDescent="0.4">
      <c r="A4839" s="11" t="s">
        <v>19378</v>
      </c>
      <c r="B4839" s="11" t="s">
        <v>19379</v>
      </c>
      <c r="C4839" s="11" t="s">
        <v>19380</v>
      </c>
      <c r="D4839" s="14" t="s">
        <v>19381</v>
      </c>
    </row>
    <row r="4840" spans="1:4" ht="15" customHeight="1" x14ac:dyDescent="0.4">
      <c r="A4840" s="11" t="s">
        <v>19382</v>
      </c>
      <c r="B4840" s="11" t="s">
        <v>19383</v>
      </c>
      <c r="C4840" s="11" t="s">
        <v>19384</v>
      </c>
      <c r="D4840" s="14" t="s">
        <v>19385</v>
      </c>
    </row>
    <row r="4841" spans="1:4" ht="15" customHeight="1" x14ac:dyDescent="0.4">
      <c r="A4841" s="11" t="s">
        <v>19386</v>
      </c>
      <c r="B4841" s="11" t="s">
        <v>19387</v>
      </c>
      <c r="C4841" s="11" t="s">
        <v>19388</v>
      </c>
      <c r="D4841" s="14" t="s">
        <v>19389</v>
      </c>
    </row>
    <row r="4842" spans="1:4" ht="15" customHeight="1" x14ac:dyDescent="0.4">
      <c r="A4842" s="11" t="s">
        <v>19390</v>
      </c>
      <c r="B4842" s="11" t="s">
        <v>19391</v>
      </c>
      <c r="C4842" s="11" t="s">
        <v>19392</v>
      </c>
      <c r="D4842" s="14" t="s">
        <v>19393</v>
      </c>
    </row>
    <row r="4843" spans="1:4" ht="15" customHeight="1" x14ac:dyDescent="0.4">
      <c r="A4843" s="11" t="s">
        <v>19394</v>
      </c>
      <c r="B4843" s="11" t="s">
        <v>19395</v>
      </c>
      <c r="C4843" s="11" t="s">
        <v>19396</v>
      </c>
      <c r="D4843" s="14" t="s">
        <v>19397</v>
      </c>
    </row>
    <row r="4844" spans="1:4" ht="15" customHeight="1" x14ac:dyDescent="0.4">
      <c r="A4844" s="11" t="s">
        <v>19398</v>
      </c>
      <c r="B4844" s="11" t="s">
        <v>19399</v>
      </c>
      <c r="C4844" s="11" t="s">
        <v>19400</v>
      </c>
      <c r="D4844" s="14" t="s">
        <v>19401</v>
      </c>
    </row>
    <row r="4845" spans="1:4" ht="15" customHeight="1" x14ac:dyDescent="0.4">
      <c r="A4845" s="11" t="s">
        <v>19402</v>
      </c>
      <c r="B4845" s="11" t="s">
        <v>19403</v>
      </c>
      <c r="C4845" s="11" t="s">
        <v>19404</v>
      </c>
      <c r="D4845" s="14" t="s">
        <v>19405</v>
      </c>
    </row>
    <row r="4846" spans="1:4" ht="15" customHeight="1" x14ac:dyDescent="0.4">
      <c r="A4846" s="11" t="s">
        <v>19406</v>
      </c>
      <c r="B4846" s="11" t="s">
        <v>19407</v>
      </c>
      <c r="C4846" s="11" t="s">
        <v>19408</v>
      </c>
      <c r="D4846" s="14" t="s">
        <v>19409</v>
      </c>
    </row>
    <row r="4847" spans="1:4" ht="15" customHeight="1" x14ac:dyDescent="0.4">
      <c r="A4847" s="11" t="s">
        <v>19410</v>
      </c>
      <c r="B4847" s="11" t="s">
        <v>19411</v>
      </c>
      <c r="C4847" s="11" t="s">
        <v>19412</v>
      </c>
      <c r="D4847" s="14" t="s">
        <v>19413</v>
      </c>
    </row>
    <row r="4848" spans="1:4" ht="15" customHeight="1" x14ac:dyDescent="0.4">
      <c r="A4848" s="11" t="s">
        <v>19414</v>
      </c>
      <c r="B4848" s="11" t="s">
        <v>19415</v>
      </c>
      <c r="C4848" s="11" t="s">
        <v>19416</v>
      </c>
      <c r="D4848" s="14" t="s">
        <v>19417</v>
      </c>
    </row>
    <row r="4849" spans="1:4" ht="15" customHeight="1" x14ac:dyDescent="0.4">
      <c r="A4849" s="11" t="s">
        <v>19418</v>
      </c>
      <c r="B4849" s="11" t="s">
        <v>19419</v>
      </c>
      <c r="C4849" s="11" t="s">
        <v>19420</v>
      </c>
      <c r="D4849" s="14" t="s">
        <v>19421</v>
      </c>
    </row>
    <row r="4850" spans="1:4" ht="15" customHeight="1" x14ac:dyDescent="0.4">
      <c r="A4850" s="11" t="s">
        <v>19422</v>
      </c>
      <c r="B4850" s="11" t="s">
        <v>19423</v>
      </c>
      <c r="C4850" s="11" t="s">
        <v>19424</v>
      </c>
      <c r="D4850" s="14" t="s">
        <v>19425</v>
      </c>
    </row>
    <row r="4851" spans="1:4" ht="15" customHeight="1" x14ac:dyDescent="0.4">
      <c r="A4851" s="11" t="s">
        <v>19426</v>
      </c>
      <c r="B4851" s="11" t="s">
        <v>19427</v>
      </c>
      <c r="C4851" s="11" t="s">
        <v>19428</v>
      </c>
      <c r="D4851" s="14" t="s">
        <v>19429</v>
      </c>
    </row>
    <row r="4852" spans="1:4" ht="15" customHeight="1" x14ac:dyDescent="0.4">
      <c r="A4852" s="11" t="s">
        <v>19430</v>
      </c>
      <c r="B4852" s="11" t="s">
        <v>19431</v>
      </c>
      <c r="C4852" s="11" t="s">
        <v>19432</v>
      </c>
      <c r="D4852" s="14" t="s">
        <v>19433</v>
      </c>
    </row>
    <row r="4853" spans="1:4" ht="15" customHeight="1" x14ac:dyDescent="0.4">
      <c r="A4853" s="11" t="s">
        <v>19434</v>
      </c>
      <c r="B4853" s="11" t="s">
        <v>19435</v>
      </c>
      <c r="C4853" s="11" t="s">
        <v>19436</v>
      </c>
      <c r="D4853" s="14" t="s">
        <v>19437</v>
      </c>
    </row>
    <row r="4854" spans="1:4" ht="15" customHeight="1" x14ac:dyDescent="0.4">
      <c r="A4854" s="11" t="s">
        <v>19438</v>
      </c>
      <c r="B4854" s="11" t="s">
        <v>19439</v>
      </c>
      <c r="C4854" s="11" t="s">
        <v>19440</v>
      </c>
      <c r="D4854" s="14" t="s">
        <v>19441</v>
      </c>
    </row>
    <row r="4855" spans="1:4" ht="15" customHeight="1" x14ac:dyDescent="0.4">
      <c r="A4855" s="11" t="s">
        <v>19442</v>
      </c>
      <c r="B4855" s="11" t="s">
        <v>19443</v>
      </c>
      <c r="C4855" s="11" t="s">
        <v>19444</v>
      </c>
      <c r="D4855" s="14" t="s">
        <v>19445</v>
      </c>
    </row>
    <row r="4856" spans="1:4" ht="15" customHeight="1" x14ac:dyDescent="0.4">
      <c r="A4856" s="11" t="s">
        <v>19446</v>
      </c>
      <c r="B4856" s="11" t="s">
        <v>19447</v>
      </c>
      <c r="C4856" s="11" t="s">
        <v>19448</v>
      </c>
      <c r="D4856" s="14" t="s">
        <v>19449</v>
      </c>
    </row>
    <row r="4857" spans="1:4" ht="15" customHeight="1" x14ac:dyDescent="0.4">
      <c r="A4857" s="11" t="s">
        <v>19450</v>
      </c>
      <c r="B4857" s="11" t="s">
        <v>19451</v>
      </c>
      <c r="C4857" s="11" t="s">
        <v>19452</v>
      </c>
      <c r="D4857" s="14" t="s">
        <v>19453</v>
      </c>
    </row>
    <row r="4858" spans="1:4" ht="15" customHeight="1" x14ac:dyDescent="0.4">
      <c r="A4858" s="11" t="s">
        <v>19454</v>
      </c>
      <c r="B4858" s="11" t="s">
        <v>19455</v>
      </c>
      <c r="C4858" s="11" t="s">
        <v>19456</v>
      </c>
      <c r="D4858" s="14" t="s">
        <v>19457</v>
      </c>
    </row>
    <row r="4859" spans="1:4" ht="15" customHeight="1" x14ac:dyDescent="0.4">
      <c r="A4859" s="11" t="s">
        <v>19458</v>
      </c>
      <c r="B4859" s="11" t="s">
        <v>19459</v>
      </c>
      <c r="C4859" s="11" t="s">
        <v>19460</v>
      </c>
      <c r="D4859" s="14" t="s">
        <v>19461</v>
      </c>
    </row>
    <row r="4860" spans="1:4" ht="15" customHeight="1" x14ac:dyDescent="0.4">
      <c r="A4860" s="11" t="s">
        <v>19462</v>
      </c>
      <c r="B4860" s="11" t="s">
        <v>19463</v>
      </c>
      <c r="C4860" s="11" t="s">
        <v>19464</v>
      </c>
      <c r="D4860" s="14" t="s">
        <v>19465</v>
      </c>
    </row>
    <row r="4861" spans="1:4" ht="15" customHeight="1" x14ac:dyDescent="0.4">
      <c r="A4861" s="11" t="s">
        <v>19466</v>
      </c>
      <c r="B4861" s="11" t="s">
        <v>19467</v>
      </c>
      <c r="C4861" s="11" t="s">
        <v>19468</v>
      </c>
      <c r="D4861" s="14" t="s">
        <v>19469</v>
      </c>
    </row>
    <row r="4862" spans="1:4" ht="15" customHeight="1" x14ac:dyDescent="0.4">
      <c r="A4862" s="11" t="s">
        <v>19470</v>
      </c>
      <c r="B4862" s="11" t="s">
        <v>19471</v>
      </c>
      <c r="C4862" s="11" t="s">
        <v>19472</v>
      </c>
      <c r="D4862" s="14" t="s">
        <v>19473</v>
      </c>
    </row>
    <row r="4863" spans="1:4" ht="15" customHeight="1" x14ac:dyDescent="0.4">
      <c r="A4863" s="11" t="s">
        <v>19474</v>
      </c>
      <c r="B4863" s="11" t="s">
        <v>19475</v>
      </c>
      <c r="C4863" s="11" t="s">
        <v>19476</v>
      </c>
      <c r="D4863" s="14" t="s">
        <v>19477</v>
      </c>
    </row>
    <row r="4864" spans="1:4" ht="15" customHeight="1" x14ac:dyDescent="0.4">
      <c r="A4864" s="11" t="s">
        <v>19478</v>
      </c>
      <c r="B4864" s="11" t="s">
        <v>19479</v>
      </c>
      <c r="C4864" s="11" t="s">
        <v>19480</v>
      </c>
      <c r="D4864" s="14" t="s">
        <v>19481</v>
      </c>
    </row>
    <row r="4865" spans="1:4" ht="15" customHeight="1" x14ac:dyDescent="0.4">
      <c r="A4865" s="11" t="s">
        <v>19482</v>
      </c>
      <c r="B4865" s="11" t="s">
        <v>19483</v>
      </c>
      <c r="C4865" s="11" t="s">
        <v>19484</v>
      </c>
      <c r="D4865" s="14" t="s">
        <v>19485</v>
      </c>
    </row>
    <row r="4866" spans="1:4" ht="15" customHeight="1" x14ac:dyDescent="0.4">
      <c r="A4866" s="11" t="s">
        <v>19486</v>
      </c>
      <c r="B4866" s="11" t="s">
        <v>19487</v>
      </c>
      <c r="C4866" s="11" t="s">
        <v>19488</v>
      </c>
      <c r="D4866" s="14" t="s">
        <v>19489</v>
      </c>
    </row>
    <row r="4867" spans="1:4" ht="15" customHeight="1" x14ac:dyDescent="0.4">
      <c r="A4867" s="11" t="s">
        <v>19490</v>
      </c>
      <c r="B4867" s="11" t="s">
        <v>19491</v>
      </c>
      <c r="C4867" s="11" t="s">
        <v>19492</v>
      </c>
      <c r="D4867" s="14" t="s">
        <v>19493</v>
      </c>
    </row>
    <row r="4868" spans="1:4" ht="15" customHeight="1" x14ac:dyDescent="0.4">
      <c r="A4868" s="11" t="s">
        <v>19494</v>
      </c>
      <c r="B4868" s="11" t="s">
        <v>19495</v>
      </c>
      <c r="C4868" s="11" t="s">
        <v>19496</v>
      </c>
      <c r="D4868" s="14" t="s">
        <v>19497</v>
      </c>
    </row>
    <row r="4869" spans="1:4" ht="15" customHeight="1" x14ac:dyDescent="0.4">
      <c r="A4869" s="11" t="s">
        <v>19498</v>
      </c>
      <c r="B4869" s="11" t="s">
        <v>19499</v>
      </c>
      <c r="C4869" s="11" t="s">
        <v>19500</v>
      </c>
      <c r="D4869" s="14" t="s">
        <v>19501</v>
      </c>
    </row>
    <row r="4870" spans="1:4" ht="15" customHeight="1" x14ac:dyDescent="0.4">
      <c r="A4870" s="11" t="s">
        <v>19502</v>
      </c>
      <c r="B4870" s="11" t="s">
        <v>19503</v>
      </c>
      <c r="C4870" s="11" t="s">
        <v>19504</v>
      </c>
      <c r="D4870" s="14" t="s">
        <v>19505</v>
      </c>
    </row>
    <row r="4871" spans="1:4" ht="15" customHeight="1" x14ac:dyDescent="0.4">
      <c r="A4871" s="11" t="s">
        <v>19506</v>
      </c>
      <c r="B4871" s="11" t="s">
        <v>19507</v>
      </c>
      <c r="C4871" s="11" t="s">
        <v>19508</v>
      </c>
      <c r="D4871" s="14" t="s">
        <v>19509</v>
      </c>
    </row>
    <row r="4872" spans="1:4" ht="15" customHeight="1" x14ac:dyDescent="0.4">
      <c r="A4872" s="11" t="s">
        <v>19510</v>
      </c>
      <c r="B4872" s="11" t="s">
        <v>19511</v>
      </c>
      <c r="C4872" s="11" t="s">
        <v>19512</v>
      </c>
      <c r="D4872" s="14" t="s">
        <v>19513</v>
      </c>
    </row>
    <row r="4873" spans="1:4" ht="15" customHeight="1" x14ac:dyDescent="0.4">
      <c r="A4873" s="11" t="s">
        <v>19514</v>
      </c>
      <c r="B4873" s="11" t="s">
        <v>19515</v>
      </c>
      <c r="C4873" s="11" t="s">
        <v>19516</v>
      </c>
      <c r="D4873" s="14" t="s">
        <v>19517</v>
      </c>
    </row>
    <row r="4874" spans="1:4" ht="15" customHeight="1" x14ac:dyDescent="0.4">
      <c r="A4874" s="11" t="s">
        <v>19518</v>
      </c>
      <c r="B4874" s="11" t="s">
        <v>19519</v>
      </c>
      <c r="C4874" s="11" t="s">
        <v>19520</v>
      </c>
      <c r="D4874" s="14" t="s">
        <v>19521</v>
      </c>
    </row>
    <row r="4875" spans="1:4" ht="15" customHeight="1" x14ac:dyDescent="0.4">
      <c r="A4875" s="11" t="s">
        <v>19522</v>
      </c>
      <c r="B4875" s="11" t="s">
        <v>19523</v>
      </c>
      <c r="C4875" s="11" t="s">
        <v>19524</v>
      </c>
      <c r="D4875" s="14" t="s">
        <v>19525</v>
      </c>
    </row>
    <row r="4876" spans="1:4" ht="15" customHeight="1" x14ac:dyDescent="0.4">
      <c r="A4876" s="11" t="s">
        <v>19526</v>
      </c>
      <c r="B4876" s="11" t="s">
        <v>19527</v>
      </c>
      <c r="C4876" s="11" t="s">
        <v>19528</v>
      </c>
      <c r="D4876" s="14" t="s">
        <v>19529</v>
      </c>
    </row>
    <row r="4877" spans="1:4" ht="15" customHeight="1" x14ac:dyDescent="0.4">
      <c r="A4877" s="11" t="s">
        <v>19530</v>
      </c>
      <c r="B4877" s="11" t="s">
        <v>19531</v>
      </c>
      <c r="C4877" s="11" t="s">
        <v>19532</v>
      </c>
      <c r="D4877" s="14" t="s">
        <v>19533</v>
      </c>
    </row>
    <row r="4878" spans="1:4" ht="15" customHeight="1" x14ac:dyDescent="0.4">
      <c r="A4878" s="11" t="s">
        <v>19534</v>
      </c>
      <c r="B4878" s="11" t="s">
        <v>19535</v>
      </c>
      <c r="C4878" s="11" t="s">
        <v>19536</v>
      </c>
      <c r="D4878" s="14" t="s">
        <v>19537</v>
      </c>
    </row>
    <row r="4879" spans="1:4" ht="15" customHeight="1" x14ac:dyDescent="0.4">
      <c r="A4879" s="11" t="s">
        <v>19538</v>
      </c>
      <c r="B4879" s="11" t="s">
        <v>19539</v>
      </c>
      <c r="C4879" s="11" t="s">
        <v>19540</v>
      </c>
      <c r="D4879" s="14" t="s">
        <v>19541</v>
      </c>
    </row>
    <row r="4880" spans="1:4" ht="15" customHeight="1" x14ac:dyDescent="0.4">
      <c r="A4880" s="11" t="s">
        <v>19542</v>
      </c>
      <c r="B4880" s="11" t="s">
        <v>19543</v>
      </c>
      <c r="C4880" s="11" t="s">
        <v>19544</v>
      </c>
      <c r="D4880" s="14" t="s">
        <v>19545</v>
      </c>
    </row>
    <row r="4881" spans="1:4" ht="15" customHeight="1" x14ac:dyDescent="0.4">
      <c r="A4881" s="11" t="s">
        <v>19546</v>
      </c>
      <c r="B4881" s="11" t="s">
        <v>19547</v>
      </c>
      <c r="C4881" s="11" t="s">
        <v>19548</v>
      </c>
      <c r="D4881" s="14" t="s">
        <v>19549</v>
      </c>
    </row>
    <row r="4882" spans="1:4" ht="15" customHeight="1" x14ac:dyDescent="0.4">
      <c r="A4882" s="11" t="s">
        <v>19550</v>
      </c>
      <c r="B4882" s="11" t="s">
        <v>19551</v>
      </c>
      <c r="C4882" s="11" t="s">
        <v>19552</v>
      </c>
      <c r="D4882" s="14" t="s">
        <v>19553</v>
      </c>
    </row>
    <row r="4883" spans="1:4" ht="15" customHeight="1" x14ac:dyDescent="0.4">
      <c r="A4883" s="11" t="s">
        <v>19554</v>
      </c>
      <c r="B4883" s="11" t="s">
        <v>19555</v>
      </c>
      <c r="C4883" s="11" t="s">
        <v>19556</v>
      </c>
      <c r="D4883" s="14" t="s">
        <v>19557</v>
      </c>
    </row>
    <row r="4884" spans="1:4" ht="15" customHeight="1" x14ac:dyDescent="0.4">
      <c r="A4884" s="11" t="s">
        <v>19558</v>
      </c>
      <c r="B4884" s="11" t="s">
        <v>19559</v>
      </c>
      <c r="C4884" s="11" t="s">
        <v>19560</v>
      </c>
      <c r="D4884" s="14" t="s">
        <v>19561</v>
      </c>
    </row>
    <row r="4885" spans="1:4" ht="15" customHeight="1" x14ac:dyDescent="0.4">
      <c r="A4885" s="11" t="s">
        <v>19562</v>
      </c>
      <c r="B4885" s="11" t="s">
        <v>19563</v>
      </c>
      <c r="C4885" s="11" t="s">
        <v>19564</v>
      </c>
      <c r="D4885" s="14" t="s">
        <v>19565</v>
      </c>
    </row>
    <row r="4886" spans="1:4" ht="15" customHeight="1" x14ac:dyDescent="0.4">
      <c r="A4886" s="11" t="s">
        <v>19566</v>
      </c>
      <c r="B4886" s="11" t="s">
        <v>19567</v>
      </c>
      <c r="C4886" s="11" t="s">
        <v>19568</v>
      </c>
      <c r="D4886" s="14" t="s">
        <v>19569</v>
      </c>
    </row>
    <row r="4887" spans="1:4" ht="15" customHeight="1" x14ac:dyDescent="0.4">
      <c r="A4887" s="11" t="s">
        <v>19570</v>
      </c>
      <c r="B4887" s="11" t="s">
        <v>19571</v>
      </c>
      <c r="C4887" s="11" t="s">
        <v>19572</v>
      </c>
      <c r="D4887" s="14" t="s">
        <v>19573</v>
      </c>
    </row>
    <row r="4888" spans="1:4" ht="15" customHeight="1" x14ac:dyDescent="0.4">
      <c r="A4888" s="11" t="s">
        <v>19574</v>
      </c>
      <c r="B4888" s="11" t="s">
        <v>19575</v>
      </c>
      <c r="C4888" s="11" t="s">
        <v>19576</v>
      </c>
      <c r="D4888" s="14" t="s">
        <v>19577</v>
      </c>
    </row>
    <row r="4889" spans="1:4" ht="15" customHeight="1" x14ac:dyDescent="0.4">
      <c r="A4889" s="11" t="s">
        <v>19578</v>
      </c>
      <c r="B4889" s="11" t="s">
        <v>19579</v>
      </c>
      <c r="C4889" s="11" t="s">
        <v>19580</v>
      </c>
      <c r="D4889" s="14" t="s">
        <v>19581</v>
      </c>
    </row>
    <row r="4890" spans="1:4" ht="15" customHeight="1" x14ac:dyDescent="0.4">
      <c r="A4890" s="11" t="s">
        <v>19582</v>
      </c>
      <c r="B4890" s="11" t="s">
        <v>19583</v>
      </c>
      <c r="C4890" s="11" t="s">
        <v>19584</v>
      </c>
      <c r="D4890" s="14" t="s">
        <v>19585</v>
      </c>
    </row>
    <row r="4891" spans="1:4" ht="15" customHeight="1" x14ac:dyDescent="0.4">
      <c r="A4891" s="11" t="s">
        <v>19586</v>
      </c>
      <c r="B4891" s="11" t="s">
        <v>19587</v>
      </c>
      <c r="C4891" s="11" t="s">
        <v>19588</v>
      </c>
      <c r="D4891" s="14" t="s">
        <v>19589</v>
      </c>
    </row>
    <row r="4892" spans="1:4" ht="15" customHeight="1" x14ac:dyDescent="0.4">
      <c r="A4892" s="11" t="s">
        <v>19590</v>
      </c>
      <c r="B4892" s="11" t="s">
        <v>19591</v>
      </c>
      <c r="C4892" s="11" t="s">
        <v>19592</v>
      </c>
      <c r="D4892" s="14" t="s">
        <v>19593</v>
      </c>
    </row>
    <row r="4893" spans="1:4" ht="15" customHeight="1" x14ac:dyDescent="0.4">
      <c r="A4893" s="11" t="s">
        <v>19594</v>
      </c>
      <c r="B4893" s="11" t="s">
        <v>19595</v>
      </c>
      <c r="C4893" s="11" t="s">
        <v>19596</v>
      </c>
      <c r="D4893" s="14" t="s">
        <v>19597</v>
      </c>
    </row>
    <row r="4894" spans="1:4" ht="15" customHeight="1" x14ac:dyDescent="0.4">
      <c r="A4894" s="11" t="s">
        <v>19598</v>
      </c>
      <c r="B4894" s="11" t="s">
        <v>19599</v>
      </c>
      <c r="C4894" s="11" t="s">
        <v>19600</v>
      </c>
      <c r="D4894" s="14" t="s">
        <v>19601</v>
      </c>
    </row>
    <row r="4895" spans="1:4" ht="15" customHeight="1" x14ac:dyDescent="0.4">
      <c r="A4895" s="11" t="s">
        <v>19602</v>
      </c>
      <c r="B4895" s="11" t="s">
        <v>19603</v>
      </c>
      <c r="C4895" s="11" t="s">
        <v>19604</v>
      </c>
      <c r="D4895" s="14" t="s">
        <v>19605</v>
      </c>
    </row>
    <row r="4896" spans="1:4" ht="15" customHeight="1" x14ac:dyDescent="0.4">
      <c r="A4896" s="11" t="s">
        <v>19606</v>
      </c>
      <c r="B4896" s="11" t="s">
        <v>19607</v>
      </c>
      <c r="C4896" s="11" t="s">
        <v>19608</v>
      </c>
      <c r="D4896" s="14" t="s">
        <v>19609</v>
      </c>
    </row>
    <row r="4897" spans="1:4" ht="15" customHeight="1" x14ac:dyDescent="0.4">
      <c r="A4897" s="11" t="s">
        <v>19610</v>
      </c>
      <c r="B4897" s="11" t="s">
        <v>19611</v>
      </c>
      <c r="C4897" s="11" t="s">
        <v>19612</v>
      </c>
      <c r="D4897" s="14" t="s">
        <v>19613</v>
      </c>
    </row>
    <row r="4898" spans="1:4" ht="15" customHeight="1" x14ac:dyDescent="0.4">
      <c r="A4898" s="11" t="s">
        <v>19614</v>
      </c>
      <c r="B4898" s="11" t="s">
        <v>19615</v>
      </c>
      <c r="C4898" s="11" t="s">
        <v>19616</v>
      </c>
      <c r="D4898" s="14" t="s">
        <v>19617</v>
      </c>
    </row>
    <row r="4899" spans="1:4" ht="15" customHeight="1" x14ac:dyDescent="0.4">
      <c r="A4899" s="11" t="s">
        <v>19618</v>
      </c>
      <c r="B4899" s="11" t="s">
        <v>19619</v>
      </c>
      <c r="C4899" s="11" t="s">
        <v>19620</v>
      </c>
      <c r="D4899" s="14" t="s">
        <v>19621</v>
      </c>
    </row>
    <row r="4900" spans="1:4" ht="15" customHeight="1" x14ac:dyDescent="0.4">
      <c r="A4900" s="11" t="s">
        <v>19622</v>
      </c>
      <c r="B4900" s="11" t="s">
        <v>19623</v>
      </c>
      <c r="C4900" s="11" t="s">
        <v>19624</v>
      </c>
      <c r="D4900" s="14" t="s">
        <v>19625</v>
      </c>
    </row>
    <row r="4901" spans="1:4" ht="15" customHeight="1" x14ac:dyDescent="0.4">
      <c r="A4901" s="11" t="s">
        <v>19626</v>
      </c>
      <c r="B4901" s="11" t="s">
        <v>19627</v>
      </c>
      <c r="C4901" s="11" t="s">
        <v>19628</v>
      </c>
      <c r="D4901" s="14" t="s">
        <v>19625</v>
      </c>
    </row>
    <row r="4902" spans="1:4" ht="15" customHeight="1" x14ac:dyDescent="0.4">
      <c r="A4902" s="11" t="s">
        <v>19629</v>
      </c>
      <c r="B4902" s="11" t="s">
        <v>19630</v>
      </c>
      <c r="C4902" s="11" t="s">
        <v>19631</v>
      </c>
      <c r="D4902" s="14" t="s">
        <v>19632</v>
      </c>
    </row>
    <row r="4903" spans="1:4" ht="15" customHeight="1" x14ac:dyDescent="0.4">
      <c r="A4903" s="11" t="s">
        <v>19633</v>
      </c>
      <c r="B4903" s="11" t="s">
        <v>19634</v>
      </c>
      <c r="C4903" s="11" t="s">
        <v>19635</v>
      </c>
      <c r="D4903" s="14" t="s">
        <v>19636</v>
      </c>
    </row>
    <row r="4904" spans="1:4" ht="15" customHeight="1" x14ac:dyDescent="0.4">
      <c r="A4904" s="11" t="s">
        <v>19637</v>
      </c>
      <c r="B4904" s="11" t="s">
        <v>19638</v>
      </c>
      <c r="C4904" s="11" t="s">
        <v>19639</v>
      </c>
      <c r="D4904" s="14" t="s">
        <v>19640</v>
      </c>
    </row>
    <row r="4905" spans="1:4" ht="15" customHeight="1" x14ac:dyDescent="0.4">
      <c r="A4905" s="11" t="s">
        <v>19641</v>
      </c>
      <c r="B4905" s="11" t="s">
        <v>19642</v>
      </c>
      <c r="C4905" s="11" t="s">
        <v>19643</v>
      </c>
      <c r="D4905" s="14" t="s">
        <v>19640</v>
      </c>
    </row>
    <row r="4906" spans="1:4" ht="15" customHeight="1" x14ac:dyDescent="0.4">
      <c r="A4906" s="11" t="s">
        <v>19644</v>
      </c>
      <c r="B4906" s="11" t="s">
        <v>19645</v>
      </c>
      <c r="C4906" s="11" t="s">
        <v>19646</v>
      </c>
      <c r="D4906" s="14" t="s">
        <v>19647</v>
      </c>
    </row>
    <row r="4907" spans="1:4" ht="15" customHeight="1" x14ac:dyDescent="0.4">
      <c r="A4907" s="11" t="s">
        <v>19648</v>
      </c>
      <c r="B4907" s="11" t="s">
        <v>19649</v>
      </c>
      <c r="C4907" s="11" t="s">
        <v>19650</v>
      </c>
      <c r="D4907" s="14" t="s">
        <v>19651</v>
      </c>
    </row>
    <row r="4908" spans="1:4" ht="15" customHeight="1" x14ac:dyDescent="0.4">
      <c r="A4908" s="11" t="s">
        <v>19652</v>
      </c>
      <c r="B4908" s="11" t="s">
        <v>19653</v>
      </c>
      <c r="C4908" s="11" t="s">
        <v>19654</v>
      </c>
      <c r="D4908" s="14" t="s">
        <v>19655</v>
      </c>
    </row>
    <row r="4909" spans="1:4" ht="15" customHeight="1" x14ac:dyDescent="0.4">
      <c r="A4909" s="11" t="s">
        <v>19656</v>
      </c>
      <c r="B4909" s="11" t="s">
        <v>19657</v>
      </c>
      <c r="C4909" s="11" t="s">
        <v>19658</v>
      </c>
      <c r="D4909" s="14" t="s">
        <v>19659</v>
      </c>
    </row>
    <row r="4910" spans="1:4" ht="15" customHeight="1" x14ac:dyDescent="0.4">
      <c r="A4910" s="11" t="s">
        <v>19660</v>
      </c>
      <c r="B4910" s="11" t="s">
        <v>19661</v>
      </c>
      <c r="C4910" s="11" t="s">
        <v>19662</v>
      </c>
      <c r="D4910" s="14" t="s">
        <v>19663</v>
      </c>
    </row>
    <row r="4911" spans="1:4" ht="15" customHeight="1" x14ac:dyDescent="0.4">
      <c r="A4911" s="11" t="s">
        <v>19664</v>
      </c>
      <c r="B4911" s="11" t="s">
        <v>19665</v>
      </c>
      <c r="C4911" s="11" t="s">
        <v>19666</v>
      </c>
      <c r="D4911" s="14" t="s">
        <v>19667</v>
      </c>
    </row>
    <row r="4912" spans="1:4" ht="15" customHeight="1" x14ac:dyDescent="0.4">
      <c r="A4912" s="11" t="s">
        <v>19668</v>
      </c>
      <c r="B4912" s="11" t="s">
        <v>19669</v>
      </c>
      <c r="C4912" s="11" t="s">
        <v>19670</v>
      </c>
      <c r="D4912" s="14" t="s">
        <v>19671</v>
      </c>
    </row>
    <row r="4913" spans="1:4" ht="15" customHeight="1" x14ac:dyDescent="0.4">
      <c r="A4913" s="11" t="s">
        <v>19672</v>
      </c>
      <c r="B4913" s="11" t="s">
        <v>19673</v>
      </c>
      <c r="C4913" s="11" t="s">
        <v>19674</v>
      </c>
      <c r="D4913" s="14" t="s">
        <v>19675</v>
      </c>
    </row>
    <row r="4914" spans="1:4" ht="15" customHeight="1" x14ac:dyDescent="0.4">
      <c r="A4914" s="11" t="s">
        <v>19676</v>
      </c>
      <c r="B4914" s="11" t="s">
        <v>19677</v>
      </c>
      <c r="C4914" s="11" t="s">
        <v>19678</v>
      </c>
      <c r="D4914" s="14" t="s">
        <v>19679</v>
      </c>
    </row>
    <row r="4915" spans="1:4" ht="15" customHeight="1" x14ac:dyDescent="0.4">
      <c r="A4915" s="11" t="s">
        <v>19680</v>
      </c>
      <c r="B4915" s="11" t="s">
        <v>19681</v>
      </c>
      <c r="C4915" s="11" t="s">
        <v>19682</v>
      </c>
      <c r="D4915" s="14" t="s">
        <v>19683</v>
      </c>
    </row>
    <row r="4916" spans="1:4" ht="15" customHeight="1" x14ac:dyDescent="0.4">
      <c r="A4916" s="11" t="s">
        <v>19684</v>
      </c>
      <c r="B4916" s="11" t="s">
        <v>19685</v>
      </c>
      <c r="C4916" s="11" t="s">
        <v>19686</v>
      </c>
      <c r="D4916" s="14" t="s">
        <v>19687</v>
      </c>
    </row>
    <row r="4917" spans="1:4" ht="15" customHeight="1" x14ac:dyDescent="0.4">
      <c r="A4917" s="11" t="s">
        <v>19688</v>
      </c>
      <c r="B4917" s="11" t="s">
        <v>19689</v>
      </c>
      <c r="C4917" s="11" t="s">
        <v>19690</v>
      </c>
      <c r="D4917" s="14" t="s">
        <v>19691</v>
      </c>
    </row>
    <row r="4918" spans="1:4" ht="15" customHeight="1" x14ac:dyDescent="0.4">
      <c r="A4918" s="11" t="s">
        <v>19692</v>
      </c>
      <c r="B4918" s="11" t="s">
        <v>19693</v>
      </c>
      <c r="C4918" s="11" t="s">
        <v>19694</v>
      </c>
      <c r="D4918" s="14" t="s">
        <v>19695</v>
      </c>
    </row>
    <row r="4919" spans="1:4" ht="15" customHeight="1" x14ac:dyDescent="0.4">
      <c r="A4919" s="11" t="s">
        <v>19696</v>
      </c>
      <c r="B4919" s="11" t="s">
        <v>19697</v>
      </c>
      <c r="C4919" s="11" t="s">
        <v>19698</v>
      </c>
      <c r="D4919" s="14" t="s">
        <v>19699</v>
      </c>
    </row>
    <row r="4920" spans="1:4" ht="15" customHeight="1" x14ac:dyDescent="0.4">
      <c r="A4920" s="11" t="s">
        <v>19700</v>
      </c>
      <c r="B4920" s="11" t="s">
        <v>19701</v>
      </c>
      <c r="C4920" s="11" t="s">
        <v>19702</v>
      </c>
      <c r="D4920" s="14" t="s">
        <v>19703</v>
      </c>
    </row>
    <row r="4921" spans="1:4" ht="15" customHeight="1" x14ac:dyDescent="0.4">
      <c r="A4921" s="11" t="s">
        <v>19704</v>
      </c>
      <c r="B4921" s="11" t="s">
        <v>19705</v>
      </c>
      <c r="C4921" s="11" t="s">
        <v>19706</v>
      </c>
      <c r="D4921" s="14" t="s">
        <v>19707</v>
      </c>
    </row>
    <row r="4922" spans="1:4" ht="15" customHeight="1" x14ac:dyDescent="0.4">
      <c r="A4922" s="11" t="s">
        <v>19708</v>
      </c>
      <c r="B4922" s="11" t="s">
        <v>19709</v>
      </c>
      <c r="C4922" s="11" t="s">
        <v>19710</v>
      </c>
      <c r="D4922" s="14" t="s">
        <v>19711</v>
      </c>
    </row>
    <row r="4923" spans="1:4" ht="15" customHeight="1" x14ac:dyDescent="0.4">
      <c r="A4923" s="11" t="s">
        <v>19712</v>
      </c>
      <c r="B4923" s="11" t="s">
        <v>19713</v>
      </c>
      <c r="C4923" s="11" t="s">
        <v>19714</v>
      </c>
      <c r="D4923" s="14" t="s">
        <v>19715</v>
      </c>
    </row>
    <row r="4924" spans="1:4" ht="15" customHeight="1" x14ac:dyDescent="0.4">
      <c r="A4924" s="11" t="s">
        <v>19716</v>
      </c>
      <c r="B4924" s="11" t="s">
        <v>19717</v>
      </c>
      <c r="C4924" s="11" t="s">
        <v>19718</v>
      </c>
      <c r="D4924" s="14" t="s">
        <v>19719</v>
      </c>
    </row>
    <row r="4925" spans="1:4" ht="15" customHeight="1" x14ac:dyDescent="0.4">
      <c r="A4925" s="11" t="s">
        <v>19720</v>
      </c>
      <c r="B4925" s="11" t="s">
        <v>19721</v>
      </c>
      <c r="C4925" s="11" t="s">
        <v>19722</v>
      </c>
      <c r="D4925" s="14" t="s">
        <v>19723</v>
      </c>
    </row>
    <row r="4926" spans="1:4" ht="15" customHeight="1" x14ac:dyDescent="0.4">
      <c r="A4926" s="11" t="s">
        <v>19724</v>
      </c>
      <c r="B4926" s="11" t="s">
        <v>19725</v>
      </c>
      <c r="C4926" s="11" t="s">
        <v>19726</v>
      </c>
      <c r="D4926" s="14" t="s">
        <v>19727</v>
      </c>
    </row>
    <row r="4927" spans="1:4" ht="15" customHeight="1" x14ac:dyDescent="0.4">
      <c r="A4927" s="11" t="s">
        <v>19728</v>
      </c>
      <c r="B4927" s="11" t="s">
        <v>19729</v>
      </c>
      <c r="C4927" s="11" t="s">
        <v>19730</v>
      </c>
      <c r="D4927" s="14" t="s">
        <v>19731</v>
      </c>
    </row>
    <row r="4928" spans="1:4" ht="15" customHeight="1" x14ac:dyDescent="0.4">
      <c r="A4928" s="11" t="s">
        <v>19732</v>
      </c>
      <c r="B4928" s="11" t="s">
        <v>19733</v>
      </c>
      <c r="C4928" s="11" t="s">
        <v>19734</v>
      </c>
      <c r="D4928" s="14" t="s">
        <v>19735</v>
      </c>
    </row>
    <row r="4929" spans="1:4" ht="15" customHeight="1" x14ac:dyDescent="0.4">
      <c r="A4929" s="11" t="s">
        <v>19736</v>
      </c>
      <c r="B4929" s="11" t="s">
        <v>19737</v>
      </c>
      <c r="C4929" s="11" t="s">
        <v>19738</v>
      </c>
      <c r="D4929" s="14" t="s">
        <v>19739</v>
      </c>
    </row>
    <row r="4930" spans="1:4" ht="15" customHeight="1" x14ac:dyDescent="0.4">
      <c r="A4930" s="11" t="s">
        <v>19740</v>
      </c>
      <c r="B4930" s="11" t="s">
        <v>19741</v>
      </c>
      <c r="C4930" s="11" t="s">
        <v>19742</v>
      </c>
      <c r="D4930" s="14" t="s">
        <v>19743</v>
      </c>
    </row>
    <row r="4931" spans="1:4" ht="15" customHeight="1" x14ac:dyDescent="0.4">
      <c r="A4931" s="11" t="s">
        <v>19744</v>
      </c>
      <c r="B4931" s="11" t="s">
        <v>19745</v>
      </c>
      <c r="C4931" s="11" t="s">
        <v>19746</v>
      </c>
      <c r="D4931" s="14" t="s">
        <v>19747</v>
      </c>
    </row>
    <row r="4932" spans="1:4" ht="15" customHeight="1" x14ac:dyDescent="0.4">
      <c r="A4932" s="11" t="s">
        <v>19748</v>
      </c>
      <c r="B4932" s="11" t="s">
        <v>19749</v>
      </c>
      <c r="C4932" s="11" t="s">
        <v>19750</v>
      </c>
      <c r="D4932" s="14" t="s">
        <v>19751</v>
      </c>
    </row>
    <row r="4933" spans="1:4" ht="15" customHeight="1" x14ac:dyDescent="0.4">
      <c r="A4933" s="11" t="s">
        <v>19752</v>
      </c>
      <c r="B4933" s="11" t="s">
        <v>19753</v>
      </c>
      <c r="C4933" s="11" t="s">
        <v>19754</v>
      </c>
      <c r="D4933" s="14" t="s">
        <v>19755</v>
      </c>
    </row>
    <row r="4934" spans="1:4" ht="15" customHeight="1" x14ac:dyDescent="0.4">
      <c r="A4934" s="11" t="s">
        <v>19756</v>
      </c>
      <c r="B4934" s="11" t="s">
        <v>19757</v>
      </c>
      <c r="C4934" s="11" t="s">
        <v>19758</v>
      </c>
      <c r="D4934" s="14" t="s">
        <v>19759</v>
      </c>
    </row>
    <row r="4935" spans="1:4" ht="15" customHeight="1" x14ac:dyDescent="0.4">
      <c r="A4935" s="11" t="s">
        <v>19760</v>
      </c>
      <c r="B4935" s="11" t="s">
        <v>19761</v>
      </c>
      <c r="C4935" s="11" t="s">
        <v>19762</v>
      </c>
      <c r="D4935" s="14" t="s">
        <v>19763</v>
      </c>
    </row>
    <row r="4936" spans="1:4" ht="15" customHeight="1" x14ac:dyDescent="0.4">
      <c r="A4936" s="11" t="s">
        <v>19764</v>
      </c>
      <c r="B4936" s="11" t="s">
        <v>19765</v>
      </c>
      <c r="C4936" s="11" t="s">
        <v>19766</v>
      </c>
      <c r="D4936" s="14" t="s">
        <v>19767</v>
      </c>
    </row>
    <row r="4937" spans="1:4" ht="15" customHeight="1" x14ac:dyDescent="0.4">
      <c r="A4937" s="11" t="s">
        <v>19768</v>
      </c>
      <c r="B4937" s="11" t="s">
        <v>19769</v>
      </c>
      <c r="C4937" s="11" t="s">
        <v>19770</v>
      </c>
      <c r="D4937" s="14" t="s">
        <v>19771</v>
      </c>
    </row>
    <row r="4938" spans="1:4" ht="15" customHeight="1" x14ac:dyDescent="0.4">
      <c r="A4938" s="11" t="s">
        <v>19772</v>
      </c>
      <c r="B4938" s="11" t="s">
        <v>19773</v>
      </c>
      <c r="C4938" s="11" t="s">
        <v>19774</v>
      </c>
      <c r="D4938" s="14" t="s">
        <v>19775</v>
      </c>
    </row>
    <row r="4939" spans="1:4" ht="15" customHeight="1" x14ac:dyDescent="0.4">
      <c r="A4939" s="11" t="s">
        <v>19776</v>
      </c>
      <c r="B4939" s="11" t="s">
        <v>19777</v>
      </c>
      <c r="C4939" s="11" t="s">
        <v>19778</v>
      </c>
      <c r="D4939" s="14" t="s">
        <v>19779</v>
      </c>
    </row>
    <row r="4940" spans="1:4" ht="15" customHeight="1" x14ac:dyDescent="0.4">
      <c r="A4940" s="11" t="s">
        <v>19780</v>
      </c>
      <c r="B4940" s="11" t="s">
        <v>19781</v>
      </c>
      <c r="C4940" s="11" t="s">
        <v>19782</v>
      </c>
      <c r="D4940" s="14" t="s">
        <v>19783</v>
      </c>
    </row>
    <row r="4941" spans="1:4" ht="15" customHeight="1" x14ac:dyDescent="0.4">
      <c r="A4941" s="11" t="s">
        <v>19784</v>
      </c>
      <c r="B4941" s="11" t="s">
        <v>19785</v>
      </c>
      <c r="C4941" s="11" t="s">
        <v>19786</v>
      </c>
      <c r="D4941" s="14" t="s">
        <v>19787</v>
      </c>
    </row>
    <row r="4942" spans="1:4" ht="15" customHeight="1" x14ac:dyDescent="0.4">
      <c r="A4942" s="11" t="s">
        <v>19788</v>
      </c>
      <c r="B4942" s="11" t="s">
        <v>19789</v>
      </c>
      <c r="C4942" s="11" t="s">
        <v>19790</v>
      </c>
      <c r="D4942" s="14" t="s">
        <v>19791</v>
      </c>
    </row>
    <row r="4943" spans="1:4" ht="15" customHeight="1" x14ac:dyDescent="0.4">
      <c r="A4943" s="11" t="s">
        <v>19792</v>
      </c>
      <c r="B4943" s="11" t="s">
        <v>19793</v>
      </c>
      <c r="C4943" s="11" t="s">
        <v>19794</v>
      </c>
      <c r="D4943" s="14" t="s">
        <v>19795</v>
      </c>
    </row>
    <row r="4944" spans="1:4" ht="15" customHeight="1" x14ac:dyDescent="0.4">
      <c r="A4944" s="11" t="s">
        <v>19796</v>
      </c>
      <c r="B4944" s="11" t="s">
        <v>19797</v>
      </c>
      <c r="C4944" s="11" t="s">
        <v>19798</v>
      </c>
      <c r="D4944" s="14" t="s">
        <v>19799</v>
      </c>
    </row>
    <row r="4945" spans="1:4" ht="15" customHeight="1" x14ac:dyDescent="0.4">
      <c r="A4945" s="11" t="s">
        <v>19800</v>
      </c>
      <c r="B4945" s="11" t="s">
        <v>19801</v>
      </c>
      <c r="C4945" s="11" t="s">
        <v>19802</v>
      </c>
      <c r="D4945" s="14" t="s">
        <v>19803</v>
      </c>
    </row>
    <row r="4946" spans="1:4" ht="15" customHeight="1" x14ac:dyDescent="0.4">
      <c r="A4946" s="11" t="s">
        <v>19804</v>
      </c>
      <c r="B4946" s="11" t="s">
        <v>19805</v>
      </c>
      <c r="C4946" s="11" t="s">
        <v>19806</v>
      </c>
      <c r="D4946" s="14" t="s">
        <v>19807</v>
      </c>
    </row>
    <row r="4947" spans="1:4" ht="15" customHeight="1" x14ac:dyDescent="0.4">
      <c r="A4947" s="11" t="s">
        <v>19808</v>
      </c>
      <c r="B4947" s="11" t="s">
        <v>19809</v>
      </c>
      <c r="C4947" s="11" t="s">
        <v>19810</v>
      </c>
      <c r="D4947" s="14" t="s">
        <v>19811</v>
      </c>
    </row>
    <row r="4948" spans="1:4" ht="15" customHeight="1" x14ac:dyDescent="0.4">
      <c r="A4948" s="11" t="s">
        <v>19812</v>
      </c>
      <c r="B4948" s="11" t="s">
        <v>19813</v>
      </c>
      <c r="C4948" s="11" t="s">
        <v>19814</v>
      </c>
      <c r="D4948" s="14" t="s">
        <v>19815</v>
      </c>
    </row>
    <row r="4949" spans="1:4" ht="15" customHeight="1" x14ac:dyDescent="0.4">
      <c r="A4949" s="11" t="s">
        <v>19816</v>
      </c>
      <c r="B4949" s="11" t="s">
        <v>19817</v>
      </c>
      <c r="C4949" s="11" t="s">
        <v>19818</v>
      </c>
      <c r="D4949" s="14" t="s">
        <v>19819</v>
      </c>
    </row>
    <row r="4950" spans="1:4" ht="15" customHeight="1" x14ac:dyDescent="0.4">
      <c r="A4950" s="11" t="s">
        <v>19820</v>
      </c>
      <c r="B4950" s="11" t="s">
        <v>19821</v>
      </c>
      <c r="C4950" s="11" t="s">
        <v>19822</v>
      </c>
      <c r="D4950" s="14" t="s">
        <v>19823</v>
      </c>
    </row>
    <row r="4951" spans="1:4" ht="15" customHeight="1" x14ac:dyDescent="0.4">
      <c r="A4951" s="11" t="s">
        <v>19824</v>
      </c>
      <c r="B4951" s="11" t="s">
        <v>19825</v>
      </c>
      <c r="C4951" s="11" t="s">
        <v>19826</v>
      </c>
      <c r="D4951" s="14" t="s">
        <v>19827</v>
      </c>
    </row>
    <row r="4952" spans="1:4" ht="15" customHeight="1" x14ac:dyDescent="0.4">
      <c r="A4952" s="11" t="s">
        <v>19828</v>
      </c>
      <c r="B4952" s="11" t="s">
        <v>19829</v>
      </c>
      <c r="C4952" s="11" t="s">
        <v>19830</v>
      </c>
      <c r="D4952" s="14" t="s">
        <v>19831</v>
      </c>
    </row>
    <row r="4953" spans="1:4" ht="15" customHeight="1" x14ac:dyDescent="0.4">
      <c r="A4953" s="11" t="s">
        <v>19832</v>
      </c>
      <c r="B4953" s="11" t="s">
        <v>19833</v>
      </c>
      <c r="C4953" s="11" t="s">
        <v>19834</v>
      </c>
      <c r="D4953" s="14" t="s">
        <v>19835</v>
      </c>
    </row>
    <row r="4954" spans="1:4" ht="15" customHeight="1" x14ac:dyDescent="0.4">
      <c r="A4954" s="11" t="s">
        <v>19836</v>
      </c>
      <c r="B4954" s="11" t="s">
        <v>19837</v>
      </c>
      <c r="C4954" s="11" t="s">
        <v>19838</v>
      </c>
      <c r="D4954" s="14" t="s">
        <v>19839</v>
      </c>
    </row>
    <row r="4955" spans="1:4" ht="15" customHeight="1" x14ac:dyDescent="0.4">
      <c r="A4955" s="11" t="s">
        <v>19840</v>
      </c>
      <c r="B4955" s="11" t="s">
        <v>19841</v>
      </c>
      <c r="C4955" s="11" t="s">
        <v>19842</v>
      </c>
      <c r="D4955" s="14" t="s">
        <v>19843</v>
      </c>
    </row>
    <row r="4956" spans="1:4" ht="15" customHeight="1" x14ac:dyDescent="0.4">
      <c r="A4956" s="11" t="s">
        <v>19844</v>
      </c>
      <c r="B4956" s="11" t="s">
        <v>19845</v>
      </c>
      <c r="C4956" s="11" t="s">
        <v>19846</v>
      </c>
      <c r="D4956" s="14" t="s">
        <v>19847</v>
      </c>
    </row>
    <row r="4957" spans="1:4" ht="15" customHeight="1" x14ac:dyDescent="0.4">
      <c r="A4957" s="11" t="s">
        <v>19848</v>
      </c>
      <c r="B4957" s="11" t="s">
        <v>19849</v>
      </c>
      <c r="C4957" s="11" t="s">
        <v>19850</v>
      </c>
      <c r="D4957" s="14" t="s">
        <v>19851</v>
      </c>
    </row>
    <row r="4958" spans="1:4" ht="15" customHeight="1" x14ac:dyDescent="0.4">
      <c r="A4958" s="11" t="s">
        <v>19852</v>
      </c>
      <c r="B4958" s="11" t="s">
        <v>19853</v>
      </c>
      <c r="C4958" s="11" t="s">
        <v>19854</v>
      </c>
      <c r="D4958" s="14" t="s">
        <v>19855</v>
      </c>
    </row>
    <row r="4959" spans="1:4" ht="15" customHeight="1" x14ac:dyDescent="0.4">
      <c r="A4959" s="11" t="s">
        <v>19856</v>
      </c>
      <c r="B4959" s="11" t="s">
        <v>19857</v>
      </c>
      <c r="C4959" s="11" t="s">
        <v>19858</v>
      </c>
      <c r="D4959" s="14" t="s">
        <v>19859</v>
      </c>
    </row>
    <row r="4960" spans="1:4" ht="15" customHeight="1" x14ac:dyDescent="0.4">
      <c r="A4960" s="11" t="s">
        <v>19860</v>
      </c>
      <c r="B4960" s="11" t="s">
        <v>19861</v>
      </c>
      <c r="C4960" s="11" t="s">
        <v>19862</v>
      </c>
      <c r="D4960" s="14" t="s">
        <v>19863</v>
      </c>
    </row>
    <row r="4961" spans="1:4" ht="15" customHeight="1" x14ac:dyDescent="0.4">
      <c r="A4961" s="11" t="s">
        <v>19864</v>
      </c>
      <c r="B4961" s="11" t="s">
        <v>19865</v>
      </c>
      <c r="C4961" s="11" t="s">
        <v>19866</v>
      </c>
      <c r="D4961" s="14" t="s">
        <v>19867</v>
      </c>
    </row>
    <row r="4962" spans="1:4" ht="15" customHeight="1" x14ac:dyDescent="0.4">
      <c r="A4962" s="11" t="s">
        <v>19868</v>
      </c>
      <c r="B4962" s="11" t="s">
        <v>19869</v>
      </c>
      <c r="C4962" s="11" t="s">
        <v>19870</v>
      </c>
      <c r="D4962" s="14" t="s">
        <v>19871</v>
      </c>
    </row>
    <row r="4963" spans="1:4" ht="15" customHeight="1" x14ac:dyDescent="0.4">
      <c r="A4963" s="11" t="s">
        <v>19872</v>
      </c>
      <c r="B4963" s="11" t="s">
        <v>19873</v>
      </c>
      <c r="C4963" s="11" t="s">
        <v>19874</v>
      </c>
      <c r="D4963" s="14" t="s">
        <v>19875</v>
      </c>
    </row>
    <row r="4964" spans="1:4" ht="15" customHeight="1" x14ac:dyDescent="0.4">
      <c r="A4964" s="11" t="s">
        <v>19876</v>
      </c>
      <c r="B4964" s="11" t="s">
        <v>19877</v>
      </c>
      <c r="C4964" s="11" t="s">
        <v>19878</v>
      </c>
      <c r="D4964" s="14" t="s">
        <v>19879</v>
      </c>
    </row>
    <row r="4965" spans="1:4" ht="15" customHeight="1" x14ac:dyDescent="0.4">
      <c r="A4965" s="11" t="s">
        <v>19880</v>
      </c>
      <c r="B4965" s="11" t="s">
        <v>19881</v>
      </c>
      <c r="C4965" s="11" t="s">
        <v>19882</v>
      </c>
      <c r="D4965" s="14" t="s">
        <v>19883</v>
      </c>
    </row>
    <row r="4966" spans="1:4" ht="15" customHeight="1" x14ac:dyDescent="0.4">
      <c r="A4966" s="11" t="s">
        <v>19884</v>
      </c>
      <c r="B4966" s="11" t="s">
        <v>19885</v>
      </c>
      <c r="C4966" s="11" t="s">
        <v>19886</v>
      </c>
      <c r="D4966" s="14" t="s">
        <v>19887</v>
      </c>
    </row>
    <row r="4967" spans="1:4" ht="15" customHeight="1" x14ac:dyDescent="0.4">
      <c r="A4967" s="11" t="s">
        <v>19888</v>
      </c>
      <c r="B4967" s="11" t="s">
        <v>19889</v>
      </c>
      <c r="C4967" s="11" t="s">
        <v>19890</v>
      </c>
      <c r="D4967" s="14" t="s">
        <v>19891</v>
      </c>
    </row>
    <row r="4968" spans="1:4" ht="15" customHeight="1" x14ac:dyDescent="0.4">
      <c r="A4968" s="11" t="s">
        <v>19892</v>
      </c>
      <c r="B4968" s="11" t="s">
        <v>19893</v>
      </c>
      <c r="C4968" s="11" t="s">
        <v>19894</v>
      </c>
      <c r="D4968" s="14" t="s">
        <v>19895</v>
      </c>
    </row>
    <row r="4969" spans="1:4" ht="15" customHeight="1" x14ac:dyDescent="0.4">
      <c r="A4969" s="11" t="s">
        <v>19896</v>
      </c>
      <c r="B4969" s="11" t="s">
        <v>19897</v>
      </c>
      <c r="C4969" s="11" t="s">
        <v>19898</v>
      </c>
      <c r="D4969" s="14" t="s">
        <v>19899</v>
      </c>
    </row>
    <row r="4970" spans="1:4" ht="15" customHeight="1" x14ac:dyDescent="0.4">
      <c r="A4970" s="11" t="s">
        <v>19900</v>
      </c>
      <c r="B4970" s="11" t="s">
        <v>19901</v>
      </c>
      <c r="C4970" s="11" t="s">
        <v>19902</v>
      </c>
      <c r="D4970" s="14" t="s">
        <v>19903</v>
      </c>
    </row>
    <row r="4971" spans="1:4" ht="15" customHeight="1" x14ac:dyDescent="0.4">
      <c r="A4971" s="11" t="s">
        <v>19904</v>
      </c>
      <c r="B4971" s="11" t="s">
        <v>19905</v>
      </c>
      <c r="C4971" s="11" t="s">
        <v>19906</v>
      </c>
      <c r="D4971" s="14" t="s">
        <v>19907</v>
      </c>
    </row>
    <row r="4972" spans="1:4" ht="15" customHeight="1" x14ac:dyDescent="0.4">
      <c r="A4972" s="11" t="s">
        <v>19908</v>
      </c>
      <c r="B4972" s="11" t="s">
        <v>19909</v>
      </c>
      <c r="C4972" s="11" t="s">
        <v>19910</v>
      </c>
      <c r="D4972" s="14" t="s">
        <v>19911</v>
      </c>
    </row>
    <row r="4973" spans="1:4" ht="15" customHeight="1" x14ac:dyDescent="0.4">
      <c r="A4973" s="11" t="s">
        <v>19912</v>
      </c>
      <c r="B4973" s="11" t="s">
        <v>19913</v>
      </c>
      <c r="C4973" s="11" t="s">
        <v>19914</v>
      </c>
      <c r="D4973" s="14" t="s">
        <v>19915</v>
      </c>
    </row>
    <row r="4974" spans="1:4" ht="15" customHeight="1" x14ac:dyDescent="0.4">
      <c r="A4974" s="11" t="s">
        <v>19916</v>
      </c>
      <c r="B4974" s="11" t="s">
        <v>19917</v>
      </c>
      <c r="C4974" s="11" t="s">
        <v>19918</v>
      </c>
      <c r="D4974" s="14" t="s">
        <v>19919</v>
      </c>
    </row>
    <row r="4975" spans="1:4" ht="15" customHeight="1" x14ac:dyDescent="0.4">
      <c r="A4975" s="11" t="s">
        <v>19920</v>
      </c>
      <c r="B4975" s="11" t="s">
        <v>19921</v>
      </c>
      <c r="C4975" s="11" t="s">
        <v>19922</v>
      </c>
      <c r="D4975" s="14" t="s">
        <v>19923</v>
      </c>
    </row>
    <row r="4976" spans="1:4" ht="15" customHeight="1" x14ac:dyDescent="0.4">
      <c r="A4976" s="11" t="s">
        <v>19924</v>
      </c>
      <c r="B4976" s="11" t="s">
        <v>19925</v>
      </c>
      <c r="C4976" s="11" t="s">
        <v>19926</v>
      </c>
      <c r="D4976" s="14" t="s">
        <v>19927</v>
      </c>
    </row>
    <row r="4977" spans="1:4" ht="15" customHeight="1" x14ac:dyDescent="0.4">
      <c r="A4977" s="11" t="s">
        <v>19928</v>
      </c>
      <c r="B4977" s="11" t="s">
        <v>19929</v>
      </c>
      <c r="C4977" s="11" t="s">
        <v>19930</v>
      </c>
      <c r="D4977" s="14" t="s">
        <v>19931</v>
      </c>
    </row>
    <row r="4978" spans="1:4" ht="15" customHeight="1" x14ac:dyDescent="0.4">
      <c r="A4978" s="11" t="s">
        <v>19932</v>
      </c>
      <c r="B4978" s="11" t="s">
        <v>19933</v>
      </c>
      <c r="C4978" s="11" t="s">
        <v>19934</v>
      </c>
      <c r="D4978" s="14" t="s">
        <v>19935</v>
      </c>
    </row>
    <row r="4979" spans="1:4" ht="15" customHeight="1" x14ac:dyDescent="0.4">
      <c r="A4979" s="11" t="s">
        <v>19936</v>
      </c>
      <c r="B4979" s="11" t="s">
        <v>19937</v>
      </c>
      <c r="C4979" s="11" t="s">
        <v>19938</v>
      </c>
      <c r="D4979" s="14" t="s">
        <v>19939</v>
      </c>
    </row>
    <row r="4980" spans="1:4" ht="15" customHeight="1" x14ac:dyDescent="0.4">
      <c r="A4980" s="11" t="s">
        <v>19940</v>
      </c>
      <c r="B4980" s="11" t="s">
        <v>19941</v>
      </c>
      <c r="C4980" s="11" t="s">
        <v>19942</v>
      </c>
      <c r="D4980" s="14" t="s">
        <v>19943</v>
      </c>
    </row>
    <row r="4981" spans="1:4" ht="15" customHeight="1" x14ac:dyDescent="0.4">
      <c r="A4981" s="11" t="s">
        <v>19944</v>
      </c>
      <c r="B4981" s="11" t="s">
        <v>19945</v>
      </c>
      <c r="C4981" s="11" t="s">
        <v>19946</v>
      </c>
      <c r="D4981" s="14" t="s">
        <v>19947</v>
      </c>
    </row>
    <row r="4982" spans="1:4" ht="15" customHeight="1" x14ac:dyDescent="0.4">
      <c r="A4982" s="11" t="s">
        <v>19948</v>
      </c>
      <c r="B4982" s="11" t="s">
        <v>19949</v>
      </c>
      <c r="C4982" s="11" t="s">
        <v>19950</v>
      </c>
      <c r="D4982" s="14" t="s">
        <v>19951</v>
      </c>
    </row>
    <row r="4983" spans="1:4" ht="15" customHeight="1" x14ac:dyDescent="0.4">
      <c r="A4983" s="11" t="s">
        <v>19952</v>
      </c>
      <c r="B4983" s="11" t="s">
        <v>19953</v>
      </c>
      <c r="C4983" s="11" t="s">
        <v>19954</v>
      </c>
      <c r="D4983" s="14" t="s">
        <v>19955</v>
      </c>
    </row>
    <row r="4984" spans="1:4" ht="15" customHeight="1" x14ac:dyDescent="0.4">
      <c r="A4984" s="11" t="s">
        <v>19956</v>
      </c>
      <c r="B4984" s="11" t="s">
        <v>19957</v>
      </c>
      <c r="C4984" s="11" t="s">
        <v>19958</v>
      </c>
      <c r="D4984" s="14" t="s">
        <v>19959</v>
      </c>
    </row>
    <row r="4985" spans="1:4" ht="15" customHeight="1" x14ac:dyDescent="0.4">
      <c r="A4985" s="11" t="s">
        <v>19960</v>
      </c>
      <c r="B4985" s="11" t="s">
        <v>19961</v>
      </c>
      <c r="C4985" s="11" t="s">
        <v>19962</v>
      </c>
      <c r="D4985" s="14" t="s">
        <v>19963</v>
      </c>
    </row>
    <row r="4986" spans="1:4" ht="15" customHeight="1" x14ac:dyDescent="0.4">
      <c r="A4986" s="11" t="s">
        <v>19964</v>
      </c>
      <c r="B4986" s="11" t="s">
        <v>19965</v>
      </c>
      <c r="C4986" s="11" t="s">
        <v>19966</v>
      </c>
      <c r="D4986" s="14" t="s">
        <v>19967</v>
      </c>
    </row>
    <row r="4987" spans="1:4" ht="15" customHeight="1" x14ac:dyDescent="0.4">
      <c r="A4987" s="11" t="s">
        <v>19968</v>
      </c>
      <c r="B4987" s="11" t="s">
        <v>19969</v>
      </c>
      <c r="C4987" s="11" t="s">
        <v>19970</v>
      </c>
      <c r="D4987" s="14" t="s">
        <v>19971</v>
      </c>
    </row>
    <row r="4988" spans="1:4" ht="15" customHeight="1" x14ac:dyDescent="0.4">
      <c r="A4988" s="11" t="s">
        <v>19972</v>
      </c>
      <c r="B4988" s="11" t="s">
        <v>19973</v>
      </c>
      <c r="C4988" s="11" t="s">
        <v>19974</v>
      </c>
      <c r="D4988" s="14" t="s">
        <v>19975</v>
      </c>
    </row>
    <row r="4989" spans="1:4" ht="15" customHeight="1" x14ac:dyDescent="0.4">
      <c r="A4989" s="11" t="s">
        <v>19976</v>
      </c>
      <c r="B4989" s="11" t="s">
        <v>19977</v>
      </c>
      <c r="C4989" s="11" t="s">
        <v>19978</v>
      </c>
      <c r="D4989" s="14" t="s">
        <v>19979</v>
      </c>
    </row>
    <row r="4990" spans="1:4" ht="15" customHeight="1" x14ac:dyDescent="0.4">
      <c r="A4990" s="11" t="s">
        <v>19980</v>
      </c>
      <c r="B4990" s="11" t="s">
        <v>19981</v>
      </c>
      <c r="C4990" s="11" t="s">
        <v>19982</v>
      </c>
      <c r="D4990" s="14" t="s">
        <v>19983</v>
      </c>
    </row>
    <row r="4991" spans="1:4" ht="15" customHeight="1" x14ac:dyDescent="0.4">
      <c r="A4991" s="11" t="s">
        <v>19984</v>
      </c>
      <c r="B4991" s="11" t="s">
        <v>19985</v>
      </c>
      <c r="C4991" s="11" t="s">
        <v>19986</v>
      </c>
      <c r="D4991" s="14" t="s">
        <v>19987</v>
      </c>
    </row>
    <row r="4992" spans="1:4" ht="15" customHeight="1" x14ac:dyDescent="0.4">
      <c r="A4992" s="11" t="s">
        <v>19988</v>
      </c>
      <c r="B4992" s="11" t="s">
        <v>19989</v>
      </c>
      <c r="C4992" s="11" t="s">
        <v>19990</v>
      </c>
      <c r="D4992" s="14" t="s">
        <v>19991</v>
      </c>
    </row>
    <row r="4993" spans="1:4" ht="15" customHeight="1" x14ac:dyDescent="0.4">
      <c r="A4993" s="11" t="s">
        <v>19992</v>
      </c>
      <c r="B4993" s="11" t="s">
        <v>19993</v>
      </c>
      <c r="C4993" s="11" t="s">
        <v>19994</v>
      </c>
      <c r="D4993" s="14" t="s">
        <v>19995</v>
      </c>
    </row>
    <row r="4994" spans="1:4" ht="15" customHeight="1" x14ac:dyDescent="0.4">
      <c r="A4994" s="11" t="s">
        <v>19996</v>
      </c>
      <c r="B4994" s="11" t="s">
        <v>19997</v>
      </c>
      <c r="C4994" s="11" t="s">
        <v>19998</v>
      </c>
      <c r="D4994" s="14" t="s">
        <v>19999</v>
      </c>
    </row>
    <row r="4995" spans="1:4" ht="15" customHeight="1" x14ac:dyDescent="0.4">
      <c r="A4995" s="11" t="s">
        <v>20000</v>
      </c>
      <c r="B4995" s="11" t="s">
        <v>20001</v>
      </c>
      <c r="C4995" s="11" t="s">
        <v>20002</v>
      </c>
      <c r="D4995" s="14" t="s">
        <v>20003</v>
      </c>
    </row>
    <row r="4996" spans="1:4" ht="15" customHeight="1" x14ac:dyDescent="0.4">
      <c r="A4996" s="11" t="s">
        <v>20004</v>
      </c>
      <c r="B4996" s="11" t="s">
        <v>20005</v>
      </c>
      <c r="C4996" s="11" t="s">
        <v>20006</v>
      </c>
      <c r="D4996" s="14" t="s">
        <v>20007</v>
      </c>
    </row>
    <row r="4997" spans="1:4" ht="15" customHeight="1" x14ac:dyDescent="0.4">
      <c r="A4997" s="11" t="s">
        <v>20008</v>
      </c>
      <c r="B4997" s="11" t="s">
        <v>20009</v>
      </c>
      <c r="C4997" s="11" t="s">
        <v>20010</v>
      </c>
      <c r="D4997" s="14" t="s">
        <v>20011</v>
      </c>
    </row>
    <row r="4998" spans="1:4" ht="15" customHeight="1" x14ac:dyDescent="0.4">
      <c r="A4998" s="11" t="s">
        <v>20012</v>
      </c>
      <c r="B4998" s="11" t="s">
        <v>20013</v>
      </c>
      <c r="C4998" s="11" t="s">
        <v>20014</v>
      </c>
      <c r="D4998" s="14" t="s">
        <v>20015</v>
      </c>
    </row>
    <row r="4999" spans="1:4" ht="15" customHeight="1" x14ac:dyDescent="0.4">
      <c r="A4999" s="11" t="s">
        <v>20016</v>
      </c>
      <c r="B4999" s="11" t="s">
        <v>20017</v>
      </c>
      <c r="C4999" s="11" t="s">
        <v>20018</v>
      </c>
      <c r="D4999" s="14" t="s">
        <v>20019</v>
      </c>
    </row>
    <row r="5000" spans="1:4" ht="15" customHeight="1" x14ac:dyDescent="0.4">
      <c r="A5000" s="11" t="s">
        <v>20020</v>
      </c>
      <c r="B5000" s="11" t="s">
        <v>20021</v>
      </c>
      <c r="C5000" s="11" t="s">
        <v>20022</v>
      </c>
      <c r="D5000" s="14" t="s">
        <v>20023</v>
      </c>
    </row>
    <row r="5001" spans="1:4" ht="15" customHeight="1" x14ac:dyDescent="0.4">
      <c r="A5001" s="11" t="s">
        <v>20024</v>
      </c>
      <c r="B5001" s="11" t="s">
        <v>20025</v>
      </c>
      <c r="C5001" s="11" t="s">
        <v>20026</v>
      </c>
      <c r="D5001" s="14" t="s">
        <v>20027</v>
      </c>
    </row>
    <row r="5002" spans="1:4" ht="15" customHeight="1" x14ac:dyDescent="0.4">
      <c r="A5002" s="11" t="s">
        <v>20028</v>
      </c>
      <c r="B5002" s="11" t="s">
        <v>20029</v>
      </c>
      <c r="C5002" s="11" t="s">
        <v>20030</v>
      </c>
      <c r="D5002" s="14" t="s">
        <v>20031</v>
      </c>
    </row>
    <row r="5003" spans="1:4" ht="15" customHeight="1" x14ac:dyDescent="0.4">
      <c r="A5003" s="11" t="s">
        <v>20032</v>
      </c>
      <c r="B5003" s="11" t="s">
        <v>20033</v>
      </c>
      <c r="C5003" s="11" t="s">
        <v>20034</v>
      </c>
      <c r="D5003" s="14" t="s">
        <v>20035</v>
      </c>
    </row>
    <row r="5004" spans="1:4" ht="15" customHeight="1" x14ac:dyDescent="0.4">
      <c r="A5004" s="11" t="s">
        <v>20036</v>
      </c>
      <c r="B5004" s="11" t="s">
        <v>20037</v>
      </c>
      <c r="C5004" s="11" t="s">
        <v>20038</v>
      </c>
      <c r="D5004" s="14" t="s">
        <v>20039</v>
      </c>
    </row>
    <row r="5005" spans="1:4" ht="15" customHeight="1" x14ac:dyDescent="0.4">
      <c r="A5005" s="11" t="s">
        <v>20040</v>
      </c>
      <c r="B5005" s="11" t="s">
        <v>20041</v>
      </c>
      <c r="C5005" s="11" t="s">
        <v>20042</v>
      </c>
      <c r="D5005" s="14" t="s">
        <v>20043</v>
      </c>
    </row>
    <row r="5006" spans="1:4" ht="15" customHeight="1" x14ac:dyDescent="0.4">
      <c r="A5006" s="11" t="s">
        <v>20044</v>
      </c>
      <c r="B5006" s="11" t="s">
        <v>20045</v>
      </c>
      <c r="C5006" s="11" t="s">
        <v>20046</v>
      </c>
      <c r="D5006" s="14" t="s">
        <v>20047</v>
      </c>
    </row>
    <row r="5007" spans="1:4" ht="15" customHeight="1" x14ac:dyDescent="0.4">
      <c r="A5007" s="11" t="s">
        <v>20048</v>
      </c>
      <c r="B5007" s="11" t="s">
        <v>20049</v>
      </c>
      <c r="C5007" s="11" t="s">
        <v>20050</v>
      </c>
      <c r="D5007" s="14" t="s">
        <v>20051</v>
      </c>
    </row>
    <row r="5008" spans="1:4" ht="15" customHeight="1" x14ac:dyDescent="0.4">
      <c r="A5008" s="11" t="s">
        <v>20052</v>
      </c>
      <c r="B5008" s="11" t="s">
        <v>20053</v>
      </c>
      <c r="C5008" s="11" t="s">
        <v>20054</v>
      </c>
      <c r="D5008" s="14" t="s">
        <v>20055</v>
      </c>
    </row>
    <row r="5009" spans="1:4" ht="15" customHeight="1" x14ac:dyDescent="0.4">
      <c r="A5009" s="11" t="s">
        <v>20056</v>
      </c>
      <c r="B5009" s="11" t="s">
        <v>20057</v>
      </c>
      <c r="C5009" s="11" t="s">
        <v>20058</v>
      </c>
      <c r="D5009" s="14" t="s">
        <v>20059</v>
      </c>
    </row>
    <row r="5010" spans="1:4" ht="15" customHeight="1" x14ac:dyDescent="0.4">
      <c r="A5010" s="11" t="s">
        <v>20060</v>
      </c>
      <c r="B5010" s="11" t="s">
        <v>20061</v>
      </c>
      <c r="C5010" s="11" t="s">
        <v>20062</v>
      </c>
      <c r="D5010" s="14" t="s">
        <v>20063</v>
      </c>
    </row>
    <row r="5011" spans="1:4" ht="15" customHeight="1" x14ac:dyDescent="0.4">
      <c r="A5011" s="11" t="s">
        <v>20064</v>
      </c>
      <c r="B5011" s="11" t="s">
        <v>20065</v>
      </c>
      <c r="C5011" s="11" t="s">
        <v>20066</v>
      </c>
      <c r="D5011" s="14" t="s">
        <v>20067</v>
      </c>
    </row>
    <row r="5012" spans="1:4" ht="15" customHeight="1" x14ac:dyDescent="0.4">
      <c r="A5012" s="11" t="s">
        <v>20068</v>
      </c>
      <c r="B5012" s="11" t="s">
        <v>20069</v>
      </c>
      <c r="C5012" s="11" t="s">
        <v>20070</v>
      </c>
      <c r="D5012" s="14" t="s">
        <v>20071</v>
      </c>
    </row>
    <row r="5013" spans="1:4" ht="15" customHeight="1" x14ac:dyDescent="0.4">
      <c r="A5013" s="11" t="s">
        <v>20072</v>
      </c>
      <c r="B5013" s="11" t="s">
        <v>20073</v>
      </c>
      <c r="C5013" s="11" t="s">
        <v>20074</v>
      </c>
      <c r="D5013" s="14" t="s">
        <v>20075</v>
      </c>
    </row>
    <row r="5014" spans="1:4" ht="15" customHeight="1" x14ac:dyDescent="0.4">
      <c r="A5014" s="11" t="s">
        <v>20076</v>
      </c>
      <c r="B5014" s="11" t="s">
        <v>20077</v>
      </c>
      <c r="C5014" s="11" t="s">
        <v>20078</v>
      </c>
      <c r="D5014" s="14" t="s">
        <v>20079</v>
      </c>
    </row>
    <row r="5015" spans="1:4" ht="15" customHeight="1" x14ac:dyDescent="0.4">
      <c r="A5015" s="11" t="s">
        <v>20080</v>
      </c>
      <c r="B5015" s="11" t="s">
        <v>20081</v>
      </c>
      <c r="C5015" s="11" t="s">
        <v>20082</v>
      </c>
      <c r="D5015" s="14" t="s">
        <v>20083</v>
      </c>
    </row>
    <row r="5016" spans="1:4" ht="15" customHeight="1" x14ac:dyDescent="0.4">
      <c r="A5016" s="11" t="s">
        <v>20084</v>
      </c>
      <c r="B5016" s="11" t="s">
        <v>20085</v>
      </c>
      <c r="C5016" s="11" t="s">
        <v>20086</v>
      </c>
      <c r="D5016" s="14" t="s">
        <v>20087</v>
      </c>
    </row>
    <row r="5017" spans="1:4" ht="15" customHeight="1" x14ac:dyDescent="0.4">
      <c r="A5017" s="11" t="s">
        <v>20088</v>
      </c>
      <c r="B5017" s="11" t="s">
        <v>20089</v>
      </c>
      <c r="C5017" s="11" t="s">
        <v>20090</v>
      </c>
      <c r="D5017" s="14" t="s">
        <v>20091</v>
      </c>
    </row>
    <row r="5018" spans="1:4" ht="15" customHeight="1" x14ac:dyDescent="0.4">
      <c r="A5018" s="11" t="s">
        <v>20092</v>
      </c>
      <c r="B5018" s="11" t="s">
        <v>20093</v>
      </c>
      <c r="C5018" s="11" t="s">
        <v>20094</v>
      </c>
      <c r="D5018" s="14" t="s">
        <v>20095</v>
      </c>
    </row>
    <row r="5019" spans="1:4" ht="15" customHeight="1" x14ac:dyDescent="0.4">
      <c r="A5019" s="11" t="s">
        <v>20096</v>
      </c>
      <c r="B5019" s="11" t="s">
        <v>20097</v>
      </c>
      <c r="C5019" s="11" t="s">
        <v>20098</v>
      </c>
      <c r="D5019" s="14" t="s">
        <v>20099</v>
      </c>
    </row>
    <row r="5020" spans="1:4" ht="15" customHeight="1" x14ac:dyDescent="0.4">
      <c r="A5020" s="11" t="s">
        <v>20100</v>
      </c>
      <c r="B5020" s="11" t="s">
        <v>20101</v>
      </c>
      <c r="C5020" s="11" t="s">
        <v>20102</v>
      </c>
      <c r="D5020" s="14" t="s">
        <v>20103</v>
      </c>
    </row>
    <row r="5021" spans="1:4" ht="15" customHeight="1" x14ac:dyDescent="0.4">
      <c r="A5021" s="11" t="s">
        <v>20104</v>
      </c>
      <c r="B5021" s="11" t="s">
        <v>20105</v>
      </c>
      <c r="C5021" s="11" t="s">
        <v>20106</v>
      </c>
      <c r="D5021" s="14" t="s">
        <v>20107</v>
      </c>
    </row>
    <row r="5022" spans="1:4" ht="15" customHeight="1" x14ac:dyDescent="0.4">
      <c r="A5022" s="11" t="s">
        <v>20108</v>
      </c>
      <c r="B5022" s="11" t="s">
        <v>20109</v>
      </c>
      <c r="C5022" s="11" t="s">
        <v>20110</v>
      </c>
      <c r="D5022" s="14" t="s">
        <v>20111</v>
      </c>
    </row>
    <row r="5023" spans="1:4" ht="15" customHeight="1" x14ac:dyDescent="0.4">
      <c r="A5023" s="11" t="s">
        <v>20112</v>
      </c>
      <c r="B5023" s="11" t="s">
        <v>20113</v>
      </c>
      <c r="C5023" s="11" t="s">
        <v>20114</v>
      </c>
      <c r="D5023" s="14" t="s">
        <v>20115</v>
      </c>
    </row>
    <row r="5024" spans="1:4" ht="15" customHeight="1" x14ac:dyDescent="0.4">
      <c r="A5024" s="11" t="s">
        <v>20116</v>
      </c>
      <c r="B5024" s="11" t="s">
        <v>20117</v>
      </c>
      <c r="C5024" s="11" t="s">
        <v>20118</v>
      </c>
      <c r="D5024" s="14" t="s">
        <v>20119</v>
      </c>
    </row>
    <row r="5025" spans="1:4" ht="15" customHeight="1" x14ac:dyDescent="0.4">
      <c r="A5025" s="11" t="s">
        <v>20120</v>
      </c>
      <c r="B5025" s="11" t="s">
        <v>20121</v>
      </c>
      <c r="C5025" s="11" t="s">
        <v>20122</v>
      </c>
      <c r="D5025" s="14" t="s">
        <v>20123</v>
      </c>
    </row>
    <row r="5026" spans="1:4" ht="15" customHeight="1" x14ac:dyDescent="0.4">
      <c r="A5026" s="11" t="s">
        <v>20124</v>
      </c>
      <c r="B5026" s="11" t="s">
        <v>20125</v>
      </c>
      <c r="C5026" s="11" t="s">
        <v>20126</v>
      </c>
      <c r="D5026" s="14" t="s">
        <v>20127</v>
      </c>
    </row>
    <row r="5027" spans="1:4" ht="15" customHeight="1" x14ac:dyDescent="0.4">
      <c r="A5027" s="11" t="s">
        <v>20128</v>
      </c>
      <c r="B5027" s="11" t="s">
        <v>20129</v>
      </c>
      <c r="C5027" s="11" t="s">
        <v>20130</v>
      </c>
      <c r="D5027" s="14" t="s">
        <v>20131</v>
      </c>
    </row>
    <row r="5028" spans="1:4" ht="15" customHeight="1" x14ac:dyDescent="0.4">
      <c r="A5028" s="11" t="s">
        <v>20132</v>
      </c>
      <c r="B5028" s="11" t="s">
        <v>20133</v>
      </c>
      <c r="C5028" s="11" t="s">
        <v>20134</v>
      </c>
      <c r="D5028" s="14" t="s">
        <v>20135</v>
      </c>
    </row>
    <row r="5029" spans="1:4" ht="15" customHeight="1" x14ac:dyDescent="0.4">
      <c r="A5029" s="11" t="s">
        <v>20136</v>
      </c>
      <c r="B5029" s="11" t="s">
        <v>20137</v>
      </c>
      <c r="C5029" s="11" t="s">
        <v>20138</v>
      </c>
      <c r="D5029" s="14" t="s">
        <v>20139</v>
      </c>
    </row>
    <row r="5030" spans="1:4" ht="15" customHeight="1" x14ac:dyDescent="0.4">
      <c r="A5030" s="11" t="s">
        <v>20140</v>
      </c>
      <c r="B5030" s="11" t="s">
        <v>20141</v>
      </c>
      <c r="C5030" s="11" t="s">
        <v>20142</v>
      </c>
      <c r="D5030" s="14" t="s">
        <v>20143</v>
      </c>
    </row>
    <row r="5031" spans="1:4" ht="15" customHeight="1" x14ac:dyDescent="0.4">
      <c r="A5031" s="11" t="s">
        <v>20144</v>
      </c>
      <c r="B5031" s="11" t="s">
        <v>20145</v>
      </c>
      <c r="C5031" s="11" t="s">
        <v>20146</v>
      </c>
      <c r="D5031" s="14" t="s">
        <v>20147</v>
      </c>
    </row>
    <row r="5032" spans="1:4" ht="15" customHeight="1" x14ac:dyDescent="0.4">
      <c r="A5032" s="11" t="s">
        <v>20148</v>
      </c>
      <c r="B5032" s="11" t="s">
        <v>20149</v>
      </c>
      <c r="C5032" s="11" t="s">
        <v>20150</v>
      </c>
      <c r="D5032" s="14" t="s">
        <v>20151</v>
      </c>
    </row>
    <row r="5033" spans="1:4" ht="15" customHeight="1" x14ac:dyDescent="0.4">
      <c r="A5033" s="11" t="s">
        <v>20152</v>
      </c>
      <c r="B5033" s="11" t="s">
        <v>20153</v>
      </c>
      <c r="C5033" s="11" t="s">
        <v>20154</v>
      </c>
      <c r="D5033" s="14" t="s">
        <v>20155</v>
      </c>
    </row>
    <row r="5034" spans="1:4" ht="15" customHeight="1" x14ac:dyDescent="0.4">
      <c r="A5034" s="11" t="s">
        <v>20156</v>
      </c>
      <c r="B5034" s="11" t="s">
        <v>20157</v>
      </c>
      <c r="C5034" s="11" t="s">
        <v>20158</v>
      </c>
      <c r="D5034" s="14" t="s">
        <v>20159</v>
      </c>
    </row>
    <row r="5035" spans="1:4" ht="15" customHeight="1" x14ac:dyDescent="0.4">
      <c r="A5035" s="11" t="s">
        <v>20160</v>
      </c>
      <c r="B5035" s="11" t="s">
        <v>20161</v>
      </c>
      <c r="C5035" s="11" t="s">
        <v>20162</v>
      </c>
      <c r="D5035" s="14" t="s">
        <v>20163</v>
      </c>
    </row>
    <row r="5036" spans="1:4" ht="15" customHeight="1" x14ac:dyDescent="0.4">
      <c r="A5036" s="11" t="s">
        <v>20164</v>
      </c>
      <c r="B5036" s="11" t="s">
        <v>20165</v>
      </c>
      <c r="C5036" s="11" t="s">
        <v>20166</v>
      </c>
      <c r="D5036" s="14" t="s">
        <v>20167</v>
      </c>
    </row>
    <row r="5037" spans="1:4" ht="15" customHeight="1" x14ac:dyDescent="0.4">
      <c r="A5037" s="11" t="s">
        <v>20168</v>
      </c>
      <c r="B5037" s="11" t="s">
        <v>20169</v>
      </c>
      <c r="C5037" s="11" t="s">
        <v>20170</v>
      </c>
      <c r="D5037" s="14" t="s">
        <v>20171</v>
      </c>
    </row>
    <row r="5038" spans="1:4" ht="15" customHeight="1" x14ac:dyDescent="0.4">
      <c r="A5038" s="11" t="s">
        <v>20172</v>
      </c>
      <c r="B5038" s="11" t="s">
        <v>20173</v>
      </c>
      <c r="C5038" s="11" t="s">
        <v>20174</v>
      </c>
      <c r="D5038" s="14" t="s">
        <v>20175</v>
      </c>
    </row>
    <row r="5039" spans="1:4" ht="15" customHeight="1" x14ac:dyDescent="0.4">
      <c r="A5039" s="11" t="s">
        <v>20176</v>
      </c>
      <c r="B5039" s="11" t="s">
        <v>20177</v>
      </c>
      <c r="C5039" s="11" t="s">
        <v>20178</v>
      </c>
      <c r="D5039" s="14" t="s">
        <v>20179</v>
      </c>
    </row>
    <row r="5040" spans="1:4" ht="15" customHeight="1" x14ac:dyDescent="0.4">
      <c r="A5040" s="11" t="s">
        <v>20180</v>
      </c>
      <c r="B5040" s="11" t="s">
        <v>20181</v>
      </c>
      <c r="C5040" s="11" t="s">
        <v>20182</v>
      </c>
      <c r="D5040" s="14" t="s">
        <v>20183</v>
      </c>
    </row>
    <row r="5041" spans="1:4" ht="15" customHeight="1" x14ac:dyDescent="0.4">
      <c r="A5041" s="11" t="s">
        <v>20184</v>
      </c>
      <c r="B5041" s="11" t="s">
        <v>20185</v>
      </c>
      <c r="C5041" s="11" t="s">
        <v>20186</v>
      </c>
      <c r="D5041" s="14" t="s">
        <v>20187</v>
      </c>
    </row>
    <row r="5042" spans="1:4" ht="15" customHeight="1" x14ac:dyDescent="0.4">
      <c r="A5042" s="11" t="s">
        <v>20188</v>
      </c>
      <c r="B5042" s="11" t="s">
        <v>20189</v>
      </c>
      <c r="C5042" s="11" t="s">
        <v>20190</v>
      </c>
      <c r="D5042" s="14" t="s">
        <v>20191</v>
      </c>
    </row>
    <row r="5043" spans="1:4" ht="15" customHeight="1" x14ac:dyDescent="0.4">
      <c r="A5043" s="11" t="s">
        <v>20192</v>
      </c>
      <c r="B5043" s="11" t="s">
        <v>20193</v>
      </c>
      <c r="C5043" s="11" t="s">
        <v>20194</v>
      </c>
      <c r="D5043" s="14" t="s">
        <v>20195</v>
      </c>
    </row>
    <row r="5044" spans="1:4" ht="15" customHeight="1" x14ac:dyDescent="0.4">
      <c r="A5044" s="11" t="s">
        <v>20196</v>
      </c>
      <c r="B5044" s="11" t="s">
        <v>20197</v>
      </c>
      <c r="C5044" s="11" t="s">
        <v>20198</v>
      </c>
      <c r="D5044" s="14" t="s">
        <v>20199</v>
      </c>
    </row>
    <row r="5045" spans="1:4" ht="15" customHeight="1" x14ac:dyDescent="0.4">
      <c r="A5045" s="11" t="s">
        <v>20200</v>
      </c>
      <c r="B5045" s="11" t="s">
        <v>20201</v>
      </c>
      <c r="C5045" s="11" t="s">
        <v>20202</v>
      </c>
      <c r="D5045" s="14" t="s">
        <v>20203</v>
      </c>
    </row>
    <row r="5046" spans="1:4" ht="15" customHeight="1" x14ac:dyDescent="0.4">
      <c r="A5046" s="11" t="s">
        <v>20204</v>
      </c>
      <c r="B5046" s="11" t="s">
        <v>20205</v>
      </c>
      <c r="C5046" s="11" t="s">
        <v>20206</v>
      </c>
      <c r="D5046" s="14" t="s">
        <v>20207</v>
      </c>
    </row>
    <row r="5047" spans="1:4" ht="15" customHeight="1" x14ac:dyDescent="0.4">
      <c r="A5047" s="11" t="s">
        <v>20208</v>
      </c>
      <c r="B5047" s="11" t="s">
        <v>20209</v>
      </c>
      <c r="C5047" s="11" t="s">
        <v>20210</v>
      </c>
      <c r="D5047" s="14" t="s">
        <v>20211</v>
      </c>
    </row>
    <row r="5048" spans="1:4" ht="15" customHeight="1" x14ac:dyDescent="0.4">
      <c r="A5048" s="11" t="s">
        <v>20212</v>
      </c>
      <c r="B5048" s="11" t="s">
        <v>20213</v>
      </c>
      <c r="C5048" s="11" t="s">
        <v>20214</v>
      </c>
      <c r="D5048" s="14" t="s">
        <v>20215</v>
      </c>
    </row>
    <row r="5049" spans="1:4" ht="15" customHeight="1" x14ac:dyDescent="0.4">
      <c r="A5049" s="11" t="s">
        <v>20216</v>
      </c>
      <c r="B5049" s="11" t="s">
        <v>20217</v>
      </c>
      <c r="C5049" s="11" t="s">
        <v>20218</v>
      </c>
      <c r="D5049" s="14" t="s">
        <v>20219</v>
      </c>
    </row>
    <row r="5050" spans="1:4" ht="15" customHeight="1" x14ac:dyDescent="0.4">
      <c r="A5050" s="11" t="s">
        <v>20220</v>
      </c>
      <c r="B5050" s="11" t="s">
        <v>20221</v>
      </c>
      <c r="C5050" s="11" t="s">
        <v>20222</v>
      </c>
      <c r="D5050" s="14" t="s">
        <v>20223</v>
      </c>
    </row>
    <row r="5051" spans="1:4" ht="15" customHeight="1" x14ac:dyDescent="0.4">
      <c r="A5051" s="11" t="s">
        <v>20224</v>
      </c>
      <c r="B5051" s="11" t="s">
        <v>20225</v>
      </c>
      <c r="C5051" s="11" t="s">
        <v>20226</v>
      </c>
      <c r="D5051" s="14" t="s">
        <v>20227</v>
      </c>
    </row>
    <row r="5052" spans="1:4" ht="15" customHeight="1" x14ac:dyDescent="0.4">
      <c r="A5052" s="11" t="s">
        <v>20228</v>
      </c>
      <c r="B5052" s="11" t="s">
        <v>20229</v>
      </c>
      <c r="C5052" s="11" t="s">
        <v>20230</v>
      </c>
      <c r="D5052" s="14" t="s">
        <v>20231</v>
      </c>
    </row>
    <row r="5053" spans="1:4" ht="15" customHeight="1" x14ac:dyDescent="0.4">
      <c r="A5053" s="11" t="s">
        <v>20232</v>
      </c>
      <c r="B5053" s="11" t="s">
        <v>20233</v>
      </c>
      <c r="C5053" s="11" t="s">
        <v>20234</v>
      </c>
      <c r="D5053" s="14" t="s">
        <v>20235</v>
      </c>
    </row>
    <row r="5054" spans="1:4" ht="15" customHeight="1" x14ac:dyDescent="0.4">
      <c r="A5054" s="11" t="s">
        <v>20236</v>
      </c>
      <c r="B5054" s="11" t="s">
        <v>20237</v>
      </c>
      <c r="C5054" s="11" t="s">
        <v>20238</v>
      </c>
      <c r="D5054" s="14" t="s">
        <v>20239</v>
      </c>
    </row>
    <row r="5055" spans="1:4" ht="15" customHeight="1" x14ac:dyDescent="0.4">
      <c r="A5055" s="11" t="s">
        <v>20240</v>
      </c>
      <c r="B5055" s="11" t="s">
        <v>20241</v>
      </c>
      <c r="C5055" s="11" t="s">
        <v>20242</v>
      </c>
      <c r="D5055" s="14" t="s">
        <v>20243</v>
      </c>
    </row>
    <row r="5056" spans="1:4" ht="15" customHeight="1" x14ac:dyDescent="0.4">
      <c r="A5056" s="11" t="s">
        <v>20244</v>
      </c>
      <c r="B5056" s="11" t="s">
        <v>20245</v>
      </c>
      <c r="C5056" s="11" t="s">
        <v>20246</v>
      </c>
      <c r="D5056" s="14" t="s">
        <v>20247</v>
      </c>
    </row>
    <row r="5057" spans="1:4" ht="15" customHeight="1" x14ac:dyDescent="0.4">
      <c r="A5057" s="11" t="s">
        <v>20248</v>
      </c>
      <c r="B5057" s="11" t="s">
        <v>20249</v>
      </c>
      <c r="C5057" s="11" t="s">
        <v>20250</v>
      </c>
      <c r="D5057" s="14" t="s">
        <v>20251</v>
      </c>
    </row>
    <row r="5058" spans="1:4" ht="15" customHeight="1" x14ac:dyDescent="0.4">
      <c r="A5058" s="11" t="s">
        <v>20252</v>
      </c>
      <c r="B5058" s="11" t="s">
        <v>20253</v>
      </c>
      <c r="C5058" s="11" t="s">
        <v>20254</v>
      </c>
      <c r="D5058" s="14" t="s">
        <v>20255</v>
      </c>
    </row>
    <row r="5059" spans="1:4" ht="15" customHeight="1" x14ac:dyDescent="0.4">
      <c r="A5059" s="11" t="s">
        <v>20256</v>
      </c>
      <c r="B5059" s="11" t="s">
        <v>20257</v>
      </c>
      <c r="C5059" s="11" t="s">
        <v>20258</v>
      </c>
      <c r="D5059" s="14" t="s">
        <v>20259</v>
      </c>
    </row>
    <row r="5060" spans="1:4" ht="15" customHeight="1" x14ac:dyDescent="0.4">
      <c r="A5060" s="11" t="s">
        <v>20260</v>
      </c>
      <c r="B5060" s="11" t="s">
        <v>20261</v>
      </c>
      <c r="C5060" s="11" t="s">
        <v>20262</v>
      </c>
      <c r="D5060" s="14" t="s">
        <v>20263</v>
      </c>
    </row>
    <row r="5061" spans="1:4" ht="15" customHeight="1" x14ac:dyDescent="0.4">
      <c r="A5061" s="11" t="s">
        <v>20264</v>
      </c>
      <c r="B5061" s="11" t="s">
        <v>20265</v>
      </c>
      <c r="C5061" s="11" t="s">
        <v>20266</v>
      </c>
      <c r="D5061" s="14" t="s">
        <v>20267</v>
      </c>
    </row>
    <row r="5062" spans="1:4" ht="15" customHeight="1" x14ac:dyDescent="0.4">
      <c r="A5062" s="11" t="s">
        <v>20268</v>
      </c>
      <c r="B5062" s="11" t="s">
        <v>20269</v>
      </c>
      <c r="C5062" s="11" t="s">
        <v>20270</v>
      </c>
      <c r="D5062" s="14" t="s">
        <v>20271</v>
      </c>
    </row>
    <row r="5063" spans="1:4" ht="15" customHeight="1" x14ac:dyDescent="0.4">
      <c r="A5063" s="11" t="s">
        <v>20272</v>
      </c>
      <c r="B5063" s="11" t="s">
        <v>20273</v>
      </c>
      <c r="C5063" s="11" t="s">
        <v>20274</v>
      </c>
      <c r="D5063" s="14" t="s">
        <v>20275</v>
      </c>
    </row>
    <row r="5064" spans="1:4" ht="15" customHeight="1" x14ac:dyDescent="0.4">
      <c r="A5064" s="11" t="s">
        <v>20276</v>
      </c>
      <c r="B5064" s="11" t="s">
        <v>20277</v>
      </c>
      <c r="C5064" s="11" t="s">
        <v>20278</v>
      </c>
      <c r="D5064" s="14" t="s">
        <v>20279</v>
      </c>
    </row>
    <row r="5065" spans="1:4" ht="15" customHeight="1" x14ac:dyDescent="0.4">
      <c r="A5065" s="11" t="s">
        <v>20280</v>
      </c>
      <c r="B5065" s="11" t="s">
        <v>20281</v>
      </c>
      <c r="C5065" s="11" t="s">
        <v>20282</v>
      </c>
      <c r="D5065" s="14" t="s">
        <v>20283</v>
      </c>
    </row>
    <row r="5066" spans="1:4" ht="15" customHeight="1" x14ac:dyDescent="0.4">
      <c r="A5066" s="11" t="s">
        <v>20284</v>
      </c>
      <c r="B5066" s="11" t="s">
        <v>20285</v>
      </c>
      <c r="C5066" s="11" t="s">
        <v>20286</v>
      </c>
      <c r="D5066" s="14" t="s">
        <v>20287</v>
      </c>
    </row>
    <row r="5067" spans="1:4" ht="15" customHeight="1" x14ac:dyDescent="0.4">
      <c r="A5067" s="11" t="s">
        <v>20288</v>
      </c>
      <c r="B5067" s="11" t="s">
        <v>20289</v>
      </c>
      <c r="C5067" s="11" t="s">
        <v>20290</v>
      </c>
      <c r="D5067" s="14" t="s">
        <v>20291</v>
      </c>
    </row>
    <row r="5068" spans="1:4" ht="15" customHeight="1" x14ac:dyDescent="0.4">
      <c r="A5068" s="11" t="s">
        <v>20292</v>
      </c>
      <c r="B5068" s="11" t="s">
        <v>20293</v>
      </c>
      <c r="C5068" s="11" t="s">
        <v>20294</v>
      </c>
      <c r="D5068" s="14" t="s">
        <v>20295</v>
      </c>
    </row>
    <row r="5069" spans="1:4" ht="15" customHeight="1" x14ac:dyDescent="0.4">
      <c r="A5069" s="11" t="s">
        <v>20296</v>
      </c>
      <c r="B5069" s="11" t="s">
        <v>20297</v>
      </c>
      <c r="C5069" s="11" t="s">
        <v>20298</v>
      </c>
      <c r="D5069" s="14" t="s">
        <v>20299</v>
      </c>
    </row>
    <row r="5070" spans="1:4" ht="15" customHeight="1" x14ac:dyDescent="0.4">
      <c r="A5070" s="11" t="s">
        <v>20300</v>
      </c>
      <c r="B5070" s="11" t="s">
        <v>20301</v>
      </c>
      <c r="C5070" s="11" t="s">
        <v>20302</v>
      </c>
      <c r="D5070" s="14" t="s">
        <v>20303</v>
      </c>
    </row>
    <row r="5071" spans="1:4" ht="15" customHeight="1" x14ac:dyDescent="0.4">
      <c r="A5071" s="11" t="s">
        <v>20304</v>
      </c>
      <c r="B5071" s="11" t="s">
        <v>20305</v>
      </c>
      <c r="C5071" s="11" t="s">
        <v>20306</v>
      </c>
      <c r="D5071" s="14" t="s">
        <v>20307</v>
      </c>
    </row>
    <row r="5072" spans="1:4" ht="15" customHeight="1" x14ac:dyDescent="0.4">
      <c r="A5072" s="11" t="s">
        <v>20308</v>
      </c>
      <c r="B5072" s="11" t="s">
        <v>20309</v>
      </c>
      <c r="C5072" s="11" t="s">
        <v>20310</v>
      </c>
      <c r="D5072" s="14" t="s">
        <v>20311</v>
      </c>
    </row>
    <row r="5073" spans="1:4" ht="15" customHeight="1" x14ac:dyDescent="0.4">
      <c r="A5073" s="11" t="s">
        <v>20312</v>
      </c>
      <c r="B5073" s="11" t="s">
        <v>20313</v>
      </c>
      <c r="C5073" s="11" t="s">
        <v>20314</v>
      </c>
      <c r="D5073" s="14" t="s">
        <v>20315</v>
      </c>
    </row>
    <row r="5074" spans="1:4" ht="15" customHeight="1" x14ac:dyDescent="0.4">
      <c r="A5074" s="11" t="s">
        <v>20316</v>
      </c>
      <c r="B5074" s="11" t="s">
        <v>20317</v>
      </c>
      <c r="C5074" s="11" t="s">
        <v>20318</v>
      </c>
      <c r="D5074" s="14" t="s">
        <v>20319</v>
      </c>
    </row>
    <row r="5075" spans="1:4" ht="15" customHeight="1" x14ac:dyDescent="0.4">
      <c r="A5075" s="11" t="s">
        <v>20320</v>
      </c>
      <c r="B5075" s="11" t="s">
        <v>20321</v>
      </c>
      <c r="C5075" s="11" t="s">
        <v>20322</v>
      </c>
      <c r="D5075" s="14" t="s">
        <v>20323</v>
      </c>
    </row>
    <row r="5076" spans="1:4" ht="15" customHeight="1" x14ac:dyDescent="0.4">
      <c r="A5076" s="11" t="s">
        <v>20324</v>
      </c>
      <c r="B5076" s="11" t="s">
        <v>20325</v>
      </c>
      <c r="C5076" s="11" t="s">
        <v>20326</v>
      </c>
      <c r="D5076" s="14" t="s">
        <v>20327</v>
      </c>
    </row>
    <row r="5077" spans="1:4" ht="15" customHeight="1" x14ac:dyDescent="0.4">
      <c r="A5077" s="11" t="s">
        <v>20328</v>
      </c>
      <c r="B5077" s="11" t="s">
        <v>20329</v>
      </c>
      <c r="C5077" s="11" t="s">
        <v>20330</v>
      </c>
      <c r="D5077" s="14" t="s">
        <v>20331</v>
      </c>
    </row>
    <row r="5078" spans="1:4" ht="15" customHeight="1" x14ac:dyDescent="0.4">
      <c r="A5078" s="11" t="s">
        <v>20332</v>
      </c>
      <c r="B5078" s="11" t="s">
        <v>20333</v>
      </c>
      <c r="C5078" s="11" t="s">
        <v>20334</v>
      </c>
      <c r="D5078" s="14" t="s">
        <v>20335</v>
      </c>
    </row>
    <row r="5079" spans="1:4" ht="15" customHeight="1" x14ac:dyDescent="0.4">
      <c r="A5079" s="11" t="s">
        <v>20336</v>
      </c>
      <c r="B5079" s="11" t="s">
        <v>20337</v>
      </c>
      <c r="C5079" s="11" t="s">
        <v>20338</v>
      </c>
      <c r="D5079" s="14" t="s">
        <v>20339</v>
      </c>
    </row>
    <row r="5080" spans="1:4" ht="15" customHeight="1" x14ac:dyDescent="0.4">
      <c r="A5080" s="11" t="s">
        <v>20340</v>
      </c>
      <c r="B5080" s="11" t="s">
        <v>20341</v>
      </c>
      <c r="C5080" s="11" t="s">
        <v>20342</v>
      </c>
      <c r="D5080" s="14" t="s">
        <v>20343</v>
      </c>
    </row>
    <row r="5081" spans="1:4" ht="15" customHeight="1" x14ac:dyDescent="0.4">
      <c r="A5081" s="11" t="s">
        <v>20344</v>
      </c>
      <c r="B5081" s="11" t="s">
        <v>20345</v>
      </c>
      <c r="C5081" s="11" t="s">
        <v>20346</v>
      </c>
      <c r="D5081" s="14" t="s">
        <v>20343</v>
      </c>
    </row>
    <row r="5082" spans="1:4" ht="15" customHeight="1" x14ac:dyDescent="0.4">
      <c r="A5082" s="11" t="s">
        <v>20347</v>
      </c>
      <c r="B5082" s="11" t="s">
        <v>20348</v>
      </c>
      <c r="C5082" s="11" t="s">
        <v>20349</v>
      </c>
      <c r="D5082" s="14" t="s">
        <v>20350</v>
      </c>
    </row>
    <row r="5083" spans="1:4" ht="15" customHeight="1" x14ac:dyDescent="0.4">
      <c r="A5083" s="11" t="s">
        <v>20351</v>
      </c>
      <c r="B5083" s="11" t="s">
        <v>20352</v>
      </c>
      <c r="C5083" s="11" t="s">
        <v>20353</v>
      </c>
      <c r="D5083" s="14" t="s">
        <v>20354</v>
      </c>
    </row>
    <row r="5084" spans="1:4" ht="15" customHeight="1" x14ac:dyDescent="0.4">
      <c r="A5084" s="11" t="s">
        <v>20355</v>
      </c>
      <c r="B5084" s="11" t="s">
        <v>20356</v>
      </c>
      <c r="C5084" s="11" t="s">
        <v>20357</v>
      </c>
      <c r="D5084" s="14" t="s">
        <v>20358</v>
      </c>
    </row>
    <row r="5085" spans="1:4" ht="15" customHeight="1" x14ac:dyDescent="0.4">
      <c r="A5085" s="11" t="s">
        <v>20359</v>
      </c>
      <c r="B5085" s="11" t="s">
        <v>20360</v>
      </c>
      <c r="C5085" s="11" t="s">
        <v>20361</v>
      </c>
      <c r="D5085" s="14" t="s">
        <v>20362</v>
      </c>
    </row>
    <row r="5086" spans="1:4" ht="15" customHeight="1" x14ac:dyDescent="0.4">
      <c r="A5086" s="11" t="s">
        <v>20363</v>
      </c>
      <c r="B5086" s="11" t="s">
        <v>20364</v>
      </c>
      <c r="C5086" s="11" t="s">
        <v>20365</v>
      </c>
      <c r="D5086" s="14" t="s">
        <v>20366</v>
      </c>
    </row>
    <row r="5087" spans="1:4" ht="15" customHeight="1" x14ac:dyDescent="0.4">
      <c r="A5087" s="11" t="s">
        <v>20367</v>
      </c>
      <c r="B5087" s="11" t="s">
        <v>20368</v>
      </c>
      <c r="C5087" s="11" t="s">
        <v>20369</v>
      </c>
      <c r="D5087" s="14" t="s">
        <v>20370</v>
      </c>
    </row>
    <row r="5088" spans="1:4" ht="15" customHeight="1" x14ac:dyDescent="0.4">
      <c r="A5088" s="11" t="s">
        <v>20371</v>
      </c>
      <c r="B5088" s="11" t="s">
        <v>20372</v>
      </c>
      <c r="C5088" s="11" t="s">
        <v>20373</v>
      </c>
      <c r="D5088" s="14" t="s">
        <v>20374</v>
      </c>
    </row>
    <row r="5089" spans="1:4" ht="15" customHeight="1" x14ac:dyDescent="0.4">
      <c r="A5089" s="11" t="s">
        <v>20375</v>
      </c>
      <c r="B5089" s="11" t="s">
        <v>20376</v>
      </c>
      <c r="C5089" s="11" t="s">
        <v>20377</v>
      </c>
      <c r="D5089" s="14" t="s">
        <v>20378</v>
      </c>
    </row>
    <row r="5090" spans="1:4" ht="15" customHeight="1" x14ac:dyDescent="0.4">
      <c r="A5090" s="11" t="s">
        <v>20379</v>
      </c>
      <c r="B5090" s="11" t="s">
        <v>20380</v>
      </c>
      <c r="C5090" s="11" t="s">
        <v>20381</v>
      </c>
      <c r="D5090" s="14" t="s">
        <v>20382</v>
      </c>
    </row>
    <row r="5091" spans="1:4" ht="15" customHeight="1" x14ac:dyDescent="0.4">
      <c r="A5091" s="11" t="s">
        <v>20383</v>
      </c>
      <c r="B5091" s="11" t="s">
        <v>20384</v>
      </c>
      <c r="C5091" s="11" t="s">
        <v>20385</v>
      </c>
      <c r="D5091" s="14" t="s">
        <v>20386</v>
      </c>
    </row>
    <row r="5092" spans="1:4" ht="15" customHeight="1" x14ac:dyDescent="0.4">
      <c r="A5092" s="11" t="s">
        <v>20387</v>
      </c>
      <c r="B5092" s="11" t="s">
        <v>20388</v>
      </c>
      <c r="C5092" s="11" t="s">
        <v>20389</v>
      </c>
      <c r="D5092" s="14" t="s">
        <v>20390</v>
      </c>
    </row>
    <row r="5093" spans="1:4" ht="15" customHeight="1" x14ac:dyDescent="0.4">
      <c r="A5093" s="11" t="s">
        <v>20391</v>
      </c>
      <c r="B5093" s="11" t="s">
        <v>20392</v>
      </c>
      <c r="C5093" s="11" t="s">
        <v>20393</v>
      </c>
      <c r="D5093" s="14" t="s">
        <v>20394</v>
      </c>
    </row>
    <row r="5094" spans="1:4" ht="15" customHeight="1" x14ac:dyDescent="0.4">
      <c r="A5094" s="11" t="s">
        <v>20395</v>
      </c>
      <c r="B5094" s="11" t="s">
        <v>20396</v>
      </c>
      <c r="C5094" s="11" t="s">
        <v>20397</v>
      </c>
      <c r="D5094" s="14" t="s">
        <v>20398</v>
      </c>
    </row>
    <row r="5095" spans="1:4" ht="15" customHeight="1" x14ac:dyDescent="0.4">
      <c r="A5095" s="11" t="s">
        <v>20399</v>
      </c>
      <c r="B5095" s="11" t="s">
        <v>20400</v>
      </c>
      <c r="C5095" s="11" t="s">
        <v>20401</v>
      </c>
      <c r="D5095" s="14" t="s">
        <v>20398</v>
      </c>
    </row>
    <row r="5096" spans="1:4" ht="15" customHeight="1" x14ac:dyDescent="0.4">
      <c r="A5096" s="11" t="s">
        <v>20402</v>
      </c>
      <c r="B5096" s="11" t="s">
        <v>20403</v>
      </c>
      <c r="C5096" s="11" t="s">
        <v>20404</v>
      </c>
      <c r="D5096" s="14" t="s">
        <v>20405</v>
      </c>
    </row>
    <row r="5097" spans="1:4" ht="15" customHeight="1" x14ac:dyDescent="0.4">
      <c r="A5097" s="11" t="s">
        <v>20406</v>
      </c>
      <c r="B5097" s="11" t="s">
        <v>20407</v>
      </c>
      <c r="C5097" s="11" t="s">
        <v>20408</v>
      </c>
      <c r="D5097" s="14" t="s">
        <v>20409</v>
      </c>
    </row>
    <row r="5098" spans="1:4" ht="15" customHeight="1" x14ac:dyDescent="0.4">
      <c r="A5098" s="11" t="s">
        <v>20410</v>
      </c>
      <c r="B5098" s="11" t="s">
        <v>20411</v>
      </c>
      <c r="C5098" s="11" t="s">
        <v>20412</v>
      </c>
      <c r="D5098" s="14" t="s">
        <v>20413</v>
      </c>
    </row>
    <row r="5099" spans="1:4" ht="15" customHeight="1" x14ac:dyDescent="0.4">
      <c r="A5099" s="11" t="s">
        <v>20414</v>
      </c>
      <c r="B5099" s="11" t="s">
        <v>20415</v>
      </c>
      <c r="C5099" s="11" t="s">
        <v>20416</v>
      </c>
      <c r="D5099" s="14" t="s">
        <v>20417</v>
      </c>
    </row>
    <row r="5100" spans="1:4" ht="15" customHeight="1" x14ac:dyDescent="0.4">
      <c r="A5100" s="11" t="s">
        <v>20418</v>
      </c>
      <c r="B5100" s="11" t="s">
        <v>20419</v>
      </c>
      <c r="C5100" s="11" t="s">
        <v>20420</v>
      </c>
      <c r="D5100" s="14" t="s">
        <v>20421</v>
      </c>
    </row>
    <row r="5101" spans="1:4" ht="15" customHeight="1" x14ac:dyDescent="0.4">
      <c r="A5101" s="11" t="s">
        <v>20422</v>
      </c>
      <c r="B5101" s="11" t="s">
        <v>20423</v>
      </c>
      <c r="C5101" s="11" t="s">
        <v>20424</v>
      </c>
      <c r="D5101" s="14" t="s">
        <v>20425</v>
      </c>
    </row>
    <row r="5102" spans="1:4" ht="15" customHeight="1" x14ac:dyDescent="0.4">
      <c r="A5102" s="11" t="s">
        <v>20426</v>
      </c>
      <c r="B5102" s="11" t="s">
        <v>20427</v>
      </c>
      <c r="C5102" s="11" t="s">
        <v>20428</v>
      </c>
      <c r="D5102" s="14" t="s">
        <v>20429</v>
      </c>
    </row>
    <row r="5103" spans="1:4" ht="15" customHeight="1" x14ac:dyDescent="0.4">
      <c r="A5103" s="11" t="s">
        <v>20430</v>
      </c>
      <c r="B5103" s="11" t="s">
        <v>20431</v>
      </c>
      <c r="C5103" s="11" t="s">
        <v>20432</v>
      </c>
      <c r="D5103" s="14" t="s">
        <v>20433</v>
      </c>
    </row>
    <row r="5104" spans="1:4" ht="15" customHeight="1" x14ac:dyDescent="0.4">
      <c r="A5104" s="11" t="s">
        <v>20434</v>
      </c>
      <c r="B5104" s="11" t="s">
        <v>20435</v>
      </c>
      <c r="C5104" s="11" t="s">
        <v>20436</v>
      </c>
      <c r="D5104" s="14" t="s">
        <v>20437</v>
      </c>
    </row>
    <row r="5105" spans="1:4" ht="15" customHeight="1" x14ac:dyDescent="0.4">
      <c r="A5105" s="11" t="s">
        <v>20438</v>
      </c>
      <c r="B5105" s="11" t="s">
        <v>20439</v>
      </c>
      <c r="C5105" s="11" t="s">
        <v>20440</v>
      </c>
      <c r="D5105" s="14" t="s">
        <v>20441</v>
      </c>
    </row>
    <row r="5106" spans="1:4" ht="15" customHeight="1" x14ac:dyDescent="0.4">
      <c r="A5106" s="11" t="s">
        <v>20442</v>
      </c>
      <c r="B5106" s="11" t="s">
        <v>20443</v>
      </c>
      <c r="C5106" s="11" t="s">
        <v>20444</v>
      </c>
      <c r="D5106" s="14" t="s">
        <v>20445</v>
      </c>
    </row>
    <row r="5107" spans="1:4" ht="15" customHeight="1" x14ac:dyDescent="0.4">
      <c r="A5107" s="11" t="s">
        <v>20446</v>
      </c>
      <c r="B5107" s="11" t="s">
        <v>20447</v>
      </c>
      <c r="C5107" s="11" t="s">
        <v>20448</v>
      </c>
      <c r="D5107" s="14" t="s">
        <v>20449</v>
      </c>
    </row>
    <row r="5108" spans="1:4" ht="15" customHeight="1" x14ac:dyDescent="0.4">
      <c r="A5108" s="11" t="s">
        <v>20450</v>
      </c>
      <c r="B5108" s="11" t="s">
        <v>20451</v>
      </c>
      <c r="C5108" s="11" t="s">
        <v>20452</v>
      </c>
      <c r="D5108" s="14" t="s">
        <v>20453</v>
      </c>
    </row>
    <row r="5109" spans="1:4" ht="15" customHeight="1" x14ac:dyDescent="0.4">
      <c r="A5109" s="11" t="s">
        <v>20454</v>
      </c>
      <c r="B5109" s="11" t="s">
        <v>20455</v>
      </c>
      <c r="C5109" s="11" t="s">
        <v>20456</v>
      </c>
      <c r="D5109" s="14" t="s">
        <v>20457</v>
      </c>
    </row>
    <row r="5110" spans="1:4" ht="15" customHeight="1" x14ac:dyDescent="0.4">
      <c r="A5110" s="11" t="s">
        <v>20458</v>
      </c>
      <c r="B5110" s="11" t="s">
        <v>20459</v>
      </c>
      <c r="C5110" s="11" t="s">
        <v>20460</v>
      </c>
      <c r="D5110" s="14" t="s">
        <v>20461</v>
      </c>
    </row>
    <row r="5111" spans="1:4" ht="15" customHeight="1" x14ac:dyDescent="0.4">
      <c r="A5111" s="11" t="s">
        <v>20462</v>
      </c>
      <c r="B5111" s="11" t="s">
        <v>20463</v>
      </c>
      <c r="C5111" s="11" t="s">
        <v>20464</v>
      </c>
      <c r="D5111" s="14" t="s">
        <v>20465</v>
      </c>
    </row>
    <row r="5112" spans="1:4" ht="15" customHeight="1" x14ac:dyDescent="0.4">
      <c r="A5112" s="11" t="s">
        <v>20466</v>
      </c>
      <c r="B5112" s="11" t="s">
        <v>20467</v>
      </c>
      <c r="C5112" s="11" t="s">
        <v>20468</v>
      </c>
      <c r="D5112" s="14" t="s">
        <v>20465</v>
      </c>
    </row>
    <row r="5113" spans="1:4" ht="15" customHeight="1" x14ac:dyDescent="0.4">
      <c r="A5113" s="11" t="s">
        <v>20469</v>
      </c>
      <c r="B5113" s="11" t="s">
        <v>20470</v>
      </c>
      <c r="C5113" s="11" t="s">
        <v>20471</v>
      </c>
      <c r="D5113" s="14" t="s">
        <v>20472</v>
      </c>
    </row>
    <row r="5114" spans="1:4" ht="15" customHeight="1" x14ac:dyDescent="0.4">
      <c r="A5114" s="11" t="s">
        <v>20473</v>
      </c>
      <c r="B5114" s="11" t="s">
        <v>20474</v>
      </c>
      <c r="C5114" s="11" t="s">
        <v>20475</v>
      </c>
      <c r="D5114" s="14" t="s">
        <v>20476</v>
      </c>
    </row>
    <row r="5115" spans="1:4" ht="15" customHeight="1" x14ac:dyDescent="0.4">
      <c r="A5115" s="11" t="s">
        <v>20477</v>
      </c>
      <c r="B5115" s="11" t="s">
        <v>20478</v>
      </c>
      <c r="C5115" s="11" t="s">
        <v>20479</v>
      </c>
      <c r="D5115" s="14" t="s">
        <v>20480</v>
      </c>
    </row>
    <row r="5116" spans="1:4" ht="15" customHeight="1" x14ac:dyDescent="0.4">
      <c r="A5116" s="11" t="s">
        <v>20481</v>
      </c>
      <c r="B5116" s="11" t="s">
        <v>20482</v>
      </c>
      <c r="C5116" s="11" t="s">
        <v>20483</v>
      </c>
      <c r="D5116" s="14" t="s">
        <v>20484</v>
      </c>
    </row>
    <row r="5117" spans="1:4" ht="15" customHeight="1" x14ac:dyDescent="0.4">
      <c r="A5117" s="11" t="s">
        <v>20485</v>
      </c>
      <c r="B5117" s="11" t="s">
        <v>20486</v>
      </c>
      <c r="C5117" s="11" t="s">
        <v>20487</v>
      </c>
      <c r="D5117" s="14" t="s">
        <v>20488</v>
      </c>
    </row>
    <row r="5118" spans="1:4" ht="15" customHeight="1" x14ac:dyDescent="0.4">
      <c r="A5118" s="11" t="s">
        <v>20489</v>
      </c>
      <c r="B5118" s="11" t="s">
        <v>20490</v>
      </c>
      <c r="C5118" s="11" t="s">
        <v>20491</v>
      </c>
      <c r="D5118" s="14" t="s">
        <v>20492</v>
      </c>
    </row>
    <row r="5119" spans="1:4" ht="15" customHeight="1" x14ac:dyDescent="0.4">
      <c r="A5119" s="11" t="s">
        <v>20493</v>
      </c>
      <c r="B5119" s="11" t="s">
        <v>20494</v>
      </c>
      <c r="C5119" s="11" t="s">
        <v>20495</v>
      </c>
      <c r="D5119" s="14" t="s">
        <v>20496</v>
      </c>
    </row>
    <row r="5120" spans="1:4" ht="15" customHeight="1" x14ac:dyDescent="0.4">
      <c r="A5120" s="11" t="s">
        <v>20497</v>
      </c>
      <c r="B5120" s="11" t="s">
        <v>20498</v>
      </c>
      <c r="C5120" s="11" t="s">
        <v>20499</v>
      </c>
      <c r="D5120" s="14" t="s">
        <v>20500</v>
      </c>
    </row>
    <row r="5121" spans="1:4" ht="15" customHeight="1" x14ac:dyDescent="0.4">
      <c r="A5121" s="11" t="s">
        <v>20501</v>
      </c>
      <c r="B5121" s="11" t="s">
        <v>20502</v>
      </c>
      <c r="C5121" s="11" t="s">
        <v>20503</v>
      </c>
      <c r="D5121" s="14" t="s">
        <v>20504</v>
      </c>
    </row>
    <row r="5122" spans="1:4" ht="15" customHeight="1" x14ac:dyDescent="0.4">
      <c r="A5122" s="11" t="s">
        <v>20505</v>
      </c>
      <c r="B5122" s="11" t="s">
        <v>20506</v>
      </c>
      <c r="C5122" s="11" t="s">
        <v>20507</v>
      </c>
      <c r="D5122" s="14" t="s">
        <v>20508</v>
      </c>
    </row>
    <row r="5123" spans="1:4" ht="15" customHeight="1" x14ac:dyDescent="0.4">
      <c r="A5123" s="11" t="s">
        <v>20509</v>
      </c>
      <c r="B5123" s="11" t="s">
        <v>20510</v>
      </c>
      <c r="C5123" s="11" t="s">
        <v>20511</v>
      </c>
      <c r="D5123" s="14" t="s">
        <v>20512</v>
      </c>
    </row>
    <row r="5124" spans="1:4" ht="15" customHeight="1" x14ac:dyDescent="0.4">
      <c r="A5124" s="11" t="s">
        <v>20513</v>
      </c>
      <c r="B5124" s="11" t="s">
        <v>20514</v>
      </c>
      <c r="C5124" s="11" t="s">
        <v>20515</v>
      </c>
      <c r="D5124" s="14" t="s">
        <v>20516</v>
      </c>
    </row>
    <row r="5125" spans="1:4" ht="15" customHeight="1" x14ac:dyDescent="0.4">
      <c r="A5125" s="11" t="s">
        <v>20517</v>
      </c>
      <c r="B5125" s="11" t="s">
        <v>20518</v>
      </c>
      <c r="C5125" s="11" t="s">
        <v>20519</v>
      </c>
      <c r="D5125" s="14" t="s">
        <v>20520</v>
      </c>
    </row>
    <row r="5126" spans="1:4" ht="15" customHeight="1" x14ac:dyDescent="0.4">
      <c r="A5126" s="11" t="s">
        <v>20521</v>
      </c>
      <c r="B5126" s="11" t="s">
        <v>20522</v>
      </c>
      <c r="C5126" s="11" t="s">
        <v>20523</v>
      </c>
      <c r="D5126" s="14" t="s">
        <v>20524</v>
      </c>
    </row>
    <row r="5127" spans="1:4" ht="15" customHeight="1" x14ac:dyDescent="0.4">
      <c r="A5127" s="11" t="s">
        <v>20525</v>
      </c>
      <c r="B5127" s="11" t="s">
        <v>20526</v>
      </c>
      <c r="C5127" s="11" t="s">
        <v>20527</v>
      </c>
      <c r="D5127" s="14" t="s">
        <v>20528</v>
      </c>
    </row>
    <row r="5128" spans="1:4" ht="15" customHeight="1" x14ac:dyDescent="0.4">
      <c r="A5128" s="11" t="s">
        <v>20529</v>
      </c>
      <c r="B5128" s="11" t="s">
        <v>20530</v>
      </c>
      <c r="C5128" s="11" t="s">
        <v>20531</v>
      </c>
      <c r="D5128" s="14" t="s">
        <v>20532</v>
      </c>
    </row>
    <row r="5129" spans="1:4" ht="15" customHeight="1" x14ac:dyDescent="0.4">
      <c r="A5129" s="11" t="s">
        <v>20533</v>
      </c>
      <c r="B5129" s="11" t="s">
        <v>20534</v>
      </c>
      <c r="C5129" s="11" t="s">
        <v>20535</v>
      </c>
      <c r="D5129" s="14" t="s">
        <v>20536</v>
      </c>
    </row>
    <row r="5130" spans="1:4" ht="15" customHeight="1" x14ac:dyDescent="0.4">
      <c r="A5130" s="11" t="s">
        <v>20537</v>
      </c>
      <c r="B5130" s="11" t="s">
        <v>20538</v>
      </c>
      <c r="C5130" s="11" t="s">
        <v>20539</v>
      </c>
      <c r="D5130" s="14" t="s">
        <v>20540</v>
      </c>
    </row>
    <row r="5131" spans="1:4" ht="15" customHeight="1" x14ac:dyDescent="0.4">
      <c r="A5131" s="11" t="s">
        <v>20541</v>
      </c>
      <c r="B5131" s="11" t="s">
        <v>20542</v>
      </c>
      <c r="C5131" s="11" t="s">
        <v>20543</v>
      </c>
      <c r="D5131" s="14" t="s">
        <v>20544</v>
      </c>
    </row>
    <row r="5132" spans="1:4" ht="15" customHeight="1" x14ac:dyDescent="0.4">
      <c r="A5132" s="11" t="s">
        <v>20545</v>
      </c>
      <c r="B5132" s="11" t="s">
        <v>20546</v>
      </c>
      <c r="C5132" s="11" t="s">
        <v>20547</v>
      </c>
      <c r="D5132" s="14" t="s">
        <v>20548</v>
      </c>
    </row>
    <row r="5133" spans="1:4" ht="15" customHeight="1" x14ac:dyDescent="0.4">
      <c r="A5133" s="11" t="s">
        <v>20549</v>
      </c>
      <c r="B5133" s="11" t="s">
        <v>20550</v>
      </c>
      <c r="C5133" s="11" t="s">
        <v>20551</v>
      </c>
      <c r="D5133" s="14" t="s">
        <v>20552</v>
      </c>
    </row>
    <row r="5134" spans="1:4" ht="15" customHeight="1" x14ac:dyDescent="0.4">
      <c r="A5134" s="11" t="s">
        <v>20553</v>
      </c>
      <c r="B5134" s="11" t="s">
        <v>20554</v>
      </c>
      <c r="C5134" s="11" t="s">
        <v>20555</v>
      </c>
      <c r="D5134" s="14" t="s">
        <v>20556</v>
      </c>
    </row>
    <row r="5135" spans="1:4" ht="15" customHeight="1" x14ac:dyDescent="0.4">
      <c r="A5135" s="11" t="s">
        <v>20557</v>
      </c>
      <c r="B5135" s="11" t="s">
        <v>20558</v>
      </c>
      <c r="C5135" s="11" t="s">
        <v>20559</v>
      </c>
      <c r="D5135" s="14" t="s">
        <v>20560</v>
      </c>
    </row>
    <row r="5136" spans="1:4" ht="15" customHeight="1" x14ac:dyDescent="0.4">
      <c r="A5136" s="11" t="s">
        <v>20561</v>
      </c>
      <c r="B5136" s="11" t="s">
        <v>20562</v>
      </c>
      <c r="C5136" s="11" t="s">
        <v>20563</v>
      </c>
      <c r="D5136" s="14" t="s">
        <v>20564</v>
      </c>
    </row>
    <row r="5137" spans="1:4" ht="15" customHeight="1" x14ac:dyDescent="0.4">
      <c r="A5137" s="11" t="s">
        <v>20565</v>
      </c>
      <c r="B5137" s="11" t="s">
        <v>20566</v>
      </c>
      <c r="C5137" s="11" t="s">
        <v>20567</v>
      </c>
      <c r="D5137" s="14" t="s">
        <v>20568</v>
      </c>
    </row>
    <row r="5138" spans="1:4" ht="15" customHeight="1" x14ac:dyDescent="0.4">
      <c r="A5138" s="11" t="s">
        <v>20569</v>
      </c>
      <c r="B5138" s="11" t="s">
        <v>20570</v>
      </c>
      <c r="C5138" s="11" t="s">
        <v>20571</v>
      </c>
      <c r="D5138" s="14" t="s">
        <v>20572</v>
      </c>
    </row>
    <row r="5139" spans="1:4" ht="15" customHeight="1" x14ac:dyDescent="0.4">
      <c r="A5139" s="11" t="s">
        <v>20573</v>
      </c>
      <c r="B5139" s="11" t="s">
        <v>20574</v>
      </c>
      <c r="C5139" s="11" t="s">
        <v>20575</v>
      </c>
      <c r="D5139" s="14" t="s">
        <v>20576</v>
      </c>
    </row>
    <row r="5140" spans="1:4" ht="15" customHeight="1" x14ac:dyDescent="0.4">
      <c r="A5140" s="11" t="s">
        <v>20577</v>
      </c>
      <c r="B5140" s="11" t="s">
        <v>20578</v>
      </c>
      <c r="C5140" s="11" t="s">
        <v>20579</v>
      </c>
      <c r="D5140" s="14" t="s">
        <v>20580</v>
      </c>
    </row>
    <row r="5141" spans="1:4" ht="15" customHeight="1" x14ac:dyDescent="0.4">
      <c r="A5141" s="11" t="s">
        <v>20581</v>
      </c>
      <c r="B5141" s="11" t="s">
        <v>20582</v>
      </c>
      <c r="C5141" s="11" t="s">
        <v>20583</v>
      </c>
      <c r="D5141" s="14" t="s">
        <v>20584</v>
      </c>
    </row>
    <row r="5142" spans="1:4" ht="15" customHeight="1" x14ac:dyDescent="0.4">
      <c r="A5142" s="11" t="s">
        <v>20585</v>
      </c>
      <c r="B5142" s="11" t="s">
        <v>20586</v>
      </c>
      <c r="C5142" s="11" t="s">
        <v>20587</v>
      </c>
      <c r="D5142" s="14" t="s">
        <v>20588</v>
      </c>
    </row>
    <row r="5143" spans="1:4" ht="15" customHeight="1" x14ac:dyDescent="0.4">
      <c r="A5143" s="11" t="s">
        <v>20589</v>
      </c>
      <c r="B5143" s="11" t="s">
        <v>20590</v>
      </c>
      <c r="C5143" s="11" t="s">
        <v>20591</v>
      </c>
      <c r="D5143" s="14" t="s">
        <v>20592</v>
      </c>
    </row>
    <row r="5144" spans="1:4" ht="15" customHeight="1" x14ac:dyDescent="0.4">
      <c r="A5144" s="11" t="s">
        <v>20593</v>
      </c>
      <c r="B5144" s="11" t="s">
        <v>20594</v>
      </c>
      <c r="C5144" s="11" t="s">
        <v>20595</v>
      </c>
      <c r="D5144" s="14" t="s">
        <v>20596</v>
      </c>
    </row>
    <row r="5145" spans="1:4" ht="15" customHeight="1" x14ac:dyDescent="0.4">
      <c r="A5145" s="11" t="s">
        <v>20597</v>
      </c>
      <c r="B5145" s="11" t="s">
        <v>20598</v>
      </c>
      <c r="C5145" s="11" t="s">
        <v>20599</v>
      </c>
      <c r="D5145" s="14" t="s">
        <v>20596</v>
      </c>
    </row>
    <row r="5146" spans="1:4" ht="15" customHeight="1" x14ac:dyDescent="0.4">
      <c r="A5146" s="11" t="s">
        <v>20600</v>
      </c>
      <c r="B5146" s="11" t="s">
        <v>20601</v>
      </c>
      <c r="C5146" s="11" t="s">
        <v>20602</v>
      </c>
      <c r="D5146" s="14" t="s">
        <v>20596</v>
      </c>
    </row>
    <row r="5147" spans="1:4" ht="15" customHeight="1" x14ac:dyDescent="0.4">
      <c r="A5147" s="11" t="s">
        <v>20603</v>
      </c>
      <c r="B5147" s="11" t="s">
        <v>20604</v>
      </c>
      <c r="C5147" s="11" t="s">
        <v>20605</v>
      </c>
      <c r="D5147" s="14" t="s">
        <v>20596</v>
      </c>
    </row>
    <row r="5148" spans="1:4" ht="15" customHeight="1" x14ac:dyDescent="0.4">
      <c r="A5148" s="11" t="s">
        <v>20606</v>
      </c>
      <c r="B5148" s="11" t="s">
        <v>20607</v>
      </c>
      <c r="C5148" s="11" t="s">
        <v>20608</v>
      </c>
      <c r="D5148" s="14" t="s">
        <v>20596</v>
      </c>
    </row>
    <row r="5149" spans="1:4" ht="15" customHeight="1" x14ac:dyDescent="0.4">
      <c r="A5149" s="11" t="s">
        <v>20609</v>
      </c>
      <c r="B5149" s="11" t="s">
        <v>20610</v>
      </c>
      <c r="C5149" s="11" t="s">
        <v>20611</v>
      </c>
      <c r="D5149" s="14" t="s">
        <v>20596</v>
      </c>
    </row>
    <row r="5150" spans="1:4" ht="15" customHeight="1" x14ac:dyDescent="0.4">
      <c r="A5150" s="11" t="s">
        <v>20612</v>
      </c>
      <c r="B5150" s="11" t="s">
        <v>20613</v>
      </c>
      <c r="C5150" s="11" t="s">
        <v>20614</v>
      </c>
      <c r="D5150" s="14" t="s">
        <v>20596</v>
      </c>
    </row>
    <row r="5151" spans="1:4" ht="15" customHeight="1" x14ac:dyDescent="0.4">
      <c r="A5151" s="11" t="s">
        <v>20615</v>
      </c>
      <c r="B5151" s="11" t="s">
        <v>20616</v>
      </c>
      <c r="C5151" s="11" t="s">
        <v>20617</v>
      </c>
      <c r="D5151" s="14" t="s">
        <v>20618</v>
      </c>
    </row>
    <row r="5152" spans="1:4" ht="15" customHeight="1" x14ac:dyDescent="0.4">
      <c r="A5152" s="11" t="s">
        <v>20619</v>
      </c>
      <c r="B5152" s="11" t="s">
        <v>20620</v>
      </c>
      <c r="C5152" s="11" t="s">
        <v>20621</v>
      </c>
      <c r="D5152" s="14" t="s">
        <v>20622</v>
      </c>
    </row>
    <row r="5153" spans="1:4" ht="15" customHeight="1" x14ac:dyDescent="0.4">
      <c r="A5153" s="11" t="s">
        <v>20623</v>
      </c>
      <c r="B5153" s="11" t="s">
        <v>20624</v>
      </c>
      <c r="C5153" s="11" t="s">
        <v>20625</v>
      </c>
      <c r="D5153" s="14" t="s">
        <v>20622</v>
      </c>
    </row>
    <row r="5154" spans="1:4" ht="15" customHeight="1" x14ac:dyDescent="0.4">
      <c r="A5154" s="11" t="s">
        <v>20626</v>
      </c>
      <c r="B5154" s="11" t="s">
        <v>20627</v>
      </c>
      <c r="C5154" s="11" t="s">
        <v>20628</v>
      </c>
      <c r="D5154" s="14" t="s">
        <v>20622</v>
      </c>
    </row>
    <row r="5155" spans="1:4" ht="15" customHeight="1" x14ac:dyDescent="0.4">
      <c r="A5155" s="11" t="s">
        <v>20629</v>
      </c>
      <c r="B5155" s="11" t="s">
        <v>20630</v>
      </c>
      <c r="C5155" s="11" t="s">
        <v>20631</v>
      </c>
      <c r="D5155" s="14" t="s">
        <v>20622</v>
      </c>
    </row>
    <row r="5156" spans="1:4" ht="15" customHeight="1" x14ac:dyDescent="0.4">
      <c r="A5156" s="11" t="s">
        <v>20632</v>
      </c>
      <c r="B5156" s="11" t="s">
        <v>20633</v>
      </c>
      <c r="C5156" s="11" t="s">
        <v>20634</v>
      </c>
      <c r="D5156" s="14" t="s">
        <v>20622</v>
      </c>
    </row>
    <row r="5157" spans="1:4" ht="15" customHeight="1" x14ac:dyDescent="0.4">
      <c r="A5157" s="11" t="s">
        <v>20635</v>
      </c>
      <c r="B5157" s="11" t="s">
        <v>20636</v>
      </c>
      <c r="C5157" s="11" t="s">
        <v>20637</v>
      </c>
      <c r="D5157" s="14" t="s">
        <v>20622</v>
      </c>
    </row>
    <row r="5158" spans="1:4" ht="15" customHeight="1" x14ac:dyDescent="0.4">
      <c r="A5158" s="11" t="s">
        <v>20638</v>
      </c>
      <c r="B5158" s="11" t="s">
        <v>20639</v>
      </c>
      <c r="C5158" s="11" t="s">
        <v>20640</v>
      </c>
      <c r="D5158" s="14" t="s">
        <v>20641</v>
      </c>
    </row>
    <row r="5159" spans="1:4" ht="15" customHeight="1" x14ac:dyDescent="0.4">
      <c r="A5159" s="11" t="s">
        <v>20642</v>
      </c>
      <c r="B5159" s="11" t="s">
        <v>20643</v>
      </c>
      <c r="C5159" s="11" t="s">
        <v>20644</v>
      </c>
      <c r="D5159" s="14" t="s">
        <v>20641</v>
      </c>
    </row>
    <row r="5160" spans="1:4" ht="15" customHeight="1" x14ac:dyDescent="0.4">
      <c r="A5160" s="11" t="s">
        <v>20645</v>
      </c>
      <c r="B5160" s="11" t="s">
        <v>20646</v>
      </c>
      <c r="C5160" s="11" t="s">
        <v>20647</v>
      </c>
      <c r="D5160" s="14" t="s">
        <v>20641</v>
      </c>
    </row>
    <row r="5161" spans="1:4" ht="15" customHeight="1" x14ac:dyDescent="0.4">
      <c r="A5161" s="11" t="s">
        <v>20648</v>
      </c>
      <c r="B5161" s="11" t="s">
        <v>20649</v>
      </c>
      <c r="C5161" s="11" t="s">
        <v>20650</v>
      </c>
      <c r="D5161" s="14" t="s">
        <v>20651</v>
      </c>
    </row>
    <row r="5162" spans="1:4" ht="15" customHeight="1" x14ac:dyDescent="0.4">
      <c r="A5162" s="11" t="s">
        <v>20652</v>
      </c>
      <c r="B5162" s="11" t="s">
        <v>20653</v>
      </c>
      <c r="C5162" s="11" t="s">
        <v>20654</v>
      </c>
      <c r="D5162" s="14" t="s">
        <v>20655</v>
      </c>
    </row>
    <row r="5163" spans="1:4" ht="15" customHeight="1" x14ac:dyDescent="0.4">
      <c r="A5163" s="11" t="s">
        <v>20656</v>
      </c>
      <c r="B5163" s="11" t="s">
        <v>20657</v>
      </c>
      <c r="C5163" s="11" t="s">
        <v>20658</v>
      </c>
      <c r="D5163" s="14" t="s">
        <v>20655</v>
      </c>
    </row>
    <row r="5164" spans="1:4" ht="15" customHeight="1" x14ac:dyDescent="0.4">
      <c r="A5164" s="11" t="s">
        <v>20659</v>
      </c>
      <c r="B5164" s="11" t="s">
        <v>20660</v>
      </c>
      <c r="C5164" s="11" t="s">
        <v>20661</v>
      </c>
      <c r="D5164" s="14" t="s">
        <v>20655</v>
      </c>
    </row>
    <row r="5165" spans="1:4" ht="15" customHeight="1" x14ac:dyDescent="0.4">
      <c r="A5165" s="11" t="s">
        <v>20662</v>
      </c>
      <c r="B5165" s="11" t="s">
        <v>20663</v>
      </c>
      <c r="C5165" s="11" t="s">
        <v>20664</v>
      </c>
      <c r="D5165" s="14" t="s">
        <v>20655</v>
      </c>
    </row>
    <row r="5166" spans="1:4" ht="15" customHeight="1" x14ac:dyDescent="0.4">
      <c r="A5166" s="11" t="s">
        <v>20665</v>
      </c>
      <c r="B5166" s="11" t="s">
        <v>20666</v>
      </c>
      <c r="C5166" s="11" t="s">
        <v>20667</v>
      </c>
      <c r="D5166" s="14" t="s">
        <v>20668</v>
      </c>
    </row>
    <row r="5167" spans="1:4" ht="15" customHeight="1" x14ac:dyDescent="0.4">
      <c r="A5167" s="11" t="s">
        <v>20669</v>
      </c>
      <c r="B5167" s="11" t="s">
        <v>20670</v>
      </c>
      <c r="C5167" s="11" t="s">
        <v>20671</v>
      </c>
      <c r="D5167" s="14" t="s">
        <v>20672</v>
      </c>
    </row>
    <row r="5168" spans="1:4" ht="15" customHeight="1" x14ac:dyDescent="0.4">
      <c r="A5168" s="11" t="s">
        <v>20673</v>
      </c>
      <c r="B5168" s="11" t="s">
        <v>20674</v>
      </c>
      <c r="C5168" s="11" t="s">
        <v>20675</v>
      </c>
      <c r="D5168" s="14" t="s">
        <v>20676</v>
      </c>
    </row>
    <row r="5169" spans="1:4" ht="15" customHeight="1" x14ac:dyDescent="0.4">
      <c r="A5169" s="11" t="s">
        <v>20677</v>
      </c>
      <c r="B5169" s="11" t="s">
        <v>20678</v>
      </c>
      <c r="C5169" s="11" t="s">
        <v>20679</v>
      </c>
      <c r="D5169" s="14" t="s">
        <v>20680</v>
      </c>
    </row>
    <row r="5170" spans="1:4" ht="15" customHeight="1" x14ac:dyDescent="0.4">
      <c r="A5170" s="11" t="s">
        <v>20681</v>
      </c>
      <c r="B5170" s="11" t="s">
        <v>20682</v>
      </c>
      <c r="C5170" s="11" t="s">
        <v>20683</v>
      </c>
      <c r="D5170" s="14" t="s">
        <v>20680</v>
      </c>
    </row>
    <row r="5171" spans="1:4" ht="15" customHeight="1" x14ac:dyDescent="0.4">
      <c r="A5171" s="11" t="s">
        <v>20684</v>
      </c>
      <c r="B5171" s="11" t="s">
        <v>20685</v>
      </c>
      <c r="C5171" s="11" t="s">
        <v>20686</v>
      </c>
      <c r="D5171" s="14" t="s">
        <v>20680</v>
      </c>
    </row>
    <row r="5172" spans="1:4" ht="15" customHeight="1" x14ac:dyDescent="0.4">
      <c r="A5172" s="11" t="s">
        <v>20687</v>
      </c>
      <c r="B5172" s="11" t="s">
        <v>20688</v>
      </c>
      <c r="C5172" s="11" t="s">
        <v>20689</v>
      </c>
      <c r="D5172" s="14" t="s">
        <v>20680</v>
      </c>
    </row>
    <row r="5173" spans="1:4" ht="15" customHeight="1" x14ac:dyDescent="0.4">
      <c r="A5173" s="11" t="s">
        <v>20690</v>
      </c>
      <c r="B5173" s="11" t="s">
        <v>20691</v>
      </c>
      <c r="C5173" s="11" t="s">
        <v>20692</v>
      </c>
      <c r="D5173" s="14" t="s">
        <v>20680</v>
      </c>
    </row>
    <row r="5174" spans="1:4" ht="15" customHeight="1" x14ac:dyDescent="0.4">
      <c r="A5174" s="11" t="s">
        <v>20693</v>
      </c>
      <c r="B5174" s="11" t="s">
        <v>20694</v>
      </c>
      <c r="C5174" s="11" t="s">
        <v>20695</v>
      </c>
      <c r="D5174" s="14" t="s">
        <v>20680</v>
      </c>
    </row>
    <row r="5175" spans="1:4" ht="15" customHeight="1" x14ac:dyDescent="0.4">
      <c r="A5175" s="11" t="s">
        <v>20696</v>
      </c>
      <c r="B5175" s="11" t="s">
        <v>20697</v>
      </c>
      <c r="C5175" s="11" t="s">
        <v>20698</v>
      </c>
      <c r="D5175" s="14" t="s">
        <v>20680</v>
      </c>
    </row>
    <row r="5176" spans="1:4" ht="15" customHeight="1" x14ac:dyDescent="0.4">
      <c r="A5176" s="11" t="s">
        <v>20699</v>
      </c>
      <c r="B5176" s="11" t="s">
        <v>20700</v>
      </c>
      <c r="C5176" s="11" t="s">
        <v>20701</v>
      </c>
      <c r="D5176" s="14" t="s">
        <v>20680</v>
      </c>
    </row>
    <row r="5177" spans="1:4" ht="15" customHeight="1" x14ac:dyDescent="0.4">
      <c r="A5177" s="11" t="s">
        <v>20702</v>
      </c>
      <c r="B5177" s="11" t="s">
        <v>20703</v>
      </c>
      <c r="C5177" s="11" t="s">
        <v>20704</v>
      </c>
      <c r="D5177" s="14" t="s">
        <v>20680</v>
      </c>
    </row>
    <row r="5178" spans="1:4" ht="15" customHeight="1" x14ac:dyDescent="0.4">
      <c r="A5178" s="11" t="s">
        <v>20705</v>
      </c>
      <c r="B5178" s="11" t="s">
        <v>20706</v>
      </c>
      <c r="C5178" s="11" t="s">
        <v>20707</v>
      </c>
      <c r="D5178" s="14" t="s">
        <v>20708</v>
      </c>
    </row>
    <row r="5179" spans="1:4" ht="15" customHeight="1" x14ac:dyDescent="0.4">
      <c r="A5179" s="11" t="s">
        <v>20709</v>
      </c>
      <c r="B5179" s="11" t="s">
        <v>20710</v>
      </c>
      <c r="C5179" s="11" t="s">
        <v>20711</v>
      </c>
      <c r="D5179" s="14" t="s">
        <v>20708</v>
      </c>
    </row>
    <row r="5180" spans="1:4" ht="15" customHeight="1" x14ac:dyDescent="0.4">
      <c r="A5180" s="11" t="s">
        <v>20712</v>
      </c>
      <c r="B5180" s="11" t="s">
        <v>20713</v>
      </c>
      <c r="C5180" s="11" t="s">
        <v>20714</v>
      </c>
      <c r="D5180" s="14" t="s">
        <v>20708</v>
      </c>
    </row>
    <row r="5181" spans="1:4" ht="15" customHeight="1" x14ac:dyDescent="0.4">
      <c r="A5181" s="11" t="s">
        <v>20715</v>
      </c>
      <c r="B5181" s="11" t="s">
        <v>20716</v>
      </c>
      <c r="C5181" s="11" t="s">
        <v>20717</v>
      </c>
      <c r="D5181" s="14" t="s">
        <v>20718</v>
      </c>
    </row>
    <row r="5182" spans="1:4" ht="15" customHeight="1" x14ac:dyDescent="0.4">
      <c r="A5182" s="11" t="s">
        <v>20719</v>
      </c>
      <c r="B5182" s="11" t="s">
        <v>20720</v>
      </c>
      <c r="C5182" s="11" t="s">
        <v>20721</v>
      </c>
      <c r="D5182" s="14" t="s">
        <v>20722</v>
      </c>
    </row>
    <row r="5183" spans="1:4" ht="15" customHeight="1" x14ac:dyDescent="0.4">
      <c r="A5183" s="11" t="s">
        <v>20723</v>
      </c>
      <c r="B5183" s="11" t="s">
        <v>20724</v>
      </c>
      <c r="C5183" s="11" t="s">
        <v>20725</v>
      </c>
      <c r="D5183" s="14" t="s">
        <v>20726</v>
      </c>
    </row>
    <row r="5184" spans="1:4" ht="15" customHeight="1" x14ac:dyDescent="0.4">
      <c r="A5184" s="11" t="s">
        <v>20727</v>
      </c>
      <c r="B5184" s="11" t="s">
        <v>20728</v>
      </c>
      <c r="C5184" s="11" t="s">
        <v>20729</v>
      </c>
      <c r="D5184" s="14" t="s">
        <v>20730</v>
      </c>
    </row>
    <row r="5185" spans="1:4" ht="15" customHeight="1" x14ac:dyDescent="0.4">
      <c r="A5185" s="11" t="s">
        <v>20731</v>
      </c>
      <c r="B5185" s="11" t="s">
        <v>20732</v>
      </c>
      <c r="C5185" s="11" t="s">
        <v>20733</v>
      </c>
      <c r="D5185" s="14" t="s">
        <v>20734</v>
      </c>
    </row>
    <row r="5186" spans="1:4" ht="15" customHeight="1" x14ac:dyDescent="0.4">
      <c r="A5186" s="11" t="s">
        <v>20735</v>
      </c>
      <c r="B5186" s="11" t="s">
        <v>20736</v>
      </c>
      <c r="C5186" s="11" t="s">
        <v>20737</v>
      </c>
      <c r="D5186" s="14" t="s">
        <v>20738</v>
      </c>
    </row>
    <row r="5187" spans="1:4" ht="15" customHeight="1" x14ac:dyDescent="0.4">
      <c r="A5187" s="11" t="s">
        <v>20739</v>
      </c>
      <c r="B5187" s="11" t="s">
        <v>20740</v>
      </c>
      <c r="C5187" s="11" t="s">
        <v>20741</v>
      </c>
      <c r="D5187" s="14" t="s">
        <v>20742</v>
      </c>
    </row>
    <row r="5188" spans="1:4" ht="15" customHeight="1" x14ac:dyDescent="0.4">
      <c r="A5188" s="11" t="s">
        <v>20743</v>
      </c>
      <c r="B5188" s="11" t="s">
        <v>20744</v>
      </c>
      <c r="C5188" s="11" t="s">
        <v>20745</v>
      </c>
      <c r="D5188" s="14" t="s">
        <v>20746</v>
      </c>
    </row>
    <row r="5189" spans="1:4" ht="15" customHeight="1" x14ac:dyDescent="0.4">
      <c r="A5189" s="11" t="s">
        <v>20747</v>
      </c>
      <c r="B5189" s="11" t="s">
        <v>20748</v>
      </c>
      <c r="C5189" s="11" t="s">
        <v>20749</v>
      </c>
      <c r="D5189" s="14" t="s">
        <v>20750</v>
      </c>
    </row>
    <row r="5190" spans="1:4" ht="15" customHeight="1" x14ac:dyDescent="0.4">
      <c r="A5190" s="11" t="s">
        <v>20751</v>
      </c>
      <c r="B5190" s="11" t="s">
        <v>20752</v>
      </c>
      <c r="C5190" s="11" t="s">
        <v>20753</v>
      </c>
      <c r="D5190" s="14" t="s">
        <v>20754</v>
      </c>
    </row>
    <row r="5191" spans="1:4" ht="15" customHeight="1" x14ac:dyDescent="0.4">
      <c r="A5191" s="11" t="s">
        <v>20755</v>
      </c>
      <c r="B5191" s="11" t="s">
        <v>20756</v>
      </c>
      <c r="C5191" s="11" t="s">
        <v>20757</v>
      </c>
      <c r="D5191" s="14" t="s">
        <v>20754</v>
      </c>
    </row>
    <row r="5192" spans="1:4" ht="15" customHeight="1" x14ac:dyDescent="0.4">
      <c r="A5192" s="11" t="s">
        <v>20758</v>
      </c>
      <c r="B5192" s="11" t="s">
        <v>20759</v>
      </c>
      <c r="C5192" s="11" t="s">
        <v>20760</v>
      </c>
      <c r="D5192" s="14" t="s">
        <v>20761</v>
      </c>
    </row>
    <row r="5193" spans="1:4" ht="15" customHeight="1" x14ac:dyDescent="0.4">
      <c r="A5193" s="11" t="s">
        <v>20762</v>
      </c>
      <c r="B5193" s="11" t="s">
        <v>20763</v>
      </c>
      <c r="C5193" s="11" t="s">
        <v>20764</v>
      </c>
      <c r="D5193" s="14" t="s">
        <v>20765</v>
      </c>
    </row>
    <row r="5194" spans="1:4" ht="15" customHeight="1" x14ac:dyDescent="0.4">
      <c r="A5194" s="11" t="s">
        <v>20766</v>
      </c>
      <c r="B5194" s="11" t="s">
        <v>20767</v>
      </c>
      <c r="C5194" s="11" t="s">
        <v>20768</v>
      </c>
      <c r="D5194" s="14" t="s">
        <v>20769</v>
      </c>
    </row>
    <row r="5195" spans="1:4" ht="15" customHeight="1" x14ac:dyDescent="0.4">
      <c r="A5195" s="11" t="s">
        <v>20770</v>
      </c>
      <c r="B5195" s="11" t="s">
        <v>20771</v>
      </c>
      <c r="C5195" s="11" t="s">
        <v>20772</v>
      </c>
      <c r="D5195" s="14" t="s">
        <v>20773</v>
      </c>
    </row>
    <row r="5196" spans="1:4" ht="15" customHeight="1" x14ac:dyDescent="0.4">
      <c r="A5196" s="11" t="s">
        <v>20774</v>
      </c>
      <c r="B5196" s="11" t="s">
        <v>20775</v>
      </c>
      <c r="C5196" s="11" t="s">
        <v>20776</v>
      </c>
      <c r="D5196" s="14" t="s">
        <v>20777</v>
      </c>
    </row>
    <row r="5197" spans="1:4" ht="15" customHeight="1" x14ac:dyDescent="0.4">
      <c r="A5197" s="11" t="s">
        <v>20778</v>
      </c>
      <c r="B5197" s="11" t="s">
        <v>20779</v>
      </c>
      <c r="C5197" s="11" t="s">
        <v>20780</v>
      </c>
      <c r="D5197" s="14" t="s">
        <v>20781</v>
      </c>
    </row>
    <row r="5198" spans="1:4" ht="15" customHeight="1" x14ac:dyDescent="0.4">
      <c r="A5198" s="11" t="s">
        <v>20782</v>
      </c>
      <c r="B5198" s="11" t="s">
        <v>20783</v>
      </c>
      <c r="C5198" s="11" t="s">
        <v>20784</v>
      </c>
      <c r="D5198" s="14" t="s">
        <v>20785</v>
      </c>
    </row>
    <row r="5199" spans="1:4" ht="15" customHeight="1" x14ac:dyDescent="0.4">
      <c r="A5199" s="11" t="s">
        <v>20786</v>
      </c>
      <c r="B5199" s="11" t="s">
        <v>20787</v>
      </c>
      <c r="C5199" s="11" t="s">
        <v>20788</v>
      </c>
      <c r="D5199" s="14" t="s">
        <v>20789</v>
      </c>
    </row>
    <row r="5200" spans="1:4" ht="15" customHeight="1" x14ac:dyDescent="0.4">
      <c r="A5200" s="11" t="s">
        <v>20790</v>
      </c>
      <c r="B5200" s="11" t="s">
        <v>20791</v>
      </c>
      <c r="C5200" s="11" t="s">
        <v>20792</v>
      </c>
      <c r="D5200" s="14" t="s">
        <v>20793</v>
      </c>
    </row>
    <row r="5201" spans="1:4" ht="15" customHeight="1" x14ac:dyDescent="0.4">
      <c r="A5201" s="11" t="s">
        <v>20794</v>
      </c>
      <c r="B5201" s="11" t="s">
        <v>20795</v>
      </c>
      <c r="C5201" s="11" t="s">
        <v>20796</v>
      </c>
      <c r="D5201" s="14" t="s">
        <v>20797</v>
      </c>
    </row>
    <row r="5202" spans="1:4" ht="15" customHeight="1" x14ac:dyDescent="0.4">
      <c r="A5202" s="11" t="s">
        <v>20798</v>
      </c>
      <c r="B5202" s="11" t="s">
        <v>20799</v>
      </c>
      <c r="C5202" s="11" t="s">
        <v>20800</v>
      </c>
      <c r="D5202" s="14" t="s">
        <v>20801</v>
      </c>
    </row>
    <row r="5203" spans="1:4" ht="15" customHeight="1" x14ac:dyDescent="0.4">
      <c r="A5203" s="11" t="s">
        <v>20802</v>
      </c>
      <c r="B5203" s="11" t="s">
        <v>20803</v>
      </c>
      <c r="C5203" s="11" t="s">
        <v>20804</v>
      </c>
      <c r="D5203" s="14" t="s">
        <v>20805</v>
      </c>
    </row>
    <row r="5204" spans="1:4" ht="15" customHeight="1" x14ac:dyDescent="0.4">
      <c r="A5204" s="11" t="s">
        <v>20806</v>
      </c>
      <c r="B5204" s="11" t="s">
        <v>20807</v>
      </c>
      <c r="C5204" s="11" t="s">
        <v>20808</v>
      </c>
      <c r="D5204" s="14" t="s">
        <v>20809</v>
      </c>
    </row>
    <row r="5205" spans="1:4" ht="15" customHeight="1" x14ac:dyDescent="0.4">
      <c r="A5205" s="11" t="s">
        <v>20810</v>
      </c>
      <c r="B5205" s="11" t="s">
        <v>20811</v>
      </c>
      <c r="C5205" s="11" t="s">
        <v>20812</v>
      </c>
      <c r="D5205" s="14" t="s">
        <v>20813</v>
      </c>
    </row>
    <row r="5206" spans="1:4" ht="15" customHeight="1" x14ac:dyDescent="0.4">
      <c r="A5206" s="11" t="s">
        <v>20814</v>
      </c>
      <c r="B5206" s="11" t="s">
        <v>20815</v>
      </c>
      <c r="C5206" s="11" t="s">
        <v>20816</v>
      </c>
      <c r="D5206" s="14" t="s">
        <v>20817</v>
      </c>
    </row>
    <row r="5207" spans="1:4" ht="15" customHeight="1" x14ac:dyDescent="0.4">
      <c r="A5207" s="11" t="s">
        <v>20818</v>
      </c>
      <c r="B5207" s="11" t="s">
        <v>20819</v>
      </c>
      <c r="C5207" s="11" t="s">
        <v>20820</v>
      </c>
      <c r="D5207" s="14" t="s">
        <v>20821</v>
      </c>
    </row>
    <row r="5208" spans="1:4" ht="15" customHeight="1" x14ac:dyDescent="0.4">
      <c r="A5208" s="11" t="s">
        <v>20822</v>
      </c>
      <c r="B5208" s="11" t="s">
        <v>20823</v>
      </c>
      <c r="C5208" s="11" t="s">
        <v>20824</v>
      </c>
      <c r="D5208" s="14" t="s">
        <v>20825</v>
      </c>
    </row>
    <row r="5209" spans="1:4" ht="15" customHeight="1" x14ac:dyDescent="0.4">
      <c r="A5209" s="11" t="s">
        <v>20826</v>
      </c>
      <c r="B5209" s="11" t="s">
        <v>20827</v>
      </c>
      <c r="C5209" s="11" t="s">
        <v>20828</v>
      </c>
      <c r="D5209" s="14" t="s">
        <v>20829</v>
      </c>
    </row>
    <row r="5210" spans="1:4" ht="15" customHeight="1" x14ac:dyDescent="0.4">
      <c r="A5210" s="11" t="s">
        <v>20830</v>
      </c>
      <c r="B5210" s="11" t="s">
        <v>20831</v>
      </c>
      <c r="C5210" s="11" t="s">
        <v>20832</v>
      </c>
      <c r="D5210" s="14" t="s">
        <v>20833</v>
      </c>
    </row>
    <row r="5211" spans="1:4" ht="15" customHeight="1" x14ac:dyDescent="0.4">
      <c r="A5211" s="11" t="s">
        <v>20834</v>
      </c>
      <c r="B5211" s="11" t="s">
        <v>20835</v>
      </c>
      <c r="C5211" s="11" t="s">
        <v>20836</v>
      </c>
      <c r="D5211" s="14" t="s">
        <v>20837</v>
      </c>
    </row>
    <row r="5212" spans="1:4" ht="15" customHeight="1" x14ac:dyDescent="0.4">
      <c r="A5212" s="11" t="s">
        <v>20838</v>
      </c>
      <c r="B5212" s="11" t="s">
        <v>20839</v>
      </c>
      <c r="C5212" s="11" t="s">
        <v>20840</v>
      </c>
      <c r="D5212" s="14" t="s">
        <v>20841</v>
      </c>
    </row>
    <row r="5213" spans="1:4" ht="15" customHeight="1" x14ac:dyDescent="0.4">
      <c r="A5213" s="11" t="s">
        <v>20842</v>
      </c>
      <c r="B5213" s="11" t="s">
        <v>20843</v>
      </c>
      <c r="C5213" s="11" t="s">
        <v>20844</v>
      </c>
      <c r="D5213" s="14" t="s">
        <v>20845</v>
      </c>
    </row>
    <row r="5214" spans="1:4" ht="15" customHeight="1" x14ac:dyDescent="0.4">
      <c r="A5214" s="11" t="s">
        <v>20846</v>
      </c>
      <c r="B5214" s="11" t="s">
        <v>20847</v>
      </c>
      <c r="C5214" s="11" t="s">
        <v>20848</v>
      </c>
      <c r="D5214" s="14" t="s">
        <v>20849</v>
      </c>
    </row>
    <row r="5215" spans="1:4" ht="15" customHeight="1" x14ac:dyDescent="0.4">
      <c r="A5215" s="11" t="s">
        <v>20850</v>
      </c>
      <c r="B5215" s="11" t="s">
        <v>20851</v>
      </c>
      <c r="C5215" s="11" t="s">
        <v>20852</v>
      </c>
      <c r="D5215" s="14" t="s">
        <v>20853</v>
      </c>
    </row>
    <row r="5216" spans="1:4" ht="15" customHeight="1" x14ac:dyDescent="0.4">
      <c r="A5216" s="11" t="s">
        <v>20854</v>
      </c>
      <c r="B5216" s="11" t="s">
        <v>20855</v>
      </c>
      <c r="C5216" s="11" t="s">
        <v>20856</v>
      </c>
      <c r="D5216" s="14" t="s">
        <v>20857</v>
      </c>
    </row>
    <row r="5217" spans="1:4" ht="15" customHeight="1" x14ac:dyDescent="0.4">
      <c r="A5217" s="11" t="s">
        <v>20858</v>
      </c>
      <c r="B5217" s="11" t="s">
        <v>20859</v>
      </c>
      <c r="C5217" s="11" t="s">
        <v>20860</v>
      </c>
      <c r="D5217" s="14" t="s">
        <v>20861</v>
      </c>
    </row>
    <row r="5218" spans="1:4" ht="15" customHeight="1" x14ac:dyDescent="0.4">
      <c r="A5218" s="11" t="s">
        <v>20862</v>
      </c>
      <c r="B5218" s="11" t="s">
        <v>20863</v>
      </c>
      <c r="C5218" s="11" t="s">
        <v>20864</v>
      </c>
      <c r="D5218" s="14" t="s">
        <v>20865</v>
      </c>
    </row>
    <row r="5219" spans="1:4" ht="15" customHeight="1" x14ac:dyDescent="0.4">
      <c r="A5219" s="11" t="s">
        <v>20866</v>
      </c>
      <c r="B5219" s="11" t="s">
        <v>20867</v>
      </c>
      <c r="C5219" s="11" t="s">
        <v>20868</v>
      </c>
      <c r="D5219" s="14" t="s">
        <v>20869</v>
      </c>
    </row>
    <row r="5220" spans="1:4" ht="15" customHeight="1" x14ac:dyDescent="0.4">
      <c r="A5220" s="11" t="s">
        <v>20870</v>
      </c>
      <c r="B5220" s="11" t="s">
        <v>20871</v>
      </c>
      <c r="C5220" s="11" t="s">
        <v>20872</v>
      </c>
      <c r="D5220" s="14" t="s">
        <v>20873</v>
      </c>
    </row>
    <row r="5221" spans="1:4" ht="15" customHeight="1" x14ac:dyDescent="0.4">
      <c r="A5221" s="11" t="s">
        <v>20874</v>
      </c>
      <c r="B5221" s="11" t="s">
        <v>20875</v>
      </c>
      <c r="C5221" s="11" t="s">
        <v>20876</v>
      </c>
      <c r="D5221" s="14" t="s">
        <v>20877</v>
      </c>
    </row>
    <row r="5222" spans="1:4" ht="15" customHeight="1" x14ac:dyDescent="0.4">
      <c r="A5222" s="11" t="s">
        <v>20878</v>
      </c>
      <c r="B5222" s="11" t="s">
        <v>20879</v>
      </c>
      <c r="C5222" s="11" t="s">
        <v>20880</v>
      </c>
      <c r="D5222" s="14" t="s">
        <v>20881</v>
      </c>
    </row>
    <row r="5223" spans="1:4" ht="15" customHeight="1" x14ac:dyDescent="0.4">
      <c r="A5223" s="11" t="s">
        <v>20882</v>
      </c>
      <c r="B5223" s="11" t="s">
        <v>20883</v>
      </c>
      <c r="C5223" s="11" t="s">
        <v>20884</v>
      </c>
      <c r="D5223" s="14" t="s">
        <v>20885</v>
      </c>
    </row>
    <row r="5224" spans="1:4" ht="15" customHeight="1" x14ac:dyDescent="0.4">
      <c r="A5224" s="11" t="s">
        <v>20886</v>
      </c>
      <c r="B5224" s="11" t="s">
        <v>20887</v>
      </c>
      <c r="C5224" s="11" t="s">
        <v>20888</v>
      </c>
      <c r="D5224" s="14" t="s">
        <v>20889</v>
      </c>
    </row>
    <row r="5225" spans="1:4" ht="15" customHeight="1" x14ac:dyDescent="0.4">
      <c r="A5225" s="11" t="s">
        <v>20890</v>
      </c>
      <c r="B5225" s="11" t="s">
        <v>20891</v>
      </c>
      <c r="C5225" s="11" t="s">
        <v>20892</v>
      </c>
      <c r="D5225" s="14" t="s">
        <v>20893</v>
      </c>
    </row>
    <row r="5226" spans="1:4" ht="15" customHeight="1" x14ac:dyDescent="0.4">
      <c r="A5226" s="11" t="s">
        <v>20894</v>
      </c>
      <c r="B5226" s="11" t="s">
        <v>20895</v>
      </c>
      <c r="C5226" s="11" t="s">
        <v>20896</v>
      </c>
      <c r="D5226" s="14" t="s">
        <v>20897</v>
      </c>
    </row>
    <row r="5227" spans="1:4" ht="15" customHeight="1" x14ac:dyDescent="0.4">
      <c r="A5227" s="11" t="s">
        <v>20898</v>
      </c>
      <c r="B5227" s="11" t="s">
        <v>20899</v>
      </c>
      <c r="C5227" s="11" t="s">
        <v>20900</v>
      </c>
      <c r="D5227" s="14" t="s">
        <v>20897</v>
      </c>
    </row>
    <row r="5228" spans="1:4" ht="15" customHeight="1" x14ac:dyDescent="0.4">
      <c r="A5228" s="11" t="s">
        <v>20901</v>
      </c>
      <c r="B5228" s="11" t="s">
        <v>20902</v>
      </c>
      <c r="C5228" s="11" t="s">
        <v>20903</v>
      </c>
      <c r="D5228" s="14" t="s">
        <v>20904</v>
      </c>
    </row>
    <row r="5229" spans="1:4" ht="15" customHeight="1" x14ac:dyDescent="0.4">
      <c r="A5229" s="11" t="s">
        <v>20905</v>
      </c>
      <c r="B5229" s="11" t="s">
        <v>20906</v>
      </c>
      <c r="C5229" s="11" t="s">
        <v>20907</v>
      </c>
      <c r="D5229" s="14" t="s">
        <v>20908</v>
      </c>
    </row>
    <row r="5230" spans="1:4" ht="15" customHeight="1" x14ac:dyDescent="0.4">
      <c r="A5230" s="11" t="s">
        <v>20909</v>
      </c>
      <c r="B5230" s="11" t="s">
        <v>20910</v>
      </c>
      <c r="C5230" s="11" t="s">
        <v>20911</v>
      </c>
      <c r="D5230" s="14" t="s">
        <v>20912</v>
      </c>
    </row>
    <row r="5231" spans="1:4" ht="15" customHeight="1" x14ac:dyDescent="0.4">
      <c r="A5231" s="11" t="s">
        <v>20913</v>
      </c>
      <c r="B5231" s="11" t="s">
        <v>20914</v>
      </c>
      <c r="C5231" s="11" t="s">
        <v>20915</v>
      </c>
      <c r="D5231" s="14" t="s">
        <v>20916</v>
      </c>
    </row>
    <row r="5232" spans="1:4" ht="15" customHeight="1" x14ac:dyDescent="0.4">
      <c r="A5232" s="11" t="s">
        <v>20917</v>
      </c>
      <c r="B5232" s="11" t="s">
        <v>20918</v>
      </c>
      <c r="C5232" s="11" t="s">
        <v>20919</v>
      </c>
      <c r="D5232" s="14" t="s">
        <v>20920</v>
      </c>
    </row>
    <row r="5233" spans="1:4" ht="15" customHeight="1" x14ac:dyDescent="0.4">
      <c r="A5233" s="11" t="s">
        <v>20921</v>
      </c>
      <c r="B5233" s="11" t="s">
        <v>20922</v>
      </c>
      <c r="C5233" s="11" t="s">
        <v>20923</v>
      </c>
      <c r="D5233" s="14" t="s">
        <v>20924</v>
      </c>
    </row>
    <row r="5234" spans="1:4" ht="15" customHeight="1" x14ac:dyDescent="0.4">
      <c r="A5234" s="11" t="s">
        <v>20925</v>
      </c>
      <c r="B5234" s="11" t="s">
        <v>20926</v>
      </c>
      <c r="C5234" s="11" t="s">
        <v>20927</v>
      </c>
      <c r="D5234" s="14" t="s">
        <v>20928</v>
      </c>
    </row>
    <row r="5235" spans="1:4" ht="15" customHeight="1" x14ac:dyDescent="0.4">
      <c r="A5235" s="11" t="s">
        <v>20929</v>
      </c>
      <c r="B5235" s="11" t="s">
        <v>20930</v>
      </c>
      <c r="C5235" s="11" t="s">
        <v>20931</v>
      </c>
      <c r="D5235" s="14" t="s">
        <v>20932</v>
      </c>
    </row>
    <row r="5236" spans="1:4" ht="15" customHeight="1" x14ac:dyDescent="0.4">
      <c r="A5236" s="11" t="s">
        <v>20933</v>
      </c>
      <c r="B5236" s="11" t="s">
        <v>20934</v>
      </c>
      <c r="C5236" s="11" t="s">
        <v>20935</v>
      </c>
      <c r="D5236" s="14" t="s">
        <v>20936</v>
      </c>
    </row>
    <row r="5237" spans="1:4" ht="15" customHeight="1" x14ac:dyDescent="0.4">
      <c r="A5237" s="11" t="s">
        <v>20937</v>
      </c>
      <c r="B5237" s="11" t="s">
        <v>20938</v>
      </c>
      <c r="C5237" s="11" t="s">
        <v>20939</v>
      </c>
      <c r="D5237" s="14" t="s">
        <v>20940</v>
      </c>
    </row>
    <row r="5238" spans="1:4" ht="15" customHeight="1" x14ac:dyDescent="0.4">
      <c r="A5238" s="11" t="s">
        <v>20941</v>
      </c>
      <c r="B5238" s="11" t="s">
        <v>20942</v>
      </c>
      <c r="C5238" s="11" t="s">
        <v>20943</v>
      </c>
      <c r="D5238" s="14" t="s">
        <v>20944</v>
      </c>
    </row>
    <row r="5239" spans="1:4" ht="15" customHeight="1" x14ac:dyDescent="0.4">
      <c r="A5239" s="11" t="s">
        <v>20945</v>
      </c>
      <c r="B5239" s="11" t="s">
        <v>20946</v>
      </c>
      <c r="C5239" s="11" t="s">
        <v>20947</v>
      </c>
      <c r="D5239" s="14" t="s">
        <v>20948</v>
      </c>
    </row>
    <row r="5240" spans="1:4" ht="15" customHeight="1" x14ac:dyDescent="0.4">
      <c r="A5240" s="11" t="s">
        <v>20949</v>
      </c>
      <c r="B5240" s="11" t="s">
        <v>20950</v>
      </c>
      <c r="C5240" s="11" t="s">
        <v>20951</v>
      </c>
      <c r="D5240" s="14" t="s">
        <v>20952</v>
      </c>
    </row>
    <row r="5241" spans="1:4" ht="15" customHeight="1" x14ac:dyDescent="0.4">
      <c r="A5241" s="11" t="s">
        <v>20953</v>
      </c>
      <c r="B5241" s="11" t="s">
        <v>20954</v>
      </c>
      <c r="C5241" s="11" t="s">
        <v>20955</v>
      </c>
      <c r="D5241" s="14" t="s">
        <v>20956</v>
      </c>
    </row>
    <row r="5242" spans="1:4" ht="15" customHeight="1" x14ac:dyDescent="0.4">
      <c r="A5242" s="11" t="s">
        <v>20957</v>
      </c>
      <c r="B5242" s="11" t="s">
        <v>20958</v>
      </c>
      <c r="C5242" s="11" t="s">
        <v>20959</v>
      </c>
      <c r="D5242" s="14" t="s">
        <v>20960</v>
      </c>
    </row>
    <row r="5243" spans="1:4" ht="15" customHeight="1" x14ac:dyDescent="0.4">
      <c r="A5243" s="11" t="s">
        <v>20961</v>
      </c>
      <c r="B5243" s="11" t="s">
        <v>20962</v>
      </c>
      <c r="C5243" s="11" t="s">
        <v>20963</v>
      </c>
      <c r="D5243" s="14" t="s">
        <v>20964</v>
      </c>
    </row>
    <row r="5244" spans="1:4" ht="15" customHeight="1" x14ac:dyDescent="0.4">
      <c r="A5244" s="11" t="s">
        <v>20965</v>
      </c>
      <c r="B5244" s="11" t="s">
        <v>20966</v>
      </c>
      <c r="C5244" s="11" t="s">
        <v>20967</v>
      </c>
      <c r="D5244" s="14" t="s">
        <v>20968</v>
      </c>
    </row>
    <row r="5245" spans="1:4" ht="15" customHeight="1" x14ac:dyDescent="0.4">
      <c r="A5245" s="11" t="s">
        <v>20969</v>
      </c>
      <c r="B5245" s="11" t="s">
        <v>20970</v>
      </c>
      <c r="C5245" s="11" t="s">
        <v>20971</v>
      </c>
      <c r="D5245" s="14" t="s">
        <v>20972</v>
      </c>
    </row>
    <row r="5246" spans="1:4" ht="15" customHeight="1" x14ac:dyDescent="0.4">
      <c r="A5246" s="11" t="s">
        <v>20973</v>
      </c>
      <c r="B5246" s="11" t="s">
        <v>20974</v>
      </c>
      <c r="C5246" s="11" t="s">
        <v>20975</v>
      </c>
      <c r="D5246" s="14" t="s">
        <v>20976</v>
      </c>
    </row>
    <row r="5247" spans="1:4" ht="15" customHeight="1" x14ac:dyDescent="0.4">
      <c r="A5247" s="11" t="s">
        <v>20977</v>
      </c>
      <c r="B5247" s="11" t="s">
        <v>20978</v>
      </c>
      <c r="C5247" s="11" t="s">
        <v>20979</v>
      </c>
      <c r="D5247" s="14" t="s">
        <v>20980</v>
      </c>
    </row>
    <row r="5248" spans="1:4" ht="15" customHeight="1" x14ac:dyDescent="0.4">
      <c r="A5248" s="11" t="s">
        <v>20981</v>
      </c>
      <c r="B5248" s="11" t="s">
        <v>20982</v>
      </c>
      <c r="C5248" s="11" t="s">
        <v>20983</v>
      </c>
      <c r="D5248" s="14" t="s">
        <v>20984</v>
      </c>
    </row>
    <row r="5249" spans="1:4" ht="15" customHeight="1" x14ac:dyDescent="0.4">
      <c r="A5249" s="11" t="s">
        <v>20985</v>
      </c>
      <c r="B5249" s="11" t="s">
        <v>20986</v>
      </c>
      <c r="C5249" s="11" t="s">
        <v>20987</v>
      </c>
      <c r="D5249" s="14" t="s">
        <v>20988</v>
      </c>
    </row>
    <row r="5250" spans="1:4" ht="15" customHeight="1" x14ac:dyDescent="0.4">
      <c r="A5250" s="11" t="s">
        <v>20989</v>
      </c>
      <c r="B5250" s="11" t="s">
        <v>20990</v>
      </c>
      <c r="C5250" s="11" t="s">
        <v>20991</v>
      </c>
      <c r="D5250" s="14" t="s">
        <v>20992</v>
      </c>
    </row>
    <row r="5251" spans="1:4" ht="15" customHeight="1" x14ac:dyDescent="0.4">
      <c r="A5251" s="11" t="s">
        <v>20993</v>
      </c>
      <c r="B5251" s="11" t="s">
        <v>20994</v>
      </c>
      <c r="C5251" s="11" t="s">
        <v>20995</v>
      </c>
      <c r="D5251" s="14" t="s">
        <v>20996</v>
      </c>
    </row>
    <row r="5252" spans="1:4" ht="15" customHeight="1" x14ac:dyDescent="0.4">
      <c r="A5252" s="11" t="s">
        <v>20997</v>
      </c>
      <c r="B5252" s="11" t="s">
        <v>20998</v>
      </c>
      <c r="C5252" s="11" t="s">
        <v>20999</v>
      </c>
      <c r="D5252" s="14" t="s">
        <v>21000</v>
      </c>
    </row>
    <row r="5253" spans="1:4" ht="15" customHeight="1" x14ac:dyDescent="0.4">
      <c r="A5253" s="11" t="s">
        <v>21001</v>
      </c>
      <c r="B5253" s="11" t="s">
        <v>21002</v>
      </c>
      <c r="C5253" s="11" t="s">
        <v>21003</v>
      </c>
      <c r="D5253" s="14" t="s">
        <v>21004</v>
      </c>
    </row>
    <row r="5254" spans="1:4" ht="15" customHeight="1" x14ac:dyDescent="0.4">
      <c r="A5254" s="11" t="s">
        <v>21005</v>
      </c>
      <c r="B5254" s="11" t="s">
        <v>21006</v>
      </c>
      <c r="C5254" s="11" t="s">
        <v>21007</v>
      </c>
      <c r="D5254" s="14" t="s">
        <v>21008</v>
      </c>
    </row>
    <row r="5255" spans="1:4" ht="15" customHeight="1" x14ac:dyDescent="0.4">
      <c r="A5255" s="11" t="s">
        <v>21009</v>
      </c>
      <c r="B5255" s="11" t="s">
        <v>21010</v>
      </c>
      <c r="C5255" s="11" t="s">
        <v>21011</v>
      </c>
      <c r="D5255" s="14" t="s">
        <v>21012</v>
      </c>
    </row>
    <row r="5256" spans="1:4" ht="15" customHeight="1" x14ac:dyDescent="0.4">
      <c r="A5256" s="11" t="s">
        <v>21013</v>
      </c>
      <c r="B5256" s="11" t="s">
        <v>21014</v>
      </c>
      <c r="C5256" s="11" t="s">
        <v>21015</v>
      </c>
      <c r="D5256" s="14" t="s">
        <v>21016</v>
      </c>
    </row>
    <row r="5257" spans="1:4" ht="15" customHeight="1" x14ac:dyDescent="0.4">
      <c r="A5257" s="11" t="s">
        <v>21017</v>
      </c>
      <c r="B5257" s="11" t="s">
        <v>21018</v>
      </c>
      <c r="C5257" s="11" t="s">
        <v>21019</v>
      </c>
      <c r="D5257" s="14" t="s">
        <v>21020</v>
      </c>
    </row>
    <row r="5258" spans="1:4" ht="15" customHeight="1" x14ac:dyDescent="0.4">
      <c r="A5258" s="11" t="s">
        <v>21021</v>
      </c>
      <c r="B5258" s="11" t="s">
        <v>21022</v>
      </c>
      <c r="C5258" s="11" t="s">
        <v>21023</v>
      </c>
      <c r="D5258" s="14" t="s">
        <v>21024</v>
      </c>
    </row>
    <row r="5259" spans="1:4" ht="15" customHeight="1" x14ac:dyDescent="0.4">
      <c r="A5259" s="11" t="s">
        <v>21025</v>
      </c>
      <c r="B5259" s="11" t="s">
        <v>21026</v>
      </c>
      <c r="C5259" s="11" t="s">
        <v>21027</v>
      </c>
      <c r="D5259" s="14" t="s">
        <v>21028</v>
      </c>
    </row>
    <row r="5260" spans="1:4" ht="15" customHeight="1" x14ac:dyDescent="0.4">
      <c r="A5260" s="11" t="s">
        <v>21029</v>
      </c>
      <c r="B5260" s="11" t="s">
        <v>21030</v>
      </c>
      <c r="C5260" s="11" t="s">
        <v>21031</v>
      </c>
      <c r="D5260" s="14" t="s">
        <v>21032</v>
      </c>
    </row>
    <row r="5261" spans="1:4" ht="15" customHeight="1" x14ac:dyDescent="0.4">
      <c r="A5261" s="11" t="s">
        <v>21033</v>
      </c>
      <c r="B5261" s="11" t="s">
        <v>21034</v>
      </c>
      <c r="C5261" s="11" t="s">
        <v>21035</v>
      </c>
      <c r="D5261" s="14" t="s">
        <v>21036</v>
      </c>
    </row>
    <row r="5262" spans="1:4" ht="15" customHeight="1" x14ac:dyDescent="0.4">
      <c r="A5262" s="11" t="s">
        <v>21037</v>
      </c>
      <c r="B5262" s="11" t="s">
        <v>21038</v>
      </c>
      <c r="C5262" s="11" t="s">
        <v>21039</v>
      </c>
      <c r="D5262" s="14" t="s">
        <v>21040</v>
      </c>
    </row>
    <row r="5263" spans="1:4" ht="15" customHeight="1" x14ac:dyDescent="0.4">
      <c r="A5263" s="11" t="s">
        <v>21041</v>
      </c>
      <c r="B5263" s="11" t="s">
        <v>21042</v>
      </c>
      <c r="C5263" s="11" t="s">
        <v>21043</v>
      </c>
      <c r="D5263" s="14" t="s">
        <v>21044</v>
      </c>
    </row>
    <row r="5264" spans="1:4" ht="15" customHeight="1" x14ac:dyDescent="0.4">
      <c r="A5264" s="11" t="s">
        <v>21045</v>
      </c>
      <c r="B5264" s="11" t="s">
        <v>21046</v>
      </c>
      <c r="C5264" s="11" t="s">
        <v>21047</v>
      </c>
      <c r="D5264" s="14" t="s">
        <v>21048</v>
      </c>
    </row>
    <row r="5265" spans="1:4" ht="15" customHeight="1" x14ac:dyDescent="0.4">
      <c r="A5265" s="11" t="s">
        <v>21049</v>
      </c>
      <c r="B5265" s="11" t="s">
        <v>21050</v>
      </c>
      <c r="C5265" s="11" t="s">
        <v>21051</v>
      </c>
      <c r="D5265" s="14" t="s">
        <v>21052</v>
      </c>
    </row>
    <row r="5266" spans="1:4" ht="15" customHeight="1" x14ac:dyDescent="0.4">
      <c r="A5266" s="11" t="s">
        <v>21053</v>
      </c>
      <c r="B5266" s="11" t="s">
        <v>21054</v>
      </c>
      <c r="C5266" s="11" t="s">
        <v>21055</v>
      </c>
      <c r="D5266" s="14" t="s">
        <v>21056</v>
      </c>
    </row>
    <row r="5267" spans="1:4" ht="15" customHeight="1" x14ac:dyDescent="0.4">
      <c r="A5267" s="11" t="s">
        <v>21057</v>
      </c>
      <c r="B5267" s="11" t="s">
        <v>21058</v>
      </c>
      <c r="C5267" s="11" t="s">
        <v>21059</v>
      </c>
      <c r="D5267" s="14" t="s">
        <v>21060</v>
      </c>
    </row>
    <row r="5268" spans="1:4" ht="15" customHeight="1" x14ac:dyDescent="0.4">
      <c r="A5268" s="11" t="s">
        <v>21061</v>
      </c>
      <c r="B5268" s="11" t="s">
        <v>21062</v>
      </c>
      <c r="C5268" s="11" t="s">
        <v>21063</v>
      </c>
      <c r="D5268" s="14" t="s">
        <v>21064</v>
      </c>
    </row>
    <row r="5269" spans="1:4" ht="15" customHeight="1" x14ac:dyDescent="0.4">
      <c r="A5269" s="11" t="s">
        <v>21065</v>
      </c>
      <c r="B5269" s="11" t="s">
        <v>21066</v>
      </c>
      <c r="C5269" s="11" t="s">
        <v>21067</v>
      </c>
      <c r="D5269" s="14" t="s">
        <v>21068</v>
      </c>
    </row>
    <row r="5270" spans="1:4" ht="15" customHeight="1" x14ac:dyDescent="0.4">
      <c r="A5270" s="11" t="s">
        <v>21069</v>
      </c>
      <c r="B5270" s="11" t="s">
        <v>21070</v>
      </c>
      <c r="C5270" s="11" t="s">
        <v>21071</v>
      </c>
      <c r="D5270" s="14" t="s">
        <v>21072</v>
      </c>
    </row>
    <row r="5271" spans="1:4" ht="15" customHeight="1" x14ac:dyDescent="0.4">
      <c r="A5271" s="11" t="s">
        <v>21073</v>
      </c>
      <c r="B5271" s="11" t="s">
        <v>21074</v>
      </c>
      <c r="C5271" s="11" t="s">
        <v>21075</v>
      </c>
      <c r="D5271" s="14" t="s">
        <v>21076</v>
      </c>
    </row>
    <row r="5272" spans="1:4" ht="15" customHeight="1" x14ac:dyDescent="0.4">
      <c r="A5272" s="11" t="s">
        <v>21077</v>
      </c>
      <c r="B5272" s="11" t="s">
        <v>21078</v>
      </c>
      <c r="C5272" s="11" t="s">
        <v>21079</v>
      </c>
      <c r="D5272" s="14" t="s">
        <v>21080</v>
      </c>
    </row>
    <row r="5273" spans="1:4" ht="15" customHeight="1" x14ac:dyDescent="0.4">
      <c r="A5273" s="11" t="s">
        <v>21081</v>
      </c>
      <c r="B5273" s="11" t="s">
        <v>21082</v>
      </c>
      <c r="C5273" s="11" t="s">
        <v>21083</v>
      </c>
      <c r="D5273" s="14" t="s">
        <v>21084</v>
      </c>
    </row>
    <row r="5274" spans="1:4" ht="15" customHeight="1" x14ac:dyDescent="0.4">
      <c r="A5274" s="11" t="s">
        <v>21085</v>
      </c>
      <c r="B5274" s="11" t="s">
        <v>21086</v>
      </c>
      <c r="C5274" s="11" t="s">
        <v>21087</v>
      </c>
      <c r="D5274" s="14" t="s">
        <v>21088</v>
      </c>
    </row>
    <row r="5275" spans="1:4" ht="15" customHeight="1" x14ac:dyDescent="0.4">
      <c r="A5275" s="11" t="s">
        <v>21089</v>
      </c>
      <c r="B5275" s="11" t="s">
        <v>21090</v>
      </c>
      <c r="C5275" s="11" t="s">
        <v>21091</v>
      </c>
      <c r="D5275" s="14" t="s">
        <v>21092</v>
      </c>
    </row>
    <row r="5276" spans="1:4" ht="15" customHeight="1" x14ac:dyDescent="0.4">
      <c r="A5276" s="11" t="s">
        <v>21093</v>
      </c>
      <c r="B5276" s="11" t="s">
        <v>21094</v>
      </c>
      <c r="C5276" s="11" t="s">
        <v>21095</v>
      </c>
      <c r="D5276" s="14" t="s">
        <v>21092</v>
      </c>
    </row>
    <row r="5277" spans="1:4" ht="15" customHeight="1" x14ac:dyDescent="0.4">
      <c r="A5277" s="11" t="s">
        <v>21096</v>
      </c>
      <c r="B5277" s="11" t="s">
        <v>21097</v>
      </c>
      <c r="C5277" s="11" t="s">
        <v>21098</v>
      </c>
      <c r="D5277" s="14" t="s">
        <v>21099</v>
      </c>
    </row>
    <row r="5278" spans="1:4" ht="15" customHeight="1" x14ac:dyDescent="0.4">
      <c r="A5278" s="11" t="s">
        <v>21100</v>
      </c>
      <c r="B5278" s="11" t="s">
        <v>21101</v>
      </c>
      <c r="C5278" s="11" t="s">
        <v>21102</v>
      </c>
      <c r="D5278" s="14" t="s">
        <v>21103</v>
      </c>
    </row>
    <row r="5279" spans="1:4" ht="15" customHeight="1" x14ac:dyDescent="0.4">
      <c r="A5279" s="11" t="s">
        <v>21104</v>
      </c>
      <c r="B5279" s="11" t="s">
        <v>21105</v>
      </c>
      <c r="C5279" s="11" t="s">
        <v>21106</v>
      </c>
      <c r="D5279" s="14" t="s">
        <v>21107</v>
      </c>
    </row>
    <row r="5280" spans="1:4" ht="15" customHeight="1" x14ac:dyDescent="0.4">
      <c r="A5280" s="11" t="s">
        <v>21108</v>
      </c>
      <c r="B5280" s="11" t="s">
        <v>21109</v>
      </c>
      <c r="C5280" s="11" t="s">
        <v>21110</v>
      </c>
      <c r="D5280" s="14" t="s">
        <v>21111</v>
      </c>
    </row>
    <row r="5281" spans="1:4" ht="15" customHeight="1" x14ac:dyDescent="0.4">
      <c r="A5281" s="11" t="s">
        <v>21112</v>
      </c>
      <c r="B5281" s="11" t="s">
        <v>21113</v>
      </c>
      <c r="C5281" s="11" t="s">
        <v>21114</v>
      </c>
      <c r="D5281" s="14" t="s">
        <v>21115</v>
      </c>
    </row>
    <row r="5282" spans="1:4" ht="15" customHeight="1" x14ac:dyDescent="0.4">
      <c r="A5282" s="11" t="s">
        <v>21116</v>
      </c>
      <c r="B5282" s="11" t="s">
        <v>21117</v>
      </c>
      <c r="C5282" s="11" t="s">
        <v>21118</v>
      </c>
      <c r="D5282" s="14" t="s">
        <v>21119</v>
      </c>
    </row>
    <row r="5283" spans="1:4" ht="15" customHeight="1" x14ac:dyDescent="0.4">
      <c r="A5283" s="11" t="s">
        <v>21120</v>
      </c>
      <c r="B5283" s="11" t="s">
        <v>21121</v>
      </c>
      <c r="C5283" s="11" t="s">
        <v>21122</v>
      </c>
      <c r="D5283" s="14" t="s">
        <v>21123</v>
      </c>
    </row>
    <row r="5284" spans="1:4" ht="15" customHeight="1" x14ac:dyDescent="0.4">
      <c r="A5284" s="11" t="s">
        <v>21124</v>
      </c>
      <c r="B5284" s="11" t="s">
        <v>21125</v>
      </c>
      <c r="C5284" s="11" t="s">
        <v>21126</v>
      </c>
      <c r="D5284" s="14" t="s">
        <v>21127</v>
      </c>
    </row>
    <row r="5285" spans="1:4" ht="15" customHeight="1" x14ac:dyDescent="0.4">
      <c r="A5285" s="11" t="s">
        <v>21128</v>
      </c>
      <c r="B5285" s="11" t="s">
        <v>21129</v>
      </c>
      <c r="C5285" s="11" t="s">
        <v>21130</v>
      </c>
      <c r="D5285" s="14" t="s">
        <v>21131</v>
      </c>
    </row>
    <row r="5286" spans="1:4" ht="15" customHeight="1" x14ac:dyDescent="0.4">
      <c r="A5286" s="11" t="s">
        <v>21132</v>
      </c>
      <c r="B5286" s="11" t="s">
        <v>21133</v>
      </c>
      <c r="C5286" s="11" t="s">
        <v>21134</v>
      </c>
      <c r="D5286" s="14" t="s">
        <v>21135</v>
      </c>
    </row>
    <row r="5287" spans="1:4" ht="15" customHeight="1" x14ac:dyDescent="0.4">
      <c r="A5287" s="11" t="s">
        <v>21136</v>
      </c>
      <c r="B5287" s="11" t="s">
        <v>21137</v>
      </c>
      <c r="C5287" s="11" t="s">
        <v>21138</v>
      </c>
      <c r="D5287" s="14" t="s">
        <v>21139</v>
      </c>
    </row>
    <row r="5288" spans="1:4" ht="15" customHeight="1" x14ac:dyDescent="0.4">
      <c r="A5288" s="11" t="s">
        <v>21140</v>
      </c>
      <c r="B5288" s="11" t="s">
        <v>21141</v>
      </c>
      <c r="C5288" s="11" t="s">
        <v>21142</v>
      </c>
      <c r="D5288" s="14" t="s">
        <v>21143</v>
      </c>
    </row>
    <row r="5289" spans="1:4" ht="15" customHeight="1" x14ac:dyDescent="0.4">
      <c r="A5289" s="11" t="s">
        <v>21144</v>
      </c>
      <c r="B5289" s="11" t="s">
        <v>21145</v>
      </c>
      <c r="C5289" s="11" t="s">
        <v>21146</v>
      </c>
      <c r="D5289" s="14" t="s">
        <v>21147</v>
      </c>
    </row>
    <row r="5290" spans="1:4" ht="15" customHeight="1" x14ac:dyDescent="0.4">
      <c r="A5290" s="11" t="s">
        <v>21148</v>
      </c>
      <c r="B5290" s="11" t="s">
        <v>21149</v>
      </c>
      <c r="C5290" s="11" t="s">
        <v>21150</v>
      </c>
      <c r="D5290" s="14" t="s">
        <v>21151</v>
      </c>
    </row>
    <row r="5291" spans="1:4" ht="15" customHeight="1" x14ac:dyDescent="0.4">
      <c r="A5291" s="11" t="s">
        <v>21152</v>
      </c>
      <c r="B5291" s="11" t="s">
        <v>21153</v>
      </c>
      <c r="C5291" s="11" t="s">
        <v>21154</v>
      </c>
      <c r="D5291" s="14" t="s">
        <v>21155</v>
      </c>
    </row>
    <row r="5292" spans="1:4" ht="15" customHeight="1" x14ac:dyDescent="0.4">
      <c r="A5292" s="11" t="s">
        <v>21156</v>
      </c>
      <c r="B5292" s="11" t="s">
        <v>21157</v>
      </c>
      <c r="C5292" s="11" t="s">
        <v>21158</v>
      </c>
      <c r="D5292" s="14" t="s">
        <v>21159</v>
      </c>
    </row>
    <row r="5293" spans="1:4" ht="15" customHeight="1" x14ac:dyDescent="0.4">
      <c r="A5293" s="11" t="s">
        <v>21160</v>
      </c>
      <c r="B5293" s="11" t="s">
        <v>21161</v>
      </c>
      <c r="C5293" s="11" t="s">
        <v>21162</v>
      </c>
      <c r="D5293" s="14" t="s">
        <v>21163</v>
      </c>
    </row>
    <row r="5294" spans="1:4" ht="15" customHeight="1" x14ac:dyDescent="0.4">
      <c r="A5294" s="11" t="s">
        <v>21164</v>
      </c>
      <c r="B5294" s="11" t="s">
        <v>21165</v>
      </c>
      <c r="C5294" s="11" t="s">
        <v>21166</v>
      </c>
      <c r="D5294" s="14" t="s">
        <v>21167</v>
      </c>
    </row>
    <row r="5295" spans="1:4" ht="15" customHeight="1" x14ac:dyDescent="0.4">
      <c r="A5295" s="11" t="s">
        <v>21168</v>
      </c>
      <c r="B5295" s="11" t="s">
        <v>21169</v>
      </c>
      <c r="C5295" s="11" t="s">
        <v>21170</v>
      </c>
      <c r="D5295" s="14" t="s">
        <v>21171</v>
      </c>
    </row>
    <row r="5296" spans="1:4" ht="15" customHeight="1" x14ac:dyDescent="0.4">
      <c r="A5296" s="11" t="s">
        <v>21172</v>
      </c>
      <c r="B5296" s="11" t="s">
        <v>21173</v>
      </c>
      <c r="C5296" s="11" t="s">
        <v>21174</v>
      </c>
      <c r="D5296" s="14" t="s">
        <v>21175</v>
      </c>
    </row>
    <row r="5297" spans="1:4" ht="15" customHeight="1" x14ac:dyDescent="0.4">
      <c r="A5297" s="11" t="s">
        <v>21176</v>
      </c>
      <c r="B5297" s="11" t="s">
        <v>21177</v>
      </c>
      <c r="C5297" s="11" t="s">
        <v>21178</v>
      </c>
      <c r="D5297" s="14" t="s">
        <v>21179</v>
      </c>
    </row>
    <row r="5298" spans="1:4" ht="15" customHeight="1" x14ac:dyDescent="0.4">
      <c r="A5298" s="11" t="s">
        <v>21180</v>
      </c>
      <c r="B5298" s="11" t="s">
        <v>21181</v>
      </c>
      <c r="C5298" s="11" t="s">
        <v>21182</v>
      </c>
      <c r="D5298" s="14" t="s">
        <v>21183</v>
      </c>
    </row>
    <row r="5299" spans="1:4" ht="15" customHeight="1" x14ac:dyDescent="0.4">
      <c r="A5299" s="11" t="s">
        <v>21184</v>
      </c>
      <c r="B5299" s="11" t="s">
        <v>21185</v>
      </c>
      <c r="C5299" s="11" t="s">
        <v>21186</v>
      </c>
      <c r="D5299" s="14" t="s">
        <v>21187</v>
      </c>
    </row>
    <row r="5300" spans="1:4" ht="15" customHeight="1" x14ac:dyDescent="0.4">
      <c r="A5300" s="11" t="s">
        <v>21188</v>
      </c>
      <c r="B5300" s="11" t="s">
        <v>21189</v>
      </c>
      <c r="C5300" s="11" t="s">
        <v>21190</v>
      </c>
      <c r="D5300" s="14" t="s">
        <v>21191</v>
      </c>
    </row>
    <row r="5301" spans="1:4" ht="15" customHeight="1" x14ac:dyDescent="0.4">
      <c r="A5301" s="11" t="s">
        <v>21192</v>
      </c>
      <c r="B5301" s="11" t="s">
        <v>21193</v>
      </c>
      <c r="C5301" s="11" t="s">
        <v>21194</v>
      </c>
      <c r="D5301" s="14" t="s">
        <v>21195</v>
      </c>
    </row>
    <row r="5302" spans="1:4" ht="15" customHeight="1" x14ac:dyDescent="0.4">
      <c r="A5302" s="11" t="s">
        <v>21196</v>
      </c>
      <c r="B5302" s="11" t="s">
        <v>21197</v>
      </c>
      <c r="C5302" s="11" t="s">
        <v>21198</v>
      </c>
      <c r="D5302" s="14" t="s">
        <v>21199</v>
      </c>
    </row>
    <row r="5303" spans="1:4" ht="15" customHeight="1" x14ac:dyDescent="0.4">
      <c r="A5303" s="11" t="s">
        <v>21200</v>
      </c>
      <c r="B5303" s="11" t="s">
        <v>21201</v>
      </c>
      <c r="C5303" s="11" t="s">
        <v>21202</v>
      </c>
      <c r="D5303" s="14" t="s">
        <v>21203</v>
      </c>
    </row>
    <row r="5304" spans="1:4" ht="15" customHeight="1" x14ac:dyDescent="0.4">
      <c r="A5304" s="11" t="s">
        <v>21204</v>
      </c>
      <c r="B5304" s="11" t="s">
        <v>21205</v>
      </c>
      <c r="C5304" s="11" t="s">
        <v>21206</v>
      </c>
      <c r="D5304" s="14" t="s">
        <v>21207</v>
      </c>
    </row>
    <row r="5305" spans="1:4" ht="15" customHeight="1" x14ac:dyDescent="0.4">
      <c r="A5305" s="11" t="s">
        <v>21208</v>
      </c>
      <c r="B5305" s="11" t="s">
        <v>21209</v>
      </c>
      <c r="C5305" s="11" t="s">
        <v>21210</v>
      </c>
      <c r="D5305" s="14" t="s">
        <v>21211</v>
      </c>
    </row>
    <row r="5306" spans="1:4" ht="15" customHeight="1" x14ac:dyDescent="0.4">
      <c r="A5306" s="11" t="s">
        <v>21212</v>
      </c>
      <c r="B5306" s="11" t="s">
        <v>21213</v>
      </c>
      <c r="C5306" s="11" t="s">
        <v>21214</v>
      </c>
      <c r="D5306" s="14" t="s">
        <v>21215</v>
      </c>
    </row>
    <row r="5307" spans="1:4" ht="15" customHeight="1" x14ac:dyDescent="0.4">
      <c r="A5307" s="11" t="s">
        <v>21216</v>
      </c>
      <c r="B5307" s="11" t="s">
        <v>21217</v>
      </c>
      <c r="C5307" s="11" t="s">
        <v>21218</v>
      </c>
      <c r="D5307" s="14" t="s">
        <v>21219</v>
      </c>
    </row>
    <row r="5308" spans="1:4" ht="15" customHeight="1" x14ac:dyDescent="0.4">
      <c r="A5308" s="11" t="s">
        <v>21220</v>
      </c>
      <c r="B5308" s="11" t="s">
        <v>21221</v>
      </c>
      <c r="C5308" s="11" t="s">
        <v>21222</v>
      </c>
      <c r="D5308" s="14" t="s">
        <v>21223</v>
      </c>
    </row>
    <row r="5309" spans="1:4" ht="15" customHeight="1" x14ac:dyDescent="0.4">
      <c r="A5309" s="11" t="s">
        <v>21224</v>
      </c>
      <c r="B5309" s="11" t="s">
        <v>21225</v>
      </c>
      <c r="C5309" s="11" t="s">
        <v>21226</v>
      </c>
      <c r="D5309" s="14" t="s">
        <v>21227</v>
      </c>
    </row>
    <row r="5310" spans="1:4" ht="15" customHeight="1" x14ac:dyDescent="0.4">
      <c r="A5310" s="11" t="s">
        <v>21228</v>
      </c>
      <c r="B5310" s="11" t="s">
        <v>21229</v>
      </c>
      <c r="C5310" s="11" t="s">
        <v>21230</v>
      </c>
      <c r="D5310" s="14" t="s">
        <v>21231</v>
      </c>
    </row>
    <row r="5311" spans="1:4" ht="15" customHeight="1" x14ac:dyDescent="0.4">
      <c r="A5311" s="11" t="s">
        <v>21232</v>
      </c>
      <c r="B5311" s="11" t="s">
        <v>21233</v>
      </c>
      <c r="C5311" s="11" t="s">
        <v>21234</v>
      </c>
      <c r="D5311" s="14" t="s">
        <v>21235</v>
      </c>
    </row>
    <row r="5312" spans="1:4" ht="15" customHeight="1" x14ac:dyDescent="0.4">
      <c r="A5312" s="11" t="s">
        <v>21236</v>
      </c>
      <c r="B5312" s="11" t="s">
        <v>21237</v>
      </c>
      <c r="C5312" s="11" t="s">
        <v>21238</v>
      </c>
      <c r="D5312" s="14" t="s">
        <v>21239</v>
      </c>
    </row>
    <row r="5313" spans="1:4" ht="15" customHeight="1" x14ac:dyDescent="0.4">
      <c r="A5313" s="11" t="s">
        <v>21240</v>
      </c>
      <c r="B5313" s="11" t="s">
        <v>21241</v>
      </c>
      <c r="C5313" s="11" t="s">
        <v>21242</v>
      </c>
      <c r="D5313" s="14" t="s">
        <v>21243</v>
      </c>
    </row>
    <row r="5314" spans="1:4" ht="15" customHeight="1" x14ac:dyDescent="0.4">
      <c r="A5314" s="11" t="s">
        <v>21244</v>
      </c>
      <c r="B5314" s="11" t="s">
        <v>21245</v>
      </c>
      <c r="C5314" s="11" t="s">
        <v>21246</v>
      </c>
      <c r="D5314" s="14" t="s">
        <v>21247</v>
      </c>
    </row>
    <row r="5315" spans="1:4" ht="15" customHeight="1" x14ac:dyDescent="0.4">
      <c r="A5315" s="11" t="s">
        <v>21248</v>
      </c>
      <c r="B5315" s="11" t="s">
        <v>21249</v>
      </c>
      <c r="C5315" s="11" t="s">
        <v>21250</v>
      </c>
      <c r="D5315" s="14" t="s">
        <v>21251</v>
      </c>
    </row>
    <row r="5316" spans="1:4" ht="15" customHeight="1" x14ac:dyDescent="0.4">
      <c r="A5316" s="11" t="s">
        <v>21252</v>
      </c>
      <c r="B5316" s="11" t="s">
        <v>21253</v>
      </c>
      <c r="C5316" s="11" t="s">
        <v>21254</v>
      </c>
      <c r="D5316" s="14" t="s">
        <v>21255</v>
      </c>
    </row>
    <row r="5317" spans="1:4" ht="15" customHeight="1" x14ac:dyDescent="0.4">
      <c r="A5317" s="11" t="s">
        <v>21256</v>
      </c>
      <c r="B5317" s="11" t="s">
        <v>21257</v>
      </c>
      <c r="C5317" s="11" t="s">
        <v>21258</v>
      </c>
      <c r="D5317" s="14" t="s">
        <v>21259</v>
      </c>
    </row>
    <row r="5318" spans="1:4" ht="15" customHeight="1" x14ac:dyDescent="0.4">
      <c r="A5318" s="11" t="s">
        <v>21260</v>
      </c>
      <c r="B5318" s="11" t="s">
        <v>21261</v>
      </c>
      <c r="C5318" s="11" t="s">
        <v>21262</v>
      </c>
      <c r="D5318" s="14" t="s">
        <v>21263</v>
      </c>
    </row>
    <row r="5319" spans="1:4" ht="15" customHeight="1" x14ac:dyDescent="0.4">
      <c r="A5319" s="11" t="s">
        <v>21264</v>
      </c>
      <c r="B5319" s="11" t="s">
        <v>21265</v>
      </c>
      <c r="C5319" s="11" t="s">
        <v>21266</v>
      </c>
      <c r="D5319" s="14" t="s">
        <v>21267</v>
      </c>
    </row>
    <row r="5320" spans="1:4" ht="15" customHeight="1" x14ac:dyDescent="0.4">
      <c r="A5320" s="11" t="s">
        <v>21268</v>
      </c>
      <c r="B5320" s="11" t="s">
        <v>21269</v>
      </c>
      <c r="C5320" s="11" t="s">
        <v>21270</v>
      </c>
      <c r="D5320" s="14" t="s">
        <v>21271</v>
      </c>
    </row>
    <row r="5321" spans="1:4" ht="15" customHeight="1" x14ac:dyDescent="0.4">
      <c r="A5321" s="11" t="s">
        <v>21272</v>
      </c>
      <c r="B5321" s="11" t="s">
        <v>21273</v>
      </c>
      <c r="C5321" s="11" t="s">
        <v>21274</v>
      </c>
      <c r="D5321" s="14" t="s">
        <v>21275</v>
      </c>
    </row>
    <row r="5322" spans="1:4" ht="15" customHeight="1" x14ac:dyDescent="0.4">
      <c r="A5322" s="11" t="s">
        <v>21276</v>
      </c>
      <c r="B5322" s="11" t="s">
        <v>21277</v>
      </c>
      <c r="C5322" s="11" t="s">
        <v>21278</v>
      </c>
      <c r="D5322" s="14" t="s">
        <v>21279</v>
      </c>
    </row>
    <row r="5323" spans="1:4" ht="15" customHeight="1" x14ac:dyDescent="0.4">
      <c r="A5323" s="11" t="s">
        <v>21280</v>
      </c>
      <c r="B5323" s="11" t="s">
        <v>21281</v>
      </c>
      <c r="C5323" s="11" t="s">
        <v>21282</v>
      </c>
      <c r="D5323" s="14" t="s">
        <v>21283</v>
      </c>
    </row>
    <row r="5324" spans="1:4" ht="15" customHeight="1" x14ac:dyDescent="0.4">
      <c r="A5324" s="11" t="s">
        <v>21284</v>
      </c>
      <c r="B5324" s="11" t="s">
        <v>21285</v>
      </c>
      <c r="C5324" s="11" t="s">
        <v>21286</v>
      </c>
      <c r="D5324" s="14" t="s">
        <v>21287</v>
      </c>
    </row>
    <row r="5325" spans="1:4" ht="15" customHeight="1" x14ac:dyDescent="0.4">
      <c r="A5325" s="11" t="s">
        <v>21288</v>
      </c>
      <c r="B5325" s="11" t="s">
        <v>21289</v>
      </c>
      <c r="C5325" s="11" t="s">
        <v>21290</v>
      </c>
      <c r="D5325" s="14" t="s">
        <v>21291</v>
      </c>
    </row>
    <row r="5326" spans="1:4" ht="15" customHeight="1" x14ac:dyDescent="0.4">
      <c r="A5326" s="11" t="s">
        <v>21292</v>
      </c>
      <c r="B5326" s="11" t="s">
        <v>21293</v>
      </c>
      <c r="C5326" s="11" t="s">
        <v>21294</v>
      </c>
      <c r="D5326" s="14" t="s">
        <v>21295</v>
      </c>
    </row>
    <row r="5327" spans="1:4" ht="15" customHeight="1" x14ac:dyDescent="0.4">
      <c r="A5327" s="11" t="s">
        <v>21296</v>
      </c>
      <c r="B5327" s="11" t="s">
        <v>21297</v>
      </c>
      <c r="C5327" s="11" t="s">
        <v>21298</v>
      </c>
      <c r="D5327" s="14" t="s">
        <v>21299</v>
      </c>
    </row>
    <row r="5328" spans="1:4" ht="15" customHeight="1" x14ac:dyDescent="0.4">
      <c r="A5328" s="11" t="s">
        <v>21300</v>
      </c>
      <c r="B5328" s="11" t="s">
        <v>21301</v>
      </c>
      <c r="C5328" s="11" t="s">
        <v>21302</v>
      </c>
      <c r="D5328" s="14" t="s">
        <v>21303</v>
      </c>
    </row>
    <row r="5329" spans="1:4" ht="15" customHeight="1" x14ac:dyDescent="0.4">
      <c r="A5329" s="11" t="s">
        <v>21304</v>
      </c>
      <c r="B5329" s="11" t="s">
        <v>21305</v>
      </c>
      <c r="C5329" s="11" t="s">
        <v>21306</v>
      </c>
      <c r="D5329" s="14" t="s">
        <v>21307</v>
      </c>
    </row>
    <row r="5330" spans="1:4" ht="15" customHeight="1" x14ac:dyDescent="0.4">
      <c r="A5330" s="11" t="s">
        <v>21308</v>
      </c>
      <c r="B5330" s="11" t="s">
        <v>21309</v>
      </c>
      <c r="C5330" s="11" t="s">
        <v>21310</v>
      </c>
      <c r="D5330" s="14" t="s">
        <v>21311</v>
      </c>
    </row>
    <row r="5331" spans="1:4" ht="15" customHeight="1" x14ac:dyDescent="0.4">
      <c r="A5331" s="11" t="s">
        <v>21312</v>
      </c>
      <c r="B5331" s="11" t="s">
        <v>21313</v>
      </c>
      <c r="C5331" s="11" t="s">
        <v>21314</v>
      </c>
      <c r="D5331" s="14" t="s">
        <v>21315</v>
      </c>
    </row>
    <row r="5332" spans="1:4" ht="15" customHeight="1" x14ac:dyDescent="0.4">
      <c r="A5332" s="11" t="s">
        <v>21316</v>
      </c>
      <c r="B5332" s="11" t="s">
        <v>21317</v>
      </c>
      <c r="C5332" s="11" t="s">
        <v>21318</v>
      </c>
      <c r="D5332" s="14" t="s">
        <v>21319</v>
      </c>
    </row>
    <row r="5333" spans="1:4" ht="15" customHeight="1" x14ac:dyDescent="0.4">
      <c r="A5333" s="11" t="s">
        <v>21320</v>
      </c>
      <c r="B5333" s="11" t="s">
        <v>21321</v>
      </c>
      <c r="C5333" s="11" t="s">
        <v>21322</v>
      </c>
      <c r="D5333" s="14" t="s">
        <v>21323</v>
      </c>
    </row>
    <row r="5334" spans="1:4" ht="15" customHeight="1" x14ac:dyDescent="0.4">
      <c r="A5334" s="11" t="s">
        <v>21324</v>
      </c>
      <c r="B5334" s="11" t="s">
        <v>21325</v>
      </c>
      <c r="C5334" s="11" t="s">
        <v>21326</v>
      </c>
      <c r="D5334" s="14" t="s">
        <v>21327</v>
      </c>
    </row>
    <row r="5335" spans="1:4" ht="15" customHeight="1" x14ac:dyDescent="0.4">
      <c r="A5335" s="11" t="s">
        <v>21328</v>
      </c>
      <c r="B5335" s="11" t="s">
        <v>21329</v>
      </c>
      <c r="C5335" s="11" t="s">
        <v>21330</v>
      </c>
      <c r="D5335" s="14" t="s">
        <v>21331</v>
      </c>
    </row>
    <row r="5336" spans="1:4" ht="15" customHeight="1" x14ac:dyDescent="0.4">
      <c r="A5336" s="11" t="s">
        <v>21332</v>
      </c>
      <c r="B5336" s="11" t="s">
        <v>21333</v>
      </c>
      <c r="C5336" s="11" t="s">
        <v>21334</v>
      </c>
      <c r="D5336" s="14" t="s">
        <v>21335</v>
      </c>
    </row>
    <row r="5337" spans="1:4" ht="15" customHeight="1" x14ac:dyDescent="0.4">
      <c r="A5337" s="11" t="s">
        <v>21336</v>
      </c>
      <c r="B5337" s="11" t="s">
        <v>21337</v>
      </c>
      <c r="C5337" s="11" t="s">
        <v>21338</v>
      </c>
      <c r="D5337" s="14" t="s">
        <v>21339</v>
      </c>
    </row>
    <row r="5338" spans="1:4" ht="15" customHeight="1" x14ac:dyDescent="0.4">
      <c r="A5338" s="11" t="s">
        <v>21340</v>
      </c>
      <c r="B5338" s="11" t="s">
        <v>21341</v>
      </c>
      <c r="C5338" s="11" t="s">
        <v>21342</v>
      </c>
      <c r="D5338" s="14" t="s">
        <v>21343</v>
      </c>
    </row>
    <row r="5339" spans="1:4" ht="15" customHeight="1" x14ac:dyDescent="0.4">
      <c r="A5339" s="11" t="s">
        <v>21344</v>
      </c>
      <c r="B5339" s="11" t="s">
        <v>21345</v>
      </c>
      <c r="C5339" s="11" t="s">
        <v>21346</v>
      </c>
      <c r="D5339" s="14" t="s">
        <v>21347</v>
      </c>
    </row>
    <row r="5340" spans="1:4" ht="15" customHeight="1" x14ac:dyDescent="0.4">
      <c r="A5340" s="11" t="s">
        <v>21348</v>
      </c>
      <c r="B5340" s="11" t="s">
        <v>21349</v>
      </c>
      <c r="C5340" s="11" t="s">
        <v>21350</v>
      </c>
      <c r="D5340" s="14" t="s">
        <v>21351</v>
      </c>
    </row>
    <row r="5341" spans="1:4" ht="15" customHeight="1" x14ac:dyDescent="0.4">
      <c r="A5341" s="11" t="s">
        <v>21352</v>
      </c>
      <c r="B5341" s="11" t="s">
        <v>21353</v>
      </c>
      <c r="C5341" s="11" t="s">
        <v>21354</v>
      </c>
      <c r="D5341" s="14" t="s">
        <v>21355</v>
      </c>
    </row>
    <row r="5342" spans="1:4" ht="15" customHeight="1" x14ac:dyDescent="0.4">
      <c r="A5342" s="11" t="s">
        <v>21356</v>
      </c>
      <c r="B5342" s="11" t="s">
        <v>21357</v>
      </c>
      <c r="C5342" s="11" t="s">
        <v>21358</v>
      </c>
      <c r="D5342" s="14" t="s">
        <v>21359</v>
      </c>
    </row>
    <row r="5343" spans="1:4" ht="15" customHeight="1" x14ac:dyDescent="0.4">
      <c r="A5343" s="11" t="s">
        <v>21360</v>
      </c>
      <c r="B5343" s="11" t="s">
        <v>21361</v>
      </c>
      <c r="C5343" s="11" t="s">
        <v>21362</v>
      </c>
      <c r="D5343" s="14" t="s">
        <v>21363</v>
      </c>
    </row>
    <row r="5344" spans="1:4" ht="15" customHeight="1" x14ac:dyDescent="0.4">
      <c r="A5344" s="11" t="s">
        <v>21364</v>
      </c>
      <c r="B5344" s="11" t="s">
        <v>21365</v>
      </c>
      <c r="C5344" s="11" t="s">
        <v>21366</v>
      </c>
      <c r="D5344" s="14" t="s">
        <v>21367</v>
      </c>
    </row>
    <row r="5345" spans="1:4" ht="15" customHeight="1" x14ac:dyDescent="0.4">
      <c r="A5345" s="11" t="s">
        <v>21368</v>
      </c>
      <c r="B5345" s="11" t="s">
        <v>21369</v>
      </c>
      <c r="C5345" s="11" t="s">
        <v>21370</v>
      </c>
      <c r="D5345" s="14" t="s">
        <v>21371</v>
      </c>
    </row>
    <row r="5346" spans="1:4" ht="15" customHeight="1" x14ac:dyDescent="0.4">
      <c r="A5346" s="11" t="s">
        <v>21372</v>
      </c>
      <c r="B5346" s="11" t="s">
        <v>21373</v>
      </c>
      <c r="C5346" s="11" t="s">
        <v>21374</v>
      </c>
      <c r="D5346" s="14" t="s">
        <v>21375</v>
      </c>
    </row>
    <row r="5347" spans="1:4" ht="15" customHeight="1" x14ac:dyDescent="0.4">
      <c r="A5347" s="11" t="s">
        <v>21376</v>
      </c>
      <c r="B5347" s="11" t="s">
        <v>21377</v>
      </c>
      <c r="C5347" s="11" t="s">
        <v>21378</v>
      </c>
      <c r="D5347" s="14" t="s">
        <v>21379</v>
      </c>
    </row>
    <row r="5348" spans="1:4" ht="15" customHeight="1" x14ac:dyDescent="0.4">
      <c r="A5348" s="11" t="s">
        <v>21380</v>
      </c>
      <c r="B5348" s="11" t="s">
        <v>21381</v>
      </c>
      <c r="C5348" s="11" t="s">
        <v>21382</v>
      </c>
      <c r="D5348" s="14" t="s">
        <v>21383</v>
      </c>
    </row>
    <row r="5349" spans="1:4" ht="15" customHeight="1" x14ac:dyDescent="0.4">
      <c r="A5349" s="11" t="s">
        <v>21384</v>
      </c>
      <c r="B5349" s="11" t="s">
        <v>21385</v>
      </c>
      <c r="C5349" s="11" t="s">
        <v>21386</v>
      </c>
      <c r="D5349" s="14" t="s">
        <v>21387</v>
      </c>
    </row>
    <row r="5350" spans="1:4" ht="15" customHeight="1" x14ac:dyDescent="0.4">
      <c r="A5350" s="11" t="s">
        <v>21388</v>
      </c>
      <c r="B5350" s="11" t="s">
        <v>21389</v>
      </c>
      <c r="C5350" s="11" t="s">
        <v>21390</v>
      </c>
      <c r="D5350" s="14" t="s">
        <v>21391</v>
      </c>
    </row>
    <row r="5351" spans="1:4" ht="15" customHeight="1" x14ac:dyDescent="0.4">
      <c r="A5351" s="11" t="s">
        <v>21392</v>
      </c>
      <c r="B5351" s="11" t="s">
        <v>21393</v>
      </c>
      <c r="C5351" s="11" t="s">
        <v>21394</v>
      </c>
      <c r="D5351" s="14" t="s">
        <v>21395</v>
      </c>
    </row>
    <row r="5352" spans="1:4" ht="15" customHeight="1" x14ac:dyDescent="0.4">
      <c r="A5352" s="11" t="s">
        <v>21396</v>
      </c>
      <c r="B5352" s="11" t="s">
        <v>21397</v>
      </c>
      <c r="C5352" s="11" t="s">
        <v>21398</v>
      </c>
      <c r="D5352" s="14" t="s">
        <v>21399</v>
      </c>
    </row>
    <row r="5353" spans="1:4" ht="15" customHeight="1" x14ac:dyDescent="0.4">
      <c r="A5353" s="11" t="s">
        <v>21400</v>
      </c>
      <c r="B5353" s="11" t="s">
        <v>21401</v>
      </c>
      <c r="C5353" s="11" t="s">
        <v>21402</v>
      </c>
      <c r="D5353" s="14" t="s">
        <v>21403</v>
      </c>
    </row>
    <row r="5354" spans="1:4" ht="15" customHeight="1" x14ac:dyDescent="0.4">
      <c r="A5354" s="11" t="s">
        <v>21404</v>
      </c>
      <c r="B5354" s="11" t="s">
        <v>21405</v>
      </c>
      <c r="C5354" s="11" t="s">
        <v>21406</v>
      </c>
      <c r="D5354" s="14" t="s">
        <v>21407</v>
      </c>
    </row>
    <row r="5355" spans="1:4" ht="15" customHeight="1" x14ac:dyDescent="0.4">
      <c r="A5355" s="11" t="s">
        <v>21408</v>
      </c>
      <c r="B5355" s="11" t="s">
        <v>21409</v>
      </c>
      <c r="C5355" s="11" t="s">
        <v>21410</v>
      </c>
      <c r="D5355" s="14" t="s">
        <v>21411</v>
      </c>
    </row>
    <row r="5356" spans="1:4" ht="15" customHeight="1" x14ac:dyDescent="0.4">
      <c r="A5356" s="11" t="s">
        <v>21412</v>
      </c>
      <c r="B5356" s="11" t="s">
        <v>21413</v>
      </c>
      <c r="C5356" s="11" t="s">
        <v>21414</v>
      </c>
      <c r="D5356" s="14" t="s">
        <v>21415</v>
      </c>
    </row>
    <row r="5357" spans="1:4" ht="15" customHeight="1" x14ac:dyDescent="0.4">
      <c r="A5357" s="11" t="s">
        <v>21416</v>
      </c>
      <c r="B5357" s="11" t="s">
        <v>21417</v>
      </c>
      <c r="C5357" s="11" t="s">
        <v>21418</v>
      </c>
      <c r="D5357" s="14" t="s">
        <v>21419</v>
      </c>
    </row>
    <row r="5358" spans="1:4" ht="15" customHeight="1" x14ac:dyDescent="0.4">
      <c r="A5358" s="11" t="s">
        <v>21420</v>
      </c>
      <c r="B5358" s="11" t="s">
        <v>21421</v>
      </c>
      <c r="C5358" s="11" t="s">
        <v>21422</v>
      </c>
      <c r="D5358" s="14" t="s">
        <v>21423</v>
      </c>
    </row>
    <row r="5359" spans="1:4" ht="15" customHeight="1" x14ac:dyDescent="0.4">
      <c r="A5359" s="11" t="s">
        <v>21424</v>
      </c>
      <c r="B5359" s="11" t="s">
        <v>21425</v>
      </c>
      <c r="C5359" s="11" t="s">
        <v>21426</v>
      </c>
      <c r="D5359" s="14" t="s">
        <v>21427</v>
      </c>
    </row>
    <row r="5360" spans="1:4" ht="15" customHeight="1" x14ac:dyDescent="0.4">
      <c r="A5360" s="11" t="s">
        <v>21428</v>
      </c>
      <c r="B5360" s="11" t="s">
        <v>21429</v>
      </c>
      <c r="C5360" s="11" t="s">
        <v>21430</v>
      </c>
      <c r="D5360" s="14" t="s">
        <v>21431</v>
      </c>
    </row>
    <row r="5361" spans="1:4" ht="15" customHeight="1" x14ac:dyDescent="0.4">
      <c r="A5361" s="11" t="s">
        <v>21432</v>
      </c>
      <c r="B5361" s="11" t="s">
        <v>21433</v>
      </c>
      <c r="C5361" s="11" t="s">
        <v>21434</v>
      </c>
      <c r="D5361" s="14" t="s">
        <v>21435</v>
      </c>
    </row>
    <row r="5362" spans="1:4" ht="15" customHeight="1" x14ac:dyDescent="0.4">
      <c r="A5362" s="11" t="s">
        <v>21436</v>
      </c>
      <c r="B5362" s="11" t="s">
        <v>21437</v>
      </c>
      <c r="C5362" s="11" t="s">
        <v>21438</v>
      </c>
      <c r="D5362" s="14" t="s">
        <v>21439</v>
      </c>
    </row>
    <row r="5363" spans="1:4" ht="15" customHeight="1" x14ac:dyDescent="0.4">
      <c r="A5363" s="11" t="s">
        <v>21440</v>
      </c>
      <c r="B5363" s="11" t="s">
        <v>21441</v>
      </c>
      <c r="C5363" s="11" t="s">
        <v>21442</v>
      </c>
      <c r="D5363" s="14" t="s">
        <v>21443</v>
      </c>
    </row>
    <row r="5364" spans="1:4" ht="15" customHeight="1" x14ac:dyDescent="0.4">
      <c r="A5364" s="11" t="s">
        <v>21444</v>
      </c>
      <c r="B5364" s="11" t="s">
        <v>21445</v>
      </c>
      <c r="C5364" s="11" t="s">
        <v>21446</v>
      </c>
      <c r="D5364" s="14" t="s">
        <v>21447</v>
      </c>
    </row>
    <row r="5365" spans="1:4" ht="15" customHeight="1" x14ac:dyDescent="0.4">
      <c r="A5365" s="11" t="s">
        <v>21448</v>
      </c>
      <c r="B5365" s="11" t="s">
        <v>21449</v>
      </c>
      <c r="C5365" s="11" t="s">
        <v>21450</v>
      </c>
      <c r="D5365" s="14" t="s">
        <v>21451</v>
      </c>
    </row>
    <row r="5366" spans="1:4" ht="15" customHeight="1" x14ac:dyDescent="0.4">
      <c r="A5366" s="11" t="s">
        <v>21452</v>
      </c>
      <c r="B5366" s="11" t="s">
        <v>21453</v>
      </c>
      <c r="C5366" s="11" t="s">
        <v>21454</v>
      </c>
      <c r="D5366" s="14" t="s">
        <v>21455</v>
      </c>
    </row>
    <row r="5367" spans="1:4" ht="15" customHeight="1" x14ac:dyDescent="0.4">
      <c r="A5367" s="11" t="s">
        <v>21456</v>
      </c>
      <c r="B5367" s="11" t="s">
        <v>21457</v>
      </c>
      <c r="C5367" s="11" t="s">
        <v>21458</v>
      </c>
      <c r="D5367" s="14" t="s">
        <v>21459</v>
      </c>
    </row>
    <row r="5368" spans="1:4" ht="15" customHeight="1" x14ac:dyDescent="0.4">
      <c r="A5368" s="11" t="s">
        <v>21460</v>
      </c>
      <c r="B5368" s="11" t="s">
        <v>21461</v>
      </c>
      <c r="C5368" s="11" t="s">
        <v>21462</v>
      </c>
      <c r="D5368" s="14" t="s">
        <v>21463</v>
      </c>
    </row>
    <row r="5369" spans="1:4" ht="15" customHeight="1" x14ac:dyDescent="0.4">
      <c r="A5369" s="11" t="s">
        <v>21464</v>
      </c>
      <c r="B5369" s="11" t="s">
        <v>21465</v>
      </c>
      <c r="C5369" s="11" t="s">
        <v>21466</v>
      </c>
      <c r="D5369" s="14" t="s">
        <v>21467</v>
      </c>
    </row>
    <row r="5370" spans="1:4" ht="15" customHeight="1" x14ac:dyDescent="0.4">
      <c r="A5370" s="11" t="s">
        <v>21468</v>
      </c>
      <c r="B5370" s="11" t="s">
        <v>21469</v>
      </c>
      <c r="C5370" s="11" t="s">
        <v>21470</v>
      </c>
      <c r="D5370" s="14" t="s">
        <v>21471</v>
      </c>
    </row>
    <row r="5371" spans="1:4" ht="15" customHeight="1" x14ac:dyDescent="0.4">
      <c r="A5371" s="11" t="s">
        <v>21472</v>
      </c>
      <c r="B5371" s="11" t="s">
        <v>21473</v>
      </c>
      <c r="C5371" s="11" t="s">
        <v>21474</v>
      </c>
      <c r="D5371" s="14" t="s">
        <v>21475</v>
      </c>
    </row>
    <row r="5372" spans="1:4" ht="15" customHeight="1" x14ac:dyDescent="0.4">
      <c r="A5372" s="11" t="s">
        <v>21476</v>
      </c>
      <c r="B5372" s="11" t="s">
        <v>21477</v>
      </c>
      <c r="C5372" s="11" t="s">
        <v>21478</v>
      </c>
      <c r="D5372" s="14" t="s">
        <v>21479</v>
      </c>
    </row>
    <row r="5373" spans="1:4" ht="15" customHeight="1" x14ac:dyDescent="0.4">
      <c r="A5373" s="11" t="s">
        <v>21480</v>
      </c>
      <c r="B5373" s="11" t="s">
        <v>21481</v>
      </c>
      <c r="C5373" s="11" t="s">
        <v>21482</v>
      </c>
      <c r="D5373" s="14" t="s">
        <v>21483</v>
      </c>
    </row>
    <row r="5374" spans="1:4" ht="15" customHeight="1" x14ac:dyDescent="0.4">
      <c r="A5374" s="11" t="s">
        <v>21484</v>
      </c>
      <c r="B5374" s="11" t="s">
        <v>21485</v>
      </c>
      <c r="C5374" s="11" t="s">
        <v>21486</v>
      </c>
      <c r="D5374" s="14" t="s">
        <v>21487</v>
      </c>
    </row>
    <row r="5375" spans="1:4" ht="15" customHeight="1" x14ac:dyDescent="0.4">
      <c r="A5375" s="11" t="s">
        <v>21488</v>
      </c>
      <c r="B5375" s="11" t="s">
        <v>21489</v>
      </c>
      <c r="C5375" s="11" t="s">
        <v>21490</v>
      </c>
      <c r="D5375" s="14" t="s">
        <v>21491</v>
      </c>
    </row>
    <row r="5376" spans="1:4" ht="15" customHeight="1" x14ac:dyDescent="0.4">
      <c r="A5376" s="11" t="s">
        <v>21492</v>
      </c>
      <c r="B5376" s="11" t="s">
        <v>21493</v>
      </c>
      <c r="C5376" s="11" t="s">
        <v>21494</v>
      </c>
      <c r="D5376" s="14" t="s">
        <v>21495</v>
      </c>
    </row>
    <row r="5377" spans="1:4" ht="15" customHeight="1" x14ac:dyDescent="0.4">
      <c r="A5377" s="11" t="s">
        <v>21496</v>
      </c>
      <c r="B5377" s="11" t="s">
        <v>21497</v>
      </c>
      <c r="C5377" s="11" t="s">
        <v>21498</v>
      </c>
      <c r="D5377" s="14" t="s">
        <v>21499</v>
      </c>
    </row>
    <row r="5378" spans="1:4" ht="15" customHeight="1" x14ac:dyDescent="0.4">
      <c r="A5378" s="11" t="s">
        <v>21500</v>
      </c>
      <c r="B5378" s="11" t="s">
        <v>21501</v>
      </c>
      <c r="C5378" s="11" t="s">
        <v>21502</v>
      </c>
      <c r="D5378" s="14" t="s">
        <v>21503</v>
      </c>
    </row>
    <row r="5379" spans="1:4" ht="15" customHeight="1" x14ac:dyDescent="0.4">
      <c r="A5379" s="11" t="s">
        <v>21504</v>
      </c>
      <c r="B5379" s="11" t="s">
        <v>21505</v>
      </c>
      <c r="C5379" s="11" t="s">
        <v>21506</v>
      </c>
      <c r="D5379" s="14" t="s">
        <v>21507</v>
      </c>
    </row>
    <row r="5380" spans="1:4" ht="15" customHeight="1" x14ac:dyDescent="0.4">
      <c r="A5380" s="11" t="s">
        <v>21508</v>
      </c>
      <c r="B5380" s="11" t="s">
        <v>21509</v>
      </c>
      <c r="C5380" s="11" t="s">
        <v>21510</v>
      </c>
      <c r="D5380" s="14" t="s">
        <v>21511</v>
      </c>
    </row>
    <row r="5381" spans="1:4" ht="15" customHeight="1" x14ac:dyDescent="0.4">
      <c r="A5381" s="11" t="s">
        <v>21512</v>
      </c>
      <c r="B5381" s="11" t="s">
        <v>21513</v>
      </c>
      <c r="C5381" s="11" t="s">
        <v>21514</v>
      </c>
      <c r="D5381" s="14" t="s">
        <v>21515</v>
      </c>
    </row>
    <row r="5382" spans="1:4" ht="15" customHeight="1" x14ac:dyDescent="0.4">
      <c r="A5382" s="11" t="s">
        <v>21516</v>
      </c>
      <c r="B5382" s="11" t="s">
        <v>21517</v>
      </c>
      <c r="C5382" s="11" t="s">
        <v>21518</v>
      </c>
      <c r="D5382" s="14" t="s">
        <v>21519</v>
      </c>
    </row>
    <row r="5383" spans="1:4" ht="15" customHeight="1" x14ac:dyDescent="0.4">
      <c r="A5383" s="11" t="s">
        <v>21520</v>
      </c>
      <c r="B5383" s="11" t="s">
        <v>21521</v>
      </c>
      <c r="C5383" s="11" t="s">
        <v>21522</v>
      </c>
      <c r="D5383" s="14" t="s">
        <v>21523</v>
      </c>
    </row>
    <row r="5384" spans="1:4" ht="15" customHeight="1" x14ac:dyDescent="0.4">
      <c r="A5384" s="11" t="s">
        <v>21524</v>
      </c>
      <c r="B5384" s="11" t="s">
        <v>21525</v>
      </c>
      <c r="C5384" s="11" t="s">
        <v>21526</v>
      </c>
      <c r="D5384" s="14" t="s">
        <v>21527</v>
      </c>
    </row>
    <row r="5385" spans="1:4" ht="15" customHeight="1" x14ac:dyDescent="0.4">
      <c r="A5385" s="11" t="s">
        <v>21528</v>
      </c>
      <c r="B5385" s="11" t="s">
        <v>21529</v>
      </c>
      <c r="C5385" s="11" t="s">
        <v>21530</v>
      </c>
      <c r="D5385" s="14" t="s">
        <v>21531</v>
      </c>
    </row>
    <row r="5386" spans="1:4" ht="15" customHeight="1" x14ac:dyDescent="0.4">
      <c r="A5386" s="11" t="s">
        <v>21532</v>
      </c>
      <c r="B5386" s="11" t="s">
        <v>21533</v>
      </c>
      <c r="C5386" s="11" t="s">
        <v>21534</v>
      </c>
      <c r="D5386" s="14" t="s">
        <v>21535</v>
      </c>
    </row>
    <row r="5387" spans="1:4" ht="15" customHeight="1" x14ac:dyDescent="0.4">
      <c r="A5387" s="11" t="s">
        <v>21536</v>
      </c>
      <c r="B5387" s="11" t="s">
        <v>21537</v>
      </c>
      <c r="C5387" s="11" t="s">
        <v>21538</v>
      </c>
      <c r="D5387" s="14" t="s">
        <v>21539</v>
      </c>
    </row>
    <row r="5388" spans="1:4" ht="15" customHeight="1" x14ac:dyDescent="0.4">
      <c r="A5388" s="11" t="s">
        <v>21540</v>
      </c>
      <c r="B5388" s="11" t="s">
        <v>21541</v>
      </c>
      <c r="C5388" s="11" t="s">
        <v>21542</v>
      </c>
      <c r="D5388" s="14" t="s">
        <v>21543</v>
      </c>
    </row>
    <row r="5389" spans="1:4" ht="15" customHeight="1" x14ac:dyDescent="0.4">
      <c r="A5389" s="11" t="s">
        <v>21544</v>
      </c>
      <c r="B5389" s="11" t="s">
        <v>21545</v>
      </c>
      <c r="C5389" s="11" t="s">
        <v>21546</v>
      </c>
      <c r="D5389" s="14" t="s">
        <v>21547</v>
      </c>
    </row>
    <row r="5390" spans="1:4" ht="15" customHeight="1" x14ac:dyDescent="0.4">
      <c r="A5390" s="11" t="s">
        <v>21548</v>
      </c>
      <c r="B5390" s="11" t="s">
        <v>21549</v>
      </c>
      <c r="C5390" s="11" t="s">
        <v>21550</v>
      </c>
      <c r="D5390" s="14" t="s">
        <v>21551</v>
      </c>
    </row>
    <row r="5391" spans="1:4" ht="15" customHeight="1" x14ac:dyDescent="0.4">
      <c r="A5391" s="11" t="s">
        <v>21552</v>
      </c>
      <c r="B5391" s="11" t="s">
        <v>21553</v>
      </c>
      <c r="C5391" s="11" t="s">
        <v>21554</v>
      </c>
      <c r="D5391" s="14" t="s">
        <v>21555</v>
      </c>
    </row>
    <row r="5392" spans="1:4" ht="15" customHeight="1" x14ac:dyDescent="0.4">
      <c r="A5392" s="11" t="s">
        <v>21556</v>
      </c>
      <c r="B5392" s="11" t="s">
        <v>21557</v>
      </c>
      <c r="C5392" s="11" t="s">
        <v>21558</v>
      </c>
      <c r="D5392" s="14" t="s">
        <v>21559</v>
      </c>
    </row>
    <row r="5393" spans="1:4" ht="15" customHeight="1" x14ac:dyDescent="0.4">
      <c r="A5393" s="11" t="s">
        <v>21560</v>
      </c>
      <c r="B5393" s="11" t="s">
        <v>21561</v>
      </c>
      <c r="C5393" s="11" t="s">
        <v>21562</v>
      </c>
      <c r="D5393" s="14" t="s">
        <v>21563</v>
      </c>
    </row>
    <row r="5394" spans="1:4" ht="15" customHeight="1" x14ac:dyDescent="0.4">
      <c r="A5394" s="11" t="s">
        <v>21564</v>
      </c>
      <c r="B5394" s="11" t="s">
        <v>21565</v>
      </c>
      <c r="C5394" s="11" t="s">
        <v>21566</v>
      </c>
      <c r="D5394" s="14" t="s">
        <v>21567</v>
      </c>
    </row>
    <row r="5395" spans="1:4" ht="15" customHeight="1" x14ac:dyDescent="0.4">
      <c r="A5395" s="11" t="s">
        <v>21568</v>
      </c>
      <c r="B5395" s="11" t="s">
        <v>21569</v>
      </c>
      <c r="C5395" s="11" t="s">
        <v>21570</v>
      </c>
      <c r="D5395" s="14" t="s">
        <v>21571</v>
      </c>
    </row>
    <row r="5396" spans="1:4" ht="15" customHeight="1" x14ac:dyDescent="0.4">
      <c r="A5396" s="11" t="s">
        <v>21572</v>
      </c>
      <c r="B5396" s="11" t="s">
        <v>21573</v>
      </c>
      <c r="C5396" s="11" t="s">
        <v>21574</v>
      </c>
      <c r="D5396" s="14" t="s">
        <v>21575</v>
      </c>
    </row>
    <row r="5397" spans="1:4" ht="15" customHeight="1" x14ac:dyDescent="0.4">
      <c r="A5397" s="11" t="s">
        <v>21576</v>
      </c>
      <c r="B5397" s="11" t="s">
        <v>21577</v>
      </c>
      <c r="C5397" s="11" t="s">
        <v>21578</v>
      </c>
      <c r="D5397" s="14" t="s">
        <v>21579</v>
      </c>
    </row>
    <row r="5398" spans="1:4" ht="15" customHeight="1" x14ac:dyDescent="0.4">
      <c r="A5398" s="11" t="s">
        <v>21580</v>
      </c>
      <c r="B5398" s="11" t="s">
        <v>21581</v>
      </c>
      <c r="C5398" s="11" t="s">
        <v>21582</v>
      </c>
      <c r="D5398" s="14" t="s">
        <v>21583</v>
      </c>
    </row>
    <row r="5399" spans="1:4" ht="15" customHeight="1" x14ac:dyDescent="0.4">
      <c r="A5399" s="11" t="s">
        <v>21584</v>
      </c>
      <c r="B5399" s="11" t="s">
        <v>21585</v>
      </c>
      <c r="C5399" s="11" t="s">
        <v>21586</v>
      </c>
      <c r="D5399" s="14" t="s">
        <v>21587</v>
      </c>
    </row>
    <row r="5400" spans="1:4" ht="15" customHeight="1" x14ac:dyDescent="0.4">
      <c r="A5400" s="11" t="s">
        <v>21588</v>
      </c>
      <c r="B5400" s="11" t="s">
        <v>21589</v>
      </c>
      <c r="C5400" s="11" t="s">
        <v>21590</v>
      </c>
      <c r="D5400" s="14" t="s">
        <v>21591</v>
      </c>
    </row>
    <row r="5401" spans="1:4" ht="15" customHeight="1" x14ac:dyDescent="0.4">
      <c r="A5401" s="11" t="s">
        <v>21592</v>
      </c>
      <c r="B5401" s="11" t="s">
        <v>21593</v>
      </c>
      <c r="C5401" s="11" t="s">
        <v>21594</v>
      </c>
      <c r="D5401" s="14" t="s">
        <v>21595</v>
      </c>
    </row>
    <row r="5402" spans="1:4" ht="15" customHeight="1" x14ac:dyDescent="0.4">
      <c r="A5402" s="11" t="s">
        <v>21596</v>
      </c>
      <c r="B5402" s="11" t="s">
        <v>21597</v>
      </c>
      <c r="C5402" s="11" t="s">
        <v>21598</v>
      </c>
      <c r="D5402" s="14" t="s">
        <v>21599</v>
      </c>
    </row>
    <row r="5403" spans="1:4" ht="15" customHeight="1" x14ac:dyDescent="0.4">
      <c r="A5403" s="11" t="s">
        <v>21600</v>
      </c>
      <c r="B5403" s="11" t="s">
        <v>21601</v>
      </c>
      <c r="C5403" s="11" t="s">
        <v>21602</v>
      </c>
      <c r="D5403" s="14" t="s">
        <v>21603</v>
      </c>
    </row>
    <row r="5404" spans="1:4" ht="15" customHeight="1" x14ac:dyDescent="0.4">
      <c r="A5404" s="11" t="s">
        <v>21604</v>
      </c>
      <c r="B5404" s="11" t="s">
        <v>21605</v>
      </c>
      <c r="C5404" s="11" t="s">
        <v>21606</v>
      </c>
      <c r="D5404" s="14" t="s">
        <v>21607</v>
      </c>
    </row>
    <row r="5405" spans="1:4" ht="15" customHeight="1" x14ac:dyDescent="0.4">
      <c r="A5405" s="11" t="s">
        <v>21608</v>
      </c>
      <c r="B5405" s="11" t="s">
        <v>21609</v>
      </c>
      <c r="C5405" s="11" t="s">
        <v>21610</v>
      </c>
      <c r="D5405" s="14" t="s">
        <v>21611</v>
      </c>
    </row>
    <row r="5406" spans="1:4" ht="15" customHeight="1" x14ac:dyDescent="0.4">
      <c r="A5406" s="11" t="s">
        <v>21612</v>
      </c>
      <c r="B5406" s="11" t="s">
        <v>21613</v>
      </c>
      <c r="C5406" s="11" t="s">
        <v>21614</v>
      </c>
      <c r="D5406" s="14" t="s">
        <v>21615</v>
      </c>
    </row>
    <row r="5407" spans="1:4" ht="15" customHeight="1" x14ac:dyDescent="0.4">
      <c r="A5407" s="11" t="s">
        <v>21616</v>
      </c>
      <c r="B5407" s="11" t="s">
        <v>21617</v>
      </c>
      <c r="C5407" s="11" t="s">
        <v>21618</v>
      </c>
      <c r="D5407" s="14" t="s">
        <v>21619</v>
      </c>
    </row>
    <row r="5408" spans="1:4" ht="15" customHeight="1" x14ac:dyDescent="0.4">
      <c r="A5408" s="11" t="s">
        <v>21620</v>
      </c>
      <c r="B5408" s="11" t="s">
        <v>21621</v>
      </c>
      <c r="C5408" s="11" t="s">
        <v>21622</v>
      </c>
      <c r="D5408" s="14" t="s">
        <v>21623</v>
      </c>
    </row>
    <row r="5409" spans="1:4" ht="15" customHeight="1" x14ac:dyDescent="0.4">
      <c r="A5409" s="11" t="s">
        <v>21624</v>
      </c>
      <c r="B5409" s="11" t="s">
        <v>21625</v>
      </c>
      <c r="C5409" s="11" t="s">
        <v>21626</v>
      </c>
      <c r="D5409" s="14" t="s">
        <v>21627</v>
      </c>
    </row>
    <row r="5410" spans="1:4" ht="15" customHeight="1" x14ac:dyDescent="0.4">
      <c r="A5410" s="11" t="s">
        <v>21628</v>
      </c>
      <c r="B5410" s="11" t="s">
        <v>21629</v>
      </c>
      <c r="C5410" s="11" t="s">
        <v>21630</v>
      </c>
      <c r="D5410" s="14" t="s">
        <v>21631</v>
      </c>
    </row>
    <row r="5411" spans="1:4" ht="15" customHeight="1" x14ac:dyDescent="0.4">
      <c r="A5411" s="11" t="s">
        <v>21632</v>
      </c>
      <c r="B5411" s="11" t="s">
        <v>21633</v>
      </c>
      <c r="C5411" s="11" t="s">
        <v>21634</v>
      </c>
      <c r="D5411" s="14" t="s">
        <v>21635</v>
      </c>
    </row>
    <row r="5412" spans="1:4" ht="15" customHeight="1" x14ac:dyDescent="0.4">
      <c r="A5412" s="11" t="s">
        <v>21636</v>
      </c>
      <c r="B5412" s="11" t="s">
        <v>21637</v>
      </c>
      <c r="C5412" s="11" t="s">
        <v>21638</v>
      </c>
      <c r="D5412" s="14" t="s">
        <v>21639</v>
      </c>
    </row>
    <row r="5413" spans="1:4" ht="15" customHeight="1" x14ac:dyDescent="0.4">
      <c r="A5413" s="11" t="s">
        <v>21640</v>
      </c>
      <c r="B5413" s="11" t="s">
        <v>21641</v>
      </c>
      <c r="C5413" s="11" t="s">
        <v>21642</v>
      </c>
      <c r="D5413" s="14" t="s">
        <v>21643</v>
      </c>
    </row>
    <row r="5414" spans="1:4" ht="15" customHeight="1" x14ac:dyDescent="0.4">
      <c r="A5414" s="11" t="s">
        <v>21644</v>
      </c>
      <c r="B5414" s="11" t="s">
        <v>21645</v>
      </c>
      <c r="C5414" s="11" t="s">
        <v>21646</v>
      </c>
      <c r="D5414" s="14" t="s">
        <v>21647</v>
      </c>
    </row>
    <row r="5415" spans="1:4" ht="15" customHeight="1" x14ac:dyDescent="0.4">
      <c r="A5415" s="11" t="s">
        <v>21648</v>
      </c>
      <c r="B5415" s="11" t="s">
        <v>21649</v>
      </c>
      <c r="C5415" s="11" t="s">
        <v>21650</v>
      </c>
      <c r="D5415" s="14" t="s">
        <v>21651</v>
      </c>
    </row>
    <row r="5416" spans="1:4" ht="15" customHeight="1" x14ac:dyDescent="0.4">
      <c r="A5416" s="11" t="s">
        <v>21652</v>
      </c>
      <c r="B5416" s="11" t="s">
        <v>21653</v>
      </c>
      <c r="C5416" s="11" t="s">
        <v>21654</v>
      </c>
      <c r="D5416" s="14" t="s">
        <v>21655</v>
      </c>
    </row>
    <row r="5417" spans="1:4" ht="15" customHeight="1" x14ac:dyDescent="0.4">
      <c r="A5417" s="11" t="s">
        <v>21656</v>
      </c>
      <c r="B5417" s="11" t="s">
        <v>21657</v>
      </c>
      <c r="C5417" s="11" t="s">
        <v>21658</v>
      </c>
      <c r="D5417" s="14" t="s">
        <v>21659</v>
      </c>
    </row>
    <row r="5418" spans="1:4" ht="15" customHeight="1" x14ac:dyDescent="0.4">
      <c r="A5418" s="11" t="s">
        <v>21660</v>
      </c>
      <c r="B5418" s="11" t="s">
        <v>21661</v>
      </c>
      <c r="C5418" s="11" t="s">
        <v>21662</v>
      </c>
      <c r="D5418" s="14" t="s">
        <v>21663</v>
      </c>
    </row>
    <row r="5419" spans="1:4" ht="15" customHeight="1" x14ac:dyDescent="0.4">
      <c r="A5419" s="11" t="s">
        <v>21664</v>
      </c>
      <c r="B5419" s="11" t="s">
        <v>21665</v>
      </c>
      <c r="C5419" s="11" t="s">
        <v>21666</v>
      </c>
      <c r="D5419" s="14" t="s">
        <v>21667</v>
      </c>
    </row>
    <row r="5420" spans="1:4" ht="15" customHeight="1" x14ac:dyDescent="0.4">
      <c r="A5420" s="11" t="s">
        <v>21668</v>
      </c>
      <c r="B5420" s="11" t="s">
        <v>21669</v>
      </c>
      <c r="C5420" s="11" t="s">
        <v>21670</v>
      </c>
      <c r="D5420" s="14" t="s">
        <v>21671</v>
      </c>
    </row>
    <row r="5421" spans="1:4" ht="15" customHeight="1" x14ac:dyDescent="0.4">
      <c r="A5421" s="11" t="s">
        <v>21672</v>
      </c>
      <c r="B5421" s="11" t="s">
        <v>21673</v>
      </c>
      <c r="C5421" s="11" t="s">
        <v>21674</v>
      </c>
      <c r="D5421" s="14" t="s">
        <v>21675</v>
      </c>
    </row>
    <row r="5422" spans="1:4" ht="15" customHeight="1" x14ac:dyDescent="0.4">
      <c r="A5422" s="11" t="s">
        <v>21676</v>
      </c>
      <c r="B5422" s="11" t="s">
        <v>21677</v>
      </c>
      <c r="C5422" s="11" t="s">
        <v>21678</v>
      </c>
      <c r="D5422" s="14" t="s">
        <v>21679</v>
      </c>
    </row>
    <row r="5423" spans="1:4" ht="15" customHeight="1" x14ac:dyDescent="0.4">
      <c r="A5423" s="11" t="s">
        <v>21680</v>
      </c>
      <c r="B5423" s="11" t="s">
        <v>21681</v>
      </c>
      <c r="C5423" s="11" t="s">
        <v>21682</v>
      </c>
      <c r="D5423" s="14" t="s">
        <v>21683</v>
      </c>
    </row>
    <row r="5424" spans="1:4" ht="15" customHeight="1" x14ac:dyDescent="0.4">
      <c r="A5424" s="11" t="s">
        <v>21684</v>
      </c>
      <c r="B5424" s="11" t="s">
        <v>21685</v>
      </c>
      <c r="C5424" s="11" t="s">
        <v>21686</v>
      </c>
      <c r="D5424" s="14" t="s">
        <v>21687</v>
      </c>
    </row>
    <row r="5425" spans="1:4" ht="15" customHeight="1" x14ac:dyDescent="0.4">
      <c r="A5425" s="11" t="s">
        <v>21688</v>
      </c>
      <c r="B5425" s="11" t="s">
        <v>21689</v>
      </c>
      <c r="C5425" s="11" t="s">
        <v>21690</v>
      </c>
      <c r="D5425" s="14" t="s">
        <v>21691</v>
      </c>
    </row>
    <row r="5426" spans="1:4" ht="15" customHeight="1" x14ac:dyDescent="0.4">
      <c r="A5426" s="11" t="s">
        <v>21692</v>
      </c>
      <c r="B5426" s="11" t="s">
        <v>21693</v>
      </c>
      <c r="C5426" s="11" t="s">
        <v>21694</v>
      </c>
      <c r="D5426" s="14" t="s">
        <v>21695</v>
      </c>
    </row>
    <row r="5427" spans="1:4" ht="15" customHeight="1" x14ac:dyDescent="0.4">
      <c r="A5427" s="11" t="s">
        <v>21696</v>
      </c>
      <c r="B5427" s="11" t="s">
        <v>21697</v>
      </c>
      <c r="C5427" s="11" t="s">
        <v>21698</v>
      </c>
      <c r="D5427" s="14" t="s">
        <v>21699</v>
      </c>
    </row>
    <row r="5428" spans="1:4" ht="15" customHeight="1" x14ac:dyDescent="0.4">
      <c r="A5428" s="11" t="s">
        <v>21700</v>
      </c>
      <c r="B5428" s="11" t="s">
        <v>21701</v>
      </c>
      <c r="C5428" s="11" t="s">
        <v>21702</v>
      </c>
      <c r="D5428" s="14" t="s">
        <v>21703</v>
      </c>
    </row>
    <row r="5429" spans="1:4" ht="15" customHeight="1" x14ac:dyDescent="0.4">
      <c r="A5429" s="11" t="s">
        <v>21704</v>
      </c>
      <c r="B5429" s="11" t="s">
        <v>21705</v>
      </c>
      <c r="C5429" s="11" t="s">
        <v>21706</v>
      </c>
      <c r="D5429" s="14" t="s">
        <v>21707</v>
      </c>
    </row>
    <row r="5430" spans="1:4" ht="15" customHeight="1" x14ac:dyDescent="0.4">
      <c r="A5430" s="11" t="s">
        <v>21708</v>
      </c>
      <c r="B5430" s="11" t="s">
        <v>21709</v>
      </c>
      <c r="C5430" s="11" t="s">
        <v>21710</v>
      </c>
      <c r="D5430" s="14" t="s">
        <v>21711</v>
      </c>
    </row>
    <row r="5431" spans="1:4" ht="15" customHeight="1" x14ac:dyDescent="0.4">
      <c r="A5431" s="11" t="s">
        <v>21712</v>
      </c>
      <c r="B5431" s="11" t="s">
        <v>21713</v>
      </c>
      <c r="C5431" s="11" t="s">
        <v>21714</v>
      </c>
      <c r="D5431" s="14" t="s">
        <v>21715</v>
      </c>
    </row>
    <row r="5432" spans="1:4" ht="15" customHeight="1" x14ac:dyDescent="0.4">
      <c r="A5432" s="11" t="s">
        <v>21716</v>
      </c>
      <c r="B5432" s="11" t="s">
        <v>21717</v>
      </c>
      <c r="C5432" s="11" t="s">
        <v>21718</v>
      </c>
      <c r="D5432" s="14" t="s">
        <v>21719</v>
      </c>
    </row>
    <row r="5433" spans="1:4" ht="15" customHeight="1" x14ac:dyDescent="0.4">
      <c r="A5433" s="11" t="s">
        <v>21720</v>
      </c>
      <c r="B5433" s="11" t="s">
        <v>21721</v>
      </c>
      <c r="C5433" s="11" t="s">
        <v>21722</v>
      </c>
      <c r="D5433" s="14" t="s">
        <v>21723</v>
      </c>
    </row>
    <row r="5434" spans="1:4" ht="15" customHeight="1" x14ac:dyDescent="0.4">
      <c r="A5434" s="11" t="s">
        <v>21724</v>
      </c>
      <c r="B5434" s="11" t="s">
        <v>21725</v>
      </c>
      <c r="C5434" s="11" t="s">
        <v>21726</v>
      </c>
      <c r="D5434" s="14" t="s">
        <v>21727</v>
      </c>
    </row>
    <row r="5435" spans="1:4" ht="15" customHeight="1" x14ac:dyDescent="0.4">
      <c r="A5435" s="11" t="s">
        <v>21728</v>
      </c>
      <c r="B5435" s="11" t="s">
        <v>21729</v>
      </c>
      <c r="C5435" s="11" t="s">
        <v>21730</v>
      </c>
      <c r="D5435" s="14" t="s">
        <v>21731</v>
      </c>
    </row>
    <row r="5436" spans="1:4" ht="15" customHeight="1" x14ac:dyDescent="0.4">
      <c r="A5436" s="11" t="s">
        <v>21732</v>
      </c>
      <c r="B5436" s="11" t="s">
        <v>21733</v>
      </c>
      <c r="C5436" s="11" t="s">
        <v>21734</v>
      </c>
      <c r="D5436" s="14" t="s">
        <v>21735</v>
      </c>
    </row>
    <row r="5437" spans="1:4" ht="15" customHeight="1" x14ac:dyDescent="0.4">
      <c r="A5437" s="11" t="s">
        <v>21736</v>
      </c>
      <c r="B5437" s="11" t="s">
        <v>21737</v>
      </c>
      <c r="C5437" s="11" t="s">
        <v>21738</v>
      </c>
      <c r="D5437" s="14" t="s">
        <v>21739</v>
      </c>
    </row>
    <row r="5438" spans="1:4" ht="15" customHeight="1" x14ac:dyDescent="0.4">
      <c r="A5438" s="11" t="s">
        <v>21740</v>
      </c>
      <c r="B5438" s="11" t="s">
        <v>21741</v>
      </c>
      <c r="C5438" s="11" t="s">
        <v>21742</v>
      </c>
      <c r="D5438" s="14" t="s">
        <v>21743</v>
      </c>
    </row>
    <row r="5439" spans="1:4" ht="15" customHeight="1" x14ac:dyDescent="0.4">
      <c r="A5439" s="11" t="s">
        <v>21744</v>
      </c>
      <c r="B5439" s="11" t="s">
        <v>21745</v>
      </c>
      <c r="C5439" s="11" t="s">
        <v>21746</v>
      </c>
      <c r="D5439" s="14" t="s">
        <v>21747</v>
      </c>
    </row>
    <row r="5440" spans="1:4" ht="15" customHeight="1" x14ac:dyDescent="0.4">
      <c r="A5440" s="11" t="s">
        <v>21748</v>
      </c>
      <c r="B5440" s="11" t="s">
        <v>21749</v>
      </c>
      <c r="C5440" s="11" t="s">
        <v>21750</v>
      </c>
      <c r="D5440" s="14" t="s">
        <v>21751</v>
      </c>
    </row>
    <row r="5441" spans="1:4" ht="15" customHeight="1" x14ac:dyDescent="0.4">
      <c r="A5441" s="11" t="s">
        <v>21752</v>
      </c>
      <c r="B5441" s="11" t="s">
        <v>21753</v>
      </c>
      <c r="C5441" s="11" t="s">
        <v>21754</v>
      </c>
      <c r="D5441" s="14" t="s">
        <v>21755</v>
      </c>
    </row>
    <row r="5442" spans="1:4" ht="15" customHeight="1" x14ac:dyDescent="0.4">
      <c r="A5442" s="11" t="s">
        <v>21756</v>
      </c>
      <c r="B5442" s="11" t="s">
        <v>21757</v>
      </c>
      <c r="C5442" s="11" t="s">
        <v>21758</v>
      </c>
      <c r="D5442" s="14" t="s">
        <v>21759</v>
      </c>
    </row>
    <row r="5443" spans="1:4" ht="15" customHeight="1" x14ac:dyDescent="0.4">
      <c r="A5443" s="11" t="s">
        <v>21760</v>
      </c>
      <c r="B5443" s="11" t="s">
        <v>21761</v>
      </c>
      <c r="C5443" s="11" t="s">
        <v>21762</v>
      </c>
      <c r="D5443" s="14" t="s">
        <v>21763</v>
      </c>
    </row>
    <row r="5444" spans="1:4" ht="15" customHeight="1" x14ac:dyDescent="0.4">
      <c r="A5444" s="11" t="s">
        <v>21764</v>
      </c>
      <c r="B5444" s="11" t="s">
        <v>21765</v>
      </c>
      <c r="C5444" s="11" t="s">
        <v>21766</v>
      </c>
      <c r="D5444" s="14" t="s">
        <v>21767</v>
      </c>
    </row>
    <row r="5445" spans="1:4" ht="15" customHeight="1" x14ac:dyDescent="0.4">
      <c r="A5445" s="11" t="s">
        <v>21768</v>
      </c>
      <c r="B5445" s="11" t="s">
        <v>21769</v>
      </c>
      <c r="C5445" s="11" t="s">
        <v>21770</v>
      </c>
      <c r="D5445" s="14" t="s">
        <v>21771</v>
      </c>
    </row>
    <row r="5446" spans="1:4" ht="15" customHeight="1" x14ac:dyDescent="0.4">
      <c r="A5446" s="11" t="s">
        <v>21772</v>
      </c>
      <c r="B5446" s="11" t="s">
        <v>21773</v>
      </c>
      <c r="C5446" s="11" t="s">
        <v>21774</v>
      </c>
      <c r="D5446" s="14" t="s">
        <v>21775</v>
      </c>
    </row>
    <row r="5447" spans="1:4" ht="15" customHeight="1" x14ac:dyDescent="0.4">
      <c r="A5447" s="11" t="s">
        <v>21776</v>
      </c>
      <c r="B5447" s="11" t="s">
        <v>21777</v>
      </c>
      <c r="C5447" s="11" t="s">
        <v>21778</v>
      </c>
      <c r="D5447" s="14" t="s">
        <v>21779</v>
      </c>
    </row>
    <row r="5448" spans="1:4" ht="15" customHeight="1" x14ac:dyDescent="0.4">
      <c r="A5448" s="11" t="s">
        <v>21780</v>
      </c>
      <c r="B5448" s="11" t="s">
        <v>21781</v>
      </c>
      <c r="C5448" s="11" t="s">
        <v>21782</v>
      </c>
      <c r="D5448" s="14" t="s">
        <v>21783</v>
      </c>
    </row>
    <row r="5449" spans="1:4" ht="15" customHeight="1" x14ac:dyDescent="0.4">
      <c r="A5449" s="11" t="s">
        <v>21784</v>
      </c>
      <c r="B5449" s="11" t="s">
        <v>21785</v>
      </c>
      <c r="C5449" s="11" t="s">
        <v>21786</v>
      </c>
      <c r="D5449" s="14" t="s">
        <v>21787</v>
      </c>
    </row>
    <row r="5450" spans="1:4" ht="15" customHeight="1" x14ac:dyDescent="0.4">
      <c r="A5450" s="11" t="s">
        <v>21788</v>
      </c>
      <c r="B5450" s="11" t="s">
        <v>21789</v>
      </c>
      <c r="C5450" s="11" t="s">
        <v>21790</v>
      </c>
      <c r="D5450" s="14" t="s">
        <v>21791</v>
      </c>
    </row>
    <row r="5451" spans="1:4" ht="15" customHeight="1" x14ac:dyDescent="0.4">
      <c r="A5451" s="11" t="s">
        <v>21792</v>
      </c>
      <c r="B5451" s="11" t="s">
        <v>21793</v>
      </c>
      <c r="C5451" s="11" t="s">
        <v>21794</v>
      </c>
      <c r="D5451" s="14" t="s">
        <v>21795</v>
      </c>
    </row>
    <row r="5452" spans="1:4" ht="15" customHeight="1" x14ac:dyDescent="0.4">
      <c r="A5452" s="11" t="s">
        <v>21796</v>
      </c>
      <c r="B5452" s="11" t="s">
        <v>21797</v>
      </c>
      <c r="C5452" s="11" t="s">
        <v>21798</v>
      </c>
      <c r="D5452" s="14" t="s">
        <v>21799</v>
      </c>
    </row>
    <row r="5453" spans="1:4" ht="15" customHeight="1" x14ac:dyDescent="0.4">
      <c r="A5453" s="11" t="s">
        <v>21800</v>
      </c>
      <c r="B5453" s="11" t="s">
        <v>21801</v>
      </c>
      <c r="C5453" s="11" t="s">
        <v>21802</v>
      </c>
      <c r="D5453" s="14" t="s">
        <v>21803</v>
      </c>
    </row>
    <row r="5454" spans="1:4" ht="15" customHeight="1" x14ac:dyDescent="0.4">
      <c r="A5454" s="11" t="s">
        <v>21804</v>
      </c>
      <c r="B5454" s="11" t="s">
        <v>21805</v>
      </c>
      <c r="C5454" s="11" t="s">
        <v>21806</v>
      </c>
      <c r="D5454" s="14" t="s">
        <v>21807</v>
      </c>
    </row>
    <row r="5455" spans="1:4" ht="15" customHeight="1" x14ac:dyDescent="0.4">
      <c r="A5455" s="11" t="s">
        <v>21808</v>
      </c>
      <c r="B5455" s="11" t="s">
        <v>21809</v>
      </c>
      <c r="C5455" s="11" t="s">
        <v>21810</v>
      </c>
      <c r="D5455" s="14" t="s">
        <v>21811</v>
      </c>
    </row>
    <row r="5456" spans="1:4" ht="15" customHeight="1" x14ac:dyDescent="0.4">
      <c r="A5456" s="11" t="s">
        <v>21812</v>
      </c>
      <c r="B5456" s="11" t="s">
        <v>21813</v>
      </c>
      <c r="C5456" s="11" t="s">
        <v>21814</v>
      </c>
      <c r="D5456" s="14" t="s">
        <v>21815</v>
      </c>
    </row>
    <row r="5457" spans="1:4" ht="15" customHeight="1" x14ac:dyDescent="0.4">
      <c r="A5457" s="11" t="s">
        <v>21816</v>
      </c>
      <c r="B5457" s="11" t="s">
        <v>21817</v>
      </c>
      <c r="C5457" s="11" t="s">
        <v>21818</v>
      </c>
      <c r="D5457" s="14" t="s">
        <v>21819</v>
      </c>
    </row>
    <row r="5458" spans="1:4" ht="15" customHeight="1" x14ac:dyDescent="0.4">
      <c r="A5458" s="11" t="s">
        <v>21820</v>
      </c>
      <c r="B5458" s="11" t="s">
        <v>21821</v>
      </c>
      <c r="C5458" s="11" t="s">
        <v>21822</v>
      </c>
      <c r="D5458" s="14" t="s">
        <v>21823</v>
      </c>
    </row>
    <row r="5459" spans="1:4" ht="15" customHeight="1" x14ac:dyDescent="0.4">
      <c r="A5459" s="11" t="s">
        <v>21824</v>
      </c>
      <c r="B5459" s="11" t="s">
        <v>21825</v>
      </c>
      <c r="C5459" s="11" t="s">
        <v>21826</v>
      </c>
      <c r="D5459" s="14" t="s">
        <v>21827</v>
      </c>
    </row>
    <row r="5460" spans="1:4" ht="15" customHeight="1" x14ac:dyDescent="0.4">
      <c r="A5460" s="11" t="s">
        <v>21828</v>
      </c>
      <c r="B5460" s="11" t="s">
        <v>21829</v>
      </c>
      <c r="C5460" s="11" t="s">
        <v>21830</v>
      </c>
      <c r="D5460" s="14" t="s">
        <v>21831</v>
      </c>
    </row>
    <row r="5461" spans="1:4" ht="15" customHeight="1" x14ac:dyDescent="0.4">
      <c r="A5461" s="11" t="s">
        <v>21832</v>
      </c>
      <c r="B5461" s="11" t="s">
        <v>21833</v>
      </c>
      <c r="C5461" s="11" t="s">
        <v>21834</v>
      </c>
      <c r="D5461" s="14" t="s">
        <v>21835</v>
      </c>
    </row>
    <row r="5462" spans="1:4" ht="15" customHeight="1" x14ac:dyDescent="0.4">
      <c r="A5462" s="11" t="s">
        <v>21836</v>
      </c>
      <c r="B5462" s="11" t="s">
        <v>21837</v>
      </c>
      <c r="C5462" s="11" t="s">
        <v>21838</v>
      </c>
      <c r="D5462" s="14" t="s">
        <v>21839</v>
      </c>
    </row>
    <row r="5463" spans="1:4" ht="15" customHeight="1" x14ac:dyDescent="0.4">
      <c r="A5463" s="11" t="s">
        <v>21840</v>
      </c>
      <c r="B5463" s="11" t="s">
        <v>21841</v>
      </c>
      <c r="C5463" s="11" t="s">
        <v>21842</v>
      </c>
      <c r="D5463" s="14" t="s">
        <v>21843</v>
      </c>
    </row>
    <row r="5464" spans="1:4" ht="15" customHeight="1" x14ac:dyDescent="0.4">
      <c r="A5464" s="11" t="s">
        <v>21844</v>
      </c>
      <c r="B5464" s="11" t="s">
        <v>21845</v>
      </c>
      <c r="C5464" s="11" t="s">
        <v>21846</v>
      </c>
      <c r="D5464" s="14" t="s">
        <v>21847</v>
      </c>
    </row>
    <row r="5465" spans="1:4" ht="15" customHeight="1" x14ac:dyDescent="0.4">
      <c r="A5465" s="11" t="s">
        <v>21848</v>
      </c>
      <c r="B5465" s="11" t="s">
        <v>21849</v>
      </c>
      <c r="C5465" s="11" t="s">
        <v>21850</v>
      </c>
      <c r="D5465" s="14" t="s">
        <v>21851</v>
      </c>
    </row>
    <row r="5466" spans="1:4" ht="15" customHeight="1" x14ac:dyDescent="0.4">
      <c r="A5466" s="11" t="s">
        <v>21852</v>
      </c>
      <c r="B5466" s="11" t="s">
        <v>21853</v>
      </c>
      <c r="C5466" s="11" t="s">
        <v>21854</v>
      </c>
      <c r="D5466" s="14" t="s">
        <v>21855</v>
      </c>
    </row>
    <row r="5467" spans="1:4" ht="15" customHeight="1" x14ac:dyDescent="0.4">
      <c r="A5467" s="11" t="s">
        <v>21856</v>
      </c>
      <c r="B5467" s="11" t="s">
        <v>21857</v>
      </c>
      <c r="C5467" s="11" t="s">
        <v>21858</v>
      </c>
      <c r="D5467" s="14" t="s">
        <v>21859</v>
      </c>
    </row>
    <row r="5468" spans="1:4" ht="15" customHeight="1" x14ac:dyDescent="0.4">
      <c r="A5468" s="11" t="s">
        <v>21860</v>
      </c>
      <c r="B5468" s="11" t="s">
        <v>21861</v>
      </c>
      <c r="C5468" s="11" t="s">
        <v>21862</v>
      </c>
      <c r="D5468" s="14" t="s">
        <v>21863</v>
      </c>
    </row>
    <row r="5469" spans="1:4" ht="15" customHeight="1" x14ac:dyDescent="0.4">
      <c r="A5469" s="11" t="s">
        <v>21864</v>
      </c>
      <c r="B5469" s="11" t="s">
        <v>21865</v>
      </c>
      <c r="C5469" s="11" t="s">
        <v>21866</v>
      </c>
      <c r="D5469" s="14" t="s">
        <v>21867</v>
      </c>
    </row>
    <row r="5470" spans="1:4" ht="15" customHeight="1" x14ac:dyDescent="0.4">
      <c r="A5470" s="11" t="s">
        <v>21868</v>
      </c>
      <c r="B5470" s="11" t="s">
        <v>21869</v>
      </c>
      <c r="C5470" s="11" t="s">
        <v>21870</v>
      </c>
      <c r="D5470" s="14" t="s">
        <v>21871</v>
      </c>
    </row>
    <row r="5471" spans="1:4" ht="15" customHeight="1" x14ac:dyDescent="0.4">
      <c r="A5471" s="11" t="s">
        <v>21872</v>
      </c>
      <c r="B5471" s="11" t="s">
        <v>21873</v>
      </c>
      <c r="C5471" s="11" t="s">
        <v>21874</v>
      </c>
      <c r="D5471" s="14" t="s">
        <v>21875</v>
      </c>
    </row>
    <row r="5472" spans="1:4" ht="15" customHeight="1" x14ac:dyDescent="0.4">
      <c r="A5472" s="11" t="s">
        <v>21876</v>
      </c>
      <c r="B5472" s="11" t="s">
        <v>21877</v>
      </c>
      <c r="C5472" s="11" t="s">
        <v>21878</v>
      </c>
      <c r="D5472" s="14" t="s">
        <v>21879</v>
      </c>
    </row>
    <row r="5473" spans="1:4" ht="15" customHeight="1" x14ac:dyDescent="0.4">
      <c r="A5473" s="11" t="s">
        <v>21880</v>
      </c>
      <c r="B5473" s="11" t="s">
        <v>21881</v>
      </c>
      <c r="C5473" s="11" t="s">
        <v>21882</v>
      </c>
      <c r="D5473" s="14" t="s">
        <v>21883</v>
      </c>
    </row>
    <row r="5474" spans="1:4" ht="15" customHeight="1" x14ac:dyDescent="0.4">
      <c r="A5474" s="11" t="s">
        <v>21884</v>
      </c>
      <c r="B5474" s="11" t="s">
        <v>21885</v>
      </c>
      <c r="C5474" s="11" t="s">
        <v>21886</v>
      </c>
      <c r="D5474" s="14" t="s">
        <v>21887</v>
      </c>
    </row>
    <row r="5475" spans="1:4" ht="15" customHeight="1" x14ac:dyDescent="0.4">
      <c r="A5475" s="11" t="s">
        <v>21888</v>
      </c>
      <c r="B5475" s="11" t="s">
        <v>21889</v>
      </c>
      <c r="C5475" s="11" t="s">
        <v>21890</v>
      </c>
      <c r="D5475" s="14" t="s">
        <v>21891</v>
      </c>
    </row>
    <row r="5476" spans="1:4" ht="15" customHeight="1" x14ac:dyDescent="0.4">
      <c r="A5476" s="11" t="s">
        <v>21892</v>
      </c>
      <c r="B5476" s="11" t="s">
        <v>21893</v>
      </c>
      <c r="C5476" s="11" t="s">
        <v>21894</v>
      </c>
      <c r="D5476" s="14" t="s">
        <v>21895</v>
      </c>
    </row>
    <row r="5477" spans="1:4" ht="15" customHeight="1" x14ac:dyDescent="0.4">
      <c r="A5477" s="11" t="s">
        <v>21896</v>
      </c>
      <c r="B5477" s="11" t="s">
        <v>21897</v>
      </c>
      <c r="C5477" s="11" t="s">
        <v>21898</v>
      </c>
      <c r="D5477" s="14" t="s">
        <v>21899</v>
      </c>
    </row>
    <row r="5478" spans="1:4" ht="15" customHeight="1" x14ac:dyDescent="0.4">
      <c r="A5478" s="11" t="s">
        <v>21900</v>
      </c>
      <c r="B5478" s="11" t="s">
        <v>21901</v>
      </c>
      <c r="C5478" s="11" t="s">
        <v>21902</v>
      </c>
      <c r="D5478" s="14" t="s">
        <v>21903</v>
      </c>
    </row>
    <row r="5479" spans="1:4" ht="15" customHeight="1" x14ac:dyDescent="0.4">
      <c r="A5479" s="11" t="s">
        <v>21904</v>
      </c>
      <c r="B5479" s="11" t="s">
        <v>21905</v>
      </c>
      <c r="C5479" s="11" t="s">
        <v>21906</v>
      </c>
      <c r="D5479" s="14" t="s">
        <v>21907</v>
      </c>
    </row>
    <row r="5480" spans="1:4" ht="15" customHeight="1" x14ac:dyDescent="0.4">
      <c r="A5480" s="11" t="s">
        <v>21908</v>
      </c>
      <c r="B5480" s="11" t="s">
        <v>21909</v>
      </c>
      <c r="C5480" s="11" t="s">
        <v>21910</v>
      </c>
      <c r="D5480" s="14" t="s">
        <v>21911</v>
      </c>
    </row>
    <row r="5481" spans="1:4" ht="15" customHeight="1" x14ac:dyDescent="0.4">
      <c r="A5481" s="11" t="s">
        <v>21912</v>
      </c>
      <c r="B5481" s="11" t="s">
        <v>21913</v>
      </c>
      <c r="C5481" s="11" t="s">
        <v>21914</v>
      </c>
      <c r="D5481" s="14" t="s">
        <v>21915</v>
      </c>
    </row>
    <row r="5482" spans="1:4" ht="15" customHeight="1" x14ac:dyDescent="0.4">
      <c r="A5482" s="11" t="s">
        <v>21916</v>
      </c>
      <c r="B5482" s="11" t="s">
        <v>21917</v>
      </c>
      <c r="C5482" s="11" t="s">
        <v>21918</v>
      </c>
      <c r="D5482" s="14" t="s">
        <v>21919</v>
      </c>
    </row>
    <row r="5483" spans="1:4" ht="15" customHeight="1" x14ac:dyDescent="0.4">
      <c r="A5483" s="11" t="s">
        <v>21920</v>
      </c>
      <c r="B5483" s="11" t="s">
        <v>21921</v>
      </c>
      <c r="C5483" s="11" t="s">
        <v>21922</v>
      </c>
      <c r="D5483" s="14" t="s">
        <v>21923</v>
      </c>
    </row>
    <row r="5484" spans="1:4" ht="15" customHeight="1" x14ac:dyDescent="0.4">
      <c r="A5484" s="11" t="s">
        <v>21924</v>
      </c>
      <c r="B5484" s="11" t="s">
        <v>21925</v>
      </c>
      <c r="C5484" s="11" t="s">
        <v>21926</v>
      </c>
      <c r="D5484" s="14" t="s">
        <v>21927</v>
      </c>
    </row>
    <row r="5485" spans="1:4" ht="15" customHeight="1" x14ac:dyDescent="0.4">
      <c r="A5485" s="11" t="s">
        <v>21928</v>
      </c>
      <c r="B5485" s="11" t="s">
        <v>21929</v>
      </c>
      <c r="C5485" s="11" t="s">
        <v>21930</v>
      </c>
      <c r="D5485" s="14" t="s">
        <v>21931</v>
      </c>
    </row>
    <row r="5486" spans="1:4" ht="15" customHeight="1" x14ac:dyDescent="0.4">
      <c r="A5486" s="11" t="s">
        <v>21932</v>
      </c>
      <c r="B5486" s="11" t="s">
        <v>21933</v>
      </c>
      <c r="C5486" s="11" t="s">
        <v>21934</v>
      </c>
      <c r="D5486" s="14" t="s">
        <v>21935</v>
      </c>
    </row>
    <row r="5487" spans="1:4" ht="15" customHeight="1" x14ac:dyDescent="0.4">
      <c r="A5487" s="11" t="s">
        <v>21936</v>
      </c>
      <c r="B5487" s="11" t="s">
        <v>21937</v>
      </c>
      <c r="C5487" s="11" t="s">
        <v>21938</v>
      </c>
      <c r="D5487" s="14" t="s">
        <v>21939</v>
      </c>
    </row>
    <row r="5488" spans="1:4" ht="15" customHeight="1" x14ac:dyDescent="0.4">
      <c r="A5488" s="11" t="s">
        <v>21940</v>
      </c>
      <c r="B5488" s="11" t="s">
        <v>21941</v>
      </c>
      <c r="C5488" s="11" t="s">
        <v>21942</v>
      </c>
      <c r="D5488" s="14" t="s">
        <v>21943</v>
      </c>
    </row>
    <row r="5489" spans="1:4" ht="15" customHeight="1" x14ac:dyDescent="0.4">
      <c r="A5489" s="11" t="s">
        <v>21944</v>
      </c>
      <c r="B5489" s="11" t="s">
        <v>21945</v>
      </c>
      <c r="C5489" s="11" t="s">
        <v>21946</v>
      </c>
      <c r="D5489" s="14" t="s">
        <v>21947</v>
      </c>
    </row>
    <row r="5490" spans="1:4" ht="15" customHeight="1" x14ac:dyDescent="0.4">
      <c r="A5490" s="11" t="s">
        <v>21948</v>
      </c>
      <c r="B5490" s="11" t="s">
        <v>21949</v>
      </c>
      <c r="C5490" s="11" t="s">
        <v>21950</v>
      </c>
      <c r="D5490" s="14" t="s">
        <v>21951</v>
      </c>
    </row>
    <row r="5491" spans="1:4" ht="15" customHeight="1" x14ac:dyDescent="0.4">
      <c r="A5491" s="11" t="s">
        <v>21952</v>
      </c>
      <c r="B5491" s="11" t="s">
        <v>21953</v>
      </c>
      <c r="C5491" s="11" t="s">
        <v>21954</v>
      </c>
      <c r="D5491" s="14" t="s">
        <v>21955</v>
      </c>
    </row>
    <row r="5492" spans="1:4" ht="15" customHeight="1" x14ac:dyDescent="0.4">
      <c r="A5492" s="11" t="s">
        <v>21956</v>
      </c>
      <c r="B5492" s="11" t="s">
        <v>21957</v>
      </c>
      <c r="C5492" s="11" t="s">
        <v>21958</v>
      </c>
      <c r="D5492" s="14" t="s">
        <v>21959</v>
      </c>
    </row>
    <row r="5493" spans="1:4" ht="15" customHeight="1" x14ac:dyDescent="0.4">
      <c r="A5493" s="11" t="s">
        <v>21960</v>
      </c>
      <c r="B5493" s="11" t="s">
        <v>21961</v>
      </c>
      <c r="C5493" s="11" t="s">
        <v>21962</v>
      </c>
      <c r="D5493" s="14" t="s">
        <v>21963</v>
      </c>
    </row>
    <row r="5494" spans="1:4" ht="15" customHeight="1" x14ac:dyDescent="0.4">
      <c r="A5494" s="11" t="s">
        <v>21964</v>
      </c>
      <c r="B5494" s="11" t="s">
        <v>21965</v>
      </c>
      <c r="C5494" s="11" t="s">
        <v>21966</v>
      </c>
      <c r="D5494" s="14" t="s">
        <v>21967</v>
      </c>
    </row>
    <row r="5495" spans="1:4" ht="15" customHeight="1" x14ac:dyDescent="0.4">
      <c r="A5495" s="11" t="s">
        <v>21968</v>
      </c>
      <c r="B5495" s="11" t="s">
        <v>21969</v>
      </c>
      <c r="C5495" s="11" t="s">
        <v>21970</v>
      </c>
      <c r="D5495" s="14" t="s">
        <v>21971</v>
      </c>
    </row>
    <row r="5496" spans="1:4" ht="15" customHeight="1" x14ac:dyDescent="0.4">
      <c r="A5496" s="11" t="s">
        <v>21972</v>
      </c>
      <c r="B5496" s="11" t="s">
        <v>21973</v>
      </c>
      <c r="C5496" s="11" t="s">
        <v>21974</v>
      </c>
      <c r="D5496" s="14" t="s">
        <v>21975</v>
      </c>
    </row>
    <row r="5497" spans="1:4" ht="15" customHeight="1" x14ac:dyDescent="0.4">
      <c r="A5497" s="11" t="s">
        <v>21976</v>
      </c>
      <c r="B5497" s="11" t="s">
        <v>21977</v>
      </c>
      <c r="C5497" s="11" t="s">
        <v>21978</v>
      </c>
      <c r="D5497" s="14" t="s">
        <v>21979</v>
      </c>
    </row>
    <row r="5498" spans="1:4" ht="15" customHeight="1" x14ac:dyDescent="0.4">
      <c r="A5498" s="11" t="s">
        <v>21980</v>
      </c>
      <c r="B5498" s="11" t="s">
        <v>21981</v>
      </c>
      <c r="C5498" s="11" t="s">
        <v>21982</v>
      </c>
      <c r="D5498" s="14" t="s">
        <v>21983</v>
      </c>
    </row>
    <row r="5499" spans="1:4" ht="15" customHeight="1" x14ac:dyDescent="0.4">
      <c r="A5499" s="11" t="s">
        <v>21984</v>
      </c>
      <c r="B5499" s="11" t="s">
        <v>21985</v>
      </c>
      <c r="C5499" s="11" t="s">
        <v>21986</v>
      </c>
      <c r="D5499" s="14" t="s">
        <v>21987</v>
      </c>
    </row>
    <row r="5500" spans="1:4" ht="15" customHeight="1" x14ac:dyDescent="0.4">
      <c r="A5500" s="11" t="s">
        <v>21988</v>
      </c>
      <c r="B5500" s="11" t="s">
        <v>21989</v>
      </c>
      <c r="C5500" s="11" t="s">
        <v>21990</v>
      </c>
      <c r="D5500" s="14" t="s">
        <v>21991</v>
      </c>
    </row>
    <row r="5501" spans="1:4" ht="15" customHeight="1" x14ac:dyDescent="0.4">
      <c r="A5501" s="11" t="s">
        <v>21992</v>
      </c>
      <c r="B5501" s="11" t="s">
        <v>21993</v>
      </c>
      <c r="C5501" s="11" t="s">
        <v>21994</v>
      </c>
      <c r="D5501" s="14" t="s">
        <v>21995</v>
      </c>
    </row>
    <row r="5502" spans="1:4" ht="15" customHeight="1" x14ac:dyDescent="0.4">
      <c r="A5502" s="11" t="s">
        <v>21996</v>
      </c>
      <c r="B5502" s="11" t="s">
        <v>21997</v>
      </c>
      <c r="C5502" s="11" t="s">
        <v>21998</v>
      </c>
      <c r="D5502" s="14" t="s">
        <v>21999</v>
      </c>
    </row>
    <row r="5503" spans="1:4" ht="15" customHeight="1" x14ac:dyDescent="0.4">
      <c r="A5503" s="11" t="s">
        <v>22000</v>
      </c>
      <c r="B5503" s="11" t="s">
        <v>22001</v>
      </c>
      <c r="C5503" s="11" t="s">
        <v>22002</v>
      </c>
      <c r="D5503" s="14" t="s">
        <v>22003</v>
      </c>
    </row>
    <row r="5504" spans="1:4" ht="15" customHeight="1" x14ac:dyDescent="0.4">
      <c r="A5504" s="11" t="s">
        <v>22004</v>
      </c>
      <c r="B5504" s="11" t="s">
        <v>22005</v>
      </c>
      <c r="C5504" s="11" t="s">
        <v>22006</v>
      </c>
      <c r="D5504" s="14" t="s">
        <v>22007</v>
      </c>
    </row>
    <row r="5505" spans="1:4" ht="15" customHeight="1" x14ac:dyDescent="0.4">
      <c r="A5505" s="11" t="s">
        <v>22008</v>
      </c>
      <c r="B5505" s="11" t="s">
        <v>22009</v>
      </c>
      <c r="C5505" s="11" t="s">
        <v>22010</v>
      </c>
      <c r="D5505" s="14" t="s">
        <v>22011</v>
      </c>
    </row>
    <row r="5506" spans="1:4" ht="15" customHeight="1" x14ac:dyDescent="0.4">
      <c r="A5506" s="11" t="s">
        <v>22012</v>
      </c>
      <c r="B5506" s="11" t="s">
        <v>22013</v>
      </c>
      <c r="C5506" s="11" t="s">
        <v>22014</v>
      </c>
      <c r="D5506" s="14" t="s">
        <v>22015</v>
      </c>
    </row>
    <row r="5507" spans="1:4" ht="15" customHeight="1" x14ac:dyDescent="0.4">
      <c r="A5507" s="11" t="s">
        <v>22016</v>
      </c>
      <c r="B5507" s="11" t="s">
        <v>22017</v>
      </c>
      <c r="C5507" s="11" t="s">
        <v>22018</v>
      </c>
      <c r="D5507" s="14" t="s">
        <v>22019</v>
      </c>
    </row>
    <row r="5508" spans="1:4" ht="15" customHeight="1" x14ac:dyDescent="0.4">
      <c r="A5508" s="11" t="s">
        <v>22020</v>
      </c>
      <c r="B5508" s="11" t="s">
        <v>22021</v>
      </c>
      <c r="C5508" s="11" t="s">
        <v>22022</v>
      </c>
      <c r="D5508" s="14" t="s">
        <v>22023</v>
      </c>
    </row>
    <row r="5509" spans="1:4" ht="15" customHeight="1" x14ac:dyDescent="0.4">
      <c r="A5509" s="11" t="s">
        <v>22024</v>
      </c>
      <c r="B5509" s="11" t="s">
        <v>22025</v>
      </c>
      <c r="C5509" s="11" t="s">
        <v>22026</v>
      </c>
      <c r="D5509" s="14" t="s">
        <v>22027</v>
      </c>
    </row>
    <row r="5510" spans="1:4" ht="15" customHeight="1" x14ac:dyDescent="0.4">
      <c r="A5510" s="11" t="s">
        <v>22028</v>
      </c>
      <c r="B5510" s="11" t="s">
        <v>22029</v>
      </c>
      <c r="C5510" s="11" t="s">
        <v>22030</v>
      </c>
      <c r="D5510" s="14" t="s">
        <v>22031</v>
      </c>
    </row>
    <row r="5511" spans="1:4" ht="15" customHeight="1" x14ac:dyDescent="0.4">
      <c r="A5511" s="11" t="s">
        <v>22032</v>
      </c>
      <c r="B5511" s="11" t="s">
        <v>22033</v>
      </c>
      <c r="C5511" s="11" t="s">
        <v>22034</v>
      </c>
      <c r="D5511" s="14" t="s">
        <v>22035</v>
      </c>
    </row>
    <row r="5512" spans="1:4" ht="15" customHeight="1" x14ac:dyDescent="0.4">
      <c r="A5512" s="11" t="s">
        <v>22036</v>
      </c>
      <c r="B5512" s="11" t="s">
        <v>22037</v>
      </c>
      <c r="C5512" s="11" t="s">
        <v>22038</v>
      </c>
      <c r="D5512" s="14" t="s">
        <v>22039</v>
      </c>
    </row>
    <row r="5513" spans="1:4" ht="15" customHeight="1" x14ac:dyDescent="0.4">
      <c r="A5513" s="11" t="s">
        <v>22040</v>
      </c>
      <c r="B5513" s="11" t="s">
        <v>22041</v>
      </c>
      <c r="C5513" s="11" t="s">
        <v>22042</v>
      </c>
      <c r="D5513" s="14" t="s">
        <v>22043</v>
      </c>
    </row>
    <row r="5514" spans="1:4" ht="15" customHeight="1" x14ac:dyDescent="0.4">
      <c r="A5514" s="11" t="s">
        <v>22044</v>
      </c>
      <c r="B5514" s="11" t="s">
        <v>22045</v>
      </c>
      <c r="C5514" s="11" t="s">
        <v>22046</v>
      </c>
      <c r="D5514" s="14" t="s">
        <v>22047</v>
      </c>
    </row>
    <row r="5515" spans="1:4" ht="15" customHeight="1" x14ac:dyDescent="0.4">
      <c r="A5515" s="11" t="s">
        <v>22048</v>
      </c>
      <c r="B5515" s="11" t="s">
        <v>22049</v>
      </c>
      <c r="C5515" s="11" t="s">
        <v>22050</v>
      </c>
      <c r="D5515" s="14" t="s">
        <v>22051</v>
      </c>
    </row>
    <row r="5516" spans="1:4" ht="15" customHeight="1" x14ac:dyDescent="0.4">
      <c r="A5516" s="11" t="s">
        <v>22052</v>
      </c>
      <c r="B5516" s="11" t="s">
        <v>22053</v>
      </c>
      <c r="C5516" s="11" t="s">
        <v>22054</v>
      </c>
      <c r="D5516" s="14" t="s">
        <v>22055</v>
      </c>
    </row>
    <row r="5517" spans="1:4" ht="15" customHeight="1" x14ac:dyDescent="0.4">
      <c r="A5517" s="11" t="s">
        <v>22056</v>
      </c>
      <c r="B5517" s="11" t="s">
        <v>22057</v>
      </c>
      <c r="C5517" s="11" t="s">
        <v>22058</v>
      </c>
      <c r="D5517" s="14" t="s">
        <v>22059</v>
      </c>
    </row>
    <row r="5518" spans="1:4" ht="15" customHeight="1" x14ac:dyDescent="0.4">
      <c r="A5518" s="11" t="s">
        <v>22060</v>
      </c>
      <c r="B5518" s="11" t="s">
        <v>22061</v>
      </c>
      <c r="C5518" s="11" t="s">
        <v>22062</v>
      </c>
      <c r="D5518" s="14" t="s">
        <v>22063</v>
      </c>
    </row>
    <row r="5519" spans="1:4" ht="15" customHeight="1" x14ac:dyDescent="0.4">
      <c r="A5519" s="11" t="s">
        <v>22064</v>
      </c>
      <c r="B5519" s="11" t="s">
        <v>22065</v>
      </c>
      <c r="C5519" s="11" t="s">
        <v>22066</v>
      </c>
      <c r="D5519" s="14" t="s">
        <v>22067</v>
      </c>
    </row>
    <row r="5520" spans="1:4" ht="15" customHeight="1" x14ac:dyDescent="0.4">
      <c r="A5520" s="11" t="s">
        <v>22068</v>
      </c>
      <c r="B5520" s="11" t="s">
        <v>22069</v>
      </c>
      <c r="C5520" s="11" t="s">
        <v>22070</v>
      </c>
      <c r="D5520" s="14" t="s">
        <v>22071</v>
      </c>
    </row>
    <row r="5521" spans="1:4" ht="15" customHeight="1" x14ac:dyDescent="0.4">
      <c r="A5521" s="11" t="s">
        <v>22072</v>
      </c>
      <c r="B5521" s="11" t="s">
        <v>22073</v>
      </c>
      <c r="C5521" s="11" t="s">
        <v>22074</v>
      </c>
      <c r="D5521" s="14" t="s">
        <v>22075</v>
      </c>
    </row>
    <row r="5522" spans="1:4" ht="15" customHeight="1" x14ac:dyDescent="0.4">
      <c r="A5522" s="11" t="s">
        <v>22076</v>
      </c>
      <c r="B5522" s="11" t="s">
        <v>22077</v>
      </c>
      <c r="C5522" s="11" t="s">
        <v>22078</v>
      </c>
      <c r="D5522" s="14" t="s">
        <v>22079</v>
      </c>
    </row>
    <row r="5523" spans="1:4" ht="15" customHeight="1" x14ac:dyDescent="0.4">
      <c r="A5523" s="11" t="s">
        <v>22080</v>
      </c>
      <c r="B5523" s="11" t="s">
        <v>22081</v>
      </c>
      <c r="C5523" s="11" t="s">
        <v>22082</v>
      </c>
      <c r="D5523" s="14" t="s">
        <v>22083</v>
      </c>
    </row>
    <row r="5524" spans="1:4" ht="15" customHeight="1" x14ac:dyDescent="0.4">
      <c r="A5524" s="11" t="s">
        <v>22084</v>
      </c>
      <c r="B5524" s="11" t="s">
        <v>22085</v>
      </c>
      <c r="C5524" s="11" t="s">
        <v>22086</v>
      </c>
      <c r="D5524" s="14" t="s">
        <v>22087</v>
      </c>
    </row>
    <row r="5525" spans="1:4" ht="15" customHeight="1" x14ac:dyDescent="0.4">
      <c r="A5525" s="11" t="s">
        <v>22088</v>
      </c>
      <c r="B5525" s="11" t="s">
        <v>22089</v>
      </c>
      <c r="C5525" s="11" t="s">
        <v>22090</v>
      </c>
      <c r="D5525" s="14" t="s">
        <v>22091</v>
      </c>
    </row>
    <row r="5526" spans="1:4" ht="15" customHeight="1" x14ac:dyDescent="0.4">
      <c r="A5526" s="11" t="s">
        <v>22092</v>
      </c>
      <c r="B5526" s="11" t="s">
        <v>22093</v>
      </c>
      <c r="C5526" s="11" t="s">
        <v>22094</v>
      </c>
      <c r="D5526" s="14" t="s">
        <v>22095</v>
      </c>
    </row>
    <row r="5527" spans="1:4" ht="15" customHeight="1" x14ac:dyDescent="0.4">
      <c r="A5527" s="11" t="s">
        <v>22096</v>
      </c>
      <c r="B5527" s="11" t="s">
        <v>22097</v>
      </c>
      <c r="C5527" s="11" t="s">
        <v>22098</v>
      </c>
      <c r="D5527" s="14" t="s">
        <v>22099</v>
      </c>
    </row>
    <row r="5528" spans="1:4" ht="15" customHeight="1" x14ac:dyDescent="0.4">
      <c r="A5528" s="11" t="s">
        <v>22100</v>
      </c>
      <c r="B5528" s="11" t="s">
        <v>22101</v>
      </c>
      <c r="C5528" s="11" t="s">
        <v>22102</v>
      </c>
      <c r="D5528" s="14" t="s">
        <v>22103</v>
      </c>
    </row>
    <row r="5529" spans="1:4" ht="15" customHeight="1" x14ac:dyDescent="0.4">
      <c r="A5529" s="11" t="s">
        <v>22104</v>
      </c>
      <c r="B5529" s="11" t="s">
        <v>22105</v>
      </c>
      <c r="C5529" s="11" t="s">
        <v>22106</v>
      </c>
      <c r="D5529" s="14" t="s">
        <v>22107</v>
      </c>
    </row>
    <row r="5530" spans="1:4" ht="15" customHeight="1" x14ac:dyDescent="0.4">
      <c r="A5530" s="11" t="s">
        <v>22108</v>
      </c>
      <c r="B5530" s="11" t="s">
        <v>22109</v>
      </c>
      <c r="C5530" s="11" t="s">
        <v>22110</v>
      </c>
      <c r="D5530" s="14" t="s">
        <v>22111</v>
      </c>
    </row>
    <row r="5531" spans="1:4" ht="15" customHeight="1" x14ac:dyDescent="0.4">
      <c r="A5531" s="11" t="s">
        <v>22112</v>
      </c>
      <c r="B5531" s="11" t="s">
        <v>22113</v>
      </c>
      <c r="C5531" s="11" t="s">
        <v>22114</v>
      </c>
      <c r="D5531" s="14" t="s">
        <v>22115</v>
      </c>
    </row>
    <row r="5532" spans="1:4" ht="15" customHeight="1" x14ac:dyDescent="0.4">
      <c r="A5532" s="11" t="s">
        <v>22116</v>
      </c>
      <c r="B5532" s="11" t="s">
        <v>22117</v>
      </c>
      <c r="C5532" s="11" t="s">
        <v>22118</v>
      </c>
      <c r="D5532" s="14" t="s">
        <v>22119</v>
      </c>
    </row>
    <row r="5533" spans="1:4" ht="15" customHeight="1" x14ac:dyDescent="0.4">
      <c r="A5533" s="11" t="s">
        <v>22120</v>
      </c>
      <c r="B5533" s="11" t="s">
        <v>22121</v>
      </c>
      <c r="C5533" s="11" t="s">
        <v>22122</v>
      </c>
      <c r="D5533" s="14" t="s">
        <v>22123</v>
      </c>
    </row>
    <row r="5534" spans="1:4" ht="15" customHeight="1" x14ac:dyDescent="0.4">
      <c r="A5534" s="11" t="s">
        <v>22124</v>
      </c>
      <c r="B5534" s="11" t="s">
        <v>22125</v>
      </c>
      <c r="C5534" s="11" t="s">
        <v>22126</v>
      </c>
      <c r="D5534" s="14" t="s">
        <v>22127</v>
      </c>
    </row>
    <row r="5535" spans="1:4" ht="15" customHeight="1" x14ac:dyDescent="0.4">
      <c r="A5535" s="11" t="s">
        <v>22128</v>
      </c>
      <c r="B5535" s="11" t="s">
        <v>22129</v>
      </c>
      <c r="C5535" s="11" t="s">
        <v>22130</v>
      </c>
      <c r="D5535" s="14" t="s">
        <v>22131</v>
      </c>
    </row>
    <row r="5536" spans="1:4" ht="15" customHeight="1" x14ac:dyDescent="0.4">
      <c r="A5536" s="11" t="s">
        <v>22132</v>
      </c>
      <c r="B5536" s="11" t="s">
        <v>22133</v>
      </c>
      <c r="C5536" s="11" t="s">
        <v>22134</v>
      </c>
      <c r="D5536" s="14" t="s">
        <v>22135</v>
      </c>
    </row>
    <row r="5537" spans="1:4" ht="15" customHeight="1" x14ac:dyDescent="0.4">
      <c r="A5537" s="11" t="s">
        <v>22136</v>
      </c>
      <c r="B5537" s="11" t="s">
        <v>22137</v>
      </c>
      <c r="C5537" s="11" t="s">
        <v>22138</v>
      </c>
      <c r="D5537" s="14" t="s">
        <v>22139</v>
      </c>
    </row>
    <row r="5538" spans="1:4" ht="15" customHeight="1" x14ac:dyDescent="0.4">
      <c r="A5538" s="11" t="s">
        <v>22140</v>
      </c>
      <c r="B5538" s="11" t="s">
        <v>22141</v>
      </c>
      <c r="C5538" s="11" t="s">
        <v>22142</v>
      </c>
      <c r="D5538" s="14" t="s">
        <v>22143</v>
      </c>
    </row>
    <row r="5539" spans="1:4" ht="15" customHeight="1" x14ac:dyDescent="0.4">
      <c r="A5539" s="11" t="s">
        <v>22144</v>
      </c>
      <c r="B5539" s="11" t="s">
        <v>22145</v>
      </c>
      <c r="C5539" s="11" t="s">
        <v>22146</v>
      </c>
      <c r="D5539" s="14" t="s">
        <v>22147</v>
      </c>
    </row>
    <row r="5540" spans="1:4" ht="15" customHeight="1" x14ac:dyDescent="0.4">
      <c r="A5540" s="11" t="s">
        <v>22148</v>
      </c>
      <c r="B5540" s="11" t="s">
        <v>22149</v>
      </c>
      <c r="C5540" s="11" t="s">
        <v>22150</v>
      </c>
      <c r="D5540" s="14" t="s">
        <v>22151</v>
      </c>
    </row>
    <row r="5541" spans="1:4" ht="15" customHeight="1" x14ac:dyDescent="0.4">
      <c r="A5541" s="11" t="s">
        <v>22152</v>
      </c>
      <c r="B5541" s="11" t="s">
        <v>22153</v>
      </c>
      <c r="C5541" s="11" t="s">
        <v>22154</v>
      </c>
      <c r="D5541" s="14" t="s">
        <v>22151</v>
      </c>
    </row>
    <row r="5542" spans="1:4" ht="15" customHeight="1" x14ac:dyDescent="0.4">
      <c r="A5542" s="11" t="s">
        <v>22155</v>
      </c>
      <c r="B5542" s="11" t="s">
        <v>22156</v>
      </c>
      <c r="C5542" s="11" t="s">
        <v>22157</v>
      </c>
      <c r="D5542" s="14" t="s">
        <v>22158</v>
      </c>
    </row>
    <row r="5543" spans="1:4" ht="15" customHeight="1" x14ac:dyDescent="0.4">
      <c r="A5543" s="11" t="s">
        <v>22159</v>
      </c>
      <c r="B5543" s="11" t="s">
        <v>22160</v>
      </c>
      <c r="C5543" s="11" t="s">
        <v>22161</v>
      </c>
      <c r="D5543" s="14" t="s">
        <v>22162</v>
      </c>
    </row>
    <row r="5544" spans="1:4" ht="15" customHeight="1" x14ac:dyDescent="0.4">
      <c r="A5544" s="11" t="s">
        <v>22163</v>
      </c>
      <c r="B5544" s="11" t="s">
        <v>22164</v>
      </c>
      <c r="C5544" s="11" t="s">
        <v>22165</v>
      </c>
      <c r="D5544" s="14" t="s">
        <v>22166</v>
      </c>
    </row>
    <row r="5545" spans="1:4" ht="15" customHeight="1" x14ac:dyDescent="0.4">
      <c r="A5545" s="11" t="s">
        <v>22167</v>
      </c>
      <c r="B5545" s="11" t="s">
        <v>22168</v>
      </c>
      <c r="C5545" s="11" t="s">
        <v>22169</v>
      </c>
      <c r="D5545" s="14" t="s">
        <v>22170</v>
      </c>
    </row>
    <row r="5546" spans="1:4" ht="15" customHeight="1" x14ac:dyDescent="0.4">
      <c r="A5546" s="11" t="s">
        <v>22171</v>
      </c>
      <c r="B5546" s="11" t="s">
        <v>22172</v>
      </c>
      <c r="C5546" s="11" t="s">
        <v>22173</v>
      </c>
      <c r="D5546" s="14" t="s">
        <v>22174</v>
      </c>
    </row>
    <row r="5547" spans="1:4" ht="15" customHeight="1" x14ac:dyDescent="0.4">
      <c r="A5547" s="11" t="s">
        <v>22175</v>
      </c>
      <c r="B5547" s="11" t="s">
        <v>22176</v>
      </c>
      <c r="C5547" s="11" t="s">
        <v>22177</v>
      </c>
      <c r="D5547" s="14" t="s">
        <v>22178</v>
      </c>
    </row>
    <row r="5548" spans="1:4" ht="15" customHeight="1" x14ac:dyDescent="0.4">
      <c r="A5548" s="11" t="s">
        <v>22179</v>
      </c>
      <c r="B5548" s="11" t="s">
        <v>22180</v>
      </c>
      <c r="C5548" s="11" t="s">
        <v>22181</v>
      </c>
      <c r="D5548" s="14" t="s">
        <v>22182</v>
      </c>
    </row>
    <row r="5549" spans="1:4" ht="15" customHeight="1" x14ac:dyDescent="0.4">
      <c r="A5549" s="11" t="s">
        <v>22183</v>
      </c>
      <c r="B5549" s="11" t="s">
        <v>22184</v>
      </c>
      <c r="C5549" s="11" t="s">
        <v>22185</v>
      </c>
      <c r="D5549" s="14" t="s">
        <v>22186</v>
      </c>
    </row>
    <row r="5550" spans="1:4" ht="15" customHeight="1" x14ac:dyDescent="0.4">
      <c r="A5550" s="11" t="s">
        <v>22187</v>
      </c>
      <c r="B5550" s="11" t="s">
        <v>22188</v>
      </c>
      <c r="C5550" s="11" t="s">
        <v>22189</v>
      </c>
      <c r="D5550" s="14" t="s">
        <v>22190</v>
      </c>
    </row>
    <row r="5551" spans="1:4" ht="15" customHeight="1" x14ac:dyDescent="0.4">
      <c r="A5551" s="11" t="s">
        <v>22191</v>
      </c>
      <c r="B5551" s="11" t="s">
        <v>22192</v>
      </c>
      <c r="C5551" s="11" t="s">
        <v>22193</v>
      </c>
      <c r="D5551" s="14" t="s">
        <v>22194</v>
      </c>
    </row>
    <row r="5552" spans="1:4" ht="15" customHeight="1" x14ac:dyDescent="0.4">
      <c r="A5552" s="11" t="s">
        <v>22195</v>
      </c>
      <c r="B5552" s="11" t="s">
        <v>22196</v>
      </c>
      <c r="C5552" s="11" t="s">
        <v>22197</v>
      </c>
      <c r="D5552" s="14" t="s">
        <v>22198</v>
      </c>
    </row>
    <row r="5553" spans="1:4" ht="15" customHeight="1" x14ac:dyDescent="0.4">
      <c r="A5553" s="11" t="s">
        <v>22199</v>
      </c>
      <c r="B5553" s="11" t="s">
        <v>22200</v>
      </c>
      <c r="C5553" s="11" t="s">
        <v>22201</v>
      </c>
      <c r="D5553" s="14" t="s">
        <v>22202</v>
      </c>
    </row>
    <row r="5554" spans="1:4" ht="15" customHeight="1" x14ac:dyDescent="0.4">
      <c r="A5554" s="11" t="s">
        <v>22203</v>
      </c>
      <c r="B5554" s="11" t="s">
        <v>22204</v>
      </c>
      <c r="C5554" s="11" t="s">
        <v>22205</v>
      </c>
      <c r="D5554" s="14" t="s">
        <v>22206</v>
      </c>
    </row>
    <row r="5555" spans="1:4" ht="15" customHeight="1" x14ac:dyDescent="0.4">
      <c r="A5555" s="11" t="s">
        <v>22207</v>
      </c>
      <c r="B5555" s="11" t="s">
        <v>22208</v>
      </c>
      <c r="C5555" s="11" t="s">
        <v>22209</v>
      </c>
      <c r="D5555" s="14" t="s">
        <v>22210</v>
      </c>
    </row>
    <row r="5556" spans="1:4" ht="15" customHeight="1" x14ac:dyDescent="0.4">
      <c r="A5556" s="11" t="s">
        <v>22211</v>
      </c>
      <c r="B5556" s="11" t="s">
        <v>22212</v>
      </c>
      <c r="C5556" s="11" t="s">
        <v>22213</v>
      </c>
      <c r="D5556" s="14" t="s">
        <v>22214</v>
      </c>
    </row>
    <row r="5557" spans="1:4" ht="15" customHeight="1" x14ac:dyDescent="0.4">
      <c r="A5557" s="11" t="s">
        <v>22215</v>
      </c>
      <c r="B5557" s="11" t="s">
        <v>22216</v>
      </c>
      <c r="C5557" s="11" t="s">
        <v>22217</v>
      </c>
      <c r="D5557" s="14" t="s">
        <v>22218</v>
      </c>
    </row>
    <row r="5558" spans="1:4" ht="15" customHeight="1" x14ac:dyDescent="0.4">
      <c r="A5558" s="11" t="s">
        <v>22219</v>
      </c>
      <c r="B5558" s="11" t="s">
        <v>22220</v>
      </c>
      <c r="C5558" s="11" t="s">
        <v>22221</v>
      </c>
      <c r="D5558" s="14" t="s">
        <v>22222</v>
      </c>
    </row>
    <row r="5559" spans="1:4" ht="15" customHeight="1" x14ac:dyDescent="0.4">
      <c r="A5559" s="11" t="s">
        <v>22223</v>
      </c>
      <c r="B5559" s="11" t="s">
        <v>22224</v>
      </c>
      <c r="C5559" s="11" t="s">
        <v>22225</v>
      </c>
      <c r="D5559" s="14" t="s">
        <v>22226</v>
      </c>
    </row>
    <row r="5560" spans="1:4" ht="15" customHeight="1" x14ac:dyDescent="0.4">
      <c r="A5560" s="11" t="s">
        <v>22227</v>
      </c>
      <c r="B5560" s="11" t="s">
        <v>22228</v>
      </c>
      <c r="C5560" s="11" t="s">
        <v>22229</v>
      </c>
      <c r="D5560" s="14" t="s">
        <v>22230</v>
      </c>
    </row>
    <row r="5561" spans="1:4" ht="15" customHeight="1" x14ac:dyDescent="0.4">
      <c r="A5561" s="11" t="s">
        <v>22231</v>
      </c>
      <c r="B5561" s="11" t="s">
        <v>22232</v>
      </c>
      <c r="C5561" s="11" t="s">
        <v>22233</v>
      </c>
      <c r="D5561" s="14" t="s">
        <v>22234</v>
      </c>
    </row>
    <row r="5562" spans="1:4" ht="15" customHeight="1" x14ac:dyDescent="0.4">
      <c r="A5562" s="11" t="s">
        <v>22235</v>
      </c>
      <c r="B5562" s="11" t="s">
        <v>22236</v>
      </c>
      <c r="C5562" s="11" t="s">
        <v>22237</v>
      </c>
      <c r="D5562" s="14" t="s">
        <v>22238</v>
      </c>
    </row>
    <row r="5563" spans="1:4" ht="15" customHeight="1" x14ac:dyDescent="0.4">
      <c r="A5563" s="11" t="s">
        <v>22239</v>
      </c>
      <c r="B5563" s="11" t="s">
        <v>22240</v>
      </c>
      <c r="C5563" s="11" t="s">
        <v>22241</v>
      </c>
      <c r="D5563" s="14" t="s">
        <v>22242</v>
      </c>
    </row>
    <row r="5564" spans="1:4" ht="15" customHeight="1" x14ac:dyDescent="0.4">
      <c r="A5564" s="11" t="s">
        <v>22243</v>
      </c>
      <c r="B5564" s="11" t="s">
        <v>22244</v>
      </c>
      <c r="C5564" s="11" t="s">
        <v>22245</v>
      </c>
      <c r="D5564" s="14" t="s">
        <v>22246</v>
      </c>
    </row>
    <row r="5565" spans="1:4" ht="15" customHeight="1" x14ac:dyDescent="0.4">
      <c r="A5565" s="11" t="s">
        <v>22247</v>
      </c>
      <c r="B5565" s="11" t="s">
        <v>22248</v>
      </c>
      <c r="C5565" s="11" t="s">
        <v>22249</v>
      </c>
      <c r="D5565" s="14" t="s">
        <v>22250</v>
      </c>
    </row>
    <row r="5566" spans="1:4" ht="15" customHeight="1" x14ac:dyDescent="0.4">
      <c r="A5566" s="11" t="s">
        <v>22251</v>
      </c>
      <c r="B5566" s="11" t="s">
        <v>22252</v>
      </c>
      <c r="C5566" s="11" t="s">
        <v>22253</v>
      </c>
      <c r="D5566" s="14" t="s">
        <v>22254</v>
      </c>
    </row>
    <row r="5567" spans="1:4" ht="15" customHeight="1" x14ac:dyDescent="0.4">
      <c r="A5567" s="11" t="s">
        <v>22255</v>
      </c>
      <c r="B5567" s="11" t="s">
        <v>22256</v>
      </c>
      <c r="C5567" s="11" t="s">
        <v>22257</v>
      </c>
      <c r="D5567" s="14" t="s">
        <v>22258</v>
      </c>
    </row>
    <row r="5568" spans="1:4" ht="15" customHeight="1" x14ac:dyDescent="0.4">
      <c r="A5568" s="11" t="s">
        <v>22259</v>
      </c>
      <c r="B5568" s="11" t="s">
        <v>22260</v>
      </c>
      <c r="C5568" s="11" t="s">
        <v>22261</v>
      </c>
      <c r="D5568" s="14" t="s">
        <v>22262</v>
      </c>
    </row>
    <row r="5569" spans="1:4" ht="15" customHeight="1" x14ac:dyDescent="0.4">
      <c r="A5569" s="11" t="s">
        <v>22263</v>
      </c>
      <c r="B5569" s="11" t="s">
        <v>22264</v>
      </c>
      <c r="C5569" s="11" t="s">
        <v>22265</v>
      </c>
      <c r="D5569" s="14" t="s">
        <v>22266</v>
      </c>
    </row>
    <row r="5570" spans="1:4" ht="15" customHeight="1" x14ac:dyDescent="0.4">
      <c r="A5570" s="11" t="s">
        <v>22267</v>
      </c>
      <c r="B5570" s="11" t="s">
        <v>22268</v>
      </c>
      <c r="C5570" s="11" t="s">
        <v>22269</v>
      </c>
      <c r="D5570" s="14" t="s">
        <v>22270</v>
      </c>
    </row>
    <row r="5571" spans="1:4" ht="15" customHeight="1" x14ac:dyDescent="0.4">
      <c r="A5571" s="11" t="s">
        <v>22271</v>
      </c>
      <c r="B5571" s="11" t="s">
        <v>22272</v>
      </c>
      <c r="C5571" s="11" t="s">
        <v>22273</v>
      </c>
      <c r="D5571" s="14" t="s">
        <v>22274</v>
      </c>
    </row>
    <row r="5572" spans="1:4" ht="15" customHeight="1" x14ac:dyDescent="0.4">
      <c r="A5572" s="11" t="s">
        <v>22275</v>
      </c>
      <c r="B5572" s="11" t="s">
        <v>22276</v>
      </c>
      <c r="C5572" s="11" t="s">
        <v>22277</v>
      </c>
      <c r="D5572" s="14" t="s">
        <v>22278</v>
      </c>
    </row>
    <row r="5573" spans="1:4" ht="15" customHeight="1" x14ac:dyDescent="0.4">
      <c r="A5573" s="11" t="s">
        <v>22279</v>
      </c>
      <c r="B5573" s="11" t="s">
        <v>22280</v>
      </c>
      <c r="C5573" s="11" t="s">
        <v>22281</v>
      </c>
      <c r="D5573" s="14" t="s">
        <v>22282</v>
      </c>
    </row>
    <row r="5574" spans="1:4" ht="15" customHeight="1" x14ac:dyDescent="0.4">
      <c r="A5574" s="11" t="s">
        <v>22283</v>
      </c>
      <c r="B5574" s="11" t="s">
        <v>22284</v>
      </c>
      <c r="C5574" s="11" t="s">
        <v>22285</v>
      </c>
      <c r="D5574" s="14" t="s">
        <v>22286</v>
      </c>
    </row>
    <row r="5575" spans="1:4" ht="15" customHeight="1" x14ac:dyDescent="0.4">
      <c r="A5575" s="11" t="s">
        <v>22287</v>
      </c>
      <c r="B5575" s="11" t="s">
        <v>22288</v>
      </c>
      <c r="C5575" s="11" t="s">
        <v>22289</v>
      </c>
      <c r="D5575" s="14" t="s">
        <v>22290</v>
      </c>
    </row>
    <row r="5576" spans="1:4" ht="15" customHeight="1" x14ac:dyDescent="0.4">
      <c r="A5576" s="11" t="s">
        <v>22291</v>
      </c>
      <c r="B5576" s="11" t="s">
        <v>22292</v>
      </c>
      <c r="C5576" s="11" t="s">
        <v>22293</v>
      </c>
      <c r="D5576" s="14" t="s">
        <v>22294</v>
      </c>
    </row>
    <row r="5577" spans="1:4" ht="15" customHeight="1" x14ac:dyDescent="0.4">
      <c r="A5577" s="11" t="s">
        <v>22295</v>
      </c>
      <c r="B5577" s="11" t="s">
        <v>22296</v>
      </c>
      <c r="C5577" s="11" t="s">
        <v>22297</v>
      </c>
      <c r="D5577" s="14" t="s">
        <v>22298</v>
      </c>
    </row>
    <row r="5578" spans="1:4" ht="15" customHeight="1" x14ac:dyDescent="0.4">
      <c r="A5578" s="11" t="s">
        <v>22299</v>
      </c>
      <c r="B5578" s="11" t="s">
        <v>22300</v>
      </c>
      <c r="C5578" s="11" t="s">
        <v>22301</v>
      </c>
      <c r="D5578" s="14" t="s">
        <v>22302</v>
      </c>
    </row>
    <row r="5579" spans="1:4" ht="15" customHeight="1" x14ac:dyDescent="0.4">
      <c r="A5579" s="11" t="s">
        <v>22303</v>
      </c>
      <c r="B5579" s="11" t="s">
        <v>22304</v>
      </c>
      <c r="C5579" s="11" t="s">
        <v>22305</v>
      </c>
      <c r="D5579" s="14" t="s">
        <v>22306</v>
      </c>
    </row>
    <row r="5580" spans="1:4" ht="15" customHeight="1" x14ac:dyDescent="0.4">
      <c r="A5580" s="11" t="s">
        <v>22307</v>
      </c>
      <c r="B5580" s="11" t="s">
        <v>22308</v>
      </c>
      <c r="C5580" s="11" t="s">
        <v>22309</v>
      </c>
      <c r="D5580" s="14" t="s">
        <v>22310</v>
      </c>
    </row>
    <row r="5581" spans="1:4" ht="15" customHeight="1" x14ac:dyDescent="0.4">
      <c r="A5581" s="11" t="s">
        <v>22311</v>
      </c>
      <c r="B5581" s="11" t="s">
        <v>22312</v>
      </c>
      <c r="C5581" s="11" t="s">
        <v>22313</v>
      </c>
      <c r="D5581" s="14" t="s">
        <v>22314</v>
      </c>
    </row>
    <row r="5582" spans="1:4" ht="15" customHeight="1" x14ac:dyDescent="0.4">
      <c r="A5582" s="11" t="s">
        <v>22315</v>
      </c>
      <c r="B5582" s="11" t="s">
        <v>22316</v>
      </c>
      <c r="C5582" s="11" t="s">
        <v>22317</v>
      </c>
      <c r="D5582" s="14" t="s">
        <v>22318</v>
      </c>
    </row>
    <row r="5583" spans="1:4" ht="15" customHeight="1" x14ac:dyDescent="0.4">
      <c r="A5583" s="11" t="s">
        <v>22319</v>
      </c>
      <c r="B5583" s="11" t="s">
        <v>22320</v>
      </c>
      <c r="C5583" s="11" t="s">
        <v>22321</v>
      </c>
      <c r="D5583" s="14" t="s">
        <v>22322</v>
      </c>
    </row>
    <row r="5584" spans="1:4" ht="15" customHeight="1" x14ac:dyDescent="0.4">
      <c r="A5584" s="11" t="s">
        <v>22323</v>
      </c>
      <c r="B5584" s="11" t="s">
        <v>22324</v>
      </c>
      <c r="C5584" s="11" t="s">
        <v>22325</v>
      </c>
      <c r="D5584" s="14" t="s">
        <v>22326</v>
      </c>
    </row>
    <row r="5585" spans="1:4" ht="15" customHeight="1" x14ac:dyDescent="0.4">
      <c r="A5585" s="11" t="s">
        <v>22327</v>
      </c>
      <c r="B5585" s="11" t="s">
        <v>22328</v>
      </c>
      <c r="C5585" s="11" t="s">
        <v>22329</v>
      </c>
      <c r="D5585" s="14" t="s">
        <v>22326</v>
      </c>
    </row>
    <row r="5586" spans="1:4" ht="15" customHeight="1" x14ac:dyDescent="0.4">
      <c r="A5586" s="11" t="s">
        <v>22330</v>
      </c>
      <c r="B5586" s="11" t="s">
        <v>22331</v>
      </c>
      <c r="C5586" s="11" t="s">
        <v>22332</v>
      </c>
      <c r="D5586" s="14" t="s">
        <v>22326</v>
      </c>
    </row>
    <row r="5587" spans="1:4" ht="15" customHeight="1" x14ac:dyDescent="0.4">
      <c r="A5587" s="11" t="s">
        <v>22333</v>
      </c>
      <c r="B5587" s="11" t="s">
        <v>22334</v>
      </c>
      <c r="C5587" s="11" t="s">
        <v>22335</v>
      </c>
      <c r="D5587" s="14" t="s">
        <v>22326</v>
      </c>
    </row>
    <row r="5588" spans="1:4" ht="15" customHeight="1" x14ac:dyDescent="0.4">
      <c r="A5588" s="11" t="s">
        <v>22336</v>
      </c>
      <c r="B5588" s="11" t="s">
        <v>22337</v>
      </c>
      <c r="C5588" s="11" t="s">
        <v>22338</v>
      </c>
      <c r="D5588" s="14" t="s">
        <v>22339</v>
      </c>
    </row>
    <row r="5589" spans="1:4" ht="15" customHeight="1" x14ac:dyDescent="0.4">
      <c r="A5589" s="11" t="s">
        <v>22340</v>
      </c>
      <c r="B5589" s="11" t="s">
        <v>22341</v>
      </c>
      <c r="C5589" s="11" t="s">
        <v>22342</v>
      </c>
      <c r="D5589" s="14" t="s">
        <v>22339</v>
      </c>
    </row>
    <row r="5590" spans="1:4" ht="15" customHeight="1" x14ac:dyDescent="0.4">
      <c r="A5590" s="11" t="s">
        <v>22343</v>
      </c>
      <c r="B5590" s="11" t="s">
        <v>22344</v>
      </c>
      <c r="C5590" s="11" t="s">
        <v>22345</v>
      </c>
      <c r="D5590" s="14" t="s">
        <v>22346</v>
      </c>
    </row>
    <row r="5591" spans="1:4" ht="15" customHeight="1" x14ac:dyDescent="0.4">
      <c r="A5591" s="11" t="s">
        <v>22347</v>
      </c>
      <c r="B5591" s="11" t="s">
        <v>22348</v>
      </c>
      <c r="C5591" s="11" t="s">
        <v>22349</v>
      </c>
      <c r="D5591" s="14" t="s">
        <v>22350</v>
      </c>
    </row>
    <row r="5592" spans="1:4" ht="15" customHeight="1" x14ac:dyDescent="0.4">
      <c r="A5592" s="11" t="s">
        <v>22351</v>
      </c>
      <c r="B5592" s="11" t="s">
        <v>22352</v>
      </c>
      <c r="C5592" s="11" t="s">
        <v>22353</v>
      </c>
      <c r="D5592" s="14" t="s">
        <v>22354</v>
      </c>
    </row>
    <row r="5593" spans="1:4" ht="15" customHeight="1" x14ac:dyDescent="0.4">
      <c r="A5593" s="11" t="s">
        <v>22355</v>
      </c>
      <c r="B5593" s="11" t="s">
        <v>22356</v>
      </c>
      <c r="C5593" s="11" t="s">
        <v>22357</v>
      </c>
      <c r="D5593" s="14" t="s">
        <v>22358</v>
      </c>
    </row>
    <row r="5594" spans="1:4" ht="15" customHeight="1" x14ac:dyDescent="0.4">
      <c r="A5594" s="11" t="s">
        <v>22359</v>
      </c>
      <c r="B5594" s="11" t="s">
        <v>22360</v>
      </c>
      <c r="C5594" s="11" t="s">
        <v>22361</v>
      </c>
      <c r="D5594" s="14" t="s">
        <v>22362</v>
      </c>
    </row>
    <row r="5595" spans="1:4" ht="15" customHeight="1" x14ac:dyDescent="0.4">
      <c r="A5595" s="11" t="s">
        <v>22363</v>
      </c>
      <c r="B5595" s="11" t="s">
        <v>22364</v>
      </c>
      <c r="C5595" s="11" t="s">
        <v>22365</v>
      </c>
      <c r="D5595" s="14" t="s">
        <v>22362</v>
      </c>
    </row>
    <row r="5596" spans="1:4" ht="15" customHeight="1" x14ac:dyDescent="0.4">
      <c r="A5596" s="11" t="s">
        <v>22366</v>
      </c>
      <c r="B5596" s="11" t="s">
        <v>22367</v>
      </c>
      <c r="C5596" s="11" t="s">
        <v>22368</v>
      </c>
      <c r="D5596" s="14" t="s">
        <v>22369</v>
      </c>
    </row>
    <row r="5597" spans="1:4" ht="15" customHeight="1" x14ac:dyDescent="0.4">
      <c r="A5597" s="11" t="s">
        <v>22370</v>
      </c>
      <c r="B5597" s="11" t="s">
        <v>22371</v>
      </c>
      <c r="C5597" s="11" t="s">
        <v>22372</v>
      </c>
      <c r="D5597" s="14" t="s">
        <v>22369</v>
      </c>
    </row>
    <row r="5598" spans="1:4" ht="15" customHeight="1" x14ac:dyDescent="0.4">
      <c r="A5598" s="11" t="s">
        <v>22373</v>
      </c>
      <c r="B5598" s="11" t="s">
        <v>22374</v>
      </c>
      <c r="C5598" s="11" t="s">
        <v>22375</v>
      </c>
      <c r="D5598" s="14" t="s">
        <v>22376</v>
      </c>
    </row>
    <row r="5599" spans="1:4" ht="15" customHeight="1" x14ac:dyDescent="0.4">
      <c r="A5599" s="11" t="s">
        <v>22377</v>
      </c>
      <c r="B5599" s="11" t="s">
        <v>22378</v>
      </c>
      <c r="C5599" s="11" t="s">
        <v>22379</v>
      </c>
      <c r="D5599" s="14" t="s">
        <v>22380</v>
      </c>
    </row>
    <row r="5600" spans="1:4" ht="15" customHeight="1" x14ac:dyDescent="0.4">
      <c r="A5600" s="11" t="s">
        <v>22381</v>
      </c>
      <c r="B5600" s="11" t="s">
        <v>22382</v>
      </c>
      <c r="C5600" s="11" t="s">
        <v>22383</v>
      </c>
      <c r="D5600" s="14" t="s">
        <v>22384</v>
      </c>
    </row>
    <row r="5601" spans="1:4" ht="15" customHeight="1" x14ac:dyDescent="0.4">
      <c r="A5601" s="11" t="s">
        <v>22385</v>
      </c>
      <c r="B5601" s="11" t="s">
        <v>22386</v>
      </c>
      <c r="C5601" s="11" t="s">
        <v>22387</v>
      </c>
      <c r="D5601" s="14" t="s">
        <v>22388</v>
      </c>
    </row>
    <row r="5602" spans="1:4" ht="15" customHeight="1" x14ac:dyDescent="0.4">
      <c r="A5602" s="11" t="s">
        <v>22389</v>
      </c>
      <c r="B5602" s="11" t="s">
        <v>22390</v>
      </c>
      <c r="C5602" s="11" t="s">
        <v>22391</v>
      </c>
      <c r="D5602" s="14" t="s">
        <v>22392</v>
      </c>
    </row>
    <row r="5603" spans="1:4" ht="15" customHeight="1" x14ac:dyDescent="0.4">
      <c r="A5603" s="11" t="s">
        <v>22393</v>
      </c>
      <c r="B5603" s="11" t="s">
        <v>22394</v>
      </c>
      <c r="C5603" s="11" t="s">
        <v>22395</v>
      </c>
      <c r="D5603" s="14" t="s">
        <v>22396</v>
      </c>
    </row>
    <row r="5604" spans="1:4" ht="15" customHeight="1" x14ac:dyDescent="0.4">
      <c r="A5604" s="11" t="s">
        <v>22397</v>
      </c>
      <c r="B5604" s="11" t="s">
        <v>22398</v>
      </c>
      <c r="C5604" s="11" t="s">
        <v>22399</v>
      </c>
      <c r="D5604" s="14" t="s">
        <v>22400</v>
      </c>
    </row>
    <row r="5605" spans="1:4" ht="15" customHeight="1" x14ac:dyDescent="0.4">
      <c r="A5605" s="11" t="s">
        <v>22401</v>
      </c>
      <c r="B5605" s="11" t="s">
        <v>22402</v>
      </c>
      <c r="C5605" s="11" t="s">
        <v>22403</v>
      </c>
      <c r="D5605" s="14" t="s">
        <v>22404</v>
      </c>
    </row>
    <row r="5606" spans="1:4" ht="15" customHeight="1" x14ac:dyDescent="0.4">
      <c r="A5606" s="11" t="s">
        <v>22405</v>
      </c>
      <c r="B5606" s="11" t="s">
        <v>22406</v>
      </c>
      <c r="C5606" s="11" t="s">
        <v>22407</v>
      </c>
      <c r="D5606" s="14" t="s">
        <v>22408</v>
      </c>
    </row>
    <row r="5607" spans="1:4" ht="15" customHeight="1" x14ac:dyDescent="0.4">
      <c r="A5607" s="11" t="s">
        <v>22409</v>
      </c>
      <c r="B5607" s="11" t="s">
        <v>22410</v>
      </c>
      <c r="C5607" s="11" t="s">
        <v>22411</v>
      </c>
      <c r="D5607" s="14" t="s">
        <v>22408</v>
      </c>
    </row>
    <row r="5608" spans="1:4" ht="15" customHeight="1" x14ac:dyDescent="0.4">
      <c r="A5608" s="11" t="s">
        <v>22412</v>
      </c>
      <c r="B5608" s="11" t="s">
        <v>22413</v>
      </c>
      <c r="C5608" s="11" t="s">
        <v>22414</v>
      </c>
      <c r="D5608" s="14" t="s">
        <v>22415</v>
      </c>
    </row>
    <row r="5609" spans="1:4" ht="15" customHeight="1" x14ac:dyDescent="0.4">
      <c r="A5609" s="11" t="s">
        <v>22416</v>
      </c>
      <c r="B5609" s="11" t="s">
        <v>22417</v>
      </c>
      <c r="C5609" s="11" t="s">
        <v>22418</v>
      </c>
      <c r="D5609" s="14" t="s">
        <v>22419</v>
      </c>
    </row>
    <row r="5610" spans="1:4" ht="15" customHeight="1" x14ac:dyDescent="0.4">
      <c r="A5610" s="11" t="s">
        <v>22420</v>
      </c>
      <c r="B5610" s="11" t="s">
        <v>22421</v>
      </c>
      <c r="C5610" s="11" t="s">
        <v>22422</v>
      </c>
      <c r="D5610" s="14" t="s">
        <v>22423</v>
      </c>
    </row>
    <row r="5611" spans="1:4" ht="15" customHeight="1" x14ac:dyDescent="0.4">
      <c r="A5611" s="11" t="s">
        <v>22424</v>
      </c>
      <c r="B5611" s="11" t="s">
        <v>22425</v>
      </c>
      <c r="C5611" s="11" t="s">
        <v>22426</v>
      </c>
      <c r="D5611" s="14" t="s">
        <v>22427</v>
      </c>
    </row>
    <row r="5612" spans="1:4" ht="15" customHeight="1" x14ac:dyDescent="0.4">
      <c r="A5612" s="11" t="s">
        <v>22428</v>
      </c>
      <c r="B5612" s="11" t="s">
        <v>22429</v>
      </c>
      <c r="C5612" s="11" t="s">
        <v>22430</v>
      </c>
      <c r="D5612" s="14" t="s">
        <v>22431</v>
      </c>
    </row>
    <row r="5613" spans="1:4" ht="15" customHeight="1" x14ac:dyDescent="0.4">
      <c r="A5613" s="11" t="s">
        <v>22432</v>
      </c>
      <c r="B5613" s="11" t="s">
        <v>22433</v>
      </c>
      <c r="C5613" s="11" t="s">
        <v>22434</v>
      </c>
      <c r="D5613" s="14" t="s">
        <v>22435</v>
      </c>
    </row>
    <row r="5614" spans="1:4" ht="15" customHeight="1" x14ac:dyDescent="0.4">
      <c r="A5614" s="11" t="s">
        <v>22436</v>
      </c>
      <c r="B5614" s="11" t="s">
        <v>22437</v>
      </c>
      <c r="C5614" s="11" t="s">
        <v>22438</v>
      </c>
      <c r="D5614" s="14" t="s">
        <v>22439</v>
      </c>
    </row>
    <row r="5615" spans="1:4" ht="15" customHeight="1" x14ac:dyDescent="0.4">
      <c r="A5615" s="11" t="s">
        <v>22440</v>
      </c>
      <c r="B5615" s="11" t="s">
        <v>22441</v>
      </c>
      <c r="C5615" s="11" t="s">
        <v>22442</v>
      </c>
      <c r="D5615" s="14" t="s">
        <v>22443</v>
      </c>
    </row>
    <row r="5616" spans="1:4" ht="15" customHeight="1" x14ac:dyDescent="0.4">
      <c r="A5616" s="11" t="s">
        <v>22444</v>
      </c>
      <c r="B5616" s="11" t="s">
        <v>22445</v>
      </c>
      <c r="C5616" s="11" t="s">
        <v>22446</v>
      </c>
      <c r="D5616" s="14" t="s">
        <v>22447</v>
      </c>
    </row>
    <row r="5617" spans="1:4" ht="15" customHeight="1" x14ac:dyDescent="0.4">
      <c r="A5617" s="11" t="s">
        <v>22448</v>
      </c>
      <c r="B5617" s="11" t="s">
        <v>22449</v>
      </c>
      <c r="C5617" s="11" t="s">
        <v>22450</v>
      </c>
      <c r="D5617" s="14" t="s">
        <v>22451</v>
      </c>
    </row>
    <row r="5618" spans="1:4" ht="15" customHeight="1" x14ac:dyDescent="0.4">
      <c r="A5618" s="11" t="s">
        <v>22452</v>
      </c>
      <c r="B5618" s="11" t="s">
        <v>22453</v>
      </c>
      <c r="C5618" s="11" t="s">
        <v>22454</v>
      </c>
      <c r="D5618" s="14" t="s">
        <v>22455</v>
      </c>
    </row>
    <row r="5619" spans="1:4" ht="15" customHeight="1" x14ac:dyDescent="0.4">
      <c r="A5619" s="11" t="s">
        <v>22456</v>
      </c>
      <c r="B5619" s="11" t="s">
        <v>22457</v>
      </c>
      <c r="C5619" s="11" t="s">
        <v>22458</v>
      </c>
      <c r="D5619" s="14" t="s">
        <v>22459</v>
      </c>
    </row>
    <row r="5620" spans="1:4" ht="15" customHeight="1" x14ac:dyDescent="0.4">
      <c r="A5620" s="11" t="s">
        <v>22460</v>
      </c>
      <c r="B5620" s="11" t="s">
        <v>22461</v>
      </c>
      <c r="C5620" s="11" t="s">
        <v>22462</v>
      </c>
      <c r="D5620" s="14" t="s">
        <v>22463</v>
      </c>
    </row>
    <row r="5621" spans="1:4" ht="15" customHeight="1" x14ac:dyDescent="0.4">
      <c r="A5621" s="11" t="s">
        <v>22464</v>
      </c>
      <c r="B5621" s="11" t="s">
        <v>22465</v>
      </c>
      <c r="C5621" s="11" t="s">
        <v>22466</v>
      </c>
      <c r="D5621" s="14" t="s">
        <v>22467</v>
      </c>
    </row>
    <row r="5622" spans="1:4" ht="15" customHeight="1" x14ac:dyDescent="0.4">
      <c r="A5622" s="11" t="s">
        <v>22468</v>
      </c>
      <c r="B5622" s="11" t="s">
        <v>22469</v>
      </c>
      <c r="C5622" s="11" t="s">
        <v>22470</v>
      </c>
      <c r="D5622" s="14" t="s">
        <v>22471</v>
      </c>
    </row>
    <row r="5623" spans="1:4" ht="15" customHeight="1" x14ac:dyDescent="0.4">
      <c r="A5623" s="11" t="s">
        <v>22472</v>
      </c>
      <c r="B5623" s="11" t="s">
        <v>22473</v>
      </c>
      <c r="C5623" s="11" t="s">
        <v>22474</v>
      </c>
      <c r="D5623" s="14" t="s">
        <v>22475</v>
      </c>
    </row>
    <row r="5624" spans="1:4" ht="15" customHeight="1" x14ac:dyDescent="0.4">
      <c r="A5624" s="11" t="s">
        <v>22476</v>
      </c>
      <c r="B5624" s="11" t="s">
        <v>22477</v>
      </c>
      <c r="C5624" s="11" t="s">
        <v>22478</v>
      </c>
      <c r="D5624" s="14" t="s">
        <v>22479</v>
      </c>
    </row>
    <row r="5625" spans="1:4" ht="15" customHeight="1" x14ac:dyDescent="0.4">
      <c r="A5625" s="11" t="s">
        <v>22480</v>
      </c>
      <c r="B5625" s="11" t="s">
        <v>22481</v>
      </c>
      <c r="C5625" s="11" t="s">
        <v>22482</v>
      </c>
      <c r="D5625" s="14" t="s">
        <v>22483</v>
      </c>
    </row>
    <row r="5626" spans="1:4" ht="15" customHeight="1" x14ac:dyDescent="0.4">
      <c r="A5626" s="11" t="s">
        <v>22484</v>
      </c>
      <c r="B5626" s="11" t="s">
        <v>22485</v>
      </c>
      <c r="C5626" s="11" t="s">
        <v>22486</v>
      </c>
      <c r="D5626" s="14" t="s">
        <v>22487</v>
      </c>
    </row>
    <row r="5627" spans="1:4" ht="15" customHeight="1" x14ac:dyDescent="0.4">
      <c r="A5627" s="11" t="s">
        <v>22488</v>
      </c>
      <c r="B5627" s="11" t="s">
        <v>22489</v>
      </c>
      <c r="C5627" s="11" t="s">
        <v>22490</v>
      </c>
      <c r="D5627" s="14" t="s">
        <v>22491</v>
      </c>
    </row>
    <row r="5628" spans="1:4" ht="15" customHeight="1" x14ac:dyDescent="0.4">
      <c r="A5628" s="11" t="s">
        <v>22492</v>
      </c>
      <c r="B5628" s="11" t="s">
        <v>22493</v>
      </c>
      <c r="C5628" s="11" t="s">
        <v>22494</v>
      </c>
      <c r="D5628" s="14" t="s">
        <v>22495</v>
      </c>
    </row>
    <row r="5629" spans="1:4" ht="15" customHeight="1" x14ac:dyDescent="0.4">
      <c r="A5629" s="11" t="s">
        <v>22496</v>
      </c>
      <c r="B5629" s="11" t="s">
        <v>22497</v>
      </c>
      <c r="C5629" s="11" t="s">
        <v>22498</v>
      </c>
      <c r="D5629" s="14" t="s">
        <v>22499</v>
      </c>
    </row>
    <row r="5630" spans="1:4" ht="15" customHeight="1" x14ac:dyDescent="0.4">
      <c r="A5630" s="11" t="s">
        <v>22500</v>
      </c>
      <c r="B5630" s="11" t="s">
        <v>22501</v>
      </c>
      <c r="C5630" s="11" t="s">
        <v>22502</v>
      </c>
      <c r="D5630" s="14" t="s">
        <v>22503</v>
      </c>
    </row>
    <row r="5631" spans="1:4" ht="15" customHeight="1" x14ac:dyDescent="0.4">
      <c r="A5631" s="11" t="s">
        <v>22504</v>
      </c>
      <c r="B5631" s="11" t="s">
        <v>22505</v>
      </c>
      <c r="C5631" s="11" t="s">
        <v>22506</v>
      </c>
      <c r="D5631" s="14" t="s">
        <v>22507</v>
      </c>
    </row>
    <row r="5632" spans="1:4" ht="15" customHeight="1" x14ac:dyDescent="0.4">
      <c r="A5632" s="11" t="s">
        <v>22508</v>
      </c>
      <c r="B5632" s="11" t="s">
        <v>22509</v>
      </c>
      <c r="C5632" s="11" t="s">
        <v>22510</v>
      </c>
      <c r="D5632" s="14" t="s">
        <v>22511</v>
      </c>
    </row>
    <row r="5633" spans="1:4" ht="15" customHeight="1" x14ac:dyDescent="0.4">
      <c r="A5633" s="11" t="s">
        <v>22512</v>
      </c>
      <c r="B5633" s="11" t="s">
        <v>22513</v>
      </c>
      <c r="C5633" s="11" t="s">
        <v>22514</v>
      </c>
      <c r="D5633" s="14" t="s">
        <v>22515</v>
      </c>
    </row>
    <row r="5634" spans="1:4" ht="15" customHeight="1" x14ac:dyDescent="0.4">
      <c r="A5634" s="11" t="s">
        <v>22516</v>
      </c>
      <c r="B5634" s="11" t="s">
        <v>22517</v>
      </c>
      <c r="C5634" s="11" t="s">
        <v>22518</v>
      </c>
      <c r="D5634" s="14" t="s">
        <v>22519</v>
      </c>
    </row>
    <row r="5635" spans="1:4" ht="15" customHeight="1" x14ac:dyDescent="0.4">
      <c r="A5635" s="11" t="s">
        <v>22520</v>
      </c>
      <c r="B5635" s="11" t="s">
        <v>22521</v>
      </c>
      <c r="C5635" s="11" t="s">
        <v>22522</v>
      </c>
      <c r="D5635" s="14" t="s">
        <v>22523</v>
      </c>
    </row>
    <row r="5636" spans="1:4" ht="15" customHeight="1" x14ac:dyDescent="0.4">
      <c r="A5636" s="11" t="s">
        <v>22524</v>
      </c>
      <c r="B5636" s="11" t="s">
        <v>22525</v>
      </c>
      <c r="C5636" s="11" t="s">
        <v>22526</v>
      </c>
      <c r="D5636" s="14" t="s">
        <v>22527</v>
      </c>
    </row>
    <row r="5637" spans="1:4" ht="15" customHeight="1" x14ac:dyDescent="0.4">
      <c r="A5637" s="11" t="s">
        <v>22528</v>
      </c>
      <c r="B5637" s="11" t="s">
        <v>22529</v>
      </c>
      <c r="C5637" s="11" t="s">
        <v>22530</v>
      </c>
      <c r="D5637" s="14" t="s">
        <v>22531</v>
      </c>
    </row>
    <row r="5638" spans="1:4" ht="15" customHeight="1" x14ac:dyDescent="0.4">
      <c r="A5638" s="11" t="s">
        <v>22532</v>
      </c>
      <c r="B5638" s="11" t="s">
        <v>22533</v>
      </c>
      <c r="C5638" s="11" t="s">
        <v>22534</v>
      </c>
      <c r="D5638" s="14" t="s">
        <v>22535</v>
      </c>
    </row>
    <row r="5639" spans="1:4" ht="15" customHeight="1" x14ac:dyDescent="0.4">
      <c r="A5639" s="11" t="s">
        <v>22536</v>
      </c>
      <c r="B5639" s="11" t="s">
        <v>22537</v>
      </c>
      <c r="C5639" s="11" t="s">
        <v>22538</v>
      </c>
      <c r="D5639" s="14" t="s">
        <v>22539</v>
      </c>
    </row>
    <row r="5640" spans="1:4" ht="15" customHeight="1" x14ac:dyDescent="0.4">
      <c r="A5640" s="11" t="s">
        <v>22540</v>
      </c>
      <c r="B5640" s="11" t="s">
        <v>22541</v>
      </c>
      <c r="C5640" s="11" t="s">
        <v>22542</v>
      </c>
      <c r="D5640" s="14" t="s">
        <v>22543</v>
      </c>
    </row>
    <row r="5641" spans="1:4" ht="15" customHeight="1" x14ac:dyDescent="0.4">
      <c r="A5641" s="11" t="s">
        <v>22544</v>
      </c>
      <c r="B5641" s="11" t="s">
        <v>22545</v>
      </c>
      <c r="C5641" s="11" t="s">
        <v>22546</v>
      </c>
      <c r="D5641" s="14" t="s">
        <v>22547</v>
      </c>
    </row>
    <row r="5642" spans="1:4" ht="15" customHeight="1" x14ac:dyDescent="0.4">
      <c r="A5642" s="11" t="s">
        <v>22548</v>
      </c>
      <c r="B5642" s="11" t="s">
        <v>22549</v>
      </c>
      <c r="C5642" s="11" t="s">
        <v>22550</v>
      </c>
      <c r="D5642" s="14" t="s">
        <v>22551</v>
      </c>
    </row>
    <row r="5643" spans="1:4" ht="15" customHeight="1" x14ac:dyDescent="0.4">
      <c r="A5643" s="11" t="s">
        <v>22552</v>
      </c>
      <c r="B5643" s="11" t="s">
        <v>22553</v>
      </c>
      <c r="C5643" s="11" t="s">
        <v>22554</v>
      </c>
      <c r="D5643" s="14" t="s">
        <v>22555</v>
      </c>
    </row>
    <row r="5644" spans="1:4" ht="15" customHeight="1" x14ac:dyDescent="0.4">
      <c r="A5644" s="11" t="s">
        <v>22556</v>
      </c>
      <c r="B5644" s="11" t="s">
        <v>22557</v>
      </c>
      <c r="C5644" s="11" t="s">
        <v>22558</v>
      </c>
      <c r="D5644" s="14" t="s">
        <v>22559</v>
      </c>
    </row>
    <row r="5645" spans="1:4" ht="15" customHeight="1" x14ac:dyDescent="0.4">
      <c r="A5645" s="11" t="s">
        <v>22560</v>
      </c>
      <c r="B5645" s="11" t="s">
        <v>22561</v>
      </c>
      <c r="C5645" s="11" t="s">
        <v>22562</v>
      </c>
      <c r="D5645" s="14" t="s">
        <v>22563</v>
      </c>
    </row>
    <row r="5646" spans="1:4" ht="15" customHeight="1" x14ac:dyDescent="0.4">
      <c r="A5646" s="11" t="s">
        <v>22564</v>
      </c>
      <c r="B5646" s="11" t="s">
        <v>22565</v>
      </c>
      <c r="C5646" s="11" t="s">
        <v>22566</v>
      </c>
      <c r="D5646" s="14" t="s">
        <v>22567</v>
      </c>
    </row>
    <row r="5647" spans="1:4" ht="15" customHeight="1" x14ac:dyDescent="0.4">
      <c r="A5647" s="11" t="s">
        <v>22568</v>
      </c>
      <c r="B5647" s="11" t="s">
        <v>22569</v>
      </c>
      <c r="C5647" s="11" t="s">
        <v>22570</v>
      </c>
      <c r="D5647" s="14" t="s">
        <v>22571</v>
      </c>
    </row>
    <row r="5648" spans="1:4" ht="15" customHeight="1" x14ac:dyDescent="0.4">
      <c r="A5648" s="11" t="s">
        <v>22572</v>
      </c>
      <c r="B5648" s="11" t="s">
        <v>22573</v>
      </c>
      <c r="C5648" s="11" t="s">
        <v>22574</v>
      </c>
      <c r="D5648" s="14" t="s">
        <v>22575</v>
      </c>
    </row>
    <row r="5649" spans="1:4" ht="15" customHeight="1" x14ac:dyDescent="0.4">
      <c r="A5649" s="11" t="s">
        <v>22576</v>
      </c>
      <c r="B5649" s="11" t="s">
        <v>22577</v>
      </c>
      <c r="C5649" s="11" t="s">
        <v>22578</v>
      </c>
      <c r="D5649" s="14" t="s">
        <v>22579</v>
      </c>
    </row>
    <row r="5650" spans="1:4" ht="15" customHeight="1" x14ac:dyDescent="0.4">
      <c r="A5650" s="11" t="s">
        <v>22580</v>
      </c>
      <c r="B5650" s="11" t="s">
        <v>22581</v>
      </c>
      <c r="C5650" s="11" t="s">
        <v>22582</v>
      </c>
      <c r="D5650" s="14" t="s">
        <v>22583</v>
      </c>
    </row>
    <row r="5651" spans="1:4" ht="15" customHeight="1" x14ac:dyDescent="0.4">
      <c r="A5651" s="11" t="s">
        <v>22584</v>
      </c>
      <c r="B5651" s="11" t="s">
        <v>22585</v>
      </c>
      <c r="C5651" s="11" t="s">
        <v>22586</v>
      </c>
      <c r="D5651" s="14" t="s">
        <v>22587</v>
      </c>
    </row>
    <row r="5652" spans="1:4" ht="15" customHeight="1" x14ac:dyDescent="0.4">
      <c r="A5652" s="11" t="s">
        <v>22588</v>
      </c>
      <c r="B5652" s="11" t="s">
        <v>22589</v>
      </c>
      <c r="C5652" s="11" t="s">
        <v>22590</v>
      </c>
      <c r="D5652" s="14" t="s">
        <v>22591</v>
      </c>
    </row>
    <row r="5653" spans="1:4" ht="15" customHeight="1" x14ac:dyDescent="0.4">
      <c r="A5653" s="11" t="s">
        <v>22592</v>
      </c>
      <c r="B5653" s="11" t="s">
        <v>22593</v>
      </c>
      <c r="C5653" s="11" t="s">
        <v>22594</v>
      </c>
      <c r="D5653" s="14" t="s">
        <v>22595</v>
      </c>
    </row>
    <row r="5654" spans="1:4" ht="15" customHeight="1" x14ac:dyDescent="0.4">
      <c r="A5654" s="11" t="s">
        <v>22596</v>
      </c>
      <c r="B5654" s="11" t="s">
        <v>22597</v>
      </c>
      <c r="C5654" s="11" t="s">
        <v>22598</v>
      </c>
      <c r="D5654" s="14" t="s">
        <v>22599</v>
      </c>
    </row>
    <row r="5655" spans="1:4" ht="15" customHeight="1" x14ac:dyDescent="0.4">
      <c r="A5655" s="11" t="s">
        <v>22600</v>
      </c>
      <c r="B5655" s="11" t="s">
        <v>22601</v>
      </c>
      <c r="C5655" s="11" t="s">
        <v>22602</v>
      </c>
      <c r="D5655" s="14" t="s">
        <v>22603</v>
      </c>
    </row>
    <row r="5656" spans="1:4" ht="15" customHeight="1" x14ac:dyDescent="0.4">
      <c r="A5656" s="11" t="s">
        <v>22604</v>
      </c>
      <c r="B5656" s="11" t="s">
        <v>22605</v>
      </c>
      <c r="C5656" s="11" t="s">
        <v>22606</v>
      </c>
      <c r="D5656" s="14" t="s">
        <v>22607</v>
      </c>
    </row>
    <row r="5657" spans="1:4" ht="15" customHeight="1" x14ac:dyDescent="0.4">
      <c r="A5657" s="11" t="s">
        <v>22608</v>
      </c>
      <c r="B5657" s="11" t="s">
        <v>22609</v>
      </c>
      <c r="C5657" s="11" t="s">
        <v>22610</v>
      </c>
      <c r="D5657" s="14" t="s">
        <v>22611</v>
      </c>
    </row>
    <row r="5658" spans="1:4" ht="15" customHeight="1" x14ac:dyDescent="0.4">
      <c r="A5658" s="11" t="s">
        <v>22612</v>
      </c>
      <c r="B5658" s="11" t="s">
        <v>22613</v>
      </c>
      <c r="C5658" s="11" t="s">
        <v>22614</v>
      </c>
      <c r="D5658" s="14" t="s">
        <v>22615</v>
      </c>
    </row>
    <row r="5659" spans="1:4" ht="15" customHeight="1" x14ac:dyDescent="0.4">
      <c r="A5659" s="11" t="s">
        <v>22616</v>
      </c>
      <c r="B5659" s="11" t="s">
        <v>22617</v>
      </c>
      <c r="C5659" s="11" t="s">
        <v>22618</v>
      </c>
      <c r="D5659" s="14" t="s">
        <v>22619</v>
      </c>
    </row>
    <row r="5660" spans="1:4" ht="15" customHeight="1" x14ac:dyDescent="0.4">
      <c r="A5660" s="11" t="s">
        <v>22620</v>
      </c>
      <c r="B5660" s="11" t="s">
        <v>22621</v>
      </c>
      <c r="C5660" s="11" t="s">
        <v>22622</v>
      </c>
      <c r="D5660" s="14" t="s">
        <v>22623</v>
      </c>
    </row>
    <row r="5661" spans="1:4" ht="15" customHeight="1" x14ac:dyDescent="0.4">
      <c r="A5661" s="11" t="s">
        <v>22624</v>
      </c>
      <c r="B5661" s="11" t="s">
        <v>22625</v>
      </c>
      <c r="C5661" s="11" t="s">
        <v>22626</v>
      </c>
      <c r="D5661" s="14" t="s">
        <v>22627</v>
      </c>
    </row>
    <row r="5662" spans="1:4" ht="15" customHeight="1" x14ac:dyDescent="0.4">
      <c r="A5662" s="11" t="s">
        <v>22628</v>
      </c>
      <c r="B5662" s="11" t="s">
        <v>22629</v>
      </c>
      <c r="C5662" s="11" t="s">
        <v>22630</v>
      </c>
      <c r="D5662" s="14" t="s">
        <v>22631</v>
      </c>
    </row>
    <row r="5663" spans="1:4" ht="15" customHeight="1" x14ac:dyDescent="0.4">
      <c r="A5663" s="11" t="s">
        <v>22632</v>
      </c>
      <c r="B5663" s="11" t="s">
        <v>22633</v>
      </c>
      <c r="C5663" s="11" t="s">
        <v>22634</v>
      </c>
      <c r="D5663" s="14" t="s">
        <v>22635</v>
      </c>
    </row>
    <row r="5664" spans="1:4" ht="15" customHeight="1" x14ac:dyDescent="0.4">
      <c r="A5664" s="11" t="s">
        <v>22636</v>
      </c>
      <c r="B5664" s="11" t="s">
        <v>22637</v>
      </c>
      <c r="C5664" s="11" t="s">
        <v>22638</v>
      </c>
      <c r="D5664" s="14" t="s">
        <v>22639</v>
      </c>
    </row>
    <row r="5665" spans="1:4" ht="15" customHeight="1" x14ac:dyDescent="0.4">
      <c r="A5665" s="11" t="s">
        <v>22640</v>
      </c>
      <c r="B5665" s="11" t="s">
        <v>22641</v>
      </c>
      <c r="C5665" s="11" t="s">
        <v>22642</v>
      </c>
      <c r="D5665" s="14" t="s">
        <v>22643</v>
      </c>
    </row>
    <row r="5666" spans="1:4" ht="15" customHeight="1" x14ac:dyDescent="0.4">
      <c r="A5666" s="11" t="s">
        <v>22644</v>
      </c>
      <c r="B5666" s="11" t="s">
        <v>22645</v>
      </c>
      <c r="C5666" s="11" t="s">
        <v>22646</v>
      </c>
      <c r="D5666" s="14" t="s">
        <v>22647</v>
      </c>
    </row>
    <row r="5667" spans="1:4" ht="15" customHeight="1" x14ac:dyDescent="0.4">
      <c r="A5667" s="11" t="s">
        <v>22648</v>
      </c>
      <c r="B5667" s="11" t="s">
        <v>22649</v>
      </c>
      <c r="C5667" s="11" t="s">
        <v>22650</v>
      </c>
      <c r="D5667" s="14" t="s">
        <v>22651</v>
      </c>
    </row>
    <row r="5668" spans="1:4" ht="15" customHeight="1" x14ac:dyDescent="0.4">
      <c r="A5668" s="11" t="s">
        <v>22652</v>
      </c>
      <c r="B5668" s="11" t="s">
        <v>22653</v>
      </c>
      <c r="C5668" s="11" t="s">
        <v>22654</v>
      </c>
      <c r="D5668" s="14" t="s">
        <v>22655</v>
      </c>
    </row>
    <row r="5669" spans="1:4" ht="15" customHeight="1" x14ac:dyDescent="0.4">
      <c r="A5669" s="11" t="s">
        <v>22656</v>
      </c>
      <c r="B5669" s="11" t="s">
        <v>22657</v>
      </c>
      <c r="C5669" s="11" t="s">
        <v>22658</v>
      </c>
      <c r="D5669" s="14" t="s">
        <v>22659</v>
      </c>
    </row>
    <row r="5670" spans="1:4" ht="15" customHeight="1" x14ac:dyDescent="0.4">
      <c r="A5670" s="11" t="s">
        <v>22660</v>
      </c>
      <c r="B5670" s="11" t="s">
        <v>22661</v>
      </c>
      <c r="C5670" s="11" t="s">
        <v>22662</v>
      </c>
      <c r="D5670" s="14" t="s">
        <v>22663</v>
      </c>
    </row>
    <row r="5671" spans="1:4" ht="15" customHeight="1" x14ac:dyDescent="0.4">
      <c r="A5671" s="11" t="s">
        <v>22664</v>
      </c>
      <c r="B5671" s="11" t="s">
        <v>22665</v>
      </c>
      <c r="C5671" s="11" t="s">
        <v>22666</v>
      </c>
      <c r="D5671" s="14" t="s">
        <v>22667</v>
      </c>
    </row>
    <row r="5672" spans="1:4" ht="15" customHeight="1" x14ac:dyDescent="0.4">
      <c r="A5672" s="11" t="s">
        <v>22668</v>
      </c>
      <c r="B5672" s="11" t="s">
        <v>22669</v>
      </c>
      <c r="C5672" s="11" t="s">
        <v>22670</v>
      </c>
      <c r="D5672" s="14" t="s">
        <v>22671</v>
      </c>
    </row>
    <row r="5673" spans="1:4" ht="15" customHeight="1" x14ac:dyDescent="0.4">
      <c r="A5673" s="11" t="s">
        <v>22672</v>
      </c>
      <c r="B5673" s="11" t="s">
        <v>22673</v>
      </c>
      <c r="C5673" s="11" t="s">
        <v>22674</v>
      </c>
      <c r="D5673" s="14" t="s">
        <v>22675</v>
      </c>
    </row>
    <row r="5674" spans="1:4" ht="15" customHeight="1" x14ac:dyDescent="0.4">
      <c r="A5674" s="11" t="s">
        <v>22676</v>
      </c>
      <c r="B5674" s="11" t="s">
        <v>22677</v>
      </c>
      <c r="C5674" s="11" t="s">
        <v>22678</v>
      </c>
      <c r="D5674" s="14" t="s">
        <v>22679</v>
      </c>
    </row>
    <row r="5675" spans="1:4" ht="15" customHeight="1" x14ac:dyDescent="0.4">
      <c r="A5675" s="11" t="s">
        <v>22680</v>
      </c>
      <c r="B5675" s="11" t="s">
        <v>22681</v>
      </c>
      <c r="C5675" s="11" t="s">
        <v>22682</v>
      </c>
      <c r="D5675" s="14" t="s">
        <v>22683</v>
      </c>
    </row>
    <row r="5676" spans="1:4" ht="15" customHeight="1" x14ac:dyDescent="0.4">
      <c r="A5676" s="11" t="s">
        <v>22684</v>
      </c>
      <c r="B5676" s="11" t="s">
        <v>22685</v>
      </c>
      <c r="C5676" s="11" t="s">
        <v>22686</v>
      </c>
      <c r="D5676" s="14" t="s">
        <v>22687</v>
      </c>
    </row>
    <row r="5677" spans="1:4" ht="15" customHeight="1" x14ac:dyDescent="0.4">
      <c r="A5677" s="11" t="s">
        <v>22688</v>
      </c>
      <c r="B5677" s="11" t="s">
        <v>22689</v>
      </c>
      <c r="C5677" s="11" t="s">
        <v>22690</v>
      </c>
      <c r="D5677" s="14" t="s">
        <v>22691</v>
      </c>
    </row>
    <row r="5678" spans="1:4" ht="15" customHeight="1" x14ac:dyDescent="0.4">
      <c r="A5678" s="11" t="s">
        <v>22692</v>
      </c>
      <c r="B5678" s="11" t="s">
        <v>22693</v>
      </c>
      <c r="C5678" s="11" t="s">
        <v>22694</v>
      </c>
      <c r="D5678" s="14" t="s">
        <v>22695</v>
      </c>
    </row>
    <row r="5679" spans="1:4" ht="15" customHeight="1" x14ac:dyDescent="0.4">
      <c r="A5679" s="11" t="s">
        <v>22696</v>
      </c>
      <c r="B5679" s="11" t="s">
        <v>22697</v>
      </c>
      <c r="C5679" s="11" t="s">
        <v>22698</v>
      </c>
      <c r="D5679" s="14" t="s">
        <v>22699</v>
      </c>
    </row>
    <row r="5680" spans="1:4" ht="15" customHeight="1" x14ac:dyDescent="0.4">
      <c r="A5680" s="11" t="s">
        <v>22700</v>
      </c>
      <c r="B5680" s="11" t="s">
        <v>22701</v>
      </c>
      <c r="C5680" s="11" t="s">
        <v>22702</v>
      </c>
      <c r="D5680" s="14" t="s">
        <v>22703</v>
      </c>
    </row>
    <row r="5681" spans="1:4" ht="15" customHeight="1" x14ac:dyDescent="0.4">
      <c r="A5681" s="11" t="s">
        <v>22704</v>
      </c>
      <c r="B5681" s="11" t="s">
        <v>22705</v>
      </c>
      <c r="C5681" s="11" t="s">
        <v>22706</v>
      </c>
      <c r="D5681" s="14" t="s">
        <v>22707</v>
      </c>
    </row>
    <row r="5682" spans="1:4" ht="15" customHeight="1" x14ac:dyDescent="0.4">
      <c r="A5682" s="11" t="s">
        <v>22708</v>
      </c>
      <c r="B5682" s="11" t="s">
        <v>22709</v>
      </c>
      <c r="C5682" s="11" t="s">
        <v>22710</v>
      </c>
      <c r="D5682" s="14" t="s">
        <v>22707</v>
      </c>
    </row>
    <row r="5683" spans="1:4" ht="15" customHeight="1" x14ac:dyDescent="0.4">
      <c r="A5683" s="11" t="s">
        <v>22711</v>
      </c>
      <c r="B5683" s="11" t="s">
        <v>22712</v>
      </c>
      <c r="C5683" s="11" t="s">
        <v>22713</v>
      </c>
      <c r="D5683" s="14" t="s">
        <v>22714</v>
      </c>
    </row>
    <row r="5684" spans="1:4" ht="15" customHeight="1" x14ac:dyDescent="0.4">
      <c r="A5684" s="11" t="s">
        <v>22715</v>
      </c>
      <c r="B5684" s="11" t="s">
        <v>22716</v>
      </c>
      <c r="C5684" s="11" t="s">
        <v>22717</v>
      </c>
      <c r="D5684" s="14" t="s">
        <v>22718</v>
      </c>
    </row>
    <row r="5685" spans="1:4" ht="15" customHeight="1" x14ac:dyDescent="0.4">
      <c r="A5685" s="11" t="s">
        <v>22719</v>
      </c>
      <c r="B5685" s="11" t="s">
        <v>22720</v>
      </c>
      <c r="C5685" s="11" t="s">
        <v>22721</v>
      </c>
      <c r="D5685" s="14" t="s">
        <v>22722</v>
      </c>
    </row>
    <row r="5686" spans="1:4" ht="15" customHeight="1" x14ac:dyDescent="0.4">
      <c r="A5686" s="11" t="s">
        <v>22723</v>
      </c>
      <c r="B5686" s="11" t="s">
        <v>22724</v>
      </c>
      <c r="C5686" s="11" t="s">
        <v>22725</v>
      </c>
      <c r="D5686" s="14" t="s">
        <v>22726</v>
      </c>
    </row>
    <row r="5687" spans="1:4" ht="15" customHeight="1" x14ac:dyDescent="0.4">
      <c r="A5687" s="11" t="s">
        <v>22727</v>
      </c>
      <c r="B5687" s="11" t="s">
        <v>22728</v>
      </c>
      <c r="C5687" s="11" t="s">
        <v>22729</v>
      </c>
      <c r="D5687" s="14" t="s">
        <v>22730</v>
      </c>
    </row>
    <row r="5688" spans="1:4" ht="15" customHeight="1" x14ac:dyDescent="0.4">
      <c r="A5688" s="11" t="s">
        <v>22731</v>
      </c>
      <c r="B5688" s="11" t="s">
        <v>22732</v>
      </c>
      <c r="C5688" s="11" t="s">
        <v>22733</v>
      </c>
      <c r="D5688" s="14" t="s">
        <v>22734</v>
      </c>
    </row>
    <row r="5689" spans="1:4" ht="15" customHeight="1" x14ac:dyDescent="0.4">
      <c r="A5689" s="11" t="s">
        <v>22735</v>
      </c>
      <c r="B5689" s="11" t="s">
        <v>22736</v>
      </c>
      <c r="C5689" s="11" t="s">
        <v>22737</v>
      </c>
      <c r="D5689" s="14" t="s">
        <v>22738</v>
      </c>
    </row>
    <row r="5690" spans="1:4" ht="15" customHeight="1" x14ac:dyDescent="0.4">
      <c r="A5690" s="11" t="s">
        <v>22739</v>
      </c>
      <c r="B5690" s="11" t="s">
        <v>22740</v>
      </c>
      <c r="C5690" s="11" t="s">
        <v>22741</v>
      </c>
      <c r="D5690" s="14" t="s">
        <v>22742</v>
      </c>
    </row>
    <row r="5691" spans="1:4" ht="15" customHeight="1" x14ac:dyDescent="0.4">
      <c r="A5691" s="11" t="s">
        <v>22743</v>
      </c>
      <c r="B5691" s="11" t="s">
        <v>22744</v>
      </c>
      <c r="C5691" s="11" t="s">
        <v>22745</v>
      </c>
      <c r="D5691" s="14" t="s">
        <v>22746</v>
      </c>
    </row>
    <row r="5692" spans="1:4" ht="15" customHeight="1" x14ac:dyDescent="0.4">
      <c r="A5692" s="11" t="s">
        <v>22747</v>
      </c>
      <c r="B5692" s="11" t="s">
        <v>22748</v>
      </c>
      <c r="C5692" s="11" t="s">
        <v>22749</v>
      </c>
      <c r="D5692" s="14" t="s">
        <v>22750</v>
      </c>
    </row>
    <row r="5693" spans="1:4" ht="15" customHeight="1" x14ac:dyDescent="0.4">
      <c r="A5693" s="11" t="s">
        <v>22751</v>
      </c>
      <c r="B5693" s="11" t="s">
        <v>22752</v>
      </c>
      <c r="C5693" s="11" t="s">
        <v>22753</v>
      </c>
      <c r="D5693" s="14" t="s">
        <v>22754</v>
      </c>
    </row>
    <row r="5694" spans="1:4" ht="15" customHeight="1" x14ac:dyDescent="0.4">
      <c r="A5694" s="11" t="s">
        <v>22755</v>
      </c>
      <c r="B5694" s="11" t="s">
        <v>22756</v>
      </c>
      <c r="C5694" s="11" t="s">
        <v>22757</v>
      </c>
      <c r="D5694" s="14" t="s">
        <v>22758</v>
      </c>
    </row>
    <row r="5695" spans="1:4" ht="15" customHeight="1" x14ac:dyDescent="0.4">
      <c r="A5695" s="11" t="s">
        <v>22759</v>
      </c>
      <c r="B5695" s="11" t="s">
        <v>22760</v>
      </c>
      <c r="C5695" s="11" t="s">
        <v>22761</v>
      </c>
      <c r="D5695" s="14" t="s">
        <v>22762</v>
      </c>
    </row>
    <row r="5696" spans="1:4" ht="15" customHeight="1" x14ac:dyDescent="0.4">
      <c r="A5696" s="11" t="s">
        <v>22763</v>
      </c>
      <c r="B5696" s="11" t="s">
        <v>22764</v>
      </c>
      <c r="C5696" s="11" t="s">
        <v>22765</v>
      </c>
      <c r="D5696" s="14" t="s">
        <v>22766</v>
      </c>
    </row>
    <row r="5697" spans="1:4" ht="15" customHeight="1" x14ac:dyDescent="0.4">
      <c r="A5697" s="11" t="s">
        <v>22767</v>
      </c>
      <c r="B5697" s="11" t="s">
        <v>22768</v>
      </c>
      <c r="C5697" s="11" t="s">
        <v>22769</v>
      </c>
      <c r="D5697" s="14" t="s">
        <v>22770</v>
      </c>
    </row>
    <row r="5698" spans="1:4" ht="15" customHeight="1" x14ac:dyDescent="0.4">
      <c r="A5698" s="11" t="s">
        <v>22771</v>
      </c>
      <c r="B5698" s="11" t="s">
        <v>22772</v>
      </c>
      <c r="C5698" s="11" t="s">
        <v>22773</v>
      </c>
      <c r="D5698" s="14" t="s">
        <v>22770</v>
      </c>
    </row>
    <row r="5699" spans="1:4" ht="15" customHeight="1" x14ac:dyDescent="0.4">
      <c r="A5699" s="11" t="s">
        <v>22774</v>
      </c>
      <c r="B5699" s="11" t="s">
        <v>22775</v>
      </c>
      <c r="C5699" s="11" t="s">
        <v>22776</v>
      </c>
      <c r="D5699" s="14" t="s">
        <v>22777</v>
      </c>
    </row>
    <row r="5700" spans="1:4" ht="15" customHeight="1" x14ac:dyDescent="0.4">
      <c r="A5700" s="11" t="s">
        <v>22778</v>
      </c>
      <c r="B5700" s="11" t="s">
        <v>22779</v>
      </c>
      <c r="C5700" s="11" t="s">
        <v>22780</v>
      </c>
      <c r="D5700" s="14" t="s">
        <v>22781</v>
      </c>
    </row>
    <row r="5701" spans="1:4" ht="15" customHeight="1" x14ac:dyDescent="0.4">
      <c r="A5701" s="11" t="s">
        <v>22782</v>
      </c>
      <c r="B5701" s="11" t="s">
        <v>22783</v>
      </c>
      <c r="C5701" s="11" t="s">
        <v>22784</v>
      </c>
      <c r="D5701" s="14" t="s">
        <v>22785</v>
      </c>
    </row>
    <row r="5702" spans="1:4" ht="15" customHeight="1" x14ac:dyDescent="0.4">
      <c r="A5702" s="11" t="s">
        <v>22786</v>
      </c>
      <c r="B5702" s="11" t="s">
        <v>22787</v>
      </c>
      <c r="C5702" s="11" t="s">
        <v>22788</v>
      </c>
      <c r="D5702" s="14" t="s">
        <v>22789</v>
      </c>
    </row>
    <row r="5703" spans="1:4" ht="15" customHeight="1" x14ac:dyDescent="0.4">
      <c r="A5703" s="11" t="s">
        <v>22790</v>
      </c>
      <c r="B5703" s="11" t="s">
        <v>22791</v>
      </c>
      <c r="C5703" s="11" t="s">
        <v>22792</v>
      </c>
      <c r="D5703" s="14" t="s">
        <v>22793</v>
      </c>
    </row>
    <row r="5704" spans="1:4" ht="15" customHeight="1" x14ac:dyDescent="0.4">
      <c r="A5704" s="11" t="s">
        <v>22794</v>
      </c>
      <c r="B5704" s="11" t="s">
        <v>22795</v>
      </c>
      <c r="C5704" s="11" t="s">
        <v>22796</v>
      </c>
      <c r="D5704" s="14" t="s">
        <v>22797</v>
      </c>
    </row>
    <row r="5705" spans="1:4" ht="15" customHeight="1" x14ac:dyDescent="0.4">
      <c r="A5705" s="11" t="s">
        <v>22798</v>
      </c>
      <c r="B5705" s="11" t="s">
        <v>22799</v>
      </c>
      <c r="C5705" s="11" t="s">
        <v>22800</v>
      </c>
      <c r="D5705" s="14" t="s">
        <v>22801</v>
      </c>
    </row>
    <row r="5706" spans="1:4" ht="15" customHeight="1" x14ac:dyDescent="0.4">
      <c r="A5706" s="11" t="s">
        <v>22802</v>
      </c>
      <c r="B5706" s="11" t="s">
        <v>22803</v>
      </c>
      <c r="C5706" s="11" t="s">
        <v>22804</v>
      </c>
      <c r="D5706" s="14" t="s">
        <v>22797</v>
      </c>
    </row>
    <row r="5707" spans="1:4" ht="15" customHeight="1" x14ac:dyDescent="0.4">
      <c r="A5707" s="11" t="s">
        <v>22805</v>
      </c>
      <c r="B5707" s="11" t="s">
        <v>22806</v>
      </c>
      <c r="C5707" s="11" t="s">
        <v>22807</v>
      </c>
      <c r="D5707" s="14" t="s">
        <v>22797</v>
      </c>
    </row>
    <row r="5708" spans="1:4" ht="15" customHeight="1" x14ac:dyDescent="0.4">
      <c r="A5708" s="11" t="s">
        <v>22808</v>
      </c>
      <c r="B5708" s="11" t="s">
        <v>22809</v>
      </c>
      <c r="C5708" s="11" t="s">
        <v>22810</v>
      </c>
      <c r="D5708" s="14" t="s">
        <v>22811</v>
      </c>
    </row>
    <row r="5709" spans="1:4" ht="15" customHeight="1" x14ac:dyDescent="0.4">
      <c r="A5709" s="11" t="s">
        <v>22812</v>
      </c>
      <c r="B5709" s="11" t="s">
        <v>22813</v>
      </c>
      <c r="C5709" s="11" t="s">
        <v>22814</v>
      </c>
      <c r="D5709" s="14" t="s">
        <v>22815</v>
      </c>
    </row>
    <row r="5710" spans="1:4" ht="15" customHeight="1" x14ac:dyDescent="0.4">
      <c r="A5710" s="11" t="s">
        <v>22816</v>
      </c>
      <c r="B5710" s="11" t="s">
        <v>22817</v>
      </c>
      <c r="C5710" s="11" t="s">
        <v>22818</v>
      </c>
      <c r="D5710" s="14" t="s">
        <v>22819</v>
      </c>
    </row>
    <row r="5711" spans="1:4" ht="15" customHeight="1" x14ac:dyDescent="0.4">
      <c r="A5711" s="11" t="s">
        <v>22820</v>
      </c>
      <c r="B5711" s="11" t="s">
        <v>22821</v>
      </c>
      <c r="C5711" s="11" t="s">
        <v>22822</v>
      </c>
      <c r="D5711" s="14" t="s">
        <v>22823</v>
      </c>
    </row>
    <row r="5712" spans="1:4" ht="15" customHeight="1" x14ac:dyDescent="0.4">
      <c r="A5712" s="11" t="s">
        <v>22824</v>
      </c>
      <c r="B5712" s="11" t="s">
        <v>22825</v>
      </c>
      <c r="C5712" s="11" t="s">
        <v>22826</v>
      </c>
      <c r="D5712" s="14" t="s">
        <v>22827</v>
      </c>
    </row>
    <row r="5713" spans="1:4" ht="15" customHeight="1" x14ac:dyDescent="0.4">
      <c r="A5713" s="11" t="s">
        <v>22828</v>
      </c>
      <c r="B5713" s="11" t="s">
        <v>22829</v>
      </c>
      <c r="C5713" s="11" t="s">
        <v>22830</v>
      </c>
      <c r="D5713" s="14" t="s">
        <v>22831</v>
      </c>
    </row>
    <row r="5714" spans="1:4" ht="15" customHeight="1" x14ac:dyDescent="0.4">
      <c r="A5714" s="11" t="s">
        <v>22832</v>
      </c>
      <c r="B5714" s="11" t="s">
        <v>22833</v>
      </c>
      <c r="C5714" s="11" t="s">
        <v>22834</v>
      </c>
      <c r="D5714" s="14" t="s">
        <v>22835</v>
      </c>
    </row>
    <row r="5715" spans="1:4" ht="15" customHeight="1" x14ac:dyDescent="0.4">
      <c r="A5715" s="11" t="s">
        <v>22836</v>
      </c>
      <c r="B5715" s="11" t="s">
        <v>22837</v>
      </c>
      <c r="C5715" s="11" t="s">
        <v>22838</v>
      </c>
      <c r="D5715" s="14" t="s">
        <v>22839</v>
      </c>
    </row>
    <row r="5716" spans="1:4" ht="15" customHeight="1" x14ac:dyDescent="0.4">
      <c r="A5716" s="11" t="s">
        <v>22840</v>
      </c>
      <c r="B5716" s="11" t="s">
        <v>22841</v>
      </c>
      <c r="C5716" s="11" t="s">
        <v>22842</v>
      </c>
      <c r="D5716" s="14" t="s">
        <v>22843</v>
      </c>
    </row>
    <row r="5717" spans="1:4" ht="15" customHeight="1" x14ac:dyDescent="0.4">
      <c r="A5717" s="11" t="s">
        <v>22844</v>
      </c>
      <c r="B5717" s="11" t="s">
        <v>22845</v>
      </c>
      <c r="C5717" s="11" t="s">
        <v>22846</v>
      </c>
      <c r="D5717" s="14" t="s">
        <v>22847</v>
      </c>
    </row>
    <row r="5718" spans="1:4" ht="15" customHeight="1" x14ac:dyDescent="0.4">
      <c r="A5718" s="11" t="s">
        <v>22848</v>
      </c>
      <c r="B5718" s="11" t="s">
        <v>22849</v>
      </c>
      <c r="C5718" s="11" t="s">
        <v>22850</v>
      </c>
      <c r="D5718" s="14" t="s">
        <v>22851</v>
      </c>
    </row>
    <row r="5719" spans="1:4" ht="15" customHeight="1" x14ac:dyDescent="0.4">
      <c r="A5719" s="11" t="s">
        <v>22852</v>
      </c>
      <c r="B5719" s="11" t="s">
        <v>22853</v>
      </c>
      <c r="C5719" s="11" t="s">
        <v>22854</v>
      </c>
      <c r="D5719" s="14" t="s">
        <v>22855</v>
      </c>
    </row>
    <row r="5720" spans="1:4" ht="15" customHeight="1" x14ac:dyDescent="0.4">
      <c r="A5720" s="11" t="s">
        <v>22856</v>
      </c>
      <c r="B5720" s="11" t="s">
        <v>22857</v>
      </c>
      <c r="C5720" s="11" t="s">
        <v>22858</v>
      </c>
      <c r="D5720" s="14" t="s">
        <v>22859</v>
      </c>
    </row>
    <row r="5721" spans="1:4" ht="15" customHeight="1" x14ac:dyDescent="0.4">
      <c r="A5721" s="11" t="s">
        <v>22860</v>
      </c>
      <c r="B5721" s="11" t="s">
        <v>22861</v>
      </c>
      <c r="C5721" s="11" t="s">
        <v>22862</v>
      </c>
      <c r="D5721" s="14" t="s">
        <v>22863</v>
      </c>
    </row>
    <row r="5722" spans="1:4" ht="15" customHeight="1" x14ac:dyDescent="0.4">
      <c r="A5722" s="11" t="s">
        <v>22864</v>
      </c>
      <c r="B5722" s="11" t="s">
        <v>22865</v>
      </c>
      <c r="C5722" s="11" t="s">
        <v>22866</v>
      </c>
      <c r="D5722" s="14" t="s">
        <v>22867</v>
      </c>
    </row>
    <row r="5723" spans="1:4" ht="15" customHeight="1" x14ac:dyDescent="0.4">
      <c r="A5723" s="11" t="s">
        <v>22868</v>
      </c>
      <c r="B5723" s="11" t="s">
        <v>22869</v>
      </c>
      <c r="C5723" s="11" t="s">
        <v>22870</v>
      </c>
      <c r="D5723" s="14" t="s">
        <v>22871</v>
      </c>
    </row>
    <row r="5724" spans="1:4" ht="15" customHeight="1" x14ac:dyDescent="0.4">
      <c r="A5724" s="11" t="s">
        <v>22872</v>
      </c>
      <c r="B5724" s="11" t="s">
        <v>22873</v>
      </c>
      <c r="C5724" s="11" t="s">
        <v>22874</v>
      </c>
      <c r="D5724" s="14" t="s">
        <v>22875</v>
      </c>
    </row>
    <row r="5725" spans="1:4" ht="15" customHeight="1" x14ac:dyDescent="0.4">
      <c r="A5725" s="11" t="s">
        <v>22876</v>
      </c>
      <c r="B5725" s="11" t="s">
        <v>22877</v>
      </c>
      <c r="C5725" s="11" t="s">
        <v>22878</v>
      </c>
      <c r="D5725" s="14" t="s">
        <v>22879</v>
      </c>
    </row>
    <row r="5726" spans="1:4" ht="15" customHeight="1" x14ac:dyDescent="0.4">
      <c r="A5726" s="11" t="s">
        <v>22880</v>
      </c>
      <c r="B5726" s="11" t="s">
        <v>22881</v>
      </c>
      <c r="C5726" s="11" t="s">
        <v>22882</v>
      </c>
      <c r="D5726" s="14" t="s">
        <v>22883</v>
      </c>
    </row>
    <row r="5727" spans="1:4" ht="15" customHeight="1" x14ac:dyDescent="0.4">
      <c r="A5727" s="11" t="s">
        <v>22884</v>
      </c>
      <c r="B5727" s="11" t="s">
        <v>22885</v>
      </c>
      <c r="C5727" s="11" t="s">
        <v>22886</v>
      </c>
      <c r="D5727" s="14" t="s">
        <v>22887</v>
      </c>
    </row>
    <row r="5728" spans="1:4" ht="15" customHeight="1" x14ac:dyDescent="0.4">
      <c r="A5728" s="11" t="s">
        <v>22888</v>
      </c>
      <c r="B5728" s="11" t="s">
        <v>22889</v>
      </c>
      <c r="C5728" s="11" t="s">
        <v>22890</v>
      </c>
      <c r="D5728" s="14" t="s">
        <v>22891</v>
      </c>
    </row>
    <row r="5729" spans="1:4" ht="15" customHeight="1" x14ac:dyDescent="0.4">
      <c r="A5729" s="11" t="s">
        <v>22892</v>
      </c>
      <c r="B5729" s="11" t="s">
        <v>22893</v>
      </c>
      <c r="C5729" s="11" t="s">
        <v>22894</v>
      </c>
      <c r="D5729" s="14" t="s">
        <v>22895</v>
      </c>
    </row>
    <row r="5730" spans="1:4" ht="15" customHeight="1" x14ac:dyDescent="0.4">
      <c r="A5730" s="11" t="s">
        <v>22896</v>
      </c>
      <c r="B5730" s="11" t="s">
        <v>22897</v>
      </c>
      <c r="C5730" s="11" t="s">
        <v>22898</v>
      </c>
      <c r="D5730" s="14" t="s">
        <v>22899</v>
      </c>
    </row>
    <row r="5731" spans="1:4" ht="15" customHeight="1" x14ac:dyDescent="0.4">
      <c r="A5731" s="11" t="s">
        <v>22900</v>
      </c>
      <c r="B5731" s="11" t="s">
        <v>22901</v>
      </c>
      <c r="C5731" s="11" t="s">
        <v>22902</v>
      </c>
      <c r="D5731" s="14" t="s">
        <v>22903</v>
      </c>
    </row>
    <row r="5732" spans="1:4" ht="15" customHeight="1" x14ac:dyDescent="0.4">
      <c r="A5732" s="11" t="s">
        <v>22904</v>
      </c>
      <c r="B5732" s="11" t="s">
        <v>22905</v>
      </c>
      <c r="C5732" s="11" t="s">
        <v>22906</v>
      </c>
      <c r="D5732" s="14" t="s">
        <v>22907</v>
      </c>
    </row>
    <row r="5733" spans="1:4" ht="15" customHeight="1" x14ac:dyDescent="0.4">
      <c r="A5733" s="11" t="s">
        <v>22908</v>
      </c>
      <c r="B5733" s="11" t="s">
        <v>22909</v>
      </c>
      <c r="C5733" s="11" t="s">
        <v>22910</v>
      </c>
      <c r="D5733" s="14" t="s">
        <v>22911</v>
      </c>
    </row>
    <row r="5734" spans="1:4" ht="15" customHeight="1" x14ac:dyDescent="0.4">
      <c r="A5734" s="11" t="s">
        <v>22912</v>
      </c>
      <c r="B5734" s="11" t="s">
        <v>22913</v>
      </c>
      <c r="C5734" s="11" t="s">
        <v>22914</v>
      </c>
      <c r="D5734" s="14" t="s">
        <v>22915</v>
      </c>
    </row>
    <row r="5735" spans="1:4" ht="15" customHeight="1" x14ac:dyDescent="0.4">
      <c r="A5735" s="11" t="s">
        <v>22916</v>
      </c>
      <c r="B5735" s="11" t="s">
        <v>22917</v>
      </c>
      <c r="C5735" s="11" t="s">
        <v>22918</v>
      </c>
      <c r="D5735" s="14" t="s">
        <v>22919</v>
      </c>
    </row>
    <row r="5736" spans="1:4" ht="15" customHeight="1" x14ac:dyDescent="0.4">
      <c r="A5736" s="11" t="s">
        <v>22920</v>
      </c>
      <c r="B5736" s="11" t="s">
        <v>22921</v>
      </c>
      <c r="C5736" s="11" t="s">
        <v>22922</v>
      </c>
      <c r="D5736" s="14" t="s">
        <v>22923</v>
      </c>
    </row>
    <row r="5737" spans="1:4" ht="15" customHeight="1" x14ac:dyDescent="0.4">
      <c r="A5737" s="11" t="s">
        <v>22924</v>
      </c>
      <c r="B5737" s="11" t="s">
        <v>22925</v>
      </c>
      <c r="C5737" s="11" t="s">
        <v>22926</v>
      </c>
      <c r="D5737" s="14" t="s">
        <v>22927</v>
      </c>
    </row>
    <row r="5738" spans="1:4" ht="15" customHeight="1" x14ac:dyDescent="0.4">
      <c r="A5738" s="11" t="s">
        <v>22928</v>
      </c>
      <c r="B5738" s="11" t="s">
        <v>22929</v>
      </c>
      <c r="C5738" s="11" t="s">
        <v>22930</v>
      </c>
      <c r="D5738" s="14" t="s">
        <v>22931</v>
      </c>
    </row>
    <row r="5739" spans="1:4" ht="15" customHeight="1" x14ac:dyDescent="0.4">
      <c r="A5739" s="11" t="s">
        <v>22932</v>
      </c>
      <c r="B5739" s="11" t="s">
        <v>22933</v>
      </c>
      <c r="C5739" s="11" t="s">
        <v>22934</v>
      </c>
      <c r="D5739" s="14" t="s">
        <v>22935</v>
      </c>
    </row>
    <row r="5740" spans="1:4" ht="15" customHeight="1" x14ac:dyDescent="0.4">
      <c r="A5740" s="11" t="s">
        <v>22936</v>
      </c>
      <c r="B5740" s="11" t="s">
        <v>22937</v>
      </c>
      <c r="C5740" s="11" t="s">
        <v>22938</v>
      </c>
      <c r="D5740" s="14" t="s">
        <v>22939</v>
      </c>
    </row>
    <row r="5741" spans="1:4" ht="15" customHeight="1" x14ac:dyDescent="0.4">
      <c r="A5741" s="11" t="s">
        <v>22940</v>
      </c>
      <c r="B5741" s="11" t="s">
        <v>22941</v>
      </c>
      <c r="C5741" s="11" t="s">
        <v>22942</v>
      </c>
      <c r="D5741" s="14" t="s">
        <v>22943</v>
      </c>
    </row>
    <row r="5742" spans="1:4" ht="15" customHeight="1" x14ac:dyDescent="0.4">
      <c r="A5742" s="11" t="s">
        <v>22944</v>
      </c>
      <c r="B5742" s="11" t="s">
        <v>22945</v>
      </c>
      <c r="C5742" s="11" t="s">
        <v>22946</v>
      </c>
      <c r="D5742" s="14" t="s">
        <v>22947</v>
      </c>
    </row>
    <row r="5743" spans="1:4" ht="15" customHeight="1" x14ac:dyDescent="0.4">
      <c r="A5743" s="11" t="s">
        <v>22948</v>
      </c>
      <c r="B5743" s="11" t="s">
        <v>22949</v>
      </c>
      <c r="C5743" s="11" t="s">
        <v>22950</v>
      </c>
      <c r="D5743" s="14" t="s">
        <v>22951</v>
      </c>
    </row>
    <row r="5744" spans="1:4" ht="15" customHeight="1" x14ac:dyDescent="0.4">
      <c r="A5744" s="11" t="s">
        <v>22952</v>
      </c>
      <c r="B5744" s="11" t="s">
        <v>22953</v>
      </c>
      <c r="C5744" s="11" t="s">
        <v>22954</v>
      </c>
      <c r="D5744" s="14" t="s">
        <v>22955</v>
      </c>
    </row>
    <row r="5745" spans="1:4" ht="15" customHeight="1" x14ac:dyDescent="0.4">
      <c r="A5745" s="11" t="s">
        <v>22956</v>
      </c>
      <c r="B5745" s="11" t="s">
        <v>22957</v>
      </c>
      <c r="C5745" s="11" t="s">
        <v>22958</v>
      </c>
      <c r="D5745" s="14" t="s">
        <v>22959</v>
      </c>
    </row>
    <row r="5746" spans="1:4" ht="15" customHeight="1" x14ac:dyDescent="0.4">
      <c r="A5746" s="11" t="s">
        <v>22960</v>
      </c>
      <c r="B5746" s="11" t="s">
        <v>22961</v>
      </c>
      <c r="C5746" s="11" t="s">
        <v>22962</v>
      </c>
      <c r="D5746" s="14" t="s">
        <v>22963</v>
      </c>
    </row>
    <row r="5747" spans="1:4" ht="15" customHeight="1" x14ac:dyDescent="0.4">
      <c r="A5747" s="11" t="s">
        <v>22964</v>
      </c>
      <c r="B5747" s="11" t="s">
        <v>22965</v>
      </c>
      <c r="C5747" s="11" t="s">
        <v>22966</v>
      </c>
      <c r="D5747" s="14" t="s">
        <v>22967</v>
      </c>
    </row>
    <row r="5748" spans="1:4" ht="15" customHeight="1" x14ac:dyDescent="0.4">
      <c r="A5748" s="11" t="s">
        <v>22968</v>
      </c>
      <c r="B5748" s="11" t="s">
        <v>22969</v>
      </c>
      <c r="C5748" s="11" t="s">
        <v>22970</v>
      </c>
      <c r="D5748" s="14" t="s">
        <v>22971</v>
      </c>
    </row>
    <row r="5749" spans="1:4" ht="15" customHeight="1" x14ac:dyDescent="0.4">
      <c r="A5749" s="11" t="s">
        <v>22972</v>
      </c>
      <c r="B5749" s="11" t="s">
        <v>22973</v>
      </c>
      <c r="C5749" s="11" t="s">
        <v>22974</v>
      </c>
      <c r="D5749" s="14" t="s">
        <v>22975</v>
      </c>
    </row>
    <row r="5750" spans="1:4" ht="15" customHeight="1" x14ac:dyDescent="0.4">
      <c r="A5750" s="11" t="s">
        <v>22976</v>
      </c>
      <c r="B5750" s="11" t="s">
        <v>22977</v>
      </c>
      <c r="C5750" s="11" t="s">
        <v>22978</v>
      </c>
      <c r="D5750" s="14" t="s">
        <v>22979</v>
      </c>
    </row>
    <row r="5751" spans="1:4" ht="15" customHeight="1" x14ac:dyDescent="0.4">
      <c r="A5751" s="11" t="s">
        <v>22980</v>
      </c>
      <c r="B5751" s="11" t="s">
        <v>22981</v>
      </c>
      <c r="C5751" s="11" t="s">
        <v>22982</v>
      </c>
      <c r="D5751" s="14" t="s">
        <v>22983</v>
      </c>
    </row>
    <row r="5752" spans="1:4" ht="15" customHeight="1" x14ac:dyDescent="0.4">
      <c r="A5752" s="11" t="s">
        <v>22984</v>
      </c>
      <c r="B5752" s="11" t="s">
        <v>22985</v>
      </c>
      <c r="C5752" s="11" t="s">
        <v>22986</v>
      </c>
      <c r="D5752" s="14" t="s">
        <v>22987</v>
      </c>
    </row>
    <row r="5753" spans="1:4" ht="15" customHeight="1" x14ac:dyDescent="0.4">
      <c r="A5753" s="11" t="s">
        <v>22988</v>
      </c>
      <c r="B5753" s="11" t="s">
        <v>22989</v>
      </c>
      <c r="C5753" s="11" t="s">
        <v>22990</v>
      </c>
      <c r="D5753" s="14" t="s">
        <v>22991</v>
      </c>
    </row>
    <row r="5754" spans="1:4" ht="15" customHeight="1" x14ac:dyDescent="0.4">
      <c r="A5754" s="11" t="s">
        <v>22992</v>
      </c>
      <c r="B5754" s="11" t="s">
        <v>22993</v>
      </c>
      <c r="C5754" s="11" t="s">
        <v>22994</v>
      </c>
      <c r="D5754" s="14" t="s">
        <v>22995</v>
      </c>
    </row>
    <row r="5755" spans="1:4" ht="15" customHeight="1" x14ac:dyDescent="0.4">
      <c r="A5755" s="11" t="s">
        <v>22996</v>
      </c>
      <c r="B5755" s="11" t="s">
        <v>22997</v>
      </c>
      <c r="C5755" s="11" t="s">
        <v>22998</v>
      </c>
      <c r="D5755" s="14" t="s">
        <v>22999</v>
      </c>
    </row>
    <row r="5756" spans="1:4" ht="15" customHeight="1" x14ac:dyDescent="0.4">
      <c r="A5756" s="11" t="s">
        <v>23000</v>
      </c>
      <c r="B5756" s="11" t="s">
        <v>23001</v>
      </c>
      <c r="C5756" s="11" t="s">
        <v>23002</v>
      </c>
      <c r="D5756" s="14" t="s">
        <v>23003</v>
      </c>
    </row>
    <row r="5757" spans="1:4" ht="15" customHeight="1" x14ac:dyDescent="0.4">
      <c r="A5757" s="11" t="s">
        <v>23004</v>
      </c>
      <c r="B5757" s="11" t="s">
        <v>23005</v>
      </c>
      <c r="C5757" s="11" t="s">
        <v>23006</v>
      </c>
      <c r="D5757" s="14" t="s">
        <v>23007</v>
      </c>
    </row>
    <row r="5758" spans="1:4" ht="15" customHeight="1" x14ac:dyDescent="0.4">
      <c r="A5758" s="11" t="s">
        <v>23008</v>
      </c>
      <c r="B5758" s="13" t="s">
        <v>23009</v>
      </c>
      <c r="C5758" s="11" t="s">
        <v>23010</v>
      </c>
      <c r="D5758" s="14" t="s">
        <v>23011</v>
      </c>
    </row>
    <row r="5759" spans="1:4" ht="15" customHeight="1" x14ac:dyDescent="0.4">
      <c r="A5759" s="11" t="s">
        <v>23012</v>
      </c>
      <c r="B5759" s="11" t="s">
        <v>23013</v>
      </c>
      <c r="C5759" s="11" t="s">
        <v>23014</v>
      </c>
      <c r="D5759" s="14" t="s">
        <v>23011</v>
      </c>
    </row>
    <row r="5760" spans="1:4" ht="15" customHeight="1" x14ac:dyDescent="0.4">
      <c r="A5760" s="11" t="s">
        <v>23015</v>
      </c>
      <c r="B5760" s="11" t="s">
        <v>23016</v>
      </c>
      <c r="C5760" s="11" t="s">
        <v>23017</v>
      </c>
      <c r="D5760" s="14" t="s">
        <v>23018</v>
      </c>
    </row>
    <row r="5761" spans="1:4" ht="15" customHeight="1" x14ac:dyDescent="0.4">
      <c r="A5761" s="11" t="s">
        <v>23019</v>
      </c>
      <c r="B5761" s="11" t="s">
        <v>23020</v>
      </c>
      <c r="C5761" s="11" t="s">
        <v>23021</v>
      </c>
      <c r="D5761" s="14" t="s">
        <v>23022</v>
      </c>
    </row>
    <row r="5762" spans="1:4" ht="15" customHeight="1" x14ac:dyDescent="0.4">
      <c r="A5762" s="11" t="s">
        <v>23023</v>
      </c>
      <c r="B5762" s="11" t="s">
        <v>23024</v>
      </c>
      <c r="C5762" s="11" t="s">
        <v>105</v>
      </c>
      <c r="D5762" s="14" t="s">
        <v>23025</v>
      </c>
    </row>
    <row r="5763" spans="1:4" ht="15" customHeight="1" x14ac:dyDescent="0.4">
      <c r="A5763" s="11" t="s">
        <v>23026</v>
      </c>
      <c r="B5763" s="11" t="s">
        <v>23027</v>
      </c>
      <c r="C5763" s="11" t="s">
        <v>23028</v>
      </c>
      <c r="D5763" s="14" t="s">
        <v>23029</v>
      </c>
    </row>
    <row r="5764" spans="1:4" ht="15" customHeight="1" x14ac:dyDescent="0.4">
      <c r="A5764" s="11" t="s">
        <v>23030</v>
      </c>
      <c r="B5764" s="11" t="s">
        <v>23031</v>
      </c>
      <c r="C5764" s="11" t="s">
        <v>23032</v>
      </c>
      <c r="D5764" s="14" t="s">
        <v>23033</v>
      </c>
    </row>
    <row r="5765" spans="1:4" ht="15" customHeight="1" x14ac:dyDescent="0.4">
      <c r="A5765" s="11" t="s">
        <v>23034</v>
      </c>
      <c r="B5765" s="11" t="s">
        <v>23035</v>
      </c>
      <c r="C5765" s="11" t="s">
        <v>23036</v>
      </c>
      <c r="D5765" s="14" t="s">
        <v>23037</v>
      </c>
    </row>
    <row r="5766" spans="1:4" ht="15" customHeight="1" x14ac:dyDescent="0.4">
      <c r="A5766" s="11" t="s">
        <v>23038</v>
      </c>
      <c r="B5766" s="11" t="s">
        <v>23039</v>
      </c>
      <c r="C5766" s="11" t="s">
        <v>23040</v>
      </c>
      <c r="D5766" s="14" t="s">
        <v>23041</v>
      </c>
    </row>
    <row r="5767" spans="1:4" ht="15" customHeight="1" x14ac:dyDescent="0.4">
      <c r="A5767" s="11" t="s">
        <v>23042</v>
      </c>
      <c r="B5767" s="11" t="s">
        <v>23043</v>
      </c>
      <c r="C5767" s="11" t="s">
        <v>23044</v>
      </c>
      <c r="D5767" s="14" t="s">
        <v>23045</v>
      </c>
    </row>
    <row r="5768" spans="1:4" ht="15" customHeight="1" x14ac:dyDescent="0.4">
      <c r="A5768" s="11" t="s">
        <v>23046</v>
      </c>
      <c r="B5768" s="11" t="s">
        <v>23047</v>
      </c>
      <c r="C5768" s="11" t="s">
        <v>23048</v>
      </c>
      <c r="D5768" s="14" t="s">
        <v>23049</v>
      </c>
    </row>
    <row r="5769" spans="1:4" ht="15" customHeight="1" x14ac:dyDescent="0.4">
      <c r="A5769" s="11" t="s">
        <v>23050</v>
      </c>
      <c r="B5769" s="11" t="s">
        <v>23051</v>
      </c>
      <c r="C5769" s="11" t="s">
        <v>23052</v>
      </c>
      <c r="D5769" s="14" t="s">
        <v>23053</v>
      </c>
    </row>
    <row r="5770" spans="1:4" ht="15" customHeight="1" x14ac:dyDescent="0.4">
      <c r="A5770" s="11" t="s">
        <v>23054</v>
      </c>
      <c r="B5770" s="11" t="s">
        <v>23055</v>
      </c>
      <c r="C5770" s="11" t="s">
        <v>23056</v>
      </c>
      <c r="D5770" s="14" t="s">
        <v>23057</v>
      </c>
    </row>
    <row r="5771" spans="1:4" ht="15" customHeight="1" x14ac:dyDescent="0.4">
      <c r="A5771" s="11" t="s">
        <v>23058</v>
      </c>
      <c r="B5771" s="11" t="s">
        <v>23059</v>
      </c>
      <c r="C5771" s="11" t="s">
        <v>23060</v>
      </c>
      <c r="D5771" s="14" t="s">
        <v>23061</v>
      </c>
    </row>
    <row r="5772" spans="1:4" ht="15" customHeight="1" x14ac:dyDescent="0.4">
      <c r="A5772" s="11" t="s">
        <v>23062</v>
      </c>
      <c r="B5772" s="11" t="s">
        <v>23063</v>
      </c>
      <c r="C5772" s="11" t="s">
        <v>23064</v>
      </c>
      <c r="D5772" s="14" t="s">
        <v>23065</v>
      </c>
    </row>
    <row r="5773" spans="1:4" ht="15" customHeight="1" x14ac:dyDescent="0.4">
      <c r="A5773" s="11" t="s">
        <v>23066</v>
      </c>
      <c r="B5773" s="11" t="s">
        <v>23067</v>
      </c>
      <c r="C5773" s="11" t="s">
        <v>23068</v>
      </c>
      <c r="D5773" s="14" t="s">
        <v>23069</v>
      </c>
    </row>
    <row r="5774" spans="1:4" ht="15" customHeight="1" x14ac:dyDescent="0.4">
      <c r="A5774" s="11" t="s">
        <v>23070</v>
      </c>
      <c r="B5774" s="11" t="s">
        <v>23071</v>
      </c>
      <c r="C5774" s="11" t="s">
        <v>23072</v>
      </c>
      <c r="D5774" s="14" t="s">
        <v>23073</v>
      </c>
    </row>
    <row r="5775" spans="1:4" ht="15" customHeight="1" x14ac:dyDescent="0.4">
      <c r="A5775" s="11" t="s">
        <v>23074</v>
      </c>
      <c r="B5775" s="11" t="s">
        <v>23075</v>
      </c>
      <c r="C5775" s="11" t="s">
        <v>23076</v>
      </c>
      <c r="D5775" s="14" t="s">
        <v>23077</v>
      </c>
    </row>
    <row r="5776" spans="1:4" ht="15" customHeight="1" x14ac:dyDescent="0.4">
      <c r="A5776" s="11" t="s">
        <v>23078</v>
      </c>
      <c r="B5776" s="11" t="s">
        <v>23079</v>
      </c>
      <c r="C5776" s="11" t="s">
        <v>23080</v>
      </c>
      <c r="D5776" s="14" t="s">
        <v>23081</v>
      </c>
    </row>
    <row r="5777" spans="1:4" ht="15" customHeight="1" x14ac:dyDescent="0.4">
      <c r="A5777" s="11" t="s">
        <v>23082</v>
      </c>
      <c r="B5777" s="11" t="s">
        <v>23083</v>
      </c>
      <c r="C5777" s="11" t="s">
        <v>23084</v>
      </c>
      <c r="D5777" s="14" t="s">
        <v>23085</v>
      </c>
    </row>
    <row r="5778" spans="1:4" ht="15" customHeight="1" x14ac:dyDescent="0.4">
      <c r="A5778" s="11" t="s">
        <v>23086</v>
      </c>
      <c r="B5778" s="11" t="s">
        <v>23087</v>
      </c>
      <c r="C5778" s="11" t="s">
        <v>23088</v>
      </c>
      <c r="D5778" s="14" t="s">
        <v>23089</v>
      </c>
    </row>
    <row r="5779" spans="1:4" ht="15" customHeight="1" x14ac:dyDescent="0.4">
      <c r="A5779" s="11" t="s">
        <v>23090</v>
      </c>
      <c r="B5779" s="11" t="s">
        <v>23091</v>
      </c>
      <c r="C5779" s="11" t="s">
        <v>23092</v>
      </c>
      <c r="D5779" s="14" t="s">
        <v>23093</v>
      </c>
    </row>
    <row r="5780" spans="1:4" ht="15" customHeight="1" x14ac:dyDescent="0.4">
      <c r="A5780" s="11" t="s">
        <v>23094</v>
      </c>
      <c r="B5780" s="11" t="s">
        <v>23095</v>
      </c>
      <c r="C5780" s="11" t="s">
        <v>23096</v>
      </c>
      <c r="D5780" s="14" t="s">
        <v>23097</v>
      </c>
    </row>
    <row r="5781" spans="1:4" ht="15" customHeight="1" x14ac:dyDescent="0.4">
      <c r="A5781" s="11" t="s">
        <v>23098</v>
      </c>
      <c r="B5781" s="11" t="s">
        <v>23099</v>
      </c>
      <c r="C5781" s="11" t="s">
        <v>23100</v>
      </c>
      <c r="D5781" s="14" t="s">
        <v>23101</v>
      </c>
    </row>
    <row r="5782" spans="1:4" ht="15" customHeight="1" x14ac:dyDescent="0.4">
      <c r="A5782" s="11" t="s">
        <v>23102</v>
      </c>
      <c r="B5782" s="11" t="s">
        <v>23103</v>
      </c>
      <c r="C5782" s="11" t="s">
        <v>23104</v>
      </c>
      <c r="D5782" s="14" t="s">
        <v>23105</v>
      </c>
    </row>
    <row r="5783" spans="1:4" ht="15" customHeight="1" x14ac:dyDescent="0.4">
      <c r="A5783" s="11" t="s">
        <v>23106</v>
      </c>
      <c r="B5783" s="11" t="s">
        <v>23107</v>
      </c>
      <c r="C5783" s="11" t="s">
        <v>23108</v>
      </c>
      <c r="D5783" s="14" t="s">
        <v>23109</v>
      </c>
    </row>
    <row r="5784" spans="1:4" ht="15" customHeight="1" x14ac:dyDescent="0.4">
      <c r="A5784" s="11" t="s">
        <v>23110</v>
      </c>
      <c r="B5784" s="11" t="s">
        <v>23111</v>
      </c>
      <c r="C5784" s="11" t="s">
        <v>23112</v>
      </c>
      <c r="D5784" s="14" t="s">
        <v>23113</v>
      </c>
    </row>
    <row r="5785" spans="1:4" ht="15" customHeight="1" x14ac:dyDescent="0.4">
      <c r="A5785" s="11" t="s">
        <v>23114</v>
      </c>
      <c r="B5785" s="11" t="s">
        <v>23115</v>
      </c>
      <c r="C5785" s="11" t="s">
        <v>23116</v>
      </c>
      <c r="D5785" s="14" t="s">
        <v>23117</v>
      </c>
    </row>
    <row r="5786" spans="1:4" ht="15" customHeight="1" x14ac:dyDescent="0.4">
      <c r="A5786" s="11" t="s">
        <v>23118</v>
      </c>
      <c r="B5786" s="11" t="s">
        <v>23119</v>
      </c>
      <c r="C5786" s="11" t="s">
        <v>23120</v>
      </c>
      <c r="D5786" s="14" t="s">
        <v>23121</v>
      </c>
    </row>
    <row r="5787" spans="1:4" ht="15" customHeight="1" x14ac:dyDescent="0.4">
      <c r="A5787" s="11" t="s">
        <v>23122</v>
      </c>
      <c r="B5787" s="11" t="s">
        <v>23123</v>
      </c>
      <c r="C5787" s="11" t="s">
        <v>23124</v>
      </c>
      <c r="D5787" s="14" t="s">
        <v>23125</v>
      </c>
    </row>
    <row r="5788" spans="1:4" ht="15" customHeight="1" x14ac:dyDescent="0.4">
      <c r="A5788" s="11" t="s">
        <v>23126</v>
      </c>
      <c r="B5788" s="11" t="s">
        <v>23127</v>
      </c>
      <c r="C5788" s="11" t="s">
        <v>23128</v>
      </c>
      <c r="D5788" s="14" t="s">
        <v>23129</v>
      </c>
    </row>
    <row r="5789" spans="1:4" ht="15" customHeight="1" x14ac:dyDescent="0.4">
      <c r="A5789" s="11" t="s">
        <v>23130</v>
      </c>
      <c r="B5789" s="11" t="s">
        <v>23131</v>
      </c>
      <c r="C5789" s="11" t="s">
        <v>23132</v>
      </c>
      <c r="D5789" s="14" t="s">
        <v>23133</v>
      </c>
    </row>
    <row r="5790" spans="1:4" ht="15" customHeight="1" x14ac:dyDescent="0.4">
      <c r="A5790" s="11" t="s">
        <v>23134</v>
      </c>
      <c r="B5790" s="11" t="s">
        <v>23135</v>
      </c>
      <c r="C5790" s="11" t="s">
        <v>23136</v>
      </c>
      <c r="D5790" s="14" t="s">
        <v>23137</v>
      </c>
    </row>
    <row r="5791" spans="1:4" ht="15" customHeight="1" x14ac:dyDescent="0.4">
      <c r="A5791" s="11" t="s">
        <v>23138</v>
      </c>
      <c r="B5791" s="11" t="s">
        <v>23139</v>
      </c>
      <c r="C5791" s="11" t="s">
        <v>23140</v>
      </c>
      <c r="D5791" s="14" t="s">
        <v>23141</v>
      </c>
    </row>
    <row r="5792" spans="1:4" ht="15" customHeight="1" x14ac:dyDescent="0.4">
      <c r="A5792" s="11" t="s">
        <v>23142</v>
      </c>
      <c r="B5792" s="11" t="s">
        <v>23143</v>
      </c>
      <c r="C5792" s="11" t="s">
        <v>23144</v>
      </c>
      <c r="D5792" s="14" t="s">
        <v>23145</v>
      </c>
    </row>
    <row r="5793" spans="1:4" ht="15" customHeight="1" x14ac:dyDescent="0.4">
      <c r="A5793" s="11" t="s">
        <v>23146</v>
      </c>
      <c r="B5793" s="11" t="s">
        <v>23147</v>
      </c>
      <c r="C5793" s="11" t="s">
        <v>23148</v>
      </c>
      <c r="D5793" s="14" t="s">
        <v>23149</v>
      </c>
    </row>
    <row r="5794" spans="1:4" ht="15" customHeight="1" x14ac:dyDescent="0.4">
      <c r="A5794" s="11" t="s">
        <v>23150</v>
      </c>
      <c r="B5794" s="11" t="s">
        <v>23151</v>
      </c>
      <c r="C5794" s="11" t="s">
        <v>23152</v>
      </c>
      <c r="D5794" s="14" t="s">
        <v>23153</v>
      </c>
    </row>
    <row r="5795" spans="1:4" ht="15" customHeight="1" x14ac:dyDescent="0.4">
      <c r="A5795" s="11" t="s">
        <v>23154</v>
      </c>
      <c r="B5795" s="11" t="s">
        <v>23155</v>
      </c>
      <c r="C5795" s="11" t="s">
        <v>23156</v>
      </c>
      <c r="D5795" s="14" t="s">
        <v>23157</v>
      </c>
    </row>
    <row r="5796" spans="1:4" ht="15" customHeight="1" x14ac:dyDescent="0.4">
      <c r="A5796" s="11" t="s">
        <v>23158</v>
      </c>
      <c r="B5796" s="11" t="s">
        <v>23159</v>
      </c>
      <c r="C5796" s="11" t="s">
        <v>23160</v>
      </c>
      <c r="D5796" s="14" t="s">
        <v>23161</v>
      </c>
    </row>
    <row r="5797" spans="1:4" ht="15" customHeight="1" x14ac:dyDescent="0.4">
      <c r="A5797" s="11" t="s">
        <v>23162</v>
      </c>
      <c r="B5797" s="11" t="s">
        <v>23163</v>
      </c>
      <c r="C5797" s="11" t="s">
        <v>23164</v>
      </c>
      <c r="D5797" s="14" t="s">
        <v>23165</v>
      </c>
    </row>
    <row r="5798" spans="1:4" ht="15" customHeight="1" x14ac:dyDescent="0.4">
      <c r="A5798" s="11" t="s">
        <v>23166</v>
      </c>
      <c r="B5798" s="11" t="s">
        <v>23167</v>
      </c>
      <c r="C5798" s="11" t="s">
        <v>23168</v>
      </c>
      <c r="D5798" s="14" t="s">
        <v>23169</v>
      </c>
    </row>
    <row r="5799" spans="1:4" ht="15" customHeight="1" x14ac:dyDescent="0.4">
      <c r="A5799" s="11" t="s">
        <v>23170</v>
      </c>
      <c r="B5799" s="11" t="s">
        <v>23171</v>
      </c>
      <c r="C5799" s="11" t="s">
        <v>23172</v>
      </c>
      <c r="D5799" s="14" t="s">
        <v>23173</v>
      </c>
    </row>
    <row r="5800" spans="1:4" ht="15" customHeight="1" x14ac:dyDescent="0.4">
      <c r="A5800" s="11" t="s">
        <v>23174</v>
      </c>
      <c r="B5800" s="11" t="s">
        <v>23175</v>
      </c>
      <c r="C5800" s="11" t="s">
        <v>23176</v>
      </c>
      <c r="D5800" s="14" t="s">
        <v>23177</v>
      </c>
    </row>
    <row r="5801" spans="1:4" ht="15" customHeight="1" x14ac:dyDescent="0.4">
      <c r="A5801" s="11" t="s">
        <v>23178</v>
      </c>
      <c r="B5801" s="11" t="s">
        <v>23179</v>
      </c>
      <c r="C5801" s="11" t="s">
        <v>23180</v>
      </c>
      <c r="D5801" s="14" t="s">
        <v>23177</v>
      </c>
    </row>
    <row r="5802" spans="1:4" ht="15" customHeight="1" x14ac:dyDescent="0.4">
      <c r="A5802" s="11" t="s">
        <v>23181</v>
      </c>
      <c r="B5802" s="11" t="s">
        <v>23182</v>
      </c>
      <c r="C5802" s="11" t="s">
        <v>23183</v>
      </c>
      <c r="D5802" s="14" t="s">
        <v>23184</v>
      </c>
    </row>
    <row r="5803" spans="1:4" ht="15" customHeight="1" x14ac:dyDescent="0.4">
      <c r="A5803" s="11" t="s">
        <v>23185</v>
      </c>
      <c r="B5803" s="11" t="s">
        <v>23186</v>
      </c>
      <c r="C5803" s="11" t="s">
        <v>23187</v>
      </c>
      <c r="D5803" s="14" t="s">
        <v>23188</v>
      </c>
    </row>
    <row r="5804" spans="1:4" ht="15" customHeight="1" x14ac:dyDescent="0.4">
      <c r="A5804" s="11" t="s">
        <v>23189</v>
      </c>
      <c r="B5804" s="11" t="s">
        <v>23190</v>
      </c>
      <c r="C5804" s="11" t="s">
        <v>23191</v>
      </c>
      <c r="D5804" s="14" t="s">
        <v>23188</v>
      </c>
    </row>
    <row r="5805" spans="1:4" ht="15" customHeight="1" x14ac:dyDescent="0.4">
      <c r="A5805" s="11" t="s">
        <v>23192</v>
      </c>
      <c r="B5805" s="11" t="s">
        <v>23193</v>
      </c>
      <c r="C5805" s="11" t="s">
        <v>23194</v>
      </c>
      <c r="D5805" s="14" t="s">
        <v>23195</v>
      </c>
    </row>
    <row r="5806" spans="1:4" ht="15" customHeight="1" x14ac:dyDescent="0.4">
      <c r="A5806" s="11" t="s">
        <v>23196</v>
      </c>
      <c r="B5806" s="11" t="s">
        <v>23197</v>
      </c>
      <c r="C5806" s="11" t="s">
        <v>23198</v>
      </c>
      <c r="D5806" s="14" t="s">
        <v>23199</v>
      </c>
    </row>
    <row r="5807" spans="1:4" ht="15" customHeight="1" x14ac:dyDescent="0.4">
      <c r="A5807" s="11" t="s">
        <v>23200</v>
      </c>
      <c r="B5807" s="11" t="s">
        <v>23201</v>
      </c>
      <c r="C5807" s="11" t="s">
        <v>23202</v>
      </c>
      <c r="D5807" s="14" t="s">
        <v>23203</v>
      </c>
    </row>
    <row r="5808" spans="1:4" ht="15" customHeight="1" x14ac:dyDescent="0.4">
      <c r="A5808" s="11" t="s">
        <v>23204</v>
      </c>
      <c r="B5808" s="11" t="s">
        <v>23205</v>
      </c>
      <c r="C5808" s="11" t="s">
        <v>23206</v>
      </c>
      <c r="D5808" s="14" t="s">
        <v>23199</v>
      </c>
    </row>
    <row r="5809" spans="1:4" ht="15" customHeight="1" x14ac:dyDescent="0.4">
      <c r="A5809" s="11" t="s">
        <v>23207</v>
      </c>
      <c r="B5809" s="11" t="s">
        <v>23208</v>
      </c>
      <c r="C5809" s="11" t="s">
        <v>23209</v>
      </c>
      <c r="D5809" s="14" t="s">
        <v>23210</v>
      </c>
    </row>
    <row r="5810" spans="1:4" ht="15" customHeight="1" x14ac:dyDescent="0.4">
      <c r="A5810" s="11" t="s">
        <v>23211</v>
      </c>
      <c r="B5810" s="11" t="s">
        <v>23212</v>
      </c>
      <c r="C5810" s="11" t="s">
        <v>23213</v>
      </c>
      <c r="D5810" s="14" t="s">
        <v>23214</v>
      </c>
    </row>
    <row r="5811" spans="1:4" ht="15" customHeight="1" x14ac:dyDescent="0.4">
      <c r="A5811" s="11" t="s">
        <v>23215</v>
      </c>
      <c r="B5811" s="11" t="s">
        <v>23216</v>
      </c>
      <c r="C5811" s="11" t="s">
        <v>23217</v>
      </c>
      <c r="D5811" s="14" t="s">
        <v>23218</v>
      </c>
    </row>
    <row r="5812" spans="1:4" ht="15" customHeight="1" x14ac:dyDescent="0.4">
      <c r="A5812" s="11" t="s">
        <v>23219</v>
      </c>
      <c r="B5812" s="11" t="s">
        <v>23220</v>
      </c>
      <c r="C5812" s="11" t="s">
        <v>23221</v>
      </c>
      <c r="D5812" s="14" t="s">
        <v>23222</v>
      </c>
    </row>
    <row r="5813" spans="1:4" ht="15" customHeight="1" x14ac:dyDescent="0.4">
      <c r="A5813" s="11" t="s">
        <v>23223</v>
      </c>
      <c r="B5813" s="11" t="s">
        <v>23224</v>
      </c>
      <c r="C5813" s="11" t="s">
        <v>23225</v>
      </c>
      <c r="D5813" s="14" t="s">
        <v>23226</v>
      </c>
    </row>
    <row r="5814" spans="1:4" ht="15" customHeight="1" x14ac:dyDescent="0.4">
      <c r="A5814" s="11" t="s">
        <v>23227</v>
      </c>
      <c r="B5814" s="11" t="s">
        <v>23228</v>
      </c>
      <c r="C5814" s="11" t="s">
        <v>23229</v>
      </c>
      <c r="D5814" s="14" t="s">
        <v>23230</v>
      </c>
    </row>
    <row r="5815" spans="1:4" ht="15" customHeight="1" x14ac:dyDescent="0.4">
      <c r="A5815" s="11" t="s">
        <v>23231</v>
      </c>
      <c r="B5815" s="11" t="s">
        <v>23232</v>
      </c>
      <c r="C5815" s="11" t="s">
        <v>23233</v>
      </c>
      <c r="D5815" s="14" t="s">
        <v>23234</v>
      </c>
    </row>
    <row r="5816" spans="1:4" ht="15" customHeight="1" x14ac:dyDescent="0.4">
      <c r="A5816" s="11" t="s">
        <v>23235</v>
      </c>
      <c r="B5816" s="11" t="s">
        <v>23236</v>
      </c>
      <c r="C5816" s="11" t="s">
        <v>23237</v>
      </c>
      <c r="D5816" s="14" t="s">
        <v>23234</v>
      </c>
    </row>
    <row r="5817" spans="1:4" ht="15" customHeight="1" x14ac:dyDescent="0.4">
      <c r="A5817" s="11" t="s">
        <v>23238</v>
      </c>
      <c r="B5817" s="11" t="s">
        <v>23239</v>
      </c>
      <c r="C5817" s="11" t="s">
        <v>23240</v>
      </c>
      <c r="D5817" s="14" t="s">
        <v>23241</v>
      </c>
    </row>
    <row r="5818" spans="1:4" ht="15" customHeight="1" x14ac:dyDescent="0.4">
      <c r="A5818" s="11" t="s">
        <v>23242</v>
      </c>
      <c r="B5818" s="11" t="s">
        <v>23243</v>
      </c>
      <c r="C5818" s="11" t="s">
        <v>23244</v>
      </c>
      <c r="D5818" s="14" t="s">
        <v>23245</v>
      </c>
    </row>
    <row r="5819" spans="1:4" ht="15" customHeight="1" x14ac:dyDescent="0.4">
      <c r="A5819" s="11" t="s">
        <v>23246</v>
      </c>
      <c r="B5819" s="11" t="s">
        <v>23247</v>
      </c>
      <c r="C5819" s="11" t="s">
        <v>23248</v>
      </c>
      <c r="D5819" s="14" t="s">
        <v>23249</v>
      </c>
    </row>
    <row r="5820" spans="1:4" ht="15" customHeight="1" x14ac:dyDescent="0.4">
      <c r="A5820" s="11" t="s">
        <v>23250</v>
      </c>
      <c r="B5820" s="11" t="s">
        <v>23251</v>
      </c>
      <c r="C5820" s="11" t="s">
        <v>23252</v>
      </c>
      <c r="D5820" s="14" t="s">
        <v>23253</v>
      </c>
    </row>
    <row r="5821" spans="1:4" ht="15" customHeight="1" x14ac:dyDescent="0.4">
      <c r="A5821" s="11" t="s">
        <v>23254</v>
      </c>
      <c r="B5821" s="11" t="s">
        <v>23255</v>
      </c>
      <c r="C5821" s="11" t="s">
        <v>23256</v>
      </c>
      <c r="D5821" s="14" t="s">
        <v>23257</v>
      </c>
    </row>
    <row r="5822" spans="1:4" ht="15" customHeight="1" x14ac:dyDescent="0.4">
      <c r="A5822" s="11" t="s">
        <v>23258</v>
      </c>
      <c r="B5822" s="11" t="s">
        <v>23259</v>
      </c>
      <c r="C5822" s="11" t="s">
        <v>23260</v>
      </c>
      <c r="D5822" s="14" t="s">
        <v>23261</v>
      </c>
    </row>
    <row r="5823" spans="1:4" ht="15" customHeight="1" x14ac:dyDescent="0.4">
      <c r="A5823" s="11" t="s">
        <v>23262</v>
      </c>
      <c r="B5823" s="11" t="s">
        <v>23263</v>
      </c>
      <c r="C5823" s="11" t="s">
        <v>23264</v>
      </c>
      <c r="D5823" s="14" t="s">
        <v>23265</v>
      </c>
    </row>
    <row r="5824" spans="1:4" ht="15" customHeight="1" x14ac:dyDescent="0.4">
      <c r="A5824" s="11" t="s">
        <v>23266</v>
      </c>
      <c r="B5824" s="11" t="s">
        <v>23267</v>
      </c>
      <c r="C5824" s="11" t="s">
        <v>23268</v>
      </c>
      <c r="D5824" s="14" t="s">
        <v>23269</v>
      </c>
    </row>
    <row r="5825" spans="1:4" ht="15" customHeight="1" x14ac:dyDescent="0.4">
      <c r="A5825" s="11" t="s">
        <v>23270</v>
      </c>
      <c r="B5825" s="11" t="s">
        <v>23271</v>
      </c>
      <c r="C5825" s="11" t="s">
        <v>23272</v>
      </c>
      <c r="D5825" s="14" t="s">
        <v>23273</v>
      </c>
    </row>
    <row r="5826" spans="1:4" ht="15" customHeight="1" x14ac:dyDescent="0.4">
      <c r="A5826" s="11" t="s">
        <v>23274</v>
      </c>
      <c r="B5826" s="11" t="s">
        <v>23275</v>
      </c>
      <c r="C5826" s="11" t="s">
        <v>23276</v>
      </c>
      <c r="D5826" s="14" t="s">
        <v>23277</v>
      </c>
    </row>
    <row r="5827" spans="1:4" ht="15" customHeight="1" x14ac:dyDescent="0.4">
      <c r="A5827" s="11" t="s">
        <v>23278</v>
      </c>
      <c r="B5827" s="11" t="s">
        <v>23279</v>
      </c>
      <c r="C5827" s="11" t="s">
        <v>23280</v>
      </c>
      <c r="D5827" s="14" t="s">
        <v>23281</v>
      </c>
    </row>
    <row r="5828" spans="1:4" ht="15" customHeight="1" x14ac:dyDescent="0.4">
      <c r="A5828" s="11" t="s">
        <v>23282</v>
      </c>
      <c r="B5828" s="11" t="s">
        <v>23283</v>
      </c>
      <c r="C5828" s="11" t="s">
        <v>23284</v>
      </c>
      <c r="D5828" s="14" t="s">
        <v>23285</v>
      </c>
    </row>
    <row r="5829" spans="1:4" ht="15" customHeight="1" x14ac:dyDescent="0.4">
      <c r="A5829" s="11" t="s">
        <v>23286</v>
      </c>
      <c r="B5829" s="11" t="s">
        <v>23287</v>
      </c>
      <c r="C5829" s="11" t="s">
        <v>23288</v>
      </c>
      <c r="D5829" s="14" t="s">
        <v>23289</v>
      </c>
    </row>
    <row r="5830" spans="1:4" ht="15" customHeight="1" x14ac:dyDescent="0.4">
      <c r="A5830" s="11" t="s">
        <v>23290</v>
      </c>
      <c r="B5830" s="11" t="s">
        <v>23291</v>
      </c>
      <c r="C5830" s="11" t="s">
        <v>23292</v>
      </c>
      <c r="D5830" s="14" t="s">
        <v>23293</v>
      </c>
    </row>
    <row r="5831" spans="1:4" ht="15" customHeight="1" x14ac:dyDescent="0.4">
      <c r="A5831" s="11" t="s">
        <v>23294</v>
      </c>
      <c r="B5831" s="11" t="s">
        <v>23295</v>
      </c>
      <c r="C5831" s="11" t="s">
        <v>23296</v>
      </c>
      <c r="D5831" s="14" t="s">
        <v>23297</v>
      </c>
    </row>
    <row r="5832" spans="1:4" ht="15" customHeight="1" x14ac:dyDescent="0.4">
      <c r="A5832" s="11" t="s">
        <v>23298</v>
      </c>
      <c r="B5832" s="11" t="s">
        <v>23299</v>
      </c>
      <c r="C5832" s="11" t="s">
        <v>23300</v>
      </c>
      <c r="D5832" s="14" t="s">
        <v>23301</v>
      </c>
    </row>
    <row r="5833" spans="1:4" ht="15" customHeight="1" x14ac:dyDescent="0.4">
      <c r="A5833" s="11" t="s">
        <v>23302</v>
      </c>
      <c r="B5833" s="11" t="s">
        <v>23303</v>
      </c>
      <c r="C5833" s="11" t="s">
        <v>23304</v>
      </c>
      <c r="D5833" s="14" t="s">
        <v>23305</v>
      </c>
    </row>
    <row r="5834" spans="1:4" ht="15" customHeight="1" x14ac:dyDescent="0.4">
      <c r="A5834" s="11" t="s">
        <v>23306</v>
      </c>
      <c r="B5834" s="11" t="s">
        <v>23307</v>
      </c>
      <c r="C5834" s="11" t="s">
        <v>23308</v>
      </c>
      <c r="D5834" s="14" t="s">
        <v>23309</v>
      </c>
    </row>
    <row r="5835" spans="1:4" ht="15" customHeight="1" x14ac:dyDescent="0.4">
      <c r="A5835" s="11" t="s">
        <v>23310</v>
      </c>
      <c r="B5835" s="11" t="s">
        <v>23311</v>
      </c>
      <c r="C5835" s="11" t="s">
        <v>23312</v>
      </c>
      <c r="D5835" s="14" t="s">
        <v>23313</v>
      </c>
    </row>
    <row r="5836" spans="1:4" ht="15" customHeight="1" x14ac:dyDescent="0.4">
      <c r="A5836" s="11" t="s">
        <v>23314</v>
      </c>
      <c r="B5836" s="11" t="s">
        <v>23315</v>
      </c>
      <c r="C5836" s="11" t="s">
        <v>23316</v>
      </c>
      <c r="D5836" s="14" t="s">
        <v>23317</v>
      </c>
    </row>
    <row r="5837" spans="1:4" ht="15" customHeight="1" x14ac:dyDescent="0.4">
      <c r="A5837" s="11" t="s">
        <v>23318</v>
      </c>
      <c r="B5837" s="11" t="s">
        <v>23319</v>
      </c>
      <c r="C5837" s="11" t="s">
        <v>23320</v>
      </c>
      <c r="D5837" s="14" t="s">
        <v>23321</v>
      </c>
    </row>
    <row r="5838" spans="1:4" ht="15" customHeight="1" x14ac:dyDescent="0.4">
      <c r="A5838" s="11" t="s">
        <v>23322</v>
      </c>
      <c r="B5838" s="11" t="s">
        <v>23323</v>
      </c>
      <c r="C5838" s="11" t="s">
        <v>23324</v>
      </c>
      <c r="D5838" s="14" t="s">
        <v>23325</v>
      </c>
    </row>
    <row r="5839" spans="1:4" ht="15" customHeight="1" x14ac:dyDescent="0.4">
      <c r="A5839" s="11" t="s">
        <v>23326</v>
      </c>
      <c r="B5839" s="11" t="s">
        <v>23327</v>
      </c>
      <c r="C5839" s="11" t="s">
        <v>23328</v>
      </c>
      <c r="D5839" s="14" t="s">
        <v>23329</v>
      </c>
    </row>
    <row r="5840" spans="1:4" ht="15" customHeight="1" x14ac:dyDescent="0.4">
      <c r="A5840" s="11" t="s">
        <v>23330</v>
      </c>
      <c r="B5840" s="11" t="s">
        <v>23331</v>
      </c>
      <c r="C5840" s="11" t="s">
        <v>23332</v>
      </c>
      <c r="D5840" s="14" t="s">
        <v>23333</v>
      </c>
    </row>
    <row r="5841" spans="1:4" ht="15" customHeight="1" x14ac:dyDescent="0.4">
      <c r="A5841" s="11" t="s">
        <v>23334</v>
      </c>
      <c r="B5841" s="11" t="s">
        <v>23335</v>
      </c>
      <c r="C5841" s="11" t="s">
        <v>23336</v>
      </c>
      <c r="D5841" s="14" t="s">
        <v>23337</v>
      </c>
    </row>
    <row r="5842" spans="1:4" ht="15" customHeight="1" x14ac:dyDescent="0.4">
      <c r="A5842" s="11" t="s">
        <v>23338</v>
      </c>
      <c r="B5842" s="11" t="s">
        <v>23339</v>
      </c>
      <c r="C5842" s="11" t="s">
        <v>23340</v>
      </c>
      <c r="D5842" s="14" t="s">
        <v>23341</v>
      </c>
    </row>
    <row r="5843" spans="1:4" ht="15" customHeight="1" x14ac:dyDescent="0.4">
      <c r="A5843" s="11" t="s">
        <v>23342</v>
      </c>
      <c r="B5843" s="11" t="s">
        <v>23343</v>
      </c>
      <c r="C5843" s="11" t="s">
        <v>23344</v>
      </c>
      <c r="D5843" s="14" t="s">
        <v>23345</v>
      </c>
    </row>
    <row r="5844" spans="1:4" ht="15" customHeight="1" x14ac:dyDescent="0.4">
      <c r="A5844" s="11" t="s">
        <v>23346</v>
      </c>
      <c r="B5844" s="11" t="s">
        <v>23347</v>
      </c>
      <c r="C5844" s="11" t="s">
        <v>23348</v>
      </c>
      <c r="D5844" s="14" t="s">
        <v>23349</v>
      </c>
    </row>
    <row r="5845" spans="1:4" ht="15" customHeight="1" x14ac:dyDescent="0.4">
      <c r="A5845" s="11" t="s">
        <v>23350</v>
      </c>
      <c r="B5845" s="11" t="s">
        <v>23351</v>
      </c>
      <c r="C5845" s="11" t="s">
        <v>23352</v>
      </c>
      <c r="D5845" s="14" t="s">
        <v>23353</v>
      </c>
    </row>
    <row r="5846" spans="1:4" ht="15" customHeight="1" x14ac:dyDescent="0.4">
      <c r="A5846" s="11" t="s">
        <v>23354</v>
      </c>
      <c r="B5846" s="11" t="s">
        <v>23355</v>
      </c>
      <c r="C5846" s="11" t="s">
        <v>23356</v>
      </c>
      <c r="D5846" s="14" t="s">
        <v>23357</v>
      </c>
    </row>
    <row r="5847" spans="1:4" ht="15" customHeight="1" x14ac:dyDescent="0.4">
      <c r="A5847" s="11" t="s">
        <v>23358</v>
      </c>
      <c r="B5847" s="11" t="s">
        <v>23359</v>
      </c>
      <c r="C5847" s="11" t="s">
        <v>23360</v>
      </c>
      <c r="D5847" s="14" t="s">
        <v>23361</v>
      </c>
    </row>
    <row r="5848" spans="1:4" ht="15" customHeight="1" x14ac:dyDescent="0.4">
      <c r="A5848" s="11" t="s">
        <v>23362</v>
      </c>
      <c r="B5848" s="11" t="s">
        <v>23363</v>
      </c>
      <c r="C5848" s="11" t="s">
        <v>23364</v>
      </c>
      <c r="D5848" s="14" t="s">
        <v>23365</v>
      </c>
    </row>
    <row r="5849" spans="1:4" ht="15" customHeight="1" x14ac:dyDescent="0.4">
      <c r="A5849" s="11" t="s">
        <v>23366</v>
      </c>
      <c r="B5849" s="11" t="s">
        <v>23367</v>
      </c>
      <c r="C5849" s="11" t="s">
        <v>23368</v>
      </c>
      <c r="D5849" s="14" t="s">
        <v>23369</v>
      </c>
    </row>
    <row r="5850" spans="1:4" ht="15" customHeight="1" x14ac:dyDescent="0.4">
      <c r="A5850" s="11" t="s">
        <v>23370</v>
      </c>
      <c r="B5850" s="11" t="s">
        <v>23371</v>
      </c>
      <c r="C5850" s="11" t="s">
        <v>23372</v>
      </c>
      <c r="D5850" s="14" t="s">
        <v>23373</v>
      </c>
    </row>
    <row r="5851" spans="1:4" ht="15" customHeight="1" x14ac:dyDescent="0.4">
      <c r="A5851" s="11" t="s">
        <v>23374</v>
      </c>
      <c r="B5851" s="11" t="s">
        <v>23375</v>
      </c>
      <c r="C5851" s="11" t="s">
        <v>23376</v>
      </c>
      <c r="D5851" s="14" t="s">
        <v>23377</v>
      </c>
    </row>
    <row r="5852" spans="1:4" ht="15" customHeight="1" x14ac:dyDescent="0.4">
      <c r="A5852" s="11" t="s">
        <v>23378</v>
      </c>
      <c r="B5852" s="11" t="s">
        <v>23379</v>
      </c>
      <c r="C5852" s="11" t="s">
        <v>23380</v>
      </c>
      <c r="D5852" s="14" t="s">
        <v>23381</v>
      </c>
    </row>
    <row r="5853" spans="1:4" ht="15" customHeight="1" x14ac:dyDescent="0.4">
      <c r="A5853" s="11" t="s">
        <v>23382</v>
      </c>
      <c r="B5853" s="11" t="s">
        <v>23383</v>
      </c>
      <c r="C5853" s="11" t="s">
        <v>23384</v>
      </c>
      <c r="D5853" s="14" t="s">
        <v>23385</v>
      </c>
    </row>
    <row r="5854" spans="1:4" ht="15" customHeight="1" x14ac:dyDescent="0.4">
      <c r="A5854" s="11" t="s">
        <v>23386</v>
      </c>
      <c r="B5854" s="11" t="s">
        <v>23387</v>
      </c>
      <c r="C5854" s="11" t="s">
        <v>23388</v>
      </c>
      <c r="D5854" s="14" t="s">
        <v>23389</v>
      </c>
    </row>
    <row r="5855" spans="1:4" ht="15" customHeight="1" x14ac:dyDescent="0.4">
      <c r="A5855" s="11" t="s">
        <v>23390</v>
      </c>
      <c r="B5855" s="11" t="s">
        <v>23391</v>
      </c>
      <c r="C5855" s="11" t="s">
        <v>23392</v>
      </c>
      <c r="D5855" s="14" t="s">
        <v>23389</v>
      </c>
    </row>
    <row r="5856" spans="1:4" ht="15" customHeight="1" x14ac:dyDescent="0.4">
      <c r="A5856" s="11" t="s">
        <v>23393</v>
      </c>
      <c r="B5856" s="11" t="s">
        <v>23394</v>
      </c>
      <c r="C5856" s="11" t="s">
        <v>23395</v>
      </c>
      <c r="D5856" s="14" t="s">
        <v>23389</v>
      </c>
    </row>
    <row r="5857" spans="1:4" ht="15" customHeight="1" x14ac:dyDescent="0.4">
      <c r="A5857" s="11" t="s">
        <v>23396</v>
      </c>
      <c r="B5857" s="11" t="s">
        <v>23397</v>
      </c>
      <c r="C5857" s="11" t="s">
        <v>105</v>
      </c>
      <c r="D5857" s="14" t="s">
        <v>23398</v>
      </c>
    </row>
    <row r="5858" spans="1:4" ht="15" customHeight="1" x14ac:dyDescent="0.4">
      <c r="A5858" s="11" t="s">
        <v>23399</v>
      </c>
      <c r="B5858" s="11" t="s">
        <v>23400</v>
      </c>
      <c r="C5858" s="11" t="s">
        <v>23401</v>
      </c>
      <c r="D5858" s="14" t="s">
        <v>23402</v>
      </c>
    </row>
    <row r="5859" spans="1:4" ht="15" customHeight="1" x14ac:dyDescent="0.4">
      <c r="A5859" s="11" t="s">
        <v>23403</v>
      </c>
      <c r="B5859" s="11" t="s">
        <v>23404</v>
      </c>
      <c r="C5859" s="11" t="s">
        <v>23405</v>
      </c>
      <c r="D5859" s="14" t="s">
        <v>23406</v>
      </c>
    </row>
    <row r="5860" spans="1:4" ht="15" customHeight="1" x14ac:dyDescent="0.4">
      <c r="A5860" s="11" t="s">
        <v>23407</v>
      </c>
      <c r="B5860" s="11" t="s">
        <v>23408</v>
      </c>
      <c r="C5860" s="11" t="s">
        <v>23409</v>
      </c>
      <c r="D5860" s="14" t="s">
        <v>23410</v>
      </c>
    </row>
    <row r="5861" spans="1:4" ht="15" customHeight="1" x14ac:dyDescent="0.4">
      <c r="A5861" s="11" t="s">
        <v>23411</v>
      </c>
      <c r="B5861" s="11" t="s">
        <v>23412</v>
      </c>
      <c r="C5861" s="11" t="s">
        <v>23413</v>
      </c>
      <c r="D5861" s="14" t="s">
        <v>23410</v>
      </c>
    </row>
    <row r="5862" spans="1:4" ht="15" customHeight="1" x14ac:dyDescent="0.4">
      <c r="A5862" s="11" t="s">
        <v>23414</v>
      </c>
      <c r="B5862" s="11" t="s">
        <v>23415</v>
      </c>
      <c r="C5862" s="11" t="s">
        <v>23416</v>
      </c>
      <c r="D5862" s="14" t="s">
        <v>23417</v>
      </c>
    </row>
    <row r="5863" spans="1:4" ht="15" customHeight="1" x14ac:dyDescent="0.4">
      <c r="A5863" s="11" t="s">
        <v>23418</v>
      </c>
      <c r="B5863" s="11" t="s">
        <v>23419</v>
      </c>
      <c r="C5863" s="11" t="s">
        <v>23420</v>
      </c>
      <c r="D5863" s="14" t="s">
        <v>23421</v>
      </c>
    </row>
    <row r="5864" spans="1:4" ht="15" customHeight="1" x14ac:dyDescent="0.4">
      <c r="A5864" s="11" t="s">
        <v>23422</v>
      </c>
      <c r="B5864" s="11" t="s">
        <v>23423</v>
      </c>
      <c r="C5864" s="11" t="s">
        <v>23424</v>
      </c>
      <c r="D5864" s="14" t="s">
        <v>23421</v>
      </c>
    </row>
    <row r="5865" spans="1:4" ht="15" customHeight="1" x14ac:dyDescent="0.4">
      <c r="A5865" s="11" t="s">
        <v>23425</v>
      </c>
      <c r="B5865" s="11" t="s">
        <v>23426</v>
      </c>
      <c r="C5865" s="11" t="s">
        <v>23427</v>
      </c>
      <c r="D5865" s="14" t="s">
        <v>23421</v>
      </c>
    </row>
    <row r="5866" spans="1:4" ht="15" customHeight="1" x14ac:dyDescent="0.4">
      <c r="A5866" s="11" t="s">
        <v>23428</v>
      </c>
      <c r="B5866" s="11" t="s">
        <v>23429</v>
      </c>
      <c r="C5866" s="11" t="s">
        <v>23430</v>
      </c>
      <c r="D5866" s="14" t="s">
        <v>23431</v>
      </c>
    </row>
    <row r="5867" spans="1:4" ht="15" customHeight="1" x14ac:dyDescent="0.4">
      <c r="A5867" s="11" t="s">
        <v>23432</v>
      </c>
      <c r="B5867" s="11" t="s">
        <v>23433</v>
      </c>
      <c r="C5867" s="11" t="s">
        <v>23434</v>
      </c>
      <c r="D5867" s="14" t="s">
        <v>23435</v>
      </c>
    </row>
    <row r="5868" spans="1:4" ht="15" customHeight="1" x14ac:dyDescent="0.4">
      <c r="A5868" s="11" t="s">
        <v>23436</v>
      </c>
      <c r="B5868" s="11" t="s">
        <v>23437</v>
      </c>
      <c r="C5868" s="11" t="s">
        <v>23438</v>
      </c>
      <c r="D5868" s="14" t="s">
        <v>23439</v>
      </c>
    </row>
    <row r="5869" spans="1:4" ht="15" customHeight="1" x14ac:dyDescent="0.4">
      <c r="A5869" s="11" t="s">
        <v>23440</v>
      </c>
      <c r="B5869" s="11" t="s">
        <v>23441</v>
      </c>
      <c r="C5869" s="11" t="s">
        <v>23442</v>
      </c>
      <c r="D5869" s="14" t="s">
        <v>23443</v>
      </c>
    </row>
    <row r="5870" spans="1:4" ht="15" customHeight="1" x14ac:dyDescent="0.4">
      <c r="A5870" s="11" t="s">
        <v>23444</v>
      </c>
      <c r="B5870" s="11" t="s">
        <v>23445</v>
      </c>
      <c r="C5870" s="11" t="s">
        <v>23446</v>
      </c>
      <c r="D5870" s="14" t="s">
        <v>23447</v>
      </c>
    </row>
    <row r="5871" spans="1:4" ht="15" customHeight="1" x14ac:dyDescent="0.4">
      <c r="A5871" s="11" t="s">
        <v>23448</v>
      </c>
      <c r="B5871" s="11" t="s">
        <v>23449</v>
      </c>
      <c r="C5871" s="11" t="s">
        <v>23450</v>
      </c>
      <c r="D5871" s="14" t="s">
        <v>23451</v>
      </c>
    </row>
    <row r="5872" spans="1:4" ht="15" customHeight="1" x14ac:dyDescent="0.4">
      <c r="A5872" s="11" t="s">
        <v>23452</v>
      </c>
      <c r="B5872" s="11" t="s">
        <v>23453</v>
      </c>
      <c r="C5872" s="11" t="s">
        <v>23454</v>
      </c>
      <c r="D5872" s="14" t="s">
        <v>23455</v>
      </c>
    </row>
    <row r="5873" spans="1:4" ht="15" customHeight="1" x14ac:dyDescent="0.4">
      <c r="A5873" s="11" t="s">
        <v>23456</v>
      </c>
      <c r="B5873" s="11" t="s">
        <v>23457</v>
      </c>
      <c r="C5873" s="11" t="s">
        <v>23458</v>
      </c>
      <c r="D5873" s="14" t="s">
        <v>23459</v>
      </c>
    </row>
    <row r="5874" spans="1:4" ht="15" customHeight="1" x14ac:dyDescent="0.4">
      <c r="A5874" s="11" t="s">
        <v>23460</v>
      </c>
      <c r="B5874" s="11" t="s">
        <v>23461</v>
      </c>
      <c r="C5874" s="11" t="s">
        <v>23462</v>
      </c>
      <c r="D5874" s="14" t="s">
        <v>23463</v>
      </c>
    </row>
    <row r="5875" spans="1:4" ht="15" customHeight="1" x14ac:dyDescent="0.4">
      <c r="A5875" s="11" t="s">
        <v>23464</v>
      </c>
      <c r="B5875" s="11" t="s">
        <v>23465</v>
      </c>
      <c r="C5875" s="11" t="s">
        <v>23466</v>
      </c>
      <c r="D5875" s="14" t="s">
        <v>23467</v>
      </c>
    </row>
    <row r="5876" spans="1:4" ht="15" customHeight="1" x14ac:dyDescent="0.4">
      <c r="A5876" s="11" t="s">
        <v>23468</v>
      </c>
      <c r="B5876" s="11" t="s">
        <v>23469</v>
      </c>
      <c r="C5876" s="11" t="s">
        <v>23470</v>
      </c>
      <c r="D5876" s="14" t="s">
        <v>23471</v>
      </c>
    </row>
    <row r="5877" spans="1:4" ht="15" customHeight="1" x14ac:dyDescent="0.4">
      <c r="A5877" s="11" t="s">
        <v>23472</v>
      </c>
      <c r="B5877" s="11" t="s">
        <v>23473</v>
      </c>
      <c r="C5877" s="11" t="s">
        <v>23474</v>
      </c>
      <c r="D5877" s="14" t="s">
        <v>23475</v>
      </c>
    </row>
    <row r="5878" spans="1:4" ht="15" customHeight="1" x14ac:dyDescent="0.4">
      <c r="A5878" s="11" t="s">
        <v>23476</v>
      </c>
      <c r="B5878" s="11" t="s">
        <v>23477</v>
      </c>
      <c r="C5878" s="11" t="s">
        <v>23478</v>
      </c>
      <c r="D5878" s="14" t="s">
        <v>23479</v>
      </c>
    </row>
    <row r="5879" spans="1:4" ht="15" customHeight="1" x14ac:dyDescent="0.4">
      <c r="A5879" s="11" t="s">
        <v>23480</v>
      </c>
      <c r="B5879" s="11" t="s">
        <v>23481</v>
      </c>
      <c r="C5879" s="11" t="s">
        <v>23482</v>
      </c>
      <c r="D5879" s="14" t="s">
        <v>23483</v>
      </c>
    </row>
    <row r="5880" spans="1:4" ht="15" customHeight="1" x14ac:dyDescent="0.4">
      <c r="A5880" s="11" t="s">
        <v>23484</v>
      </c>
      <c r="B5880" s="11" t="s">
        <v>23485</v>
      </c>
      <c r="C5880" s="11" t="s">
        <v>23486</v>
      </c>
      <c r="D5880" s="14" t="s">
        <v>23487</v>
      </c>
    </row>
    <row r="5881" spans="1:4" ht="15" customHeight="1" x14ac:dyDescent="0.4">
      <c r="A5881" s="11" t="s">
        <v>23488</v>
      </c>
      <c r="B5881" s="11" t="s">
        <v>23489</v>
      </c>
      <c r="C5881" s="11" t="s">
        <v>23490</v>
      </c>
      <c r="D5881" s="14" t="s">
        <v>23491</v>
      </c>
    </row>
    <row r="5882" spans="1:4" ht="15" customHeight="1" x14ac:dyDescent="0.4">
      <c r="A5882" s="11" t="s">
        <v>23492</v>
      </c>
      <c r="B5882" s="11" t="s">
        <v>23493</v>
      </c>
      <c r="C5882" s="11" t="s">
        <v>23494</v>
      </c>
      <c r="D5882" s="14" t="s">
        <v>23495</v>
      </c>
    </row>
    <row r="5883" spans="1:4" ht="15" customHeight="1" x14ac:dyDescent="0.4">
      <c r="A5883" s="11" t="s">
        <v>23496</v>
      </c>
      <c r="B5883" s="11" t="s">
        <v>23497</v>
      </c>
      <c r="C5883" s="11" t="s">
        <v>23498</v>
      </c>
      <c r="D5883" s="14" t="s">
        <v>23499</v>
      </c>
    </row>
    <row r="5884" spans="1:4" ht="15" customHeight="1" x14ac:dyDescent="0.4">
      <c r="A5884" s="11" t="s">
        <v>23500</v>
      </c>
      <c r="B5884" s="11" t="s">
        <v>23501</v>
      </c>
      <c r="C5884" s="11" t="s">
        <v>23502</v>
      </c>
      <c r="D5884" s="14" t="s">
        <v>23503</v>
      </c>
    </row>
    <row r="5885" spans="1:4" ht="15" customHeight="1" x14ac:dyDescent="0.4">
      <c r="A5885" s="11" t="s">
        <v>23504</v>
      </c>
      <c r="B5885" s="11" t="s">
        <v>23505</v>
      </c>
      <c r="C5885" s="11" t="s">
        <v>23506</v>
      </c>
      <c r="D5885" s="14" t="s">
        <v>23507</v>
      </c>
    </row>
    <row r="5886" spans="1:4" ht="15" customHeight="1" x14ac:dyDescent="0.4">
      <c r="A5886" s="11" t="s">
        <v>23508</v>
      </c>
      <c r="B5886" s="11" t="s">
        <v>23509</v>
      </c>
      <c r="C5886" s="11" t="s">
        <v>23510</v>
      </c>
      <c r="D5886" s="14" t="s">
        <v>23511</v>
      </c>
    </row>
    <row r="5887" spans="1:4" ht="15" customHeight="1" x14ac:dyDescent="0.4">
      <c r="A5887" s="11" t="s">
        <v>23512</v>
      </c>
      <c r="B5887" s="11" t="s">
        <v>23513</v>
      </c>
      <c r="C5887" s="11" t="s">
        <v>23514</v>
      </c>
      <c r="D5887" s="14" t="s">
        <v>23515</v>
      </c>
    </row>
    <row r="5888" spans="1:4" ht="15" customHeight="1" x14ac:dyDescent="0.4">
      <c r="A5888" s="11" t="s">
        <v>23516</v>
      </c>
      <c r="B5888" s="11" t="s">
        <v>23517</v>
      </c>
      <c r="C5888" s="11" t="s">
        <v>23518</v>
      </c>
      <c r="D5888" s="14" t="s">
        <v>23519</v>
      </c>
    </row>
    <row r="5889" spans="1:4" ht="15" customHeight="1" x14ac:dyDescent="0.4">
      <c r="A5889" s="11" t="s">
        <v>23520</v>
      </c>
      <c r="B5889" s="11" t="s">
        <v>23521</v>
      </c>
      <c r="C5889" s="11" t="s">
        <v>23522</v>
      </c>
      <c r="D5889" s="14" t="s">
        <v>23523</v>
      </c>
    </row>
    <row r="5890" spans="1:4" ht="15" customHeight="1" x14ac:dyDescent="0.4">
      <c r="A5890" s="11" t="s">
        <v>23524</v>
      </c>
      <c r="B5890" s="11" t="s">
        <v>23525</v>
      </c>
      <c r="C5890" s="11" t="s">
        <v>23526</v>
      </c>
      <c r="D5890" s="14" t="s">
        <v>23527</v>
      </c>
    </row>
    <row r="5891" spans="1:4" ht="15" customHeight="1" x14ac:dyDescent="0.4">
      <c r="A5891" s="11" t="s">
        <v>23528</v>
      </c>
      <c r="B5891" s="11" t="s">
        <v>23529</v>
      </c>
      <c r="C5891" s="11" t="s">
        <v>23530</v>
      </c>
      <c r="D5891" s="14" t="s">
        <v>23531</v>
      </c>
    </row>
    <row r="5892" spans="1:4" ht="15" customHeight="1" x14ac:dyDescent="0.4">
      <c r="A5892" s="11" t="s">
        <v>23532</v>
      </c>
      <c r="B5892" s="11" t="s">
        <v>23533</v>
      </c>
      <c r="C5892" s="11" t="s">
        <v>23534</v>
      </c>
      <c r="D5892" s="14" t="s">
        <v>23535</v>
      </c>
    </row>
    <row r="5893" spans="1:4" ht="15" customHeight="1" x14ac:dyDescent="0.4">
      <c r="A5893" s="11" t="s">
        <v>23536</v>
      </c>
      <c r="B5893" s="11" t="s">
        <v>23537</v>
      </c>
      <c r="C5893" s="11" t="s">
        <v>23538</v>
      </c>
      <c r="D5893" s="14" t="s">
        <v>23539</v>
      </c>
    </row>
    <row r="5894" spans="1:4" ht="15" customHeight="1" x14ac:dyDescent="0.4">
      <c r="A5894" s="11" t="s">
        <v>23540</v>
      </c>
      <c r="B5894" s="11" t="s">
        <v>23541</v>
      </c>
      <c r="C5894" s="11" t="s">
        <v>23542</v>
      </c>
      <c r="D5894" s="14" t="s">
        <v>23539</v>
      </c>
    </row>
    <row r="5895" spans="1:4" ht="15" customHeight="1" x14ac:dyDescent="0.4">
      <c r="A5895" s="11" t="s">
        <v>23543</v>
      </c>
      <c r="B5895" s="11" t="s">
        <v>23544</v>
      </c>
      <c r="C5895" s="11" t="s">
        <v>23545</v>
      </c>
      <c r="D5895" s="14" t="s">
        <v>23539</v>
      </c>
    </row>
    <row r="5896" spans="1:4" ht="15" customHeight="1" x14ac:dyDescent="0.4">
      <c r="A5896" s="11" t="s">
        <v>23546</v>
      </c>
      <c r="B5896" s="11" t="s">
        <v>23547</v>
      </c>
      <c r="C5896" s="11" t="s">
        <v>23548</v>
      </c>
      <c r="D5896" s="14" t="s">
        <v>23549</v>
      </c>
    </row>
    <row r="5897" spans="1:4" ht="15" customHeight="1" x14ac:dyDescent="0.4">
      <c r="A5897" s="11" t="s">
        <v>23550</v>
      </c>
      <c r="B5897" s="11" t="s">
        <v>23551</v>
      </c>
      <c r="C5897" s="11" t="s">
        <v>23552</v>
      </c>
      <c r="D5897" s="14" t="s">
        <v>23553</v>
      </c>
    </row>
    <row r="5898" spans="1:4" ht="15" customHeight="1" x14ac:dyDescent="0.4">
      <c r="A5898" s="11" t="s">
        <v>23554</v>
      </c>
      <c r="B5898" s="11" t="s">
        <v>23555</v>
      </c>
      <c r="C5898" s="11" t="s">
        <v>23556</v>
      </c>
      <c r="D5898" s="14" t="s">
        <v>23557</v>
      </c>
    </row>
    <row r="5899" spans="1:4" ht="15" customHeight="1" x14ac:dyDescent="0.4">
      <c r="A5899" s="11" t="s">
        <v>23558</v>
      </c>
      <c r="B5899" s="11" t="s">
        <v>23559</v>
      </c>
      <c r="C5899" s="11" t="s">
        <v>23560</v>
      </c>
      <c r="D5899" s="14" t="s">
        <v>23561</v>
      </c>
    </row>
    <row r="5900" spans="1:4" ht="15" customHeight="1" x14ac:dyDescent="0.4">
      <c r="A5900" s="11" t="s">
        <v>23562</v>
      </c>
      <c r="B5900" s="11" t="s">
        <v>23563</v>
      </c>
      <c r="C5900" s="11" t="s">
        <v>23564</v>
      </c>
      <c r="D5900" s="14" t="s">
        <v>23565</v>
      </c>
    </row>
    <row r="5901" spans="1:4" ht="15" customHeight="1" x14ac:dyDescent="0.4">
      <c r="A5901" s="11" t="s">
        <v>23566</v>
      </c>
      <c r="B5901" s="11" t="s">
        <v>23567</v>
      </c>
      <c r="C5901" s="11" t="s">
        <v>23568</v>
      </c>
      <c r="D5901" s="14" t="s">
        <v>23569</v>
      </c>
    </row>
    <row r="5902" spans="1:4" ht="15" customHeight="1" x14ac:dyDescent="0.4">
      <c r="A5902" s="11" t="s">
        <v>23570</v>
      </c>
      <c r="B5902" s="11" t="s">
        <v>23571</v>
      </c>
      <c r="C5902" s="11" t="s">
        <v>23572</v>
      </c>
      <c r="D5902" s="14" t="s">
        <v>23573</v>
      </c>
    </row>
    <row r="5903" spans="1:4" ht="15" customHeight="1" x14ac:dyDescent="0.4">
      <c r="A5903" s="11" t="s">
        <v>23574</v>
      </c>
      <c r="B5903" s="11" t="s">
        <v>23575</v>
      </c>
      <c r="C5903" s="11" t="s">
        <v>23576</v>
      </c>
      <c r="D5903" s="14" t="s">
        <v>23577</v>
      </c>
    </row>
    <row r="5904" spans="1:4" ht="15" customHeight="1" x14ac:dyDescent="0.4">
      <c r="A5904" s="11" t="s">
        <v>23578</v>
      </c>
      <c r="B5904" s="11" t="s">
        <v>23579</v>
      </c>
      <c r="C5904" s="11" t="s">
        <v>23580</v>
      </c>
      <c r="D5904" s="14" t="s">
        <v>23581</v>
      </c>
    </row>
    <row r="5905" spans="1:4" ht="15" customHeight="1" x14ac:dyDescent="0.4">
      <c r="A5905" s="11" t="s">
        <v>23582</v>
      </c>
      <c r="B5905" s="11" t="s">
        <v>23583</v>
      </c>
      <c r="C5905" s="11" t="s">
        <v>23584</v>
      </c>
      <c r="D5905" s="14" t="s">
        <v>23585</v>
      </c>
    </row>
    <row r="5906" spans="1:4" ht="15" customHeight="1" x14ac:dyDescent="0.4">
      <c r="A5906" s="11" t="s">
        <v>23586</v>
      </c>
      <c r="B5906" s="11" t="s">
        <v>23587</v>
      </c>
      <c r="C5906" s="11" t="s">
        <v>105</v>
      </c>
      <c r="D5906" s="14" t="s">
        <v>23588</v>
      </c>
    </row>
    <row r="5907" spans="1:4" ht="15" customHeight="1" x14ac:dyDescent="0.4">
      <c r="A5907" s="11" t="s">
        <v>23589</v>
      </c>
      <c r="B5907" s="11" t="s">
        <v>23590</v>
      </c>
      <c r="C5907" s="11" t="s">
        <v>23591</v>
      </c>
      <c r="D5907" s="14" t="s">
        <v>23592</v>
      </c>
    </row>
    <row r="5908" spans="1:4" ht="15" customHeight="1" x14ac:dyDescent="0.4">
      <c r="A5908" s="11" t="s">
        <v>23593</v>
      </c>
      <c r="B5908" s="11" t="s">
        <v>23594</v>
      </c>
      <c r="C5908" s="11" t="s">
        <v>23595</v>
      </c>
      <c r="D5908" s="14" t="s">
        <v>23596</v>
      </c>
    </row>
    <row r="5909" spans="1:4" ht="15" customHeight="1" x14ac:dyDescent="0.4">
      <c r="A5909" s="11" t="s">
        <v>23597</v>
      </c>
      <c r="B5909" s="11" t="s">
        <v>23598</v>
      </c>
      <c r="C5909" s="11" t="s">
        <v>23599</v>
      </c>
      <c r="D5909" s="14" t="s">
        <v>23600</v>
      </c>
    </row>
    <row r="5910" spans="1:4" ht="15" customHeight="1" x14ac:dyDescent="0.4">
      <c r="A5910" s="11" t="s">
        <v>23601</v>
      </c>
      <c r="B5910" s="11" t="s">
        <v>23602</v>
      </c>
      <c r="C5910" s="11" t="s">
        <v>23603</v>
      </c>
      <c r="D5910" s="14" t="s">
        <v>23604</v>
      </c>
    </row>
    <row r="5911" spans="1:4" ht="15" customHeight="1" x14ac:dyDescent="0.4">
      <c r="A5911" s="11" t="s">
        <v>23605</v>
      </c>
      <c r="B5911" s="11" t="s">
        <v>23606</v>
      </c>
      <c r="C5911" s="11" t="s">
        <v>23607</v>
      </c>
      <c r="D5911" s="14" t="s">
        <v>23608</v>
      </c>
    </row>
    <row r="5912" spans="1:4" ht="15" customHeight="1" x14ac:dyDescent="0.4">
      <c r="A5912" s="11" t="s">
        <v>23609</v>
      </c>
      <c r="B5912" s="11" t="s">
        <v>23610</v>
      </c>
      <c r="C5912" s="11" t="s">
        <v>23611</v>
      </c>
      <c r="D5912" s="14" t="s">
        <v>23612</v>
      </c>
    </row>
    <row r="5913" spans="1:4" ht="15" customHeight="1" x14ac:dyDescent="0.4">
      <c r="A5913" s="11" t="s">
        <v>23613</v>
      </c>
      <c r="B5913" s="11" t="s">
        <v>23614</v>
      </c>
      <c r="C5913" s="11" t="s">
        <v>23615</v>
      </c>
      <c r="D5913" s="14" t="s">
        <v>23616</v>
      </c>
    </row>
    <row r="5914" spans="1:4" ht="15" customHeight="1" x14ac:dyDescent="0.4">
      <c r="A5914" s="11" t="s">
        <v>23617</v>
      </c>
      <c r="B5914" s="11" t="s">
        <v>23618</v>
      </c>
      <c r="C5914" s="11" t="s">
        <v>23619</v>
      </c>
      <c r="D5914" s="14" t="s">
        <v>23620</v>
      </c>
    </row>
    <row r="5915" spans="1:4" ht="15" customHeight="1" x14ac:dyDescent="0.4">
      <c r="A5915" s="11" t="s">
        <v>23621</v>
      </c>
      <c r="B5915" s="11" t="s">
        <v>23622</v>
      </c>
      <c r="C5915" s="11" t="s">
        <v>23623</v>
      </c>
      <c r="D5915" s="14" t="s">
        <v>23624</v>
      </c>
    </row>
    <row r="5916" spans="1:4" ht="15" customHeight="1" x14ac:dyDescent="0.4">
      <c r="A5916" s="11" t="s">
        <v>23625</v>
      </c>
      <c r="B5916" s="11" t="s">
        <v>23626</v>
      </c>
      <c r="C5916" s="11" t="s">
        <v>23627</v>
      </c>
      <c r="D5916" s="14" t="s">
        <v>23628</v>
      </c>
    </row>
    <row r="5917" spans="1:4" ht="15" customHeight="1" x14ac:dyDescent="0.4">
      <c r="A5917" s="11" t="s">
        <v>23629</v>
      </c>
      <c r="B5917" s="11" t="s">
        <v>23630</v>
      </c>
      <c r="C5917" s="11" t="s">
        <v>23631</v>
      </c>
      <c r="D5917" s="14" t="s">
        <v>23632</v>
      </c>
    </row>
    <row r="5918" spans="1:4" ht="15" customHeight="1" x14ac:dyDescent="0.4">
      <c r="A5918" s="11" t="s">
        <v>23633</v>
      </c>
      <c r="B5918" s="11" t="s">
        <v>23634</v>
      </c>
      <c r="C5918" s="11" t="s">
        <v>23635</v>
      </c>
      <c r="D5918" s="14" t="s">
        <v>23636</v>
      </c>
    </row>
    <row r="5919" spans="1:4" ht="15" customHeight="1" x14ac:dyDescent="0.4">
      <c r="A5919" s="11" t="s">
        <v>23637</v>
      </c>
      <c r="B5919" s="11" t="s">
        <v>23638</v>
      </c>
      <c r="C5919" s="11" t="s">
        <v>23639</v>
      </c>
      <c r="D5919" s="14" t="s">
        <v>23640</v>
      </c>
    </row>
    <row r="5920" spans="1:4" ht="15" customHeight="1" x14ac:dyDescent="0.4">
      <c r="A5920" s="11" t="s">
        <v>23641</v>
      </c>
      <c r="B5920" s="11" t="s">
        <v>23642</v>
      </c>
      <c r="C5920" s="11" t="s">
        <v>23643</v>
      </c>
      <c r="D5920" s="14" t="s">
        <v>23644</v>
      </c>
    </row>
    <row r="5921" spans="1:4" ht="15" customHeight="1" x14ac:dyDescent="0.4">
      <c r="A5921" s="11" t="s">
        <v>23645</v>
      </c>
      <c r="B5921" s="11" t="s">
        <v>23646</v>
      </c>
      <c r="C5921" s="11" t="s">
        <v>23647</v>
      </c>
      <c r="D5921" s="14" t="s">
        <v>23648</v>
      </c>
    </row>
    <row r="5922" spans="1:4" ht="15" customHeight="1" x14ac:dyDescent="0.4">
      <c r="A5922" s="11" t="s">
        <v>23649</v>
      </c>
      <c r="B5922" s="11" t="s">
        <v>23650</v>
      </c>
      <c r="C5922" s="11" t="s">
        <v>23651</v>
      </c>
      <c r="D5922" s="14" t="s">
        <v>23652</v>
      </c>
    </row>
    <row r="5923" spans="1:4" ht="15" customHeight="1" x14ac:dyDescent="0.4">
      <c r="A5923" s="11" t="s">
        <v>23653</v>
      </c>
      <c r="B5923" s="11" t="s">
        <v>23654</v>
      </c>
      <c r="C5923" s="11" t="s">
        <v>23655</v>
      </c>
      <c r="D5923" s="14" t="s">
        <v>23656</v>
      </c>
    </row>
    <row r="5924" spans="1:4" ht="15" customHeight="1" x14ac:dyDescent="0.4">
      <c r="A5924" s="11" t="s">
        <v>23657</v>
      </c>
      <c r="B5924" s="11" t="s">
        <v>23658</v>
      </c>
      <c r="C5924" s="11" t="s">
        <v>23659</v>
      </c>
      <c r="D5924" s="14" t="s">
        <v>23660</v>
      </c>
    </row>
    <row r="5925" spans="1:4" ht="15" customHeight="1" x14ac:dyDescent="0.4">
      <c r="A5925" s="11" t="s">
        <v>23661</v>
      </c>
      <c r="B5925" s="11" t="s">
        <v>23662</v>
      </c>
      <c r="C5925" s="11" t="s">
        <v>23663</v>
      </c>
      <c r="D5925" s="14" t="s">
        <v>23664</v>
      </c>
    </row>
    <row r="5926" spans="1:4" ht="15" customHeight="1" x14ac:dyDescent="0.4">
      <c r="A5926" s="11" t="s">
        <v>23665</v>
      </c>
      <c r="B5926" s="11" t="s">
        <v>23666</v>
      </c>
      <c r="C5926" s="11" t="s">
        <v>23667</v>
      </c>
      <c r="D5926" s="14" t="s">
        <v>23668</v>
      </c>
    </row>
    <row r="5927" spans="1:4" ht="15" customHeight="1" x14ac:dyDescent="0.4">
      <c r="A5927" s="11" t="s">
        <v>23669</v>
      </c>
      <c r="B5927" s="11" t="s">
        <v>23670</v>
      </c>
      <c r="C5927" s="11" t="s">
        <v>23671</v>
      </c>
      <c r="D5927" s="14" t="s">
        <v>23672</v>
      </c>
    </row>
    <row r="5928" spans="1:4" ht="15" customHeight="1" x14ac:dyDescent="0.4">
      <c r="A5928" s="11" t="s">
        <v>23673</v>
      </c>
      <c r="B5928" s="11" t="s">
        <v>23674</v>
      </c>
      <c r="C5928" s="11" t="s">
        <v>23675</v>
      </c>
      <c r="D5928" s="14" t="s">
        <v>23676</v>
      </c>
    </row>
    <row r="5929" spans="1:4" ht="15" customHeight="1" x14ac:dyDescent="0.4">
      <c r="A5929" s="11" t="s">
        <v>23677</v>
      </c>
      <c r="B5929" s="11" t="s">
        <v>23678</v>
      </c>
      <c r="C5929" s="11" t="s">
        <v>23679</v>
      </c>
      <c r="D5929" s="14" t="s">
        <v>23676</v>
      </c>
    </row>
    <row r="5930" spans="1:4" ht="15" customHeight="1" x14ac:dyDescent="0.4">
      <c r="A5930" s="11" t="s">
        <v>23680</v>
      </c>
      <c r="B5930" s="11" t="s">
        <v>23681</v>
      </c>
      <c r="C5930" s="11" t="s">
        <v>23682</v>
      </c>
      <c r="D5930" s="14" t="s">
        <v>23676</v>
      </c>
    </row>
    <row r="5931" spans="1:4" ht="15" customHeight="1" x14ac:dyDescent="0.4">
      <c r="A5931" s="11" t="s">
        <v>23683</v>
      </c>
      <c r="B5931" s="11" t="s">
        <v>23684</v>
      </c>
      <c r="C5931" s="11" t="s">
        <v>23685</v>
      </c>
      <c r="D5931" s="14" t="s">
        <v>23676</v>
      </c>
    </row>
    <row r="5932" spans="1:4" ht="15" customHeight="1" x14ac:dyDescent="0.4">
      <c r="A5932" s="11" t="s">
        <v>23686</v>
      </c>
      <c r="B5932" s="11" t="s">
        <v>23687</v>
      </c>
      <c r="C5932" s="11" t="s">
        <v>23688</v>
      </c>
      <c r="D5932" s="14" t="s">
        <v>23689</v>
      </c>
    </row>
    <row r="5933" spans="1:4" ht="15" customHeight="1" x14ac:dyDescent="0.4">
      <c r="A5933" s="11" t="s">
        <v>23690</v>
      </c>
      <c r="B5933" s="11" t="s">
        <v>23691</v>
      </c>
      <c r="C5933" s="11" t="s">
        <v>23692</v>
      </c>
      <c r="D5933" s="14" t="s">
        <v>23693</v>
      </c>
    </row>
    <row r="5934" spans="1:4" ht="15" customHeight="1" x14ac:dyDescent="0.4">
      <c r="A5934" s="11" t="s">
        <v>23694</v>
      </c>
      <c r="B5934" s="11" t="s">
        <v>23695</v>
      </c>
      <c r="C5934" s="11" t="s">
        <v>23696</v>
      </c>
      <c r="D5934" s="14" t="s">
        <v>23697</v>
      </c>
    </row>
    <row r="5935" spans="1:4" ht="15" customHeight="1" x14ac:dyDescent="0.4">
      <c r="A5935" s="11" t="s">
        <v>23698</v>
      </c>
      <c r="B5935" s="11" t="s">
        <v>23699</v>
      </c>
      <c r="C5935" s="11" t="s">
        <v>23700</v>
      </c>
      <c r="D5935" s="14" t="s">
        <v>23697</v>
      </c>
    </row>
    <row r="5936" spans="1:4" ht="15" customHeight="1" x14ac:dyDescent="0.4">
      <c r="A5936" s="11" t="s">
        <v>23701</v>
      </c>
      <c r="B5936" s="11" t="s">
        <v>23702</v>
      </c>
      <c r="C5936" s="11" t="s">
        <v>23703</v>
      </c>
      <c r="D5936" s="14" t="s">
        <v>23704</v>
      </c>
    </row>
    <row r="5937" spans="1:4" ht="15" customHeight="1" x14ac:dyDescent="0.4">
      <c r="A5937" s="11" t="s">
        <v>23705</v>
      </c>
      <c r="B5937" s="11" t="s">
        <v>23706</v>
      </c>
      <c r="C5937" s="11" t="s">
        <v>23707</v>
      </c>
      <c r="D5937" s="14" t="s">
        <v>23708</v>
      </c>
    </row>
    <row r="5938" spans="1:4" ht="15" customHeight="1" x14ac:dyDescent="0.4">
      <c r="A5938" s="11" t="s">
        <v>23709</v>
      </c>
      <c r="B5938" s="11" t="s">
        <v>23710</v>
      </c>
      <c r="C5938" s="11" t="s">
        <v>23711</v>
      </c>
      <c r="D5938" s="14" t="s">
        <v>23712</v>
      </c>
    </row>
    <row r="5939" spans="1:4" ht="15" customHeight="1" x14ac:dyDescent="0.4">
      <c r="A5939" s="11" t="s">
        <v>23713</v>
      </c>
      <c r="B5939" s="11" t="s">
        <v>23714</v>
      </c>
      <c r="C5939" s="11" t="s">
        <v>23715</v>
      </c>
      <c r="D5939" s="14" t="s">
        <v>23716</v>
      </c>
    </row>
    <row r="5940" spans="1:4" ht="15" customHeight="1" x14ac:dyDescent="0.4">
      <c r="A5940" s="11" t="s">
        <v>23717</v>
      </c>
      <c r="B5940" s="11" t="s">
        <v>23718</v>
      </c>
      <c r="C5940" s="11" t="s">
        <v>23719</v>
      </c>
      <c r="D5940" s="14" t="s">
        <v>23720</v>
      </c>
    </row>
    <row r="5941" spans="1:4" ht="15" customHeight="1" x14ac:dyDescent="0.4">
      <c r="A5941" s="11" t="s">
        <v>23721</v>
      </c>
      <c r="B5941" s="11" t="s">
        <v>23722</v>
      </c>
      <c r="C5941" s="11" t="s">
        <v>23723</v>
      </c>
      <c r="D5941" s="14" t="s">
        <v>23724</v>
      </c>
    </row>
    <row r="5942" spans="1:4" ht="15" customHeight="1" x14ac:dyDescent="0.4">
      <c r="A5942" s="11" t="s">
        <v>23725</v>
      </c>
      <c r="B5942" s="11" t="s">
        <v>23726</v>
      </c>
      <c r="C5942" s="11" t="s">
        <v>23727</v>
      </c>
      <c r="D5942" s="14" t="s">
        <v>23728</v>
      </c>
    </row>
    <row r="5943" spans="1:4" ht="15" customHeight="1" x14ac:dyDescent="0.4">
      <c r="A5943" s="11" t="s">
        <v>23729</v>
      </c>
      <c r="B5943" s="11" t="s">
        <v>23730</v>
      </c>
      <c r="C5943" s="11" t="s">
        <v>23731</v>
      </c>
      <c r="D5943" s="14" t="s">
        <v>23732</v>
      </c>
    </row>
    <row r="5944" spans="1:4" ht="15" customHeight="1" x14ac:dyDescent="0.4">
      <c r="A5944" s="11" t="s">
        <v>23733</v>
      </c>
      <c r="B5944" s="11" t="s">
        <v>23734</v>
      </c>
      <c r="C5944" s="11" t="s">
        <v>23735</v>
      </c>
      <c r="D5944" s="14" t="s">
        <v>23736</v>
      </c>
    </row>
    <row r="5945" spans="1:4" ht="15" customHeight="1" x14ac:dyDescent="0.4">
      <c r="A5945" s="11" t="s">
        <v>23737</v>
      </c>
      <c r="B5945" s="11" t="s">
        <v>23738</v>
      </c>
      <c r="C5945" s="11" t="s">
        <v>23739</v>
      </c>
      <c r="D5945" s="14" t="s">
        <v>23740</v>
      </c>
    </row>
    <row r="5946" spans="1:4" ht="15" customHeight="1" x14ac:dyDescent="0.4">
      <c r="A5946" s="11" t="s">
        <v>23741</v>
      </c>
      <c r="B5946" s="11" t="s">
        <v>23742</v>
      </c>
      <c r="C5946" s="11" t="s">
        <v>23743</v>
      </c>
      <c r="D5946" s="14" t="s">
        <v>23744</v>
      </c>
    </row>
    <row r="5947" spans="1:4" ht="15" customHeight="1" x14ac:dyDescent="0.4">
      <c r="A5947" s="11" t="s">
        <v>23745</v>
      </c>
      <c r="B5947" s="11" t="s">
        <v>23746</v>
      </c>
      <c r="C5947" s="11" t="s">
        <v>23747</v>
      </c>
      <c r="D5947" s="14" t="s">
        <v>23748</v>
      </c>
    </row>
    <row r="5948" spans="1:4" ht="15" customHeight="1" x14ac:dyDescent="0.4">
      <c r="A5948" s="11" t="s">
        <v>23749</v>
      </c>
      <c r="B5948" s="11" t="s">
        <v>23750</v>
      </c>
      <c r="C5948" s="11" t="s">
        <v>23751</v>
      </c>
      <c r="D5948" s="14" t="s">
        <v>23752</v>
      </c>
    </row>
    <row r="5949" spans="1:4" ht="15" customHeight="1" x14ac:dyDescent="0.4">
      <c r="A5949" s="11" t="s">
        <v>23753</v>
      </c>
      <c r="B5949" s="11" t="s">
        <v>23754</v>
      </c>
      <c r="C5949" s="11" t="s">
        <v>23755</v>
      </c>
      <c r="D5949" s="14" t="s">
        <v>23756</v>
      </c>
    </row>
    <row r="5950" spans="1:4" ht="15" customHeight="1" x14ac:dyDescent="0.4">
      <c r="A5950" s="11" t="s">
        <v>23757</v>
      </c>
      <c r="B5950" s="11" t="s">
        <v>23758</v>
      </c>
      <c r="C5950" s="11" t="s">
        <v>23759</v>
      </c>
      <c r="D5950" s="14" t="s">
        <v>23760</v>
      </c>
    </row>
    <row r="5951" spans="1:4" ht="15" customHeight="1" x14ac:dyDescent="0.4">
      <c r="A5951" s="11" t="s">
        <v>23761</v>
      </c>
      <c r="B5951" s="11" t="s">
        <v>23762</v>
      </c>
      <c r="C5951" s="11" t="s">
        <v>23763</v>
      </c>
      <c r="D5951" s="14" t="s">
        <v>23764</v>
      </c>
    </row>
    <row r="5952" spans="1:4" ht="15" customHeight="1" x14ac:dyDescent="0.4">
      <c r="A5952" s="11" t="s">
        <v>23765</v>
      </c>
      <c r="B5952" s="11" t="s">
        <v>23766</v>
      </c>
      <c r="C5952" s="11" t="s">
        <v>23767</v>
      </c>
      <c r="D5952" s="14" t="s">
        <v>23768</v>
      </c>
    </row>
    <row r="5953" spans="1:4" ht="15" customHeight="1" x14ac:dyDescent="0.4">
      <c r="A5953" s="11" t="s">
        <v>23769</v>
      </c>
      <c r="B5953" s="11" t="s">
        <v>23770</v>
      </c>
      <c r="C5953" s="11" t="s">
        <v>23771</v>
      </c>
      <c r="D5953" s="14" t="s">
        <v>23772</v>
      </c>
    </row>
    <row r="5954" spans="1:4" ht="15" customHeight="1" x14ac:dyDescent="0.4">
      <c r="A5954" s="11" t="s">
        <v>23773</v>
      </c>
      <c r="B5954" s="11" t="s">
        <v>23774</v>
      </c>
      <c r="C5954" s="11" t="s">
        <v>23775</v>
      </c>
      <c r="D5954" s="14" t="s">
        <v>23776</v>
      </c>
    </row>
    <row r="5955" spans="1:4" ht="15" customHeight="1" x14ac:dyDescent="0.4">
      <c r="A5955" s="11" t="s">
        <v>23777</v>
      </c>
      <c r="B5955" s="11" t="s">
        <v>23778</v>
      </c>
      <c r="C5955" s="11" t="s">
        <v>23779</v>
      </c>
      <c r="D5955" s="14" t="s">
        <v>23776</v>
      </c>
    </row>
    <row r="5956" spans="1:4" ht="15" customHeight="1" x14ac:dyDescent="0.4">
      <c r="A5956" s="11" t="s">
        <v>23780</v>
      </c>
      <c r="B5956" s="11" t="s">
        <v>23781</v>
      </c>
      <c r="C5956" s="11" t="s">
        <v>23782</v>
      </c>
      <c r="D5956" s="14" t="s">
        <v>23776</v>
      </c>
    </row>
    <row r="5957" spans="1:4" ht="15" customHeight="1" x14ac:dyDescent="0.4">
      <c r="A5957" s="11" t="s">
        <v>23783</v>
      </c>
      <c r="B5957" s="11" t="s">
        <v>23784</v>
      </c>
      <c r="C5957" s="11" t="s">
        <v>23785</v>
      </c>
      <c r="D5957" s="14" t="s">
        <v>23776</v>
      </c>
    </row>
    <row r="5958" spans="1:4" ht="15" customHeight="1" x14ac:dyDescent="0.4">
      <c r="A5958" s="11" t="s">
        <v>23786</v>
      </c>
      <c r="B5958" s="11" t="s">
        <v>23787</v>
      </c>
      <c r="C5958" s="11" t="s">
        <v>23788</v>
      </c>
      <c r="D5958" s="14" t="s">
        <v>23789</v>
      </c>
    </row>
    <row r="5959" spans="1:4" ht="15" customHeight="1" x14ac:dyDescent="0.4">
      <c r="A5959" s="11" t="s">
        <v>23790</v>
      </c>
      <c r="B5959" s="11" t="s">
        <v>23791</v>
      </c>
      <c r="C5959" s="11" t="s">
        <v>23792</v>
      </c>
      <c r="D5959" s="14" t="s">
        <v>23789</v>
      </c>
    </row>
    <row r="5960" spans="1:4" ht="15" customHeight="1" x14ac:dyDescent="0.4">
      <c r="A5960" s="12" t="s">
        <v>23793</v>
      </c>
      <c r="B5960" s="11" t="s">
        <v>23794</v>
      </c>
      <c r="C5960" s="11" t="s">
        <v>23795</v>
      </c>
      <c r="D5960" s="14" t="s">
        <v>23796</v>
      </c>
    </row>
    <row r="5961" spans="1:4" ht="15" customHeight="1" x14ac:dyDescent="0.4">
      <c r="A5961" s="11" t="s">
        <v>23797</v>
      </c>
      <c r="B5961" s="11" t="s">
        <v>23798</v>
      </c>
      <c r="C5961" s="11" t="s">
        <v>23799</v>
      </c>
      <c r="D5961" s="14" t="s">
        <v>23800</v>
      </c>
    </row>
    <row r="5962" spans="1:4" ht="15" customHeight="1" x14ac:dyDescent="0.4">
      <c r="A5962" s="11" t="s">
        <v>23801</v>
      </c>
      <c r="B5962" s="11" t="s">
        <v>23802</v>
      </c>
      <c r="C5962" s="11" t="s">
        <v>23803</v>
      </c>
      <c r="D5962" s="14" t="s">
        <v>23804</v>
      </c>
    </row>
    <row r="5963" spans="1:4" ht="15" customHeight="1" x14ac:dyDescent="0.4">
      <c r="A5963" s="11" t="s">
        <v>23805</v>
      </c>
      <c r="B5963" s="11" t="s">
        <v>23806</v>
      </c>
      <c r="C5963" s="11" t="s">
        <v>23807</v>
      </c>
      <c r="D5963" s="14" t="s">
        <v>23808</v>
      </c>
    </row>
    <row r="5964" spans="1:4" ht="15" customHeight="1" x14ac:dyDescent="0.4">
      <c r="A5964" s="11" t="s">
        <v>23809</v>
      </c>
      <c r="B5964" s="11" t="s">
        <v>23810</v>
      </c>
      <c r="C5964" s="11" t="s">
        <v>23811</v>
      </c>
      <c r="D5964" s="14" t="s">
        <v>23812</v>
      </c>
    </row>
    <row r="5965" spans="1:4" ht="15" customHeight="1" x14ac:dyDescent="0.4">
      <c r="A5965" s="11" t="s">
        <v>23813</v>
      </c>
      <c r="B5965" s="11" t="s">
        <v>23814</v>
      </c>
      <c r="C5965" s="11" t="s">
        <v>23815</v>
      </c>
      <c r="D5965" s="14" t="s">
        <v>23816</v>
      </c>
    </row>
    <row r="5966" spans="1:4" ht="15" customHeight="1" x14ac:dyDescent="0.4">
      <c r="A5966" s="11" t="s">
        <v>23817</v>
      </c>
      <c r="B5966" s="11" t="s">
        <v>23818</v>
      </c>
      <c r="C5966" s="11" t="s">
        <v>23819</v>
      </c>
      <c r="D5966" s="14" t="s">
        <v>23820</v>
      </c>
    </row>
    <row r="5967" spans="1:4" ht="15" customHeight="1" x14ac:dyDescent="0.4">
      <c r="A5967" s="11" t="s">
        <v>23821</v>
      </c>
      <c r="B5967" s="11" t="s">
        <v>23822</v>
      </c>
      <c r="C5967" s="11" t="s">
        <v>23823</v>
      </c>
      <c r="D5967" s="14" t="s">
        <v>23824</v>
      </c>
    </row>
    <row r="5968" spans="1:4" ht="15" customHeight="1" x14ac:dyDescent="0.4">
      <c r="A5968" s="11" t="s">
        <v>23825</v>
      </c>
      <c r="B5968" s="11" t="s">
        <v>23826</v>
      </c>
      <c r="C5968" s="11" t="s">
        <v>23827</v>
      </c>
      <c r="D5968" s="14" t="s">
        <v>23828</v>
      </c>
    </row>
    <row r="5969" spans="1:4" ht="15" customHeight="1" x14ac:dyDescent="0.4">
      <c r="A5969" s="11" t="s">
        <v>23829</v>
      </c>
      <c r="B5969" s="11" t="s">
        <v>23830</v>
      </c>
      <c r="C5969" s="11" t="s">
        <v>23831</v>
      </c>
      <c r="D5969" s="14" t="s">
        <v>23832</v>
      </c>
    </row>
    <row r="5970" spans="1:4" ht="15" customHeight="1" x14ac:dyDescent="0.4">
      <c r="A5970" s="11" t="s">
        <v>23833</v>
      </c>
      <c r="B5970" s="11" t="s">
        <v>23834</v>
      </c>
      <c r="C5970" s="11" t="s">
        <v>23835</v>
      </c>
      <c r="D5970" s="14" t="s">
        <v>23836</v>
      </c>
    </row>
    <row r="5971" spans="1:4" ht="15" customHeight="1" x14ac:dyDescent="0.4">
      <c r="A5971" s="11" t="s">
        <v>23837</v>
      </c>
      <c r="B5971" s="11" t="s">
        <v>23838</v>
      </c>
      <c r="C5971" s="11" t="s">
        <v>23839</v>
      </c>
      <c r="D5971" s="14" t="s">
        <v>23840</v>
      </c>
    </row>
    <row r="5972" spans="1:4" ht="15" customHeight="1" x14ac:dyDescent="0.4">
      <c r="A5972" s="11" t="s">
        <v>23841</v>
      </c>
      <c r="B5972" s="11" t="s">
        <v>23842</v>
      </c>
      <c r="C5972" s="11" t="s">
        <v>23843</v>
      </c>
      <c r="D5972" s="14" t="s">
        <v>23844</v>
      </c>
    </row>
    <row r="5973" spans="1:4" ht="15" customHeight="1" x14ac:dyDescent="0.4">
      <c r="A5973" s="11" t="s">
        <v>23845</v>
      </c>
      <c r="B5973" s="11" t="s">
        <v>23846</v>
      </c>
      <c r="C5973" s="11" t="s">
        <v>23847</v>
      </c>
      <c r="D5973" s="14" t="s">
        <v>23848</v>
      </c>
    </row>
    <row r="5974" spans="1:4" ht="15" customHeight="1" x14ac:dyDescent="0.4">
      <c r="A5974" s="11" t="s">
        <v>23849</v>
      </c>
      <c r="B5974" s="11" t="s">
        <v>23850</v>
      </c>
      <c r="C5974" s="11" t="s">
        <v>23851</v>
      </c>
      <c r="D5974" s="14" t="s">
        <v>23852</v>
      </c>
    </row>
    <row r="5975" spans="1:4" ht="15" customHeight="1" x14ac:dyDescent="0.4">
      <c r="A5975" s="11" t="s">
        <v>23853</v>
      </c>
      <c r="B5975" s="11" t="s">
        <v>23854</v>
      </c>
      <c r="C5975" s="11" t="s">
        <v>23855</v>
      </c>
      <c r="D5975" s="14" t="s">
        <v>23856</v>
      </c>
    </row>
    <row r="5976" spans="1:4" ht="15" customHeight="1" x14ac:dyDescent="0.4">
      <c r="A5976" s="11" t="s">
        <v>23857</v>
      </c>
      <c r="B5976" s="11" t="s">
        <v>23858</v>
      </c>
      <c r="C5976" s="11" t="s">
        <v>23859</v>
      </c>
      <c r="D5976" s="14" t="s">
        <v>23860</v>
      </c>
    </row>
    <row r="5977" spans="1:4" ht="15" customHeight="1" x14ac:dyDescent="0.4">
      <c r="A5977" s="11" t="s">
        <v>23861</v>
      </c>
      <c r="B5977" s="11" t="s">
        <v>23862</v>
      </c>
      <c r="C5977" s="11" t="s">
        <v>23863</v>
      </c>
      <c r="D5977" s="14" t="s">
        <v>23864</v>
      </c>
    </row>
    <row r="5978" spans="1:4" ht="15" customHeight="1" x14ac:dyDescent="0.4">
      <c r="A5978" s="11" t="s">
        <v>23865</v>
      </c>
      <c r="B5978" s="11" t="s">
        <v>23866</v>
      </c>
      <c r="C5978" s="11" t="s">
        <v>23867</v>
      </c>
      <c r="D5978" s="14" t="s">
        <v>23868</v>
      </c>
    </row>
    <row r="5979" spans="1:4" ht="15" customHeight="1" x14ac:dyDescent="0.4">
      <c r="A5979" s="11" t="s">
        <v>23869</v>
      </c>
      <c r="B5979" s="11" t="s">
        <v>23870</v>
      </c>
      <c r="C5979" s="11" t="s">
        <v>23871</v>
      </c>
      <c r="D5979" s="14" t="s">
        <v>23872</v>
      </c>
    </row>
    <row r="5980" spans="1:4" ht="15" customHeight="1" x14ac:dyDescent="0.4">
      <c r="A5980" s="11" t="s">
        <v>23873</v>
      </c>
      <c r="B5980" s="11" t="s">
        <v>23874</v>
      </c>
      <c r="C5980" s="11" t="s">
        <v>23875</v>
      </c>
      <c r="D5980" s="14" t="s">
        <v>23876</v>
      </c>
    </row>
    <row r="5981" spans="1:4" ht="15" customHeight="1" x14ac:dyDescent="0.4">
      <c r="A5981" s="11" t="s">
        <v>23877</v>
      </c>
      <c r="B5981" s="11" t="s">
        <v>23878</v>
      </c>
      <c r="C5981" s="11" t="s">
        <v>23879</v>
      </c>
      <c r="D5981" s="14" t="s">
        <v>23880</v>
      </c>
    </row>
    <row r="5982" spans="1:4" ht="15" customHeight="1" x14ac:dyDescent="0.4">
      <c r="A5982" s="11" t="s">
        <v>23881</v>
      </c>
      <c r="B5982" s="11" t="s">
        <v>23882</v>
      </c>
      <c r="C5982" s="11" t="s">
        <v>23883</v>
      </c>
      <c r="D5982" s="14" t="s">
        <v>23884</v>
      </c>
    </row>
    <row r="5983" spans="1:4" ht="15" customHeight="1" x14ac:dyDescent="0.4">
      <c r="A5983" s="11" t="s">
        <v>23885</v>
      </c>
      <c r="B5983" s="11" t="s">
        <v>23886</v>
      </c>
      <c r="C5983" s="11" t="s">
        <v>23887</v>
      </c>
      <c r="D5983" s="14" t="s">
        <v>23888</v>
      </c>
    </row>
    <row r="5984" spans="1:4" ht="15" customHeight="1" x14ac:dyDescent="0.4">
      <c r="A5984" s="11" t="s">
        <v>23889</v>
      </c>
      <c r="B5984" s="11" t="s">
        <v>23890</v>
      </c>
      <c r="C5984" s="11" t="s">
        <v>23891</v>
      </c>
      <c r="D5984" s="14" t="s">
        <v>23892</v>
      </c>
    </row>
    <row r="5985" spans="1:4" ht="15" customHeight="1" x14ac:dyDescent="0.4">
      <c r="A5985" s="11" t="s">
        <v>23893</v>
      </c>
      <c r="B5985" s="11" t="s">
        <v>23894</v>
      </c>
      <c r="C5985" s="11" t="s">
        <v>23895</v>
      </c>
      <c r="D5985" s="14" t="s">
        <v>23896</v>
      </c>
    </row>
    <row r="5986" spans="1:4" ht="15" customHeight="1" x14ac:dyDescent="0.4">
      <c r="A5986" s="11" t="s">
        <v>23897</v>
      </c>
      <c r="B5986" s="11" t="s">
        <v>23898</v>
      </c>
      <c r="C5986" s="11" t="s">
        <v>23899</v>
      </c>
      <c r="D5986" s="14" t="s">
        <v>23900</v>
      </c>
    </row>
    <row r="5987" spans="1:4" ht="15" customHeight="1" x14ac:dyDescent="0.4">
      <c r="A5987" s="11" t="s">
        <v>23901</v>
      </c>
      <c r="B5987" s="11" t="s">
        <v>23902</v>
      </c>
      <c r="C5987" s="11" t="s">
        <v>23903</v>
      </c>
      <c r="D5987" s="14" t="s">
        <v>23904</v>
      </c>
    </row>
    <row r="5988" spans="1:4" ht="15" customHeight="1" x14ac:dyDescent="0.4">
      <c r="A5988" s="11" t="s">
        <v>23905</v>
      </c>
      <c r="B5988" s="11" t="s">
        <v>23906</v>
      </c>
      <c r="C5988" s="11" t="s">
        <v>23907</v>
      </c>
      <c r="D5988" s="14" t="s">
        <v>23908</v>
      </c>
    </row>
    <row r="5989" spans="1:4" ht="15" customHeight="1" x14ac:dyDescent="0.4">
      <c r="A5989" s="11" t="s">
        <v>23909</v>
      </c>
      <c r="B5989" s="11" t="s">
        <v>23910</v>
      </c>
      <c r="C5989" s="11" t="s">
        <v>23911</v>
      </c>
      <c r="D5989" s="14" t="s">
        <v>23912</v>
      </c>
    </row>
    <row r="5990" spans="1:4" ht="15" customHeight="1" x14ac:dyDescent="0.4">
      <c r="A5990" s="11" t="s">
        <v>23913</v>
      </c>
      <c r="B5990" s="11" t="s">
        <v>23914</v>
      </c>
      <c r="C5990" s="11" t="s">
        <v>23915</v>
      </c>
      <c r="D5990" s="14" t="s">
        <v>23916</v>
      </c>
    </row>
    <row r="5991" spans="1:4" ht="15" customHeight="1" x14ac:dyDescent="0.4">
      <c r="A5991" s="11" t="s">
        <v>23917</v>
      </c>
      <c r="B5991" s="11" t="s">
        <v>23918</v>
      </c>
      <c r="C5991" s="11" t="s">
        <v>23919</v>
      </c>
      <c r="D5991" s="14" t="s">
        <v>23920</v>
      </c>
    </row>
    <row r="5992" spans="1:4" ht="15" customHeight="1" x14ac:dyDescent="0.4">
      <c r="A5992" s="11" t="s">
        <v>23921</v>
      </c>
      <c r="B5992" s="11" t="s">
        <v>23922</v>
      </c>
      <c r="C5992" s="11" t="s">
        <v>23923</v>
      </c>
      <c r="D5992" s="14" t="s">
        <v>23924</v>
      </c>
    </row>
    <row r="5993" spans="1:4" ht="15" customHeight="1" x14ac:dyDescent="0.4">
      <c r="A5993" s="11" t="s">
        <v>23925</v>
      </c>
      <c r="B5993" s="11" t="s">
        <v>23926</v>
      </c>
      <c r="C5993" s="11" t="s">
        <v>23927</v>
      </c>
      <c r="D5993" s="14" t="s">
        <v>23928</v>
      </c>
    </row>
    <row r="5994" spans="1:4" ht="15" customHeight="1" x14ac:dyDescent="0.4">
      <c r="A5994" s="11" t="s">
        <v>23929</v>
      </c>
      <c r="B5994" s="11" t="s">
        <v>23930</v>
      </c>
      <c r="C5994" s="11" t="s">
        <v>23931</v>
      </c>
      <c r="D5994" s="14" t="s">
        <v>23932</v>
      </c>
    </row>
    <row r="5995" spans="1:4" ht="15" customHeight="1" x14ac:dyDescent="0.4">
      <c r="A5995" s="11" t="s">
        <v>23933</v>
      </c>
      <c r="B5995" s="11" t="s">
        <v>23934</v>
      </c>
      <c r="C5995" s="11" t="s">
        <v>23935</v>
      </c>
      <c r="D5995" s="14" t="s">
        <v>23936</v>
      </c>
    </row>
    <row r="5996" spans="1:4" ht="15" customHeight="1" x14ac:dyDescent="0.4">
      <c r="A5996" s="11" t="s">
        <v>23937</v>
      </c>
      <c r="B5996" s="11" t="s">
        <v>23938</v>
      </c>
      <c r="C5996" s="11" t="s">
        <v>23939</v>
      </c>
      <c r="D5996" s="14" t="s">
        <v>23940</v>
      </c>
    </row>
    <row r="5997" spans="1:4" ht="15" customHeight="1" x14ac:dyDescent="0.4">
      <c r="A5997" s="11" t="s">
        <v>23941</v>
      </c>
      <c r="B5997" s="11" t="s">
        <v>23942</v>
      </c>
      <c r="C5997" s="11" t="s">
        <v>23943</v>
      </c>
      <c r="D5997" s="14" t="s">
        <v>23944</v>
      </c>
    </row>
    <row r="5998" spans="1:4" ht="15" customHeight="1" x14ac:dyDescent="0.4">
      <c r="A5998" s="11" t="s">
        <v>23945</v>
      </c>
      <c r="B5998" s="11" t="s">
        <v>23946</v>
      </c>
      <c r="C5998" s="11" t="s">
        <v>23947</v>
      </c>
      <c r="D5998" s="14" t="s">
        <v>23948</v>
      </c>
    </row>
    <row r="5999" spans="1:4" ht="15" customHeight="1" x14ac:dyDescent="0.4">
      <c r="A5999" s="11" t="s">
        <v>23949</v>
      </c>
      <c r="B5999" s="11" t="s">
        <v>23950</v>
      </c>
      <c r="C5999" s="11" t="s">
        <v>23951</v>
      </c>
      <c r="D5999" s="14" t="s">
        <v>23952</v>
      </c>
    </row>
    <row r="6000" spans="1:4" ht="15" customHeight="1" x14ac:dyDescent="0.4">
      <c r="A6000" s="11" t="s">
        <v>23953</v>
      </c>
      <c r="B6000" s="11" t="s">
        <v>23954</v>
      </c>
      <c r="C6000" s="11" t="s">
        <v>23955</v>
      </c>
      <c r="D6000" s="14" t="s">
        <v>23956</v>
      </c>
    </row>
    <row r="6001" spans="1:4" ht="15" customHeight="1" x14ac:dyDescent="0.4">
      <c r="A6001" s="11" t="s">
        <v>23957</v>
      </c>
      <c r="B6001" s="11" t="s">
        <v>23958</v>
      </c>
      <c r="C6001" s="11" t="s">
        <v>23959</v>
      </c>
      <c r="D6001" s="14" t="s">
        <v>23960</v>
      </c>
    </row>
    <row r="6002" spans="1:4" ht="15" customHeight="1" x14ac:dyDescent="0.4">
      <c r="A6002" s="11" t="s">
        <v>23961</v>
      </c>
      <c r="B6002" s="11" t="s">
        <v>23962</v>
      </c>
      <c r="C6002" s="11" t="s">
        <v>23963</v>
      </c>
      <c r="D6002" s="14" t="s">
        <v>23964</v>
      </c>
    </row>
    <row r="6003" spans="1:4" ht="15" customHeight="1" x14ac:dyDescent="0.4">
      <c r="A6003" s="11" t="s">
        <v>23965</v>
      </c>
      <c r="B6003" s="11" t="s">
        <v>23966</v>
      </c>
      <c r="C6003" s="11" t="s">
        <v>23967</v>
      </c>
      <c r="D6003" s="14" t="s">
        <v>23968</v>
      </c>
    </row>
    <row r="6004" spans="1:4" ht="15" customHeight="1" x14ac:dyDescent="0.4">
      <c r="A6004" s="11" t="s">
        <v>23969</v>
      </c>
      <c r="B6004" s="11" t="s">
        <v>23970</v>
      </c>
      <c r="C6004" s="11" t="s">
        <v>23971</v>
      </c>
      <c r="D6004" s="14" t="s">
        <v>23972</v>
      </c>
    </row>
    <row r="6005" spans="1:4" ht="15" customHeight="1" x14ac:dyDescent="0.4">
      <c r="A6005" s="11" t="s">
        <v>23973</v>
      </c>
      <c r="B6005" s="11" t="s">
        <v>23974</v>
      </c>
      <c r="C6005" s="11" t="s">
        <v>23975</v>
      </c>
      <c r="D6005" s="14" t="s">
        <v>23976</v>
      </c>
    </row>
    <row r="6006" spans="1:4" ht="15" customHeight="1" x14ac:dyDescent="0.4">
      <c r="A6006" s="11" t="s">
        <v>23977</v>
      </c>
      <c r="B6006" s="11" t="s">
        <v>23978</v>
      </c>
      <c r="C6006" s="11" t="s">
        <v>23979</v>
      </c>
      <c r="D6006" s="14" t="s">
        <v>23980</v>
      </c>
    </row>
    <row r="6007" spans="1:4" ht="15" customHeight="1" x14ac:dyDescent="0.4">
      <c r="A6007" s="11" t="s">
        <v>23981</v>
      </c>
      <c r="B6007" s="11" t="s">
        <v>23982</v>
      </c>
      <c r="C6007" s="11" t="s">
        <v>23983</v>
      </c>
      <c r="D6007" s="14" t="s">
        <v>23984</v>
      </c>
    </row>
    <row r="6008" spans="1:4" ht="15" customHeight="1" x14ac:dyDescent="0.4">
      <c r="A6008" s="11" t="s">
        <v>23985</v>
      </c>
      <c r="B6008" s="11" t="s">
        <v>23986</v>
      </c>
      <c r="C6008" s="11" t="s">
        <v>23987</v>
      </c>
      <c r="D6008" s="14" t="s">
        <v>23988</v>
      </c>
    </row>
    <row r="6009" spans="1:4" ht="15" customHeight="1" x14ac:dyDescent="0.4">
      <c r="A6009" s="11" t="s">
        <v>23989</v>
      </c>
      <c r="B6009" s="11" t="s">
        <v>23990</v>
      </c>
      <c r="C6009" s="11" t="s">
        <v>23991</v>
      </c>
      <c r="D6009" s="14" t="s">
        <v>23992</v>
      </c>
    </row>
    <row r="6010" spans="1:4" ht="15" customHeight="1" x14ac:dyDescent="0.4">
      <c r="A6010" s="11" t="s">
        <v>23993</v>
      </c>
      <c r="B6010" s="11" t="s">
        <v>23994</v>
      </c>
      <c r="C6010" s="11" t="s">
        <v>23995</v>
      </c>
      <c r="D6010" s="14" t="s">
        <v>23996</v>
      </c>
    </row>
    <row r="6011" spans="1:4" ht="15" customHeight="1" x14ac:dyDescent="0.4">
      <c r="A6011" s="11" t="s">
        <v>23997</v>
      </c>
      <c r="B6011" s="11" t="s">
        <v>23998</v>
      </c>
      <c r="C6011" s="11" t="s">
        <v>23999</v>
      </c>
      <c r="D6011" s="14" t="s">
        <v>24000</v>
      </c>
    </row>
    <row r="6012" spans="1:4" ht="15" customHeight="1" x14ac:dyDescent="0.4">
      <c r="A6012" s="11" t="s">
        <v>24001</v>
      </c>
      <c r="B6012" s="11" t="s">
        <v>24002</v>
      </c>
      <c r="C6012" s="11" t="s">
        <v>24003</v>
      </c>
      <c r="D6012" s="14" t="s">
        <v>24004</v>
      </c>
    </row>
    <row r="6013" spans="1:4" ht="15" customHeight="1" x14ac:dyDescent="0.4">
      <c r="A6013" s="11" t="s">
        <v>24005</v>
      </c>
      <c r="B6013" s="11" t="s">
        <v>24006</v>
      </c>
      <c r="C6013" s="11" t="s">
        <v>24007</v>
      </c>
      <c r="D6013" s="14" t="s">
        <v>24008</v>
      </c>
    </row>
    <row r="6014" spans="1:4" ht="15" customHeight="1" x14ac:dyDescent="0.4">
      <c r="A6014" s="11" t="s">
        <v>24009</v>
      </c>
      <c r="B6014" s="11" t="s">
        <v>24010</v>
      </c>
      <c r="C6014" s="11" t="s">
        <v>24011</v>
      </c>
      <c r="D6014" s="14" t="s">
        <v>24012</v>
      </c>
    </row>
    <row r="6015" spans="1:4" ht="15" customHeight="1" x14ac:dyDescent="0.4">
      <c r="A6015" s="11" t="s">
        <v>24013</v>
      </c>
      <c r="B6015" s="11" t="s">
        <v>24014</v>
      </c>
      <c r="C6015" s="11" t="s">
        <v>24015</v>
      </c>
      <c r="D6015" s="14" t="s">
        <v>24016</v>
      </c>
    </row>
    <row r="6016" spans="1:4" ht="15" customHeight="1" x14ac:dyDescent="0.4">
      <c r="A6016" s="11" t="s">
        <v>24017</v>
      </c>
      <c r="B6016" s="11" t="s">
        <v>24018</v>
      </c>
      <c r="C6016" s="11" t="s">
        <v>24019</v>
      </c>
      <c r="D6016" s="14" t="s">
        <v>24020</v>
      </c>
    </row>
    <row r="6017" spans="1:4" ht="15" customHeight="1" x14ac:dyDescent="0.4">
      <c r="A6017" s="11" t="s">
        <v>24021</v>
      </c>
      <c r="B6017" s="11" t="s">
        <v>24022</v>
      </c>
      <c r="C6017" s="11" t="s">
        <v>24023</v>
      </c>
      <c r="D6017" s="14" t="s">
        <v>24024</v>
      </c>
    </row>
    <row r="6018" spans="1:4" ht="15" customHeight="1" x14ac:dyDescent="0.4">
      <c r="A6018" s="11" t="s">
        <v>24025</v>
      </c>
      <c r="B6018" s="11" t="s">
        <v>24026</v>
      </c>
      <c r="C6018" s="11" t="s">
        <v>24027</v>
      </c>
      <c r="D6018" s="14" t="s">
        <v>24028</v>
      </c>
    </row>
    <row r="6019" spans="1:4" ht="15" customHeight="1" x14ac:dyDescent="0.4">
      <c r="A6019" s="11" t="s">
        <v>24029</v>
      </c>
      <c r="B6019" s="11" t="s">
        <v>24030</v>
      </c>
      <c r="C6019" s="11" t="s">
        <v>24031</v>
      </c>
      <c r="D6019" s="14" t="s">
        <v>24032</v>
      </c>
    </row>
    <row r="6020" spans="1:4" ht="15" customHeight="1" x14ac:dyDescent="0.4">
      <c r="A6020" s="11" t="s">
        <v>24033</v>
      </c>
      <c r="B6020" s="11" t="s">
        <v>24034</v>
      </c>
      <c r="C6020" s="11" t="s">
        <v>24035</v>
      </c>
      <c r="D6020" s="14" t="s">
        <v>24036</v>
      </c>
    </row>
    <row r="6021" spans="1:4" ht="15" customHeight="1" x14ac:dyDescent="0.4">
      <c r="A6021" s="11" t="s">
        <v>24037</v>
      </c>
      <c r="B6021" s="11" t="s">
        <v>24038</v>
      </c>
      <c r="C6021" s="11" t="s">
        <v>24039</v>
      </c>
      <c r="D6021" s="14" t="s">
        <v>24040</v>
      </c>
    </row>
    <row r="6022" spans="1:4" ht="15" customHeight="1" x14ac:dyDescent="0.4">
      <c r="A6022" s="11" t="s">
        <v>24041</v>
      </c>
      <c r="B6022" s="11" t="s">
        <v>24042</v>
      </c>
      <c r="C6022" s="11" t="s">
        <v>24043</v>
      </c>
      <c r="D6022" s="14" t="s">
        <v>24044</v>
      </c>
    </row>
    <row r="6023" spans="1:4" ht="15" customHeight="1" x14ac:dyDescent="0.4">
      <c r="A6023" s="11" t="s">
        <v>24045</v>
      </c>
      <c r="B6023" s="11" t="s">
        <v>24046</v>
      </c>
      <c r="C6023" s="11" t="s">
        <v>24047</v>
      </c>
      <c r="D6023" s="14" t="s">
        <v>24048</v>
      </c>
    </row>
    <row r="6024" spans="1:4" ht="15" customHeight="1" x14ac:dyDescent="0.4">
      <c r="A6024" s="11" t="s">
        <v>24049</v>
      </c>
      <c r="B6024" s="11" t="s">
        <v>24050</v>
      </c>
      <c r="C6024" s="11" t="s">
        <v>24051</v>
      </c>
      <c r="D6024" s="14" t="s">
        <v>24052</v>
      </c>
    </row>
    <row r="6025" spans="1:4" ht="15" customHeight="1" x14ac:dyDescent="0.4">
      <c r="A6025" s="11" t="s">
        <v>24053</v>
      </c>
      <c r="B6025" s="11" t="s">
        <v>24054</v>
      </c>
      <c r="C6025" s="11" t="s">
        <v>24055</v>
      </c>
      <c r="D6025" s="14" t="s">
        <v>24056</v>
      </c>
    </row>
    <row r="6026" spans="1:4" ht="15" customHeight="1" x14ac:dyDescent="0.4">
      <c r="A6026" s="11" t="s">
        <v>24057</v>
      </c>
      <c r="B6026" s="11" t="s">
        <v>24058</v>
      </c>
      <c r="C6026" s="11" t="s">
        <v>24059</v>
      </c>
      <c r="D6026" s="14" t="s">
        <v>24060</v>
      </c>
    </row>
    <row r="6027" spans="1:4" ht="15" customHeight="1" x14ac:dyDescent="0.4">
      <c r="A6027" s="11" t="s">
        <v>24061</v>
      </c>
      <c r="B6027" s="11" t="s">
        <v>24062</v>
      </c>
      <c r="C6027" s="11" t="s">
        <v>24063</v>
      </c>
      <c r="D6027" s="14" t="s">
        <v>24064</v>
      </c>
    </row>
    <row r="6028" spans="1:4" ht="15" customHeight="1" x14ac:dyDescent="0.4">
      <c r="A6028" s="11" t="s">
        <v>24065</v>
      </c>
      <c r="B6028" s="11" t="s">
        <v>24066</v>
      </c>
      <c r="C6028" s="11" t="s">
        <v>24067</v>
      </c>
      <c r="D6028" s="14" t="s">
        <v>24068</v>
      </c>
    </row>
    <row r="6029" spans="1:4" ht="15" customHeight="1" x14ac:dyDescent="0.4">
      <c r="A6029" s="11" t="s">
        <v>24069</v>
      </c>
      <c r="B6029" s="11" t="s">
        <v>24070</v>
      </c>
      <c r="C6029" s="11" t="s">
        <v>24071</v>
      </c>
      <c r="D6029" s="14" t="s">
        <v>24072</v>
      </c>
    </row>
    <row r="6030" spans="1:4" ht="15" customHeight="1" x14ac:dyDescent="0.4">
      <c r="A6030" s="11" t="s">
        <v>24073</v>
      </c>
      <c r="B6030" s="11" t="s">
        <v>24074</v>
      </c>
      <c r="C6030" s="11" t="s">
        <v>24075</v>
      </c>
      <c r="D6030" s="14" t="s">
        <v>24076</v>
      </c>
    </row>
    <row r="6031" spans="1:4" ht="15" customHeight="1" x14ac:dyDescent="0.4">
      <c r="A6031" s="11" t="s">
        <v>24077</v>
      </c>
      <c r="B6031" s="11" t="s">
        <v>24078</v>
      </c>
      <c r="C6031" s="11" t="s">
        <v>24079</v>
      </c>
      <c r="D6031" s="14" t="s">
        <v>24080</v>
      </c>
    </row>
    <row r="6032" spans="1:4" ht="15" customHeight="1" x14ac:dyDescent="0.4">
      <c r="A6032" s="11" t="s">
        <v>24081</v>
      </c>
      <c r="B6032" s="11" t="s">
        <v>24082</v>
      </c>
      <c r="C6032" s="11" t="s">
        <v>24083</v>
      </c>
      <c r="D6032" s="14" t="s">
        <v>24084</v>
      </c>
    </row>
    <row r="6033" spans="1:4" ht="15" customHeight="1" x14ac:dyDescent="0.4">
      <c r="A6033" s="11" t="s">
        <v>24085</v>
      </c>
      <c r="B6033" s="11" t="s">
        <v>24086</v>
      </c>
      <c r="C6033" s="11" t="s">
        <v>24087</v>
      </c>
      <c r="D6033" s="14" t="s">
        <v>24088</v>
      </c>
    </row>
    <row r="6034" spans="1:4" ht="15" customHeight="1" x14ac:dyDescent="0.4">
      <c r="A6034" s="11" t="s">
        <v>24089</v>
      </c>
      <c r="B6034" s="11" t="s">
        <v>24090</v>
      </c>
      <c r="C6034" s="11" t="s">
        <v>24091</v>
      </c>
      <c r="D6034" s="14" t="s">
        <v>24092</v>
      </c>
    </row>
    <row r="6035" spans="1:4" ht="15" customHeight="1" x14ac:dyDescent="0.4">
      <c r="A6035" s="11" t="s">
        <v>24093</v>
      </c>
      <c r="B6035" s="11" t="s">
        <v>24094</v>
      </c>
      <c r="C6035" s="11" t="s">
        <v>24095</v>
      </c>
      <c r="D6035" s="14" t="s">
        <v>24096</v>
      </c>
    </row>
    <row r="6036" spans="1:4" ht="15" customHeight="1" x14ac:dyDescent="0.4">
      <c r="A6036" s="11" t="s">
        <v>24097</v>
      </c>
      <c r="B6036" s="11" t="s">
        <v>24098</v>
      </c>
      <c r="C6036" s="11" t="s">
        <v>24099</v>
      </c>
      <c r="D6036" s="14" t="s">
        <v>24100</v>
      </c>
    </row>
    <row r="6037" spans="1:4" ht="15" customHeight="1" x14ac:dyDescent="0.4">
      <c r="A6037" s="11" t="s">
        <v>24101</v>
      </c>
      <c r="B6037" s="11" t="s">
        <v>24102</v>
      </c>
      <c r="C6037" s="11" t="s">
        <v>24103</v>
      </c>
      <c r="D6037" s="14" t="s">
        <v>24104</v>
      </c>
    </row>
    <row r="6038" spans="1:4" ht="15" customHeight="1" x14ac:dyDescent="0.4">
      <c r="A6038" s="11" t="s">
        <v>24105</v>
      </c>
      <c r="B6038" s="11" t="s">
        <v>24106</v>
      </c>
      <c r="C6038" s="11" t="s">
        <v>24107</v>
      </c>
      <c r="D6038" s="14" t="s">
        <v>24108</v>
      </c>
    </row>
    <row r="6039" spans="1:4" ht="15" customHeight="1" x14ac:dyDescent="0.4">
      <c r="A6039" s="11" t="s">
        <v>24109</v>
      </c>
      <c r="B6039" s="11" t="s">
        <v>24110</v>
      </c>
      <c r="C6039" s="11" t="s">
        <v>24111</v>
      </c>
      <c r="D6039" s="14" t="s">
        <v>24112</v>
      </c>
    </row>
    <row r="6040" spans="1:4" ht="15" customHeight="1" x14ac:dyDescent="0.4">
      <c r="A6040" s="11" t="s">
        <v>24113</v>
      </c>
      <c r="B6040" s="11" t="s">
        <v>24114</v>
      </c>
      <c r="C6040" s="11" t="s">
        <v>24115</v>
      </c>
      <c r="D6040" s="14" t="s">
        <v>24116</v>
      </c>
    </row>
    <row r="6041" spans="1:4" ht="15" customHeight="1" x14ac:dyDescent="0.4">
      <c r="A6041" s="11" t="s">
        <v>24117</v>
      </c>
      <c r="B6041" s="11" t="s">
        <v>24118</v>
      </c>
      <c r="C6041" s="11" t="s">
        <v>24119</v>
      </c>
      <c r="D6041" s="14" t="s">
        <v>24120</v>
      </c>
    </row>
    <row r="6042" spans="1:4" ht="15" customHeight="1" x14ac:dyDescent="0.4">
      <c r="A6042" s="11" t="s">
        <v>24121</v>
      </c>
      <c r="B6042" s="11" t="s">
        <v>24122</v>
      </c>
      <c r="C6042" s="11" t="s">
        <v>24123</v>
      </c>
      <c r="D6042" s="14" t="s">
        <v>24124</v>
      </c>
    </row>
    <row r="6043" spans="1:4" ht="15" customHeight="1" x14ac:dyDescent="0.4">
      <c r="A6043" s="11" t="s">
        <v>24125</v>
      </c>
      <c r="B6043" s="11" t="s">
        <v>24126</v>
      </c>
      <c r="C6043" s="11" t="s">
        <v>24127</v>
      </c>
      <c r="D6043" s="14" t="s">
        <v>24128</v>
      </c>
    </row>
    <row r="6044" spans="1:4" ht="15" customHeight="1" x14ac:dyDescent="0.4">
      <c r="A6044" s="11" t="s">
        <v>24129</v>
      </c>
      <c r="B6044" s="11" t="s">
        <v>24130</v>
      </c>
      <c r="C6044" s="11" t="s">
        <v>24131</v>
      </c>
      <c r="D6044" s="14" t="s">
        <v>24132</v>
      </c>
    </row>
    <row r="6045" spans="1:4" ht="15" customHeight="1" x14ac:dyDescent="0.4">
      <c r="A6045" s="11" t="s">
        <v>24133</v>
      </c>
      <c r="B6045" s="11" t="s">
        <v>24134</v>
      </c>
      <c r="C6045" s="11" t="s">
        <v>24135</v>
      </c>
      <c r="D6045" s="14" t="s">
        <v>24136</v>
      </c>
    </row>
    <row r="6046" spans="1:4" ht="15" customHeight="1" x14ac:dyDescent="0.4">
      <c r="A6046" s="11" t="s">
        <v>24137</v>
      </c>
      <c r="B6046" s="11" t="s">
        <v>24138</v>
      </c>
      <c r="C6046" s="11" t="s">
        <v>24139</v>
      </c>
      <c r="D6046" s="14" t="s">
        <v>24140</v>
      </c>
    </row>
    <row r="6047" spans="1:4" ht="15" customHeight="1" x14ac:dyDescent="0.4">
      <c r="A6047" s="11" t="s">
        <v>24141</v>
      </c>
      <c r="B6047" s="11" t="s">
        <v>24142</v>
      </c>
      <c r="C6047" s="11" t="s">
        <v>24143</v>
      </c>
      <c r="D6047" s="14" t="s">
        <v>24144</v>
      </c>
    </row>
    <row r="6048" spans="1:4" ht="15" customHeight="1" x14ac:dyDescent="0.4">
      <c r="A6048" s="11" t="s">
        <v>24145</v>
      </c>
      <c r="B6048" s="11" t="s">
        <v>24146</v>
      </c>
      <c r="C6048" s="11" t="s">
        <v>24147</v>
      </c>
      <c r="D6048" s="14" t="s">
        <v>24148</v>
      </c>
    </row>
    <row r="6049" spans="1:4" ht="15" customHeight="1" x14ac:dyDescent="0.4">
      <c r="A6049" s="11" t="s">
        <v>24149</v>
      </c>
      <c r="B6049" s="11" t="s">
        <v>24150</v>
      </c>
      <c r="C6049" s="11" t="s">
        <v>24151</v>
      </c>
      <c r="D6049" s="14" t="s">
        <v>24152</v>
      </c>
    </row>
    <row r="6050" spans="1:4" ht="15" customHeight="1" x14ac:dyDescent="0.4">
      <c r="A6050" s="11" t="s">
        <v>24153</v>
      </c>
      <c r="B6050" s="11" t="s">
        <v>24154</v>
      </c>
      <c r="C6050" s="11" t="s">
        <v>24155</v>
      </c>
      <c r="D6050" s="14" t="s">
        <v>24156</v>
      </c>
    </row>
    <row r="6051" spans="1:4" ht="15" customHeight="1" x14ac:dyDescent="0.4">
      <c r="A6051" s="11" t="s">
        <v>24157</v>
      </c>
      <c r="B6051" s="11" t="s">
        <v>24158</v>
      </c>
      <c r="C6051" s="11" t="s">
        <v>24159</v>
      </c>
      <c r="D6051" s="14" t="s">
        <v>24160</v>
      </c>
    </row>
    <row r="6052" spans="1:4" ht="15" customHeight="1" x14ac:dyDescent="0.4">
      <c r="A6052" s="11" t="s">
        <v>24161</v>
      </c>
      <c r="B6052" s="11" t="s">
        <v>24162</v>
      </c>
      <c r="C6052" s="11" t="s">
        <v>24163</v>
      </c>
      <c r="D6052" s="14" t="s">
        <v>24164</v>
      </c>
    </row>
    <row r="6053" spans="1:4" ht="15" customHeight="1" x14ac:dyDescent="0.4">
      <c r="A6053" s="11" t="s">
        <v>24165</v>
      </c>
      <c r="B6053" s="11" t="s">
        <v>24166</v>
      </c>
      <c r="C6053" s="11" t="s">
        <v>24167</v>
      </c>
      <c r="D6053" s="14" t="s">
        <v>24168</v>
      </c>
    </row>
    <row r="6054" spans="1:4" ht="15" customHeight="1" x14ac:dyDescent="0.4">
      <c r="A6054" s="11" t="s">
        <v>24169</v>
      </c>
      <c r="B6054" s="11" t="s">
        <v>24170</v>
      </c>
      <c r="C6054" s="11" t="s">
        <v>24171</v>
      </c>
      <c r="D6054" s="14" t="s">
        <v>24172</v>
      </c>
    </row>
    <row r="6055" spans="1:4" ht="15" customHeight="1" x14ac:dyDescent="0.4">
      <c r="A6055" s="11" t="s">
        <v>24173</v>
      </c>
      <c r="B6055" s="11" t="s">
        <v>24174</v>
      </c>
      <c r="C6055" s="11" t="s">
        <v>24175</v>
      </c>
      <c r="D6055" s="14" t="s">
        <v>24176</v>
      </c>
    </row>
    <row r="6056" spans="1:4" ht="15" customHeight="1" x14ac:dyDescent="0.4">
      <c r="A6056" s="11" t="s">
        <v>24177</v>
      </c>
      <c r="B6056" s="11" t="s">
        <v>24178</v>
      </c>
      <c r="C6056" s="11" t="s">
        <v>24179</v>
      </c>
      <c r="D6056" s="14" t="s">
        <v>24180</v>
      </c>
    </row>
    <row r="6057" spans="1:4" ht="15" customHeight="1" x14ac:dyDescent="0.4">
      <c r="A6057" s="11" t="s">
        <v>24181</v>
      </c>
      <c r="B6057" s="11" t="s">
        <v>24182</v>
      </c>
      <c r="C6057" s="11" t="s">
        <v>24183</v>
      </c>
      <c r="D6057" s="14" t="s">
        <v>24184</v>
      </c>
    </row>
    <row r="6058" spans="1:4" ht="15" customHeight="1" x14ac:dyDescent="0.4">
      <c r="A6058" s="11" t="s">
        <v>24185</v>
      </c>
      <c r="B6058" s="11" t="s">
        <v>24186</v>
      </c>
      <c r="C6058" s="11" t="s">
        <v>24187</v>
      </c>
      <c r="D6058" s="14" t="s">
        <v>24188</v>
      </c>
    </row>
    <row r="6059" spans="1:4" ht="15" customHeight="1" x14ac:dyDescent="0.4">
      <c r="A6059" s="11" t="s">
        <v>24189</v>
      </c>
      <c r="B6059" s="11" t="s">
        <v>24190</v>
      </c>
      <c r="C6059" s="11" t="s">
        <v>24191</v>
      </c>
      <c r="D6059" s="14" t="s">
        <v>24192</v>
      </c>
    </row>
    <row r="6060" spans="1:4" ht="15" customHeight="1" x14ac:dyDescent="0.4">
      <c r="A6060" s="11" t="s">
        <v>24193</v>
      </c>
      <c r="B6060" s="11" t="s">
        <v>24194</v>
      </c>
      <c r="C6060" s="11" t="s">
        <v>24195</v>
      </c>
      <c r="D6060" s="14" t="s">
        <v>24196</v>
      </c>
    </row>
    <row r="6061" spans="1:4" ht="15" customHeight="1" x14ac:dyDescent="0.4">
      <c r="A6061" s="11" t="s">
        <v>24197</v>
      </c>
      <c r="B6061" s="11" t="s">
        <v>24198</v>
      </c>
      <c r="C6061" s="11" t="s">
        <v>24199</v>
      </c>
      <c r="D6061" s="14" t="s">
        <v>24200</v>
      </c>
    </row>
    <row r="6062" spans="1:4" ht="15" customHeight="1" x14ac:dyDescent="0.4">
      <c r="A6062" s="11" t="s">
        <v>24201</v>
      </c>
      <c r="B6062" s="11" t="s">
        <v>24202</v>
      </c>
      <c r="C6062" s="11" t="s">
        <v>24203</v>
      </c>
      <c r="D6062" s="14" t="s">
        <v>24204</v>
      </c>
    </row>
    <row r="6063" spans="1:4" ht="15" customHeight="1" x14ac:dyDescent="0.4">
      <c r="A6063" s="11" t="s">
        <v>24205</v>
      </c>
      <c r="B6063" s="11" t="s">
        <v>24206</v>
      </c>
      <c r="C6063" s="11" t="s">
        <v>24207</v>
      </c>
      <c r="D6063" s="14" t="s">
        <v>24208</v>
      </c>
    </row>
    <row r="6064" spans="1:4" ht="15" customHeight="1" x14ac:dyDescent="0.4">
      <c r="A6064" s="11" t="s">
        <v>24209</v>
      </c>
      <c r="B6064" s="11" t="s">
        <v>24210</v>
      </c>
      <c r="C6064" s="11" t="s">
        <v>24211</v>
      </c>
      <c r="D6064" s="14" t="s">
        <v>24212</v>
      </c>
    </row>
    <row r="6065" spans="1:4" ht="15" customHeight="1" x14ac:dyDescent="0.4">
      <c r="A6065" s="11" t="s">
        <v>24213</v>
      </c>
      <c r="B6065" s="11" t="s">
        <v>24214</v>
      </c>
      <c r="C6065" s="11" t="s">
        <v>24215</v>
      </c>
      <c r="D6065" s="14" t="s">
        <v>24216</v>
      </c>
    </row>
    <row r="6066" spans="1:4" ht="15" customHeight="1" x14ac:dyDescent="0.4">
      <c r="A6066" s="11" t="s">
        <v>24217</v>
      </c>
      <c r="B6066" s="11" t="s">
        <v>24218</v>
      </c>
      <c r="C6066" s="11" t="s">
        <v>24219</v>
      </c>
      <c r="D6066" s="14" t="s">
        <v>24220</v>
      </c>
    </row>
    <row r="6067" spans="1:4" ht="15" customHeight="1" x14ac:dyDescent="0.4">
      <c r="A6067" s="11" t="s">
        <v>24221</v>
      </c>
      <c r="B6067" s="11" t="s">
        <v>24222</v>
      </c>
      <c r="C6067" s="11" t="s">
        <v>24223</v>
      </c>
      <c r="D6067" s="14" t="s">
        <v>24224</v>
      </c>
    </row>
    <row r="6068" spans="1:4" ht="15" customHeight="1" x14ac:dyDescent="0.4">
      <c r="A6068" s="11" t="s">
        <v>24225</v>
      </c>
      <c r="B6068" s="11" t="s">
        <v>24226</v>
      </c>
      <c r="C6068" s="11" t="s">
        <v>24227</v>
      </c>
      <c r="D6068" s="14" t="s">
        <v>24228</v>
      </c>
    </row>
    <row r="6069" spans="1:4" ht="15" customHeight="1" x14ac:dyDescent="0.4">
      <c r="A6069" s="11" t="s">
        <v>24229</v>
      </c>
      <c r="B6069" s="11" t="s">
        <v>24230</v>
      </c>
      <c r="C6069" s="11" t="s">
        <v>24231</v>
      </c>
      <c r="D6069" s="14" t="s">
        <v>24232</v>
      </c>
    </row>
    <row r="6070" spans="1:4" ht="15" customHeight="1" x14ac:dyDescent="0.4">
      <c r="A6070" s="11" t="s">
        <v>24233</v>
      </c>
      <c r="B6070" s="11" t="s">
        <v>24234</v>
      </c>
      <c r="C6070" s="11" t="s">
        <v>24235</v>
      </c>
      <c r="D6070" s="14" t="s">
        <v>24236</v>
      </c>
    </row>
    <row r="6071" spans="1:4" ht="15" customHeight="1" x14ac:dyDescent="0.4">
      <c r="A6071" s="11" t="s">
        <v>24237</v>
      </c>
      <c r="B6071" s="11" t="s">
        <v>24238</v>
      </c>
      <c r="C6071" s="11" t="s">
        <v>24239</v>
      </c>
      <c r="D6071" s="14" t="s">
        <v>24240</v>
      </c>
    </row>
    <row r="6072" spans="1:4" ht="15" customHeight="1" x14ac:dyDescent="0.4">
      <c r="A6072" s="11" t="s">
        <v>24241</v>
      </c>
      <c r="B6072" s="11" t="s">
        <v>24242</v>
      </c>
      <c r="C6072" s="11" t="s">
        <v>24243</v>
      </c>
      <c r="D6072" s="14" t="s">
        <v>24244</v>
      </c>
    </row>
    <row r="6073" spans="1:4" ht="15" customHeight="1" x14ac:dyDescent="0.4">
      <c r="A6073" s="11" t="s">
        <v>24245</v>
      </c>
      <c r="B6073" s="11" t="s">
        <v>24246</v>
      </c>
      <c r="C6073" s="11" t="s">
        <v>24247</v>
      </c>
      <c r="D6073" s="14" t="s">
        <v>24248</v>
      </c>
    </row>
    <row r="6074" spans="1:4" ht="15" customHeight="1" x14ac:dyDescent="0.4">
      <c r="A6074" s="11" t="s">
        <v>24249</v>
      </c>
      <c r="B6074" s="11" t="s">
        <v>24250</v>
      </c>
      <c r="C6074" s="11" t="s">
        <v>24251</v>
      </c>
      <c r="D6074" s="14" t="s">
        <v>24252</v>
      </c>
    </row>
    <row r="6075" spans="1:4" ht="15" customHeight="1" x14ac:dyDescent="0.4">
      <c r="A6075" s="11" t="s">
        <v>24253</v>
      </c>
      <c r="B6075" s="11" t="s">
        <v>24254</v>
      </c>
      <c r="C6075" s="11" t="s">
        <v>24255</v>
      </c>
      <c r="D6075" s="14" t="s">
        <v>24256</v>
      </c>
    </row>
    <row r="6076" spans="1:4" ht="15" customHeight="1" x14ac:dyDescent="0.4">
      <c r="A6076" s="11" t="s">
        <v>24257</v>
      </c>
      <c r="B6076" s="11" t="s">
        <v>24258</v>
      </c>
      <c r="C6076" s="11" t="s">
        <v>24259</v>
      </c>
      <c r="D6076" s="14" t="s">
        <v>24260</v>
      </c>
    </row>
    <row r="6077" spans="1:4" ht="15" customHeight="1" x14ac:dyDescent="0.4">
      <c r="A6077" s="11" t="s">
        <v>24261</v>
      </c>
      <c r="B6077" s="11" t="s">
        <v>24262</v>
      </c>
      <c r="C6077" s="11" t="s">
        <v>24263</v>
      </c>
      <c r="D6077" s="14" t="s">
        <v>24264</v>
      </c>
    </row>
    <row r="6078" spans="1:4" ht="15" customHeight="1" x14ac:dyDescent="0.4">
      <c r="A6078" s="11" t="s">
        <v>24265</v>
      </c>
      <c r="B6078" s="11" t="s">
        <v>24266</v>
      </c>
      <c r="C6078" s="11" t="s">
        <v>24267</v>
      </c>
      <c r="D6078" s="14" t="s">
        <v>24268</v>
      </c>
    </row>
    <row r="6079" spans="1:4" ht="15" customHeight="1" x14ac:dyDescent="0.4">
      <c r="A6079" s="11" t="s">
        <v>24269</v>
      </c>
      <c r="B6079" s="11" t="s">
        <v>24270</v>
      </c>
      <c r="C6079" s="11" t="s">
        <v>24271</v>
      </c>
      <c r="D6079" s="14" t="s">
        <v>24272</v>
      </c>
    </row>
    <row r="6080" spans="1:4" ht="15" customHeight="1" x14ac:dyDescent="0.4">
      <c r="A6080" s="11" t="s">
        <v>24273</v>
      </c>
      <c r="B6080" s="11" t="s">
        <v>24274</v>
      </c>
      <c r="C6080" s="11" t="s">
        <v>24275</v>
      </c>
      <c r="D6080" s="14" t="s">
        <v>24276</v>
      </c>
    </row>
    <row r="6081" spans="1:4" ht="15" customHeight="1" x14ac:dyDescent="0.4">
      <c r="A6081" s="11" t="s">
        <v>24277</v>
      </c>
      <c r="B6081" s="11" t="s">
        <v>24278</v>
      </c>
      <c r="C6081" s="11" t="s">
        <v>24279</v>
      </c>
      <c r="D6081" s="14" t="s">
        <v>24280</v>
      </c>
    </row>
    <row r="6082" spans="1:4" ht="15" customHeight="1" x14ac:dyDescent="0.4">
      <c r="A6082" s="11" t="s">
        <v>24281</v>
      </c>
      <c r="B6082" s="11" t="s">
        <v>24282</v>
      </c>
      <c r="C6082" s="11" t="s">
        <v>24283</v>
      </c>
      <c r="D6082" s="14" t="s">
        <v>24284</v>
      </c>
    </row>
    <row r="6083" spans="1:4" ht="15" customHeight="1" x14ac:dyDescent="0.4">
      <c r="A6083" s="11" t="s">
        <v>24285</v>
      </c>
      <c r="B6083" s="11" t="s">
        <v>24286</v>
      </c>
      <c r="C6083" s="11" t="s">
        <v>24287</v>
      </c>
      <c r="D6083" s="14" t="s">
        <v>24288</v>
      </c>
    </row>
    <row r="6084" spans="1:4" ht="15" customHeight="1" x14ac:dyDescent="0.4">
      <c r="A6084" s="11" t="s">
        <v>24289</v>
      </c>
      <c r="B6084" s="11" t="s">
        <v>24290</v>
      </c>
      <c r="C6084" s="11" t="s">
        <v>24291</v>
      </c>
      <c r="D6084" s="14" t="s">
        <v>24292</v>
      </c>
    </row>
    <row r="6085" spans="1:4" ht="15" customHeight="1" x14ac:dyDescent="0.4">
      <c r="A6085" s="11" t="s">
        <v>24293</v>
      </c>
      <c r="B6085" s="11" t="s">
        <v>24294</v>
      </c>
      <c r="C6085" s="11" t="s">
        <v>24295</v>
      </c>
      <c r="D6085" s="14" t="s">
        <v>24296</v>
      </c>
    </row>
    <row r="6086" spans="1:4" ht="15" customHeight="1" x14ac:dyDescent="0.4">
      <c r="A6086" s="11" t="s">
        <v>24297</v>
      </c>
      <c r="B6086" s="11" t="s">
        <v>24298</v>
      </c>
      <c r="C6086" s="11" t="s">
        <v>24299</v>
      </c>
      <c r="D6086" s="14" t="s">
        <v>24300</v>
      </c>
    </row>
    <row r="6087" spans="1:4" ht="15" customHeight="1" x14ac:dyDescent="0.4">
      <c r="A6087" s="11" t="s">
        <v>24301</v>
      </c>
      <c r="B6087" s="11" t="s">
        <v>24302</v>
      </c>
      <c r="C6087" s="11" t="s">
        <v>24303</v>
      </c>
      <c r="D6087" s="14" t="s">
        <v>24304</v>
      </c>
    </row>
    <row r="6088" spans="1:4" ht="15" customHeight="1" x14ac:dyDescent="0.4">
      <c r="A6088" s="11" t="s">
        <v>24305</v>
      </c>
      <c r="B6088" s="11" t="s">
        <v>24306</v>
      </c>
      <c r="C6088" s="11" t="s">
        <v>24307</v>
      </c>
      <c r="D6088" s="14" t="s">
        <v>24308</v>
      </c>
    </row>
    <row r="6089" spans="1:4" ht="15" customHeight="1" x14ac:dyDescent="0.4">
      <c r="A6089" s="11" t="s">
        <v>24309</v>
      </c>
      <c r="B6089" s="11" t="s">
        <v>24310</v>
      </c>
      <c r="C6089" s="11" t="s">
        <v>24311</v>
      </c>
      <c r="D6089" s="14" t="s">
        <v>24312</v>
      </c>
    </row>
    <row r="6090" spans="1:4" ht="15" customHeight="1" x14ac:dyDescent="0.4">
      <c r="A6090" s="11" t="s">
        <v>24313</v>
      </c>
      <c r="B6090" s="11" t="s">
        <v>24314</v>
      </c>
      <c r="C6090" s="11" t="s">
        <v>24315</v>
      </c>
      <c r="D6090" s="14" t="s">
        <v>24316</v>
      </c>
    </row>
    <row r="6091" spans="1:4" ht="15" customHeight="1" x14ac:dyDescent="0.4">
      <c r="A6091" s="11" t="s">
        <v>24317</v>
      </c>
      <c r="B6091" s="11" t="s">
        <v>24318</v>
      </c>
      <c r="C6091" s="11" t="s">
        <v>24319</v>
      </c>
      <c r="D6091" s="14" t="s">
        <v>24320</v>
      </c>
    </row>
    <row r="6092" spans="1:4" ht="15" customHeight="1" x14ac:dyDescent="0.4">
      <c r="A6092" s="11" t="s">
        <v>24321</v>
      </c>
      <c r="B6092" s="11" t="s">
        <v>24322</v>
      </c>
      <c r="C6092" s="11" t="s">
        <v>24323</v>
      </c>
      <c r="D6092" s="14" t="s">
        <v>24324</v>
      </c>
    </row>
    <row r="6093" spans="1:4" ht="15" customHeight="1" x14ac:dyDescent="0.4">
      <c r="A6093" s="11" t="s">
        <v>24325</v>
      </c>
      <c r="B6093" s="11" t="s">
        <v>24326</v>
      </c>
      <c r="C6093" s="11" t="s">
        <v>24327</v>
      </c>
      <c r="D6093" s="14" t="s">
        <v>24328</v>
      </c>
    </row>
    <row r="6094" spans="1:4" ht="15" customHeight="1" x14ac:dyDescent="0.4">
      <c r="A6094" s="11" t="s">
        <v>24329</v>
      </c>
      <c r="B6094" s="11" t="s">
        <v>24330</v>
      </c>
      <c r="C6094" s="11" t="s">
        <v>24331</v>
      </c>
      <c r="D6094" s="14" t="s">
        <v>24332</v>
      </c>
    </row>
    <row r="6095" spans="1:4" ht="15" customHeight="1" x14ac:dyDescent="0.4">
      <c r="A6095" s="11" t="s">
        <v>24333</v>
      </c>
      <c r="B6095" s="11" t="s">
        <v>24334</v>
      </c>
      <c r="C6095" s="11" t="s">
        <v>24335</v>
      </c>
      <c r="D6095" s="14" t="s">
        <v>24336</v>
      </c>
    </row>
    <row r="6096" spans="1:4" ht="15" customHeight="1" x14ac:dyDescent="0.4">
      <c r="A6096" s="11" t="s">
        <v>24337</v>
      </c>
      <c r="B6096" s="11" t="s">
        <v>24338</v>
      </c>
      <c r="C6096" s="11" t="s">
        <v>24339</v>
      </c>
      <c r="D6096" s="14" t="s">
        <v>24340</v>
      </c>
    </row>
    <row r="6097" spans="1:4" ht="15" customHeight="1" x14ac:dyDescent="0.4">
      <c r="A6097" s="11" t="s">
        <v>24341</v>
      </c>
      <c r="B6097" s="11" t="s">
        <v>24342</v>
      </c>
      <c r="C6097" s="11" t="s">
        <v>24343</v>
      </c>
      <c r="D6097" s="14" t="s">
        <v>24344</v>
      </c>
    </row>
    <row r="6098" spans="1:4" ht="15" customHeight="1" x14ac:dyDescent="0.4">
      <c r="A6098" s="11" t="s">
        <v>24345</v>
      </c>
      <c r="B6098" s="11" t="s">
        <v>24346</v>
      </c>
      <c r="C6098" s="11" t="s">
        <v>24347</v>
      </c>
      <c r="D6098" s="14" t="s">
        <v>24348</v>
      </c>
    </row>
    <row r="6099" spans="1:4" ht="15" customHeight="1" x14ac:dyDescent="0.4">
      <c r="A6099" s="11" t="s">
        <v>24349</v>
      </c>
      <c r="B6099" s="11" t="s">
        <v>24350</v>
      </c>
      <c r="C6099" s="11" t="s">
        <v>24351</v>
      </c>
      <c r="D6099" s="14" t="s">
        <v>24352</v>
      </c>
    </row>
    <row r="6100" spans="1:4" ht="15" customHeight="1" x14ac:dyDescent="0.4">
      <c r="A6100" s="11" t="s">
        <v>24353</v>
      </c>
      <c r="B6100" s="11" t="s">
        <v>24354</v>
      </c>
      <c r="C6100" s="11" t="s">
        <v>24355</v>
      </c>
      <c r="D6100" s="14" t="s">
        <v>24356</v>
      </c>
    </row>
    <row r="6101" spans="1:4" ht="15" customHeight="1" x14ac:dyDescent="0.4">
      <c r="A6101" s="11" t="s">
        <v>24357</v>
      </c>
      <c r="B6101" s="11" t="s">
        <v>24358</v>
      </c>
      <c r="C6101" s="11" t="s">
        <v>24359</v>
      </c>
      <c r="D6101" s="14" t="s">
        <v>24360</v>
      </c>
    </row>
    <row r="6102" spans="1:4" ht="15" customHeight="1" x14ac:dyDescent="0.4">
      <c r="A6102" s="11" t="s">
        <v>24361</v>
      </c>
      <c r="B6102" s="11" t="s">
        <v>24362</v>
      </c>
      <c r="C6102" s="11" t="s">
        <v>24363</v>
      </c>
      <c r="D6102" s="14" t="s">
        <v>24364</v>
      </c>
    </row>
    <row r="6103" spans="1:4" ht="15" customHeight="1" x14ac:dyDescent="0.4">
      <c r="A6103" s="11" t="s">
        <v>24365</v>
      </c>
      <c r="B6103" s="11" t="s">
        <v>24366</v>
      </c>
      <c r="C6103" s="11" t="s">
        <v>24367</v>
      </c>
      <c r="D6103" s="14" t="s">
        <v>24368</v>
      </c>
    </row>
    <row r="6104" spans="1:4" ht="15" customHeight="1" x14ac:dyDescent="0.4">
      <c r="A6104" s="11" t="s">
        <v>24369</v>
      </c>
      <c r="B6104" s="11" t="s">
        <v>24370</v>
      </c>
      <c r="C6104" s="11" t="s">
        <v>24371</v>
      </c>
      <c r="D6104" s="14" t="s">
        <v>24372</v>
      </c>
    </row>
    <row r="6105" spans="1:4" ht="15" customHeight="1" x14ac:dyDescent="0.4">
      <c r="A6105" s="11" t="s">
        <v>24373</v>
      </c>
      <c r="B6105" s="11" t="s">
        <v>24374</v>
      </c>
      <c r="C6105" s="11" t="s">
        <v>24375</v>
      </c>
      <c r="D6105" s="14" t="s">
        <v>24376</v>
      </c>
    </row>
    <row r="6106" spans="1:4" ht="15" customHeight="1" x14ac:dyDescent="0.4">
      <c r="A6106" s="11" t="s">
        <v>24377</v>
      </c>
      <c r="B6106" s="11" t="s">
        <v>24378</v>
      </c>
      <c r="C6106" s="11" t="s">
        <v>24379</v>
      </c>
      <c r="D6106" s="14" t="s">
        <v>24380</v>
      </c>
    </row>
    <row r="6107" spans="1:4" ht="15" customHeight="1" x14ac:dyDescent="0.4">
      <c r="A6107" s="11" t="s">
        <v>24381</v>
      </c>
      <c r="B6107" s="11" t="s">
        <v>24382</v>
      </c>
      <c r="C6107" s="11" t="s">
        <v>24383</v>
      </c>
      <c r="D6107" s="14" t="s">
        <v>24384</v>
      </c>
    </row>
    <row r="6108" spans="1:4" ht="15" customHeight="1" x14ac:dyDescent="0.4">
      <c r="A6108" s="11" t="s">
        <v>24385</v>
      </c>
      <c r="B6108" s="11" t="s">
        <v>24386</v>
      </c>
      <c r="C6108" s="11" t="s">
        <v>24387</v>
      </c>
      <c r="D6108" s="14" t="s">
        <v>24388</v>
      </c>
    </row>
    <row r="6109" spans="1:4" ht="15" customHeight="1" x14ac:dyDescent="0.4">
      <c r="A6109" s="11" t="s">
        <v>24389</v>
      </c>
      <c r="B6109" s="11" t="s">
        <v>24390</v>
      </c>
      <c r="C6109" s="11" t="s">
        <v>24391</v>
      </c>
      <c r="D6109" s="14" t="s">
        <v>24392</v>
      </c>
    </row>
    <row r="6110" spans="1:4" ht="15" customHeight="1" x14ac:dyDescent="0.4">
      <c r="A6110" s="11" t="s">
        <v>24393</v>
      </c>
      <c r="B6110" s="11" t="s">
        <v>24394</v>
      </c>
      <c r="C6110" s="11" t="s">
        <v>24395</v>
      </c>
      <c r="D6110" s="14" t="s">
        <v>24396</v>
      </c>
    </row>
    <row r="6111" spans="1:4" ht="15" customHeight="1" x14ac:dyDescent="0.4">
      <c r="A6111" s="11" t="s">
        <v>24397</v>
      </c>
      <c r="B6111" s="11" t="s">
        <v>24398</v>
      </c>
      <c r="C6111" s="11" t="s">
        <v>24399</v>
      </c>
      <c r="D6111" s="14" t="s">
        <v>24400</v>
      </c>
    </row>
    <row r="6112" spans="1:4" ht="15" customHeight="1" x14ac:dyDescent="0.4">
      <c r="A6112" s="11" t="s">
        <v>24401</v>
      </c>
      <c r="B6112" s="11" t="s">
        <v>24402</v>
      </c>
      <c r="C6112" s="11" t="s">
        <v>24403</v>
      </c>
      <c r="D6112" s="14" t="s">
        <v>24404</v>
      </c>
    </row>
    <row r="6113" spans="1:4" ht="15" customHeight="1" x14ac:dyDescent="0.4">
      <c r="A6113" s="11" t="s">
        <v>24405</v>
      </c>
      <c r="B6113" s="11" t="s">
        <v>24406</v>
      </c>
      <c r="C6113" s="11" t="s">
        <v>24407</v>
      </c>
      <c r="D6113" s="14" t="s">
        <v>24408</v>
      </c>
    </row>
    <row r="6114" spans="1:4" ht="15" customHeight="1" x14ac:dyDescent="0.4">
      <c r="A6114" s="11" t="s">
        <v>24409</v>
      </c>
      <c r="B6114" s="11" t="s">
        <v>24410</v>
      </c>
      <c r="C6114" s="11" t="s">
        <v>24411</v>
      </c>
      <c r="D6114" s="14" t="s">
        <v>24412</v>
      </c>
    </row>
    <row r="6115" spans="1:4" ht="15" customHeight="1" x14ac:dyDescent="0.4">
      <c r="A6115" s="11" t="s">
        <v>24413</v>
      </c>
      <c r="B6115" s="11" t="s">
        <v>24414</v>
      </c>
      <c r="C6115" s="11" t="s">
        <v>24415</v>
      </c>
      <c r="D6115" s="14" t="s">
        <v>24416</v>
      </c>
    </row>
    <row r="6116" spans="1:4" ht="15" customHeight="1" x14ac:dyDescent="0.4">
      <c r="A6116" s="11" t="s">
        <v>24417</v>
      </c>
      <c r="B6116" s="11" t="s">
        <v>24418</v>
      </c>
      <c r="C6116" s="11" t="s">
        <v>24419</v>
      </c>
      <c r="D6116" s="14" t="s">
        <v>24420</v>
      </c>
    </row>
    <row r="6117" spans="1:4" ht="15" customHeight="1" x14ac:dyDescent="0.4">
      <c r="A6117" s="11" t="s">
        <v>24421</v>
      </c>
      <c r="B6117" s="11" t="s">
        <v>24422</v>
      </c>
      <c r="C6117" s="11" t="s">
        <v>24423</v>
      </c>
      <c r="D6117" s="14" t="s">
        <v>24424</v>
      </c>
    </row>
    <row r="6118" spans="1:4" ht="15" customHeight="1" x14ac:dyDescent="0.4">
      <c r="A6118" s="11" t="s">
        <v>24425</v>
      </c>
      <c r="B6118" s="11" t="s">
        <v>24426</v>
      </c>
      <c r="C6118" s="11" t="s">
        <v>24427</v>
      </c>
      <c r="D6118" s="14" t="s">
        <v>24428</v>
      </c>
    </row>
    <row r="6119" spans="1:4" ht="15" customHeight="1" x14ac:dyDescent="0.4">
      <c r="A6119" s="11" t="s">
        <v>24429</v>
      </c>
      <c r="B6119" s="11" t="s">
        <v>24430</v>
      </c>
      <c r="C6119" s="11" t="s">
        <v>24431</v>
      </c>
      <c r="D6119" s="14" t="s">
        <v>24432</v>
      </c>
    </row>
    <row r="6120" spans="1:4" ht="15" customHeight="1" x14ac:dyDescent="0.4">
      <c r="A6120" s="11" t="s">
        <v>24433</v>
      </c>
      <c r="B6120" s="11" t="s">
        <v>24434</v>
      </c>
      <c r="C6120" s="11" t="s">
        <v>24435</v>
      </c>
      <c r="D6120" s="14" t="s">
        <v>24436</v>
      </c>
    </row>
    <row r="6121" spans="1:4" ht="15" customHeight="1" x14ac:dyDescent="0.4">
      <c r="A6121" s="11" t="s">
        <v>24437</v>
      </c>
      <c r="B6121" s="11" t="s">
        <v>24438</v>
      </c>
      <c r="C6121" s="11" t="s">
        <v>24439</v>
      </c>
      <c r="D6121" s="14" t="s">
        <v>24440</v>
      </c>
    </row>
    <row r="6122" spans="1:4" ht="15" customHeight="1" x14ac:dyDescent="0.4">
      <c r="A6122" s="11" t="s">
        <v>24441</v>
      </c>
      <c r="B6122" s="11" t="s">
        <v>24442</v>
      </c>
      <c r="C6122" s="11" t="s">
        <v>24443</v>
      </c>
      <c r="D6122" s="14" t="s">
        <v>24444</v>
      </c>
    </row>
    <row r="6123" spans="1:4" ht="15" customHeight="1" x14ac:dyDescent="0.4">
      <c r="A6123" s="11" t="s">
        <v>24445</v>
      </c>
      <c r="B6123" s="11" t="s">
        <v>24446</v>
      </c>
      <c r="C6123" s="11" t="s">
        <v>24447</v>
      </c>
      <c r="D6123" s="14" t="s">
        <v>24448</v>
      </c>
    </row>
    <row r="6124" spans="1:4" ht="15" customHeight="1" x14ac:dyDescent="0.4">
      <c r="A6124" s="11" t="s">
        <v>24449</v>
      </c>
      <c r="B6124" s="11" t="s">
        <v>24450</v>
      </c>
      <c r="C6124" s="11" t="s">
        <v>24451</v>
      </c>
      <c r="D6124" s="14" t="s">
        <v>24452</v>
      </c>
    </row>
    <row r="6125" spans="1:4" ht="15" customHeight="1" x14ac:dyDescent="0.4">
      <c r="A6125" s="11" t="s">
        <v>24453</v>
      </c>
      <c r="B6125" s="11" t="s">
        <v>24454</v>
      </c>
      <c r="C6125" s="11" t="s">
        <v>24455</v>
      </c>
      <c r="D6125" s="14" t="s">
        <v>24456</v>
      </c>
    </row>
    <row r="6126" spans="1:4" ht="15" customHeight="1" x14ac:dyDescent="0.4">
      <c r="A6126" s="11" t="s">
        <v>24457</v>
      </c>
      <c r="B6126" s="11" t="s">
        <v>24458</v>
      </c>
      <c r="C6126" s="11" t="s">
        <v>24459</v>
      </c>
      <c r="D6126" s="14" t="s">
        <v>24460</v>
      </c>
    </row>
    <row r="6127" spans="1:4" ht="15" customHeight="1" x14ac:dyDescent="0.4">
      <c r="A6127" s="11" t="s">
        <v>24461</v>
      </c>
      <c r="B6127" s="11" t="s">
        <v>24462</v>
      </c>
      <c r="C6127" s="11" t="s">
        <v>24463</v>
      </c>
      <c r="D6127" s="14" t="s">
        <v>24464</v>
      </c>
    </row>
    <row r="6128" spans="1:4" ht="15" customHeight="1" x14ac:dyDescent="0.4">
      <c r="A6128" s="11" t="s">
        <v>24465</v>
      </c>
      <c r="B6128" s="11" t="s">
        <v>24466</v>
      </c>
      <c r="C6128" s="11" t="s">
        <v>24467</v>
      </c>
      <c r="D6128" s="14" t="s">
        <v>24468</v>
      </c>
    </row>
    <row r="6129" spans="1:4" ht="15" customHeight="1" x14ac:dyDescent="0.4">
      <c r="A6129" s="11" t="s">
        <v>24469</v>
      </c>
      <c r="B6129" s="11" t="s">
        <v>24470</v>
      </c>
      <c r="C6129" s="11" t="s">
        <v>24471</v>
      </c>
      <c r="D6129" s="14" t="s">
        <v>24472</v>
      </c>
    </row>
    <row r="6130" spans="1:4" ht="15" customHeight="1" x14ac:dyDescent="0.4">
      <c r="A6130" s="11" t="s">
        <v>24473</v>
      </c>
      <c r="B6130" s="11" t="s">
        <v>24474</v>
      </c>
      <c r="C6130" s="11" t="s">
        <v>24475</v>
      </c>
      <c r="D6130" s="14" t="s">
        <v>24476</v>
      </c>
    </row>
    <row r="6131" spans="1:4" ht="15" customHeight="1" x14ac:dyDescent="0.4">
      <c r="A6131" s="11" t="s">
        <v>24477</v>
      </c>
      <c r="B6131" s="11" t="s">
        <v>24478</v>
      </c>
      <c r="C6131" s="11" t="s">
        <v>24479</v>
      </c>
      <c r="D6131" s="14" t="s">
        <v>24480</v>
      </c>
    </row>
    <row r="6132" spans="1:4" ht="15" customHeight="1" x14ac:dyDescent="0.4">
      <c r="A6132" s="11" t="s">
        <v>24481</v>
      </c>
      <c r="B6132" s="11" t="s">
        <v>24482</v>
      </c>
      <c r="C6132" s="11" t="s">
        <v>24483</v>
      </c>
      <c r="D6132" s="14" t="s">
        <v>24484</v>
      </c>
    </row>
    <row r="6133" spans="1:4" ht="15" customHeight="1" x14ac:dyDescent="0.4">
      <c r="A6133" s="11" t="s">
        <v>24485</v>
      </c>
      <c r="B6133" s="11" t="s">
        <v>24486</v>
      </c>
      <c r="C6133" s="11" t="s">
        <v>24487</v>
      </c>
      <c r="D6133" s="14" t="s">
        <v>24488</v>
      </c>
    </row>
    <row r="6134" spans="1:4" ht="15" customHeight="1" x14ac:dyDescent="0.4">
      <c r="A6134" s="11" t="s">
        <v>24489</v>
      </c>
      <c r="B6134" s="11" t="s">
        <v>24490</v>
      </c>
      <c r="C6134" s="11" t="s">
        <v>24491</v>
      </c>
      <c r="D6134" s="14" t="s">
        <v>24492</v>
      </c>
    </row>
    <row r="6135" spans="1:4" ht="15" customHeight="1" x14ac:dyDescent="0.4">
      <c r="A6135" s="11" t="s">
        <v>24493</v>
      </c>
      <c r="B6135" s="11" t="s">
        <v>24494</v>
      </c>
      <c r="C6135" s="11" t="s">
        <v>24495</v>
      </c>
      <c r="D6135" s="14" t="s">
        <v>24496</v>
      </c>
    </row>
    <row r="6136" spans="1:4" ht="15" customHeight="1" x14ac:dyDescent="0.4">
      <c r="A6136" s="11" t="s">
        <v>24497</v>
      </c>
      <c r="B6136" s="11" t="s">
        <v>24498</v>
      </c>
      <c r="C6136" s="11" t="s">
        <v>24499</v>
      </c>
      <c r="D6136" s="14" t="s">
        <v>24500</v>
      </c>
    </row>
    <row r="6137" spans="1:4" ht="15" customHeight="1" x14ac:dyDescent="0.4">
      <c r="A6137" s="11" t="s">
        <v>24501</v>
      </c>
      <c r="B6137" s="11" t="s">
        <v>24502</v>
      </c>
      <c r="C6137" s="11" t="s">
        <v>24503</v>
      </c>
      <c r="D6137" s="14" t="s">
        <v>24504</v>
      </c>
    </row>
    <row r="6138" spans="1:4" ht="15" customHeight="1" x14ac:dyDescent="0.4">
      <c r="A6138" s="11" t="s">
        <v>24505</v>
      </c>
      <c r="B6138" s="11" t="s">
        <v>24506</v>
      </c>
      <c r="C6138" s="11" t="s">
        <v>24507</v>
      </c>
      <c r="D6138" s="14" t="s">
        <v>24508</v>
      </c>
    </row>
    <row r="6139" spans="1:4" ht="15" customHeight="1" x14ac:dyDescent="0.4">
      <c r="A6139" s="11" t="s">
        <v>24509</v>
      </c>
      <c r="B6139" s="11" t="s">
        <v>24510</v>
      </c>
      <c r="C6139" s="11" t="s">
        <v>24511</v>
      </c>
      <c r="D6139" s="14" t="s">
        <v>24512</v>
      </c>
    </row>
    <row r="6140" spans="1:4" ht="15" customHeight="1" x14ac:dyDescent="0.4">
      <c r="A6140" s="11" t="s">
        <v>24513</v>
      </c>
      <c r="B6140" s="11" t="s">
        <v>24514</v>
      </c>
      <c r="C6140" s="11" t="s">
        <v>24515</v>
      </c>
      <c r="D6140" s="14" t="s">
        <v>24516</v>
      </c>
    </row>
    <row r="6141" spans="1:4" ht="15" customHeight="1" x14ac:dyDescent="0.4">
      <c r="A6141" s="11" t="s">
        <v>24517</v>
      </c>
      <c r="B6141" s="11" t="s">
        <v>24518</v>
      </c>
      <c r="C6141" s="11" t="s">
        <v>24519</v>
      </c>
      <c r="D6141" s="14" t="s">
        <v>24520</v>
      </c>
    </row>
    <row r="6142" spans="1:4" ht="15" customHeight="1" x14ac:dyDescent="0.4">
      <c r="A6142" s="11" t="s">
        <v>24521</v>
      </c>
      <c r="B6142" s="11" t="s">
        <v>24522</v>
      </c>
      <c r="C6142" s="11" t="s">
        <v>24523</v>
      </c>
      <c r="D6142" s="14" t="s">
        <v>24524</v>
      </c>
    </row>
    <row r="6143" spans="1:4" ht="15" customHeight="1" x14ac:dyDescent="0.4">
      <c r="A6143" s="11" t="s">
        <v>24525</v>
      </c>
      <c r="B6143" s="11" t="s">
        <v>24526</v>
      </c>
      <c r="C6143" s="11" t="s">
        <v>24527</v>
      </c>
      <c r="D6143" s="14" t="s">
        <v>24528</v>
      </c>
    </row>
    <row r="6144" spans="1:4" ht="15" customHeight="1" x14ac:dyDescent="0.4">
      <c r="A6144" s="11" t="s">
        <v>24529</v>
      </c>
      <c r="B6144" s="11" t="s">
        <v>24530</v>
      </c>
      <c r="C6144" s="11" t="s">
        <v>24531</v>
      </c>
      <c r="D6144" s="14" t="s">
        <v>24532</v>
      </c>
    </row>
    <row r="6145" spans="1:4" ht="15" customHeight="1" x14ac:dyDescent="0.4">
      <c r="A6145" s="11" t="s">
        <v>24533</v>
      </c>
      <c r="B6145" s="11" t="s">
        <v>24534</v>
      </c>
      <c r="C6145" s="11" t="s">
        <v>24535</v>
      </c>
      <c r="D6145" s="14" t="s">
        <v>24536</v>
      </c>
    </row>
    <row r="6146" spans="1:4" ht="15" customHeight="1" x14ac:dyDescent="0.4">
      <c r="A6146" s="11" t="s">
        <v>24537</v>
      </c>
      <c r="B6146" s="11" t="s">
        <v>24538</v>
      </c>
      <c r="C6146" s="11" t="s">
        <v>24539</v>
      </c>
      <c r="D6146" s="14" t="s">
        <v>24540</v>
      </c>
    </row>
    <row r="6147" spans="1:4" ht="15" customHeight="1" x14ac:dyDescent="0.4">
      <c r="A6147" s="11" t="s">
        <v>24541</v>
      </c>
      <c r="B6147" s="11" t="s">
        <v>24542</v>
      </c>
      <c r="C6147" s="11" t="s">
        <v>24543</v>
      </c>
      <c r="D6147" s="14" t="s">
        <v>24544</v>
      </c>
    </row>
    <row r="6148" spans="1:4" ht="15" customHeight="1" x14ac:dyDescent="0.4">
      <c r="A6148" s="11" t="s">
        <v>24545</v>
      </c>
      <c r="B6148" s="11" t="s">
        <v>24546</v>
      </c>
      <c r="C6148" s="11" t="s">
        <v>24547</v>
      </c>
      <c r="D6148" s="14" t="s">
        <v>24548</v>
      </c>
    </row>
    <row r="6149" spans="1:4" ht="15" customHeight="1" x14ac:dyDescent="0.4">
      <c r="A6149" s="11" t="s">
        <v>24549</v>
      </c>
      <c r="B6149" s="11" t="s">
        <v>24550</v>
      </c>
      <c r="C6149" s="11" t="s">
        <v>24551</v>
      </c>
      <c r="D6149" s="14" t="s">
        <v>24552</v>
      </c>
    </row>
    <row r="6150" spans="1:4" ht="15" customHeight="1" x14ac:dyDescent="0.4">
      <c r="A6150" s="11" t="s">
        <v>24553</v>
      </c>
      <c r="B6150" s="11" t="s">
        <v>24554</v>
      </c>
      <c r="C6150" s="11" t="s">
        <v>24555</v>
      </c>
      <c r="D6150" s="14" t="s">
        <v>24556</v>
      </c>
    </row>
    <row r="6151" spans="1:4" ht="15" customHeight="1" x14ac:dyDescent="0.4">
      <c r="A6151" s="11" t="s">
        <v>24557</v>
      </c>
      <c r="B6151" s="11" t="s">
        <v>24558</v>
      </c>
      <c r="C6151" s="11" t="s">
        <v>24559</v>
      </c>
      <c r="D6151" s="14" t="s">
        <v>24560</v>
      </c>
    </row>
    <row r="6152" spans="1:4" ht="15" customHeight="1" x14ac:dyDescent="0.4">
      <c r="A6152" s="11" t="s">
        <v>24561</v>
      </c>
      <c r="B6152" s="11" t="s">
        <v>24562</v>
      </c>
      <c r="C6152" s="11" t="s">
        <v>24563</v>
      </c>
      <c r="D6152" s="14" t="s">
        <v>24564</v>
      </c>
    </row>
    <row r="6153" spans="1:4" ht="15" customHeight="1" x14ac:dyDescent="0.4">
      <c r="A6153" s="11" t="s">
        <v>24565</v>
      </c>
      <c r="B6153" s="11" t="s">
        <v>24566</v>
      </c>
      <c r="C6153" s="11" t="s">
        <v>24567</v>
      </c>
      <c r="D6153" s="14" t="s">
        <v>24568</v>
      </c>
    </row>
    <row r="6154" spans="1:4" ht="15" customHeight="1" x14ac:dyDescent="0.4">
      <c r="A6154" s="11" t="s">
        <v>24569</v>
      </c>
      <c r="B6154" s="11" t="s">
        <v>24570</v>
      </c>
      <c r="C6154" s="11" t="s">
        <v>24571</v>
      </c>
      <c r="D6154" s="14" t="s">
        <v>24572</v>
      </c>
    </row>
    <row r="6155" spans="1:4" ht="15" customHeight="1" x14ac:dyDescent="0.4">
      <c r="A6155" s="11" t="s">
        <v>24573</v>
      </c>
      <c r="B6155" s="11" t="s">
        <v>24574</v>
      </c>
      <c r="C6155" s="11" t="s">
        <v>24575</v>
      </c>
      <c r="D6155" s="14" t="s">
        <v>24576</v>
      </c>
    </row>
    <row r="6156" spans="1:4" ht="15" customHeight="1" x14ac:dyDescent="0.4">
      <c r="A6156" s="11" t="s">
        <v>24577</v>
      </c>
      <c r="B6156" s="11" t="s">
        <v>24578</v>
      </c>
      <c r="C6156" s="11" t="s">
        <v>24579</v>
      </c>
      <c r="D6156" s="14" t="s">
        <v>24580</v>
      </c>
    </row>
    <row r="6157" spans="1:4" ht="15" customHeight="1" x14ac:dyDescent="0.4">
      <c r="A6157" s="11" t="s">
        <v>24581</v>
      </c>
      <c r="B6157" s="11" t="s">
        <v>24582</v>
      </c>
      <c r="C6157" s="11" t="s">
        <v>24583</v>
      </c>
      <c r="D6157" s="14" t="s">
        <v>24584</v>
      </c>
    </row>
    <row r="6158" spans="1:4" ht="15" customHeight="1" x14ac:dyDescent="0.4">
      <c r="A6158" s="11" t="s">
        <v>24585</v>
      </c>
      <c r="B6158" s="11" t="s">
        <v>24586</v>
      </c>
      <c r="C6158" s="11" t="s">
        <v>24587</v>
      </c>
      <c r="D6158" s="14" t="s">
        <v>24588</v>
      </c>
    </row>
    <row r="6159" spans="1:4" ht="15" customHeight="1" x14ac:dyDescent="0.4">
      <c r="A6159" s="11" t="s">
        <v>24589</v>
      </c>
      <c r="B6159" s="11" t="s">
        <v>24590</v>
      </c>
      <c r="C6159" s="11" t="s">
        <v>24591</v>
      </c>
      <c r="D6159" s="14" t="s">
        <v>24592</v>
      </c>
    </row>
    <row r="6160" spans="1:4" ht="15" customHeight="1" x14ac:dyDescent="0.4">
      <c r="A6160" s="11" t="s">
        <v>24593</v>
      </c>
      <c r="B6160" s="11" t="s">
        <v>24594</v>
      </c>
      <c r="C6160" s="11" t="s">
        <v>24595</v>
      </c>
      <c r="D6160" s="14" t="s">
        <v>24596</v>
      </c>
    </row>
    <row r="6161" spans="1:4" ht="15" customHeight="1" x14ac:dyDescent="0.4">
      <c r="A6161" s="11" t="s">
        <v>24597</v>
      </c>
      <c r="B6161" s="11" t="s">
        <v>24598</v>
      </c>
      <c r="C6161" s="11" t="s">
        <v>24599</v>
      </c>
      <c r="D6161" s="14" t="s">
        <v>24600</v>
      </c>
    </row>
    <row r="6162" spans="1:4" ht="15" customHeight="1" x14ac:dyDescent="0.4">
      <c r="A6162" s="11" t="s">
        <v>24601</v>
      </c>
      <c r="B6162" s="11" t="s">
        <v>24602</v>
      </c>
      <c r="C6162" s="11" t="s">
        <v>24603</v>
      </c>
      <c r="D6162" s="14" t="s">
        <v>24604</v>
      </c>
    </row>
    <row r="6163" spans="1:4" ht="15" customHeight="1" x14ac:dyDescent="0.4">
      <c r="A6163" s="11" t="s">
        <v>24605</v>
      </c>
      <c r="B6163" s="11" t="s">
        <v>24606</v>
      </c>
      <c r="C6163" s="11" t="s">
        <v>24607</v>
      </c>
      <c r="D6163" s="14" t="s">
        <v>24608</v>
      </c>
    </row>
    <row r="6164" spans="1:4" ht="15" customHeight="1" x14ac:dyDescent="0.4">
      <c r="A6164" s="11" t="s">
        <v>24609</v>
      </c>
      <c r="B6164" s="11" t="s">
        <v>24610</v>
      </c>
      <c r="C6164" s="11" t="s">
        <v>24611</v>
      </c>
      <c r="D6164" s="14" t="s">
        <v>24612</v>
      </c>
    </row>
    <row r="6165" spans="1:4" ht="15" customHeight="1" x14ac:dyDescent="0.4">
      <c r="A6165" s="11" t="s">
        <v>24613</v>
      </c>
      <c r="B6165" s="11" t="s">
        <v>24614</v>
      </c>
      <c r="C6165" s="11" t="s">
        <v>24615</v>
      </c>
      <c r="D6165" s="14" t="s">
        <v>24616</v>
      </c>
    </row>
    <row r="6166" spans="1:4" ht="15" customHeight="1" x14ac:dyDescent="0.4">
      <c r="A6166" s="11" t="s">
        <v>24617</v>
      </c>
      <c r="B6166" s="11" t="s">
        <v>24618</v>
      </c>
      <c r="C6166" s="11" t="s">
        <v>24619</v>
      </c>
      <c r="D6166" s="14" t="s">
        <v>24620</v>
      </c>
    </row>
    <row r="6167" spans="1:4" ht="15" customHeight="1" x14ac:dyDescent="0.4">
      <c r="A6167" s="11" t="s">
        <v>24621</v>
      </c>
      <c r="B6167" s="11" t="s">
        <v>24622</v>
      </c>
      <c r="C6167" s="11" t="s">
        <v>24623</v>
      </c>
      <c r="D6167" s="14" t="s">
        <v>24624</v>
      </c>
    </row>
    <row r="6168" spans="1:4" ht="15" customHeight="1" x14ac:dyDescent="0.4">
      <c r="A6168" s="11" t="s">
        <v>24625</v>
      </c>
      <c r="B6168" s="11" t="s">
        <v>24626</v>
      </c>
      <c r="C6168" s="11" t="s">
        <v>24627</v>
      </c>
      <c r="D6168" s="14" t="s">
        <v>24628</v>
      </c>
    </row>
    <row r="6169" spans="1:4" ht="15" customHeight="1" x14ac:dyDescent="0.4">
      <c r="A6169" s="11" t="s">
        <v>24629</v>
      </c>
      <c r="B6169" s="11" t="s">
        <v>24630</v>
      </c>
      <c r="C6169" s="11" t="s">
        <v>24631</v>
      </c>
      <c r="D6169" s="14" t="s">
        <v>24632</v>
      </c>
    </row>
    <row r="6170" spans="1:4" ht="15" customHeight="1" x14ac:dyDescent="0.4">
      <c r="A6170" s="11" t="s">
        <v>24633</v>
      </c>
      <c r="B6170" s="11" t="s">
        <v>24634</v>
      </c>
      <c r="C6170" s="11" t="s">
        <v>24635</v>
      </c>
      <c r="D6170" s="14" t="s">
        <v>24636</v>
      </c>
    </row>
    <row r="6171" spans="1:4" ht="15" customHeight="1" x14ac:dyDescent="0.4">
      <c r="A6171" s="11" t="s">
        <v>24637</v>
      </c>
      <c r="B6171" s="11" t="s">
        <v>24638</v>
      </c>
      <c r="C6171" s="11" t="s">
        <v>24639</v>
      </c>
      <c r="D6171" s="14" t="s">
        <v>24640</v>
      </c>
    </row>
    <row r="6172" spans="1:4" ht="15" customHeight="1" x14ac:dyDescent="0.4">
      <c r="A6172" s="11" t="s">
        <v>24641</v>
      </c>
      <c r="B6172" s="11" t="s">
        <v>24642</v>
      </c>
      <c r="C6172" s="11" t="s">
        <v>24643</v>
      </c>
      <c r="D6172" s="14" t="s">
        <v>24644</v>
      </c>
    </row>
    <row r="6173" spans="1:4" ht="15" customHeight="1" x14ac:dyDescent="0.4">
      <c r="A6173" s="11" t="s">
        <v>24645</v>
      </c>
      <c r="B6173" s="11" t="s">
        <v>24646</v>
      </c>
      <c r="C6173" s="11" t="s">
        <v>24647</v>
      </c>
      <c r="D6173" s="14" t="s">
        <v>24648</v>
      </c>
    </row>
    <row r="6174" spans="1:4" ht="15" customHeight="1" x14ac:dyDescent="0.4">
      <c r="A6174" s="11" t="s">
        <v>24649</v>
      </c>
      <c r="B6174" s="11" t="s">
        <v>24650</v>
      </c>
      <c r="C6174" s="11" t="s">
        <v>24651</v>
      </c>
      <c r="D6174" s="14" t="s">
        <v>24652</v>
      </c>
    </row>
    <row r="6175" spans="1:4" ht="15" customHeight="1" x14ac:dyDescent="0.4">
      <c r="A6175" s="11" t="s">
        <v>24653</v>
      </c>
      <c r="B6175" s="11" t="s">
        <v>24654</v>
      </c>
      <c r="C6175" s="11" t="s">
        <v>24655</v>
      </c>
      <c r="D6175" s="14" t="s">
        <v>24656</v>
      </c>
    </row>
    <row r="6176" spans="1:4" ht="15" customHeight="1" x14ac:dyDescent="0.4">
      <c r="A6176" s="11" t="s">
        <v>24657</v>
      </c>
      <c r="B6176" s="11" t="s">
        <v>24658</v>
      </c>
      <c r="C6176" s="11" t="s">
        <v>24659</v>
      </c>
      <c r="D6176" s="14" t="s">
        <v>24660</v>
      </c>
    </row>
    <row r="6177" spans="1:4" ht="15" customHeight="1" x14ac:dyDescent="0.4">
      <c r="A6177" s="11" t="s">
        <v>24661</v>
      </c>
      <c r="B6177" s="11" t="s">
        <v>24662</v>
      </c>
      <c r="C6177" s="11" t="s">
        <v>24663</v>
      </c>
      <c r="D6177" s="14" t="s">
        <v>24664</v>
      </c>
    </row>
    <row r="6178" spans="1:4" ht="15" customHeight="1" x14ac:dyDescent="0.4">
      <c r="A6178" s="11" t="s">
        <v>24665</v>
      </c>
      <c r="B6178" s="11" t="s">
        <v>24666</v>
      </c>
      <c r="C6178" s="11" t="s">
        <v>24667</v>
      </c>
      <c r="D6178" s="14" t="s">
        <v>24668</v>
      </c>
    </row>
    <row r="6179" spans="1:4" ht="15" customHeight="1" x14ac:dyDescent="0.4">
      <c r="A6179" s="11" t="s">
        <v>24669</v>
      </c>
      <c r="B6179" s="11" t="s">
        <v>24670</v>
      </c>
      <c r="C6179" s="11" t="s">
        <v>24671</v>
      </c>
      <c r="D6179" s="14" t="s">
        <v>24672</v>
      </c>
    </row>
    <row r="6180" spans="1:4" ht="15" customHeight="1" x14ac:dyDescent="0.4">
      <c r="A6180" s="11" t="s">
        <v>24673</v>
      </c>
      <c r="B6180" s="11" t="s">
        <v>24674</v>
      </c>
      <c r="C6180" s="11" t="s">
        <v>24675</v>
      </c>
      <c r="D6180" s="14" t="s">
        <v>24676</v>
      </c>
    </row>
    <row r="6181" spans="1:4" ht="15" customHeight="1" x14ac:dyDescent="0.4">
      <c r="A6181" s="11" t="s">
        <v>24677</v>
      </c>
      <c r="B6181" s="11" t="s">
        <v>24678</v>
      </c>
      <c r="C6181" s="11" t="s">
        <v>24679</v>
      </c>
      <c r="D6181" s="14" t="s">
        <v>24680</v>
      </c>
    </row>
    <row r="6182" spans="1:4" ht="15" customHeight="1" x14ac:dyDescent="0.4">
      <c r="A6182" s="11" t="s">
        <v>24681</v>
      </c>
      <c r="B6182" s="11" t="s">
        <v>24682</v>
      </c>
      <c r="C6182" s="11" t="s">
        <v>24683</v>
      </c>
      <c r="D6182" s="14" t="s">
        <v>24684</v>
      </c>
    </row>
    <row r="6183" spans="1:4" ht="15" customHeight="1" x14ac:dyDescent="0.4">
      <c r="A6183" s="11" t="s">
        <v>24685</v>
      </c>
      <c r="B6183" s="11" t="s">
        <v>24686</v>
      </c>
      <c r="C6183" s="11" t="s">
        <v>24687</v>
      </c>
      <c r="D6183" s="14" t="s">
        <v>24688</v>
      </c>
    </row>
    <row r="6184" spans="1:4" ht="15" customHeight="1" x14ac:dyDescent="0.4">
      <c r="A6184" s="11" t="s">
        <v>24689</v>
      </c>
      <c r="B6184" s="11" t="s">
        <v>24690</v>
      </c>
      <c r="C6184" s="11" t="s">
        <v>24691</v>
      </c>
      <c r="D6184" s="14" t="s">
        <v>24692</v>
      </c>
    </row>
    <row r="6185" spans="1:4" ht="15" customHeight="1" x14ac:dyDescent="0.4">
      <c r="A6185" s="11" t="s">
        <v>24693</v>
      </c>
      <c r="B6185" s="11" t="s">
        <v>24694</v>
      </c>
      <c r="C6185" s="11" t="s">
        <v>24695</v>
      </c>
      <c r="D6185" s="14" t="s">
        <v>24696</v>
      </c>
    </row>
    <row r="6186" spans="1:4" ht="15" customHeight="1" x14ac:dyDescent="0.4">
      <c r="A6186" s="11" t="s">
        <v>24697</v>
      </c>
      <c r="B6186" s="11" t="s">
        <v>24698</v>
      </c>
      <c r="C6186" s="11" t="s">
        <v>24699</v>
      </c>
      <c r="D6186" s="14" t="s">
        <v>24700</v>
      </c>
    </row>
    <row r="6187" spans="1:4" ht="15" customHeight="1" x14ac:dyDescent="0.4">
      <c r="A6187" s="11" t="s">
        <v>24701</v>
      </c>
      <c r="B6187" s="11" t="s">
        <v>24702</v>
      </c>
      <c r="C6187" s="11" t="s">
        <v>24703</v>
      </c>
      <c r="D6187" s="14" t="s">
        <v>24704</v>
      </c>
    </row>
    <row r="6188" spans="1:4" ht="15" customHeight="1" x14ac:dyDescent="0.4">
      <c r="A6188" s="11" t="s">
        <v>24705</v>
      </c>
      <c r="B6188" s="11" t="s">
        <v>24706</v>
      </c>
      <c r="C6188" s="11" t="s">
        <v>24707</v>
      </c>
      <c r="D6188" s="14" t="s">
        <v>24708</v>
      </c>
    </row>
    <row r="6189" spans="1:4" ht="15" customHeight="1" x14ac:dyDescent="0.4">
      <c r="A6189" s="11" t="s">
        <v>24709</v>
      </c>
      <c r="B6189" s="11" t="s">
        <v>24710</v>
      </c>
      <c r="C6189" s="11" t="s">
        <v>24711</v>
      </c>
      <c r="D6189" s="14" t="s">
        <v>24712</v>
      </c>
    </row>
    <row r="6190" spans="1:4" ht="15" customHeight="1" x14ac:dyDescent="0.4">
      <c r="A6190" s="11" t="s">
        <v>24713</v>
      </c>
      <c r="B6190" s="11" t="s">
        <v>24714</v>
      </c>
      <c r="C6190" s="11" t="s">
        <v>24715</v>
      </c>
      <c r="D6190" s="14" t="s">
        <v>24716</v>
      </c>
    </row>
    <row r="6191" spans="1:4" ht="15" customHeight="1" x14ac:dyDescent="0.4">
      <c r="A6191" s="11" t="s">
        <v>24717</v>
      </c>
      <c r="B6191" s="11" t="s">
        <v>24718</v>
      </c>
      <c r="C6191" s="11" t="s">
        <v>24719</v>
      </c>
      <c r="D6191" s="14" t="s">
        <v>24720</v>
      </c>
    </row>
    <row r="6192" spans="1:4" ht="15" customHeight="1" x14ac:dyDescent="0.4">
      <c r="A6192" s="11" t="s">
        <v>24721</v>
      </c>
      <c r="B6192" s="11" t="s">
        <v>24722</v>
      </c>
      <c r="C6192" s="11" t="s">
        <v>24723</v>
      </c>
      <c r="D6192" s="14" t="s">
        <v>24724</v>
      </c>
    </row>
    <row r="6193" spans="1:4" ht="15" customHeight="1" x14ac:dyDescent="0.4">
      <c r="A6193" s="11" t="s">
        <v>24725</v>
      </c>
      <c r="B6193" s="11" t="s">
        <v>24726</v>
      </c>
      <c r="C6193" s="11" t="s">
        <v>24727</v>
      </c>
      <c r="D6193" s="14" t="s">
        <v>24728</v>
      </c>
    </row>
    <row r="6194" spans="1:4" ht="15" customHeight="1" x14ac:dyDescent="0.4">
      <c r="A6194" s="11" t="s">
        <v>24729</v>
      </c>
      <c r="B6194" s="11" t="s">
        <v>24730</v>
      </c>
      <c r="C6194" s="11" t="s">
        <v>24731</v>
      </c>
      <c r="D6194" s="14" t="s">
        <v>24732</v>
      </c>
    </row>
    <row r="6195" spans="1:4" ht="15" customHeight="1" x14ac:dyDescent="0.4">
      <c r="A6195" s="11" t="s">
        <v>24733</v>
      </c>
      <c r="B6195" s="11" t="s">
        <v>24734</v>
      </c>
      <c r="C6195" s="11" t="s">
        <v>24735</v>
      </c>
      <c r="D6195" s="14" t="s">
        <v>24736</v>
      </c>
    </row>
    <row r="6196" spans="1:4" ht="15" customHeight="1" x14ac:dyDescent="0.4">
      <c r="A6196" s="11" t="s">
        <v>24737</v>
      </c>
      <c r="B6196" s="11" t="s">
        <v>24738</v>
      </c>
      <c r="C6196" s="11" t="s">
        <v>24739</v>
      </c>
      <c r="D6196" s="14" t="s">
        <v>24740</v>
      </c>
    </row>
    <row r="6197" spans="1:4" ht="15" customHeight="1" x14ac:dyDescent="0.4">
      <c r="A6197" s="11" t="s">
        <v>24741</v>
      </c>
      <c r="B6197" s="11" t="s">
        <v>24742</v>
      </c>
      <c r="C6197" s="11" t="s">
        <v>24743</v>
      </c>
      <c r="D6197" s="14" t="s">
        <v>24744</v>
      </c>
    </row>
    <row r="6198" spans="1:4" ht="15" customHeight="1" x14ac:dyDescent="0.4">
      <c r="A6198" s="11" t="s">
        <v>24745</v>
      </c>
      <c r="B6198" s="11" t="s">
        <v>24746</v>
      </c>
      <c r="C6198" s="11" t="s">
        <v>24747</v>
      </c>
      <c r="D6198" s="14" t="s">
        <v>24748</v>
      </c>
    </row>
    <row r="6199" spans="1:4" ht="15" customHeight="1" x14ac:dyDescent="0.4">
      <c r="A6199" s="11" t="s">
        <v>24749</v>
      </c>
      <c r="B6199" s="11" t="s">
        <v>24750</v>
      </c>
      <c r="C6199" s="11" t="s">
        <v>24751</v>
      </c>
      <c r="D6199" s="14" t="s">
        <v>24752</v>
      </c>
    </row>
    <row r="6200" spans="1:4" ht="15" customHeight="1" x14ac:dyDescent="0.4">
      <c r="A6200" s="11" t="s">
        <v>24753</v>
      </c>
      <c r="B6200" s="11" t="s">
        <v>24754</v>
      </c>
      <c r="C6200" s="11" t="s">
        <v>24755</v>
      </c>
      <c r="D6200" s="14" t="s">
        <v>24756</v>
      </c>
    </row>
    <row r="6201" spans="1:4" ht="15" customHeight="1" x14ac:dyDescent="0.4">
      <c r="A6201" s="11" t="s">
        <v>24757</v>
      </c>
      <c r="B6201" s="11" t="s">
        <v>24758</v>
      </c>
      <c r="C6201" s="11" t="s">
        <v>24759</v>
      </c>
      <c r="D6201" s="14" t="s">
        <v>24760</v>
      </c>
    </row>
    <row r="6202" spans="1:4" ht="15" customHeight="1" x14ac:dyDescent="0.4">
      <c r="A6202" s="11" t="s">
        <v>24761</v>
      </c>
      <c r="B6202" s="11" t="s">
        <v>24762</v>
      </c>
      <c r="C6202" s="11" t="s">
        <v>24763</v>
      </c>
      <c r="D6202" s="14" t="s">
        <v>24764</v>
      </c>
    </row>
    <row r="6203" spans="1:4" ht="15" customHeight="1" x14ac:dyDescent="0.4">
      <c r="A6203" s="11" t="s">
        <v>24765</v>
      </c>
      <c r="B6203" s="11" t="s">
        <v>24766</v>
      </c>
      <c r="C6203" s="11" t="s">
        <v>24767</v>
      </c>
      <c r="D6203" s="14" t="s">
        <v>24768</v>
      </c>
    </row>
    <row r="6204" spans="1:4" ht="15" customHeight="1" x14ac:dyDescent="0.4">
      <c r="A6204" s="11" t="s">
        <v>24769</v>
      </c>
      <c r="B6204" s="11" t="s">
        <v>24770</v>
      </c>
      <c r="C6204" s="11" t="s">
        <v>24771</v>
      </c>
      <c r="D6204" s="14" t="s">
        <v>24772</v>
      </c>
    </row>
    <row r="6205" spans="1:4" ht="15" customHeight="1" x14ac:dyDescent="0.4">
      <c r="A6205" s="11" t="s">
        <v>24773</v>
      </c>
      <c r="B6205" s="11" t="s">
        <v>24774</v>
      </c>
      <c r="C6205" s="11" t="s">
        <v>24775</v>
      </c>
      <c r="D6205" s="14" t="s">
        <v>24776</v>
      </c>
    </row>
    <row r="6206" spans="1:4" ht="15" customHeight="1" x14ac:dyDescent="0.4">
      <c r="A6206" s="11" t="s">
        <v>24777</v>
      </c>
      <c r="B6206" s="11" t="s">
        <v>24778</v>
      </c>
      <c r="C6206" s="11" t="s">
        <v>24779</v>
      </c>
      <c r="D6206" s="14" t="s">
        <v>24780</v>
      </c>
    </row>
    <row r="6207" spans="1:4" ht="15" customHeight="1" x14ac:dyDescent="0.4">
      <c r="A6207" s="11" t="s">
        <v>24781</v>
      </c>
      <c r="B6207" s="11" t="s">
        <v>24782</v>
      </c>
      <c r="C6207" s="11" t="s">
        <v>24783</v>
      </c>
      <c r="D6207" s="14" t="s">
        <v>24784</v>
      </c>
    </row>
    <row r="6208" spans="1:4" ht="15" customHeight="1" x14ac:dyDescent="0.4">
      <c r="A6208" s="11" t="s">
        <v>24785</v>
      </c>
      <c r="B6208" s="11" t="s">
        <v>24786</v>
      </c>
      <c r="C6208" s="11" t="s">
        <v>24787</v>
      </c>
      <c r="D6208" s="14" t="s">
        <v>24788</v>
      </c>
    </row>
    <row r="6209" spans="1:4" ht="15" customHeight="1" x14ac:dyDescent="0.4">
      <c r="A6209" s="11" t="s">
        <v>24789</v>
      </c>
      <c r="B6209" s="11" t="s">
        <v>24790</v>
      </c>
      <c r="C6209" s="11" t="s">
        <v>24791</v>
      </c>
      <c r="D6209" s="14" t="s">
        <v>24792</v>
      </c>
    </row>
    <row r="6210" spans="1:4" ht="15" customHeight="1" x14ac:dyDescent="0.4">
      <c r="A6210" s="11" t="s">
        <v>24793</v>
      </c>
      <c r="B6210" s="11" t="s">
        <v>24794</v>
      </c>
      <c r="C6210" s="11" t="s">
        <v>24795</v>
      </c>
      <c r="D6210" s="14" t="s">
        <v>24796</v>
      </c>
    </row>
    <row r="6211" spans="1:4" ht="15" customHeight="1" x14ac:dyDescent="0.4">
      <c r="A6211" s="11" t="s">
        <v>24797</v>
      </c>
      <c r="B6211" s="11" t="s">
        <v>24798</v>
      </c>
      <c r="C6211" s="11" t="s">
        <v>24799</v>
      </c>
      <c r="D6211" s="14" t="s">
        <v>24800</v>
      </c>
    </row>
    <row r="6212" spans="1:4" ht="15" customHeight="1" x14ac:dyDescent="0.4">
      <c r="A6212" s="11" t="s">
        <v>24801</v>
      </c>
      <c r="B6212" s="11" t="s">
        <v>24802</v>
      </c>
      <c r="C6212" s="11" t="s">
        <v>24803</v>
      </c>
      <c r="D6212" s="14" t="s">
        <v>24804</v>
      </c>
    </row>
    <row r="6213" spans="1:4" ht="15" customHeight="1" x14ac:dyDescent="0.4">
      <c r="A6213" s="11" t="s">
        <v>24805</v>
      </c>
      <c r="B6213" s="11" t="s">
        <v>24806</v>
      </c>
      <c r="C6213" s="11" t="s">
        <v>24807</v>
      </c>
      <c r="D6213" s="14" t="s">
        <v>24808</v>
      </c>
    </row>
    <row r="6214" spans="1:4" ht="15" customHeight="1" x14ac:dyDescent="0.4">
      <c r="A6214" s="11" t="s">
        <v>24809</v>
      </c>
      <c r="B6214" s="11" t="s">
        <v>24810</v>
      </c>
      <c r="C6214" s="11" t="s">
        <v>24811</v>
      </c>
      <c r="D6214" s="14" t="s">
        <v>24812</v>
      </c>
    </row>
    <row r="6215" spans="1:4" ht="15" customHeight="1" x14ac:dyDescent="0.4">
      <c r="A6215" s="11" t="s">
        <v>24813</v>
      </c>
      <c r="B6215" s="11" t="s">
        <v>24814</v>
      </c>
      <c r="C6215" s="11" t="s">
        <v>24815</v>
      </c>
      <c r="D6215" s="14" t="s">
        <v>24816</v>
      </c>
    </row>
    <row r="6216" spans="1:4" ht="15" customHeight="1" x14ac:dyDescent="0.4">
      <c r="A6216" s="11" t="s">
        <v>24817</v>
      </c>
      <c r="B6216" s="11" t="s">
        <v>24818</v>
      </c>
      <c r="C6216" s="11" t="s">
        <v>24819</v>
      </c>
      <c r="D6216" s="14" t="s">
        <v>24820</v>
      </c>
    </row>
    <row r="6217" spans="1:4" ht="15" customHeight="1" x14ac:dyDescent="0.4">
      <c r="A6217" s="11" t="s">
        <v>24821</v>
      </c>
      <c r="B6217" s="11" t="s">
        <v>24822</v>
      </c>
      <c r="C6217" s="11" t="s">
        <v>24823</v>
      </c>
      <c r="D6217" s="14" t="s">
        <v>24824</v>
      </c>
    </row>
    <row r="6218" spans="1:4" ht="15" customHeight="1" x14ac:dyDescent="0.4">
      <c r="A6218" s="11" t="s">
        <v>24825</v>
      </c>
      <c r="B6218" s="11" t="s">
        <v>24826</v>
      </c>
      <c r="C6218" s="11" t="s">
        <v>24827</v>
      </c>
      <c r="D6218" s="14" t="s">
        <v>24828</v>
      </c>
    </row>
    <row r="6219" spans="1:4" ht="15" customHeight="1" x14ac:dyDescent="0.4">
      <c r="A6219" s="11" t="s">
        <v>24829</v>
      </c>
      <c r="B6219" s="11" t="s">
        <v>24830</v>
      </c>
      <c r="C6219" s="11" t="s">
        <v>24831</v>
      </c>
      <c r="D6219" s="14" t="s">
        <v>24832</v>
      </c>
    </row>
    <row r="6220" spans="1:4" ht="15" customHeight="1" x14ac:dyDescent="0.4">
      <c r="A6220" s="11" t="s">
        <v>24833</v>
      </c>
      <c r="B6220" s="11" t="s">
        <v>24834</v>
      </c>
      <c r="C6220" s="11" t="s">
        <v>24835</v>
      </c>
      <c r="D6220" s="14" t="s">
        <v>24836</v>
      </c>
    </row>
    <row r="6221" spans="1:4" ht="15" customHeight="1" x14ac:dyDescent="0.4">
      <c r="A6221" s="11" t="s">
        <v>24837</v>
      </c>
      <c r="B6221" s="11" t="s">
        <v>24838</v>
      </c>
      <c r="C6221" s="11" t="s">
        <v>24839</v>
      </c>
      <c r="D6221" s="14" t="s">
        <v>24840</v>
      </c>
    </row>
    <row r="6222" spans="1:4" ht="15" customHeight="1" x14ac:dyDescent="0.4">
      <c r="A6222" s="11" t="s">
        <v>24841</v>
      </c>
      <c r="B6222" s="11" t="s">
        <v>24842</v>
      </c>
      <c r="C6222" s="11" t="s">
        <v>24843</v>
      </c>
      <c r="D6222" s="14" t="s">
        <v>24844</v>
      </c>
    </row>
    <row r="6223" spans="1:4" ht="15" customHeight="1" x14ac:dyDescent="0.4">
      <c r="A6223" s="11" t="s">
        <v>24845</v>
      </c>
      <c r="B6223" s="11" t="s">
        <v>24846</v>
      </c>
      <c r="C6223" s="11" t="s">
        <v>24847</v>
      </c>
      <c r="D6223" s="14" t="s">
        <v>24848</v>
      </c>
    </row>
    <row r="6224" spans="1:4" ht="15" customHeight="1" x14ac:dyDescent="0.4">
      <c r="A6224" s="11" t="s">
        <v>24849</v>
      </c>
      <c r="B6224" s="11" t="s">
        <v>24850</v>
      </c>
      <c r="C6224" s="11" t="s">
        <v>24851</v>
      </c>
      <c r="D6224" s="14" t="s">
        <v>24852</v>
      </c>
    </row>
    <row r="6225" spans="1:4" ht="15" customHeight="1" x14ac:dyDescent="0.4">
      <c r="A6225" s="11" t="s">
        <v>24853</v>
      </c>
      <c r="B6225" s="11" t="s">
        <v>24854</v>
      </c>
      <c r="C6225" s="11" t="s">
        <v>24855</v>
      </c>
      <c r="D6225" s="14" t="s">
        <v>24856</v>
      </c>
    </row>
    <row r="6226" spans="1:4" ht="15" customHeight="1" x14ac:dyDescent="0.4">
      <c r="A6226" s="11" t="s">
        <v>24857</v>
      </c>
      <c r="B6226" s="11" t="s">
        <v>24858</v>
      </c>
      <c r="C6226" s="11" t="s">
        <v>24859</v>
      </c>
      <c r="D6226" s="14" t="s">
        <v>24860</v>
      </c>
    </row>
    <row r="6227" spans="1:4" ht="15" customHeight="1" x14ac:dyDescent="0.4">
      <c r="A6227" s="11" t="s">
        <v>24861</v>
      </c>
      <c r="B6227" s="11" t="s">
        <v>24862</v>
      </c>
      <c r="C6227" s="11" t="s">
        <v>24863</v>
      </c>
      <c r="D6227" s="14" t="s">
        <v>24864</v>
      </c>
    </row>
    <row r="6228" spans="1:4" ht="15" customHeight="1" x14ac:dyDescent="0.4">
      <c r="A6228" s="11" t="s">
        <v>24865</v>
      </c>
      <c r="B6228" s="11" t="s">
        <v>24866</v>
      </c>
      <c r="C6228" s="11" t="s">
        <v>24867</v>
      </c>
      <c r="D6228" s="14" t="s">
        <v>24868</v>
      </c>
    </row>
    <row r="6229" spans="1:4" ht="15" customHeight="1" x14ac:dyDescent="0.4">
      <c r="A6229" s="11" t="s">
        <v>24869</v>
      </c>
      <c r="B6229" s="11" t="s">
        <v>24870</v>
      </c>
      <c r="C6229" s="11" t="s">
        <v>24871</v>
      </c>
      <c r="D6229" s="14" t="s">
        <v>24872</v>
      </c>
    </row>
    <row r="6230" spans="1:4" ht="15" customHeight="1" x14ac:dyDescent="0.4">
      <c r="A6230" s="11" t="s">
        <v>24873</v>
      </c>
      <c r="B6230" s="11" t="s">
        <v>24874</v>
      </c>
      <c r="C6230" s="11" t="s">
        <v>24875</v>
      </c>
      <c r="D6230" s="14" t="s">
        <v>24876</v>
      </c>
    </row>
    <row r="6231" spans="1:4" ht="15" customHeight="1" x14ac:dyDescent="0.4">
      <c r="A6231" s="11" t="s">
        <v>24877</v>
      </c>
      <c r="B6231" s="11" t="s">
        <v>24878</v>
      </c>
      <c r="C6231" s="11" t="s">
        <v>24879</v>
      </c>
      <c r="D6231" s="14" t="s">
        <v>24880</v>
      </c>
    </row>
    <row r="6232" spans="1:4" ht="15" customHeight="1" x14ac:dyDescent="0.4">
      <c r="A6232" s="11" t="s">
        <v>24881</v>
      </c>
      <c r="B6232" s="11" t="s">
        <v>24882</v>
      </c>
      <c r="C6232" s="11" t="s">
        <v>24883</v>
      </c>
      <c r="D6232" s="14" t="s">
        <v>24884</v>
      </c>
    </row>
    <row r="6233" spans="1:4" ht="15" customHeight="1" x14ac:dyDescent="0.4">
      <c r="A6233" s="11" t="s">
        <v>24885</v>
      </c>
      <c r="B6233" s="11" t="s">
        <v>24886</v>
      </c>
      <c r="C6233" s="11" t="s">
        <v>24887</v>
      </c>
      <c r="D6233" s="14" t="s">
        <v>24888</v>
      </c>
    </row>
    <row r="6234" spans="1:4" ht="15" customHeight="1" x14ac:dyDescent="0.4">
      <c r="A6234" s="11" t="s">
        <v>24889</v>
      </c>
      <c r="B6234" s="11" t="s">
        <v>24890</v>
      </c>
      <c r="C6234" s="11" t="s">
        <v>24891</v>
      </c>
      <c r="D6234" s="14" t="s">
        <v>24892</v>
      </c>
    </row>
    <row r="6235" spans="1:4" ht="15" customHeight="1" x14ac:dyDescent="0.4">
      <c r="A6235" s="11" t="s">
        <v>24893</v>
      </c>
      <c r="B6235" s="11" t="s">
        <v>24894</v>
      </c>
      <c r="C6235" s="11" t="s">
        <v>24895</v>
      </c>
      <c r="D6235" s="14" t="s">
        <v>24896</v>
      </c>
    </row>
    <row r="6236" spans="1:4" ht="15" customHeight="1" x14ac:dyDescent="0.4">
      <c r="A6236" s="11" t="s">
        <v>24897</v>
      </c>
      <c r="B6236" s="11" t="s">
        <v>24898</v>
      </c>
      <c r="C6236" s="11" t="s">
        <v>24899</v>
      </c>
      <c r="D6236" s="14" t="s">
        <v>24900</v>
      </c>
    </row>
    <row r="6237" spans="1:4" ht="15" customHeight="1" x14ac:dyDescent="0.4">
      <c r="A6237" s="11" t="s">
        <v>24901</v>
      </c>
      <c r="B6237" s="11" t="s">
        <v>24902</v>
      </c>
      <c r="C6237" s="11" t="s">
        <v>24903</v>
      </c>
      <c r="D6237" s="14" t="s">
        <v>24904</v>
      </c>
    </row>
    <row r="6238" spans="1:4" ht="15" customHeight="1" x14ac:dyDescent="0.4">
      <c r="A6238" s="11" t="s">
        <v>24905</v>
      </c>
      <c r="B6238" s="11" t="s">
        <v>24906</v>
      </c>
      <c r="C6238" s="11" t="s">
        <v>24907</v>
      </c>
      <c r="D6238" s="14" t="s">
        <v>24908</v>
      </c>
    </row>
    <row r="6239" spans="1:4" ht="15" customHeight="1" x14ac:dyDescent="0.4">
      <c r="A6239" s="11" t="s">
        <v>24909</v>
      </c>
      <c r="B6239" s="11" t="s">
        <v>24910</v>
      </c>
      <c r="C6239" s="11" t="s">
        <v>24911</v>
      </c>
      <c r="D6239" s="14" t="s">
        <v>24912</v>
      </c>
    </row>
    <row r="6240" spans="1:4" ht="15" customHeight="1" x14ac:dyDescent="0.4">
      <c r="A6240" s="11" t="s">
        <v>24913</v>
      </c>
      <c r="B6240" s="11" t="s">
        <v>24914</v>
      </c>
      <c r="C6240" s="11" t="s">
        <v>24915</v>
      </c>
      <c r="D6240" s="14" t="s">
        <v>24916</v>
      </c>
    </row>
    <row r="6241" spans="1:4" ht="15" customHeight="1" x14ac:dyDescent="0.4">
      <c r="A6241" s="11" t="s">
        <v>24917</v>
      </c>
      <c r="B6241" s="11" t="s">
        <v>24918</v>
      </c>
      <c r="C6241" s="11" t="s">
        <v>24919</v>
      </c>
      <c r="D6241" s="14" t="s">
        <v>24920</v>
      </c>
    </row>
    <row r="6242" spans="1:4" ht="15" customHeight="1" x14ac:dyDescent="0.4">
      <c r="A6242" s="11" t="s">
        <v>24921</v>
      </c>
      <c r="B6242" s="11" t="s">
        <v>24922</v>
      </c>
      <c r="C6242" s="11" t="s">
        <v>24923</v>
      </c>
      <c r="D6242" s="14" t="s">
        <v>24924</v>
      </c>
    </row>
    <row r="6243" spans="1:4" ht="15" customHeight="1" x14ac:dyDescent="0.4">
      <c r="A6243" s="11" t="s">
        <v>24925</v>
      </c>
      <c r="B6243" s="11" t="s">
        <v>24926</v>
      </c>
      <c r="C6243" s="11" t="s">
        <v>24927</v>
      </c>
      <c r="D6243" s="14" t="s">
        <v>24928</v>
      </c>
    </row>
    <row r="6244" spans="1:4" ht="15" customHeight="1" x14ac:dyDescent="0.4">
      <c r="A6244" s="11" t="s">
        <v>24929</v>
      </c>
      <c r="B6244" s="11" t="s">
        <v>24930</v>
      </c>
      <c r="C6244" s="11" t="s">
        <v>24931</v>
      </c>
      <c r="D6244" s="14" t="s">
        <v>24932</v>
      </c>
    </row>
    <row r="6245" spans="1:4" ht="15" customHeight="1" x14ac:dyDescent="0.4">
      <c r="A6245" s="11" t="s">
        <v>24933</v>
      </c>
      <c r="B6245" s="11" t="s">
        <v>24934</v>
      </c>
      <c r="C6245" s="11" t="s">
        <v>24935</v>
      </c>
      <c r="D6245" s="14" t="s">
        <v>24936</v>
      </c>
    </row>
    <row r="6246" spans="1:4" ht="15" customHeight="1" x14ac:dyDescent="0.4">
      <c r="A6246" s="11" t="s">
        <v>24937</v>
      </c>
      <c r="B6246" s="11" t="s">
        <v>24938</v>
      </c>
      <c r="C6246" s="11" t="s">
        <v>24939</v>
      </c>
      <c r="D6246" s="14" t="s">
        <v>24940</v>
      </c>
    </row>
    <row r="6247" spans="1:4" ht="15" customHeight="1" x14ac:dyDescent="0.4">
      <c r="A6247" s="11" t="s">
        <v>24941</v>
      </c>
      <c r="B6247" s="11" t="s">
        <v>24942</v>
      </c>
      <c r="C6247" s="11" t="s">
        <v>24943</v>
      </c>
      <c r="D6247" s="14" t="s">
        <v>24944</v>
      </c>
    </row>
    <row r="6248" spans="1:4" ht="15" customHeight="1" x14ac:dyDescent="0.4">
      <c r="A6248" s="11" t="s">
        <v>24945</v>
      </c>
      <c r="B6248" s="11" t="s">
        <v>24946</v>
      </c>
      <c r="C6248" s="11" t="s">
        <v>24947</v>
      </c>
      <c r="D6248" s="14" t="s">
        <v>24948</v>
      </c>
    </row>
    <row r="6249" spans="1:4" ht="15" customHeight="1" x14ac:dyDescent="0.4">
      <c r="A6249" s="11" t="s">
        <v>24949</v>
      </c>
      <c r="B6249" s="11" t="s">
        <v>24950</v>
      </c>
      <c r="C6249" s="11" t="s">
        <v>24951</v>
      </c>
      <c r="D6249" s="14" t="s">
        <v>24952</v>
      </c>
    </row>
    <row r="6250" spans="1:4" ht="15" customHeight="1" x14ac:dyDescent="0.4">
      <c r="A6250" s="11" t="s">
        <v>24953</v>
      </c>
      <c r="B6250" s="11" t="s">
        <v>24954</v>
      </c>
      <c r="C6250" s="11" t="s">
        <v>24955</v>
      </c>
      <c r="D6250" s="14" t="s">
        <v>24956</v>
      </c>
    </row>
    <row r="6251" spans="1:4" ht="15" customHeight="1" x14ac:dyDescent="0.4">
      <c r="A6251" s="11" t="s">
        <v>24957</v>
      </c>
      <c r="B6251" s="11" t="s">
        <v>24958</v>
      </c>
      <c r="C6251" s="11" t="s">
        <v>24959</v>
      </c>
      <c r="D6251" s="14" t="s">
        <v>24960</v>
      </c>
    </row>
    <row r="6252" spans="1:4" ht="15" customHeight="1" x14ac:dyDescent="0.4">
      <c r="A6252" s="11" t="s">
        <v>24961</v>
      </c>
      <c r="B6252" s="11" t="s">
        <v>24962</v>
      </c>
      <c r="C6252" s="11" t="s">
        <v>24963</v>
      </c>
      <c r="D6252" s="14" t="s">
        <v>24964</v>
      </c>
    </row>
    <row r="6253" spans="1:4" ht="15" customHeight="1" x14ac:dyDescent="0.4">
      <c r="A6253" s="11" t="s">
        <v>24965</v>
      </c>
      <c r="B6253" s="11" t="s">
        <v>24966</v>
      </c>
      <c r="C6253" s="11" t="s">
        <v>24967</v>
      </c>
      <c r="D6253" s="14" t="s">
        <v>24968</v>
      </c>
    </row>
    <row r="6254" spans="1:4" ht="15" customHeight="1" x14ac:dyDescent="0.4">
      <c r="A6254" s="11" t="s">
        <v>24969</v>
      </c>
      <c r="B6254" s="11" t="s">
        <v>24970</v>
      </c>
      <c r="C6254" s="11" t="s">
        <v>24971</v>
      </c>
      <c r="D6254" s="14" t="s">
        <v>24972</v>
      </c>
    </row>
    <row r="6255" spans="1:4" ht="15" customHeight="1" x14ac:dyDescent="0.4">
      <c r="A6255" s="11" t="s">
        <v>24973</v>
      </c>
      <c r="B6255" s="11" t="s">
        <v>24974</v>
      </c>
      <c r="C6255" s="11" t="s">
        <v>24975</v>
      </c>
      <c r="D6255" s="14" t="s">
        <v>24976</v>
      </c>
    </row>
    <row r="6256" spans="1:4" ht="15" customHeight="1" x14ac:dyDescent="0.4">
      <c r="A6256" s="11" t="s">
        <v>24977</v>
      </c>
      <c r="B6256" s="11" t="s">
        <v>24978</v>
      </c>
      <c r="C6256" s="11" t="s">
        <v>24979</v>
      </c>
      <c r="D6256" s="14" t="s">
        <v>24980</v>
      </c>
    </row>
    <row r="6257" spans="1:4" ht="15" customHeight="1" x14ac:dyDescent="0.4">
      <c r="A6257" s="11" t="s">
        <v>24981</v>
      </c>
      <c r="B6257" s="11" t="s">
        <v>24982</v>
      </c>
      <c r="C6257" s="11" t="s">
        <v>24983</v>
      </c>
      <c r="D6257" s="14" t="s">
        <v>24980</v>
      </c>
    </row>
    <row r="6258" spans="1:4" ht="15" customHeight="1" x14ac:dyDescent="0.4">
      <c r="A6258" s="11" t="s">
        <v>24984</v>
      </c>
      <c r="B6258" s="11" t="s">
        <v>24985</v>
      </c>
      <c r="C6258" s="11" t="s">
        <v>24986</v>
      </c>
      <c r="D6258" s="14" t="s">
        <v>24987</v>
      </c>
    </row>
    <row r="6259" spans="1:4" ht="15" customHeight="1" x14ac:dyDescent="0.4">
      <c r="A6259" s="11" t="s">
        <v>24988</v>
      </c>
      <c r="B6259" s="11" t="s">
        <v>24989</v>
      </c>
      <c r="C6259" s="11" t="s">
        <v>24990</v>
      </c>
      <c r="D6259" s="14" t="s">
        <v>24991</v>
      </c>
    </row>
    <row r="6260" spans="1:4" ht="15" customHeight="1" x14ac:dyDescent="0.4">
      <c r="A6260" s="11" t="s">
        <v>24992</v>
      </c>
      <c r="B6260" s="11" t="s">
        <v>24993</v>
      </c>
      <c r="C6260" s="11" t="s">
        <v>24994</v>
      </c>
      <c r="D6260" s="14" t="s">
        <v>24995</v>
      </c>
    </row>
    <row r="6261" spans="1:4" ht="15" customHeight="1" x14ac:dyDescent="0.4">
      <c r="A6261" s="11" t="s">
        <v>24996</v>
      </c>
      <c r="B6261" s="11" t="s">
        <v>24997</v>
      </c>
      <c r="C6261" s="11" t="s">
        <v>24998</v>
      </c>
      <c r="D6261" s="14" t="s">
        <v>24999</v>
      </c>
    </row>
    <row r="6262" spans="1:4" ht="15" customHeight="1" x14ac:dyDescent="0.4">
      <c r="A6262" s="11" t="s">
        <v>25000</v>
      </c>
      <c r="B6262" s="11" t="s">
        <v>25001</v>
      </c>
      <c r="C6262" s="11" t="s">
        <v>25002</v>
      </c>
      <c r="D6262" s="14" t="s">
        <v>25003</v>
      </c>
    </row>
    <row r="6263" spans="1:4" ht="15" customHeight="1" x14ac:dyDescent="0.4">
      <c r="A6263" s="11" t="s">
        <v>25004</v>
      </c>
      <c r="B6263" s="11" t="s">
        <v>25005</v>
      </c>
      <c r="C6263" s="11" t="s">
        <v>25006</v>
      </c>
      <c r="D6263" s="14" t="s">
        <v>25007</v>
      </c>
    </row>
    <row r="6264" spans="1:4" ht="15" customHeight="1" x14ac:dyDescent="0.4">
      <c r="A6264" s="11" t="s">
        <v>25008</v>
      </c>
      <c r="B6264" s="11" t="s">
        <v>25009</v>
      </c>
      <c r="C6264" s="11" t="s">
        <v>25010</v>
      </c>
      <c r="D6264" s="14" t="s">
        <v>25011</v>
      </c>
    </row>
    <row r="6265" spans="1:4" ht="15" customHeight="1" x14ac:dyDescent="0.4">
      <c r="A6265" s="11" t="s">
        <v>25012</v>
      </c>
      <c r="B6265" s="11" t="s">
        <v>25013</v>
      </c>
      <c r="C6265" s="11" t="s">
        <v>25014</v>
      </c>
      <c r="D6265" s="14" t="s">
        <v>25015</v>
      </c>
    </row>
    <row r="6266" spans="1:4" ht="15" customHeight="1" x14ac:dyDescent="0.4">
      <c r="A6266" s="11" t="s">
        <v>25016</v>
      </c>
      <c r="B6266" s="11" t="s">
        <v>25017</v>
      </c>
      <c r="C6266" s="11" t="s">
        <v>25018</v>
      </c>
      <c r="D6266" s="14" t="s">
        <v>25019</v>
      </c>
    </row>
    <row r="6267" spans="1:4" ht="15" customHeight="1" x14ac:dyDescent="0.4">
      <c r="A6267" s="11" t="s">
        <v>25020</v>
      </c>
      <c r="B6267" s="11" t="s">
        <v>25021</v>
      </c>
      <c r="C6267" s="11" t="s">
        <v>25022</v>
      </c>
      <c r="D6267" s="14" t="s">
        <v>25023</v>
      </c>
    </row>
    <row r="6268" spans="1:4" ht="15" customHeight="1" x14ac:dyDescent="0.4">
      <c r="A6268" s="11" t="s">
        <v>25024</v>
      </c>
      <c r="B6268" s="11" t="s">
        <v>25025</v>
      </c>
      <c r="C6268" s="11" t="s">
        <v>25026</v>
      </c>
      <c r="D6268" s="14" t="s">
        <v>25027</v>
      </c>
    </row>
    <row r="6269" spans="1:4" ht="15" customHeight="1" x14ac:dyDescent="0.4">
      <c r="A6269" s="11" t="s">
        <v>25028</v>
      </c>
      <c r="B6269" s="11" t="s">
        <v>25029</v>
      </c>
      <c r="C6269" s="11" t="s">
        <v>25030</v>
      </c>
      <c r="D6269" s="14" t="s">
        <v>25031</v>
      </c>
    </row>
    <row r="6270" spans="1:4" ht="15" customHeight="1" x14ac:dyDescent="0.4">
      <c r="A6270" s="11" t="s">
        <v>25032</v>
      </c>
      <c r="B6270" s="11" t="s">
        <v>25033</v>
      </c>
      <c r="C6270" s="11" t="s">
        <v>25034</v>
      </c>
      <c r="D6270" s="14" t="s">
        <v>25035</v>
      </c>
    </row>
    <row r="6271" spans="1:4" ht="15" customHeight="1" x14ac:dyDescent="0.4">
      <c r="A6271" s="11" t="s">
        <v>25036</v>
      </c>
      <c r="B6271" s="11" t="s">
        <v>25037</v>
      </c>
      <c r="C6271" s="11" t="s">
        <v>25038</v>
      </c>
      <c r="D6271" s="14" t="s">
        <v>25039</v>
      </c>
    </row>
    <row r="6272" spans="1:4" ht="15" customHeight="1" x14ac:dyDescent="0.4">
      <c r="A6272" s="11" t="s">
        <v>25040</v>
      </c>
      <c r="B6272" s="11" t="s">
        <v>25041</v>
      </c>
      <c r="C6272" s="11" t="s">
        <v>25042</v>
      </c>
      <c r="D6272" s="14" t="s">
        <v>25043</v>
      </c>
    </row>
    <row r="6273" spans="1:4" ht="15" customHeight="1" x14ac:dyDescent="0.4">
      <c r="A6273" s="11" t="s">
        <v>25044</v>
      </c>
      <c r="B6273" s="11" t="s">
        <v>25045</v>
      </c>
      <c r="C6273" s="11" t="s">
        <v>25046</v>
      </c>
      <c r="D6273" s="14" t="s">
        <v>25047</v>
      </c>
    </row>
    <row r="6274" spans="1:4" ht="15" customHeight="1" x14ac:dyDescent="0.4">
      <c r="A6274" s="11" t="s">
        <v>25048</v>
      </c>
      <c r="B6274" s="11" t="s">
        <v>25049</v>
      </c>
      <c r="C6274" s="11" t="s">
        <v>25050</v>
      </c>
      <c r="D6274" s="14" t="s">
        <v>25051</v>
      </c>
    </row>
    <row r="6275" spans="1:4" ht="15" customHeight="1" x14ac:dyDescent="0.4">
      <c r="A6275" s="11" t="s">
        <v>25052</v>
      </c>
      <c r="B6275" s="11" t="s">
        <v>25053</v>
      </c>
      <c r="C6275" s="11" t="s">
        <v>25054</v>
      </c>
      <c r="D6275" s="14" t="s">
        <v>25055</v>
      </c>
    </row>
    <row r="6276" spans="1:4" ht="15" customHeight="1" x14ac:dyDescent="0.4">
      <c r="A6276" s="11" t="s">
        <v>25056</v>
      </c>
      <c r="B6276" s="11" t="s">
        <v>25057</v>
      </c>
      <c r="C6276" s="11" t="s">
        <v>25058</v>
      </c>
      <c r="D6276" s="14" t="s">
        <v>25059</v>
      </c>
    </row>
    <row r="6277" spans="1:4" ht="15" customHeight="1" x14ac:dyDescent="0.4">
      <c r="A6277" s="11" t="s">
        <v>25060</v>
      </c>
      <c r="B6277" s="11" t="s">
        <v>25061</v>
      </c>
      <c r="C6277" s="11" t="s">
        <v>25062</v>
      </c>
      <c r="D6277" s="14" t="s">
        <v>25063</v>
      </c>
    </row>
    <row r="6278" spans="1:4" ht="15" customHeight="1" x14ac:dyDescent="0.4">
      <c r="A6278" s="11" t="s">
        <v>25064</v>
      </c>
      <c r="B6278" s="11" t="s">
        <v>25065</v>
      </c>
      <c r="C6278" s="11" t="s">
        <v>25066</v>
      </c>
      <c r="D6278" s="14" t="s">
        <v>25067</v>
      </c>
    </row>
    <row r="6279" spans="1:4" ht="15" customHeight="1" x14ac:dyDescent="0.4">
      <c r="A6279" s="11" t="s">
        <v>25068</v>
      </c>
      <c r="B6279" s="11" t="s">
        <v>25069</v>
      </c>
      <c r="C6279" s="11" t="s">
        <v>25070</v>
      </c>
      <c r="D6279" s="14" t="s">
        <v>25071</v>
      </c>
    </row>
    <row r="6280" spans="1:4" ht="15" customHeight="1" x14ac:dyDescent="0.4">
      <c r="A6280" s="11" t="s">
        <v>25072</v>
      </c>
      <c r="B6280" s="11" t="s">
        <v>25073</v>
      </c>
      <c r="C6280" s="11" t="s">
        <v>25074</v>
      </c>
      <c r="D6280" s="14" t="s">
        <v>25075</v>
      </c>
    </row>
    <row r="6281" spans="1:4" ht="15" customHeight="1" x14ac:dyDescent="0.4">
      <c r="A6281" s="11" t="s">
        <v>25076</v>
      </c>
      <c r="B6281" s="11" t="s">
        <v>25077</v>
      </c>
      <c r="C6281" s="11" t="s">
        <v>25078</v>
      </c>
      <c r="D6281" s="14" t="s">
        <v>25079</v>
      </c>
    </row>
    <row r="6282" spans="1:4" ht="15" customHeight="1" x14ac:dyDescent="0.4">
      <c r="A6282" s="11" t="s">
        <v>25080</v>
      </c>
      <c r="B6282" s="11" t="s">
        <v>25081</v>
      </c>
      <c r="C6282" s="11" t="s">
        <v>25082</v>
      </c>
      <c r="D6282" s="14" t="s">
        <v>25083</v>
      </c>
    </row>
    <row r="6283" spans="1:4" ht="15" customHeight="1" x14ac:dyDescent="0.4">
      <c r="A6283" s="11" t="s">
        <v>25084</v>
      </c>
      <c r="B6283" s="11" t="s">
        <v>25085</v>
      </c>
      <c r="C6283" s="11" t="s">
        <v>25086</v>
      </c>
      <c r="D6283" s="14" t="s">
        <v>25087</v>
      </c>
    </row>
    <row r="6284" spans="1:4" ht="15" customHeight="1" x14ac:dyDescent="0.4">
      <c r="A6284" s="11" t="s">
        <v>25088</v>
      </c>
      <c r="B6284" s="11" t="s">
        <v>25089</v>
      </c>
      <c r="C6284" s="11" t="s">
        <v>25090</v>
      </c>
      <c r="D6284" s="14" t="s">
        <v>25091</v>
      </c>
    </row>
    <row r="6285" spans="1:4" ht="15" customHeight="1" x14ac:dyDescent="0.4">
      <c r="A6285" s="11" t="s">
        <v>25092</v>
      </c>
      <c r="B6285" s="11" t="s">
        <v>25093</v>
      </c>
      <c r="C6285" s="11" t="s">
        <v>25094</v>
      </c>
      <c r="D6285" s="14" t="s">
        <v>25095</v>
      </c>
    </row>
    <row r="6286" spans="1:4" ht="15" customHeight="1" x14ac:dyDescent="0.4">
      <c r="A6286" s="11" t="s">
        <v>25096</v>
      </c>
      <c r="B6286" s="11" t="s">
        <v>25097</v>
      </c>
      <c r="C6286" s="11" t="s">
        <v>25098</v>
      </c>
      <c r="D6286" s="14" t="s">
        <v>25099</v>
      </c>
    </row>
    <row r="6287" spans="1:4" ht="15" customHeight="1" x14ac:dyDescent="0.4">
      <c r="A6287" s="11" t="s">
        <v>25100</v>
      </c>
      <c r="B6287" s="11" t="s">
        <v>25101</v>
      </c>
      <c r="C6287" s="11" t="s">
        <v>25102</v>
      </c>
      <c r="D6287" s="14" t="s">
        <v>25103</v>
      </c>
    </row>
    <row r="6288" spans="1:4" ht="15" customHeight="1" x14ac:dyDescent="0.4">
      <c r="A6288" s="11" t="s">
        <v>25104</v>
      </c>
      <c r="B6288" s="11" t="s">
        <v>25105</v>
      </c>
      <c r="C6288" s="11" t="s">
        <v>25106</v>
      </c>
      <c r="D6288" s="14" t="s">
        <v>25107</v>
      </c>
    </row>
    <row r="6289" spans="1:4" ht="15" customHeight="1" x14ac:dyDescent="0.4">
      <c r="A6289" s="11" t="s">
        <v>25108</v>
      </c>
      <c r="B6289" s="11" t="s">
        <v>25109</v>
      </c>
      <c r="C6289" s="11" t="s">
        <v>25110</v>
      </c>
      <c r="D6289" s="14" t="s">
        <v>25111</v>
      </c>
    </row>
    <row r="6290" spans="1:4" ht="15" customHeight="1" x14ac:dyDescent="0.4">
      <c r="A6290" s="11" t="s">
        <v>25112</v>
      </c>
      <c r="B6290" s="11" t="s">
        <v>25113</v>
      </c>
      <c r="C6290" s="11" t="s">
        <v>25114</v>
      </c>
      <c r="D6290" s="14" t="s">
        <v>25115</v>
      </c>
    </row>
    <row r="6291" spans="1:4" ht="15" customHeight="1" x14ac:dyDescent="0.4">
      <c r="A6291" s="11" t="s">
        <v>25116</v>
      </c>
      <c r="B6291" s="11" t="s">
        <v>25117</v>
      </c>
      <c r="C6291" s="11" t="s">
        <v>25118</v>
      </c>
      <c r="D6291" s="14" t="s">
        <v>25119</v>
      </c>
    </row>
    <row r="6292" spans="1:4" ht="15" customHeight="1" x14ac:dyDescent="0.4">
      <c r="A6292" s="11" t="s">
        <v>25120</v>
      </c>
      <c r="B6292" s="11" t="s">
        <v>25121</v>
      </c>
      <c r="C6292" s="11" t="s">
        <v>25122</v>
      </c>
      <c r="D6292" s="14" t="s">
        <v>25123</v>
      </c>
    </row>
    <row r="6293" spans="1:4" ht="15" customHeight="1" x14ac:dyDescent="0.4">
      <c r="A6293" s="11" t="s">
        <v>25124</v>
      </c>
      <c r="B6293" s="11" t="s">
        <v>25125</v>
      </c>
      <c r="C6293" s="11" t="s">
        <v>25126</v>
      </c>
      <c r="D6293" s="14" t="s">
        <v>25127</v>
      </c>
    </row>
    <row r="6294" spans="1:4" ht="15" customHeight="1" x14ac:dyDescent="0.4">
      <c r="A6294" s="11" t="s">
        <v>25128</v>
      </c>
      <c r="B6294" s="11" t="s">
        <v>25129</v>
      </c>
      <c r="C6294" s="11" t="s">
        <v>25130</v>
      </c>
      <c r="D6294" s="14" t="s">
        <v>25131</v>
      </c>
    </row>
    <row r="6295" spans="1:4" ht="15" customHeight="1" x14ac:dyDescent="0.4">
      <c r="A6295" s="11" t="s">
        <v>25132</v>
      </c>
      <c r="B6295" s="11" t="s">
        <v>25133</v>
      </c>
      <c r="C6295" s="11" t="s">
        <v>25134</v>
      </c>
      <c r="D6295" s="14" t="s">
        <v>25135</v>
      </c>
    </row>
    <row r="6296" spans="1:4" ht="15" customHeight="1" x14ac:dyDescent="0.4">
      <c r="A6296" s="11" t="s">
        <v>25136</v>
      </c>
      <c r="B6296" s="11" t="s">
        <v>25137</v>
      </c>
      <c r="C6296" s="11" t="s">
        <v>25138</v>
      </c>
      <c r="D6296" s="14" t="s">
        <v>25139</v>
      </c>
    </row>
    <row r="6297" spans="1:4" ht="15" customHeight="1" x14ac:dyDescent="0.4">
      <c r="A6297" s="11" t="s">
        <v>25140</v>
      </c>
      <c r="B6297" s="11" t="s">
        <v>25141</v>
      </c>
      <c r="C6297" s="11" t="s">
        <v>25142</v>
      </c>
      <c r="D6297" s="14" t="s">
        <v>25143</v>
      </c>
    </row>
    <row r="6298" spans="1:4" ht="15" customHeight="1" x14ac:dyDescent="0.4">
      <c r="A6298" s="11" t="s">
        <v>25144</v>
      </c>
      <c r="B6298" s="11" t="s">
        <v>25145</v>
      </c>
      <c r="C6298" s="11" t="s">
        <v>25146</v>
      </c>
      <c r="D6298" s="14" t="s">
        <v>25147</v>
      </c>
    </row>
    <row r="6299" spans="1:4" ht="15" customHeight="1" x14ac:dyDescent="0.4">
      <c r="A6299" s="11" t="s">
        <v>25148</v>
      </c>
      <c r="B6299" s="11" t="s">
        <v>25149</v>
      </c>
      <c r="C6299" s="11" t="s">
        <v>25150</v>
      </c>
      <c r="D6299" s="14" t="s">
        <v>25151</v>
      </c>
    </row>
    <row r="6300" spans="1:4" ht="15" customHeight="1" x14ac:dyDescent="0.4">
      <c r="A6300" s="11" t="s">
        <v>25152</v>
      </c>
      <c r="B6300" s="11" t="s">
        <v>25153</v>
      </c>
      <c r="C6300" s="11" t="s">
        <v>25154</v>
      </c>
      <c r="D6300" s="14" t="s">
        <v>25155</v>
      </c>
    </row>
    <row r="6301" spans="1:4" ht="15" customHeight="1" x14ac:dyDescent="0.4">
      <c r="A6301" s="11" t="s">
        <v>25156</v>
      </c>
      <c r="B6301" s="11" t="s">
        <v>25157</v>
      </c>
      <c r="C6301" s="11" t="s">
        <v>25158</v>
      </c>
      <c r="D6301" s="14" t="s">
        <v>25159</v>
      </c>
    </row>
    <row r="6302" spans="1:4" ht="15" customHeight="1" x14ac:dyDescent="0.4">
      <c r="A6302" s="11" t="s">
        <v>25160</v>
      </c>
      <c r="B6302" s="11" t="s">
        <v>25161</v>
      </c>
      <c r="C6302" s="11" t="s">
        <v>25162</v>
      </c>
      <c r="D6302" s="14" t="s">
        <v>25159</v>
      </c>
    </row>
    <row r="6303" spans="1:4" ht="15" customHeight="1" x14ac:dyDescent="0.4">
      <c r="A6303" s="11" t="s">
        <v>25163</v>
      </c>
      <c r="B6303" s="11" t="s">
        <v>25164</v>
      </c>
      <c r="C6303" s="11" t="s">
        <v>25165</v>
      </c>
      <c r="D6303" s="14" t="s">
        <v>25166</v>
      </c>
    </row>
    <row r="6304" spans="1:4" ht="15" customHeight="1" x14ac:dyDescent="0.4">
      <c r="A6304" s="11" t="s">
        <v>25167</v>
      </c>
      <c r="B6304" s="11" t="s">
        <v>25168</v>
      </c>
      <c r="C6304" s="11" t="s">
        <v>25169</v>
      </c>
      <c r="D6304" s="14" t="s">
        <v>25170</v>
      </c>
    </row>
    <row r="6305" spans="1:4" ht="15" customHeight="1" x14ac:dyDescent="0.4">
      <c r="A6305" s="11" t="s">
        <v>25171</v>
      </c>
      <c r="B6305" s="11" t="s">
        <v>25172</v>
      </c>
      <c r="C6305" s="11" t="s">
        <v>25173</v>
      </c>
      <c r="D6305" s="14" t="s">
        <v>25174</v>
      </c>
    </row>
    <row r="6306" spans="1:4" ht="15" customHeight="1" x14ac:dyDescent="0.4">
      <c r="A6306" s="11" t="s">
        <v>25175</v>
      </c>
      <c r="B6306" s="11" t="s">
        <v>25176</v>
      </c>
      <c r="C6306" s="11" t="s">
        <v>25177</v>
      </c>
      <c r="D6306" s="14" t="s">
        <v>25178</v>
      </c>
    </row>
    <row r="6307" spans="1:4" ht="15" customHeight="1" x14ac:dyDescent="0.4">
      <c r="A6307" s="11" t="s">
        <v>25179</v>
      </c>
      <c r="B6307" s="11" t="s">
        <v>25180</v>
      </c>
      <c r="C6307" s="11" t="s">
        <v>25181</v>
      </c>
      <c r="D6307" s="14" t="s">
        <v>25182</v>
      </c>
    </row>
    <row r="6308" spans="1:4" ht="15" customHeight="1" x14ac:dyDescent="0.4">
      <c r="A6308" s="11" t="s">
        <v>25183</v>
      </c>
      <c r="B6308" s="11" t="s">
        <v>25184</v>
      </c>
      <c r="C6308" s="11" t="s">
        <v>25185</v>
      </c>
      <c r="D6308" s="14" t="s">
        <v>25186</v>
      </c>
    </row>
    <row r="6309" spans="1:4" ht="15" customHeight="1" x14ac:dyDescent="0.4">
      <c r="A6309" s="11" t="s">
        <v>25187</v>
      </c>
      <c r="B6309" s="11" t="s">
        <v>25188</v>
      </c>
      <c r="C6309" s="11" t="s">
        <v>25189</v>
      </c>
      <c r="D6309" s="14" t="s">
        <v>25190</v>
      </c>
    </row>
    <row r="6310" spans="1:4" ht="15" customHeight="1" x14ac:dyDescent="0.4">
      <c r="A6310" s="11" t="s">
        <v>25191</v>
      </c>
      <c r="B6310" s="11" t="s">
        <v>25192</v>
      </c>
      <c r="C6310" s="11" t="s">
        <v>25193</v>
      </c>
      <c r="D6310" s="14" t="s">
        <v>25194</v>
      </c>
    </row>
    <row r="6311" spans="1:4" ht="15" customHeight="1" x14ac:dyDescent="0.4">
      <c r="A6311" s="11" t="s">
        <v>25195</v>
      </c>
      <c r="B6311" s="11" t="s">
        <v>25196</v>
      </c>
      <c r="C6311" s="11" t="s">
        <v>25197</v>
      </c>
      <c r="D6311" s="14" t="s">
        <v>25198</v>
      </c>
    </row>
    <row r="6312" spans="1:4" ht="15" customHeight="1" x14ac:dyDescent="0.4">
      <c r="A6312" s="11" t="s">
        <v>25199</v>
      </c>
      <c r="B6312" s="11" t="s">
        <v>25200</v>
      </c>
      <c r="C6312" s="11" t="s">
        <v>25201</v>
      </c>
      <c r="D6312" s="14" t="s">
        <v>25202</v>
      </c>
    </row>
    <row r="6313" spans="1:4" ht="15" customHeight="1" x14ac:dyDescent="0.4">
      <c r="A6313" s="11" t="s">
        <v>25203</v>
      </c>
      <c r="B6313" s="11" t="s">
        <v>25204</v>
      </c>
      <c r="C6313" s="11" t="s">
        <v>25205</v>
      </c>
      <c r="D6313" s="14" t="s">
        <v>25206</v>
      </c>
    </row>
    <row r="6314" spans="1:4" ht="15" customHeight="1" x14ac:dyDescent="0.4">
      <c r="A6314" s="11" t="s">
        <v>25207</v>
      </c>
      <c r="B6314" s="11" t="s">
        <v>25208</v>
      </c>
      <c r="C6314" s="11" t="s">
        <v>25209</v>
      </c>
      <c r="D6314" s="14" t="s">
        <v>25210</v>
      </c>
    </row>
    <row r="6315" spans="1:4" ht="15" customHeight="1" x14ac:dyDescent="0.4">
      <c r="A6315" s="11" t="s">
        <v>25211</v>
      </c>
      <c r="B6315" s="11" t="s">
        <v>25212</v>
      </c>
      <c r="C6315" s="11" t="s">
        <v>25213</v>
      </c>
      <c r="D6315" s="14" t="s">
        <v>25214</v>
      </c>
    </row>
    <row r="6316" spans="1:4" ht="15" customHeight="1" x14ac:dyDescent="0.4">
      <c r="A6316" s="11" t="s">
        <v>25215</v>
      </c>
      <c r="B6316" s="11" t="s">
        <v>25216</v>
      </c>
      <c r="C6316" s="11" t="s">
        <v>25217</v>
      </c>
      <c r="D6316" s="14" t="s">
        <v>25218</v>
      </c>
    </row>
    <row r="6317" spans="1:4" ht="15" customHeight="1" x14ac:dyDescent="0.4">
      <c r="A6317" s="11" t="s">
        <v>25219</v>
      </c>
      <c r="B6317" s="11" t="s">
        <v>25220</v>
      </c>
      <c r="C6317" s="11" t="s">
        <v>25221</v>
      </c>
      <c r="D6317" s="14" t="s">
        <v>25222</v>
      </c>
    </row>
    <row r="6318" spans="1:4" ht="15" customHeight="1" x14ac:dyDescent="0.4">
      <c r="A6318" s="11" t="s">
        <v>25223</v>
      </c>
      <c r="B6318" s="11" t="s">
        <v>25224</v>
      </c>
      <c r="C6318" s="11" t="s">
        <v>25225</v>
      </c>
      <c r="D6318" s="14" t="s">
        <v>25226</v>
      </c>
    </row>
    <row r="6319" spans="1:4" ht="15" customHeight="1" x14ac:dyDescent="0.4">
      <c r="A6319" s="11" t="s">
        <v>25227</v>
      </c>
      <c r="B6319" s="11" t="s">
        <v>25228</v>
      </c>
      <c r="C6319" s="11" t="s">
        <v>25229</v>
      </c>
      <c r="D6319" s="14" t="s">
        <v>25230</v>
      </c>
    </row>
    <row r="6320" spans="1:4" ht="15" customHeight="1" x14ac:dyDescent="0.4">
      <c r="A6320" s="11" t="s">
        <v>25231</v>
      </c>
      <c r="B6320" s="11" t="s">
        <v>25232</v>
      </c>
      <c r="C6320" s="11" t="s">
        <v>25233</v>
      </c>
      <c r="D6320" s="14" t="s">
        <v>25234</v>
      </c>
    </row>
    <row r="6321" spans="1:4" ht="15" customHeight="1" x14ac:dyDescent="0.4">
      <c r="A6321" s="11" t="s">
        <v>25235</v>
      </c>
      <c r="B6321" s="11" t="s">
        <v>25236</v>
      </c>
      <c r="C6321" s="11" t="s">
        <v>25237</v>
      </c>
      <c r="D6321" s="14" t="s">
        <v>25238</v>
      </c>
    </row>
    <row r="6322" spans="1:4" ht="15" customHeight="1" x14ac:dyDescent="0.4">
      <c r="A6322" s="11" t="s">
        <v>25239</v>
      </c>
      <c r="B6322" s="11" t="s">
        <v>25240</v>
      </c>
      <c r="C6322" s="11" t="s">
        <v>25241</v>
      </c>
      <c r="D6322" s="14" t="s">
        <v>25242</v>
      </c>
    </row>
    <row r="6323" spans="1:4" ht="15" customHeight="1" x14ac:dyDescent="0.4">
      <c r="A6323" s="11" t="s">
        <v>25243</v>
      </c>
      <c r="B6323" s="11" t="s">
        <v>25244</v>
      </c>
      <c r="C6323" s="11" t="s">
        <v>25245</v>
      </c>
      <c r="D6323" s="14" t="s">
        <v>25246</v>
      </c>
    </row>
    <row r="6324" spans="1:4" ht="15" customHeight="1" x14ac:dyDescent="0.4">
      <c r="A6324" s="11" t="s">
        <v>25247</v>
      </c>
      <c r="B6324" s="11" t="s">
        <v>25248</v>
      </c>
      <c r="C6324" s="11" t="s">
        <v>25249</v>
      </c>
      <c r="D6324" s="14" t="s">
        <v>25250</v>
      </c>
    </row>
    <row r="6325" spans="1:4" ht="15" customHeight="1" x14ac:dyDescent="0.4">
      <c r="A6325" s="11" t="s">
        <v>25251</v>
      </c>
      <c r="B6325" s="11" t="s">
        <v>25252</v>
      </c>
      <c r="C6325" s="11" t="s">
        <v>25253</v>
      </c>
      <c r="D6325" s="14" t="s">
        <v>25254</v>
      </c>
    </row>
    <row r="6326" spans="1:4" ht="15" customHeight="1" x14ac:dyDescent="0.4">
      <c r="A6326" s="11" t="s">
        <v>25255</v>
      </c>
      <c r="B6326" s="11" t="s">
        <v>25256</v>
      </c>
      <c r="C6326" s="11" t="s">
        <v>25257</v>
      </c>
      <c r="D6326" s="14" t="s">
        <v>25258</v>
      </c>
    </row>
    <row r="6327" spans="1:4" ht="15" customHeight="1" x14ac:dyDescent="0.4">
      <c r="A6327" s="11" t="s">
        <v>25259</v>
      </c>
      <c r="B6327" s="11" t="s">
        <v>25260</v>
      </c>
      <c r="C6327" s="11" t="s">
        <v>25261</v>
      </c>
      <c r="D6327" s="14" t="s">
        <v>25262</v>
      </c>
    </row>
    <row r="6328" spans="1:4" ht="15" customHeight="1" x14ac:dyDescent="0.4">
      <c r="A6328" s="11" t="s">
        <v>25263</v>
      </c>
      <c r="B6328" s="11" t="s">
        <v>25264</v>
      </c>
      <c r="C6328" s="11" t="s">
        <v>25265</v>
      </c>
      <c r="D6328" s="14" t="s">
        <v>25266</v>
      </c>
    </row>
    <row r="6329" spans="1:4" ht="15" customHeight="1" x14ac:dyDescent="0.4">
      <c r="A6329" s="11" t="s">
        <v>25267</v>
      </c>
      <c r="B6329" s="11" t="s">
        <v>25268</v>
      </c>
      <c r="C6329" s="11" t="s">
        <v>25269</v>
      </c>
      <c r="D6329" s="14" t="s">
        <v>25270</v>
      </c>
    </row>
    <row r="6330" spans="1:4" ht="15" customHeight="1" x14ac:dyDescent="0.4">
      <c r="A6330" s="11" t="s">
        <v>25271</v>
      </c>
      <c r="B6330" s="11" t="s">
        <v>25272</v>
      </c>
      <c r="C6330" s="11" t="s">
        <v>25273</v>
      </c>
      <c r="D6330" s="14" t="s">
        <v>25274</v>
      </c>
    </row>
    <row r="6331" spans="1:4" ht="15" customHeight="1" x14ac:dyDescent="0.4">
      <c r="A6331" s="11" t="s">
        <v>25275</v>
      </c>
      <c r="B6331" s="11" t="s">
        <v>25276</v>
      </c>
      <c r="C6331" s="11" t="s">
        <v>25277</v>
      </c>
      <c r="D6331" s="14" t="s">
        <v>25278</v>
      </c>
    </row>
    <row r="6332" spans="1:4" ht="15" customHeight="1" x14ac:dyDescent="0.4">
      <c r="A6332" s="11" t="s">
        <v>25279</v>
      </c>
      <c r="B6332" s="11" t="s">
        <v>25280</v>
      </c>
      <c r="C6332" s="11" t="s">
        <v>25281</v>
      </c>
      <c r="D6332" s="14" t="s">
        <v>25282</v>
      </c>
    </row>
    <row r="6333" spans="1:4" ht="15" customHeight="1" x14ac:dyDescent="0.4">
      <c r="A6333" s="11" t="s">
        <v>25283</v>
      </c>
      <c r="B6333" s="11" t="s">
        <v>25284</v>
      </c>
      <c r="C6333" s="11" t="s">
        <v>25285</v>
      </c>
      <c r="D6333" s="14" t="s">
        <v>25286</v>
      </c>
    </row>
    <row r="6334" spans="1:4" ht="15" customHeight="1" x14ac:dyDescent="0.4">
      <c r="A6334" s="11" t="s">
        <v>25287</v>
      </c>
      <c r="B6334" s="11" t="s">
        <v>25288</v>
      </c>
      <c r="C6334" s="11" t="s">
        <v>25289</v>
      </c>
      <c r="D6334" s="14" t="s">
        <v>25290</v>
      </c>
    </row>
    <row r="6335" spans="1:4" ht="15" customHeight="1" x14ac:dyDescent="0.4">
      <c r="A6335" s="11" t="s">
        <v>25291</v>
      </c>
      <c r="B6335" s="11" t="s">
        <v>25292</v>
      </c>
      <c r="C6335" s="11" t="s">
        <v>25293</v>
      </c>
      <c r="D6335" s="14" t="s">
        <v>25294</v>
      </c>
    </row>
    <row r="6336" spans="1:4" ht="15" customHeight="1" x14ac:dyDescent="0.4">
      <c r="A6336" s="11" t="s">
        <v>25295</v>
      </c>
      <c r="B6336" s="11" t="s">
        <v>25296</v>
      </c>
      <c r="C6336" s="11" t="s">
        <v>25297</v>
      </c>
      <c r="D6336" s="14" t="s">
        <v>25298</v>
      </c>
    </row>
    <row r="6337" spans="1:4" ht="15" customHeight="1" x14ac:dyDescent="0.4">
      <c r="A6337" s="11" t="s">
        <v>25299</v>
      </c>
      <c r="B6337" s="11" t="s">
        <v>25300</v>
      </c>
      <c r="C6337" s="11" t="s">
        <v>25301</v>
      </c>
      <c r="D6337" s="14" t="s">
        <v>25302</v>
      </c>
    </row>
    <row r="6338" spans="1:4" ht="15" customHeight="1" x14ac:dyDescent="0.4">
      <c r="A6338" s="11" t="s">
        <v>25303</v>
      </c>
      <c r="B6338" s="11" t="s">
        <v>25304</v>
      </c>
      <c r="C6338" s="11" t="s">
        <v>25305</v>
      </c>
      <c r="D6338" s="14" t="s">
        <v>25306</v>
      </c>
    </row>
    <row r="6339" spans="1:4" ht="15" customHeight="1" x14ac:dyDescent="0.4">
      <c r="A6339" s="11" t="s">
        <v>25307</v>
      </c>
      <c r="B6339" s="11" t="s">
        <v>25308</v>
      </c>
      <c r="C6339" s="11" t="s">
        <v>25309</v>
      </c>
      <c r="D6339" s="14" t="s">
        <v>25310</v>
      </c>
    </row>
    <row r="6340" spans="1:4" ht="15" customHeight="1" x14ac:dyDescent="0.4">
      <c r="A6340" s="11" t="s">
        <v>25311</v>
      </c>
      <c r="B6340" s="11" t="s">
        <v>25312</v>
      </c>
      <c r="C6340" s="11" t="s">
        <v>25313</v>
      </c>
      <c r="D6340" s="14" t="s">
        <v>25314</v>
      </c>
    </row>
    <row r="6341" spans="1:4" ht="15" customHeight="1" x14ac:dyDescent="0.4">
      <c r="A6341" s="11" t="s">
        <v>25315</v>
      </c>
      <c r="B6341" s="11" t="s">
        <v>25316</v>
      </c>
      <c r="C6341" s="11" t="s">
        <v>25317</v>
      </c>
      <c r="D6341" s="14" t="s">
        <v>25318</v>
      </c>
    </row>
    <row r="6342" spans="1:4" ht="15" customHeight="1" x14ac:dyDescent="0.4">
      <c r="A6342" s="11" t="s">
        <v>25319</v>
      </c>
      <c r="B6342" s="11" t="s">
        <v>25320</v>
      </c>
      <c r="C6342" s="11" t="s">
        <v>25321</v>
      </c>
      <c r="D6342" s="14" t="s">
        <v>25322</v>
      </c>
    </row>
    <row r="6343" spans="1:4" ht="15" customHeight="1" x14ac:dyDescent="0.4">
      <c r="A6343" s="11" t="s">
        <v>25323</v>
      </c>
      <c r="B6343" s="11" t="s">
        <v>25324</v>
      </c>
      <c r="C6343" s="11" t="s">
        <v>25325</v>
      </c>
      <c r="D6343" s="14" t="s">
        <v>25326</v>
      </c>
    </row>
    <row r="6344" spans="1:4" ht="15" customHeight="1" x14ac:dyDescent="0.4">
      <c r="A6344" s="11" t="s">
        <v>25327</v>
      </c>
      <c r="B6344" s="11" t="s">
        <v>25328</v>
      </c>
      <c r="C6344" s="11" t="s">
        <v>25329</v>
      </c>
      <c r="D6344" s="14" t="s">
        <v>25330</v>
      </c>
    </row>
    <row r="6345" spans="1:4" ht="15" customHeight="1" x14ac:dyDescent="0.4">
      <c r="A6345" s="11" t="s">
        <v>25331</v>
      </c>
      <c r="B6345" s="11" t="s">
        <v>25332</v>
      </c>
      <c r="C6345" s="11" t="s">
        <v>25333</v>
      </c>
      <c r="D6345" s="14" t="s">
        <v>25334</v>
      </c>
    </row>
    <row r="6346" spans="1:4" ht="15" customHeight="1" x14ac:dyDescent="0.4">
      <c r="A6346" s="11" t="s">
        <v>25335</v>
      </c>
      <c r="B6346" s="11" t="s">
        <v>25336</v>
      </c>
      <c r="C6346" s="11" t="s">
        <v>25337</v>
      </c>
      <c r="D6346" s="14" t="s">
        <v>25338</v>
      </c>
    </row>
    <row r="6347" spans="1:4" ht="15" customHeight="1" x14ac:dyDescent="0.4">
      <c r="A6347" s="11" t="s">
        <v>25339</v>
      </c>
      <c r="B6347" s="11" t="s">
        <v>25340</v>
      </c>
      <c r="C6347" s="11" t="s">
        <v>25341</v>
      </c>
      <c r="D6347" s="14" t="s">
        <v>25342</v>
      </c>
    </row>
    <row r="6348" spans="1:4" ht="15" customHeight="1" x14ac:dyDescent="0.4">
      <c r="A6348" s="11" t="s">
        <v>25343</v>
      </c>
      <c r="B6348" s="11" t="s">
        <v>25344</v>
      </c>
      <c r="C6348" s="11" t="s">
        <v>25345</v>
      </c>
      <c r="D6348" s="14" t="s">
        <v>25346</v>
      </c>
    </row>
    <row r="6349" spans="1:4" ht="15" customHeight="1" x14ac:dyDescent="0.4">
      <c r="A6349" s="11" t="s">
        <v>25347</v>
      </c>
      <c r="B6349" s="11" t="s">
        <v>25348</v>
      </c>
      <c r="C6349" s="11" t="s">
        <v>25349</v>
      </c>
      <c r="D6349" s="14" t="s">
        <v>25350</v>
      </c>
    </row>
    <row r="6350" spans="1:4" ht="15" customHeight="1" x14ac:dyDescent="0.4">
      <c r="A6350" s="11" t="s">
        <v>25351</v>
      </c>
      <c r="B6350" s="11" t="s">
        <v>25352</v>
      </c>
      <c r="C6350" s="11" t="s">
        <v>25353</v>
      </c>
      <c r="D6350" s="14" t="s">
        <v>25354</v>
      </c>
    </row>
    <row r="6351" spans="1:4" ht="15" customHeight="1" x14ac:dyDescent="0.4">
      <c r="A6351" s="11" t="s">
        <v>25355</v>
      </c>
      <c r="B6351" s="11" t="s">
        <v>25356</v>
      </c>
      <c r="C6351" s="11" t="s">
        <v>25357</v>
      </c>
      <c r="D6351" s="14" t="s">
        <v>25358</v>
      </c>
    </row>
    <row r="6352" spans="1:4" ht="15" customHeight="1" x14ac:dyDescent="0.4">
      <c r="A6352" s="11" t="s">
        <v>25359</v>
      </c>
      <c r="B6352" s="11" t="s">
        <v>25360</v>
      </c>
      <c r="C6352" s="11" t="s">
        <v>25361</v>
      </c>
      <c r="D6352" s="14" t="s">
        <v>25362</v>
      </c>
    </row>
    <row r="6353" spans="1:4" ht="15" customHeight="1" x14ac:dyDescent="0.4">
      <c r="A6353" s="11" t="s">
        <v>25363</v>
      </c>
      <c r="B6353" s="11" t="s">
        <v>25364</v>
      </c>
      <c r="C6353" s="11" t="s">
        <v>25365</v>
      </c>
      <c r="D6353" s="14" t="s">
        <v>25366</v>
      </c>
    </row>
    <row r="6354" spans="1:4" ht="15" customHeight="1" x14ac:dyDescent="0.4">
      <c r="A6354" s="11" t="s">
        <v>25367</v>
      </c>
      <c r="B6354" s="11" t="s">
        <v>25368</v>
      </c>
      <c r="C6354" s="11" t="s">
        <v>25369</v>
      </c>
      <c r="D6354" s="14" t="s">
        <v>25370</v>
      </c>
    </row>
    <row r="6355" spans="1:4" ht="15" customHeight="1" x14ac:dyDescent="0.4">
      <c r="A6355" s="11" t="s">
        <v>25371</v>
      </c>
      <c r="B6355" s="11" t="s">
        <v>25372</v>
      </c>
      <c r="C6355" s="11" t="s">
        <v>25373</v>
      </c>
      <c r="D6355" s="14" t="s">
        <v>25374</v>
      </c>
    </row>
    <row r="6356" spans="1:4" ht="15" customHeight="1" x14ac:dyDescent="0.4">
      <c r="A6356" s="11" t="s">
        <v>25375</v>
      </c>
      <c r="B6356" s="11" t="s">
        <v>25376</v>
      </c>
      <c r="C6356" s="11" t="s">
        <v>25377</v>
      </c>
      <c r="D6356" s="14" t="s">
        <v>25378</v>
      </c>
    </row>
    <row r="6357" spans="1:4" ht="15" customHeight="1" x14ac:dyDescent="0.4">
      <c r="A6357" s="11" t="s">
        <v>25379</v>
      </c>
      <c r="B6357" s="11" t="s">
        <v>25380</v>
      </c>
      <c r="C6357" s="11" t="s">
        <v>25381</v>
      </c>
      <c r="D6357" s="14" t="s">
        <v>25382</v>
      </c>
    </row>
    <row r="6358" spans="1:4" ht="15" customHeight="1" x14ac:dyDescent="0.4">
      <c r="A6358" s="11" t="s">
        <v>25383</v>
      </c>
      <c r="B6358" s="11" t="s">
        <v>25384</v>
      </c>
      <c r="C6358" s="11" t="s">
        <v>25385</v>
      </c>
      <c r="D6358" s="14" t="s">
        <v>25386</v>
      </c>
    </row>
    <row r="6359" spans="1:4" ht="15" customHeight="1" x14ac:dyDescent="0.4">
      <c r="A6359" s="11" t="s">
        <v>25387</v>
      </c>
      <c r="B6359" s="11" t="s">
        <v>25388</v>
      </c>
      <c r="C6359" s="11" t="s">
        <v>25389</v>
      </c>
      <c r="D6359" s="14" t="s">
        <v>25390</v>
      </c>
    </row>
    <row r="6360" spans="1:4" ht="15" customHeight="1" x14ac:dyDescent="0.4">
      <c r="A6360" s="11" t="s">
        <v>25391</v>
      </c>
      <c r="B6360" s="11" t="s">
        <v>25392</v>
      </c>
      <c r="C6360" s="11" t="s">
        <v>25393</v>
      </c>
      <c r="D6360" s="14" t="s">
        <v>25394</v>
      </c>
    </row>
    <row r="6361" spans="1:4" ht="15" customHeight="1" x14ac:dyDescent="0.4">
      <c r="A6361" s="11" t="s">
        <v>25395</v>
      </c>
      <c r="B6361" s="11" t="s">
        <v>25396</v>
      </c>
      <c r="C6361" s="11" t="s">
        <v>25397</v>
      </c>
      <c r="D6361" s="14" t="s">
        <v>25398</v>
      </c>
    </row>
    <row r="6362" spans="1:4" ht="15" customHeight="1" x14ac:dyDescent="0.4">
      <c r="A6362" s="11" t="s">
        <v>25399</v>
      </c>
      <c r="B6362" s="11" t="s">
        <v>25400</v>
      </c>
      <c r="C6362" s="11" t="s">
        <v>25401</v>
      </c>
      <c r="D6362" s="14" t="s">
        <v>25402</v>
      </c>
    </row>
    <row r="6363" spans="1:4" ht="15" customHeight="1" x14ac:dyDescent="0.4">
      <c r="A6363" s="11" t="s">
        <v>25403</v>
      </c>
      <c r="B6363" s="11" t="s">
        <v>25404</v>
      </c>
      <c r="C6363" s="11" t="s">
        <v>25405</v>
      </c>
      <c r="D6363" s="14" t="s">
        <v>25406</v>
      </c>
    </row>
    <row r="6364" spans="1:4" ht="15" customHeight="1" x14ac:dyDescent="0.4">
      <c r="A6364" s="11" t="s">
        <v>25407</v>
      </c>
      <c r="B6364" s="11" t="s">
        <v>25408</v>
      </c>
      <c r="C6364" s="11" t="s">
        <v>25409</v>
      </c>
      <c r="D6364" s="14" t="s">
        <v>25410</v>
      </c>
    </row>
    <row r="6365" spans="1:4" ht="15" customHeight="1" x14ac:dyDescent="0.4">
      <c r="A6365" s="11" t="s">
        <v>25411</v>
      </c>
      <c r="B6365" s="11" t="s">
        <v>25412</v>
      </c>
      <c r="C6365" s="11" t="s">
        <v>25413</v>
      </c>
      <c r="D6365" s="14" t="s">
        <v>25414</v>
      </c>
    </row>
    <row r="6366" spans="1:4" ht="15" customHeight="1" x14ac:dyDescent="0.4">
      <c r="A6366" s="11" t="s">
        <v>25415</v>
      </c>
      <c r="B6366" s="11" t="s">
        <v>25416</v>
      </c>
      <c r="C6366" s="11" t="s">
        <v>25417</v>
      </c>
      <c r="D6366" s="14" t="s">
        <v>25418</v>
      </c>
    </row>
    <row r="6367" spans="1:4" ht="15" customHeight="1" x14ac:dyDescent="0.4">
      <c r="A6367" s="11" t="s">
        <v>25419</v>
      </c>
      <c r="B6367" s="11" t="s">
        <v>25420</v>
      </c>
      <c r="C6367" s="11" t="s">
        <v>25421</v>
      </c>
      <c r="D6367" s="14" t="s">
        <v>25422</v>
      </c>
    </row>
    <row r="6368" spans="1:4" ht="15" customHeight="1" x14ac:dyDescent="0.4">
      <c r="A6368" s="11" t="s">
        <v>25423</v>
      </c>
      <c r="B6368" s="11" t="s">
        <v>25424</v>
      </c>
      <c r="C6368" s="11" t="s">
        <v>25425</v>
      </c>
      <c r="D6368" s="14" t="s">
        <v>25426</v>
      </c>
    </row>
    <row r="6369" spans="1:4" ht="15" customHeight="1" x14ac:dyDescent="0.4">
      <c r="A6369" s="11" t="s">
        <v>25427</v>
      </c>
      <c r="B6369" s="11" t="s">
        <v>25428</v>
      </c>
      <c r="C6369" s="11" t="s">
        <v>25429</v>
      </c>
      <c r="D6369" s="14" t="s">
        <v>25430</v>
      </c>
    </row>
    <row r="6370" spans="1:4" ht="15" customHeight="1" x14ac:dyDescent="0.4">
      <c r="A6370" s="11" t="s">
        <v>25431</v>
      </c>
      <c r="B6370" s="11" t="s">
        <v>25432</v>
      </c>
      <c r="C6370" s="11" t="s">
        <v>25433</v>
      </c>
      <c r="D6370" s="14" t="s">
        <v>25434</v>
      </c>
    </row>
    <row r="6371" spans="1:4" ht="15" customHeight="1" x14ac:dyDescent="0.4">
      <c r="A6371" s="11" t="s">
        <v>25435</v>
      </c>
      <c r="B6371" s="11" t="s">
        <v>25436</v>
      </c>
      <c r="C6371" s="11" t="s">
        <v>25437</v>
      </c>
      <c r="D6371" s="14" t="s">
        <v>25438</v>
      </c>
    </row>
    <row r="6372" spans="1:4" ht="15" customHeight="1" x14ac:dyDescent="0.4">
      <c r="A6372" s="11" t="s">
        <v>25439</v>
      </c>
      <c r="B6372" s="11" t="s">
        <v>25440</v>
      </c>
      <c r="C6372" s="11" t="s">
        <v>25441</v>
      </c>
      <c r="D6372" s="14" t="s">
        <v>25442</v>
      </c>
    </row>
    <row r="6373" spans="1:4" ht="15" customHeight="1" x14ac:dyDescent="0.4">
      <c r="A6373" s="11" t="s">
        <v>25443</v>
      </c>
      <c r="B6373" s="11" t="s">
        <v>25444</v>
      </c>
      <c r="C6373" s="11" t="s">
        <v>25445</v>
      </c>
      <c r="D6373" s="14" t="s">
        <v>25446</v>
      </c>
    </row>
    <row r="6374" spans="1:4" ht="15" customHeight="1" x14ac:dyDescent="0.4">
      <c r="A6374" s="11" t="s">
        <v>25447</v>
      </c>
      <c r="B6374" s="11" t="s">
        <v>25448</v>
      </c>
      <c r="C6374" s="11" t="s">
        <v>25449</v>
      </c>
      <c r="D6374" s="14" t="s">
        <v>25450</v>
      </c>
    </row>
    <row r="6375" spans="1:4" ht="15" customHeight="1" x14ac:dyDescent="0.4">
      <c r="A6375" s="11" t="s">
        <v>25451</v>
      </c>
      <c r="B6375" s="11" t="s">
        <v>25452</v>
      </c>
      <c r="C6375" s="11" t="s">
        <v>25453</v>
      </c>
      <c r="D6375" s="14" t="s">
        <v>25454</v>
      </c>
    </row>
    <row r="6376" spans="1:4" ht="15" customHeight="1" x14ac:dyDescent="0.4">
      <c r="A6376" s="11" t="s">
        <v>25455</v>
      </c>
      <c r="B6376" s="11" t="s">
        <v>25456</v>
      </c>
      <c r="C6376" s="11" t="s">
        <v>25457</v>
      </c>
      <c r="D6376" s="14" t="s">
        <v>25458</v>
      </c>
    </row>
    <row r="6377" spans="1:4" ht="15" customHeight="1" x14ac:dyDescent="0.4">
      <c r="A6377" s="11" t="s">
        <v>25459</v>
      </c>
      <c r="B6377" s="11" t="s">
        <v>25460</v>
      </c>
      <c r="C6377" s="11" t="s">
        <v>25461</v>
      </c>
      <c r="D6377" s="14" t="s">
        <v>25462</v>
      </c>
    </row>
    <row r="6378" spans="1:4" ht="15" customHeight="1" x14ac:dyDescent="0.4">
      <c r="A6378" s="11" t="s">
        <v>25463</v>
      </c>
      <c r="B6378" s="11" t="s">
        <v>25464</v>
      </c>
      <c r="C6378" s="11" t="s">
        <v>25465</v>
      </c>
      <c r="D6378" s="14" t="s">
        <v>25466</v>
      </c>
    </row>
    <row r="6379" spans="1:4" ht="15" customHeight="1" x14ac:dyDescent="0.4">
      <c r="A6379" s="11" t="s">
        <v>25467</v>
      </c>
      <c r="B6379" s="11" t="s">
        <v>25468</v>
      </c>
      <c r="C6379" s="11" t="s">
        <v>25469</v>
      </c>
      <c r="D6379" s="14" t="s">
        <v>25470</v>
      </c>
    </row>
    <row r="6380" spans="1:4" ht="15" customHeight="1" x14ac:dyDescent="0.4">
      <c r="A6380" s="11" t="s">
        <v>25471</v>
      </c>
      <c r="B6380" s="11" t="s">
        <v>25472</v>
      </c>
      <c r="C6380" s="11" t="s">
        <v>25473</v>
      </c>
      <c r="D6380" s="14" t="s">
        <v>25474</v>
      </c>
    </row>
    <row r="6381" spans="1:4" ht="15" customHeight="1" x14ac:dyDescent="0.4">
      <c r="A6381" s="11" t="s">
        <v>25475</v>
      </c>
      <c r="B6381" s="11" t="s">
        <v>25476</v>
      </c>
      <c r="C6381" s="11" t="s">
        <v>25477</v>
      </c>
      <c r="D6381" s="14" t="s">
        <v>25478</v>
      </c>
    </row>
    <row r="6382" spans="1:4" ht="15" customHeight="1" x14ac:dyDescent="0.4">
      <c r="A6382" s="11" t="s">
        <v>25479</v>
      </c>
      <c r="B6382" s="11" t="s">
        <v>25480</v>
      </c>
      <c r="C6382" s="11" t="s">
        <v>25481</v>
      </c>
      <c r="D6382" s="14" t="s">
        <v>25482</v>
      </c>
    </row>
    <row r="6383" spans="1:4" ht="15" customHeight="1" x14ac:dyDescent="0.4">
      <c r="A6383" s="11" t="s">
        <v>25483</v>
      </c>
      <c r="B6383" s="11" t="s">
        <v>25484</v>
      </c>
      <c r="C6383" s="11" t="s">
        <v>25485</v>
      </c>
      <c r="D6383" s="14" t="s">
        <v>25486</v>
      </c>
    </row>
    <row r="6384" spans="1:4" ht="15" customHeight="1" x14ac:dyDescent="0.4">
      <c r="A6384" s="11" t="s">
        <v>25487</v>
      </c>
      <c r="B6384" s="11" t="s">
        <v>25488</v>
      </c>
      <c r="C6384" s="11" t="s">
        <v>25489</v>
      </c>
      <c r="D6384" s="14" t="s">
        <v>25490</v>
      </c>
    </row>
    <row r="6385" spans="1:4" ht="15" customHeight="1" x14ac:dyDescent="0.4">
      <c r="A6385" s="11" t="s">
        <v>25491</v>
      </c>
      <c r="B6385" s="11" t="s">
        <v>25492</v>
      </c>
      <c r="C6385" s="11" t="s">
        <v>25493</v>
      </c>
      <c r="D6385" s="14" t="s">
        <v>25494</v>
      </c>
    </row>
    <row r="6386" spans="1:4" ht="15" customHeight="1" x14ac:dyDescent="0.4">
      <c r="A6386" s="11" t="s">
        <v>25495</v>
      </c>
      <c r="B6386" s="11" t="s">
        <v>25496</v>
      </c>
      <c r="C6386" s="11" t="s">
        <v>25497</v>
      </c>
      <c r="D6386" s="14" t="s">
        <v>25498</v>
      </c>
    </row>
    <row r="6387" spans="1:4" ht="15" customHeight="1" x14ac:dyDescent="0.4">
      <c r="A6387" s="11" t="s">
        <v>25499</v>
      </c>
      <c r="B6387" s="11" t="s">
        <v>25500</v>
      </c>
      <c r="C6387" s="11" t="s">
        <v>25501</v>
      </c>
      <c r="D6387" s="14" t="s">
        <v>25502</v>
      </c>
    </row>
    <row r="6388" spans="1:4" ht="15" customHeight="1" x14ac:dyDescent="0.4">
      <c r="A6388" s="11" t="s">
        <v>25503</v>
      </c>
      <c r="B6388" s="11" t="s">
        <v>25504</v>
      </c>
      <c r="C6388" s="11" t="s">
        <v>25505</v>
      </c>
      <c r="D6388" s="14" t="s">
        <v>25506</v>
      </c>
    </row>
    <row r="6389" spans="1:4" ht="15" customHeight="1" x14ac:dyDescent="0.4">
      <c r="A6389" s="11" t="s">
        <v>25507</v>
      </c>
      <c r="B6389" s="11" t="s">
        <v>25508</v>
      </c>
      <c r="C6389" s="11" t="s">
        <v>25509</v>
      </c>
      <c r="D6389" s="14" t="s">
        <v>25510</v>
      </c>
    </row>
    <row r="6390" spans="1:4" ht="15" customHeight="1" x14ac:dyDescent="0.4">
      <c r="A6390" s="11" t="s">
        <v>25511</v>
      </c>
      <c r="B6390" s="11" t="s">
        <v>25512</v>
      </c>
      <c r="C6390" s="11" t="s">
        <v>25513</v>
      </c>
      <c r="D6390" s="14" t="s">
        <v>25514</v>
      </c>
    </row>
    <row r="6391" spans="1:4" ht="15" customHeight="1" x14ac:dyDescent="0.4">
      <c r="A6391" s="11" t="s">
        <v>25515</v>
      </c>
      <c r="B6391" s="11" t="s">
        <v>25516</v>
      </c>
      <c r="C6391" s="11" t="s">
        <v>25517</v>
      </c>
      <c r="D6391" s="14" t="s">
        <v>25518</v>
      </c>
    </row>
    <row r="6392" spans="1:4" ht="15" customHeight="1" x14ac:dyDescent="0.4">
      <c r="A6392" s="11" t="s">
        <v>25519</v>
      </c>
      <c r="B6392" s="11" t="s">
        <v>25520</v>
      </c>
      <c r="C6392" s="11" t="s">
        <v>25521</v>
      </c>
      <c r="D6392" s="14" t="s">
        <v>25522</v>
      </c>
    </row>
    <row r="6393" spans="1:4" ht="15" customHeight="1" x14ac:dyDescent="0.4">
      <c r="A6393" s="11" t="s">
        <v>25523</v>
      </c>
      <c r="B6393" s="11" t="s">
        <v>25524</v>
      </c>
      <c r="C6393" s="11" t="s">
        <v>25525</v>
      </c>
      <c r="D6393" s="14" t="s">
        <v>25526</v>
      </c>
    </row>
    <row r="6394" spans="1:4" ht="15" customHeight="1" x14ac:dyDescent="0.4">
      <c r="A6394" s="11" t="s">
        <v>25527</v>
      </c>
      <c r="B6394" s="11" t="s">
        <v>25528</v>
      </c>
      <c r="C6394" s="11" t="s">
        <v>25529</v>
      </c>
      <c r="D6394" s="14" t="s">
        <v>25530</v>
      </c>
    </row>
    <row r="6395" spans="1:4" ht="15" customHeight="1" x14ac:dyDescent="0.4">
      <c r="A6395" s="11" t="s">
        <v>25531</v>
      </c>
      <c r="B6395" s="11" t="s">
        <v>25532</v>
      </c>
      <c r="C6395" s="11" t="s">
        <v>25533</v>
      </c>
      <c r="D6395" s="14" t="s">
        <v>25534</v>
      </c>
    </row>
    <row r="6396" spans="1:4" ht="15" customHeight="1" x14ac:dyDescent="0.4">
      <c r="A6396" s="11" t="s">
        <v>25535</v>
      </c>
      <c r="B6396" s="11" t="s">
        <v>25536</v>
      </c>
      <c r="C6396" s="11" t="s">
        <v>25537</v>
      </c>
      <c r="D6396" s="14" t="s">
        <v>25538</v>
      </c>
    </row>
    <row r="6397" spans="1:4" ht="15" customHeight="1" x14ac:dyDescent="0.4">
      <c r="A6397" s="11" t="s">
        <v>25539</v>
      </c>
      <c r="B6397" s="11" t="s">
        <v>25540</v>
      </c>
      <c r="C6397" s="11" t="s">
        <v>25541</v>
      </c>
      <c r="D6397" s="14" t="s">
        <v>25542</v>
      </c>
    </row>
    <row r="6398" spans="1:4" ht="15" customHeight="1" x14ac:dyDescent="0.4">
      <c r="A6398" s="11" t="s">
        <v>25543</v>
      </c>
      <c r="B6398" s="11" t="s">
        <v>25544</v>
      </c>
      <c r="C6398" s="11" t="s">
        <v>25545</v>
      </c>
      <c r="D6398" s="14" t="s">
        <v>25546</v>
      </c>
    </row>
    <row r="6399" spans="1:4" ht="15" customHeight="1" x14ac:dyDescent="0.4">
      <c r="A6399" s="11" t="s">
        <v>25547</v>
      </c>
      <c r="B6399" s="11" t="s">
        <v>25548</v>
      </c>
      <c r="C6399" s="11" t="s">
        <v>25549</v>
      </c>
      <c r="D6399" s="14" t="s">
        <v>25550</v>
      </c>
    </row>
    <row r="6400" spans="1:4" ht="15" customHeight="1" x14ac:dyDescent="0.4">
      <c r="A6400" s="11" t="s">
        <v>25551</v>
      </c>
      <c r="B6400" s="11" t="s">
        <v>25552</v>
      </c>
      <c r="C6400" s="11" t="s">
        <v>25553</v>
      </c>
      <c r="D6400" s="14" t="s">
        <v>25554</v>
      </c>
    </row>
    <row r="6401" spans="1:4" ht="15" customHeight="1" x14ac:dyDescent="0.4">
      <c r="A6401" s="11" t="s">
        <v>25555</v>
      </c>
      <c r="B6401" s="11" t="s">
        <v>25556</v>
      </c>
      <c r="C6401" s="11" t="s">
        <v>25557</v>
      </c>
      <c r="D6401" s="14" t="s">
        <v>25558</v>
      </c>
    </row>
    <row r="6402" spans="1:4" ht="15" customHeight="1" x14ac:dyDescent="0.4">
      <c r="A6402" s="11" t="s">
        <v>25559</v>
      </c>
      <c r="B6402" s="11" t="s">
        <v>25560</v>
      </c>
      <c r="C6402" s="11" t="s">
        <v>25561</v>
      </c>
      <c r="D6402" s="14" t="s">
        <v>25562</v>
      </c>
    </row>
    <row r="6403" spans="1:4" ht="15" customHeight="1" x14ac:dyDescent="0.4">
      <c r="A6403" s="11" t="s">
        <v>25563</v>
      </c>
      <c r="B6403" s="11" t="s">
        <v>25564</v>
      </c>
      <c r="C6403" s="11" t="s">
        <v>25565</v>
      </c>
      <c r="D6403" s="14" t="s">
        <v>25566</v>
      </c>
    </row>
    <row r="6404" spans="1:4" ht="15" customHeight="1" x14ac:dyDescent="0.4">
      <c r="A6404" s="11" t="s">
        <v>25567</v>
      </c>
      <c r="B6404" s="11" t="s">
        <v>25568</v>
      </c>
      <c r="C6404" s="11" t="s">
        <v>25569</v>
      </c>
      <c r="D6404" s="14" t="s">
        <v>25570</v>
      </c>
    </row>
    <row r="6405" spans="1:4" ht="15" customHeight="1" x14ac:dyDescent="0.4">
      <c r="A6405" s="11" t="s">
        <v>25571</v>
      </c>
      <c r="B6405" s="11" t="s">
        <v>25572</v>
      </c>
      <c r="C6405" s="11" t="s">
        <v>25573</v>
      </c>
      <c r="D6405" s="14" t="s">
        <v>25574</v>
      </c>
    </row>
    <row r="6406" spans="1:4" ht="15" customHeight="1" x14ac:dyDescent="0.4">
      <c r="A6406" s="11" t="s">
        <v>25575</v>
      </c>
      <c r="B6406" s="11" t="s">
        <v>25576</v>
      </c>
      <c r="C6406" s="11" t="s">
        <v>25577</v>
      </c>
      <c r="D6406" s="14" t="s">
        <v>25578</v>
      </c>
    </row>
    <row r="6407" spans="1:4" ht="15" customHeight="1" x14ac:dyDescent="0.4">
      <c r="A6407" s="11" t="s">
        <v>25579</v>
      </c>
      <c r="B6407" s="11" t="s">
        <v>25580</v>
      </c>
      <c r="C6407" s="11" t="s">
        <v>25581</v>
      </c>
      <c r="D6407" s="14" t="s">
        <v>25582</v>
      </c>
    </row>
    <row r="6408" spans="1:4" ht="15" customHeight="1" x14ac:dyDescent="0.4">
      <c r="A6408" s="11" t="s">
        <v>25583</v>
      </c>
      <c r="B6408" s="11" t="s">
        <v>25584</v>
      </c>
      <c r="C6408" s="11" t="s">
        <v>25585</v>
      </c>
      <c r="D6408" s="14" t="s">
        <v>25586</v>
      </c>
    </row>
    <row r="6409" spans="1:4" ht="15" customHeight="1" x14ac:dyDescent="0.4">
      <c r="A6409" s="11" t="s">
        <v>25587</v>
      </c>
      <c r="B6409" s="11" t="s">
        <v>25588</v>
      </c>
      <c r="C6409" s="11" t="s">
        <v>25589</v>
      </c>
      <c r="D6409" s="14" t="s">
        <v>25590</v>
      </c>
    </row>
    <row r="6410" spans="1:4" ht="15" customHeight="1" x14ac:dyDescent="0.4">
      <c r="A6410" s="11" t="s">
        <v>25591</v>
      </c>
      <c r="B6410" s="11" t="s">
        <v>25592</v>
      </c>
      <c r="C6410" s="11" t="s">
        <v>25593</v>
      </c>
      <c r="D6410" s="14" t="s">
        <v>25594</v>
      </c>
    </row>
    <row r="6411" spans="1:4" ht="15" customHeight="1" x14ac:dyDescent="0.4">
      <c r="A6411" s="11" t="s">
        <v>25595</v>
      </c>
      <c r="B6411" s="11" t="s">
        <v>25596</v>
      </c>
      <c r="C6411" s="11" t="s">
        <v>25597</v>
      </c>
      <c r="D6411" s="14" t="s">
        <v>25598</v>
      </c>
    </row>
    <row r="6412" spans="1:4" ht="15" customHeight="1" x14ac:dyDescent="0.4">
      <c r="A6412" s="11" t="s">
        <v>25599</v>
      </c>
      <c r="B6412" s="11" t="s">
        <v>25600</v>
      </c>
      <c r="C6412" s="11" t="s">
        <v>25601</v>
      </c>
      <c r="D6412" s="14" t="s">
        <v>25602</v>
      </c>
    </row>
    <row r="6413" spans="1:4" ht="15" customHeight="1" x14ac:dyDescent="0.4">
      <c r="A6413" s="11" t="s">
        <v>25603</v>
      </c>
      <c r="B6413" s="11" t="s">
        <v>25604</v>
      </c>
      <c r="C6413" s="11" t="s">
        <v>25605</v>
      </c>
      <c r="D6413" s="14" t="s">
        <v>25606</v>
      </c>
    </row>
    <row r="6414" spans="1:4" ht="15" customHeight="1" x14ac:dyDescent="0.4">
      <c r="A6414" s="11" t="s">
        <v>25607</v>
      </c>
      <c r="B6414" s="11" t="s">
        <v>25608</v>
      </c>
      <c r="C6414" s="11" t="s">
        <v>25609</v>
      </c>
      <c r="D6414" s="14" t="s">
        <v>25610</v>
      </c>
    </row>
    <row r="6415" spans="1:4" ht="15" customHeight="1" x14ac:dyDescent="0.4">
      <c r="A6415" s="11" t="s">
        <v>25611</v>
      </c>
      <c r="B6415" s="11" t="s">
        <v>25612</v>
      </c>
      <c r="C6415" s="11" t="s">
        <v>25613</v>
      </c>
      <c r="D6415" s="14" t="s">
        <v>25614</v>
      </c>
    </row>
    <row r="6416" spans="1:4" ht="15" customHeight="1" x14ac:dyDescent="0.4">
      <c r="A6416" s="11" t="s">
        <v>25615</v>
      </c>
      <c r="B6416" s="11" t="s">
        <v>25616</v>
      </c>
      <c r="C6416" s="11" t="s">
        <v>25617</v>
      </c>
      <c r="D6416" s="14" t="s">
        <v>25618</v>
      </c>
    </row>
    <row r="6417" spans="1:4" ht="15" customHeight="1" x14ac:dyDescent="0.4">
      <c r="A6417" s="11" t="s">
        <v>25619</v>
      </c>
      <c r="B6417" s="11" t="s">
        <v>25620</v>
      </c>
      <c r="C6417" s="11" t="s">
        <v>25621</v>
      </c>
      <c r="D6417" s="14" t="s">
        <v>25622</v>
      </c>
    </row>
    <row r="6418" spans="1:4" ht="15" customHeight="1" x14ac:dyDescent="0.4">
      <c r="A6418" s="11" t="s">
        <v>25623</v>
      </c>
      <c r="B6418" s="11" t="s">
        <v>25624</v>
      </c>
      <c r="C6418" s="11" t="s">
        <v>25625</v>
      </c>
      <c r="D6418" s="14" t="s">
        <v>25626</v>
      </c>
    </row>
    <row r="6419" spans="1:4" ht="15" customHeight="1" x14ac:dyDescent="0.4">
      <c r="A6419" s="11" t="s">
        <v>25627</v>
      </c>
      <c r="B6419" s="11" t="s">
        <v>25628</v>
      </c>
      <c r="C6419" s="11" t="s">
        <v>25629</v>
      </c>
      <c r="D6419" s="14" t="s">
        <v>25630</v>
      </c>
    </row>
    <row r="6420" spans="1:4" ht="15" customHeight="1" x14ac:dyDescent="0.4">
      <c r="A6420" s="11" t="s">
        <v>25631</v>
      </c>
      <c r="B6420" s="11" t="s">
        <v>25632</v>
      </c>
      <c r="C6420" s="11" t="s">
        <v>25633</v>
      </c>
      <c r="D6420" s="14" t="s">
        <v>25634</v>
      </c>
    </row>
    <row r="6421" spans="1:4" ht="15" customHeight="1" x14ac:dyDescent="0.4">
      <c r="A6421" s="11" t="s">
        <v>25635</v>
      </c>
      <c r="B6421" s="11" t="s">
        <v>25636</v>
      </c>
      <c r="C6421" s="11" t="s">
        <v>25637</v>
      </c>
      <c r="D6421" s="14" t="s">
        <v>25638</v>
      </c>
    </row>
    <row r="6422" spans="1:4" ht="15" customHeight="1" x14ac:dyDescent="0.4">
      <c r="A6422" s="11" t="s">
        <v>25639</v>
      </c>
      <c r="B6422" s="11" t="s">
        <v>25640</v>
      </c>
      <c r="C6422" s="11" t="s">
        <v>25641</v>
      </c>
      <c r="D6422" s="14" t="s">
        <v>25642</v>
      </c>
    </row>
    <row r="6423" spans="1:4" ht="15" customHeight="1" x14ac:dyDescent="0.4">
      <c r="A6423" s="11" t="s">
        <v>25643</v>
      </c>
      <c r="B6423" s="11" t="s">
        <v>25644</v>
      </c>
      <c r="C6423" s="11" t="s">
        <v>25645</v>
      </c>
      <c r="D6423" s="14" t="s">
        <v>25646</v>
      </c>
    </row>
    <row r="6424" spans="1:4" ht="15" customHeight="1" x14ac:dyDescent="0.4">
      <c r="A6424" s="11" t="s">
        <v>25647</v>
      </c>
      <c r="B6424" s="11" t="s">
        <v>25648</v>
      </c>
      <c r="C6424" s="11" t="s">
        <v>25649</v>
      </c>
      <c r="D6424" s="14" t="s">
        <v>25650</v>
      </c>
    </row>
    <row r="6425" spans="1:4" ht="15" customHeight="1" x14ac:dyDescent="0.4">
      <c r="A6425" s="11" t="s">
        <v>25651</v>
      </c>
      <c r="B6425" s="11" t="s">
        <v>25652</v>
      </c>
      <c r="C6425" s="11" t="s">
        <v>25653</v>
      </c>
      <c r="D6425" s="14" t="s">
        <v>25654</v>
      </c>
    </row>
    <row r="6426" spans="1:4" ht="15" customHeight="1" x14ac:dyDescent="0.4">
      <c r="A6426" s="11" t="s">
        <v>25655</v>
      </c>
      <c r="B6426" s="11" t="s">
        <v>25656</v>
      </c>
      <c r="C6426" s="11" t="s">
        <v>25657</v>
      </c>
      <c r="D6426" s="14" t="s">
        <v>25658</v>
      </c>
    </row>
    <row r="6427" spans="1:4" ht="15" customHeight="1" x14ac:dyDescent="0.4">
      <c r="A6427" s="11" t="s">
        <v>25659</v>
      </c>
      <c r="B6427" s="11" t="s">
        <v>25660</v>
      </c>
      <c r="C6427" s="11" t="s">
        <v>25661</v>
      </c>
      <c r="D6427" s="14" t="s">
        <v>25662</v>
      </c>
    </row>
    <row r="6428" spans="1:4" ht="15" customHeight="1" x14ac:dyDescent="0.4">
      <c r="A6428" s="11" t="s">
        <v>25663</v>
      </c>
      <c r="B6428" s="11" t="s">
        <v>25664</v>
      </c>
      <c r="C6428" s="11" t="s">
        <v>25665</v>
      </c>
      <c r="D6428" s="14" t="s">
        <v>25666</v>
      </c>
    </row>
    <row r="6429" spans="1:4" ht="15" customHeight="1" x14ac:dyDescent="0.4">
      <c r="A6429" s="11" t="s">
        <v>25667</v>
      </c>
      <c r="B6429" s="11" t="s">
        <v>25668</v>
      </c>
      <c r="C6429" s="11" t="s">
        <v>25669</v>
      </c>
      <c r="D6429" s="14" t="s">
        <v>25670</v>
      </c>
    </row>
    <row r="6430" spans="1:4" ht="15" customHeight="1" x14ac:dyDescent="0.4">
      <c r="A6430" s="11" t="s">
        <v>25671</v>
      </c>
      <c r="B6430" s="11" t="s">
        <v>25672</v>
      </c>
      <c r="C6430" s="11" t="s">
        <v>25673</v>
      </c>
      <c r="D6430" s="14" t="s">
        <v>25674</v>
      </c>
    </row>
    <row r="6431" spans="1:4" ht="15" customHeight="1" x14ac:dyDescent="0.4">
      <c r="A6431" s="11" t="s">
        <v>25675</v>
      </c>
      <c r="B6431" s="11" t="s">
        <v>25676</v>
      </c>
      <c r="C6431" s="11" t="s">
        <v>25677</v>
      </c>
      <c r="D6431" s="14" t="s">
        <v>25678</v>
      </c>
    </row>
    <row r="6432" spans="1:4" ht="15" customHeight="1" x14ac:dyDescent="0.4">
      <c r="A6432" s="11" t="s">
        <v>25679</v>
      </c>
      <c r="B6432" s="11" t="s">
        <v>25680</v>
      </c>
      <c r="C6432" s="11" t="s">
        <v>25681</v>
      </c>
      <c r="D6432" s="14" t="s">
        <v>25682</v>
      </c>
    </row>
    <row r="6433" spans="1:4" ht="15" customHeight="1" x14ac:dyDescent="0.4">
      <c r="A6433" s="11" t="s">
        <v>25683</v>
      </c>
      <c r="B6433" s="11" t="s">
        <v>25684</v>
      </c>
      <c r="C6433" s="11" t="s">
        <v>25685</v>
      </c>
      <c r="D6433" s="14" t="s">
        <v>25686</v>
      </c>
    </row>
    <row r="6434" spans="1:4" ht="15" customHeight="1" x14ac:dyDescent="0.4">
      <c r="A6434" s="11" t="s">
        <v>25687</v>
      </c>
      <c r="B6434" s="11" t="s">
        <v>25688</v>
      </c>
      <c r="C6434" s="11" t="s">
        <v>25689</v>
      </c>
      <c r="D6434" s="14" t="s">
        <v>25690</v>
      </c>
    </row>
    <row r="6435" spans="1:4" ht="15" customHeight="1" x14ac:dyDescent="0.4">
      <c r="A6435" s="11" t="s">
        <v>25691</v>
      </c>
      <c r="B6435" s="11" t="s">
        <v>25692</v>
      </c>
      <c r="C6435" s="11" t="s">
        <v>25693</v>
      </c>
      <c r="D6435" s="14" t="s">
        <v>25694</v>
      </c>
    </row>
    <row r="6436" spans="1:4" ht="15" customHeight="1" x14ac:dyDescent="0.4">
      <c r="A6436" s="11" t="s">
        <v>25695</v>
      </c>
      <c r="B6436" s="11" t="s">
        <v>25696</v>
      </c>
      <c r="C6436" s="11" t="s">
        <v>25697</v>
      </c>
      <c r="D6436" s="14" t="s">
        <v>25698</v>
      </c>
    </row>
    <row r="6437" spans="1:4" ht="15" customHeight="1" x14ac:dyDescent="0.4">
      <c r="A6437" s="11" t="s">
        <v>25699</v>
      </c>
      <c r="B6437" s="11" t="s">
        <v>25700</v>
      </c>
      <c r="C6437" s="11" t="s">
        <v>25701</v>
      </c>
      <c r="D6437" s="14" t="s">
        <v>25702</v>
      </c>
    </row>
    <row r="6438" spans="1:4" ht="15" customHeight="1" x14ac:dyDescent="0.4">
      <c r="A6438" s="11" t="s">
        <v>25703</v>
      </c>
      <c r="B6438" s="11" t="s">
        <v>25704</v>
      </c>
      <c r="C6438" s="11" t="s">
        <v>25705</v>
      </c>
      <c r="D6438" s="14" t="s">
        <v>25706</v>
      </c>
    </row>
    <row r="6439" spans="1:4" ht="15" customHeight="1" x14ac:dyDescent="0.4">
      <c r="A6439" s="11" t="s">
        <v>25707</v>
      </c>
      <c r="B6439" s="11" t="s">
        <v>25708</v>
      </c>
      <c r="C6439" s="11" t="s">
        <v>25709</v>
      </c>
      <c r="D6439" s="14" t="s">
        <v>25710</v>
      </c>
    </row>
    <row r="6440" spans="1:4" ht="15" customHeight="1" x14ac:dyDescent="0.4">
      <c r="A6440" s="11" t="s">
        <v>25711</v>
      </c>
      <c r="B6440" s="11" t="s">
        <v>25712</v>
      </c>
      <c r="C6440" s="11" t="s">
        <v>25713</v>
      </c>
      <c r="D6440" s="14" t="s">
        <v>25714</v>
      </c>
    </row>
    <row r="6441" spans="1:4" ht="15" customHeight="1" x14ac:dyDescent="0.4">
      <c r="A6441" s="11" t="s">
        <v>25715</v>
      </c>
      <c r="B6441" s="11" t="s">
        <v>25716</v>
      </c>
      <c r="C6441" s="11" t="s">
        <v>25717</v>
      </c>
      <c r="D6441" s="14" t="s">
        <v>25718</v>
      </c>
    </row>
    <row r="6442" spans="1:4" ht="15" customHeight="1" x14ac:dyDescent="0.4">
      <c r="A6442" s="11" t="s">
        <v>25719</v>
      </c>
      <c r="B6442" s="11" t="s">
        <v>25720</v>
      </c>
      <c r="C6442" s="11" t="s">
        <v>25721</v>
      </c>
      <c r="D6442" s="14" t="s">
        <v>25722</v>
      </c>
    </row>
    <row r="6443" spans="1:4" ht="15" customHeight="1" x14ac:dyDescent="0.4">
      <c r="A6443" s="11" t="s">
        <v>25723</v>
      </c>
      <c r="B6443" s="11" t="s">
        <v>25724</v>
      </c>
      <c r="C6443" s="11" t="s">
        <v>25725</v>
      </c>
      <c r="D6443" s="14" t="s">
        <v>25726</v>
      </c>
    </row>
    <row r="6444" spans="1:4" ht="15" customHeight="1" x14ac:dyDescent="0.4">
      <c r="A6444" s="11" t="s">
        <v>25727</v>
      </c>
      <c r="B6444" s="11" t="s">
        <v>25728</v>
      </c>
      <c r="C6444" s="11" t="s">
        <v>25729</v>
      </c>
      <c r="D6444" s="14" t="s">
        <v>25730</v>
      </c>
    </row>
    <row r="6445" spans="1:4" ht="15" customHeight="1" x14ac:dyDescent="0.4">
      <c r="A6445" s="11" t="s">
        <v>25731</v>
      </c>
      <c r="B6445" s="11" t="s">
        <v>25732</v>
      </c>
      <c r="C6445" s="11" t="s">
        <v>25733</v>
      </c>
      <c r="D6445" s="14" t="s">
        <v>25734</v>
      </c>
    </row>
    <row r="6446" spans="1:4" ht="15" customHeight="1" x14ac:dyDescent="0.4">
      <c r="A6446" s="11" t="s">
        <v>25735</v>
      </c>
      <c r="B6446" s="11" t="s">
        <v>25736</v>
      </c>
      <c r="C6446" s="11" t="s">
        <v>25737</v>
      </c>
      <c r="D6446" s="14" t="s">
        <v>25738</v>
      </c>
    </row>
    <row r="6447" spans="1:4" ht="15" customHeight="1" x14ac:dyDescent="0.4">
      <c r="A6447" s="11" t="s">
        <v>25739</v>
      </c>
      <c r="B6447" s="11" t="s">
        <v>25740</v>
      </c>
      <c r="C6447" s="11" t="s">
        <v>25741</v>
      </c>
      <c r="D6447" s="14" t="s">
        <v>25742</v>
      </c>
    </row>
    <row r="6448" spans="1:4" ht="15" customHeight="1" x14ac:dyDescent="0.4">
      <c r="A6448" s="11" t="s">
        <v>25743</v>
      </c>
      <c r="B6448" s="11" t="s">
        <v>25744</v>
      </c>
      <c r="C6448" s="11" t="s">
        <v>25745</v>
      </c>
      <c r="D6448" s="14" t="s">
        <v>25746</v>
      </c>
    </row>
    <row r="6449" spans="1:4" ht="15" customHeight="1" x14ac:dyDescent="0.4">
      <c r="A6449" s="11" t="s">
        <v>25747</v>
      </c>
      <c r="B6449" s="11" t="s">
        <v>25748</v>
      </c>
      <c r="C6449" s="11" t="s">
        <v>25749</v>
      </c>
      <c r="D6449" s="14" t="s">
        <v>25750</v>
      </c>
    </row>
    <row r="6450" spans="1:4" ht="15" customHeight="1" x14ac:dyDescent="0.4">
      <c r="A6450" s="11" t="s">
        <v>25751</v>
      </c>
      <c r="B6450" s="11" t="s">
        <v>25752</v>
      </c>
      <c r="C6450" s="11" t="s">
        <v>25753</v>
      </c>
      <c r="D6450" s="14" t="s">
        <v>25754</v>
      </c>
    </row>
    <row r="6451" spans="1:4" ht="15" customHeight="1" x14ac:dyDescent="0.4">
      <c r="A6451" s="11" t="s">
        <v>25755</v>
      </c>
      <c r="B6451" s="11" t="s">
        <v>25756</v>
      </c>
      <c r="C6451" s="11" t="s">
        <v>25757</v>
      </c>
      <c r="D6451" s="14" t="s">
        <v>25758</v>
      </c>
    </row>
    <row r="6452" spans="1:4" ht="15" customHeight="1" x14ac:dyDescent="0.4">
      <c r="A6452" s="11" t="s">
        <v>25759</v>
      </c>
      <c r="B6452" s="11" t="s">
        <v>25760</v>
      </c>
      <c r="C6452" s="11" t="s">
        <v>25761</v>
      </c>
      <c r="D6452" s="14" t="s">
        <v>25762</v>
      </c>
    </row>
    <row r="6453" spans="1:4" ht="15" customHeight="1" x14ac:dyDescent="0.4">
      <c r="A6453" s="11" t="s">
        <v>25763</v>
      </c>
      <c r="B6453" s="11" t="s">
        <v>25764</v>
      </c>
      <c r="C6453" s="11" t="s">
        <v>25765</v>
      </c>
      <c r="D6453" s="14" t="s">
        <v>25766</v>
      </c>
    </row>
    <row r="6454" spans="1:4" ht="15" customHeight="1" x14ac:dyDescent="0.4">
      <c r="A6454" s="11" t="s">
        <v>25767</v>
      </c>
      <c r="B6454" s="11" t="s">
        <v>25768</v>
      </c>
      <c r="C6454" s="11" t="s">
        <v>25769</v>
      </c>
      <c r="D6454" s="14" t="s">
        <v>25770</v>
      </c>
    </row>
    <row r="6455" spans="1:4" ht="15" customHeight="1" x14ac:dyDescent="0.4">
      <c r="A6455" s="11" t="s">
        <v>25771</v>
      </c>
      <c r="B6455" s="11" t="s">
        <v>25772</v>
      </c>
      <c r="C6455" s="11" t="s">
        <v>25773</v>
      </c>
      <c r="D6455" s="14" t="s">
        <v>25774</v>
      </c>
    </row>
    <row r="6456" spans="1:4" ht="15" customHeight="1" x14ac:dyDescent="0.4">
      <c r="A6456" s="11" t="s">
        <v>25775</v>
      </c>
      <c r="B6456" s="11" t="s">
        <v>25776</v>
      </c>
      <c r="C6456" s="11" t="s">
        <v>25777</v>
      </c>
      <c r="D6456" s="14" t="s">
        <v>25778</v>
      </c>
    </row>
    <row r="6457" spans="1:4" ht="15" customHeight="1" x14ac:dyDescent="0.4">
      <c r="A6457" s="11" t="s">
        <v>25779</v>
      </c>
      <c r="B6457" s="11" t="s">
        <v>25780</v>
      </c>
      <c r="C6457" s="11" t="s">
        <v>25781</v>
      </c>
      <c r="D6457" s="14" t="s">
        <v>25782</v>
      </c>
    </row>
    <row r="6458" spans="1:4" ht="15" customHeight="1" x14ac:dyDescent="0.4">
      <c r="A6458" s="11" t="s">
        <v>25783</v>
      </c>
      <c r="B6458" s="11" t="s">
        <v>25784</v>
      </c>
      <c r="C6458" s="11" t="s">
        <v>25785</v>
      </c>
      <c r="D6458" s="14" t="s">
        <v>25786</v>
      </c>
    </row>
    <row r="6459" spans="1:4" ht="15" customHeight="1" x14ac:dyDescent="0.4">
      <c r="A6459" s="11" t="s">
        <v>25787</v>
      </c>
      <c r="B6459" s="11" t="s">
        <v>25788</v>
      </c>
      <c r="C6459" s="11" t="s">
        <v>25789</v>
      </c>
      <c r="D6459" s="14" t="s">
        <v>25790</v>
      </c>
    </row>
    <row r="6460" spans="1:4" ht="15" customHeight="1" x14ac:dyDescent="0.4">
      <c r="A6460" s="11" t="s">
        <v>25791</v>
      </c>
      <c r="B6460" s="11" t="s">
        <v>25792</v>
      </c>
      <c r="C6460" s="11" t="s">
        <v>25793</v>
      </c>
      <c r="D6460" s="14" t="s">
        <v>25794</v>
      </c>
    </row>
    <row r="6461" spans="1:4" ht="15" customHeight="1" x14ac:dyDescent="0.4">
      <c r="A6461" s="11" t="s">
        <v>25795</v>
      </c>
      <c r="B6461" s="11" t="s">
        <v>25796</v>
      </c>
      <c r="C6461" s="11" t="s">
        <v>25797</v>
      </c>
      <c r="D6461" s="14" t="s">
        <v>25798</v>
      </c>
    </row>
    <row r="6462" spans="1:4" ht="15" customHeight="1" x14ac:dyDescent="0.4">
      <c r="A6462" s="11" t="s">
        <v>25799</v>
      </c>
      <c r="B6462" s="11" t="s">
        <v>25800</v>
      </c>
      <c r="C6462" s="11" t="s">
        <v>25801</v>
      </c>
      <c r="D6462" s="14" t="s">
        <v>25798</v>
      </c>
    </row>
    <row r="6463" spans="1:4" ht="15" customHeight="1" x14ac:dyDescent="0.4">
      <c r="A6463" s="11" t="s">
        <v>25802</v>
      </c>
      <c r="B6463" s="11" t="s">
        <v>25803</v>
      </c>
      <c r="C6463" s="11" t="s">
        <v>25804</v>
      </c>
      <c r="D6463" s="14" t="s">
        <v>25805</v>
      </c>
    </row>
    <row r="6464" spans="1:4" ht="15" customHeight="1" x14ac:dyDescent="0.4">
      <c r="A6464" s="11" t="s">
        <v>25806</v>
      </c>
      <c r="B6464" s="11" t="s">
        <v>25807</v>
      </c>
      <c r="C6464" s="11" t="s">
        <v>25808</v>
      </c>
      <c r="D6464" s="14" t="s">
        <v>25809</v>
      </c>
    </row>
    <row r="6465" spans="1:4" ht="15" customHeight="1" x14ac:dyDescent="0.4">
      <c r="A6465" s="11" t="s">
        <v>25810</v>
      </c>
      <c r="B6465" s="11" t="s">
        <v>25811</v>
      </c>
      <c r="C6465" s="11" t="s">
        <v>25812</v>
      </c>
      <c r="D6465" s="14" t="s">
        <v>25813</v>
      </c>
    </row>
    <row r="6466" spans="1:4" ht="15" customHeight="1" x14ac:dyDescent="0.4">
      <c r="A6466" s="11" t="s">
        <v>25814</v>
      </c>
      <c r="B6466" s="11" t="s">
        <v>25815</v>
      </c>
      <c r="C6466" s="11" t="s">
        <v>25816</v>
      </c>
      <c r="D6466" s="14" t="s">
        <v>25817</v>
      </c>
    </row>
    <row r="6467" spans="1:4" ht="15" customHeight="1" x14ac:dyDescent="0.4">
      <c r="A6467" s="11" t="s">
        <v>25818</v>
      </c>
      <c r="B6467" s="11" t="s">
        <v>25819</v>
      </c>
      <c r="C6467" s="11" t="s">
        <v>25820</v>
      </c>
      <c r="D6467" s="14" t="s">
        <v>25821</v>
      </c>
    </row>
    <row r="6468" spans="1:4" ht="15" customHeight="1" x14ac:dyDescent="0.4">
      <c r="A6468" s="11" t="s">
        <v>25822</v>
      </c>
      <c r="B6468" s="11" t="s">
        <v>25823</v>
      </c>
      <c r="C6468" s="11" t="s">
        <v>25824</v>
      </c>
      <c r="D6468" s="14" t="s">
        <v>25825</v>
      </c>
    </row>
    <row r="6469" spans="1:4" ht="15" customHeight="1" x14ac:dyDescent="0.4">
      <c r="A6469" s="11" t="s">
        <v>25826</v>
      </c>
      <c r="B6469" s="11" t="s">
        <v>25827</v>
      </c>
      <c r="C6469" s="11" t="s">
        <v>25828</v>
      </c>
      <c r="D6469" s="14" t="s">
        <v>25829</v>
      </c>
    </row>
    <row r="6470" spans="1:4" ht="15" customHeight="1" x14ac:dyDescent="0.4">
      <c r="A6470" s="11" t="s">
        <v>25830</v>
      </c>
      <c r="B6470" s="11" t="s">
        <v>25831</v>
      </c>
      <c r="C6470" s="11" t="s">
        <v>25832</v>
      </c>
      <c r="D6470" s="14" t="s">
        <v>25833</v>
      </c>
    </row>
    <row r="6471" spans="1:4" ht="15" customHeight="1" x14ac:dyDescent="0.4">
      <c r="A6471" s="11" t="s">
        <v>25834</v>
      </c>
      <c r="B6471" s="11" t="s">
        <v>25835</v>
      </c>
      <c r="C6471" s="11" t="s">
        <v>25836</v>
      </c>
      <c r="D6471" s="14" t="s">
        <v>25837</v>
      </c>
    </row>
    <row r="6472" spans="1:4" ht="15" customHeight="1" x14ac:dyDescent="0.4">
      <c r="A6472" s="11" t="s">
        <v>25838</v>
      </c>
      <c r="B6472" s="11" t="s">
        <v>25839</v>
      </c>
      <c r="C6472" s="11" t="s">
        <v>25840</v>
      </c>
      <c r="D6472" s="14" t="s">
        <v>25841</v>
      </c>
    </row>
    <row r="6473" spans="1:4" ht="15" customHeight="1" x14ac:dyDescent="0.4">
      <c r="A6473" s="11" t="s">
        <v>25842</v>
      </c>
      <c r="B6473" s="11" t="s">
        <v>25843</v>
      </c>
      <c r="C6473" s="11" t="s">
        <v>25844</v>
      </c>
      <c r="D6473" s="14" t="s">
        <v>25845</v>
      </c>
    </row>
    <row r="6474" spans="1:4" ht="15" customHeight="1" x14ac:dyDescent="0.4">
      <c r="A6474" s="11" t="s">
        <v>25846</v>
      </c>
      <c r="B6474" s="11" t="s">
        <v>25847</v>
      </c>
      <c r="C6474" s="11" t="s">
        <v>25848</v>
      </c>
      <c r="D6474" s="14" t="s">
        <v>25849</v>
      </c>
    </row>
    <row r="6475" spans="1:4" ht="15" customHeight="1" x14ac:dyDescent="0.4">
      <c r="A6475" s="11" t="s">
        <v>25850</v>
      </c>
      <c r="B6475" s="11" t="s">
        <v>25851</v>
      </c>
      <c r="C6475" s="11" t="s">
        <v>25852</v>
      </c>
      <c r="D6475" s="14" t="s">
        <v>25853</v>
      </c>
    </row>
    <row r="6476" spans="1:4" ht="15" customHeight="1" x14ac:dyDescent="0.4">
      <c r="A6476" s="11" t="s">
        <v>25854</v>
      </c>
      <c r="B6476" s="11" t="s">
        <v>25855</v>
      </c>
      <c r="C6476" s="11" t="s">
        <v>25856</v>
      </c>
      <c r="D6476" s="14" t="s">
        <v>25857</v>
      </c>
    </row>
    <row r="6477" spans="1:4" ht="15" customHeight="1" x14ac:dyDescent="0.4">
      <c r="A6477" s="11" t="s">
        <v>25858</v>
      </c>
      <c r="B6477" s="11" t="s">
        <v>25859</v>
      </c>
      <c r="C6477" s="11" t="s">
        <v>25860</v>
      </c>
      <c r="D6477" s="14" t="s">
        <v>25861</v>
      </c>
    </row>
    <row r="6478" spans="1:4" ht="15" customHeight="1" x14ac:dyDescent="0.4">
      <c r="A6478" s="11" t="s">
        <v>25862</v>
      </c>
      <c r="B6478" s="11" t="s">
        <v>25863</v>
      </c>
      <c r="C6478" s="11" t="s">
        <v>25864</v>
      </c>
      <c r="D6478" s="14" t="s">
        <v>25865</v>
      </c>
    </row>
    <row r="6479" spans="1:4" ht="15" customHeight="1" x14ac:dyDescent="0.4">
      <c r="A6479" s="11" t="s">
        <v>25866</v>
      </c>
      <c r="B6479" s="11" t="s">
        <v>25867</v>
      </c>
      <c r="C6479" s="11" t="s">
        <v>25868</v>
      </c>
      <c r="D6479" s="14" t="s">
        <v>25869</v>
      </c>
    </row>
    <row r="6480" spans="1:4" ht="15" customHeight="1" x14ac:dyDescent="0.4">
      <c r="A6480" s="11" t="s">
        <v>25870</v>
      </c>
      <c r="B6480" s="11" t="s">
        <v>25871</v>
      </c>
      <c r="C6480" s="11" t="s">
        <v>25872</v>
      </c>
      <c r="D6480" s="14" t="s">
        <v>25873</v>
      </c>
    </row>
    <row r="6481" spans="1:4" ht="15" customHeight="1" x14ac:dyDescent="0.4">
      <c r="A6481" s="11" t="s">
        <v>25874</v>
      </c>
      <c r="B6481" s="11" t="s">
        <v>25875</v>
      </c>
      <c r="C6481" s="11" t="s">
        <v>25876</v>
      </c>
      <c r="D6481" s="14" t="s">
        <v>25877</v>
      </c>
    </row>
    <row r="6482" spans="1:4" ht="15" customHeight="1" x14ac:dyDescent="0.4">
      <c r="A6482" s="11" t="s">
        <v>25878</v>
      </c>
      <c r="B6482" s="11" t="s">
        <v>25879</v>
      </c>
      <c r="C6482" s="11" t="s">
        <v>25880</v>
      </c>
      <c r="D6482" s="14" t="s">
        <v>25881</v>
      </c>
    </row>
    <row r="6483" spans="1:4" ht="15" customHeight="1" x14ac:dyDescent="0.4">
      <c r="A6483" s="11" t="s">
        <v>25882</v>
      </c>
      <c r="B6483" s="11" t="s">
        <v>25883</v>
      </c>
      <c r="C6483" s="11" t="s">
        <v>25884</v>
      </c>
      <c r="D6483" s="14" t="s">
        <v>25885</v>
      </c>
    </row>
    <row r="6484" spans="1:4" ht="15" customHeight="1" x14ac:dyDescent="0.4">
      <c r="A6484" s="11" t="s">
        <v>25886</v>
      </c>
      <c r="B6484" s="11" t="s">
        <v>25887</v>
      </c>
      <c r="C6484" s="11" t="s">
        <v>25888</v>
      </c>
      <c r="D6484" s="14" t="s">
        <v>25889</v>
      </c>
    </row>
    <row r="6485" spans="1:4" ht="15" customHeight="1" x14ac:dyDescent="0.4">
      <c r="A6485" s="11" t="s">
        <v>25890</v>
      </c>
      <c r="B6485" s="11" t="s">
        <v>25891</v>
      </c>
      <c r="C6485" s="11" t="s">
        <v>25892</v>
      </c>
      <c r="D6485" s="14" t="s">
        <v>25893</v>
      </c>
    </row>
    <row r="6486" spans="1:4" ht="15" customHeight="1" x14ac:dyDescent="0.4">
      <c r="A6486" s="11" t="s">
        <v>25894</v>
      </c>
      <c r="B6486" s="11" t="s">
        <v>25895</v>
      </c>
      <c r="C6486" s="11" t="s">
        <v>25896</v>
      </c>
      <c r="D6486" s="14" t="s">
        <v>25897</v>
      </c>
    </row>
    <row r="6487" spans="1:4" ht="15" customHeight="1" x14ac:dyDescent="0.4">
      <c r="A6487" s="11" t="s">
        <v>25898</v>
      </c>
      <c r="B6487" s="11" t="s">
        <v>25899</v>
      </c>
      <c r="C6487" s="11" t="s">
        <v>25900</v>
      </c>
      <c r="D6487" s="14" t="s">
        <v>25901</v>
      </c>
    </row>
    <row r="6488" spans="1:4" ht="15" customHeight="1" x14ac:dyDescent="0.4">
      <c r="A6488" s="11" t="s">
        <v>25902</v>
      </c>
      <c r="B6488" s="11" t="s">
        <v>25903</v>
      </c>
      <c r="C6488" s="11" t="s">
        <v>25904</v>
      </c>
      <c r="D6488" s="14" t="s">
        <v>25905</v>
      </c>
    </row>
    <row r="6489" spans="1:4" ht="15" customHeight="1" x14ac:dyDescent="0.4">
      <c r="A6489" s="11" t="s">
        <v>25906</v>
      </c>
      <c r="B6489" s="11" t="s">
        <v>25907</v>
      </c>
      <c r="C6489" s="11" t="s">
        <v>25908</v>
      </c>
      <c r="D6489" s="14" t="s">
        <v>25909</v>
      </c>
    </row>
    <row r="6490" spans="1:4" ht="15" customHeight="1" x14ac:dyDescent="0.4">
      <c r="A6490" s="11" t="s">
        <v>25910</v>
      </c>
      <c r="B6490" s="11" t="s">
        <v>25911</v>
      </c>
      <c r="C6490" s="11" t="s">
        <v>25912</v>
      </c>
      <c r="D6490" s="14" t="s">
        <v>25913</v>
      </c>
    </row>
    <row r="6491" spans="1:4" ht="15" customHeight="1" x14ac:dyDescent="0.4">
      <c r="A6491" s="11" t="s">
        <v>25914</v>
      </c>
      <c r="B6491" s="11" t="s">
        <v>25915</v>
      </c>
      <c r="C6491" s="11" t="s">
        <v>25916</v>
      </c>
      <c r="D6491" s="14" t="s">
        <v>25917</v>
      </c>
    </row>
    <row r="6492" spans="1:4" ht="15" customHeight="1" x14ac:dyDescent="0.4">
      <c r="A6492" s="11" t="s">
        <v>25918</v>
      </c>
      <c r="B6492" s="11" t="s">
        <v>25919</v>
      </c>
      <c r="C6492" s="11" t="s">
        <v>25920</v>
      </c>
      <c r="D6492" s="14" t="s">
        <v>25921</v>
      </c>
    </row>
    <row r="6493" spans="1:4" ht="15" customHeight="1" x14ac:dyDescent="0.4">
      <c r="A6493" s="11" t="s">
        <v>25922</v>
      </c>
      <c r="B6493" s="11" t="s">
        <v>25923</v>
      </c>
      <c r="C6493" s="11" t="s">
        <v>25924</v>
      </c>
      <c r="D6493" s="14" t="s">
        <v>25925</v>
      </c>
    </row>
    <row r="6494" spans="1:4" ht="15" customHeight="1" x14ac:dyDescent="0.4">
      <c r="A6494" s="11" t="s">
        <v>25926</v>
      </c>
      <c r="B6494" s="11" t="s">
        <v>25927</v>
      </c>
      <c r="C6494" s="11" t="s">
        <v>25928</v>
      </c>
      <c r="D6494" s="14" t="s">
        <v>25929</v>
      </c>
    </row>
    <row r="6495" spans="1:4" ht="15" customHeight="1" x14ac:dyDescent="0.4">
      <c r="A6495" s="11" t="s">
        <v>25930</v>
      </c>
      <c r="B6495" s="11" t="s">
        <v>25931</v>
      </c>
      <c r="C6495" s="11" t="s">
        <v>25932</v>
      </c>
      <c r="D6495" s="14" t="s">
        <v>25933</v>
      </c>
    </row>
    <row r="6496" spans="1:4" ht="15" customHeight="1" x14ac:dyDescent="0.4">
      <c r="A6496" s="11" t="s">
        <v>25934</v>
      </c>
      <c r="B6496" s="11" t="s">
        <v>25935</v>
      </c>
      <c r="C6496" s="11" t="s">
        <v>25936</v>
      </c>
      <c r="D6496" s="14" t="s">
        <v>25937</v>
      </c>
    </row>
    <row r="6497" spans="1:4" ht="15" customHeight="1" x14ac:dyDescent="0.4">
      <c r="A6497" s="11" t="s">
        <v>25938</v>
      </c>
      <c r="B6497" s="11" t="s">
        <v>25939</v>
      </c>
      <c r="C6497" s="11" t="s">
        <v>25940</v>
      </c>
      <c r="D6497" s="14" t="s">
        <v>25941</v>
      </c>
    </row>
    <row r="6498" spans="1:4" ht="15" customHeight="1" x14ac:dyDescent="0.4">
      <c r="A6498" s="11" t="s">
        <v>25942</v>
      </c>
      <c r="B6498" s="11" t="s">
        <v>25943</v>
      </c>
      <c r="C6498" s="11" t="s">
        <v>25944</v>
      </c>
      <c r="D6498" s="14" t="s">
        <v>25945</v>
      </c>
    </row>
    <row r="6499" spans="1:4" ht="15" customHeight="1" x14ac:dyDescent="0.4">
      <c r="A6499" s="11" t="s">
        <v>25946</v>
      </c>
      <c r="B6499" s="11" t="s">
        <v>25947</v>
      </c>
      <c r="C6499" s="11" t="s">
        <v>25948</v>
      </c>
      <c r="D6499" s="14" t="s">
        <v>25949</v>
      </c>
    </row>
    <row r="6500" spans="1:4" ht="15" customHeight="1" x14ac:dyDescent="0.4">
      <c r="A6500" s="11" t="s">
        <v>25950</v>
      </c>
      <c r="B6500" s="11" t="s">
        <v>25951</v>
      </c>
      <c r="C6500" s="11" t="s">
        <v>25952</v>
      </c>
      <c r="D6500" s="14" t="s">
        <v>25953</v>
      </c>
    </row>
    <row r="6501" spans="1:4" ht="15" customHeight="1" x14ac:dyDescent="0.4">
      <c r="A6501" s="11" t="s">
        <v>25954</v>
      </c>
      <c r="B6501" s="11" t="s">
        <v>25955</v>
      </c>
      <c r="C6501" s="11" t="s">
        <v>25956</v>
      </c>
      <c r="D6501" s="14" t="s">
        <v>25957</v>
      </c>
    </row>
    <row r="6502" spans="1:4" ht="15" customHeight="1" x14ac:dyDescent="0.4">
      <c r="A6502" s="11" t="s">
        <v>25958</v>
      </c>
      <c r="B6502" s="11" t="s">
        <v>25959</v>
      </c>
      <c r="C6502" s="11" t="s">
        <v>25960</v>
      </c>
      <c r="D6502" s="14" t="s">
        <v>25961</v>
      </c>
    </row>
    <row r="6503" spans="1:4" ht="15" customHeight="1" x14ac:dyDescent="0.4">
      <c r="A6503" s="11" t="s">
        <v>25962</v>
      </c>
      <c r="B6503" s="11" t="s">
        <v>25963</v>
      </c>
      <c r="C6503" s="11" t="s">
        <v>25964</v>
      </c>
      <c r="D6503" s="14" t="s">
        <v>25965</v>
      </c>
    </row>
    <row r="6504" spans="1:4" ht="15" customHeight="1" x14ac:dyDescent="0.4">
      <c r="A6504" s="11" t="s">
        <v>25966</v>
      </c>
      <c r="B6504" s="11" t="s">
        <v>25967</v>
      </c>
      <c r="C6504" s="11" t="s">
        <v>25968</v>
      </c>
      <c r="D6504" s="14" t="s">
        <v>25969</v>
      </c>
    </row>
    <row r="6505" spans="1:4" ht="15" customHeight="1" x14ac:dyDescent="0.4">
      <c r="A6505" s="11" t="s">
        <v>25970</v>
      </c>
      <c r="B6505" s="11" t="s">
        <v>25971</v>
      </c>
      <c r="C6505" s="11" t="s">
        <v>25972</v>
      </c>
      <c r="D6505" s="14" t="s">
        <v>25973</v>
      </c>
    </row>
    <row r="6506" spans="1:4" ht="15" customHeight="1" x14ac:dyDescent="0.4">
      <c r="A6506" s="11" t="s">
        <v>25974</v>
      </c>
      <c r="B6506" s="11" t="s">
        <v>25975</v>
      </c>
      <c r="C6506" s="11" t="s">
        <v>25976</v>
      </c>
      <c r="D6506" s="14" t="s">
        <v>25977</v>
      </c>
    </row>
    <row r="6507" spans="1:4" ht="15" customHeight="1" x14ac:dyDescent="0.4">
      <c r="A6507" s="11" t="s">
        <v>25978</v>
      </c>
      <c r="B6507" s="11" t="s">
        <v>25979</v>
      </c>
      <c r="C6507" s="11" t="s">
        <v>25980</v>
      </c>
      <c r="D6507" s="14" t="s">
        <v>25981</v>
      </c>
    </row>
    <row r="6508" spans="1:4" ht="15" customHeight="1" x14ac:dyDescent="0.4">
      <c r="A6508" s="11" t="s">
        <v>25982</v>
      </c>
      <c r="B6508" s="11" t="s">
        <v>25983</v>
      </c>
      <c r="C6508" s="11" t="s">
        <v>25984</v>
      </c>
      <c r="D6508" s="14" t="s">
        <v>25985</v>
      </c>
    </row>
    <row r="6509" spans="1:4" ht="15" customHeight="1" x14ac:dyDescent="0.4">
      <c r="A6509" s="11" t="s">
        <v>25986</v>
      </c>
      <c r="B6509" s="11" t="s">
        <v>25987</v>
      </c>
      <c r="C6509" s="11" t="s">
        <v>25988</v>
      </c>
      <c r="D6509" s="14" t="s">
        <v>25989</v>
      </c>
    </row>
    <row r="6510" spans="1:4" ht="15" customHeight="1" x14ac:dyDescent="0.4">
      <c r="A6510" s="11" t="s">
        <v>25990</v>
      </c>
      <c r="B6510" s="11" t="s">
        <v>25991</v>
      </c>
      <c r="C6510" s="11" t="s">
        <v>25992</v>
      </c>
      <c r="D6510" s="14" t="s">
        <v>25993</v>
      </c>
    </row>
    <row r="6511" spans="1:4" ht="15" customHeight="1" x14ac:dyDescent="0.4">
      <c r="A6511" s="11" t="s">
        <v>25994</v>
      </c>
      <c r="B6511" s="11" t="s">
        <v>25995</v>
      </c>
      <c r="C6511" s="11" t="s">
        <v>25996</v>
      </c>
      <c r="D6511" s="14" t="s">
        <v>25997</v>
      </c>
    </row>
    <row r="6512" spans="1:4" ht="15" customHeight="1" x14ac:dyDescent="0.4">
      <c r="A6512" s="11" t="s">
        <v>25998</v>
      </c>
      <c r="B6512" s="11" t="s">
        <v>25999</v>
      </c>
      <c r="C6512" s="11" t="s">
        <v>26000</v>
      </c>
      <c r="D6512" s="14" t="s">
        <v>26001</v>
      </c>
    </row>
    <row r="6513" spans="1:4" ht="15" customHeight="1" x14ac:dyDescent="0.4">
      <c r="A6513" s="11" t="s">
        <v>26002</v>
      </c>
      <c r="B6513" s="11" t="s">
        <v>26003</v>
      </c>
      <c r="C6513" s="11" t="s">
        <v>26004</v>
      </c>
      <c r="D6513" s="14" t="s">
        <v>26005</v>
      </c>
    </row>
    <row r="6514" spans="1:4" ht="15" customHeight="1" x14ac:dyDescent="0.4">
      <c r="A6514" s="11" t="s">
        <v>26006</v>
      </c>
      <c r="B6514" s="11" t="s">
        <v>26007</v>
      </c>
      <c r="C6514" s="11" t="s">
        <v>26008</v>
      </c>
      <c r="D6514" s="14" t="s">
        <v>26009</v>
      </c>
    </row>
    <row r="6515" spans="1:4" ht="15" customHeight="1" x14ac:dyDescent="0.4">
      <c r="A6515" s="11" t="s">
        <v>26010</v>
      </c>
      <c r="B6515" s="11" t="s">
        <v>26011</v>
      </c>
      <c r="C6515" s="11" t="s">
        <v>26012</v>
      </c>
      <c r="D6515" s="14" t="s">
        <v>26013</v>
      </c>
    </row>
    <row r="6516" spans="1:4" ht="15" customHeight="1" x14ac:dyDescent="0.4">
      <c r="A6516" s="11" t="s">
        <v>26014</v>
      </c>
      <c r="B6516" s="11" t="s">
        <v>26015</v>
      </c>
      <c r="C6516" s="11" t="s">
        <v>26016</v>
      </c>
      <c r="D6516" s="14" t="s">
        <v>26017</v>
      </c>
    </row>
    <row r="6517" spans="1:4" ht="15" customHeight="1" x14ac:dyDescent="0.4">
      <c r="A6517" s="11" t="s">
        <v>26018</v>
      </c>
      <c r="B6517" s="11" t="s">
        <v>26019</v>
      </c>
      <c r="C6517" s="11" t="s">
        <v>26020</v>
      </c>
      <c r="D6517" s="14" t="s">
        <v>26021</v>
      </c>
    </row>
    <row r="6518" spans="1:4" ht="15" customHeight="1" x14ac:dyDescent="0.4">
      <c r="A6518" s="11" t="s">
        <v>26022</v>
      </c>
      <c r="B6518" s="11" t="s">
        <v>26023</v>
      </c>
      <c r="C6518" s="11" t="s">
        <v>26024</v>
      </c>
      <c r="D6518" s="14" t="s">
        <v>26025</v>
      </c>
    </row>
    <row r="6519" spans="1:4" ht="15" customHeight="1" x14ac:dyDescent="0.4">
      <c r="A6519" s="11" t="s">
        <v>26026</v>
      </c>
      <c r="B6519" s="11" t="s">
        <v>26027</v>
      </c>
      <c r="C6519" s="11" t="s">
        <v>26028</v>
      </c>
      <c r="D6519" s="14" t="s">
        <v>26029</v>
      </c>
    </row>
    <row r="6520" spans="1:4" ht="15" customHeight="1" x14ac:dyDescent="0.4">
      <c r="A6520" s="11" t="s">
        <v>26030</v>
      </c>
      <c r="B6520" s="11" t="s">
        <v>26031</v>
      </c>
      <c r="C6520" s="11" t="s">
        <v>26032</v>
      </c>
      <c r="D6520" s="14" t="s">
        <v>26033</v>
      </c>
    </row>
    <row r="6521" spans="1:4" ht="15" customHeight="1" x14ac:dyDescent="0.4">
      <c r="A6521" s="11" t="s">
        <v>26034</v>
      </c>
      <c r="B6521" s="11" t="s">
        <v>26035</v>
      </c>
      <c r="C6521" s="11" t="s">
        <v>26036</v>
      </c>
      <c r="D6521" s="14" t="s">
        <v>26037</v>
      </c>
    </row>
    <row r="6522" spans="1:4" ht="15" customHeight="1" x14ac:dyDescent="0.4">
      <c r="A6522" s="11" t="s">
        <v>26038</v>
      </c>
      <c r="B6522" s="11" t="s">
        <v>26039</v>
      </c>
      <c r="C6522" s="11" t="s">
        <v>26040</v>
      </c>
      <c r="D6522" s="14" t="s">
        <v>26041</v>
      </c>
    </row>
    <row r="6523" spans="1:4" ht="15" customHeight="1" x14ac:dyDescent="0.4">
      <c r="A6523" s="11" t="s">
        <v>26042</v>
      </c>
      <c r="B6523" s="11" t="s">
        <v>26043</v>
      </c>
      <c r="C6523" s="11" t="s">
        <v>26044</v>
      </c>
      <c r="D6523" s="14" t="s">
        <v>26045</v>
      </c>
    </row>
    <row r="6524" spans="1:4" ht="15" customHeight="1" x14ac:dyDescent="0.4">
      <c r="A6524" s="11" t="s">
        <v>26046</v>
      </c>
      <c r="B6524" s="11" t="s">
        <v>26047</v>
      </c>
      <c r="C6524" s="11" t="s">
        <v>26048</v>
      </c>
      <c r="D6524" s="14" t="s">
        <v>26049</v>
      </c>
    </row>
    <row r="6525" spans="1:4" ht="15" customHeight="1" x14ac:dyDescent="0.4">
      <c r="A6525" s="11" t="s">
        <v>26050</v>
      </c>
      <c r="B6525" s="11" t="s">
        <v>26051</v>
      </c>
      <c r="C6525" s="11" t="s">
        <v>26052</v>
      </c>
      <c r="D6525" s="14" t="s">
        <v>26053</v>
      </c>
    </row>
    <row r="6526" spans="1:4" ht="15" customHeight="1" x14ac:dyDescent="0.4">
      <c r="A6526" s="11" t="s">
        <v>26054</v>
      </c>
      <c r="B6526" s="11" t="s">
        <v>26055</v>
      </c>
      <c r="C6526" s="11" t="s">
        <v>26056</v>
      </c>
      <c r="D6526" s="14" t="s">
        <v>26057</v>
      </c>
    </row>
    <row r="6527" spans="1:4" ht="15" customHeight="1" x14ac:dyDescent="0.4">
      <c r="A6527" s="11" t="s">
        <v>26058</v>
      </c>
      <c r="B6527" s="11" t="s">
        <v>26059</v>
      </c>
      <c r="C6527" s="11" t="s">
        <v>26060</v>
      </c>
      <c r="D6527" s="14" t="s">
        <v>26061</v>
      </c>
    </row>
    <row r="6528" spans="1:4" ht="15" customHeight="1" x14ac:dyDescent="0.4">
      <c r="A6528" s="11" t="s">
        <v>26062</v>
      </c>
      <c r="B6528" s="11" t="s">
        <v>26063</v>
      </c>
      <c r="C6528" s="11" t="s">
        <v>26064</v>
      </c>
      <c r="D6528" s="14" t="s">
        <v>26065</v>
      </c>
    </row>
    <row r="6529" spans="1:4" ht="15" customHeight="1" x14ac:dyDescent="0.4">
      <c r="A6529" s="11" t="s">
        <v>26066</v>
      </c>
      <c r="B6529" s="11" t="s">
        <v>26067</v>
      </c>
      <c r="C6529" s="11" t="s">
        <v>26068</v>
      </c>
      <c r="D6529" s="14" t="s">
        <v>26069</v>
      </c>
    </row>
    <row r="6530" spans="1:4" ht="15" customHeight="1" x14ac:dyDescent="0.4">
      <c r="A6530" s="11" t="s">
        <v>26070</v>
      </c>
      <c r="B6530" s="11" t="s">
        <v>26071</v>
      </c>
      <c r="C6530" s="11" t="s">
        <v>26072</v>
      </c>
      <c r="D6530" s="14" t="s">
        <v>26073</v>
      </c>
    </row>
    <row r="6531" spans="1:4" ht="15" customHeight="1" x14ac:dyDescent="0.4">
      <c r="A6531" s="11" t="s">
        <v>26074</v>
      </c>
      <c r="B6531" s="11" t="s">
        <v>26075</v>
      </c>
      <c r="C6531" s="11" t="s">
        <v>26076</v>
      </c>
      <c r="D6531" s="14" t="s">
        <v>26077</v>
      </c>
    </row>
    <row r="6532" spans="1:4" ht="15" customHeight="1" x14ac:dyDescent="0.4">
      <c r="A6532" s="11" t="s">
        <v>26078</v>
      </c>
      <c r="B6532" s="11" t="s">
        <v>26079</v>
      </c>
      <c r="C6532" s="11" t="s">
        <v>26080</v>
      </c>
      <c r="D6532" s="14" t="s">
        <v>26081</v>
      </c>
    </row>
    <row r="6533" spans="1:4" ht="15" customHeight="1" x14ac:dyDescent="0.4">
      <c r="A6533" s="11" t="s">
        <v>26082</v>
      </c>
      <c r="B6533" s="11" t="s">
        <v>26083</v>
      </c>
      <c r="C6533" s="11" t="s">
        <v>26084</v>
      </c>
      <c r="D6533" s="14" t="s">
        <v>26085</v>
      </c>
    </row>
    <row r="6534" spans="1:4" ht="15" customHeight="1" x14ac:dyDescent="0.4">
      <c r="A6534" s="11" t="s">
        <v>26086</v>
      </c>
      <c r="B6534" s="11" t="s">
        <v>26087</v>
      </c>
      <c r="C6534" s="11" t="s">
        <v>26088</v>
      </c>
      <c r="D6534" s="14" t="s">
        <v>26089</v>
      </c>
    </row>
    <row r="6535" spans="1:4" ht="15" customHeight="1" x14ac:dyDescent="0.4">
      <c r="A6535" s="11" t="s">
        <v>26090</v>
      </c>
      <c r="B6535" s="11" t="s">
        <v>26091</v>
      </c>
      <c r="C6535" s="11" t="s">
        <v>26092</v>
      </c>
      <c r="D6535" s="14" t="s">
        <v>26093</v>
      </c>
    </row>
    <row r="6536" spans="1:4" ht="15" customHeight="1" x14ac:dyDescent="0.4">
      <c r="A6536" s="11" t="s">
        <v>26094</v>
      </c>
      <c r="B6536" s="11" t="s">
        <v>26095</v>
      </c>
      <c r="C6536" s="11" t="s">
        <v>26096</v>
      </c>
      <c r="D6536" s="14" t="s">
        <v>26097</v>
      </c>
    </row>
    <row r="6537" spans="1:4" ht="15" customHeight="1" x14ac:dyDescent="0.4">
      <c r="A6537" s="11" t="s">
        <v>26098</v>
      </c>
      <c r="B6537" s="11" t="s">
        <v>26099</v>
      </c>
      <c r="C6537" s="11" t="s">
        <v>26100</v>
      </c>
      <c r="D6537" s="14" t="s">
        <v>26101</v>
      </c>
    </row>
    <row r="6538" spans="1:4" ht="15" customHeight="1" x14ac:dyDescent="0.4">
      <c r="A6538" s="11" t="s">
        <v>26102</v>
      </c>
      <c r="B6538" s="11" t="s">
        <v>26103</v>
      </c>
      <c r="C6538" s="11" t="s">
        <v>26104</v>
      </c>
      <c r="D6538" s="14" t="s">
        <v>26105</v>
      </c>
    </row>
    <row r="6539" spans="1:4" ht="15" customHeight="1" x14ac:dyDescent="0.4">
      <c r="A6539" s="11" t="s">
        <v>26106</v>
      </c>
      <c r="B6539" s="11" t="s">
        <v>26107</v>
      </c>
      <c r="C6539" s="11" t="s">
        <v>26108</v>
      </c>
      <c r="D6539" s="14" t="s">
        <v>26109</v>
      </c>
    </row>
    <row r="6540" spans="1:4" ht="15" customHeight="1" x14ac:dyDescent="0.4">
      <c r="A6540" s="11" t="s">
        <v>26110</v>
      </c>
      <c r="B6540" s="11" t="s">
        <v>26111</v>
      </c>
      <c r="C6540" s="11" t="s">
        <v>26112</v>
      </c>
      <c r="D6540" s="14" t="s">
        <v>26113</v>
      </c>
    </row>
    <row r="6541" spans="1:4" ht="15" customHeight="1" x14ac:dyDescent="0.4">
      <c r="A6541" s="11" t="s">
        <v>26114</v>
      </c>
      <c r="B6541" s="11" t="s">
        <v>26115</v>
      </c>
      <c r="C6541" s="11" t="s">
        <v>26116</v>
      </c>
      <c r="D6541" s="14" t="s">
        <v>26117</v>
      </c>
    </row>
    <row r="6542" spans="1:4" ht="15" customHeight="1" x14ac:dyDescent="0.4">
      <c r="A6542" s="11" t="s">
        <v>26118</v>
      </c>
      <c r="B6542" s="11" t="s">
        <v>26119</v>
      </c>
      <c r="C6542" s="11" t="s">
        <v>26120</v>
      </c>
      <c r="D6542" s="14" t="s">
        <v>26121</v>
      </c>
    </row>
    <row r="6543" spans="1:4" ht="15" customHeight="1" x14ac:dyDescent="0.4">
      <c r="A6543" s="11" t="s">
        <v>26122</v>
      </c>
      <c r="B6543" s="11" t="s">
        <v>26123</v>
      </c>
      <c r="C6543" s="11" t="s">
        <v>26124</v>
      </c>
      <c r="D6543" s="14" t="s">
        <v>26125</v>
      </c>
    </row>
    <row r="6544" spans="1:4" ht="15" customHeight="1" x14ac:dyDescent="0.4">
      <c r="A6544" s="11" t="s">
        <v>26126</v>
      </c>
      <c r="B6544" s="11" t="s">
        <v>26127</v>
      </c>
      <c r="C6544" s="11" t="s">
        <v>26128</v>
      </c>
      <c r="D6544" s="14" t="s">
        <v>26125</v>
      </c>
    </row>
    <row r="6545" spans="1:4" ht="15" customHeight="1" x14ac:dyDescent="0.4">
      <c r="A6545" s="11" t="s">
        <v>26129</v>
      </c>
      <c r="B6545" s="11" t="s">
        <v>26130</v>
      </c>
      <c r="C6545" s="11" t="s">
        <v>26131</v>
      </c>
      <c r="D6545" s="14" t="s">
        <v>26132</v>
      </c>
    </row>
    <row r="6546" spans="1:4" ht="15" customHeight="1" x14ac:dyDescent="0.4">
      <c r="A6546" s="11" t="s">
        <v>26133</v>
      </c>
      <c r="B6546" s="11" t="s">
        <v>26134</v>
      </c>
      <c r="C6546" s="11" t="s">
        <v>26135</v>
      </c>
      <c r="D6546" s="14" t="s">
        <v>26136</v>
      </c>
    </row>
    <row r="6547" spans="1:4" ht="15" customHeight="1" x14ac:dyDescent="0.4">
      <c r="A6547" s="11" t="s">
        <v>26137</v>
      </c>
      <c r="B6547" s="11" t="s">
        <v>26138</v>
      </c>
      <c r="C6547" s="11" t="s">
        <v>26139</v>
      </c>
      <c r="D6547" s="14" t="s">
        <v>26140</v>
      </c>
    </row>
    <row r="6548" spans="1:4" ht="15" customHeight="1" x14ac:dyDescent="0.4">
      <c r="A6548" s="11" t="s">
        <v>26141</v>
      </c>
      <c r="B6548" s="11" t="s">
        <v>26142</v>
      </c>
      <c r="C6548" s="11" t="s">
        <v>26143</v>
      </c>
      <c r="D6548" s="14" t="s">
        <v>26144</v>
      </c>
    </row>
    <row r="6549" spans="1:4" ht="15" customHeight="1" x14ac:dyDescent="0.4">
      <c r="A6549" s="11" t="s">
        <v>26145</v>
      </c>
      <c r="B6549" s="11" t="s">
        <v>26146</v>
      </c>
      <c r="C6549" s="11" t="s">
        <v>26147</v>
      </c>
      <c r="D6549" s="14" t="s">
        <v>26148</v>
      </c>
    </row>
    <row r="6550" spans="1:4" ht="15" customHeight="1" x14ac:dyDescent="0.4">
      <c r="A6550" s="11" t="s">
        <v>26149</v>
      </c>
      <c r="B6550" s="11" t="s">
        <v>26150</v>
      </c>
      <c r="C6550" s="11" t="s">
        <v>26151</v>
      </c>
      <c r="D6550" s="14" t="s">
        <v>26152</v>
      </c>
    </row>
    <row r="6551" spans="1:4" ht="15" customHeight="1" x14ac:dyDescent="0.4">
      <c r="A6551" s="11" t="s">
        <v>26153</v>
      </c>
      <c r="B6551" s="11" t="s">
        <v>26154</v>
      </c>
      <c r="C6551" s="11" t="s">
        <v>26155</v>
      </c>
      <c r="D6551" s="14" t="s">
        <v>26156</v>
      </c>
    </row>
    <row r="6552" spans="1:4" ht="15" customHeight="1" x14ac:dyDescent="0.4">
      <c r="A6552" s="11" t="s">
        <v>26157</v>
      </c>
      <c r="B6552" s="11" t="s">
        <v>26158</v>
      </c>
      <c r="C6552" s="11" t="s">
        <v>26159</v>
      </c>
      <c r="D6552" s="14" t="s">
        <v>26160</v>
      </c>
    </row>
    <row r="6553" spans="1:4" ht="15" customHeight="1" x14ac:dyDescent="0.4">
      <c r="A6553" s="11" t="s">
        <v>26161</v>
      </c>
      <c r="B6553" s="11" t="s">
        <v>26162</v>
      </c>
      <c r="C6553" s="11" t="s">
        <v>26163</v>
      </c>
      <c r="D6553" s="14" t="s">
        <v>26164</v>
      </c>
    </row>
    <row r="6554" spans="1:4" ht="15" customHeight="1" x14ac:dyDescent="0.4">
      <c r="A6554" s="11" t="s">
        <v>26165</v>
      </c>
      <c r="B6554" s="11" t="s">
        <v>26166</v>
      </c>
      <c r="C6554" s="11" t="s">
        <v>26167</v>
      </c>
      <c r="D6554" s="14" t="s">
        <v>26168</v>
      </c>
    </row>
    <row r="6555" spans="1:4" ht="15" customHeight="1" x14ac:dyDescent="0.4">
      <c r="A6555" s="11" t="s">
        <v>26169</v>
      </c>
      <c r="B6555" s="11" t="s">
        <v>26170</v>
      </c>
      <c r="C6555" s="11" t="s">
        <v>26171</v>
      </c>
      <c r="D6555" s="14" t="s">
        <v>26172</v>
      </c>
    </row>
    <row r="6556" spans="1:4" ht="15" customHeight="1" x14ac:dyDescent="0.4">
      <c r="A6556" s="11" t="s">
        <v>26173</v>
      </c>
      <c r="B6556" s="11" t="s">
        <v>26174</v>
      </c>
      <c r="C6556" s="11" t="s">
        <v>26175</v>
      </c>
      <c r="D6556" s="14" t="s">
        <v>26176</v>
      </c>
    </row>
    <row r="6557" spans="1:4" ht="15" customHeight="1" x14ac:dyDescent="0.4">
      <c r="A6557" s="11" t="s">
        <v>26177</v>
      </c>
      <c r="B6557" s="11" t="s">
        <v>26178</v>
      </c>
      <c r="C6557" s="11" t="s">
        <v>26179</v>
      </c>
      <c r="D6557" s="14" t="s">
        <v>26180</v>
      </c>
    </row>
    <row r="6558" spans="1:4" ht="15" customHeight="1" x14ac:dyDescent="0.4">
      <c r="A6558" s="11" t="s">
        <v>26181</v>
      </c>
      <c r="B6558" s="11" t="s">
        <v>26182</v>
      </c>
      <c r="C6558" s="11" t="s">
        <v>26183</v>
      </c>
      <c r="D6558" s="14" t="s">
        <v>26184</v>
      </c>
    </row>
    <row r="6559" spans="1:4" ht="15" customHeight="1" x14ac:dyDescent="0.4">
      <c r="A6559" s="11" t="s">
        <v>26185</v>
      </c>
      <c r="B6559" s="11" t="s">
        <v>26186</v>
      </c>
      <c r="C6559" s="11" t="s">
        <v>26187</v>
      </c>
      <c r="D6559" s="14" t="s">
        <v>26188</v>
      </c>
    </row>
    <row r="6560" spans="1:4" ht="15" customHeight="1" x14ac:dyDescent="0.4">
      <c r="A6560" s="11" t="s">
        <v>26189</v>
      </c>
      <c r="B6560" s="11" t="s">
        <v>26190</v>
      </c>
      <c r="C6560" s="11" t="s">
        <v>26191</v>
      </c>
      <c r="D6560" s="14" t="s">
        <v>26192</v>
      </c>
    </row>
    <row r="6561" spans="1:4" ht="15" customHeight="1" x14ac:dyDescent="0.4">
      <c r="A6561" s="11" t="s">
        <v>26193</v>
      </c>
      <c r="B6561" s="11" t="s">
        <v>26194</v>
      </c>
      <c r="C6561" s="11" t="s">
        <v>26195</v>
      </c>
      <c r="D6561" s="14" t="s">
        <v>26196</v>
      </c>
    </row>
    <row r="6562" spans="1:4" ht="15" customHeight="1" x14ac:dyDescent="0.4">
      <c r="A6562" s="11" t="s">
        <v>26197</v>
      </c>
      <c r="B6562" s="11" t="s">
        <v>26198</v>
      </c>
      <c r="C6562" s="11" t="s">
        <v>26199</v>
      </c>
      <c r="D6562" s="14" t="s">
        <v>26200</v>
      </c>
    </row>
    <row r="6563" spans="1:4" ht="15" customHeight="1" x14ac:dyDescent="0.4">
      <c r="A6563" s="11" t="s">
        <v>26201</v>
      </c>
      <c r="B6563" s="11" t="s">
        <v>26202</v>
      </c>
      <c r="C6563" s="11" t="s">
        <v>26203</v>
      </c>
      <c r="D6563" s="14" t="s">
        <v>26204</v>
      </c>
    </row>
    <row r="6564" spans="1:4" ht="15" customHeight="1" x14ac:dyDescent="0.4">
      <c r="A6564" s="11" t="s">
        <v>26205</v>
      </c>
      <c r="B6564" s="11" t="s">
        <v>26206</v>
      </c>
      <c r="C6564" s="11" t="s">
        <v>26207</v>
      </c>
      <c r="D6564" s="14" t="s">
        <v>26208</v>
      </c>
    </row>
    <row r="6565" spans="1:4" ht="15" customHeight="1" x14ac:dyDescent="0.4">
      <c r="A6565" s="11" t="s">
        <v>26209</v>
      </c>
      <c r="B6565" s="11" t="s">
        <v>26210</v>
      </c>
      <c r="C6565" s="11" t="s">
        <v>26211</v>
      </c>
      <c r="D6565" s="14" t="s">
        <v>26212</v>
      </c>
    </row>
    <row r="6566" spans="1:4" ht="15" customHeight="1" x14ac:dyDescent="0.4">
      <c r="A6566" s="11" t="s">
        <v>26213</v>
      </c>
      <c r="B6566" s="11" t="s">
        <v>26214</v>
      </c>
      <c r="C6566" s="11" t="s">
        <v>26215</v>
      </c>
      <c r="D6566" s="14" t="s">
        <v>26216</v>
      </c>
    </row>
    <row r="6567" spans="1:4" ht="15" customHeight="1" x14ac:dyDescent="0.4">
      <c r="A6567" s="11" t="s">
        <v>26217</v>
      </c>
      <c r="B6567" s="11" t="s">
        <v>26218</v>
      </c>
      <c r="C6567" s="11" t="s">
        <v>26219</v>
      </c>
      <c r="D6567" s="14" t="s">
        <v>26220</v>
      </c>
    </row>
    <row r="6568" spans="1:4" ht="15" customHeight="1" x14ac:dyDescent="0.4">
      <c r="A6568" s="11" t="s">
        <v>26221</v>
      </c>
      <c r="B6568" s="11" t="s">
        <v>26222</v>
      </c>
      <c r="C6568" s="11" t="s">
        <v>26223</v>
      </c>
      <c r="D6568" s="14" t="s">
        <v>26224</v>
      </c>
    </row>
    <row r="6569" spans="1:4" ht="15" customHeight="1" x14ac:dyDescent="0.4">
      <c r="A6569" s="11" t="s">
        <v>26225</v>
      </c>
      <c r="B6569" s="11" t="s">
        <v>26226</v>
      </c>
      <c r="C6569" s="11" t="s">
        <v>26227</v>
      </c>
      <c r="D6569" s="14" t="s">
        <v>26228</v>
      </c>
    </row>
    <row r="6570" spans="1:4" ht="15" customHeight="1" x14ac:dyDescent="0.4">
      <c r="A6570" s="11" t="s">
        <v>26229</v>
      </c>
      <c r="B6570" s="11" t="s">
        <v>26230</v>
      </c>
      <c r="C6570" s="11" t="s">
        <v>26231</v>
      </c>
      <c r="D6570" s="14" t="s">
        <v>26232</v>
      </c>
    </row>
    <row r="6571" spans="1:4" ht="15" customHeight="1" x14ac:dyDescent="0.4">
      <c r="A6571" s="11" t="s">
        <v>26233</v>
      </c>
      <c r="B6571" s="11" t="s">
        <v>26234</v>
      </c>
      <c r="C6571" s="11" t="s">
        <v>26235</v>
      </c>
      <c r="D6571" s="14" t="s">
        <v>26236</v>
      </c>
    </row>
    <row r="6572" spans="1:4" ht="15" customHeight="1" x14ac:dyDescent="0.4">
      <c r="A6572" s="11" t="s">
        <v>26237</v>
      </c>
      <c r="B6572" s="11" t="s">
        <v>26238</v>
      </c>
      <c r="C6572" s="11" t="s">
        <v>26239</v>
      </c>
      <c r="D6572" s="14" t="s">
        <v>26240</v>
      </c>
    </row>
    <row r="6573" spans="1:4" ht="15" customHeight="1" x14ac:dyDescent="0.4">
      <c r="A6573" s="11" t="s">
        <v>26241</v>
      </c>
      <c r="B6573" s="11" t="s">
        <v>26242</v>
      </c>
      <c r="C6573" s="11" t="s">
        <v>26243</v>
      </c>
      <c r="D6573" s="14" t="s">
        <v>26244</v>
      </c>
    </row>
    <row r="6574" spans="1:4" ht="15" customHeight="1" x14ac:dyDescent="0.4">
      <c r="A6574" s="11" t="s">
        <v>26245</v>
      </c>
      <c r="B6574" s="11" t="s">
        <v>26246</v>
      </c>
      <c r="C6574" s="11" t="s">
        <v>26247</v>
      </c>
      <c r="D6574" s="14" t="s">
        <v>26248</v>
      </c>
    </row>
    <row r="6575" spans="1:4" ht="15" customHeight="1" x14ac:dyDescent="0.4">
      <c r="A6575" s="11" t="s">
        <v>26249</v>
      </c>
      <c r="B6575" s="11" t="s">
        <v>26250</v>
      </c>
      <c r="C6575" s="11" t="s">
        <v>26251</v>
      </c>
      <c r="D6575" s="14" t="s">
        <v>26252</v>
      </c>
    </row>
    <row r="6576" spans="1:4" ht="15" customHeight="1" x14ac:dyDescent="0.4">
      <c r="A6576" s="11" t="s">
        <v>26253</v>
      </c>
      <c r="B6576" s="11" t="s">
        <v>26254</v>
      </c>
      <c r="C6576" s="11" t="s">
        <v>26255</v>
      </c>
      <c r="D6576" s="14" t="s">
        <v>26256</v>
      </c>
    </row>
    <row r="6577" spans="1:4" ht="15" customHeight="1" x14ac:dyDescent="0.4">
      <c r="A6577" s="11" t="s">
        <v>26257</v>
      </c>
      <c r="B6577" s="11" t="s">
        <v>26258</v>
      </c>
      <c r="C6577" s="11" t="s">
        <v>26259</v>
      </c>
      <c r="D6577" s="14" t="s">
        <v>26260</v>
      </c>
    </row>
    <row r="6578" spans="1:4" ht="15" customHeight="1" x14ac:dyDescent="0.4">
      <c r="A6578" s="11" t="s">
        <v>26261</v>
      </c>
      <c r="B6578" s="11" t="s">
        <v>26262</v>
      </c>
      <c r="C6578" s="11" t="s">
        <v>26263</v>
      </c>
      <c r="D6578" s="14" t="s">
        <v>26264</v>
      </c>
    </row>
    <row r="6579" spans="1:4" ht="15" customHeight="1" x14ac:dyDescent="0.4">
      <c r="A6579" s="11" t="s">
        <v>26265</v>
      </c>
      <c r="B6579" s="11" t="s">
        <v>26266</v>
      </c>
      <c r="C6579" s="11" t="s">
        <v>26267</v>
      </c>
      <c r="D6579" s="14" t="s">
        <v>26268</v>
      </c>
    </row>
    <row r="6580" spans="1:4" ht="15" customHeight="1" x14ac:dyDescent="0.4">
      <c r="A6580" s="11" t="s">
        <v>26269</v>
      </c>
      <c r="B6580" s="11" t="s">
        <v>26270</v>
      </c>
      <c r="C6580" s="11" t="s">
        <v>26271</v>
      </c>
      <c r="D6580" s="14" t="s">
        <v>26272</v>
      </c>
    </row>
    <row r="6581" spans="1:4" ht="15" customHeight="1" x14ac:dyDescent="0.4">
      <c r="A6581" s="11" t="s">
        <v>26273</v>
      </c>
      <c r="B6581" s="11" t="s">
        <v>26274</v>
      </c>
      <c r="C6581" s="11" t="s">
        <v>26275</v>
      </c>
      <c r="D6581" s="14" t="s">
        <v>26276</v>
      </c>
    </row>
    <row r="6582" spans="1:4" ht="15" customHeight="1" x14ac:dyDescent="0.4">
      <c r="A6582" s="11" t="s">
        <v>26277</v>
      </c>
      <c r="B6582" s="11" t="s">
        <v>26278</v>
      </c>
      <c r="C6582" s="11" t="s">
        <v>26279</v>
      </c>
      <c r="D6582" s="14" t="s">
        <v>26280</v>
      </c>
    </row>
    <row r="6583" spans="1:4" ht="15" customHeight="1" x14ac:dyDescent="0.4">
      <c r="A6583" s="11" t="s">
        <v>26281</v>
      </c>
      <c r="B6583" s="11" t="s">
        <v>26282</v>
      </c>
      <c r="C6583" s="11" t="s">
        <v>26283</v>
      </c>
      <c r="D6583" s="14" t="s">
        <v>26284</v>
      </c>
    </row>
    <row r="6584" spans="1:4" ht="15" customHeight="1" x14ac:dyDescent="0.4">
      <c r="A6584" s="11" t="s">
        <v>26285</v>
      </c>
      <c r="B6584" s="11" t="s">
        <v>26286</v>
      </c>
      <c r="C6584" s="11" t="s">
        <v>26287</v>
      </c>
      <c r="D6584" s="14" t="s">
        <v>26288</v>
      </c>
    </row>
    <row r="6585" spans="1:4" ht="15" customHeight="1" x14ac:dyDescent="0.4">
      <c r="A6585" s="11" t="s">
        <v>26289</v>
      </c>
      <c r="B6585" s="11" t="s">
        <v>26290</v>
      </c>
      <c r="C6585" s="11" t="s">
        <v>26291</v>
      </c>
      <c r="D6585" s="14" t="s">
        <v>26292</v>
      </c>
    </row>
    <row r="6586" spans="1:4" ht="15" customHeight="1" x14ac:dyDescent="0.4">
      <c r="A6586" s="11" t="s">
        <v>26293</v>
      </c>
      <c r="B6586" s="11" t="s">
        <v>26294</v>
      </c>
      <c r="C6586" s="11" t="s">
        <v>26295</v>
      </c>
      <c r="D6586" s="14" t="s">
        <v>26296</v>
      </c>
    </row>
    <row r="6587" spans="1:4" ht="15" customHeight="1" x14ac:dyDescent="0.4">
      <c r="A6587" s="11" t="s">
        <v>26297</v>
      </c>
      <c r="B6587" s="11" t="s">
        <v>26298</v>
      </c>
      <c r="C6587" s="11" t="s">
        <v>26299</v>
      </c>
      <c r="D6587" s="14" t="s">
        <v>26300</v>
      </c>
    </row>
    <row r="6588" spans="1:4" ht="15" customHeight="1" x14ac:dyDescent="0.4">
      <c r="A6588" s="11" t="s">
        <v>26301</v>
      </c>
      <c r="B6588" s="11" t="s">
        <v>26302</v>
      </c>
      <c r="C6588" s="11" t="s">
        <v>26303</v>
      </c>
      <c r="D6588" s="14" t="s">
        <v>26304</v>
      </c>
    </row>
    <row r="6589" spans="1:4" ht="15" customHeight="1" x14ac:dyDescent="0.4">
      <c r="A6589" s="11" t="s">
        <v>26305</v>
      </c>
      <c r="B6589" s="11" t="s">
        <v>26306</v>
      </c>
      <c r="C6589" s="11" t="s">
        <v>26307</v>
      </c>
      <c r="D6589" s="14" t="s">
        <v>26308</v>
      </c>
    </row>
    <row r="6590" spans="1:4" ht="15" customHeight="1" x14ac:dyDescent="0.4">
      <c r="A6590" s="11" t="s">
        <v>26309</v>
      </c>
      <c r="B6590" s="11" t="s">
        <v>26310</v>
      </c>
      <c r="C6590" s="11" t="s">
        <v>26311</v>
      </c>
      <c r="D6590" s="14" t="s">
        <v>26312</v>
      </c>
    </row>
    <row r="6591" spans="1:4" ht="15" customHeight="1" x14ac:dyDescent="0.4">
      <c r="A6591" s="11" t="s">
        <v>26313</v>
      </c>
      <c r="B6591" s="11" t="s">
        <v>26314</v>
      </c>
      <c r="C6591" s="11" t="s">
        <v>26315</v>
      </c>
      <c r="D6591" s="14" t="s">
        <v>26316</v>
      </c>
    </row>
    <row r="6592" spans="1:4" ht="15" customHeight="1" x14ac:dyDescent="0.4">
      <c r="A6592" s="11" t="s">
        <v>26317</v>
      </c>
      <c r="B6592" s="11" t="s">
        <v>26318</v>
      </c>
      <c r="C6592" s="11" t="s">
        <v>26319</v>
      </c>
      <c r="D6592" s="14" t="s">
        <v>26320</v>
      </c>
    </row>
    <row r="6593" spans="1:4" ht="15" customHeight="1" x14ac:dyDescent="0.4">
      <c r="A6593" s="11" t="s">
        <v>26321</v>
      </c>
      <c r="B6593" s="11" t="s">
        <v>26322</v>
      </c>
      <c r="C6593" s="11" t="s">
        <v>26323</v>
      </c>
      <c r="D6593" s="14" t="s">
        <v>26324</v>
      </c>
    </row>
    <row r="6594" spans="1:4" ht="15" customHeight="1" x14ac:dyDescent="0.4">
      <c r="A6594" s="11" t="s">
        <v>26325</v>
      </c>
      <c r="B6594" s="11" t="s">
        <v>26326</v>
      </c>
      <c r="C6594" s="11" t="s">
        <v>26327</v>
      </c>
      <c r="D6594" s="14" t="s">
        <v>26328</v>
      </c>
    </row>
    <row r="6595" spans="1:4" ht="15" customHeight="1" x14ac:dyDescent="0.4">
      <c r="A6595" s="11" t="s">
        <v>26329</v>
      </c>
      <c r="B6595" s="11" t="s">
        <v>26330</v>
      </c>
      <c r="C6595" s="11" t="s">
        <v>26331</v>
      </c>
      <c r="D6595" s="14" t="s">
        <v>26332</v>
      </c>
    </row>
    <row r="6596" spans="1:4" ht="15" customHeight="1" x14ac:dyDescent="0.4">
      <c r="A6596" s="11" t="s">
        <v>26333</v>
      </c>
      <c r="B6596" s="11" t="s">
        <v>26334</v>
      </c>
      <c r="C6596" s="11" t="s">
        <v>26335</v>
      </c>
      <c r="D6596" s="14" t="s">
        <v>26336</v>
      </c>
    </row>
    <row r="6597" spans="1:4" ht="15" customHeight="1" x14ac:dyDescent="0.4">
      <c r="A6597" s="11" t="s">
        <v>26337</v>
      </c>
      <c r="B6597" s="11" t="s">
        <v>26338</v>
      </c>
      <c r="C6597" s="11" t="s">
        <v>26339</v>
      </c>
      <c r="D6597" s="14" t="s">
        <v>26340</v>
      </c>
    </row>
    <row r="6598" spans="1:4" ht="15" customHeight="1" x14ac:dyDescent="0.4">
      <c r="A6598" s="11" t="s">
        <v>26341</v>
      </c>
      <c r="B6598" s="11" t="s">
        <v>26342</v>
      </c>
      <c r="C6598" s="11" t="s">
        <v>26343</v>
      </c>
      <c r="D6598" s="14" t="s">
        <v>26344</v>
      </c>
    </row>
    <row r="6599" spans="1:4" ht="15" customHeight="1" x14ac:dyDescent="0.4">
      <c r="A6599" s="11" t="s">
        <v>26345</v>
      </c>
      <c r="B6599" s="11" t="s">
        <v>26346</v>
      </c>
      <c r="C6599" s="11" t="s">
        <v>26347</v>
      </c>
      <c r="D6599" s="14" t="s">
        <v>26348</v>
      </c>
    </row>
    <row r="6600" spans="1:4" ht="15" customHeight="1" x14ac:dyDescent="0.4">
      <c r="A6600" s="11" t="s">
        <v>26349</v>
      </c>
      <c r="B6600" s="11" t="s">
        <v>26350</v>
      </c>
      <c r="C6600" s="11" t="s">
        <v>26351</v>
      </c>
      <c r="D6600" s="14" t="s">
        <v>26352</v>
      </c>
    </row>
    <row r="6601" spans="1:4" ht="15" customHeight="1" x14ac:dyDescent="0.4">
      <c r="A6601" s="11" t="s">
        <v>26353</v>
      </c>
      <c r="B6601" s="11" t="s">
        <v>26354</v>
      </c>
      <c r="C6601" s="11" t="s">
        <v>26355</v>
      </c>
      <c r="D6601" s="14" t="s">
        <v>26356</v>
      </c>
    </row>
    <row r="6602" spans="1:4" ht="15" customHeight="1" x14ac:dyDescent="0.4">
      <c r="A6602" s="11" t="s">
        <v>26357</v>
      </c>
      <c r="B6602" s="11" t="s">
        <v>26358</v>
      </c>
      <c r="C6602" s="11" t="s">
        <v>26359</v>
      </c>
      <c r="D6602" s="14" t="s">
        <v>26360</v>
      </c>
    </row>
    <row r="6603" spans="1:4" ht="15" customHeight="1" x14ac:dyDescent="0.4">
      <c r="A6603" s="11" t="s">
        <v>26361</v>
      </c>
      <c r="B6603" s="11" t="s">
        <v>26362</v>
      </c>
      <c r="C6603" s="11" t="s">
        <v>26363</v>
      </c>
      <c r="D6603" s="14" t="s">
        <v>26364</v>
      </c>
    </row>
    <row r="6604" spans="1:4" ht="15" customHeight="1" x14ac:dyDescent="0.4">
      <c r="A6604" s="11" t="s">
        <v>26365</v>
      </c>
      <c r="B6604" s="11" t="s">
        <v>26366</v>
      </c>
      <c r="C6604" s="11" t="s">
        <v>26367</v>
      </c>
      <c r="D6604" s="14" t="s">
        <v>26368</v>
      </c>
    </row>
    <row r="6605" spans="1:4" ht="15" customHeight="1" x14ac:dyDescent="0.4">
      <c r="A6605" s="11" t="s">
        <v>26369</v>
      </c>
      <c r="B6605" s="11" t="s">
        <v>26370</v>
      </c>
      <c r="C6605" s="11" t="s">
        <v>26371</v>
      </c>
      <c r="D6605" s="14" t="s">
        <v>26372</v>
      </c>
    </row>
    <row r="6606" spans="1:4" ht="15" customHeight="1" x14ac:dyDescent="0.4">
      <c r="A6606" s="11" t="s">
        <v>26373</v>
      </c>
      <c r="B6606" s="11" t="s">
        <v>26374</v>
      </c>
      <c r="C6606" s="11" t="s">
        <v>26375</v>
      </c>
      <c r="D6606" s="14" t="s">
        <v>26376</v>
      </c>
    </row>
    <row r="6607" spans="1:4" ht="15" customHeight="1" x14ac:dyDescent="0.4">
      <c r="A6607" s="11" t="s">
        <v>26377</v>
      </c>
      <c r="B6607" s="11" t="s">
        <v>26378</v>
      </c>
      <c r="C6607" s="11" t="s">
        <v>26379</v>
      </c>
      <c r="D6607" s="14" t="s">
        <v>26380</v>
      </c>
    </row>
    <row r="6608" spans="1:4" ht="15" customHeight="1" x14ac:dyDescent="0.4">
      <c r="A6608" s="11" t="s">
        <v>26381</v>
      </c>
      <c r="B6608" s="11" t="s">
        <v>26382</v>
      </c>
      <c r="C6608" s="11" t="s">
        <v>26383</v>
      </c>
      <c r="D6608" s="14" t="s">
        <v>26384</v>
      </c>
    </row>
    <row r="6609" spans="1:4" ht="15" customHeight="1" x14ac:dyDescent="0.4">
      <c r="A6609" s="11" t="s">
        <v>26385</v>
      </c>
      <c r="B6609" s="11" t="s">
        <v>26386</v>
      </c>
      <c r="C6609" s="11" t="s">
        <v>26387</v>
      </c>
      <c r="D6609" s="14" t="s">
        <v>26388</v>
      </c>
    </row>
    <row r="6610" spans="1:4" ht="15" customHeight="1" x14ac:dyDescent="0.4">
      <c r="A6610" s="11" t="s">
        <v>26389</v>
      </c>
      <c r="B6610" s="11" t="s">
        <v>26390</v>
      </c>
      <c r="C6610" s="11" t="s">
        <v>26391</v>
      </c>
      <c r="D6610" s="14" t="s">
        <v>26392</v>
      </c>
    </row>
    <row r="6611" spans="1:4" ht="15" customHeight="1" x14ac:dyDescent="0.4">
      <c r="A6611" s="11" t="s">
        <v>26393</v>
      </c>
      <c r="B6611" s="11" t="s">
        <v>26394</v>
      </c>
      <c r="C6611" s="11" t="s">
        <v>26395</v>
      </c>
      <c r="D6611" s="14" t="s">
        <v>26396</v>
      </c>
    </row>
    <row r="6612" spans="1:4" ht="15" customHeight="1" x14ac:dyDescent="0.4">
      <c r="A6612" s="11" t="s">
        <v>26397</v>
      </c>
      <c r="B6612" s="11" t="s">
        <v>26398</v>
      </c>
      <c r="C6612" s="11" t="s">
        <v>26399</v>
      </c>
      <c r="D6612" s="14" t="s">
        <v>26400</v>
      </c>
    </row>
    <row r="6613" spans="1:4" ht="15" customHeight="1" x14ac:dyDescent="0.4">
      <c r="A6613" s="11" t="s">
        <v>26401</v>
      </c>
      <c r="B6613" s="11" t="s">
        <v>26402</v>
      </c>
      <c r="C6613" s="11" t="s">
        <v>26403</v>
      </c>
      <c r="D6613" s="14" t="s">
        <v>26404</v>
      </c>
    </row>
    <row r="6614" spans="1:4" ht="15" customHeight="1" x14ac:dyDescent="0.4">
      <c r="A6614" s="11" t="s">
        <v>26405</v>
      </c>
      <c r="B6614" s="11" t="s">
        <v>26406</v>
      </c>
      <c r="C6614" s="11" t="s">
        <v>26407</v>
      </c>
      <c r="D6614" s="14" t="s">
        <v>26408</v>
      </c>
    </row>
    <row r="6615" spans="1:4" ht="15" customHeight="1" x14ac:dyDescent="0.4">
      <c r="A6615" s="11" t="s">
        <v>26409</v>
      </c>
      <c r="B6615" s="11" t="s">
        <v>26410</v>
      </c>
      <c r="C6615" s="11" t="s">
        <v>26411</v>
      </c>
      <c r="D6615" s="14" t="s">
        <v>26412</v>
      </c>
    </row>
    <row r="6616" spans="1:4" ht="15" customHeight="1" x14ac:dyDescent="0.4">
      <c r="A6616" s="11" t="s">
        <v>26413</v>
      </c>
      <c r="B6616" s="11" t="s">
        <v>26414</v>
      </c>
      <c r="C6616" s="11" t="s">
        <v>26415</v>
      </c>
      <c r="D6616" s="14" t="s">
        <v>26416</v>
      </c>
    </row>
    <row r="6617" spans="1:4" ht="15" customHeight="1" x14ac:dyDescent="0.4">
      <c r="A6617" s="11" t="s">
        <v>26417</v>
      </c>
      <c r="B6617" s="11" t="s">
        <v>26418</v>
      </c>
      <c r="C6617" s="11" t="s">
        <v>26419</v>
      </c>
      <c r="D6617" s="14" t="s">
        <v>26420</v>
      </c>
    </row>
    <row r="6618" spans="1:4" ht="15" customHeight="1" x14ac:dyDescent="0.4">
      <c r="A6618" s="11" t="s">
        <v>26421</v>
      </c>
      <c r="B6618" s="11" t="s">
        <v>26422</v>
      </c>
      <c r="C6618" s="11" t="s">
        <v>26423</v>
      </c>
      <c r="D6618" s="14" t="s">
        <v>26424</v>
      </c>
    </row>
    <row r="6619" spans="1:4" ht="15" customHeight="1" x14ac:dyDescent="0.4">
      <c r="A6619" s="11" t="s">
        <v>26425</v>
      </c>
      <c r="B6619" s="11" t="s">
        <v>26426</v>
      </c>
      <c r="C6619" s="11" t="s">
        <v>26427</v>
      </c>
      <c r="D6619" s="14" t="s">
        <v>26428</v>
      </c>
    </row>
    <row r="6620" spans="1:4" ht="15" customHeight="1" x14ac:dyDescent="0.4">
      <c r="A6620" s="11" t="s">
        <v>26429</v>
      </c>
      <c r="B6620" s="11" t="s">
        <v>26430</v>
      </c>
      <c r="C6620" s="11" t="s">
        <v>26431</v>
      </c>
      <c r="D6620" s="14" t="s">
        <v>26432</v>
      </c>
    </row>
    <row r="6621" spans="1:4" ht="15" customHeight="1" x14ac:dyDescent="0.4">
      <c r="A6621" s="11" t="s">
        <v>26433</v>
      </c>
      <c r="B6621" s="11" t="s">
        <v>26434</v>
      </c>
      <c r="C6621" s="11" t="s">
        <v>26435</v>
      </c>
      <c r="D6621" s="14" t="s">
        <v>26436</v>
      </c>
    </row>
    <row r="6622" spans="1:4" ht="15" customHeight="1" x14ac:dyDescent="0.4">
      <c r="A6622" s="11" t="s">
        <v>26437</v>
      </c>
      <c r="B6622" s="11" t="s">
        <v>26438</v>
      </c>
      <c r="C6622" s="11" t="s">
        <v>26439</v>
      </c>
      <c r="D6622" s="14" t="s">
        <v>26440</v>
      </c>
    </row>
    <row r="6623" spans="1:4" ht="15" customHeight="1" x14ac:dyDescent="0.4">
      <c r="A6623" s="11" t="s">
        <v>26441</v>
      </c>
      <c r="B6623" s="11" t="s">
        <v>26442</v>
      </c>
      <c r="C6623" s="11" t="s">
        <v>26443</v>
      </c>
      <c r="D6623" s="14" t="s">
        <v>26444</v>
      </c>
    </row>
    <row r="6624" spans="1:4" ht="15" customHeight="1" x14ac:dyDescent="0.4">
      <c r="A6624" s="11" t="s">
        <v>26445</v>
      </c>
      <c r="B6624" s="11" t="s">
        <v>26446</v>
      </c>
      <c r="C6624" s="11" t="s">
        <v>105</v>
      </c>
      <c r="D6624" s="14" t="s">
        <v>26447</v>
      </c>
    </row>
    <row r="6625" spans="1:4" ht="15" customHeight="1" x14ac:dyDescent="0.4">
      <c r="A6625" s="11" t="s">
        <v>26448</v>
      </c>
      <c r="B6625" s="11" t="s">
        <v>26449</v>
      </c>
      <c r="C6625" s="11" t="s">
        <v>26450</v>
      </c>
      <c r="D6625" s="14" t="s">
        <v>26451</v>
      </c>
    </row>
    <row r="6626" spans="1:4" ht="15" customHeight="1" x14ac:dyDescent="0.4">
      <c r="A6626" s="11" t="s">
        <v>26452</v>
      </c>
      <c r="B6626" s="11" t="s">
        <v>26453</v>
      </c>
      <c r="C6626" s="11" t="s">
        <v>26454</v>
      </c>
      <c r="D6626" s="14" t="s">
        <v>26455</v>
      </c>
    </row>
    <row r="6627" spans="1:4" ht="15" customHeight="1" x14ac:dyDescent="0.4">
      <c r="A6627" s="11" t="s">
        <v>26456</v>
      </c>
      <c r="B6627" s="11" t="s">
        <v>26457</v>
      </c>
      <c r="C6627" s="11" t="s">
        <v>26458</v>
      </c>
      <c r="D6627" s="14" t="s">
        <v>26459</v>
      </c>
    </row>
    <row r="6628" spans="1:4" ht="15" customHeight="1" x14ac:dyDescent="0.4">
      <c r="A6628" s="11" t="s">
        <v>26460</v>
      </c>
      <c r="B6628" s="11" t="s">
        <v>26461</v>
      </c>
      <c r="C6628" s="11" t="s">
        <v>26462</v>
      </c>
      <c r="D6628" s="14" t="s">
        <v>26463</v>
      </c>
    </row>
    <row r="6629" spans="1:4" ht="15" customHeight="1" x14ac:dyDescent="0.4">
      <c r="A6629" s="11" t="s">
        <v>26464</v>
      </c>
      <c r="B6629" s="11" t="s">
        <v>26465</v>
      </c>
      <c r="C6629" s="11" t="s">
        <v>26466</v>
      </c>
      <c r="D6629" s="14" t="s">
        <v>26467</v>
      </c>
    </row>
    <row r="6630" spans="1:4" ht="15" customHeight="1" x14ac:dyDescent="0.4">
      <c r="A6630" s="11" t="s">
        <v>26468</v>
      </c>
      <c r="B6630" s="11" t="s">
        <v>26469</v>
      </c>
      <c r="C6630" s="11" t="s">
        <v>26470</v>
      </c>
      <c r="D6630" s="14" t="s">
        <v>26471</v>
      </c>
    </row>
    <row r="6631" spans="1:4" ht="15" customHeight="1" x14ac:dyDescent="0.4">
      <c r="A6631" s="11" t="s">
        <v>26472</v>
      </c>
      <c r="B6631" s="11" t="s">
        <v>26473</v>
      </c>
      <c r="C6631" s="11" t="s">
        <v>26474</v>
      </c>
      <c r="D6631" s="14" t="s">
        <v>26475</v>
      </c>
    </row>
    <row r="6632" spans="1:4" ht="15" customHeight="1" x14ac:dyDescent="0.4">
      <c r="A6632" s="11" t="s">
        <v>26476</v>
      </c>
      <c r="B6632" s="11" t="s">
        <v>26477</v>
      </c>
      <c r="C6632" s="11" t="s">
        <v>26478</v>
      </c>
      <c r="D6632" s="14" t="s">
        <v>26479</v>
      </c>
    </row>
    <row r="6633" spans="1:4" ht="15" customHeight="1" x14ac:dyDescent="0.4">
      <c r="A6633" s="11" t="s">
        <v>26480</v>
      </c>
      <c r="B6633" s="11" t="s">
        <v>26481</v>
      </c>
      <c r="C6633" s="11" t="s">
        <v>26482</v>
      </c>
      <c r="D6633" s="14" t="s">
        <v>26483</v>
      </c>
    </row>
    <row r="6634" spans="1:4" ht="15" customHeight="1" x14ac:dyDescent="0.4">
      <c r="A6634" s="11" t="s">
        <v>26484</v>
      </c>
      <c r="B6634" s="11" t="s">
        <v>26485</v>
      </c>
      <c r="C6634" s="11" t="s">
        <v>26486</v>
      </c>
      <c r="D6634" s="14" t="s">
        <v>26487</v>
      </c>
    </row>
    <row r="6635" spans="1:4" ht="15" customHeight="1" x14ac:dyDescent="0.4">
      <c r="A6635" s="11" t="s">
        <v>26488</v>
      </c>
      <c r="B6635" s="11" t="s">
        <v>26489</v>
      </c>
      <c r="C6635" s="11" t="s">
        <v>26490</v>
      </c>
      <c r="D6635" s="14" t="s">
        <v>26491</v>
      </c>
    </row>
    <row r="6636" spans="1:4" ht="15" customHeight="1" x14ac:dyDescent="0.4">
      <c r="A6636" s="11" t="s">
        <v>26492</v>
      </c>
      <c r="B6636" s="11" t="s">
        <v>26493</v>
      </c>
      <c r="C6636" s="11" t="s">
        <v>26494</v>
      </c>
      <c r="D6636" s="14" t="s">
        <v>26495</v>
      </c>
    </row>
    <row r="6637" spans="1:4" ht="15" customHeight="1" x14ac:dyDescent="0.4">
      <c r="A6637" s="11" t="s">
        <v>26496</v>
      </c>
      <c r="B6637" s="11" t="s">
        <v>26497</v>
      </c>
      <c r="C6637" s="11" t="s">
        <v>26498</v>
      </c>
      <c r="D6637" s="14" t="s">
        <v>26499</v>
      </c>
    </row>
    <row r="6638" spans="1:4" ht="15" customHeight="1" x14ac:dyDescent="0.4">
      <c r="A6638" s="11" t="s">
        <v>26500</v>
      </c>
      <c r="B6638" s="11" t="s">
        <v>26501</v>
      </c>
      <c r="C6638" s="11" t="s">
        <v>26502</v>
      </c>
      <c r="D6638" s="14" t="s">
        <v>26503</v>
      </c>
    </row>
    <row r="6639" spans="1:4" ht="15" customHeight="1" x14ac:dyDescent="0.4">
      <c r="A6639" s="11" t="s">
        <v>26504</v>
      </c>
      <c r="B6639" s="11" t="s">
        <v>26505</v>
      </c>
      <c r="C6639" s="11" t="s">
        <v>26506</v>
      </c>
      <c r="D6639" s="14" t="s">
        <v>26507</v>
      </c>
    </row>
    <row r="6640" spans="1:4" ht="15" customHeight="1" x14ac:dyDescent="0.4">
      <c r="A6640" s="11" t="s">
        <v>26508</v>
      </c>
      <c r="B6640" s="11" t="s">
        <v>26509</v>
      </c>
      <c r="C6640" s="11" t="s">
        <v>26510</v>
      </c>
      <c r="D6640" s="14" t="s">
        <v>26511</v>
      </c>
    </row>
    <row r="6641" spans="1:4" ht="15" customHeight="1" x14ac:dyDescent="0.4">
      <c r="A6641" s="11" t="s">
        <v>26512</v>
      </c>
      <c r="B6641" s="11" t="s">
        <v>26513</v>
      </c>
      <c r="C6641" s="11" t="s">
        <v>26514</v>
      </c>
      <c r="D6641" s="14" t="s">
        <v>26515</v>
      </c>
    </row>
    <row r="6642" spans="1:4" ht="15" customHeight="1" x14ac:dyDescent="0.4">
      <c r="A6642" s="11" t="s">
        <v>26516</v>
      </c>
      <c r="B6642" s="11" t="s">
        <v>26517</v>
      </c>
      <c r="C6642" s="11" t="s">
        <v>26518</v>
      </c>
      <c r="D6642" s="14" t="s">
        <v>26519</v>
      </c>
    </row>
    <row r="6643" spans="1:4" ht="15" customHeight="1" x14ac:dyDescent="0.4">
      <c r="A6643" s="11" t="s">
        <v>26520</v>
      </c>
      <c r="B6643" s="11" t="s">
        <v>26521</v>
      </c>
      <c r="C6643" s="11" t="s">
        <v>26522</v>
      </c>
      <c r="D6643" s="14" t="s">
        <v>26523</v>
      </c>
    </row>
    <row r="6644" spans="1:4" ht="15" customHeight="1" x14ac:dyDescent="0.4">
      <c r="A6644" s="11" t="s">
        <v>26524</v>
      </c>
      <c r="B6644" s="11" t="s">
        <v>26525</v>
      </c>
      <c r="C6644" s="11" t="s">
        <v>26526</v>
      </c>
      <c r="D6644" s="14" t="s">
        <v>26527</v>
      </c>
    </row>
    <row r="6645" spans="1:4" ht="15" customHeight="1" x14ac:dyDescent="0.4">
      <c r="A6645" s="11" t="s">
        <v>26528</v>
      </c>
      <c r="B6645" s="11" t="s">
        <v>26529</v>
      </c>
      <c r="C6645" s="11" t="s">
        <v>26530</v>
      </c>
      <c r="D6645" s="14" t="s">
        <v>26531</v>
      </c>
    </row>
    <row r="6646" spans="1:4" ht="15" customHeight="1" x14ac:dyDescent="0.4">
      <c r="A6646" s="11" t="s">
        <v>26532</v>
      </c>
      <c r="B6646" s="11" t="s">
        <v>26533</v>
      </c>
      <c r="C6646" s="11" t="s">
        <v>26534</v>
      </c>
      <c r="D6646" s="14" t="s">
        <v>26535</v>
      </c>
    </row>
    <row r="6647" spans="1:4" ht="15" customHeight="1" x14ac:dyDescent="0.4">
      <c r="A6647" s="11" t="s">
        <v>26536</v>
      </c>
      <c r="B6647" s="11" t="s">
        <v>26537</v>
      </c>
      <c r="C6647" s="11" t="s">
        <v>26538</v>
      </c>
      <c r="D6647" s="14" t="s">
        <v>26539</v>
      </c>
    </row>
    <row r="6648" spans="1:4" ht="15" customHeight="1" x14ac:dyDescent="0.4">
      <c r="A6648" s="11" t="s">
        <v>26540</v>
      </c>
      <c r="B6648" s="11" t="s">
        <v>26541</v>
      </c>
      <c r="C6648" s="11" t="s">
        <v>26542</v>
      </c>
      <c r="D6648" s="14" t="s">
        <v>26543</v>
      </c>
    </row>
    <row r="6649" spans="1:4" ht="15" customHeight="1" x14ac:dyDescent="0.4">
      <c r="A6649" s="11" t="s">
        <v>26544</v>
      </c>
      <c r="B6649" s="11" t="s">
        <v>26545</v>
      </c>
      <c r="C6649" s="11" t="s">
        <v>26546</v>
      </c>
      <c r="D6649" s="14" t="s">
        <v>26547</v>
      </c>
    </row>
    <row r="6650" spans="1:4" ht="15" customHeight="1" x14ac:dyDescent="0.4">
      <c r="A6650" s="11" t="s">
        <v>26548</v>
      </c>
      <c r="B6650" s="11" t="s">
        <v>26549</v>
      </c>
      <c r="C6650" s="11" t="s">
        <v>26550</v>
      </c>
      <c r="D6650" s="14" t="s">
        <v>26551</v>
      </c>
    </row>
    <row r="6651" spans="1:4" ht="15" customHeight="1" x14ac:dyDescent="0.4">
      <c r="A6651" s="11" t="s">
        <v>26552</v>
      </c>
      <c r="B6651" s="11" t="s">
        <v>26553</v>
      </c>
      <c r="C6651" s="11" t="s">
        <v>26554</v>
      </c>
      <c r="D6651" s="14" t="s">
        <v>26555</v>
      </c>
    </row>
    <row r="6652" spans="1:4" ht="15" customHeight="1" x14ac:dyDescent="0.4">
      <c r="A6652" s="11" t="s">
        <v>26556</v>
      </c>
      <c r="B6652" s="11" t="s">
        <v>26557</v>
      </c>
      <c r="C6652" s="11" t="s">
        <v>26558</v>
      </c>
      <c r="D6652" s="14" t="s">
        <v>26559</v>
      </c>
    </row>
    <row r="6653" spans="1:4" ht="15" customHeight="1" x14ac:dyDescent="0.4">
      <c r="A6653" s="11" t="s">
        <v>26560</v>
      </c>
      <c r="B6653" s="11" t="s">
        <v>26561</v>
      </c>
      <c r="C6653" s="11" t="s">
        <v>26562</v>
      </c>
      <c r="D6653" s="14" t="s">
        <v>26563</v>
      </c>
    </row>
    <row r="6654" spans="1:4" ht="15" customHeight="1" x14ac:dyDescent="0.4">
      <c r="A6654" s="11" t="s">
        <v>26564</v>
      </c>
      <c r="B6654" s="11" t="s">
        <v>26565</v>
      </c>
      <c r="C6654" s="11" t="s">
        <v>26566</v>
      </c>
      <c r="D6654" s="14" t="s">
        <v>26567</v>
      </c>
    </row>
    <row r="6655" spans="1:4" ht="15" customHeight="1" x14ac:dyDescent="0.4">
      <c r="A6655" s="11" t="s">
        <v>26568</v>
      </c>
      <c r="B6655" s="11" t="s">
        <v>26569</v>
      </c>
      <c r="C6655" s="11" t="s">
        <v>26570</v>
      </c>
      <c r="D6655" s="14" t="s">
        <v>26571</v>
      </c>
    </row>
    <row r="6656" spans="1:4" ht="15" customHeight="1" x14ac:dyDescent="0.4">
      <c r="A6656" s="11" t="s">
        <v>26572</v>
      </c>
      <c r="B6656" s="11" t="s">
        <v>26573</v>
      </c>
      <c r="C6656" s="11" t="s">
        <v>26574</v>
      </c>
      <c r="D6656" s="14" t="s">
        <v>26575</v>
      </c>
    </row>
    <row r="6657" spans="1:4" ht="15" customHeight="1" x14ac:dyDescent="0.4">
      <c r="A6657" s="11" t="s">
        <v>26576</v>
      </c>
      <c r="B6657" s="11" t="s">
        <v>26577</v>
      </c>
      <c r="C6657" s="11" t="s">
        <v>26578</v>
      </c>
      <c r="D6657" s="14" t="s">
        <v>26579</v>
      </c>
    </row>
    <row r="6658" spans="1:4" ht="15" customHeight="1" x14ac:dyDescent="0.4">
      <c r="A6658" s="11" t="s">
        <v>26580</v>
      </c>
      <c r="B6658" s="11" t="s">
        <v>26581</v>
      </c>
      <c r="C6658" s="11" t="s">
        <v>26582</v>
      </c>
      <c r="D6658" s="14" t="s">
        <v>26583</v>
      </c>
    </row>
    <row r="6659" spans="1:4" ht="15" customHeight="1" x14ac:dyDescent="0.4">
      <c r="A6659" s="11" t="s">
        <v>26584</v>
      </c>
      <c r="B6659" s="11" t="s">
        <v>26585</v>
      </c>
      <c r="C6659" s="11" t="s">
        <v>26586</v>
      </c>
      <c r="D6659" s="14" t="s">
        <v>26587</v>
      </c>
    </row>
    <row r="6660" spans="1:4" ht="15" customHeight="1" x14ac:dyDescent="0.4">
      <c r="A6660" s="11" t="s">
        <v>26588</v>
      </c>
      <c r="B6660" s="11" t="s">
        <v>26589</v>
      </c>
      <c r="C6660" s="11" t="s">
        <v>26590</v>
      </c>
      <c r="D6660" s="14" t="s">
        <v>26591</v>
      </c>
    </row>
    <row r="6661" spans="1:4" ht="15" customHeight="1" x14ac:dyDescent="0.4">
      <c r="A6661" s="11" t="s">
        <v>26592</v>
      </c>
      <c r="B6661" s="11" t="s">
        <v>26593</v>
      </c>
      <c r="C6661" s="11" t="s">
        <v>26594</v>
      </c>
      <c r="D6661" s="14" t="s">
        <v>26595</v>
      </c>
    </row>
    <row r="6662" spans="1:4" ht="15" customHeight="1" x14ac:dyDescent="0.4">
      <c r="A6662" s="11" t="s">
        <v>26596</v>
      </c>
      <c r="B6662" s="11" t="s">
        <v>26597</v>
      </c>
      <c r="C6662" s="11" t="s">
        <v>26598</v>
      </c>
      <c r="D6662" s="14" t="s">
        <v>26599</v>
      </c>
    </row>
    <row r="6663" spans="1:4" ht="15" customHeight="1" x14ac:dyDescent="0.4">
      <c r="A6663" s="11" t="s">
        <v>26600</v>
      </c>
      <c r="B6663" s="11" t="s">
        <v>26601</v>
      </c>
      <c r="C6663" s="11" t="s">
        <v>26602</v>
      </c>
      <c r="D6663" s="14" t="s">
        <v>26603</v>
      </c>
    </row>
    <row r="6664" spans="1:4" ht="15" customHeight="1" x14ac:dyDescent="0.4">
      <c r="A6664" s="11" t="s">
        <v>26604</v>
      </c>
      <c r="B6664" s="11" t="s">
        <v>26605</v>
      </c>
      <c r="C6664" s="11" t="s">
        <v>26606</v>
      </c>
      <c r="D6664" s="14" t="s">
        <v>26607</v>
      </c>
    </row>
    <row r="6665" spans="1:4" ht="15" customHeight="1" x14ac:dyDescent="0.4">
      <c r="A6665" s="11" t="s">
        <v>26608</v>
      </c>
      <c r="B6665" s="11" t="s">
        <v>26609</v>
      </c>
      <c r="C6665" s="11" t="s">
        <v>26610</v>
      </c>
      <c r="D6665" s="14" t="s">
        <v>26611</v>
      </c>
    </row>
    <row r="6666" spans="1:4" ht="15" customHeight="1" x14ac:dyDescent="0.4">
      <c r="A6666" s="11" t="s">
        <v>26612</v>
      </c>
      <c r="B6666" s="11" t="s">
        <v>26613</v>
      </c>
      <c r="C6666" s="11" t="s">
        <v>26614</v>
      </c>
      <c r="D6666" s="14" t="s">
        <v>26615</v>
      </c>
    </row>
    <row r="6667" spans="1:4" ht="15" customHeight="1" x14ac:dyDescent="0.4">
      <c r="A6667" s="11" t="s">
        <v>26616</v>
      </c>
      <c r="B6667" s="11" t="s">
        <v>26617</v>
      </c>
      <c r="C6667" s="11" t="s">
        <v>26618</v>
      </c>
      <c r="D6667" s="14" t="s">
        <v>26619</v>
      </c>
    </row>
    <row r="6668" spans="1:4" ht="15" customHeight="1" x14ac:dyDescent="0.4">
      <c r="A6668" s="11" t="s">
        <v>26620</v>
      </c>
      <c r="B6668" s="11" t="s">
        <v>26621</v>
      </c>
      <c r="C6668" s="11" t="s">
        <v>26622</v>
      </c>
      <c r="D6668" s="14" t="s">
        <v>26623</v>
      </c>
    </row>
    <row r="6669" spans="1:4" ht="15" customHeight="1" x14ac:dyDescent="0.4">
      <c r="A6669" s="11" t="s">
        <v>26624</v>
      </c>
      <c r="B6669" s="11" t="s">
        <v>26625</v>
      </c>
      <c r="C6669" s="11" t="s">
        <v>26626</v>
      </c>
      <c r="D6669" s="14" t="s">
        <v>26627</v>
      </c>
    </row>
    <row r="6670" spans="1:4" ht="15" customHeight="1" x14ac:dyDescent="0.4">
      <c r="A6670" s="11" t="s">
        <v>26628</v>
      </c>
      <c r="B6670" s="11" t="s">
        <v>26629</v>
      </c>
      <c r="C6670" s="11" t="s">
        <v>26630</v>
      </c>
      <c r="D6670" s="14" t="s">
        <v>26631</v>
      </c>
    </row>
    <row r="6671" spans="1:4" ht="15" customHeight="1" x14ac:dyDescent="0.4">
      <c r="A6671" s="11" t="s">
        <v>26632</v>
      </c>
      <c r="B6671" s="11" t="s">
        <v>26633</v>
      </c>
      <c r="C6671" s="11" t="s">
        <v>26634</v>
      </c>
      <c r="D6671" s="14" t="s">
        <v>26635</v>
      </c>
    </row>
    <row r="6672" spans="1:4" ht="15" customHeight="1" x14ac:dyDescent="0.4">
      <c r="A6672" s="11" t="s">
        <v>26636</v>
      </c>
      <c r="B6672" s="11" t="s">
        <v>26637</v>
      </c>
      <c r="C6672" s="11" t="s">
        <v>26638</v>
      </c>
      <c r="D6672" s="14" t="s">
        <v>26639</v>
      </c>
    </row>
    <row r="6673" spans="1:4" ht="15" customHeight="1" x14ac:dyDescent="0.4">
      <c r="A6673" s="11" t="s">
        <v>26640</v>
      </c>
      <c r="B6673" s="11" t="s">
        <v>26641</v>
      </c>
      <c r="C6673" s="11" t="s">
        <v>26642</v>
      </c>
      <c r="D6673" s="14" t="s">
        <v>26643</v>
      </c>
    </row>
    <row r="6674" spans="1:4" ht="15" customHeight="1" x14ac:dyDescent="0.4">
      <c r="A6674" s="11" t="s">
        <v>26644</v>
      </c>
      <c r="B6674" s="11" t="s">
        <v>26645</v>
      </c>
      <c r="C6674" s="11" t="s">
        <v>26646</v>
      </c>
      <c r="D6674" s="14" t="s">
        <v>26647</v>
      </c>
    </row>
    <row r="6675" spans="1:4" ht="15" customHeight="1" x14ac:dyDescent="0.4">
      <c r="A6675" s="11" t="s">
        <v>26648</v>
      </c>
      <c r="B6675" s="11" t="s">
        <v>26649</v>
      </c>
      <c r="C6675" s="11" t="s">
        <v>26650</v>
      </c>
      <c r="D6675" s="14" t="s">
        <v>26651</v>
      </c>
    </row>
    <row r="6676" spans="1:4" ht="15" customHeight="1" x14ac:dyDescent="0.4">
      <c r="A6676" s="11" t="s">
        <v>26652</v>
      </c>
      <c r="B6676" s="11" t="s">
        <v>26653</v>
      </c>
      <c r="C6676" s="11" t="s">
        <v>26654</v>
      </c>
      <c r="D6676" s="14" t="s">
        <v>26655</v>
      </c>
    </row>
    <row r="6677" spans="1:4" ht="15" customHeight="1" x14ac:dyDescent="0.4">
      <c r="A6677" s="11" t="s">
        <v>26656</v>
      </c>
      <c r="B6677" s="11" t="s">
        <v>26657</v>
      </c>
      <c r="C6677" s="11" t="s">
        <v>26658</v>
      </c>
      <c r="D6677" s="14" t="s">
        <v>26659</v>
      </c>
    </row>
    <row r="6678" spans="1:4" ht="15" customHeight="1" x14ac:dyDescent="0.4">
      <c r="A6678" s="11" t="s">
        <v>26660</v>
      </c>
      <c r="B6678" s="11" t="s">
        <v>26661</v>
      </c>
      <c r="C6678" s="11" t="s">
        <v>26662</v>
      </c>
      <c r="D6678" s="14" t="s">
        <v>26663</v>
      </c>
    </row>
    <row r="6679" spans="1:4" ht="15" customHeight="1" x14ac:dyDescent="0.4">
      <c r="A6679" s="11" t="s">
        <v>26664</v>
      </c>
      <c r="B6679" s="11" t="s">
        <v>26665</v>
      </c>
      <c r="C6679" s="11" t="s">
        <v>26666</v>
      </c>
      <c r="D6679" s="14" t="s">
        <v>26667</v>
      </c>
    </row>
    <row r="6680" spans="1:4" ht="15" customHeight="1" x14ac:dyDescent="0.4">
      <c r="A6680" s="11" t="s">
        <v>26668</v>
      </c>
      <c r="B6680" s="11" t="s">
        <v>26669</v>
      </c>
      <c r="C6680" s="11" t="s">
        <v>26670</v>
      </c>
      <c r="D6680" s="14" t="s">
        <v>26671</v>
      </c>
    </row>
    <row r="6681" spans="1:4" ht="15" customHeight="1" x14ac:dyDescent="0.4">
      <c r="A6681" s="11" t="s">
        <v>26672</v>
      </c>
      <c r="B6681" s="11" t="s">
        <v>26673</v>
      </c>
      <c r="C6681" s="11" t="s">
        <v>26674</v>
      </c>
      <c r="D6681" s="14" t="s">
        <v>26675</v>
      </c>
    </row>
    <row r="6682" spans="1:4" ht="15" customHeight="1" x14ac:dyDescent="0.4">
      <c r="A6682" s="11" t="s">
        <v>26676</v>
      </c>
      <c r="B6682" s="11" t="s">
        <v>26677</v>
      </c>
      <c r="C6682" s="11" t="s">
        <v>26678</v>
      </c>
      <c r="D6682" s="14" t="s">
        <v>26679</v>
      </c>
    </row>
    <row r="6683" spans="1:4" ht="15" customHeight="1" x14ac:dyDescent="0.4">
      <c r="A6683" s="11" t="s">
        <v>26680</v>
      </c>
      <c r="B6683" s="11" t="s">
        <v>26681</v>
      </c>
      <c r="C6683" s="11" t="s">
        <v>26682</v>
      </c>
      <c r="D6683" s="14" t="s">
        <v>26683</v>
      </c>
    </row>
    <row r="6684" spans="1:4" ht="15" customHeight="1" x14ac:dyDescent="0.4">
      <c r="A6684" s="11" t="s">
        <v>26684</v>
      </c>
      <c r="B6684" s="11" t="s">
        <v>26685</v>
      </c>
      <c r="C6684" s="11" t="s">
        <v>26686</v>
      </c>
      <c r="D6684" s="14" t="s">
        <v>26687</v>
      </c>
    </row>
    <row r="6685" spans="1:4" ht="15" customHeight="1" x14ac:dyDescent="0.4">
      <c r="A6685" s="11" t="s">
        <v>26688</v>
      </c>
      <c r="B6685" s="11" t="s">
        <v>26689</v>
      </c>
      <c r="C6685" s="11" t="s">
        <v>26690</v>
      </c>
      <c r="D6685" s="14" t="s">
        <v>26691</v>
      </c>
    </row>
    <row r="6686" spans="1:4" ht="15" customHeight="1" x14ac:dyDescent="0.4">
      <c r="A6686" s="11" t="s">
        <v>26692</v>
      </c>
      <c r="B6686" s="11" t="s">
        <v>26693</v>
      </c>
      <c r="C6686" s="11" t="s">
        <v>26694</v>
      </c>
      <c r="D6686" s="14" t="s">
        <v>26695</v>
      </c>
    </row>
    <row r="6687" spans="1:4" ht="15" customHeight="1" x14ac:dyDescent="0.4">
      <c r="A6687" s="11" t="s">
        <v>26696</v>
      </c>
      <c r="B6687" s="11" t="s">
        <v>26697</v>
      </c>
      <c r="C6687" s="11" t="s">
        <v>26698</v>
      </c>
      <c r="D6687" s="14" t="s">
        <v>26699</v>
      </c>
    </row>
    <row r="6688" spans="1:4" ht="15" customHeight="1" x14ac:dyDescent="0.4">
      <c r="A6688" s="11" t="s">
        <v>26700</v>
      </c>
      <c r="B6688" s="11" t="s">
        <v>26701</v>
      </c>
      <c r="C6688" s="11" t="s">
        <v>26702</v>
      </c>
      <c r="D6688" s="14" t="s">
        <v>26703</v>
      </c>
    </row>
    <row r="6689" spans="1:4" ht="15" customHeight="1" x14ac:dyDescent="0.4">
      <c r="A6689" s="11" t="s">
        <v>26704</v>
      </c>
      <c r="B6689" s="11" t="s">
        <v>26705</v>
      </c>
      <c r="C6689" s="11" t="s">
        <v>26706</v>
      </c>
      <c r="D6689" s="14" t="s">
        <v>26707</v>
      </c>
    </row>
    <row r="6690" spans="1:4" ht="15" customHeight="1" x14ac:dyDescent="0.4">
      <c r="A6690" s="11" t="s">
        <v>26708</v>
      </c>
      <c r="B6690" s="11" t="s">
        <v>26709</v>
      </c>
      <c r="C6690" s="11" t="s">
        <v>26710</v>
      </c>
      <c r="D6690" s="14" t="s">
        <v>26711</v>
      </c>
    </row>
    <row r="6691" spans="1:4" ht="15" customHeight="1" x14ac:dyDescent="0.4">
      <c r="A6691" s="11" t="s">
        <v>26712</v>
      </c>
      <c r="B6691" s="11" t="s">
        <v>26713</v>
      </c>
      <c r="C6691" s="11" t="s">
        <v>26714</v>
      </c>
      <c r="D6691" s="14" t="s">
        <v>26715</v>
      </c>
    </row>
    <row r="6692" spans="1:4" ht="15" customHeight="1" x14ac:dyDescent="0.4">
      <c r="A6692" s="11" t="s">
        <v>26716</v>
      </c>
      <c r="B6692" s="11" t="s">
        <v>26717</v>
      </c>
      <c r="C6692" s="11" t="s">
        <v>26718</v>
      </c>
      <c r="D6692" s="14" t="s">
        <v>26719</v>
      </c>
    </row>
    <row r="6693" spans="1:4" ht="15" customHeight="1" x14ac:dyDescent="0.4">
      <c r="A6693" s="11" t="s">
        <v>26720</v>
      </c>
      <c r="B6693" s="11" t="s">
        <v>26721</v>
      </c>
      <c r="C6693" s="11" t="s">
        <v>26722</v>
      </c>
      <c r="D6693" s="14" t="s">
        <v>26723</v>
      </c>
    </row>
    <row r="6694" spans="1:4" ht="15" customHeight="1" x14ac:dyDescent="0.4">
      <c r="A6694" s="11" t="s">
        <v>26724</v>
      </c>
      <c r="B6694" s="11" t="s">
        <v>26725</v>
      </c>
      <c r="C6694" s="11" t="s">
        <v>26726</v>
      </c>
      <c r="D6694" s="14" t="s">
        <v>26727</v>
      </c>
    </row>
    <row r="6695" spans="1:4" ht="15" customHeight="1" x14ac:dyDescent="0.4">
      <c r="A6695" s="11" t="s">
        <v>26728</v>
      </c>
      <c r="B6695" s="11" t="s">
        <v>26729</v>
      </c>
      <c r="C6695" s="11" t="s">
        <v>26730</v>
      </c>
      <c r="D6695" s="14" t="s">
        <v>26731</v>
      </c>
    </row>
    <row r="6696" spans="1:4" ht="15" customHeight="1" x14ac:dyDescent="0.4">
      <c r="A6696" s="11" t="s">
        <v>26732</v>
      </c>
      <c r="B6696" s="11" t="s">
        <v>26733</v>
      </c>
      <c r="C6696" s="11" t="s">
        <v>26734</v>
      </c>
      <c r="D6696" s="14" t="s">
        <v>26735</v>
      </c>
    </row>
    <row r="6697" spans="1:4" ht="15" customHeight="1" x14ac:dyDescent="0.4">
      <c r="A6697" s="11" t="s">
        <v>26736</v>
      </c>
      <c r="B6697" s="11" t="s">
        <v>26737</v>
      </c>
      <c r="C6697" s="11" t="s">
        <v>26738</v>
      </c>
      <c r="D6697" s="14" t="s">
        <v>26739</v>
      </c>
    </row>
    <row r="6698" spans="1:4" ht="15" customHeight="1" x14ac:dyDescent="0.4">
      <c r="A6698" s="11" t="s">
        <v>26740</v>
      </c>
      <c r="B6698" s="11" t="s">
        <v>26741</v>
      </c>
      <c r="C6698" s="11" t="s">
        <v>26742</v>
      </c>
      <c r="D6698" s="14" t="s">
        <v>26739</v>
      </c>
    </row>
    <row r="6699" spans="1:4" ht="15" customHeight="1" x14ac:dyDescent="0.4">
      <c r="A6699" s="11" t="s">
        <v>26743</v>
      </c>
      <c r="B6699" s="11" t="s">
        <v>26744</v>
      </c>
      <c r="C6699" s="11" t="s">
        <v>26745</v>
      </c>
      <c r="D6699" s="14" t="s">
        <v>26746</v>
      </c>
    </row>
    <row r="6700" spans="1:4" ht="15" customHeight="1" x14ac:dyDescent="0.4">
      <c r="A6700" s="11" t="s">
        <v>26747</v>
      </c>
      <c r="B6700" s="11" t="s">
        <v>26748</v>
      </c>
      <c r="C6700" s="11" t="s">
        <v>26749</v>
      </c>
      <c r="D6700" s="14" t="s">
        <v>26750</v>
      </c>
    </row>
    <row r="6701" spans="1:4" ht="15" customHeight="1" x14ac:dyDescent="0.4">
      <c r="A6701" s="11" t="s">
        <v>26751</v>
      </c>
      <c r="B6701" s="11" t="s">
        <v>26752</v>
      </c>
      <c r="C6701" s="11" t="s">
        <v>26753</v>
      </c>
      <c r="D6701" s="14" t="s">
        <v>26754</v>
      </c>
    </row>
    <row r="6702" spans="1:4" ht="15" customHeight="1" x14ac:dyDescent="0.4">
      <c r="A6702" s="11" t="s">
        <v>26755</v>
      </c>
      <c r="B6702" s="11" t="s">
        <v>26756</v>
      </c>
      <c r="C6702" s="11" t="s">
        <v>26757</v>
      </c>
      <c r="D6702" s="14" t="s">
        <v>26758</v>
      </c>
    </row>
    <row r="6703" spans="1:4" ht="15" customHeight="1" x14ac:dyDescent="0.4">
      <c r="A6703" s="11" t="s">
        <v>26759</v>
      </c>
      <c r="B6703" s="11" t="s">
        <v>26760</v>
      </c>
      <c r="C6703" s="11" t="s">
        <v>26761</v>
      </c>
      <c r="D6703" s="14" t="s">
        <v>26762</v>
      </c>
    </row>
    <row r="6704" spans="1:4" ht="15" customHeight="1" x14ac:dyDescent="0.4">
      <c r="A6704" s="11" t="s">
        <v>26763</v>
      </c>
      <c r="B6704" s="11" t="s">
        <v>26764</v>
      </c>
      <c r="C6704" s="11" t="s">
        <v>26765</v>
      </c>
      <c r="D6704" s="14" t="s">
        <v>26766</v>
      </c>
    </row>
    <row r="6705" spans="1:4" ht="15" customHeight="1" x14ac:dyDescent="0.4">
      <c r="A6705" s="11" t="s">
        <v>26767</v>
      </c>
      <c r="B6705" s="11" t="s">
        <v>26768</v>
      </c>
      <c r="C6705" s="11" t="s">
        <v>26769</v>
      </c>
      <c r="D6705" s="14" t="s">
        <v>26770</v>
      </c>
    </row>
    <row r="6706" spans="1:4" ht="15" customHeight="1" x14ac:dyDescent="0.4">
      <c r="A6706" s="11" t="s">
        <v>26771</v>
      </c>
      <c r="B6706" s="11" t="s">
        <v>26772</v>
      </c>
      <c r="C6706" s="11" t="s">
        <v>26773</v>
      </c>
      <c r="D6706" s="14" t="s">
        <v>26774</v>
      </c>
    </row>
    <row r="6707" spans="1:4" ht="15" customHeight="1" x14ac:dyDescent="0.4">
      <c r="A6707" s="11" t="s">
        <v>26775</v>
      </c>
      <c r="B6707" s="11" t="s">
        <v>26776</v>
      </c>
      <c r="C6707" s="11" t="s">
        <v>26777</v>
      </c>
      <c r="D6707" s="14" t="s">
        <v>26778</v>
      </c>
    </row>
    <row r="6708" spans="1:4" ht="15" customHeight="1" x14ac:dyDescent="0.4">
      <c r="A6708" s="11" t="s">
        <v>26779</v>
      </c>
      <c r="B6708" s="11" t="s">
        <v>26780</v>
      </c>
      <c r="C6708" s="11" t="s">
        <v>26781</v>
      </c>
      <c r="D6708" s="14" t="s">
        <v>26782</v>
      </c>
    </row>
    <row r="6709" spans="1:4" ht="15" customHeight="1" x14ac:dyDescent="0.4">
      <c r="A6709" s="11" t="s">
        <v>26783</v>
      </c>
      <c r="B6709" s="11" t="s">
        <v>26784</v>
      </c>
      <c r="C6709" s="11" t="s">
        <v>26785</v>
      </c>
      <c r="D6709" s="14" t="s">
        <v>26786</v>
      </c>
    </row>
    <row r="6710" spans="1:4" ht="15" customHeight="1" x14ac:dyDescent="0.4">
      <c r="A6710" s="11" t="s">
        <v>26787</v>
      </c>
      <c r="B6710" s="11" t="s">
        <v>26788</v>
      </c>
      <c r="C6710" s="11" t="s">
        <v>26789</v>
      </c>
      <c r="D6710" s="14" t="s">
        <v>26790</v>
      </c>
    </row>
    <row r="6711" spans="1:4" ht="15" customHeight="1" x14ac:dyDescent="0.4">
      <c r="A6711" s="11" t="s">
        <v>26791</v>
      </c>
      <c r="B6711" s="11" t="s">
        <v>26792</v>
      </c>
      <c r="C6711" s="11" t="s">
        <v>26793</v>
      </c>
      <c r="D6711" s="14" t="s">
        <v>26790</v>
      </c>
    </row>
    <row r="6712" spans="1:4" ht="15" customHeight="1" x14ac:dyDescent="0.4">
      <c r="A6712" s="11" t="s">
        <v>26794</v>
      </c>
      <c r="B6712" s="11" t="s">
        <v>26795</v>
      </c>
      <c r="C6712" s="11" t="s">
        <v>26796</v>
      </c>
      <c r="D6712" s="14" t="s">
        <v>26797</v>
      </c>
    </row>
    <row r="6713" spans="1:4" ht="15" customHeight="1" x14ac:dyDescent="0.4">
      <c r="A6713" s="11" t="s">
        <v>26798</v>
      </c>
      <c r="B6713" s="11" t="s">
        <v>26799</v>
      </c>
      <c r="C6713" s="11" t="s">
        <v>26800</v>
      </c>
      <c r="D6713" s="14" t="s">
        <v>26801</v>
      </c>
    </row>
    <row r="6714" spans="1:4" ht="15" customHeight="1" x14ac:dyDescent="0.4">
      <c r="A6714" s="11" t="s">
        <v>26802</v>
      </c>
      <c r="B6714" s="11" t="s">
        <v>26803</v>
      </c>
      <c r="C6714" s="11" t="s">
        <v>26804</v>
      </c>
      <c r="D6714" s="14" t="s">
        <v>26805</v>
      </c>
    </row>
    <row r="6715" spans="1:4" ht="15" customHeight="1" x14ac:dyDescent="0.4">
      <c r="A6715" s="11" t="s">
        <v>26806</v>
      </c>
      <c r="B6715" s="11" t="s">
        <v>26807</v>
      </c>
      <c r="C6715" s="11" t="s">
        <v>26808</v>
      </c>
      <c r="D6715" s="14" t="s">
        <v>26809</v>
      </c>
    </row>
    <row r="6716" spans="1:4" ht="15" customHeight="1" x14ac:dyDescent="0.4">
      <c r="A6716" s="11" t="s">
        <v>26810</v>
      </c>
      <c r="B6716" s="11" t="s">
        <v>26811</v>
      </c>
      <c r="C6716" s="11" t="s">
        <v>26812</v>
      </c>
      <c r="D6716" s="14" t="s">
        <v>26813</v>
      </c>
    </row>
    <row r="6717" spans="1:4" ht="15" customHeight="1" x14ac:dyDescent="0.4">
      <c r="A6717" s="11" t="s">
        <v>26814</v>
      </c>
      <c r="B6717" s="11" t="s">
        <v>26815</v>
      </c>
      <c r="C6717" s="11" t="s">
        <v>26816</v>
      </c>
      <c r="D6717" s="14" t="s">
        <v>26817</v>
      </c>
    </row>
    <row r="6718" spans="1:4" ht="15" customHeight="1" x14ac:dyDescent="0.4">
      <c r="A6718" s="11" t="s">
        <v>26818</v>
      </c>
      <c r="B6718" s="11" t="s">
        <v>26819</v>
      </c>
      <c r="C6718" s="11" t="s">
        <v>26820</v>
      </c>
      <c r="D6718" s="14" t="s">
        <v>26821</v>
      </c>
    </row>
    <row r="6719" spans="1:4" ht="15" customHeight="1" x14ac:dyDescent="0.4">
      <c r="A6719" s="11" t="s">
        <v>26822</v>
      </c>
      <c r="B6719" s="11" t="s">
        <v>26823</v>
      </c>
      <c r="C6719" s="11" t="s">
        <v>26824</v>
      </c>
      <c r="D6719" s="14" t="s">
        <v>26825</v>
      </c>
    </row>
    <row r="6720" spans="1:4" ht="15" customHeight="1" x14ac:dyDescent="0.4">
      <c r="A6720" s="11" t="s">
        <v>26826</v>
      </c>
      <c r="B6720" s="11" t="s">
        <v>26827</v>
      </c>
      <c r="C6720" s="11" t="s">
        <v>26828</v>
      </c>
      <c r="D6720" s="14" t="s">
        <v>26829</v>
      </c>
    </row>
    <row r="6721" spans="1:4" ht="15" customHeight="1" x14ac:dyDescent="0.4">
      <c r="A6721" s="11" t="s">
        <v>26830</v>
      </c>
      <c r="B6721" s="11" t="s">
        <v>26831</v>
      </c>
      <c r="C6721" s="11" t="s">
        <v>26832</v>
      </c>
      <c r="D6721" s="14" t="s">
        <v>26833</v>
      </c>
    </row>
    <row r="6722" spans="1:4" ht="15" customHeight="1" x14ac:dyDescent="0.4">
      <c r="A6722" s="11" t="s">
        <v>26834</v>
      </c>
      <c r="B6722" s="11" t="s">
        <v>26835</v>
      </c>
      <c r="C6722" s="11" t="s">
        <v>26836</v>
      </c>
      <c r="D6722" s="14" t="s">
        <v>26837</v>
      </c>
    </row>
    <row r="6723" spans="1:4" ht="15" customHeight="1" x14ac:dyDescent="0.4">
      <c r="A6723" s="11" t="s">
        <v>26838</v>
      </c>
      <c r="B6723" s="11" t="s">
        <v>26839</v>
      </c>
      <c r="C6723" s="11" t="s">
        <v>26840</v>
      </c>
      <c r="D6723" s="14" t="s">
        <v>26841</v>
      </c>
    </row>
    <row r="6724" spans="1:4" ht="15" customHeight="1" x14ac:dyDescent="0.4">
      <c r="A6724" s="11" t="s">
        <v>26842</v>
      </c>
      <c r="B6724" s="11" t="s">
        <v>26843</v>
      </c>
      <c r="C6724" s="11" t="s">
        <v>26844</v>
      </c>
      <c r="D6724" s="14" t="s">
        <v>26845</v>
      </c>
    </row>
    <row r="6725" spans="1:4" ht="15" customHeight="1" x14ac:dyDescent="0.4">
      <c r="A6725" s="11" t="s">
        <v>26846</v>
      </c>
      <c r="B6725" s="11" t="s">
        <v>26847</v>
      </c>
      <c r="C6725" s="11" t="s">
        <v>26848</v>
      </c>
      <c r="D6725" s="14" t="s">
        <v>26849</v>
      </c>
    </row>
    <row r="6726" spans="1:4" ht="15" customHeight="1" x14ac:dyDescent="0.4">
      <c r="A6726" s="11" t="s">
        <v>26850</v>
      </c>
      <c r="B6726" s="11" t="s">
        <v>26851</v>
      </c>
      <c r="C6726" s="11" t="s">
        <v>26852</v>
      </c>
      <c r="D6726" s="14" t="s">
        <v>26853</v>
      </c>
    </row>
    <row r="6727" spans="1:4" ht="15" customHeight="1" x14ac:dyDescent="0.4">
      <c r="A6727" s="11" t="s">
        <v>26854</v>
      </c>
      <c r="B6727" s="11" t="s">
        <v>26855</v>
      </c>
      <c r="C6727" s="11" t="s">
        <v>26856</v>
      </c>
      <c r="D6727" s="14" t="s">
        <v>26857</v>
      </c>
    </row>
    <row r="6728" spans="1:4" ht="15" customHeight="1" x14ac:dyDescent="0.4">
      <c r="A6728" s="11" t="s">
        <v>26858</v>
      </c>
      <c r="B6728" s="11" t="s">
        <v>26859</v>
      </c>
      <c r="C6728" s="11" t="s">
        <v>26860</v>
      </c>
      <c r="D6728" s="14" t="s">
        <v>26861</v>
      </c>
    </row>
    <row r="6729" spans="1:4" ht="15" customHeight="1" x14ac:dyDescent="0.4">
      <c r="A6729" s="11" t="s">
        <v>26862</v>
      </c>
      <c r="B6729" s="11" t="s">
        <v>26863</v>
      </c>
      <c r="C6729" s="11" t="s">
        <v>26864</v>
      </c>
      <c r="D6729" s="14" t="s">
        <v>26865</v>
      </c>
    </row>
    <row r="6730" spans="1:4" ht="15" customHeight="1" x14ac:dyDescent="0.4">
      <c r="A6730" s="11" t="s">
        <v>26866</v>
      </c>
      <c r="B6730" s="11" t="s">
        <v>26867</v>
      </c>
      <c r="C6730" s="11" t="s">
        <v>26868</v>
      </c>
      <c r="D6730" s="14" t="s">
        <v>26869</v>
      </c>
    </row>
    <row r="6731" spans="1:4" ht="15" customHeight="1" x14ac:dyDescent="0.4">
      <c r="A6731" s="11" t="s">
        <v>26870</v>
      </c>
      <c r="B6731" s="11" t="s">
        <v>26871</v>
      </c>
      <c r="C6731" s="11" t="s">
        <v>26872</v>
      </c>
      <c r="D6731" s="14" t="s">
        <v>26873</v>
      </c>
    </row>
    <row r="6732" spans="1:4" ht="15" customHeight="1" x14ac:dyDescent="0.4">
      <c r="A6732" s="11" t="s">
        <v>26874</v>
      </c>
      <c r="B6732" s="11" t="s">
        <v>26875</v>
      </c>
      <c r="C6732" s="11" t="s">
        <v>26876</v>
      </c>
      <c r="D6732" s="14" t="s">
        <v>26877</v>
      </c>
    </row>
    <row r="6733" spans="1:4" ht="15" customHeight="1" x14ac:dyDescent="0.4">
      <c r="A6733" s="11" t="s">
        <v>26878</v>
      </c>
      <c r="B6733" s="11" t="s">
        <v>26879</v>
      </c>
      <c r="C6733" s="11" t="s">
        <v>26880</v>
      </c>
      <c r="D6733" s="14" t="s">
        <v>26881</v>
      </c>
    </row>
    <row r="6734" spans="1:4" ht="15" customHeight="1" x14ac:dyDescent="0.4">
      <c r="A6734" s="11" t="s">
        <v>26882</v>
      </c>
      <c r="B6734" s="11" t="s">
        <v>26883</v>
      </c>
      <c r="C6734" s="11" t="s">
        <v>26884</v>
      </c>
      <c r="D6734" s="14" t="s">
        <v>26885</v>
      </c>
    </row>
    <row r="6735" spans="1:4" ht="15" customHeight="1" x14ac:dyDescent="0.4">
      <c r="A6735" s="11" t="s">
        <v>26886</v>
      </c>
      <c r="B6735" s="11" t="s">
        <v>26887</v>
      </c>
      <c r="C6735" s="11" t="s">
        <v>26888</v>
      </c>
      <c r="D6735" s="14" t="s">
        <v>26889</v>
      </c>
    </row>
    <row r="6736" spans="1:4" ht="15" customHeight="1" x14ac:dyDescent="0.4">
      <c r="A6736" s="11" t="s">
        <v>26890</v>
      </c>
      <c r="B6736" s="11" t="s">
        <v>26891</v>
      </c>
      <c r="C6736" s="11" t="s">
        <v>26892</v>
      </c>
      <c r="D6736" s="14" t="s">
        <v>26893</v>
      </c>
    </row>
    <row r="6737" spans="1:4" ht="15" customHeight="1" x14ac:dyDescent="0.4">
      <c r="A6737" s="11" t="s">
        <v>26894</v>
      </c>
      <c r="B6737" s="11" t="s">
        <v>26895</v>
      </c>
      <c r="C6737" s="11" t="s">
        <v>26896</v>
      </c>
      <c r="D6737" s="14" t="s">
        <v>26897</v>
      </c>
    </row>
    <row r="6738" spans="1:4" ht="15" customHeight="1" x14ac:dyDescent="0.4">
      <c r="A6738" s="11" t="s">
        <v>26898</v>
      </c>
      <c r="B6738" s="11" t="s">
        <v>26899</v>
      </c>
      <c r="C6738" s="11" t="s">
        <v>26900</v>
      </c>
      <c r="D6738" s="14" t="s">
        <v>26901</v>
      </c>
    </row>
    <row r="6739" spans="1:4" ht="15" customHeight="1" x14ac:dyDescent="0.4">
      <c r="A6739" s="11" t="s">
        <v>26902</v>
      </c>
      <c r="B6739" s="11" t="s">
        <v>26903</v>
      </c>
      <c r="C6739" s="11" t="s">
        <v>26904</v>
      </c>
      <c r="D6739" s="14" t="s">
        <v>26905</v>
      </c>
    </row>
    <row r="6740" spans="1:4" ht="15" customHeight="1" x14ac:dyDescent="0.4">
      <c r="A6740" s="11" t="s">
        <v>26906</v>
      </c>
      <c r="B6740" s="11" t="s">
        <v>26907</v>
      </c>
      <c r="C6740" s="11" t="s">
        <v>26908</v>
      </c>
      <c r="D6740" s="14" t="s">
        <v>26909</v>
      </c>
    </row>
    <row r="6741" spans="1:4" ht="15" customHeight="1" x14ac:dyDescent="0.4">
      <c r="A6741" s="11" t="s">
        <v>26910</v>
      </c>
      <c r="B6741" s="11" t="s">
        <v>26911</v>
      </c>
      <c r="C6741" s="11" t="s">
        <v>26912</v>
      </c>
      <c r="D6741" s="14" t="s">
        <v>26913</v>
      </c>
    </row>
    <row r="6742" spans="1:4" ht="15" customHeight="1" x14ac:dyDescent="0.4">
      <c r="A6742" s="11" t="s">
        <v>26914</v>
      </c>
      <c r="B6742" s="11" t="s">
        <v>26915</v>
      </c>
      <c r="C6742" s="11" t="s">
        <v>26916</v>
      </c>
      <c r="D6742" s="14" t="s">
        <v>26917</v>
      </c>
    </row>
    <row r="6743" spans="1:4" ht="15" customHeight="1" x14ac:dyDescent="0.4">
      <c r="A6743" s="11" t="s">
        <v>26918</v>
      </c>
      <c r="B6743" s="11" t="s">
        <v>26919</v>
      </c>
      <c r="C6743" s="11" t="s">
        <v>26920</v>
      </c>
      <c r="D6743" s="14" t="s">
        <v>26921</v>
      </c>
    </row>
    <row r="6744" spans="1:4" ht="15" customHeight="1" x14ac:dyDescent="0.4">
      <c r="A6744" s="11" t="s">
        <v>26922</v>
      </c>
      <c r="B6744" s="11" t="s">
        <v>26923</v>
      </c>
      <c r="C6744" s="11" t="s">
        <v>26924</v>
      </c>
      <c r="D6744" s="14" t="s">
        <v>26925</v>
      </c>
    </row>
    <row r="6745" spans="1:4" ht="15" customHeight="1" x14ac:dyDescent="0.4">
      <c r="A6745" s="11" t="s">
        <v>26926</v>
      </c>
      <c r="B6745" s="11" t="s">
        <v>26927</v>
      </c>
      <c r="C6745" s="11" t="s">
        <v>26928</v>
      </c>
      <c r="D6745" s="14" t="s">
        <v>26929</v>
      </c>
    </row>
    <row r="6746" spans="1:4" ht="15" customHeight="1" x14ac:dyDescent="0.4">
      <c r="A6746" s="11" t="s">
        <v>26930</v>
      </c>
      <c r="B6746" s="11" t="s">
        <v>26931</v>
      </c>
      <c r="C6746" s="11" t="s">
        <v>26932</v>
      </c>
      <c r="D6746" s="14" t="s">
        <v>26933</v>
      </c>
    </row>
    <row r="6747" spans="1:4" ht="15" customHeight="1" x14ac:dyDescent="0.4">
      <c r="A6747" s="11" t="s">
        <v>26934</v>
      </c>
      <c r="B6747" s="11" t="s">
        <v>26935</v>
      </c>
      <c r="C6747" s="11" t="s">
        <v>26936</v>
      </c>
      <c r="D6747" s="14" t="s">
        <v>26937</v>
      </c>
    </row>
    <row r="6748" spans="1:4" ht="15" customHeight="1" x14ac:dyDescent="0.4">
      <c r="A6748" s="11" t="s">
        <v>26938</v>
      </c>
      <c r="B6748" s="11" t="s">
        <v>26939</v>
      </c>
      <c r="C6748" s="11" t="s">
        <v>26940</v>
      </c>
      <c r="D6748" s="14" t="s">
        <v>26941</v>
      </c>
    </row>
    <row r="6749" spans="1:4" ht="15" customHeight="1" x14ac:dyDescent="0.4">
      <c r="A6749" s="11" t="s">
        <v>26942</v>
      </c>
      <c r="B6749" s="11" t="s">
        <v>26943</v>
      </c>
      <c r="C6749" s="11" t="s">
        <v>26944</v>
      </c>
      <c r="D6749" s="14" t="s">
        <v>26945</v>
      </c>
    </row>
    <row r="6750" spans="1:4" ht="15" customHeight="1" x14ac:dyDescent="0.4">
      <c r="A6750" s="11" t="s">
        <v>26946</v>
      </c>
      <c r="B6750" s="11" t="s">
        <v>26947</v>
      </c>
      <c r="C6750" s="11" t="s">
        <v>26948</v>
      </c>
      <c r="D6750" s="14" t="s">
        <v>26949</v>
      </c>
    </row>
    <row r="6751" spans="1:4" ht="15" customHeight="1" x14ac:dyDescent="0.4">
      <c r="A6751" s="11" t="s">
        <v>26950</v>
      </c>
      <c r="B6751" s="11" t="s">
        <v>26951</v>
      </c>
      <c r="C6751" s="11" t="s">
        <v>26952</v>
      </c>
      <c r="D6751" s="14" t="s">
        <v>26953</v>
      </c>
    </row>
    <row r="6752" spans="1:4" ht="15" customHeight="1" x14ac:dyDescent="0.4">
      <c r="A6752" s="11" t="s">
        <v>26954</v>
      </c>
      <c r="B6752" s="11" t="s">
        <v>26955</v>
      </c>
      <c r="C6752" s="11" t="s">
        <v>26956</v>
      </c>
      <c r="D6752" s="14" t="s">
        <v>26957</v>
      </c>
    </row>
    <row r="6753" spans="1:4" ht="15" customHeight="1" x14ac:dyDescent="0.4">
      <c r="A6753" s="11" t="s">
        <v>26958</v>
      </c>
      <c r="B6753" s="11" t="s">
        <v>26959</v>
      </c>
      <c r="C6753" s="11" t="s">
        <v>26960</v>
      </c>
      <c r="D6753" s="14" t="s">
        <v>26961</v>
      </c>
    </row>
    <row r="6754" spans="1:4" ht="15" customHeight="1" x14ac:dyDescent="0.4">
      <c r="A6754" s="11" t="s">
        <v>26962</v>
      </c>
      <c r="B6754" s="11" t="s">
        <v>26963</v>
      </c>
      <c r="C6754" s="11" t="s">
        <v>26964</v>
      </c>
      <c r="D6754" s="14" t="s">
        <v>26965</v>
      </c>
    </row>
    <row r="6755" spans="1:4" ht="15" customHeight="1" x14ac:dyDescent="0.4">
      <c r="A6755" s="11" t="s">
        <v>26966</v>
      </c>
      <c r="B6755" s="11" t="s">
        <v>26967</v>
      </c>
      <c r="C6755" s="11" t="s">
        <v>26968</v>
      </c>
      <c r="D6755" s="14" t="s">
        <v>26969</v>
      </c>
    </row>
    <row r="6756" spans="1:4" ht="15" customHeight="1" x14ac:dyDescent="0.4">
      <c r="A6756" s="11" t="s">
        <v>26970</v>
      </c>
      <c r="B6756" s="11" t="s">
        <v>26971</v>
      </c>
      <c r="C6756" s="11" t="s">
        <v>26972</v>
      </c>
      <c r="D6756" s="14" t="s">
        <v>26973</v>
      </c>
    </row>
    <row r="6757" spans="1:4" ht="15" customHeight="1" x14ac:dyDescent="0.4">
      <c r="A6757" s="11" t="s">
        <v>26974</v>
      </c>
      <c r="B6757" s="11" t="s">
        <v>26975</v>
      </c>
      <c r="C6757" s="11" t="s">
        <v>26976</v>
      </c>
      <c r="D6757" s="14" t="s">
        <v>26977</v>
      </c>
    </row>
    <row r="6758" spans="1:4" ht="15" customHeight="1" x14ac:dyDescent="0.4">
      <c r="A6758" s="11" t="s">
        <v>26978</v>
      </c>
      <c r="B6758" s="11" t="s">
        <v>26979</v>
      </c>
      <c r="C6758" s="11" t="s">
        <v>26980</v>
      </c>
      <c r="D6758" s="14" t="s">
        <v>26981</v>
      </c>
    </row>
    <row r="6759" spans="1:4" ht="15" customHeight="1" x14ac:dyDescent="0.4">
      <c r="A6759" s="11" t="s">
        <v>26982</v>
      </c>
      <c r="B6759" s="11" t="s">
        <v>26983</v>
      </c>
      <c r="C6759" s="11" t="s">
        <v>26984</v>
      </c>
      <c r="D6759" s="14" t="s">
        <v>26985</v>
      </c>
    </row>
    <row r="6760" spans="1:4" ht="15" customHeight="1" x14ac:dyDescent="0.4">
      <c r="A6760" s="11" t="s">
        <v>26986</v>
      </c>
      <c r="B6760" s="11" t="s">
        <v>26987</v>
      </c>
      <c r="C6760" s="11" t="s">
        <v>26988</v>
      </c>
      <c r="D6760" s="14" t="s">
        <v>26981</v>
      </c>
    </row>
    <row r="6761" spans="1:4" ht="15" customHeight="1" x14ac:dyDescent="0.4">
      <c r="A6761" s="11" t="s">
        <v>26989</v>
      </c>
      <c r="B6761" s="11" t="s">
        <v>26990</v>
      </c>
      <c r="C6761" s="11" t="s">
        <v>26991</v>
      </c>
      <c r="D6761" s="14" t="s">
        <v>26992</v>
      </c>
    </row>
    <row r="6762" spans="1:4" ht="15" customHeight="1" x14ac:dyDescent="0.4">
      <c r="A6762" s="11" t="s">
        <v>26993</v>
      </c>
      <c r="B6762" s="11" t="s">
        <v>26994</v>
      </c>
      <c r="C6762" s="11" t="s">
        <v>26995</v>
      </c>
      <c r="D6762" s="14" t="s">
        <v>26996</v>
      </c>
    </row>
    <row r="6763" spans="1:4" ht="15" customHeight="1" x14ac:dyDescent="0.4">
      <c r="A6763" s="11" t="s">
        <v>26997</v>
      </c>
      <c r="B6763" s="11" t="s">
        <v>26998</v>
      </c>
      <c r="C6763" s="11" t="s">
        <v>26999</v>
      </c>
      <c r="D6763" s="14" t="s">
        <v>27000</v>
      </c>
    </row>
    <row r="6764" spans="1:4" ht="15" customHeight="1" x14ac:dyDescent="0.4">
      <c r="A6764" s="11" t="s">
        <v>27001</v>
      </c>
      <c r="B6764" s="11" t="s">
        <v>27002</v>
      </c>
      <c r="C6764" s="11" t="s">
        <v>27003</v>
      </c>
      <c r="D6764" s="14" t="s">
        <v>27004</v>
      </c>
    </row>
    <row r="6765" spans="1:4" ht="15" customHeight="1" x14ac:dyDescent="0.4">
      <c r="A6765" s="11" t="s">
        <v>27005</v>
      </c>
      <c r="B6765" s="11" t="s">
        <v>27006</v>
      </c>
      <c r="C6765" s="11" t="s">
        <v>27007</v>
      </c>
      <c r="D6765" s="14" t="s">
        <v>27008</v>
      </c>
    </row>
    <row r="6766" spans="1:4" ht="15" customHeight="1" x14ac:dyDescent="0.4">
      <c r="A6766" s="11" t="s">
        <v>27009</v>
      </c>
      <c r="B6766" s="11" t="s">
        <v>27010</v>
      </c>
      <c r="C6766" s="11" t="s">
        <v>27011</v>
      </c>
      <c r="D6766" s="14" t="s">
        <v>27012</v>
      </c>
    </row>
    <row r="6767" spans="1:4" ht="15" customHeight="1" x14ac:dyDescent="0.4">
      <c r="A6767" s="11" t="s">
        <v>27013</v>
      </c>
      <c r="B6767" s="11" t="s">
        <v>27014</v>
      </c>
      <c r="C6767" s="11" t="s">
        <v>27015</v>
      </c>
      <c r="D6767" s="14" t="s">
        <v>27016</v>
      </c>
    </row>
    <row r="6768" spans="1:4" ht="15" customHeight="1" x14ac:dyDescent="0.4">
      <c r="A6768" s="11" t="s">
        <v>27017</v>
      </c>
      <c r="B6768" s="11" t="s">
        <v>27018</v>
      </c>
      <c r="C6768" s="11" t="s">
        <v>27019</v>
      </c>
      <c r="D6768" s="14" t="s">
        <v>27020</v>
      </c>
    </row>
    <row r="6769" spans="1:4" ht="15" customHeight="1" x14ac:dyDescent="0.4">
      <c r="A6769" s="11" t="s">
        <v>27021</v>
      </c>
      <c r="B6769" s="11" t="s">
        <v>27022</v>
      </c>
      <c r="C6769" s="11" t="s">
        <v>27023</v>
      </c>
      <c r="D6769" s="14" t="s">
        <v>27024</v>
      </c>
    </row>
    <row r="6770" spans="1:4" ht="15" customHeight="1" x14ac:dyDescent="0.4">
      <c r="A6770" s="11" t="s">
        <v>27025</v>
      </c>
      <c r="B6770" s="11" t="s">
        <v>27026</v>
      </c>
      <c r="C6770" s="11" t="s">
        <v>27027</v>
      </c>
      <c r="D6770" s="14" t="s">
        <v>27028</v>
      </c>
    </row>
    <row r="6771" spans="1:4" ht="15" customHeight="1" x14ac:dyDescent="0.4">
      <c r="A6771" s="11" t="s">
        <v>27029</v>
      </c>
      <c r="B6771" s="11" t="s">
        <v>27030</v>
      </c>
      <c r="C6771" s="11" t="s">
        <v>27031</v>
      </c>
      <c r="D6771" s="14" t="s">
        <v>27032</v>
      </c>
    </row>
    <row r="6772" spans="1:4" ht="15" customHeight="1" x14ac:dyDescent="0.4">
      <c r="A6772" s="11" t="s">
        <v>27033</v>
      </c>
      <c r="B6772" s="11" t="s">
        <v>27034</v>
      </c>
      <c r="C6772" s="11" t="s">
        <v>27035</v>
      </c>
      <c r="D6772" s="14" t="s">
        <v>27036</v>
      </c>
    </row>
    <row r="6773" spans="1:4" ht="15" customHeight="1" x14ac:dyDescent="0.4">
      <c r="A6773" s="11" t="s">
        <v>27037</v>
      </c>
      <c r="B6773" s="11" t="s">
        <v>27038</v>
      </c>
      <c r="C6773" s="11" t="s">
        <v>27039</v>
      </c>
      <c r="D6773" s="14" t="s">
        <v>27040</v>
      </c>
    </row>
    <row r="6774" spans="1:4" ht="15" customHeight="1" x14ac:dyDescent="0.4">
      <c r="A6774" s="11" t="s">
        <v>27041</v>
      </c>
      <c r="B6774" s="11" t="s">
        <v>27042</v>
      </c>
      <c r="C6774" s="11" t="s">
        <v>27043</v>
      </c>
      <c r="D6774" s="14" t="s">
        <v>27044</v>
      </c>
    </row>
    <row r="6775" spans="1:4" ht="15" customHeight="1" x14ac:dyDescent="0.4">
      <c r="A6775" s="11" t="s">
        <v>27045</v>
      </c>
      <c r="B6775" s="11" t="s">
        <v>27046</v>
      </c>
      <c r="C6775" s="11" t="s">
        <v>27047</v>
      </c>
      <c r="D6775" s="14" t="s">
        <v>27048</v>
      </c>
    </row>
    <row r="6776" spans="1:4" ht="15" customHeight="1" x14ac:dyDescent="0.4">
      <c r="A6776" s="11" t="s">
        <v>27049</v>
      </c>
      <c r="B6776" s="11" t="s">
        <v>27050</v>
      </c>
      <c r="C6776" s="11" t="s">
        <v>27051</v>
      </c>
      <c r="D6776" s="14" t="s">
        <v>27052</v>
      </c>
    </row>
    <row r="6777" spans="1:4" ht="15" customHeight="1" x14ac:dyDescent="0.4">
      <c r="A6777" s="11" t="s">
        <v>27053</v>
      </c>
      <c r="B6777" s="11" t="s">
        <v>27054</v>
      </c>
      <c r="C6777" s="11" t="s">
        <v>27055</v>
      </c>
      <c r="D6777" s="14" t="s">
        <v>27056</v>
      </c>
    </row>
    <row r="6778" spans="1:4" ht="15" customHeight="1" x14ac:dyDescent="0.4">
      <c r="A6778" s="11" t="s">
        <v>27057</v>
      </c>
      <c r="B6778" s="11" t="s">
        <v>27058</v>
      </c>
      <c r="C6778" s="11" t="s">
        <v>27059</v>
      </c>
      <c r="D6778" s="14" t="s">
        <v>27060</v>
      </c>
    </row>
    <row r="6779" spans="1:4" ht="15" customHeight="1" x14ac:dyDescent="0.4">
      <c r="A6779" s="11" t="s">
        <v>27061</v>
      </c>
      <c r="B6779" s="11" t="s">
        <v>27062</v>
      </c>
      <c r="C6779" s="11" t="s">
        <v>27063</v>
      </c>
      <c r="D6779" s="14" t="s">
        <v>27064</v>
      </c>
    </row>
    <row r="6780" spans="1:4" ht="15" customHeight="1" x14ac:dyDescent="0.4">
      <c r="A6780" s="11" t="s">
        <v>27065</v>
      </c>
      <c r="B6780" s="11" t="s">
        <v>27066</v>
      </c>
      <c r="C6780" s="11" t="s">
        <v>27067</v>
      </c>
      <c r="D6780" s="14" t="s">
        <v>27068</v>
      </c>
    </row>
    <row r="6781" spans="1:4" ht="15" customHeight="1" x14ac:dyDescent="0.4">
      <c r="A6781" s="11" t="s">
        <v>27069</v>
      </c>
      <c r="B6781" s="11" t="s">
        <v>27070</v>
      </c>
      <c r="C6781" s="11" t="s">
        <v>27071</v>
      </c>
      <c r="D6781" s="14" t="s">
        <v>27072</v>
      </c>
    </row>
    <row r="6782" spans="1:4" ht="15" customHeight="1" x14ac:dyDescent="0.4">
      <c r="A6782" s="11" t="s">
        <v>27073</v>
      </c>
      <c r="B6782" s="11" t="s">
        <v>27074</v>
      </c>
      <c r="C6782" s="11" t="s">
        <v>27075</v>
      </c>
      <c r="D6782" s="14" t="s">
        <v>27076</v>
      </c>
    </row>
    <row r="6783" spans="1:4" ht="15" customHeight="1" x14ac:dyDescent="0.4">
      <c r="A6783" s="11" t="s">
        <v>27077</v>
      </c>
      <c r="B6783" s="11" t="s">
        <v>27078</v>
      </c>
      <c r="C6783" s="11" t="s">
        <v>27079</v>
      </c>
      <c r="D6783" s="14" t="s">
        <v>27080</v>
      </c>
    </row>
    <row r="6784" spans="1:4" ht="15" customHeight="1" x14ac:dyDescent="0.4">
      <c r="A6784" s="11" t="s">
        <v>27081</v>
      </c>
      <c r="B6784" s="11" t="s">
        <v>27082</v>
      </c>
      <c r="C6784" s="11" t="s">
        <v>27083</v>
      </c>
      <c r="D6784" s="14" t="s">
        <v>27084</v>
      </c>
    </row>
    <row r="6785" spans="1:4" ht="15" customHeight="1" x14ac:dyDescent="0.4">
      <c r="A6785" s="11" t="s">
        <v>27085</v>
      </c>
      <c r="B6785" s="11" t="s">
        <v>27086</v>
      </c>
      <c r="C6785" s="11" t="s">
        <v>27087</v>
      </c>
      <c r="D6785" s="14" t="s">
        <v>27088</v>
      </c>
    </row>
    <row r="6786" spans="1:4" ht="15" customHeight="1" x14ac:dyDescent="0.4">
      <c r="A6786" s="11" t="s">
        <v>27089</v>
      </c>
      <c r="B6786" s="11" t="s">
        <v>27090</v>
      </c>
      <c r="C6786" s="11" t="s">
        <v>27091</v>
      </c>
      <c r="D6786" s="14" t="s">
        <v>27092</v>
      </c>
    </row>
    <row r="6787" spans="1:4" ht="15" customHeight="1" x14ac:dyDescent="0.4">
      <c r="A6787" s="11" t="s">
        <v>27093</v>
      </c>
      <c r="B6787" s="11" t="s">
        <v>27094</v>
      </c>
      <c r="C6787" s="11" t="s">
        <v>27095</v>
      </c>
      <c r="D6787" s="14" t="s">
        <v>27096</v>
      </c>
    </row>
    <row r="6788" spans="1:4" ht="15" customHeight="1" x14ac:dyDescent="0.4">
      <c r="A6788" s="11" t="s">
        <v>27097</v>
      </c>
      <c r="B6788" s="11" t="s">
        <v>27098</v>
      </c>
      <c r="C6788" s="11" t="s">
        <v>27099</v>
      </c>
      <c r="D6788" s="14" t="s">
        <v>27100</v>
      </c>
    </row>
    <row r="6789" spans="1:4" ht="15" customHeight="1" x14ac:dyDescent="0.4">
      <c r="A6789" s="11" t="s">
        <v>27101</v>
      </c>
      <c r="B6789" s="11" t="s">
        <v>27102</v>
      </c>
      <c r="C6789" s="11" t="s">
        <v>27103</v>
      </c>
      <c r="D6789" s="14" t="s">
        <v>27104</v>
      </c>
    </row>
    <row r="6790" spans="1:4" ht="15" customHeight="1" x14ac:dyDescent="0.4">
      <c r="A6790" s="11" t="s">
        <v>27105</v>
      </c>
      <c r="B6790" s="11" t="s">
        <v>27106</v>
      </c>
      <c r="C6790" s="11" t="s">
        <v>27107</v>
      </c>
      <c r="D6790" s="14" t="s">
        <v>27108</v>
      </c>
    </row>
    <row r="6791" spans="1:4" ht="15" customHeight="1" x14ac:dyDescent="0.4">
      <c r="A6791" s="11" t="s">
        <v>27109</v>
      </c>
      <c r="B6791" s="11" t="s">
        <v>27110</v>
      </c>
      <c r="C6791" s="11" t="s">
        <v>27111</v>
      </c>
      <c r="D6791" s="14" t="s">
        <v>27112</v>
      </c>
    </row>
    <row r="6792" spans="1:4" ht="15" customHeight="1" x14ac:dyDescent="0.4">
      <c r="A6792" s="11" t="s">
        <v>27113</v>
      </c>
      <c r="B6792" s="11" t="s">
        <v>27114</v>
      </c>
      <c r="C6792" s="11" t="s">
        <v>27115</v>
      </c>
      <c r="D6792" s="14" t="s">
        <v>27116</v>
      </c>
    </row>
    <row r="6793" spans="1:4" ht="15" customHeight="1" x14ac:dyDescent="0.4">
      <c r="A6793" s="11" t="s">
        <v>27117</v>
      </c>
      <c r="B6793" s="11" t="s">
        <v>27118</v>
      </c>
      <c r="C6793" s="11" t="s">
        <v>27119</v>
      </c>
      <c r="D6793" s="14" t="s">
        <v>27120</v>
      </c>
    </row>
    <row r="6794" spans="1:4" ht="15" customHeight="1" x14ac:dyDescent="0.4">
      <c r="A6794" s="11" t="s">
        <v>27121</v>
      </c>
      <c r="B6794" s="11" t="s">
        <v>27122</v>
      </c>
      <c r="C6794" s="11" t="s">
        <v>27123</v>
      </c>
      <c r="D6794" s="14" t="s">
        <v>27124</v>
      </c>
    </row>
    <row r="6795" spans="1:4" ht="15" customHeight="1" x14ac:dyDescent="0.4">
      <c r="A6795" s="11" t="s">
        <v>27125</v>
      </c>
      <c r="B6795" s="11" t="s">
        <v>27126</v>
      </c>
      <c r="C6795" s="11" t="s">
        <v>27127</v>
      </c>
      <c r="D6795" s="14" t="s">
        <v>27128</v>
      </c>
    </row>
    <row r="6796" spans="1:4" ht="15" customHeight="1" x14ac:dyDescent="0.4">
      <c r="A6796" s="11" t="s">
        <v>27129</v>
      </c>
      <c r="B6796" s="11" t="s">
        <v>27130</v>
      </c>
      <c r="C6796" s="11" t="s">
        <v>27131</v>
      </c>
      <c r="D6796" s="14" t="s">
        <v>27132</v>
      </c>
    </row>
    <row r="6797" spans="1:4" ht="15" customHeight="1" x14ac:dyDescent="0.4">
      <c r="A6797" s="11" t="s">
        <v>27133</v>
      </c>
      <c r="B6797" s="11" t="s">
        <v>27134</v>
      </c>
      <c r="C6797" s="11" t="s">
        <v>27135</v>
      </c>
      <c r="D6797" s="14" t="s">
        <v>27136</v>
      </c>
    </row>
    <row r="6798" spans="1:4" ht="15" customHeight="1" x14ac:dyDescent="0.4">
      <c r="A6798" s="11" t="s">
        <v>27137</v>
      </c>
      <c r="B6798" s="11" t="s">
        <v>27138</v>
      </c>
      <c r="C6798" s="11" t="s">
        <v>27139</v>
      </c>
      <c r="D6798" s="14" t="s">
        <v>27140</v>
      </c>
    </row>
    <row r="6799" spans="1:4" ht="15" customHeight="1" x14ac:dyDescent="0.4">
      <c r="A6799" s="11" t="s">
        <v>27141</v>
      </c>
      <c r="B6799" s="11" t="s">
        <v>27142</v>
      </c>
      <c r="C6799" s="11" t="s">
        <v>27143</v>
      </c>
      <c r="D6799" s="14" t="s">
        <v>27144</v>
      </c>
    </row>
    <row r="6800" spans="1:4" ht="15" customHeight="1" x14ac:dyDescent="0.4">
      <c r="A6800" s="11" t="s">
        <v>27145</v>
      </c>
      <c r="B6800" s="11" t="s">
        <v>27146</v>
      </c>
      <c r="C6800" s="11" t="s">
        <v>27147</v>
      </c>
      <c r="D6800" s="14" t="s">
        <v>27148</v>
      </c>
    </row>
    <row r="6801" spans="1:4" ht="15" customHeight="1" x14ac:dyDescent="0.4">
      <c r="A6801" s="11" t="s">
        <v>27149</v>
      </c>
      <c r="B6801" s="11" t="s">
        <v>27150</v>
      </c>
      <c r="C6801" s="11" t="s">
        <v>27151</v>
      </c>
      <c r="D6801" s="14" t="s">
        <v>27152</v>
      </c>
    </row>
    <row r="6802" spans="1:4" ht="15" customHeight="1" x14ac:dyDescent="0.4">
      <c r="A6802" s="11" t="s">
        <v>27153</v>
      </c>
      <c r="B6802" s="11" t="s">
        <v>27154</v>
      </c>
      <c r="C6802" s="11" t="s">
        <v>27155</v>
      </c>
      <c r="D6802" s="14" t="s">
        <v>27156</v>
      </c>
    </row>
    <row r="6803" spans="1:4" ht="15" customHeight="1" x14ac:dyDescent="0.4">
      <c r="A6803" s="11" t="s">
        <v>27157</v>
      </c>
      <c r="B6803" s="11" t="s">
        <v>27158</v>
      </c>
      <c r="C6803" s="11" t="s">
        <v>27159</v>
      </c>
      <c r="D6803" s="14" t="s">
        <v>27160</v>
      </c>
    </row>
    <row r="6804" spans="1:4" ht="15" customHeight="1" x14ac:dyDescent="0.4">
      <c r="A6804" s="11" t="s">
        <v>27161</v>
      </c>
      <c r="B6804" s="11" t="s">
        <v>27162</v>
      </c>
      <c r="C6804" s="11" t="s">
        <v>27163</v>
      </c>
      <c r="D6804" s="14" t="s">
        <v>27164</v>
      </c>
    </row>
    <row r="6805" spans="1:4" ht="15" customHeight="1" x14ac:dyDescent="0.4">
      <c r="A6805" s="11" t="s">
        <v>27165</v>
      </c>
      <c r="B6805" s="11" t="s">
        <v>27166</v>
      </c>
      <c r="C6805" s="11" t="s">
        <v>27167</v>
      </c>
      <c r="D6805" s="14" t="s">
        <v>27168</v>
      </c>
    </row>
    <row r="6806" spans="1:4" ht="15" customHeight="1" x14ac:dyDescent="0.4">
      <c r="A6806" s="11" t="s">
        <v>27169</v>
      </c>
      <c r="B6806" s="11" t="s">
        <v>27170</v>
      </c>
      <c r="C6806" s="11" t="s">
        <v>27171</v>
      </c>
      <c r="D6806" s="14" t="s">
        <v>27172</v>
      </c>
    </row>
    <row r="6807" spans="1:4" ht="15" customHeight="1" x14ac:dyDescent="0.4">
      <c r="A6807" s="11" t="s">
        <v>27173</v>
      </c>
      <c r="B6807" s="11" t="s">
        <v>27174</v>
      </c>
      <c r="C6807" s="11" t="s">
        <v>27175</v>
      </c>
      <c r="D6807" s="14" t="s">
        <v>27176</v>
      </c>
    </row>
    <row r="6808" spans="1:4" ht="15" customHeight="1" x14ac:dyDescent="0.4">
      <c r="A6808" s="11" t="s">
        <v>27177</v>
      </c>
      <c r="B6808" s="11" t="s">
        <v>27178</v>
      </c>
      <c r="C6808" s="11" t="s">
        <v>27179</v>
      </c>
      <c r="D6808" s="14" t="s">
        <v>27180</v>
      </c>
    </row>
    <row r="6809" spans="1:4" ht="15" customHeight="1" x14ac:dyDescent="0.4">
      <c r="A6809" s="11" t="s">
        <v>27181</v>
      </c>
      <c r="B6809" s="11" t="s">
        <v>27182</v>
      </c>
      <c r="C6809" s="11" t="s">
        <v>27183</v>
      </c>
      <c r="D6809" s="14" t="s">
        <v>27184</v>
      </c>
    </row>
    <row r="6810" spans="1:4" ht="15" customHeight="1" x14ac:dyDescent="0.4">
      <c r="A6810" s="11" t="s">
        <v>27185</v>
      </c>
      <c r="B6810" s="11" t="s">
        <v>27186</v>
      </c>
      <c r="C6810" s="11" t="s">
        <v>27187</v>
      </c>
      <c r="D6810" s="14" t="s">
        <v>27188</v>
      </c>
    </row>
    <row r="6811" spans="1:4" ht="15" customHeight="1" x14ac:dyDescent="0.4">
      <c r="A6811" s="11" t="s">
        <v>27189</v>
      </c>
      <c r="B6811" s="11" t="s">
        <v>27190</v>
      </c>
      <c r="C6811" s="11" t="s">
        <v>27191</v>
      </c>
      <c r="D6811" s="14" t="s">
        <v>27192</v>
      </c>
    </row>
    <row r="6812" spans="1:4" ht="15" customHeight="1" x14ac:dyDescent="0.4">
      <c r="A6812" s="11" t="s">
        <v>27193</v>
      </c>
      <c r="B6812" s="11" t="s">
        <v>27194</v>
      </c>
      <c r="C6812" s="11" t="s">
        <v>27195</v>
      </c>
      <c r="D6812" s="14" t="s">
        <v>27196</v>
      </c>
    </row>
    <row r="6813" spans="1:4" ht="15" customHeight="1" x14ac:dyDescent="0.4">
      <c r="A6813" s="11" t="s">
        <v>27197</v>
      </c>
      <c r="B6813" s="11" t="s">
        <v>27198</v>
      </c>
      <c r="C6813" s="11" t="s">
        <v>27199</v>
      </c>
      <c r="D6813" s="14" t="s">
        <v>27200</v>
      </c>
    </row>
    <row r="6814" spans="1:4" ht="15" customHeight="1" x14ac:dyDescent="0.4">
      <c r="A6814" s="11" t="s">
        <v>27201</v>
      </c>
      <c r="B6814" s="11" t="s">
        <v>27202</v>
      </c>
      <c r="C6814" s="11" t="s">
        <v>27203</v>
      </c>
      <c r="D6814" s="14" t="s">
        <v>27204</v>
      </c>
    </row>
    <row r="6815" spans="1:4" ht="15" customHeight="1" x14ac:dyDescent="0.4">
      <c r="A6815" s="11" t="s">
        <v>27205</v>
      </c>
      <c r="B6815" s="11" t="s">
        <v>27206</v>
      </c>
      <c r="C6815" s="11" t="s">
        <v>27207</v>
      </c>
      <c r="D6815" s="14" t="s">
        <v>27208</v>
      </c>
    </row>
    <row r="6816" spans="1:4" ht="15" customHeight="1" x14ac:dyDescent="0.4">
      <c r="A6816" s="11" t="s">
        <v>27209</v>
      </c>
      <c r="B6816" s="11" t="s">
        <v>27210</v>
      </c>
      <c r="C6816" s="11" t="s">
        <v>27211</v>
      </c>
      <c r="D6816" s="14" t="s">
        <v>27212</v>
      </c>
    </row>
    <row r="6817" spans="1:4" ht="15" customHeight="1" x14ac:dyDescent="0.4">
      <c r="A6817" s="11" t="s">
        <v>27213</v>
      </c>
      <c r="B6817" s="11" t="s">
        <v>27214</v>
      </c>
      <c r="C6817" s="11" t="s">
        <v>27215</v>
      </c>
      <c r="D6817" s="14" t="s">
        <v>27216</v>
      </c>
    </row>
    <row r="6818" spans="1:4" ht="15" customHeight="1" x14ac:dyDescent="0.4">
      <c r="A6818" s="11" t="s">
        <v>27217</v>
      </c>
      <c r="B6818" s="11" t="s">
        <v>27218</v>
      </c>
      <c r="C6818" s="11" t="s">
        <v>27219</v>
      </c>
      <c r="D6818" s="14" t="s">
        <v>27220</v>
      </c>
    </row>
    <row r="6819" spans="1:4" ht="15" customHeight="1" x14ac:dyDescent="0.4">
      <c r="A6819" s="11" t="s">
        <v>27221</v>
      </c>
      <c r="B6819" s="11" t="s">
        <v>27222</v>
      </c>
      <c r="C6819" s="11" t="s">
        <v>27223</v>
      </c>
      <c r="D6819" s="14" t="s">
        <v>27224</v>
      </c>
    </row>
    <row r="6820" spans="1:4" ht="15" customHeight="1" x14ac:dyDescent="0.4">
      <c r="A6820" s="11" t="s">
        <v>27225</v>
      </c>
      <c r="B6820" s="11" t="s">
        <v>27226</v>
      </c>
      <c r="C6820" s="11" t="s">
        <v>27227</v>
      </c>
      <c r="D6820" s="14" t="s">
        <v>27228</v>
      </c>
    </row>
    <row r="6821" spans="1:4" ht="15" customHeight="1" x14ac:dyDescent="0.4">
      <c r="A6821" s="11" t="s">
        <v>27229</v>
      </c>
      <c r="B6821" s="11" t="s">
        <v>27230</v>
      </c>
      <c r="C6821" s="11" t="s">
        <v>27231</v>
      </c>
      <c r="D6821" s="14" t="s">
        <v>27232</v>
      </c>
    </row>
    <row r="6822" spans="1:4" ht="15" customHeight="1" x14ac:dyDescent="0.4">
      <c r="A6822" s="11" t="s">
        <v>27233</v>
      </c>
      <c r="B6822" s="11" t="s">
        <v>27234</v>
      </c>
      <c r="C6822" s="11" t="s">
        <v>27235</v>
      </c>
      <c r="D6822" s="14" t="s">
        <v>27236</v>
      </c>
    </row>
    <row r="6823" spans="1:4" ht="15" customHeight="1" x14ac:dyDescent="0.4">
      <c r="A6823" s="11" t="s">
        <v>27237</v>
      </c>
      <c r="B6823" s="11" t="s">
        <v>27238</v>
      </c>
      <c r="C6823" s="11" t="s">
        <v>27239</v>
      </c>
      <c r="D6823" s="14" t="s">
        <v>27240</v>
      </c>
    </row>
    <row r="6824" spans="1:4" ht="15" customHeight="1" x14ac:dyDescent="0.4">
      <c r="A6824" s="11" t="s">
        <v>27241</v>
      </c>
      <c r="B6824" s="11" t="s">
        <v>27242</v>
      </c>
      <c r="C6824" s="11" t="s">
        <v>27243</v>
      </c>
      <c r="D6824" s="14" t="s">
        <v>27244</v>
      </c>
    </row>
    <row r="6825" spans="1:4" ht="15" customHeight="1" x14ac:dyDescent="0.4">
      <c r="A6825" s="11" t="s">
        <v>27245</v>
      </c>
      <c r="B6825" s="11" t="s">
        <v>27246</v>
      </c>
      <c r="C6825" s="11" t="s">
        <v>27247</v>
      </c>
      <c r="D6825" s="14" t="s">
        <v>27248</v>
      </c>
    </row>
    <row r="6826" spans="1:4" ht="15" customHeight="1" x14ac:dyDescent="0.4">
      <c r="A6826" s="11" t="s">
        <v>27249</v>
      </c>
      <c r="B6826" s="11" t="s">
        <v>27250</v>
      </c>
      <c r="C6826" s="11" t="s">
        <v>27251</v>
      </c>
      <c r="D6826" s="14" t="s">
        <v>27252</v>
      </c>
    </row>
    <row r="6827" spans="1:4" ht="15" customHeight="1" x14ac:dyDescent="0.4">
      <c r="A6827" s="11" t="s">
        <v>27253</v>
      </c>
      <c r="B6827" s="11" t="s">
        <v>27254</v>
      </c>
      <c r="C6827" s="11" t="s">
        <v>27255</v>
      </c>
      <c r="D6827" s="14" t="s">
        <v>27256</v>
      </c>
    </row>
    <row r="6828" spans="1:4" ht="15" customHeight="1" x14ac:dyDescent="0.4">
      <c r="A6828" s="11" t="s">
        <v>27257</v>
      </c>
      <c r="B6828" s="11" t="s">
        <v>27258</v>
      </c>
      <c r="C6828" s="11" t="s">
        <v>27259</v>
      </c>
      <c r="D6828" s="14" t="s">
        <v>27260</v>
      </c>
    </row>
    <row r="6829" spans="1:4" ht="15" customHeight="1" x14ac:dyDescent="0.4">
      <c r="A6829" s="11" t="s">
        <v>27261</v>
      </c>
      <c r="B6829" s="11" t="s">
        <v>27262</v>
      </c>
      <c r="C6829" s="11" t="s">
        <v>27263</v>
      </c>
      <c r="D6829" s="14" t="s">
        <v>27264</v>
      </c>
    </row>
    <row r="6830" spans="1:4" ht="15" customHeight="1" x14ac:dyDescent="0.4">
      <c r="A6830" s="11" t="s">
        <v>27265</v>
      </c>
      <c r="B6830" s="11" t="s">
        <v>27266</v>
      </c>
      <c r="C6830" s="11" t="s">
        <v>27267</v>
      </c>
      <c r="D6830" s="14" t="s">
        <v>27268</v>
      </c>
    </row>
    <row r="6831" spans="1:4" ht="15" customHeight="1" x14ac:dyDescent="0.4">
      <c r="A6831" s="11" t="s">
        <v>27269</v>
      </c>
      <c r="B6831" s="11" t="s">
        <v>27270</v>
      </c>
      <c r="C6831" s="11" t="s">
        <v>27271</v>
      </c>
      <c r="D6831" s="14" t="s">
        <v>27268</v>
      </c>
    </row>
    <row r="6832" spans="1:4" ht="15" customHeight="1" x14ac:dyDescent="0.4">
      <c r="A6832" s="11" t="s">
        <v>27272</v>
      </c>
      <c r="B6832" s="11" t="s">
        <v>27273</v>
      </c>
      <c r="C6832" s="11" t="s">
        <v>27274</v>
      </c>
      <c r="D6832" s="14" t="s">
        <v>27275</v>
      </c>
    </row>
    <row r="6833" spans="1:4" ht="15" customHeight="1" x14ac:dyDescent="0.4">
      <c r="A6833" s="11" t="s">
        <v>27276</v>
      </c>
      <c r="B6833" s="11" t="s">
        <v>27277</v>
      </c>
      <c r="C6833" s="11" t="s">
        <v>27278</v>
      </c>
      <c r="D6833" s="14" t="s">
        <v>27279</v>
      </c>
    </row>
    <row r="6834" spans="1:4" ht="15" customHeight="1" x14ac:dyDescent="0.4">
      <c r="A6834" s="11" t="s">
        <v>27280</v>
      </c>
      <c r="B6834" s="11" t="s">
        <v>27281</v>
      </c>
      <c r="C6834" s="11" t="s">
        <v>27282</v>
      </c>
      <c r="D6834" s="14" t="s">
        <v>27283</v>
      </c>
    </row>
    <row r="6835" spans="1:4" ht="15" customHeight="1" x14ac:dyDescent="0.4">
      <c r="A6835" s="11" t="s">
        <v>27284</v>
      </c>
      <c r="B6835" s="11" t="s">
        <v>27285</v>
      </c>
      <c r="C6835" s="11" t="s">
        <v>27286</v>
      </c>
      <c r="D6835" s="14" t="s">
        <v>27283</v>
      </c>
    </row>
    <row r="6836" spans="1:4" ht="15" customHeight="1" x14ac:dyDescent="0.4">
      <c r="A6836" s="11" t="s">
        <v>27287</v>
      </c>
      <c r="B6836" s="11" t="s">
        <v>27288</v>
      </c>
      <c r="C6836" s="11" t="s">
        <v>27289</v>
      </c>
      <c r="D6836" s="14" t="s">
        <v>27290</v>
      </c>
    </row>
    <row r="6837" spans="1:4" ht="15" customHeight="1" x14ac:dyDescent="0.4">
      <c r="A6837" s="11" t="s">
        <v>27291</v>
      </c>
      <c r="B6837" s="11" t="s">
        <v>27292</v>
      </c>
      <c r="C6837" s="11" t="s">
        <v>27293</v>
      </c>
      <c r="D6837" s="14" t="s">
        <v>27294</v>
      </c>
    </row>
    <row r="6838" spans="1:4" ht="15" customHeight="1" x14ac:dyDescent="0.4">
      <c r="A6838" s="11" t="s">
        <v>27295</v>
      </c>
      <c r="B6838" s="11" t="s">
        <v>27296</v>
      </c>
      <c r="C6838" s="11" t="s">
        <v>27297</v>
      </c>
      <c r="D6838" s="14" t="s">
        <v>27298</v>
      </c>
    </row>
    <row r="6839" spans="1:4" ht="15" customHeight="1" x14ac:dyDescent="0.4">
      <c r="A6839" s="11" t="s">
        <v>27299</v>
      </c>
      <c r="B6839" s="11" t="s">
        <v>27300</v>
      </c>
      <c r="C6839" s="11" t="s">
        <v>27301</v>
      </c>
      <c r="D6839" s="14" t="s">
        <v>27302</v>
      </c>
    </row>
    <row r="6840" spans="1:4" ht="15" customHeight="1" x14ac:dyDescent="0.4">
      <c r="A6840" s="11" t="s">
        <v>27303</v>
      </c>
      <c r="B6840" s="11" t="s">
        <v>27304</v>
      </c>
      <c r="C6840" s="11" t="s">
        <v>27305</v>
      </c>
      <c r="D6840" s="14" t="s">
        <v>27306</v>
      </c>
    </row>
    <row r="6841" spans="1:4" ht="15" customHeight="1" x14ac:dyDescent="0.4">
      <c r="A6841" s="11" t="s">
        <v>27307</v>
      </c>
      <c r="B6841" s="11" t="s">
        <v>27308</v>
      </c>
      <c r="C6841" s="11" t="s">
        <v>27309</v>
      </c>
      <c r="D6841" s="14" t="s">
        <v>27310</v>
      </c>
    </row>
    <row r="6842" spans="1:4" ht="15" customHeight="1" x14ac:dyDescent="0.4">
      <c r="A6842" s="11" t="s">
        <v>27311</v>
      </c>
      <c r="B6842" s="11" t="s">
        <v>27312</v>
      </c>
      <c r="C6842" s="11" t="s">
        <v>27313</v>
      </c>
      <c r="D6842" s="14" t="s">
        <v>27314</v>
      </c>
    </row>
    <row r="6843" spans="1:4" ht="15" customHeight="1" x14ac:dyDescent="0.4">
      <c r="A6843" s="11" t="s">
        <v>27315</v>
      </c>
      <c r="B6843" s="11" t="s">
        <v>27316</v>
      </c>
      <c r="C6843" s="11" t="s">
        <v>27317</v>
      </c>
      <c r="D6843" s="14" t="s">
        <v>27318</v>
      </c>
    </row>
    <row r="6844" spans="1:4" ht="15" customHeight="1" x14ac:dyDescent="0.4">
      <c r="A6844" s="11" t="s">
        <v>27319</v>
      </c>
      <c r="B6844" s="11" t="s">
        <v>27320</v>
      </c>
      <c r="C6844" s="11" t="s">
        <v>27321</v>
      </c>
      <c r="D6844" s="14" t="s">
        <v>27322</v>
      </c>
    </row>
    <row r="6845" spans="1:4" ht="15" customHeight="1" x14ac:dyDescent="0.4">
      <c r="A6845" s="11" t="s">
        <v>27323</v>
      </c>
      <c r="B6845" s="11" t="s">
        <v>27324</v>
      </c>
      <c r="C6845" s="11" t="s">
        <v>27325</v>
      </c>
      <c r="D6845" s="14" t="s">
        <v>27326</v>
      </c>
    </row>
    <row r="6846" spans="1:4" ht="15" customHeight="1" x14ac:dyDescent="0.4">
      <c r="A6846" s="11" t="s">
        <v>27327</v>
      </c>
      <c r="B6846" s="11" t="s">
        <v>27328</v>
      </c>
      <c r="C6846" s="11" t="s">
        <v>27329</v>
      </c>
      <c r="D6846" s="14" t="s">
        <v>27330</v>
      </c>
    </row>
    <row r="6847" spans="1:4" ht="15" customHeight="1" x14ac:dyDescent="0.4">
      <c r="A6847" s="11" t="s">
        <v>27331</v>
      </c>
      <c r="B6847" s="11" t="s">
        <v>27332</v>
      </c>
      <c r="C6847" s="11" t="s">
        <v>27333</v>
      </c>
      <c r="D6847" s="14" t="s">
        <v>27334</v>
      </c>
    </row>
    <row r="6848" spans="1:4" ht="15" customHeight="1" x14ac:dyDescent="0.4">
      <c r="A6848" s="11" t="s">
        <v>27335</v>
      </c>
      <c r="B6848" s="11" t="s">
        <v>27336</v>
      </c>
      <c r="C6848" s="11" t="s">
        <v>27337</v>
      </c>
      <c r="D6848" s="14" t="s">
        <v>27338</v>
      </c>
    </row>
    <row r="6849" spans="1:4" ht="15" customHeight="1" x14ac:dyDescent="0.4">
      <c r="A6849" s="11" t="s">
        <v>27339</v>
      </c>
      <c r="B6849" s="11" t="s">
        <v>27340</v>
      </c>
      <c r="C6849" s="11" t="s">
        <v>27341</v>
      </c>
      <c r="D6849" s="14" t="s">
        <v>27342</v>
      </c>
    </row>
    <row r="6850" spans="1:4" ht="15" customHeight="1" x14ac:dyDescent="0.4">
      <c r="A6850" s="11" t="s">
        <v>27343</v>
      </c>
      <c r="B6850" s="11" t="s">
        <v>27344</v>
      </c>
      <c r="C6850" s="11" t="s">
        <v>27345</v>
      </c>
      <c r="D6850" s="14" t="s">
        <v>27346</v>
      </c>
    </row>
    <row r="6851" spans="1:4" ht="15" customHeight="1" x14ac:dyDescent="0.4">
      <c r="A6851" s="11" t="s">
        <v>27347</v>
      </c>
      <c r="B6851" s="11" t="s">
        <v>27348</v>
      </c>
      <c r="C6851" s="11" t="s">
        <v>27349</v>
      </c>
      <c r="D6851" s="14" t="s">
        <v>27350</v>
      </c>
    </row>
    <row r="6852" spans="1:4" ht="15" customHeight="1" x14ac:dyDescent="0.4">
      <c r="A6852" s="11" t="s">
        <v>27351</v>
      </c>
      <c r="B6852" s="11" t="s">
        <v>27352</v>
      </c>
      <c r="C6852" s="11" t="s">
        <v>27353</v>
      </c>
      <c r="D6852" s="14" t="s">
        <v>27354</v>
      </c>
    </row>
    <row r="6853" spans="1:4" ht="15" customHeight="1" x14ac:dyDescent="0.4">
      <c r="A6853" s="11" t="s">
        <v>27355</v>
      </c>
      <c r="B6853" s="11" t="s">
        <v>27356</v>
      </c>
      <c r="C6853" s="11" t="s">
        <v>27357</v>
      </c>
      <c r="D6853" s="14" t="s">
        <v>27358</v>
      </c>
    </row>
    <row r="6854" spans="1:4" ht="15" customHeight="1" x14ac:dyDescent="0.4">
      <c r="A6854" s="11" t="s">
        <v>27359</v>
      </c>
      <c r="B6854" s="11" t="s">
        <v>27360</v>
      </c>
      <c r="C6854" s="11" t="s">
        <v>27361</v>
      </c>
      <c r="D6854" s="14" t="s">
        <v>27362</v>
      </c>
    </row>
    <row r="6855" spans="1:4" ht="15" customHeight="1" x14ac:dyDescent="0.4">
      <c r="A6855" s="11" t="s">
        <v>27363</v>
      </c>
      <c r="B6855" s="11" t="s">
        <v>27364</v>
      </c>
      <c r="C6855" s="11" t="s">
        <v>27365</v>
      </c>
      <c r="D6855" s="14" t="s">
        <v>27366</v>
      </c>
    </row>
    <row r="6856" spans="1:4" ht="15" customHeight="1" x14ac:dyDescent="0.4">
      <c r="A6856" s="11" t="s">
        <v>27367</v>
      </c>
      <c r="B6856" s="11" t="s">
        <v>27368</v>
      </c>
      <c r="C6856" s="11" t="s">
        <v>27369</v>
      </c>
      <c r="D6856" s="14" t="s">
        <v>27370</v>
      </c>
    </row>
    <row r="6857" spans="1:4" ht="15" customHeight="1" x14ac:dyDescent="0.4">
      <c r="A6857" s="11" t="s">
        <v>27371</v>
      </c>
      <c r="B6857" s="11" t="s">
        <v>27372</v>
      </c>
      <c r="C6857" s="11" t="s">
        <v>27373</v>
      </c>
      <c r="D6857" s="14" t="s">
        <v>27374</v>
      </c>
    </row>
    <row r="6858" spans="1:4" ht="15" customHeight="1" x14ac:dyDescent="0.4">
      <c r="A6858" s="11" t="s">
        <v>27375</v>
      </c>
      <c r="B6858" s="11" t="s">
        <v>27376</v>
      </c>
      <c r="C6858" s="11" t="s">
        <v>27377</v>
      </c>
      <c r="D6858" s="14" t="s">
        <v>27378</v>
      </c>
    </row>
    <row r="6859" spans="1:4" ht="15" customHeight="1" x14ac:dyDescent="0.4">
      <c r="A6859" s="11" t="s">
        <v>27379</v>
      </c>
      <c r="B6859" s="11" t="s">
        <v>27380</v>
      </c>
      <c r="C6859" s="11" t="s">
        <v>27381</v>
      </c>
      <c r="D6859" s="14" t="s">
        <v>27382</v>
      </c>
    </row>
    <row r="6860" spans="1:4" ht="15" customHeight="1" x14ac:dyDescent="0.4">
      <c r="A6860" s="11" t="s">
        <v>27383</v>
      </c>
      <c r="B6860" s="11" t="s">
        <v>27384</v>
      </c>
      <c r="C6860" s="11" t="s">
        <v>27385</v>
      </c>
      <c r="D6860" s="14" t="s">
        <v>27386</v>
      </c>
    </row>
    <row r="6861" spans="1:4" ht="15" customHeight="1" x14ac:dyDescent="0.4">
      <c r="A6861" s="11" t="s">
        <v>27387</v>
      </c>
      <c r="B6861" s="11" t="s">
        <v>27388</v>
      </c>
      <c r="C6861" s="11" t="s">
        <v>27389</v>
      </c>
      <c r="D6861" s="14" t="s">
        <v>27390</v>
      </c>
    </row>
    <row r="6862" spans="1:4" ht="15" customHeight="1" x14ac:dyDescent="0.4">
      <c r="A6862" s="11" t="s">
        <v>27391</v>
      </c>
      <c r="B6862" s="11" t="s">
        <v>27392</v>
      </c>
      <c r="C6862" s="11" t="s">
        <v>27393</v>
      </c>
      <c r="D6862" s="14" t="s">
        <v>27394</v>
      </c>
    </row>
    <row r="6863" spans="1:4" ht="15" customHeight="1" x14ac:dyDescent="0.4">
      <c r="A6863" s="11" t="s">
        <v>27395</v>
      </c>
      <c r="B6863" s="11" t="s">
        <v>27396</v>
      </c>
      <c r="C6863" s="11" t="s">
        <v>27397</v>
      </c>
      <c r="D6863" s="14" t="s">
        <v>27398</v>
      </c>
    </row>
    <row r="6864" spans="1:4" ht="15" customHeight="1" x14ac:dyDescent="0.4">
      <c r="A6864" s="11" t="s">
        <v>27399</v>
      </c>
      <c r="B6864" s="11" t="s">
        <v>27400</v>
      </c>
      <c r="C6864" s="11" t="s">
        <v>27401</v>
      </c>
      <c r="D6864" s="14" t="s">
        <v>27402</v>
      </c>
    </row>
    <row r="6865" spans="1:4" ht="15" customHeight="1" x14ac:dyDescent="0.4">
      <c r="A6865" s="11" t="s">
        <v>27403</v>
      </c>
      <c r="B6865" s="11" t="s">
        <v>27404</v>
      </c>
      <c r="C6865" s="11" t="s">
        <v>27405</v>
      </c>
      <c r="D6865" s="14" t="s">
        <v>27406</v>
      </c>
    </row>
    <row r="6866" spans="1:4" ht="15" customHeight="1" x14ac:dyDescent="0.4">
      <c r="A6866" s="11" t="s">
        <v>27407</v>
      </c>
      <c r="B6866" s="11" t="s">
        <v>27408</v>
      </c>
      <c r="C6866" s="11" t="s">
        <v>27409</v>
      </c>
      <c r="D6866" s="14" t="s">
        <v>27410</v>
      </c>
    </row>
    <row r="6867" spans="1:4" ht="15" customHeight="1" x14ac:dyDescent="0.4">
      <c r="A6867" s="11" t="s">
        <v>27411</v>
      </c>
      <c r="B6867" s="11" t="s">
        <v>27412</v>
      </c>
      <c r="C6867" s="11" t="s">
        <v>27413</v>
      </c>
      <c r="D6867" s="14" t="s">
        <v>27414</v>
      </c>
    </row>
    <row r="6868" spans="1:4" ht="15" customHeight="1" x14ac:dyDescent="0.4">
      <c r="A6868" s="11" t="s">
        <v>27415</v>
      </c>
      <c r="B6868" s="11" t="s">
        <v>27416</v>
      </c>
      <c r="C6868" s="11" t="s">
        <v>27417</v>
      </c>
      <c r="D6868" s="14" t="s">
        <v>27418</v>
      </c>
    </row>
    <row r="6869" spans="1:4" ht="15" customHeight="1" x14ac:dyDescent="0.4">
      <c r="A6869" s="11" t="s">
        <v>27419</v>
      </c>
      <c r="B6869" s="11" t="s">
        <v>27420</v>
      </c>
      <c r="C6869" s="11" t="s">
        <v>27421</v>
      </c>
      <c r="D6869" s="14" t="s">
        <v>27422</v>
      </c>
    </row>
    <row r="6870" spans="1:4" ht="15" customHeight="1" x14ac:dyDescent="0.4">
      <c r="A6870" s="11" t="s">
        <v>27423</v>
      </c>
      <c r="B6870" s="11" t="s">
        <v>27424</v>
      </c>
      <c r="C6870" s="11" t="s">
        <v>27425</v>
      </c>
      <c r="D6870" s="14" t="s">
        <v>27426</v>
      </c>
    </row>
    <row r="6871" spans="1:4" ht="15" customHeight="1" x14ac:dyDescent="0.4">
      <c r="A6871" s="11" t="s">
        <v>27427</v>
      </c>
      <c r="B6871" s="11" t="s">
        <v>27428</v>
      </c>
      <c r="C6871" s="11" t="s">
        <v>27429</v>
      </c>
      <c r="D6871" s="14" t="s">
        <v>27426</v>
      </c>
    </row>
    <row r="6872" spans="1:4" ht="15" customHeight="1" x14ac:dyDescent="0.4">
      <c r="A6872" s="11" t="s">
        <v>27430</v>
      </c>
      <c r="B6872" s="11" t="s">
        <v>27431</v>
      </c>
      <c r="C6872" s="11" t="s">
        <v>27432</v>
      </c>
      <c r="D6872" s="14" t="s">
        <v>27426</v>
      </c>
    </row>
    <row r="6873" spans="1:4" ht="15" customHeight="1" x14ac:dyDescent="0.4">
      <c r="A6873" s="11" t="s">
        <v>27433</v>
      </c>
      <c r="B6873" s="11" t="s">
        <v>27434</v>
      </c>
      <c r="C6873" s="11" t="s">
        <v>27435</v>
      </c>
      <c r="D6873" s="14" t="s">
        <v>27436</v>
      </c>
    </row>
    <row r="6874" spans="1:4" ht="15" customHeight="1" x14ac:dyDescent="0.4">
      <c r="A6874" s="11" t="s">
        <v>27437</v>
      </c>
      <c r="B6874" s="11" t="s">
        <v>27438</v>
      </c>
      <c r="C6874" s="11" t="s">
        <v>27439</v>
      </c>
      <c r="D6874" s="14" t="s">
        <v>27440</v>
      </c>
    </row>
    <row r="6875" spans="1:4" ht="15" customHeight="1" x14ac:dyDescent="0.4">
      <c r="A6875" s="11" t="s">
        <v>27441</v>
      </c>
      <c r="B6875" s="11" t="s">
        <v>27442</v>
      </c>
      <c r="C6875" s="11" t="s">
        <v>27443</v>
      </c>
      <c r="D6875" s="14" t="s">
        <v>27444</v>
      </c>
    </row>
    <row r="6876" spans="1:4" ht="15" customHeight="1" x14ac:dyDescent="0.4">
      <c r="A6876" s="11" t="s">
        <v>27445</v>
      </c>
      <c r="B6876" s="11" t="s">
        <v>27446</v>
      </c>
      <c r="C6876" s="11" t="s">
        <v>27447</v>
      </c>
      <c r="D6876" s="14" t="s">
        <v>27448</v>
      </c>
    </row>
    <row r="6877" spans="1:4" ht="15" customHeight="1" x14ac:dyDescent="0.4">
      <c r="A6877" s="11" t="s">
        <v>27449</v>
      </c>
      <c r="B6877" s="11" t="s">
        <v>27450</v>
      </c>
      <c r="C6877" s="11" t="s">
        <v>105</v>
      </c>
      <c r="D6877" s="14" t="s">
        <v>27451</v>
      </c>
    </row>
    <row r="6878" spans="1:4" ht="15" customHeight="1" x14ac:dyDescent="0.4">
      <c r="A6878" s="11" t="s">
        <v>27452</v>
      </c>
      <c r="B6878" s="11" t="s">
        <v>27453</v>
      </c>
      <c r="C6878" s="11" t="s">
        <v>27454</v>
      </c>
      <c r="D6878" s="14" t="s">
        <v>27455</v>
      </c>
    </row>
    <row r="6879" spans="1:4" ht="15" customHeight="1" x14ac:dyDescent="0.4">
      <c r="A6879" s="11" t="s">
        <v>27456</v>
      </c>
      <c r="B6879" s="11" t="s">
        <v>27457</v>
      </c>
      <c r="C6879" s="11" t="s">
        <v>27458</v>
      </c>
      <c r="D6879" s="14" t="s">
        <v>27459</v>
      </c>
    </row>
    <row r="6880" spans="1:4" ht="15" customHeight="1" x14ac:dyDescent="0.4">
      <c r="A6880" s="11" t="s">
        <v>27460</v>
      </c>
      <c r="B6880" s="11" t="s">
        <v>27461</v>
      </c>
      <c r="C6880" s="11" t="s">
        <v>27462</v>
      </c>
      <c r="D6880" s="14" t="s">
        <v>27463</v>
      </c>
    </row>
    <row r="6881" spans="1:4" ht="15" customHeight="1" x14ac:dyDescent="0.4">
      <c r="A6881" s="11" t="s">
        <v>27464</v>
      </c>
      <c r="B6881" s="11" t="s">
        <v>27465</v>
      </c>
      <c r="C6881" s="11" t="s">
        <v>27466</v>
      </c>
      <c r="D6881" s="14" t="s">
        <v>27467</v>
      </c>
    </row>
    <row r="6882" spans="1:4" ht="15" customHeight="1" x14ac:dyDescent="0.4">
      <c r="A6882" s="11" t="s">
        <v>27468</v>
      </c>
      <c r="B6882" s="11" t="s">
        <v>27469</v>
      </c>
      <c r="C6882" s="11" t="s">
        <v>27470</v>
      </c>
      <c r="D6882" s="14" t="s">
        <v>27471</v>
      </c>
    </row>
    <row r="6883" spans="1:4" ht="15" customHeight="1" x14ac:dyDescent="0.4">
      <c r="A6883" s="11" t="s">
        <v>27472</v>
      </c>
      <c r="B6883" s="11" t="s">
        <v>27473</v>
      </c>
      <c r="C6883" s="11" t="s">
        <v>27474</v>
      </c>
      <c r="D6883" s="14" t="s">
        <v>27475</v>
      </c>
    </row>
    <row r="6884" spans="1:4" ht="15" customHeight="1" x14ac:dyDescent="0.4">
      <c r="A6884" s="11" t="s">
        <v>27476</v>
      </c>
      <c r="B6884" s="11" t="s">
        <v>27477</v>
      </c>
      <c r="C6884" s="11" t="s">
        <v>27478</v>
      </c>
      <c r="D6884" s="14" t="s">
        <v>27479</v>
      </c>
    </row>
    <row r="6885" spans="1:4" ht="15" customHeight="1" x14ac:dyDescent="0.4">
      <c r="A6885" s="11" t="s">
        <v>27480</v>
      </c>
      <c r="B6885" s="11" t="s">
        <v>27481</v>
      </c>
      <c r="C6885" s="11" t="s">
        <v>27482</v>
      </c>
      <c r="D6885" s="14" t="s">
        <v>27483</v>
      </c>
    </row>
    <row r="6886" spans="1:4" ht="15" customHeight="1" x14ac:dyDescent="0.4">
      <c r="A6886" s="11" t="s">
        <v>27484</v>
      </c>
      <c r="B6886" s="11" t="s">
        <v>27485</v>
      </c>
      <c r="C6886" s="11" t="s">
        <v>27486</v>
      </c>
      <c r="D6886" s="14" t="s">
        <v>27487</v>
      </c>
    </row>
    <row r="6887" spans="1:4" ht="15" customHeight="1" x14ac:dyDescent="0.4">
      <c r="A6887" s="11" t="s">
        <v>27488</v>
      </c>
      <c r="B6887" s="11" t="s">
        <v>27489</v>
      </c>
      <c r="C6887" s="11" t="s">
        <v>27490</v>
      </c>
      <c r="D6887" s="14" t="s">
        <v>27491</v>
      </c>
    </row>
    <row r="6888" spans="1:4" ht="15" customHeight="1" x14ac:dyDescent="0.4">
      <c r="A6888" s="11" t="s">
        <v>27492</v>
      </c>
      <c r="B6888" s="11" t="s">
        <v>27493</v>
      </c>
      <c r="C6888" s="11" t="s">
        <v>27494</v>
      </c>
      <c r="D6888" s="14" t="s">
        <v>27495</v>
      </c>
    </row>
    <row r="6889" spans="1:4" ht="15" customHeight="1" x14ac:dyDescent="0.4">
      <c r="A6889" s="11" t="s">
        <v>27496</v>
      </c>
      <c r="B6889" s="11" t="s">
        <v>27497</v>
      </c>
      <c r="C6889" s="11" t="s">
        <v>27498</v>
      </c>
      <c r="D6889" s="14" t="s">
        <v>27499</v>
      </c>
    </row>
    <row r="6890" spans="1:4" ht="15" customHeight="1" x14ac:dyDescent="0.4">
      <c r="A6890" s="11" t="s">
        <v>27500</v>
      </c>
      <c r="B6890" s="11" t="s">
        <v>27501</v>
      </c>
      <c r="C6890" s="11" t="s">
        <v>27502</v>
      </c>
      <c r="D6890" s="14" t="s">
        <v>27503</v>
      </c>
    </row>
    <row r="6891" spans="1:4" ht="15" customHeight="1" x14ac:dyDescent="0.4">
      <c r="A6891" s="11" t="s">
        <v>27504</v>
      </c>
      <c r="B6891" s="11" t="s">
        <v>27505</v>
      </c>
      <c r="C6891" s="11" t="s">
        <v>27506</v>
      </c>
      <c r="D6891" s="14" t="s">
        <v>27507</v>
      </c>
    </row>
    <row r="6892" spans="1:4" ht="15" customHeight="1" x14ac:dyDescent="0.4">
      <c r="A6892" s="11" t="s">
        <v>27508</v>
      </c>
      <c r="B6892" s="11" t="s">
        <v>27509</v>
      </c>
      <c r="C6892" s="11" t="s">
        <v>27510</v>
      </c>
      <c r="D6892" s="14" t="s">
        <v>27511</v>
      </c>
    </row>
    <row r="6893" spans="1:4" ht="15" customHeight="1" x14ac:dyDescent="0.4">
      <c r="A6893" s="11" t="s">
        <v>27512</v>
      </c>
      <c r="B6893" s="11" t="s">
        <v>27513</v>
      </c>
      <c r="C6893" s="11" t="s">
        <v>27514</v>
      </c>
      <c r="D6893" s="14" t="s">
        <v>27515</v>
      </c>
    </row>
    <row r="6894" spans="1:4" ht="15" customHeight="1" x14ac:dyDescent="0.4">
      <c r="A6894" s="11" t="s">
        <v>27516</v>
      </c>
      <c r="B6894" s="11" t="s">
        <v>27517</v>
      </c>
      <c r="C6894" s="11" t="s">
        <v>27518</v>
      </c>
      <c r="D6894" s="14" t="s">
        <v>27519</v>
      </c>
    </row>
    <row r="6895" spans="1:4" ht="15" customHeight="1" x14ac:dyDescent="0.4">
      <c r="A6895" s="11" t="s">
        <v>27520</v>
      </c>
      <c r="B6895" s="11" t="s">
        <v>27521</v>
      </c>
      <c r="C6895" s="11" t="s">
        <v>27522</v>
      </c>
      <c r="D6895" s="14" t="s">
        <v>27523</v>
      </c>
    </row>
    <row r="6896" spans="1:4" ht="15" customHeight="1" x14ac:dyDescent="0.4">
      <c r="A6896" s="11" t="s">
        <v>27524</v>
      </c>
      <c r="B6896" s="11" t="s">
        <v>27525</v>
      </c>
      <c r="C6896" s="11" t="s">
        <v>27526</v>
      </c>
      <c r="D6896" s="14" t="s">
        <v>27527</v>
      </c>
    </row>
    <row r="6897" spans="1:4" ht="15" customHeight="1" x14ac:dyDescent="0.4">
      <c r="A6897" s="11" t="s">
        <v>27528</v>
      </c>
      <c r="B6897" s="11" t="s">
        <v>27529</v>
      </c>
      <c r="C6897" s="11" t="s">
        <v>27530</v>
      </c>
      <c r="D6897" s="14" t="s">
        <v>27531</v>
      </c>
    </row>
    <row r="6898" spans="1:4" ht="15" customHeight="1" x14ac:dyDescent="0.4">
      <c r="A6898" s="11" t="s">
        <v>27532</v>
      </c>
      <c r="B6898" s="11" t="s">
        <v>27533</v>
      </c>
      <c r="C6898" s="11" t="s">
        <v>27534</v>
      </c>
      <c r="D6898" s="14" t="s">
        <v>27535</v>
      </c>
    </row>
    <row r="6899" spans="1:4" ht="15" customHeight="1" x14ac:dyDescent="0.4">
      <c r="A6899" s="11" t="s">
        <v>27536</v>
      </c>
      <c r="B6899" s="11" t="s">
        <v>27537</v>
      </c>
      <c r="C6899" s="11" t="s">
        <v>27538</v>
      </c>
      <c r="D6899" s="14" t="s">
        <v>27539</v>
      </c>
    </row>
    <row r="6900" spans="1:4" ht="15" customHeight="1" x14ac:dyDescent="0.4">
      <c r="A6900" s="11" t="s">
        <v>27540</v>
      </c>
      <c r="B6900" s="11" t="s">
        <v>27541</v>
      </c>
      <c r="C6900" s="11" t="s">
        <v>27542</v>
      </c>
      <c r="D6900" s="14" t="s">
        <v>27543</v>
      </c>
    </row>
    <row r="6901" spans="1:4" ht="15" customHeight="1" x14ac:dyDescent="0.4">
      <c r="A6901" s="11" t="s">
        <v>27544</v>
      </c>
      <c r="B6901" s="11" t="s">
        <v>27545</v>
      </c>
      <c r="C6901" s="11" t="s">
        <v>27546</v>
      </c>
      <c r="D6901" s="14" t="s">
        <v>27547</v>
      </c>
    </row>
    <row r="6902" spans="1:4" ht="15" customHeight="1" x14ac:dyDescent="0.4">
      <c r="A6902" s="11" t="s">
        <v>27548</v>
      </c>
      <c r="B6902" s="11" t="s">
        <v>27549</v>
      </c>
      <c r="C6902" s="11" t="s">
        <v>27550</v>
      </c>
      <c r="D6902" s="14" t="s">
        <v>27551</v>
      </c>
    </row>
    <row r="6903" spans="1:4" ht="15" customHeight="1" x14ac:dyDescent="0.4">
      <c r="A6903" s="11" t="s">
        <v>27552</v>
      </c>
      <c r="B6903" s="11" t="s">
        <v>27553</v>
      </c>
      <c r="C6903" s="11" t="s">
        <v>27554</v>
      </c>
      <c r="D6903" s="14" t="s">
        <v>27555</v>
      </c>
    </row>
    <row r="6904" spans="1:4" ht="15" customHeight="1" x14ac:dyDescent="0.4">
      <c r="A6904" s="11" t="s">
        <v>27556</v>
      </c>
      <c r="B6904" s="11" t="s">
        <v>27557</v>
      </c>
      <c r="C6904" s="11" t="s">
        <v>27558</v>
      </c>
      <c r="D6904" s="14" t="s">
        <v>27559</v>
      </c>
    </row>
    <row r="6905" spans="1:4" ht="15" customHeight="1" x14ac:dyDescent="0.4">
      <c r="A6905" s="11" t="s">
        <v>27560</v>
      </c>
      <c r="B6905" s="11" t="s">
        <v>27561</v>
      </c>
      <c r="C6905" s="11" t="s">
        <v>27562</v>
      </c>
      <c r="D6905" s="14" t="s">
        <v>27563</v>
      </c>
    </row>
    <row r="6906" spans="1:4" ht="15" customHeight="1" x14ac:dyDescent="0.4">
      <c r="A6906" s="11" t="s">
        <v>27564</v>
      </c>
      <c r="B6906" s="11" t="s">
        <v>27565</v>
      </c>
      <c r="C6906" s="11" t="s">
        <v>27566</v>
      </c>
      <c r="D6906" s="14" t="s">
        <v>27567</v>
      </c>
    </row>
    <row r="6907" spans="1:4" ht="15" customHeight="1" x14ac:dyDescent="0.4">
      <c r="A6907" s="11" t="s">
        <v>27568</v>
      </c>
      <c r="B6907" s="11" t="s">
        <v>27569</v>
      </c>
      <c r="C6907" s="11" t="s">
        <v>27570</v>
      </c>
      <c r="D6907" s="14" t="s">
        <v>27571</v>
      </c>
    </row>
    <row r="6908" spans="1:4" ht="15" customHeight="1" x14ac:dyDescent="0.4">
      <c r="A6908" s="11" t="s">
        <v>27572</v>
      </c>
      <c r="B6908" s="11" t="s">
        <v>27573</v>
      </c>
      <c r="C6908" s="11" t="s">
        <v>27574</v>
      </c>
      <c r="D6908" s="14" t="s">
        <v>27575</v>
      </c>
    </row>
    <row r="6909" spans="1:4" ht="15" customHeight="1" x14ac:dyDescent="0.4">
      <c r="A6909" s="11" t="s">
        <v>27576</v>
      </c>
      <c r="B6909" s="11" t="s">
        <v>27577</v>
      </c>
      <c r="C6909" s="11" t="s">
        <v>27578</v>
      </c>
      <c r="D6909" s="14" t="s">
        <v>27579</v>
      </c>
    </row>
    <row r="6910" spans="1:4" ht="15" customHeight="1" x14ac:dyDescent="0.4">
      <c r="A6910" s="11" t="s">
        <v>27580</v>
      </c>
      <c r="B6910" s="11" t="s">
        <v>27581</v>
      </c>
      <c r="C6910" s="11" t="s">
        <v>27582</v>
      </c>
      <c r="D6910" s="14" t="s">
        <v>27583</v>
      </c>
    </row>
    <row r="6911" spans="1:4" ht="15" customHeight="1" x14ac:dyDescent="0.4">
      <c r="A6911" s="11" t="s">
        <v>27584</v>
      </c>
      <c r="B6911" s="11" t="s">
        <v>27585</v>
      </c>
      <c r="C6911" s="11" t="s">
        <v>27586</v>
      </c>
      <c r="D6911" s="14" t="s">
        <v>27587</v>
      </c>
    </row>
    <row r="6912" spans="1:4" ht="15" customHeight="1" x14ac:dyDescent="0.4">
      <c r="A6912" s="11" t="s">
        <v>27588</v>
      </c>
      <c r="B6912" s="11" t="s">
        <v>27589</v>
      </c>
      <c r="C6912" s="11" t="s">
        <v>27590</v>
      </c>
      <c r="D6912" s="14" t="s">
        <v>27591</v>
      </c>
    </row>
    <row r="6913" spans="1:4" ht="15" customHeight="1" x14ac:dyDescent="0.4">
      <c r="A6913" s="11" t="s">
        <v>27592</v>
      </c>
      <c r="B6913" s="11" t="s">
        <v>27593</v>
      </c>
      <c r="C6913" s="11" t="s">
        <v>27594</v>
      </c>
      <c r="D6913" s="14" t="s">
        <v>27595</v>
      </c>
    </row>
    <row r="6914" spans="1:4" ht="15" customHeight="1" x14ac:dyDescent="0.4">
      <c r="A6914" s="11" t="s">
        <v>27596</v>
      </c>
      <c r="B6914" s="11" t="s">
        <v>27597</v>
      </c>
      <c r="C6914" s="11" t="s">
        <v>27598</v>
      </c>
      <c r="D6914" s="14" t="s">
        <v>27599</v>
      </c>
    </row>
    <row r="6915" spans="1:4" ht="15" customHeight="1" x14ac:dyDescent="0.4">
      <c r="A6915" s="11" t="s">
        <v>27600</v>
      </c>
      <c r="B6915" s="11" t="s">
        <v>27601</v>
      </c>
      <c r="C6915" s="11" t="s">
        <v>27602</v>
      </c>
      <c r="D6915" s="14" t="s">
        <v>27603</v>
      </c>
    </row>
    <row r="6916" spans="1:4" ht="15" customHeight="1" x14ac:dyDescent="0.4">
      <c r="A6916" s="11" t="s">
        <v>27604</v>
      </c>
      <c r="B6916" s="11" t="s">
        <v>27605</v>
      </c>
      <c r="C6916" s="11" t="s">
        <v>27606</v>
      </c>
      <c r="D6916" s="14" t="s">
        <v>27607</v>
      </c>
    </row>
    <row r="6917" spans="1:4" ht="15" customHeight="1" x14ac:dyDescent="0.4">
      <c r="A6917" s="11" t="s">
        <v>27608</v>
      </c>
      <c r="B6917" s="11" t="s">
        <v>27609</v>
      </c>
      <c r="C6917" s="11" t="s">
        <v>27610</v>
      </c>
      <c r="D6917" s="14" t="s">
        <v>27611</v>
      </c>
    </row>
    <row r="6918" spans="1:4" ht="15" customHeight="1" x14ac:dyDescent="0.4">
      <c r="A6918" s="11" t="s">
        <v>27612</v>
      </c>
      <c r="B6918" s="11" t="s">
        <v>27613</v>
      </c>
      <c r="C6918" s="11" t="s">
        <v>27614</v>
      </c>
      <c r="D6918" s="14" t="s">
        <v>27615</v>
      </c>
    </row>
    <row r="6919" spans="1:4" ht="15" customHeight="1" x14ac:dyDescent="0.4">
      <c r="A6919" s="11" t="s">
        <v>27616</v>
      </c>
      <c r="B6919" s="11" t="s">
        <v>27617</v>
      </c>
      <c r="C6919" s="11" t="s">
        <v>27618</v>
      </c>
      <c r="D6919" s="14" t="s">
        <v>27619</v>
      </c>
    </row>
    <row r="6920" spans="1:4" ht="15" customHeight="1" x14ac:dyDescent="0.4">
      <c r="A6920" s="11" t="s">
        <v>27620</v>
      </c>
      <c r="B6920" s="11" t="s">
        <v>27621</v>
      </c>
      <c r="C6920" s="11" t="s">
        <v>27622</v>
      </c>
      <c r="D6920" s="14" t="s">
        <v>27623</v>
      </c>
    </row>
    <row r="6921" spans="1:4" ht="15" customHeight="1" x14ac:dyDescent="0.4">
      <c r="A6921" s="11" t="s">
        <v>27624</v>
      </c>
      <c r="B6921" s="11" t="s">
        <v>27625</v>
      </c>
      <c r="C6921" s="11" t="s">
        <v>27626</v>
      </c>
      <c r="D6921" s="14" t="s">
        <v>27627</v>
      </c>
    </row>
    <row r="6922" spans="1:4" ht="15" customHeight="1" x14ac:dyDescent="0.4">
      <c r="A6922" s="11" t="s">
        <v>27628</v>
      </c>
      <c r="B6922" s="11" t="s">
        <v>27629</v>
      </c>
      <c r="C6922" s="11" t="s">
        <v>27630</v>
      </c>
      <c r="D6922" s="14" t="s">
        <v>27623</v>
      </c>
    </row>
    <row r="6923" spans="1:4" ht="15" customHeight="1" x14ac:dyDescent="0.4">
      <c r="A6923" s="11" t="s">
        <v>27631</v>
      </c>
      <c r="B6923" s="11" t="s">
        <v>27632</v>
      </c>
      <c r="C6923" s="11" t="s">
        <v>27633</v>
      </c>
      <c r="D6923" s="14" t="s">
        <v>27634</v>
      </c>
    </row>
    <row r="6924" spans="1:4" ht="15" customHeight="1" x14ac:dyDescent="0.4">
      <c r="A6924" s="11" t="s">
        <v>27635</v>
      </c>
      <c r="B6924" s="11" t="s">
        <v>27636</v>
      </c>
      <c r="C6924" s="11" t="s">
        <v>27637</v>
      </c>
      <c r="D6924" s="14" t="s">
        <v>27638</v>
      </c>
    </row>
    <row r="6925" spans="1:4" ht="15" customHeight="1" x14ac:dyDescent="0.4">
      <c r="A6925" s="11" t="s">
        <v>27639</v>
      </c>
      <c r="B6925" s="11" t="s">
        <v>27640</v>
      </c>
      <c r="C6925" s="11" t="s">
        <v>27641</v>
      </c>
      <c r="D6925" s="14" t="s">
        <v>27638</v>
      </c>
    </row>
    <row r="6926" spans="1:4" ht="15" customHeight="1" x14ac:dyDescent="0.4">
      <c r="A6926" s="11" t="s">
        <v>27642</v>
      </c>
      <c r="B6926" s="11" t="s">
        <v>27643</v>
      </c>
      <c r="C6926" s="11" t="s">
        <v>27644</v>
      </c>
      <c r="D6926" s="14" t="s">
        <v>27645</v>
      </c>
    </row>
    <row r="6927" spans="1:4" ht="15" customHeight="1" x14ac:dyDescent="0.4">
      <c r="A6927" s="11" t="s">
        <v>27646</v>
      </c>
      <c r="B6927" s="11" t="s">
        <v>27647</v>
      </c>
      <c r="C6927" s="11" t="s">
        <v>27648</v>
      </c>
      <c r="D6927" s="14" t="s">
        <v>27649</v>
      </c>
    </row>
    <row r="6928" spans="1:4" ht="15" customHeight="1" x14ac:dyDescent="0.4">
      <c r="A6928" s="11" t="s">
        <v>27650</v>
      </c>
      <c r="B6928" s="11" t="s">
        <v>27651</v>
      </c>
      <c r="C6928" s="11" t="s">
        <v>27652</v>
      </c>
      <c r="D6928" s="14" t="s">
        <v>27653</v>
      </c>
    </row>
    <row r="6929" spans="1:4" ht="15" customHeight="1" x14ac:dyDescent="0.4">
      <c r="A6929" s="11" t="s">
        <v>27654</v>
      </c>
      <c r="B6929" s="11" t="s">
        <v>27655</v>
      </c>
      <c r="C6929" s="11" t="s">
        <v>27656</v>
      </c>
      <c r="D6929" s="14" t="s">
        <v>27657</v>
      </c>
    </row>
    <row r="6930" spans="1:4" ht="15" customHeight="1" x14ac:dyDescent="0.4">
      <c r="A6930" s="11" t="s">
        <v>27658</v>
      </c>
      <c r="B6930" s="11" t="s">
        <v>27659</v>
      </c>
      <c r="C6930" s="11" t="s">
        <v>27660</v>
      </c>
      <c r="D6930" s="14" t="s">
        <v>27661</v>
      </c>
    </row>
    <row r="6931" spans="1:4" ht="15" customHeight="1" x14ac:dyDescent="0.4">
      <c r="A6931" s="11" t="s">
        <v>27662</v>
      </c>
      <c r="B6931" s="11" t="s">
        <v>27663</v>
      </c>
      <c r="C6931" s="11" t="s">
        <v>27664</v>
      </c>
      <c r="D6931" s="14" t="s">
        <v>27665</v>
      </c>
    </row>
    <row r="6932" spans="1:4" ht="15" customHeight="1" x14ac:dyDescent="0.4">
      <c r="A6932" s="11" t="s">
        <v>27666</v>
      </c>
      <c r="B6932" s="11" t="s">
        <v>27667</v>
      </c>
      <c r="C6932" s="11" t="s">
        <v>27668</v>
      </c>
      <c r="D6932" s="14" t="s">
        <v>27669</v>
      </c>
    </row>
    <row r="6933" spans="1:4" ht="15" customHeight="1" x14ac:dyDescent="0.4">
      <c r="A6933" s="11" t="s">
        <v>27670</v>
      </c>
      <c r="B6933" s="11" t="s">
        <v>27671</v>
      </c>
      <c r="C6933" s="11" t="s">
        <v>27672</v>
      </c>
      <c r="D6933" s="14" t="s">
        <v>27673</v>
      </c>
    </row>
    <row r="6934" spans="1:4" ht="15" customHeight="1" x14ac:dyDescent="0.4">
      <c r="A6934" s="11" t="s">
        <v>27674</v>
      </c>
      <c r="B6934" s="11" t="s">
        <v>27675</v>
      </c>
      <c r="C6934" s="11" t="s">
        <v>27676</v>
      </c>
      <c r="D6934" s="14" t="s">
        <v>27677</v>
      </c>
    </row>
    <row r="6935" spans="1:4" ht="15" customHeight="1" x14ac:dyDescent="0.4">
      <c r="A6935" s="11" t="s">
        <v>27678</v>
      </c>
      <c r="B6935" s="11" t="s">
        <v>27679</v>
      </c>
      <c r="C6935" s="11" t="s">
        <v>27680</v>
      </c>
      <c r="D6935" s="14" t="s">
        <v>27681</v>
      </c>
    </row>
    <row r="6936" spans="1:4" ht="15" customHeight="1" x14ac:dyDescent="0.4">
      <c r="A6936" s="11" t="s">
        <v>27682</v>
      </c>
      <c r="B6936" s="11" t="s">
        <v>27683</v>
      </c>
      <c r="C6936" s="11" t="s">
        <v>27684</v>
      </c>
      <c r="D6936" s="14" t="s">
        <v>27685</v>
      </c>
    </row>
    <row r="6937" spans="1:4" ht="15" customHeight="1" x14ac:dyDescent="0.4">
      <c r="A6937" s="11" t="s">
        <v>27686</v>
      </c>
      <c r="B6937" s="11" t="s">
        <v>27687</v>
      </c>
      <c r="C6937" s="11" t="s">
        <v>27688</v>
      </c>
      <c r="D6937" s="14" t="s">
        <v>27689</v>
      </c>
    </row>
    <row r="6938" spans="1:4" ht="15" customHeight="1" x14ac:dyDescent="0.4">
      <c r="A6938" s="11" t="s">
        <v>27690</v>
      </c>
      <c r="B6938" s="11" t="s">
        <v>27691</v>
      </c>
      <c r="C6938" s="11" t="s">
        <v>27692</v>
      </c>
      <c r="D6938" s="14" t="s">
        <v>27693</v>
      </c>
    </row>
    <row r="6939" spans="1:4" ht="15" customHeight="1" x14ac:dyDescent="0.4">
      <c r="A6939" s="11" t="s">
        <v>27694</v>
      </c>
      <c r="B6939" s="11" t="s">
        <v>27695</v>
      </c>
      <c r="C6939" s="11" t="s">
        <v>27696</v>
      </c>
      <c r="D6939" s="14" t="s">
        <v>27697</v>
      </c>
    </row>
    <row r="6940" spans="1:4" ht="15" customHeight="1" x14ac:dyDescent="0.4">
      <c r="A6940" s="11" t="s">
        <v>27698</v>
      </c>
      <c r="B6940" s="11" t="s">
        <v>27699</v>
      </c>
      <c r="C6940" s="11" t="s">
        <v>27700</v>
      </c>
      <c r="D6940" s="14" t="s">
        <v>27697</v>
      </c>
    </row>
    <row r="6941" spans="1:4" ht="15" customHeight="1" x14ac:dyDescent="0.4">
      <c r="A6941" s="11" t="s">
        <v>27701</v>
      </c>
      <c r="B6941" s="11" t="s">
        <v>27702</v>
      </c>
      <c r="C6941" s="11" t="s">
        <v>27703</v>
      </c>
      <c r="D6941" s="14" t="s">
        <v>27697</v>
      </c>
    </row>
    <row r="6942" spans="1:4" ht="15" customHeight="1" x14ac:dyDescent="0.4">
      <c r="A6942" s="11" t="s">
        <v>27704</v>
      </c>
      <c r="B6942" s="11" t="s">
        <v>27705</v>
      </c>
      <c r="C6942" s="11" t="s">
        <v>27706</v>
      </c>
      <c r="D6942" s="14" t="s">
        <v>27697</v>
      </c>
    </row>
    <row r="6943" spans="1:4" ht="15" customHeight="1" x14ac:dyDescent="0.4">
      <c r="A6943" s="11" t="s">
        <v>27707</v>
      </c>
      <c r="B6943" s="11" t="s">
        <v>27708</v>
      </c>
      <c r="C6943" s="11" t="s">
        <v>27709</v>
      </c>
      <c r="D6943" s="14" t="s">
        <v>27710</v>
      </c>
    </row>
    <row r="6944" spans="1:4" ht="15" customHeight="1" x14ac:dyDescent="0.4">
      <c r="A6944" s="11" t="s">
        <v>27711</v>
      </c>
      <c r="B6944" s="11" t="s">
        <v>27712</v>
      </c>
      <c r="C6944" s="11" t="s">
        <v>27713</v>
      </c>
      <c r="D6944" s="14" t="s">
        <v>27714</v>
      </c>
    </row>
    <row r="6945" spans="1:4" ht="15" customHeight="1" x14ac:dyDescent="0.4">
      <c r="A6945" s="11" t="s">
        <v>27715</v>
      </c>
      <c r="B6945" s="11" t="s">
        <v>27716</v>
      </c>
      <c r="C6945" s="11" t="s">
        <v>27717</v>
      </c>
      <c r="D6945" s="14" t="s">
        <v>27718</v>
      </c>
    </row>
    <row r="6946" spans="1:4" ht="15" customHeight="1" x14ac:dyDescent="0.4">
      <c r="A6946" s="11" t="s">
        <v>27719</v>
      </c>
      <c r="B6946" s="11" t="s">
        <v>27720</v>
      </c>
      <c r="C6946" s="11" t="s">
        <v>27721</v>
      </c>
      <c r="D6946" s="14" t="s">
        <v>27722</v>
      </c>
    </row>
    <row r="6947" spans="1:4" ht="15" customHeight="1" x14ac:dyDescent="0.4">
      <c r="A6947" s="11" t="s">
        <v>27723</v>
      </c>
      <c r="B6947" s="11" t="s">
        <v>27724</v>
      </c>
      <c r="C6947" s="11" t="s">
        <v>27725</v>
      </c>
      <c r="D6947" s="14" t="s">
        <v>27726</v>
      </c>
    </row>
    <row r="6948" spans="1:4" ht="15" customHeight="1" x14ac:dyDescent="0.4">
      <c r="A6948" s="11" t="s">
        <v>27727</v>
      </c>
      <c r="B6948" s="11" t="s">
        <v>27728</v>
      </c>
      <c r="C6948" s="11" t="s">
        <v>27729</v>
      </c>
      <c r="D6948" s="14" t="s">
        <v>27730</v>
      </c>
    </row>
    <row r="6949" spans="1:4" ht="15" customHeight="1" x14ac:dyDescent="0.4">
      <c r="A6949" s="11" t="s">
        <v>27731</v>
      </c>
      <c r="B6949" s="11" t="s">
        <v>27732</v>
      </c>
      <c r="C6949" s="11" t="s">
        <v>27733</v>
      </c>
      <c r="D6949" s="14" t="s">
        <v>27734</v>
      </c>
    </row>
    <row r="6950" spans="1:4" ht="15" customHeight="1" x14ac:dyDescent="0.4">
      <c r="A6950" s="11" t="s">
        <v>27735</v>
      </c>
      <c r="B6950" s="11" t="s">
        <v>27736</v>
      </c>
      <c r="C6950" s="11" t="s">
        <v>27737</v>
      </c>
      <c r="D6950" s="14" t="s">
        <v>27738</v>
      </c>
    </row>
    <row r="6951" spans="1:4" ht="15" customHeight="1" x14ac:dyDescent="0.4">
      <c r="A6951" s="11" t="s">
        <v>27739</v>
      </c>
      <c r="B6951" s="11" t="s">
        <v>27740</v>
      </c>
      <c r="C6951" s="11" t="s">
        <v>27741</v>
      </c>
      <c r="D6951" s="14" t="s">
        <v>27742</v>
      </c>
    </row>
    <row r="6952" spans="1:4" ht="15" customHeight="1" x14ac:dyDescent="0.4">
      <c r="A6952" s="11" t="s">
        <v>27743</v>
      </c>
      <c r="B6952" s="11" t="s">
        <v>27744</v>
      </c>
      <c r="C6952" s="11" t="s">
        <v>27745</v>
      </c>
      <c r="D6952" s="14" t="s">
        <v>27746</v>
      </c>
    </row>
    <row r="6953" spans="1:4" ht="15" customHeight="1" x14ac:dyDescent="0.4">
      <c r="A6953" s="11" t="s">
        <v>27747</v>
      </c>
      <c r="B6953" s="11" t="s">
        <v>27748</v>
      </c>
      <c r="C6953" s="11" t="s">
        <v>27749</v>
      </c>
      <c r="D6953" s="14" t="s">
        <v>27750</v>
      </c>
    </row>
    <row r="6954" spans="1:4" ht="15" customHeight="1" x14ac:dyDescent="0.4">
      <c r="A6954" s="11" t="s">
        <v>27751</v>
      </c>
      <c r="B6954" s="11" t="s">
        <v>27752</v>
      </c>
      <c r="C6954" s="11" t="s">
        <v>27753</v>
      </c>
      <c r="D6954" s="14" t="s">
        <v>27754</v>
      </c>
    </row>
    <row r="6955" spans="1:4" ht="15" customHeight="1" x14ac:dyDescent="0.4">
      <c r="A6955" s="11" t="s">
        <v>27755</v>
      </c>
      <c r="B6955" s="11" t="s">
        <v>27756</v>
      </c>
      <c r="C6955" s="11" t="s">
        <v>27757</v>
      </c>
      <c r="D6955" s="14" t="s">
        <v>27758</v>
      </c>
    </row>
    <row r="6956" spans="1:4" ht="15" customHeight="1" x14ac:dyDescent="0.4">
      <c r="A6956" s="11" t="s">
        <v>27759</v>
      </c>
      <c r="B6956" s="11" t="s">
        <v>27760</v>
      </c>
      <c r="C6956" s="11" t="s">
        <v>27761</v>
      </c>
      <c r="D6956" s="14" t="s">
        <v>27762</v>
      </c>
    </row>
    <row r="6957" spans="1:4" ht="15" customHeight="1" x14ac:dyDescent="0.4">
      <c r="A6957" s="11" t="s">
        <v>27763</v>
      </c>
      <c r="B6957" s="11" t="s">
        <v>27764</v>
      </c>
      <c r="C6957" s="11" t="s">
        <v>27765</v>
      </c>
      <c r="D6957" s="14" t="s">
        <v>27766</v>
      </c>
    </row>
    <row r="6958" spans="1:4" ht="15" customHeight="1" x14ac:dyDescent="0.4">
      <c r="A6958" s="11" t="s">
        <v>27767</v>
      </c>
      <c r="B6958" s="11" t="s">
        <v>27768</v>
      </c>
      <c r="C6958" s="11" t="s">
        <v>27769</v>
      </c>
      <c r="D6958" s="14" t="s">
        <v>27770</v>
      </c>
    </row>
    <row r="6959" spans="1:4" ht="15" customHeight="1" x14ac:dyDescent="0.4">
      <c r="A6959" s="11" t="s">
        <v>27771</v>
      </c>
      <c r="B6959" s="11" t="s">
        <v>27772</v>
      </c>
      <c r="C6959" s="11" t="s">
        <v>27773</v>
      </c>
      <c r="D6959" s="14" t="s">
        <v>27774</v>
      </c>
    </row>
    <row r="6960" spans="1:4" ht="15" customHeight="1" x14ac:dyDescent="0.4">
      <c r="A6960" s="11" t="s">
        <v>27775</v>
      </c>
      <c r="B6960" s="11" t="s">
        <v>27776</v>
      </c>
      <c r="C6960" s="11" t="s">
        <v>27777</v>
      </c>
      <c r="D6960" s="14" t="s">
        <v>27778</v>
      </c>
    </row>
    <row r="6961" spans="1:4" ht="15" customHeight="1" x14ac:dyDescent="0.4">
      <c r="A6961" s="11" t="s">
        <v>27779</v>
      </c>
      <c r="B6961" s="11" t="s">
        <v>27780</v>
      </c>
      <c r="C6961" s="11" t="s">
        <v>27781</v>
      </c>
      <c r="D6961" s="14" t="s">
        <v>27782</v>
      </c>
    </row>
    <row r="6962" spans="1:4" ht="15" customHeight="1" x14ac:dyDescent="0.4">
      <c r="A6962" s="11" t="s">
        <v>27783</v>
      </c>
      <c r="B6962" s="11" t="s">
        <v>27784</v>
      </c>
      <c r="C6962" s="11" t="s">
        <v>27785</v>
      </c>
      <c r="D6962" s="14" t="s">
        <v>27786</v>
      </c>
    </row>
    <row r="6963" spans="1:4" ht="15" customHeight="1" x14ac:dyDescent="0.4">
      <c r="A6963" s="11" t="s">
        <v>27787</v>
      </c>
      <c r="B6963" s="11" t="s">
        <v>27788</v>
      </c>
      <c r="C6963" s="11" t="s">
        <v>27789</v>
      </c>
      <c r="D6963" s="14" t="s">
        <v>27790</v>
      </c>
    </row>
    <row r="6964" spans="1:4" ht="15" customHeight="1" x14ac:dyDescent="0.4">
      <c r="A6964" s="11" t="s">
        <v>27791</v>
      </c>
      <c r="B6964" s="11" t="s">
        <v>27792</v>
      </c>
      <c r="C6964" s="11" t="s">
        <v>27793</v>
      </c>
      <c r="D6964" s="14" t="s">
        <v>27794</v>
      </c>
    </row>
    <row r="6965" spans="1:4" ht="15" customHeight="1" x14ac:dyDescent="0.4">
      <c r="A6965" s="11" t="s">
        <v>27795</v>
      </c>
      <c r="B6965" s="11" t="s">
        <v>27796</v>
      </c>
      <c r="C6965" s="11" t="s">
        <v>27797</v>
      </c>
      <c r="D6965" s="14" t="s">
        <v>27798</v>
      </c>
    </row>
    <row r="6966" spans="1:4" ht="15" customHeight="1" x14ac:dyDescent="0.4">
      <c r="A6966" s="11" t="s">
        <v>27799</v>
      </c>
      <c r="B6966" s="11" t="s">
        <v>27800</v>
      </c>
      <c r="C6966" s="11" t="s">
        <v>27801</v>
      </c>
      <c r="D6966" s="14" t="s">
        <v>27802</v>
      </c>
    </row>
    <row r="6967" spans="1:4" ht="15" customHeight="1" x14ac:dyDescent="0.4">
      <c r="A6967" s="11" t="s">
        <v>27803</v>
      </c>
      <c r="B6967" s="11" t="s">
        <v>27804</v>
      </c>
      <c r="C6967" s="11" t="s">
        <v>27805</v>
      </c>
      <c r="D6967" s="14" t="s">
        <v>27806</v>
      </c>
    </row>
    <row r="6968" spans="1:4" ht="15" customHeight="1" x14ac:dyDescent="0.4">
      <c r="A6968" s="11" t="s">
        <v>27807</v>
      </c>
      <c r="B6968" s="11" t="s">
        <v>27808</v>
      </c>
      <c r="C6968" s="11" t="s">
        <v>27809</v>
      </c>
      <c r="D6968" s="14" t="s">
        <v>27810</v>
      </c>
    </row>
    <row r="6969" spans="1:4" ht="15" customHeight="1" x14ac:dyDescent="0.4">
      <c r="A6969" s="11" t="s">
        <v>27811</v>
      </c>
      <c r="B6969" s="11" t="s">
        <v>27812</v>
      </c>
      <c r="C6969" s="11" t="s">
        <v>27813</v>
      </c>
      <c r="D6969" s="14" t="s">
        <v>27814</v>
      </c>
    </row>
    <row r="6970" spans="1:4" ht="15" customHeight="1" x14ac:dyDescent="0.4">
      <c r="A6970" s="11" t="s">
        <v>27815</v>
      </c>
      <c r="B6970" s="11" t="s">
        <v>27816</v>
      </c>
      <c r="C6970" s="11" t="s">
        <v>27817</v>
      </c>
      <c r="D6970" s="14" t="s">
        <v>27818</v>
      </c>
    </row>
    <row r="6971" spans="1:4" ht="15" customHeight="1" x14ac:dyDescent="0.4">
      <c r="A6971" s="11" t="s">
        <v>27819</v>
      </c>
      <c r="B6971" s="11" t="s">
        <v>27820</v>
      </c>
      <c r="C6971" s="11" t="s">
        <v>27821</v>
      </c>
      <c r="D6971" s="14" t="s">
        <v>27822</v>
      </c>
    </row>
    <row r="6972" spans="1:4" ht="15" customHeight="1" x14ac:dyDescent="0.4">
      <c r="A6972" s="11" t="s">
        <v>27823</v>
      </c>
      <c r="B6972" s="11" t="s">
        <v>27824</v>
      </c>
      <c r="C6972" s="11" t="s">
        <v>27825</v>
      </c>
      <c r="D6972" s="14" t="s">
        <v>27822</v>
      </c>
    </row>
    <row r="6973" spans="1:4" ht="15" customHeight="1" x14ac:dyDescent="0.4">
      <c r="A6973" s="11" t="s">
        <v>27826</v>
      </c>
      <c r="B6973" s="11" t="s">
        <v>27827</v>
      </c>
      <c r="C6973" s="11" t="s">
        <v>27828</v>
      </c>
      <c r="D6973" s="14" t="s">
        <v>27822</v>
      </c>
    </row>
    <row r="6974" spans="1:4" ht="15" customHeight="1" x14ac:dyDescent="0.4">
      <c r="A6974" s="11" t="s">
        <v>27829</v>
      </c>
      <c r="B6974" s="11" t="s">
        <v>27830</v>
      </c>
      <c r="C6974" s="11" t="s">
        <v>27831</v>
      </c>
      <c r="D6974" s="14" t="s">
        <v>27832</v>
      </c>
    </row>
    <row r="6975" spans="1:4" ht="15" customHeight="1" x14ac:dyDescent="0.4">
      <c r="A6975" s="11" t="s">
        <v>27833</v>
      </c>
      <c r="B6975" s="11" t="s">
        <v>27834</v>
      </c>
      <c r="C6975" s="11" t="s">
        <v>27835</v>
      </c>
      <c r="D6975" s="14" t="s">
        <v>27836</v>
      </c>
    </row>
    <row r="6976" spans="1:4" ht="15" customHeight="1" x14ac:dyDescent="0.4">
      <c r="A6976" s="11" t="s">
        <v>27837</v>
      </c>
      <c r="B6976" s="11" t="s">
        <v>27838</v>
      </c>
      <c r="C6976" s="11" t="s">
        <v>27839</v>
      </c>
      <c r="D6976" s="14" t="s">
        <v>27840</v>
      </c>
    </row>
    <row r="6977" spans="1:4" ht="15" customHeight="1" x14ac:dyDescent="0.4">
      <c r="A6977" s="11" t="s">
        <v>27841</v>
      </c>
      <c r="B6977" s="11" t="s">
        <v>27842</v>
      </c>
      <c r="C6977" s="11" t="s">
        <v>27843</v>
      </c>
      <c r="D6977" s="14" t="s">
        <v>27844</v>
      </c>
    </row>
    <row r="6978" spans="1:4" ht="15" customHeight="1" x14ac:dyDescent="0.4">
      <c r="A6978" s="11" t="s">
        <v>27845</v>
      </c>
      <c r="B6978" s="11" t="s">
        <v>27846</v>
      </c>
      <c r="C6978" s="11" t="s">
        <v>27847</v>
      </c>
      <c r="D6978" s="14" t="s">
        <v>27848</v>
      </c>
    </row>
    <row r="6979" spans="1:4" ht="15" customHeight="1" x14ac:dyDescent="0.4">
      <c r="A6979" s="11" t="s">
        <v>27849</v>
      </c>
      <c r="B6979" s="11" t="s">
        <v>27850</v>
      </c>
      <c r="C6979" s="11" t="s">
        <v>27851</v>
      </c>
      <c r="D6979" s="14" t="s">
        <v>27852</v>
      </c>
    </row>
    <row r="6980" spans="1:4" ht="15" customHeight="1" x14ac:dyDescent="0.4">
      <c r="A6980" s="11" t="s">
        <v>27853</v>
      </c>
      <c r="B6980" s="11" t="s">
        <v>27854</v>
      </c>
      <c r="C6980" s="11" t="s">
        <v>27855</v>
      </c>
      <c r="D6980" s="14" t="s">
        <v>27856</v>
      </c>
    </row>
    <row r="6981" spans="1:4" ht="15" customHeight="1" x14ac:dyDescent="0.4">
      <c r="A6981" s="11" t="s">
        <v>27857</v>
      </c>
      <c r="B6981" s="11" t="s">
        <v>27858</v>
      </c>
      <c r="C6981" s="11" t="s">
        <v>27859</v>
      </c>
      <c r="D6981" s="14" t="s">
        <v>27860</v>
      </c>
    </row>
    <row r="6982" spans="1:4" ht="15" customHeight="1" x14ac:dyDescent="0.4">
      <c r="A6982" s="11" t="s">
        <v>27861</v>
      </c>
      <c r="B6982" s="11" t="s">
        <v>27862</v>
      </c>
      <c r="C6982" s="11" t="s">
        <v>27863</v>
      </c>
      <c r="D6982" s="14" t="s">
        <v>27864</v>
      </c>
    </row>
    <row r="6983" spans="1:4" ht="15" customHeight="1" x14ac:dyDescent="0.4">
      <c r="A6983" s="11" t="s">
        <v>27865</v>
      </c>
      <c r="B6983" s="11" t="s">
        <v>27866</v>
      </c>
      <c r="C6983" s="11" t="s">
        <v>27867</v>
      </c>
      <c r="D6983" s="14" t="s">
        <v>27868</v>
      </c>
    </row>
    <row r="6984" spans="1:4" ht="15" customHeight="1" x14ac:dyDescent="0.4">
      <c r="A6984" s="11" t="s">
        <v>27869</v>
      </c>
      <c r="B6984" s="11" t="s">
        <v>27870</v>
      </c>
      <c r="C6984" s="11" t="s">
        <v>27871</v>
      </c>
      <c r="D6984" s="14" t="s">
        <v>27872</v>
      </c>
    </row>
    <row r="6985" spans="1:4" ht="15" customHeight="1" x14ac:dyDescent="0.4">
      <c r="A6985" s="11" t="s">
        <v>27873</v>
      </c>
      <c r="B6985" s="11" t="s">
        <v>27874</v>
      </c>
      <c r="C6985" s="11" t="s">
        <v>27875</v>
      </c>
      <c r="D6985" s="14" t="s">
        <v>27876</v>
      </c>
    </row>
    <row r="6986" spans="1:4" ht="15" customHeight="1" x14ac:dyDescent="0.4">
      <c r="A6986" s="11" t="s">
        <v>27877</v>
      </c>
      <c r="B6986" s="11" t="s">
        <v>27878</v>
      </c>
      <c r="C6986" s="11" t="s">
        <v>27879</v>
      </c>
      <c r="D6986" s="14" t="s">
        <v>27880</v>
      </c>
    </row>
    <row r="6987" spans="1:4" ht="15" customHeight="1" x14ac:dyDescent="0.4">
      <c r="A6987" s="11" t="s">
        <v>27881</v>
      </c>
      <c r="B6987" s="11" t="s">
        <v>27882</v>
      </c>
      <c r="C6987" s="11" t="s">
        <v>27883</v>
      </c>
      <c r="D6987" s="14" t="s">
        <v>27884</v>
      </c>
    </row>
    <row r="6988" spans="1:4" ht="15" customHeight="1" x14ac:dyDescent="0.4">
      <c r="A6988" s="11" t="s">
        <v>27885</v>
      </c>
      <c r="B6988" s="11" t="s">
        <v>27886</v>
      </c>
      <c r="C6988" s="11" t="s">
        <v>27887</v>
      </c>
      <c r="D6988" s="14" t="s">
        <v>27888</v>
      </c>
    </row>
    <row r="6989" spans="1:4" ht="15" customHeight="1" x14ac:dyDescent="0.4">
      <c r="A6989" s="11" t="s">
        <v>27889</v>
      </c>
      <c r="B6989" s="11" t="s">
        <v>27890</v>
      </c>
      <c r="C6989" s="11" t="s">
        <v>27891</v>
      </c>
      <c r="D6989" s="14" t="s">
        <v>27892</v>
      </c>
    </row>
    <row r="6990" spans="1:4" ht="15" customHeight="1" x14ac:dyDescent="0.4">
      <c r="A6990" s="11" t="s">
        <v>27893</v>
      </c>
      <c r="B6990" s="11" t="s">
        <v>27894</v>
      </c>
      <c r="C6990" s="11" t="s">
        <v>27895</v>
      </c>
      <c r="D6990" s="14" t="s">
        <v>27896</v>
      </c>
    </row>
    <row r="6991" spans="1:4" ht="15" customHeight="1" x14ac:dyDescent="0.4">
      <c r="A6991" s="11" t="s">
        <v>27897</v>
      </c>
      <c r="B6991" s="11" t="s">
        <v>27898</v>
      </c>
      <c r="C6991" s="11" t="s">
        <v>27899</v>
      </c>
      <c r="D6991" s="14" t="s">
        <v>27900</v>
      </c>
    </row>
    <row r="6992" spans="1:4" ht="15" customHeight="1" x14ac:dyDescent="0.4">
      <c r="A6992" s="11" t="s">
        <v>27901</v>
      </c>
      <c r="B6992" s="11" t="s">
        <v>27902</v>
      </c>
      <c r="C6992" s="11" t="s">
        <v>27903</v>
      </c>
      <c r="D6992" s="14" t="s">
        <v>27904</v>
      </c>
    </row>
    <row r="6993" spans="1:4" ht="15" customHeight="1" x14ac:dyDescent="0.4">
      <c r="A6993" s="11" t="s">
        <v>27905</v>
      </c>
      <c r="B6993" s="11" t="s">
        <v>27906</v>
      </c>
      <c r="C6993" s="11" t="s">
        <v>27907</v>
      </c>
      <c r="D6993" s="14" t="s">
        <v>27908</v>
      </c>
    </row>
    <row r="6994" spans="1:4" ht="15" customHeight="1" x14ac:dyDescent="0.4">
      <c r="A6994" s="11" t="s">
        <v>27909</v>
      </c>
      <c r="B6994" s="11" t="s">
        <v>27910</v>
      </c>
      <c r="C6994" s="11" t="s">
        <v>27911</v>
      </c>
      <c r="D6994" s="14" t="s">
        <v>27912</v>
      </c>
    </row>
    <row r="6995" spans="1:4" ht="15" customHeight="1" x14ac:dyDescent="0.4">
      <c r="A6995" s="11" t="s">
        <v>27913</v>
      </c>
      <c r="B6995" s="11" t="s">
        <v>27914</v>
      </c>
      <c r="C6995" s="11" t="s">
        <v>27915</v>
      </c>
      <c r="D6995" s="14" t="s">
        <v>27916</v>
      </c>
    </row>
    <row r="6996" spans="1:4" ht="15" customHeight="1" x14ac:dyDescent="0.4">
      <c r="A6996" s="11" t="s">
        <v>27917</v>
      </c>
      <c r="B6996" s="11" t="s">
        <v>27918</v>
      </c>
      <c r="C6996" s="11" t="s">
        <v>27919</v>
      </c>
      <c r="D6996" s="14" t="s">
        <v>27920</v>
      </c>
    </row>
    <row r="6997" spans="1:4" ht="15" customHeight="1" x14ac:dyDescent="0.4">
      <c r="A6997" s="11" t="s">
        <v>27921</v>
      </c>
      <c r="B6997" s="11" t="s">
        <v>27922</v>
      </c>
      <c r="C6997" s="11" t="s">
        <v>27923</v>
      </c>
      <c r="D6997" s="14" t="s">
        <v>27924</v>
      </c>
    </row>
    <row r="6998" spans="1:4" ht="15" customHeight="1" x14ac:dyDescent="0.4">
      <c r="A6998" s="11" t="s">
        <v>27925</v>
      </c>
      <c r="B6998" s="11" t="s">
        <v>27926</v>
      </c>
      <c r="C6998" s="11" t="s">
        <v>27927</v>
      </c>
      <c r="D6998" s="14" t="s">
        <v>27928</v>
      </c>
    </row>
    <row r="6999" spans="1:4" ht="15" customHeight="1" x14ac:dyDescent="0.4">
      <c r="A6999" s="11" t="s">
        <v>27929</v>
      </c>
      <c r="B6999" s="11" t="s">
        <v>27930</v>
      </c>
      <c r="C6999" s="11" t="s">
        <v>27931</v>
      </c>
      <c r="D6999" s="14" t="s">
        <v>27932</v>
      </c>
    </row>
    <row r="7000" spans="1:4" ht="15" customHeight="1" x14ac:dyDescent="0.4">
      <c r="A7000" s="11" t="s">
        <v>27933</v>
      </c>
      <c r="B7000" s="11" t="s">
        <v>27934</v>
      </c>
      <c r="C7000" s="11" t="s">
        <v>27935</v>
      </c>
      <c r="D7000" s="14" t="s">
        <v>27936</v>
      </c>
    </row>
    <row r="7001" spans="1:4" ht="15" customHeight="1" x14ac:dyDescent="0.4">
      <c r="A7001" s="11" t="s">
        <v>27937</v>
      </c>
      <c r="B7001" s="11" t="s">
        <v>27938</v>
      </c>
      <c r="C7001" s="11" t="s">
        <v>27939</v>
      </c>
      <c r="D7001" s="14" t="s">
        <v>27940</v>
      </c>
    </row>
    <row r="7002" spans="1:4" ht="15" customHeight="1" x14ac:dyDescent="0.4">
      <c r="A7002" s="11" t="s">
        <v>27941</v>
      </c>
      <c r="B7002" s="11" t="s">
        <v>27942</v>
      </c>
      <c r="C7002" s="11" t="s">
        <v>27943</v>
      </c>
      <c r="D7002" s="14" t="s">
        <v>27944</v>
      </c>
    </row>
    <row r="7003" spans="1:4" ht="15" customHeight="1" x14ac:dyDescent="0.4">
      <c r="A7003" s="11" t="s">
        <v>27945</v>
      </c>
      <c r="B7003" s="11" t="s">
        <v>27946</v>
      </c>
      <c r="C7003" s="11" t="s">
        <v>27947</v>
      </c>
      <c r="D7003" s="14" t="s">
        <v>27948</v>
      </c>
    </row>
    <row r="7004" spans="1:4" ht="15" customHeight="1" x14ac:dyDescent="0.4">
      <c r="A7004" s="11" t="s">
        <v>27949</v>
      </c>
      <c r="B7004" s="11" t="s">
        <v>27950</v>
      </c>
      <c r="C7004" s="11" t="s">
        <v>27951</v>
      </c>
      <c r="D7004" s="14" t="s">
        <v>27952</v>
      </c>
    </row>
    <row r="7005" spans="1:4" ht="15" customHeight="1" x14ac:dyDescent="0.4">
      <c r="A7005" s="11" t="s">
        <v>27953</v>
      </c>
      <c r="B7005" s="11" t="s">
        <v>27954</v>
      </c>
      <c r="C7005" s="11" t="s">
        <v>27955</v>
      </c>
      <c r="D7005" s="14" t="s">
        <v>27956</v>
      </c>
    </row>
    <row r="7006" spans="1:4" ht="15" customHeight="1" x14ac:dyDescent="0.4">
      <c r="A7006" s="11" t="s">
        <v>27957</v>
      </c>
      <c r="B7006" s="11" t="s">
        <v>27958</v>
      </c>
      <c r="C7006" s="11" t="s">
        <v>27959</v>
      </c>
      <c r="D7006" s="14" t="s">
        <v>27960</v>
      </c>
    </row>
    <row r="7007" spans="1:4" ht="15" customHeight="1" x14ac:dyDescent="0.4">
      <c r="A7007" s="11" t="s">
        <v>27961</v>
      </c>
      <c r="B7007" s="11" t="s">
        <v>27962</v>
      </c>
      <c r="C7007" s="11" t="s">
        <v>27963</v>
      </c>
      <c r="D7007" s="14" t="s">
        <v>27964</v>
      </c>
    </row>
    <row r="7008" spans="1:4" ht="15" customHeight="1" x14ac:dyDescent="0.4">
      <c r="A7008" s="11" t="s">
        <v>27965</v>
      </c>
      <c r="B7008" s="11" t="s">
        <v>27966</v>
      </c>
      <c r="C7008" s="11" t="s">
        <v>27967</v>
      </c>
      <c r="D7008" s="14" t="s">
        <v>27968</v>
      </c>
    </row>
    <row r="7009" spans="1:4" ht="15" customHeight="1" x14ac:dyDescent="0.4">
      <c r="A7009" s="11" t="s">
        <v>27969</v>
      </c>
      <c r="B7009" s="11" t="s">
        <v>27970</v>
      </c>
      <c r="C7009" s="11" t="s">
        <v>27971</v>
      </c>
      <c r="D7009" s="14" t="s">
        <v>27972</v>
      </c>
    </row>
    <row r="7010" spans="1:4" ht="15" customHeight="1" x14ac:dyDescent="0.4">
      <c r="A7010" s="11" t="s">
        <v>27973</v>
      </c>
      <c r="B7010" s="11" t="s">
        <v>27974</v>
      </c>
      <c r="C7010" s="11" t="s">
        <v>27975</v>
      </c>
      <c r="D7010" s="14" t="s">
        <v>27976</v>
      </c>
    </row>
    <row r="7011" spans="1:4" ht="15" customHeight="1" x14ac:dyDescent="0.4">
      <c r="A7011" s="11" t="s">
        <v>27977</v>
      </c>
      <c r="B7011" s="11" t="s">
        <v>27978</v>
      </c>
      <c r="C7011" s="11" t="s">
        <v>27979</v>
      </c>
      <c r="D7011" s="14" t="s">
        <v>27980</v>
      </c>
    </row>
    <row r="7012" spans="1:4" ht="15" customHeight="1" x14ac:dyDescent="0.4">
      <c r="A7012" s="11" t="s">
        <v>27981</v>
      </c>
      <c r="B7012" s="11" t="s">
        <v>27982</v>
      </c>
      <c r="C7012" s="11" t="s">
        <v>27983</v>
      </c>
      <c r="D7012" s="14" t="s">
        <v>27984</v>
      </c>
    </row>
    <row r="7013" spans="1:4" ht="15" customHeight="1" x14ac:dyDescent="0.4">
      <c r="A7013" s="11" t="s">
        <v>27985</v>
      </c>
      <c r="B7013" s="11" t="s">
        <v>27986</v>
      </c>
      <c r="C7013" s="11" t="s">
        <v>27987</v>
      </c>
      <c r="D7013" s="14" t="s">
        <v>27988</v>
      </c>
    </row>
    <row r="7014" spans="1:4" ht="15" customHeight="1" x14ac:dyDescent="0.4">
      <c r="A7014" s="11" t="s">
        <v>27989</v>
      </c>
      <c r="B7014" s="11" t="s">
        <v>27990</v>
      </c>
      <c r="C7014" s="11" t="s">
        <v>27991</v>
      </c>
      <c r="D7014" s="14" t="s">
        <v>27992</v>
      </c>
    </row>
    <row r="7015" spans="1:4" ht="15" customHeight="1" x14ac:dyDescent="0.4">
      <c r="A7015" s="11" t="s">
        <v>27993</v>
      </c>
      <c r="B7015" s="11" t="s">
        <v>27994</v>
      </c>
      <c r="C7015" s="11" t="s">
        <v>27995</v>
      </c>
      <c r="D7015" s="14" t="s">
        <v>27996</v>
      </c>
    </row>
    <row r="7016" spans="1:4" ht="15" customHeight="1" x14ac:dyDescent="0.4">
      <c r="A7016" s="11" t="s">
        <v>27997</v>
      </c>
      <c r="B7016" s="11" t="s">
        <v>27998</v>
      </c>
      <c r="C7016" s="11" t="s">
        <v>27999</v>
      </c>
      <c r="D7016" s="14" t="s">
        <v>28000</v>
      </c>
    </row>
    <row r="7017" spans="1:4" ht="15" customHeight="1" x14ac:dyDescent="0.4">
      <c r="A7017" s="11" t="s">
        <v>28001</v>
      </c>
      <c r="B7017" s="11" t="s">
        <v>28002</v>
      </c>
      <c r="C7017" s="11" t="s">
        <v>28003</v>
      </c>
      <c r="D7017" s="14" t="s">
        <v>28004</v>
      </c>
    </row>
    <row r="7018" spans="1:4" ht="15" customHeight="1" x14ac:dyDescent="0.4">
      <c r="A7018" s="11" t="s">
        <v>28005</v>
      </c>
      <c r="B7018" s="11" t="s">
        <v>28006</v>
      </c>
      <c r="C7018" s="11" t="s">
        <v>28007</v>
      </c>
      <c r="D7018" s="14" t="s">
        <v>28008</v>
      </c>
    </row>
    <row r="7019" spans="1:4" ht="15" customHeight="1" x14ac:dyDescent="0.4">
      <c r="A7019" s="11" t="s">
        <v>28009</v>
      </c>
      <c r="B7019" s="11" t="s">
        <v>28010</v>
      </c>
      <c r="C7019" s="11" t="s">
        <v>28011</v>
      </c>
      <c r="D7019" s="14" t="s">
        <v>28012</v>
      </c>
    </row>
    <row r="7020" spans="1:4" ht="15" customHeight="1" x14ac:dyDescent="0.4">
      <c r="A7020" s="11" t="s">
        <v>28013</v>
      </c>
      <c r="B7020" s="11" t="s">
        <v>28014</v>
      </c>
      <c r="C7020" s="11" t="s">
        <v>28015</v>
      </c>
      <c r="D7020" s="14" t="s">
        <v>28016</v>
      </c>
    </row>
    <row r="7021" spans="1:4" ht="15" customHeight="1" x14ac:dyDescent="0.4">
      <c r="A7021" s="11" t="s">
        <v>28017</v>
      </c>
      <c r="B7021" s="11" t="s">
        <v>28018</v>
      </c>
      <c r="C7021" s="11" t="s">
        <v>28019</v>
      </c>
      <c r="D7021" s="14" t="s">
        <v>28020</v>
      </c>
    </row>
    <row r="7022" spans="1:4" ht="15" customHeight="1" x14ac:dyDescent="0.4">
      <c r="A7022" s="11" t="s">
        <v>28021</v>
      </c>
      <c r="B7022" s="11" t="s">
        <v>28022</v>
      </c>
      <c r="C7022" s="11" t="s">
        <v>28023</v>
      </c>
      <c r="D7022" s="14" t="s">
        <v>28024</v>
      </c>
    </row>
    <row r="7023" spans="1:4" ht="15" customHeight="1" x14ac:dyDescent="0.4">
      <c r="A7023" s="11" t="s">
        <v>28025</v>
      </c>
      <c r="B7023" s="11" t="s">
        <v>28026</v>
      </c>
      <c r="C7023" s="11" t="s">
        <v>28027</v>
      </c>
      <c r="D7023" s="14" t="s">
        <v>28028</v>
      </c>
    </row>
    <row r="7024" spans="1:4" ht="15" customHeight="1" x14ac:dyDescent="0.4">
      <c r="A7024" s="11" t="s">
        <v>28029</v>
      </c>
      <c r="B7024" s="11" t="s">
        <v>28030</v>
      </c>
      <c r="C7024" s="11" t="s">
        <v>28031</v>
      </c>
      <c r="D7024" s="14" t="s">
        <v>28032</v>
      </c>
    </row>
    <row r="7025" spans="1:4" ht="15" customHeight="1" x14ac:dyDescent="0.4">
      <c r="A7025" s="11" t="s">
        <v>28033</v>
      </c>
      <c r="B7025" s="11" t="s">
        <v>28034</v>
      </c>
      <c r="C7025" s="11" t="s">
        <v>28035</v>
      </c>
      <c r="D7025" s="14" t="s">
        <v>28036</v>
      </c>
    </row>
    <row r="7026" spans="1:4" ht="15" customHeight="1" x14ac:dyDescent="0.4">
      <c r="A7026" s="11" t="s">
        <v>28037</v>
      </c>
      <c r="B7026" s="11" t="s">
        <v>28038</v>
      </c>
      <c r="C7026" s="11" t="s">
        <v>28039</v>
      </c>
      <c r="D7026" s="14" t="s">
        <v>28040</v>
      </c>
    </row>
    <row r="7027" spans="1:4" ht="15" customHeight="1" x14ac:dyDescent="0.4">
      <c r="A7027" s="11" t="s">
        <v>28041</v>
      </c>
      <c r="B7027" s="11" t="s">
        <v>28042</v>
      </c>
      <c r="C7027" s="11" t="s">
        <v>28043</v>
      </c>
      <c r="D7027" s="14" t="s">
        <v>28044</v>
      </c>
    </row>
    <row r="7028" spans="1:4" ht="15" customHeight="1" x14ac:dyDescent="0.4">
      <c r="A7028" s="11" t="s">
        <v>28045</v>
      </c>
      <c r="B7028" s="11" t="s">
        <v>28046</v>
      </c>
      <c r="C7028" s="11" t="s">
        <v>28047</v>
      </c>
      <c r="D7028" s="14" t="s">
        <v>28048</v>
      </c>
    </row>
    <row r="7029" spans="1:4" ht="15" customHeight="1" x14ac:dyDescent="0.4">
      <c r="A7029" s="11" t="s">
        <v>28049</v>
      </c>
      <c r="B7029" s="11" t="s">
        <v>28050</v>
      </c>
      <c r="C7029" s="11" t="s">
        <v>28051</v>
      </c>
      <c r="D7029" s="14" t="s">
        <v>28052</v>
      </c>
    </row>
    <row r="7030" spans="1:4" ht="15" customHeight="1" x14ac:dyDescent="0.4">
      <c r="A7030" s="11" t="s">
        <v>28053</v>
      </c>
      <c r="B7030" s="11" t="s">
        <v>28054</v>
      </c>
      <c r="C7030" s="11" t="s">
        <v>28055</v>
      </c>
      <c r="D7030" s="14" t="s">
        <v>28056</v>
      </c>
    </row>
    <row r="7031" spans="1:4" ht="15" customHeight="1" x14ac:dyDescent="0.4">
      <c r="A7031" s="11" t="s">
        <v>28057</v>
      </c>
      <c r="B7031" s="11" t="s">
        <v>28058</v>
      </c>
      <c r="C7031" s="11" t="s">
        <v>28059</v>
      </c>
      <c r="D7031" s="14" t="s">
        <v>28060</v>
      </c>
    </row>
    <row r="7032" spans="1:4" ht="15" customHeight="1" x14ac:dyDescent="0.4">
      <c r="A7032" s="11" t="s">
        <v>28061</v>
      </c>
      <c r="B7032" s="11" t="s">
        <v>28062</v>
      </c>
      <c r="C7032" s="11" t="s">
        <v>28063</v>
      </c>
      <c r="D7032" s="14" t="s">
        <v>28064</v>
      </c>
    </row>
    <row r="7033" spans="1:4" ht="15" customHeight="1" x14ac:dyDescent="0.4">
      <c r="A7033" s="11" t="s">
        <v>28065</v>
      </c>
      <c r="B7033" s="11" t="s">
        <v>28066</v>
      </c>
      <c r="C7033" s="11" t="s">
        <v>28067</v>
      </c>
      <c r="D7033" s="14" t="s">
        <v>28068</v>
      </c>
    </row>
    <row r="7034" spans="1:4" ht="15" customHeight="1" x14ac:dyDescent="0.4">
      <c r="A7034" s="11" t="s">
        <v>28069</v>
      </c>
      <c r="B7034" s="11" t="s">
        <v>28070</v>
      </c>
      <c r="C7034" s="11" t="s">
        <v>28071</v>
      </c>
      <c r="D7034" s="14" t="s">
        <v>28072</v>
      </c>
    </row>
    <row r="7035" spans="1:4" ht="15" customHeight="1" x14ac:dyDescent="0.4">
      <c r="A7035" s="11" t="s">
        <v>28073</v>
      </c>
      <c r="B7035" s="11" t="s">
        <v>28074</v>
      </c>
      <c r="C7035" s="11" t="s">
        <v>28075</v>
      </c>
      <c r="D7035" s="14" t="s">
        <v>28076</v>
      </c>
    </row>
    <row r="7036" spans="1:4" ht="15" customHeight="1" x14ac:dyDescent="0.4">
      <c r="A7036" s="11" t="s">
        <v>28077</v>
      </c>
      <c r="B7036" s="11" t="s">
        <v>28078</v>
      </c>
      <c r="C7036" s="11" t="s">
        <v>28079</v>
      </c>
      <c r="D7036" s="14" t="s">
        <v>28080</v>
      </c>
    </row>
    <row r="7037" spans="1:4" ht="15" customHeight="1" x14ac:dyDescent="0.4">
      <c r="A7037" s="11" t="s">
        <v>28081</v>
      </c>
      <c r="B7037" s="11" t="s">
        <v>28082</v>
      </c>
      <c r="C7037" s="11" t="s">
        <v>28083</v>
      </c>
      <c r="D7037" s="14" t="s">
        <v>28084</v>
      </c>
    </row>
    <row r="7038" spans="1:4" ht="15" customHeight="1" x14ac:dyDescent="0.4">
      <c r="A7038" s="11" t="s">
        <v>28085</v>
      </c>
      <c r="B7038" s="11" t="s">
        <v>28086</v>
      </c>
      <c r="C7038" s="11" t="s">
        <v>28087</v>
      </c>
      <c r="D7038" s="14" t="s">
        <v>28088</v>
      </c>
    </row>
    <row r="7039" spans="1:4" ht="15" customHeight="1" x14ac:dyDescent="0.4">
      <c r="A7039" s="11" t="s">
        <v>28089</v>
      </c>
      <c r="B7039" s="11" t="s">
        <v>28090</v>
      </c>
      <c r="C7039" s="11" t="s">
        <v>28091</v>
      </c>
      <c r="D7039" s="14" t="s">
        <v>28092</v>
      </c>
    </row>
    <row r="7040" spans="1:4" ht="15" customHeight="1" x14ac:dyDescent="0.4">
      <c r="A7040" s="11" t="s">
        <v>28093</v>
      </c>
      <c r="B7040" s="11" t="s">
        <v>28094</v>
      </c>
      <c r="C7040" s="11" t="s">
        <v>28095</v>
      </c>
      <c r="D7040" s="14" t="s">
        <v>28096</v>
      </c>
    </row>
    <row r="7041" spans="1:4" ht="15" customHeight="1" x14ac:dyDescent="0.4">
      <c r="A7041" s="11" t="s">
        <v>28097</v>
      </c>
      <c r="B7041" s="11" t="s">
        <v>28098</v>
      </c>
      <c r="C7041" s="11" t="s">
        <v>28099</v>
      </c>
      <c r="D7041" s="14" t="s">
        <v>28100</v>
      </c>
    </row>
    <row r="7042" spans="1:4" ht="15" customHeight="1" x14ac:dyDescent="0.4">
      <c r="A7042" s="11" t="s">
        <v>28101</v>
      </c>
      <c r="B7042" s="11" t="s">
        <v>28102</v>
      </c>
      <c r="C7042" s="11" t="s">
        <v>28103</v>
      </c>
      <c r="D7042" s="14" t="s">
        <v>28104</v>
      </c>
    </row>
    <row r="7043" spans="1:4" ht="15" customHeight="1" x14ac:dyDescent="0.4">
      <c r="A7043" s="11" t="s">
        <v>28105</v>
      </c>
      <c r="B7043" s="11" t="s">
        <v>28106</v>
      </c>
      <c r="C7043" s="11" t="s">
        <v>28107</v>
      </c>
      <c r="D7043" s="14" t="s">
        <v>28108</v>
      </c>
    </row>
    <row r="7044" spans="1:4" ht="15" customHeight="1" x14ac:dyDescent="0.4">
      <c r="A7044" s="11" t="s">
        <v>28109</v>
      </c>
      <c r="B7044" s="11" t="s">
        <v>28110</v>
      </c>
      <c r="C7044" s="11" t="s">
        <v>28111</v>
      </c>
      <c r="D7044" s="14" t="s">
        <v>28112</v>
      </c>
    </row>
    <row r="7045" spans="1:4" ht="15" customHeight="1" x14ac:dyDescent="0.4">
      <c r="A7045" s="11" t="s">
        <v>28113</v>
      </c>
      <c r="B7045" s="11" t="s">
        <v>28114</v>
      </c>
      <c r="C7045" s="11" t="s">
        <v>28115</v>
      </c>
      <c r="D7045" s="14" t="s">
        <v>28116</v>
      </c>
    </row>
    <row r="7046" spans="1:4" ht="15" customHeight="1" x14ac:dyDescent="0.4">
      <c r="A7046" s="11" t="s">
        <v>28117</v>
      </c>
      <c r="B7046" s="11" t="s">
        <v>28118</v>
      </c>
      <c r="C7046" s="11" t="s">
        <v>28119</v>
      </c>
      <c r="D7046" s="14" t="s">
        <v>28120</v>
      </c>
    </row>
    <row r="7047" spans="1:4" ht="15" customHeight="1" x14ac:dyDescent="0.4">
      <c r="A7047" s="11" t="s">
        <v>28121</v>
      </c>
      <c r="B7047" s="11" t="s">
        <v>28122</v>
      </c>
      <c r="C7047" s="11" t="s">
        <v>28123</v>
      </c>
      <c r="D7047" s="14" t="s">
        <v>28124</v>
      </c>
    </row>
    <row r="7048" spans="1:4" ht="15" customHeight="1" x14ac:dyDescent="0.4">
      <c r="A7048" s="11" t="s">
        <v>28125</v>
      </c>
      <c r="B7048" s="11" t="s">
        <v>28126</v>
      </c>
      <c r="C7048" s="11" t="s">
        <v>28127</v>
      </c>
      <c r="D7048" s="14" t="s">
        <v>28128</v>
      </c>
    </row>
    <row r="7049" spans="1:4" ht="15" customHeight="1" x14ac:dyDescent="0.4">
      <c r="A7049" s="11" t="s">
        <v>28129</v>
      </c>
      <c r="B7049" s="11" t="s">
        <v>28130</v>
      </c>
      <c r="C7049" s="11" t="s">
        <v>28131</v>
      </c>
      <c r="D7049" s="14" t="s">
        <v>28132</v>
      </c>
    </row>
    <row r="7050" spans="1:4" ht="15" customHeight="1" x14ac:dyDescent="0.4">
      <c r="A7050" s="11" t="s">
        <v>28133</v>
      </c>
      <c r="B7050" s="11" t="s">
        <v>28134</v>
      </c>
      <c r="C7050" s="11" t="s">
        <v>28135</v>
      </c>
      <c r="D7050" s="14" t="s">
        <v>28136</v>
      </c>
    </row>
    <row r="7051" spans="1:4" ht="15" customHeight="1" x14ac:dyDescent="0.4">
      <c r="A7051" s="11" t="s">
        <v>28137</v>
      </c>
      <c r="B7051" s="11" t="s">
        <v>28138</v>
      </c>
      <c r="C7051" s="11" t="s">
        <v>28139</v>
      </c>
      <c r="D7051" s="14" t="s">
        <v>28136</v>
      </c>
    </row>
    <row r="7052" spans="1:4" ht="15" customHeight="1" x14ac:dyDescent="0.4">
      <c r="A7052" s="11" t="s">
        <v>28140</v>
      </c>
      <c r="B7052" s="11" t="s">
        <v>28141</v>
      </c>
      <c r="C7052" s="11" t="s">
        <v>28142</v>
      </c>
      <c r="D7052" s="14" t="s">
        <v>28143</v>
      </c>
    </row>
    <row r="7053" spans="1:4" ht="15" customHeight="1" x14ac:dyDescent="0.4">
      <c r="A7053" s="11" t="s">
        <v>28144</v>
      </c>
      <c r="B7053" s="11" t="s">
        <v>28145</v>
      </c>
      <c r="C7053" s="11" t="s">
        <v>28146</v>
      </c>
      <c r="D7053" s="14" t="s">
        <v>28147</v>
      </c>
    </row>
    <row r="7054" spans="1:4" ht="15" customHeight="1" x14ac:dyDescent="0.4">
      <c r="A7054" s="11" t="s">
        <v>28148</v>
      </c>
      <c r="B7054" s="11" t="s">
        <v>28149</v>
      </c>
      <c r="C7054" s="11" t="s">
        <v>28150</v>
      </c>
      <c r="D7054" s="14" t="s">
        <v>28151</v>
      </c>
    </row>
    <row r="7055" spans="1:4" ht="15" customHeight="1" x14ac:dyDescent="0.4">
      <c r="A7055" s="11" t="s">
        <v>28152</v>
      </c>
      <c r="B7055" s="11" t="s">
        <v>28153</v>
      </c>
      <c r="C7055" s="11" t="s">
        <v>28154</v>
      </c>
      <c r="D7055" s="14" t="s">
        <v>28155</v>
      </c>
    </row>
    <row r="7056" spans="1:4" ht="15" customHeight="1" x14ac:dyDescent="0.4">
      <c r="A7056" s="11" t="s">
        <v>28156</v>
      </c>
      <c r="B7056" s="11" t="s">
        <v>28157</v>
      </c>
      <c r="C7056" s="11" t="s">
        <v>28158</v>
      </c>
      <c r="D7056" s="14" t="s">
        <v>28159</v>
      </c>
    </row>
    <row r="7057" spans="1:4" ht="15" customHeight="1" x14ac:dyDescent="0.4">
      <c r="A7057" s="11" t="s">
        <v>28160</v>
      </c>
      <c r="B7057" s="11" t="s">
        <v>28161</v>
      </c>
      <c r="C7057" s="11" t="s">
        <v>28162</v>
      </c>
      <c r="D7057" s="14" t="s">
        <v>28163</v>
      </c>
    </row>
    <row r="7058" spans="1:4" ht="15" customHeight="1" x14ac:dyDescent="0.4">
      <c r="A7058" s="11" t="s">
        <v>28164</v>
      </c>
      <c r="B7058" s="11" t="s">
        <v>28165</v>
      </c>
      <c r="C7058" s="11" t="s">
        <v>28166</v>
      </c>
      <c r="D7058" s="14" t="s">
        <v>28167</v>
      </c>
    </row>
    <row r="7059" spans="1:4" ht="15" customHeight="1" x14ac:dyDescent="0.4">
      <c r="A7059" s="11" t="s">
        <v>28168</v>
      </c>
      <c r="B7059" s="11" t="s">
        <v>28169</v>
      </c>
      <c r="C7059" s="11" t="s">
        <v>28170</v>
      </c>
      <c r="D7059" s="14" t="s">
        <v>28171</v>
      </c>
    </row>
    <row r="7060" spans="1:4" ht="15" customHeight="1" x14ac:dyDescent="0.4">
      <c r="A7060" s="11" t="s">
        <v>28172</v>
      </c>
      <c r="B7060" s="11" t="s">
        <v>28173</v>
      </c>
      <c r="C7060" s="11" t="s">
        <v>28174</v>
      </c>
      <c r="D7060" s="14" t="s">
        <v>28175</v>
      </c>
    </row>
    <row r="7061" spans="1:4" ht="15" customHeight="1" x14ac:dyDescent="0.4">
      <c r="A7061" s="11" t="s">
        <v>28176</v>
      </c>
      <c r="B7061" s="11" t="s">
        <v>28177</v>
      </c>
      <c r="C7061" s="11" t="s">
        <v>28178</v>
      </c>
      <c r="D7061" s="14" t="s">
        <v>28179</v>
      </c>
    </row>
    <row r="7062" spans="1:4" ht="15" customHeight="1" x14ac:dyDescent="0.4">
      <c r="A7062" s="11" t="s">
        <v>28180</v>
      </c>
      <c r="B7062" s="11" t="s">
        <v>28181</v>
      </c>
      <c r="C7062" s="11" t="s">
        <v>28182</v>
      </c>
      <c r="D7062" s="14" t="s">
        <v>28183</v>
      </c>
    </row>
    <row r="7063" spans="1:4" ht="15" customHeight="1" x14ac:dyDescent="0.4">
      <c r="A7063" s="11" t="s">
        <v>28184</v>
      </c>
      <c r="B7063" s="11" t="s">
        <v>28185</v>
      </c>
      <c r="C7063" s="11" t="s">
        <v>28186</v>
      </c>
      <c r="D7063" s="14" t="s">
        <v>28187</v>
      </c>
    </row>
    <row r="7064" spans="1:4" ht="15" customHeight="1" x14ac:dyDescent="0.4">
      <c r="A7064" s="11" t="s">
        <v>28188</v>
      </c>
      <c r="B7064" s="11" t="s">
        <v>28189</v>
      </c>
      <c r="C7064" s="11" t="s">
        <v>28190</v>
      </c>
      <c r="D7064" s="14" t="s">
        <v>28191</v>
      </c>
    </row>
    <row r="7065" spans="1:4" ht="15" customHeight="1" x14ac:dyDescent="0.4">
      <c r="A7065" s="11" t="s">
        <v>28192</v>
      </c>
      <c r="B7065" s="11" t="s">
        <v>28193</v>
      </c>
      <c r="C7065" s="11" t="s">
        <v>28194</v>
      </c>
      <c r="D7065" s="14" t="s">
        <v>28195</v>
      </c>
    </row>
    <row r="7066" spans="1:4" ht="15" customHeight="1" x14ac:dyDescent="0.4">
      <c r="A7066" s="11" t="s">
        <v>28196</v>
      </c>
      <c r="B7066" s="11" t="s">
        <v>28197</v>
      </c>
      <c r="C7066" s="11" t="s">
        <v>28198</v>
      </c>
      <c r="D7066" s="14" t="s">
        <v>28199</v>
      </c>
    </row>
    <row r="7067" spans="1:4" ht="15" customHeight="1" x14ac:dyDescent="0.4">
      <c r="A7067" s="11" t="s">
        <v>28200</v>
      </c>
      <c r="B7067" s="11" t="s">
        <v>28201</v>
      </c>
      <c r="C7067" s="11" t="s">
        <v>28202</v>
      </c>
      <c r="D7067" s="14" t="s">
        <v>28203</v>
      </c>
    </row>
    <row r="7068" spans="1:4" ht="15" customHeight="1" x14ac:dyDescent="0.4">
      <c r="A7068" s="11" t="s">
        <v>28204</v>
      </c>
      <c r="B7068" s="11" t="s">
        <v>28205</v>
      </c>
      <c r="C7068" s="11" t="s">
        <v>28206</v>
      </c>
      <c r="D7068" s="14" t="s">
        <v>28203</v>
      </c>
    </row>
    <row r="7069" spans="1:4" ht="15" customHeight="1" x14ac:dyDescent="0.4">
      <c r="A7069" s="11" t="s">
        <v>28207</v>
      </c>
      <c r="B7069" s="11" t="s">
        <v>28208</v>
      </c>
      <c r="C7069" s="11" t="s">
        <v>28209</v>
      </c>
      <c r="D7069" s="14" t="s">
        <v>28203</v>
      </c>
    </row>
    <row r="7070" spans="1:4" ht="15" customHeight="1" x14ac:dyDescent="0.4">
      <c r="A7070" s="11" t="s">
        <v>28210</v>
      </c>
      <c r="B7070" s="11" t="s">
        <v>28211</v>
      </c>
      <c r="C7070" s="11" t="s">
        <v>28212</v>
      </c>
      <c r="D7070" s="14" t="s">
        <v>28203</v>
      </c>
    </row>
    <row r="7071" spans="1:4" ht="15" customHeight="1" x14ac:dyDescent="0.4">
      <c r="A7071" s="11" t="s">
        <v>28213</v>
      </c>
      <c r="B7071" s="11" t="s">
        <v>28214</v>
      </c>
      <c r="C7071" s="11" t="s">
        <v>28215</v>
      </c>
      <c r="D7071" s="14" t="s">
        <v>28203</v>
      </c>
    </row>
    <row r="7072" spans="1:4" ht="15" customHeight="1" x14ac:dyDescent="0.4">
      <c r="A7072" s="11" t="s">
        <v>28216</v>
      </c>
      <c r="B7072" s="11" t="s">
        <v>28217</v>
      </c>
      <c r="C7072" s="11" t="s">
        <v>28218</v>
      </c>
      <c r="D7072" s="14" t="s">
        <v>28219</v>
      </c>
    </row>
    <row r="7073" spans="1:4" ht="15" customHeight="1" x14ac:dyDescent="0.4">
      <c r="A7073" s="11" t="s">
        <v>28220</v>
      </c>
      <c r="B7073" s="11" t="s">
        <v>28221</v>
      </c>
      <c r="C7073" s="11" t="s">
        <v>28222</v>
      </c>
      <c r="D7073" s="14" t="s">
        <v>28223</v>
      </c>
    </row>
    <row r="7074" spans="1:4" ht="15" customHeight="1" x14ac:dyDescent="0.4">
      <c r="A7074" s="11" t="s">
        <v>28224</v>
      </c>
      <c r="B7074" s="11" t="s">
        <v>28225</v>
      </c>
      <c r="C7074" s="11" t="s">
        <v>28226</v>
      </c>
      <c r="D7074" s="14" t="s">
        <v>28227</v>
      </c>
    </row>
    <row r="7075" spans="1:4" ht="15" customHeight="1" x14ac:dyDescent="0.4">
      <c r="A7075" s="11" t="s">
        <v>28228</v>
      </c>
      <c r="B7075" s="11" t="s">
        <v>28229</v>
      </c>
      <c r="C7075" s="11" t="s">
        <v>28230</v>
      </c>
      <c r="D7075" s="14" t="s">
        <v>28231</v>
      </c>
    </row>
    <row r="7076" spans="1:4" ht="15" customHeight="1" x14ac:dyDescent="0.4">
      <c r="A7076" s="11" t="s">
        <v>28232</v>
      </c>
      <c r="B7076" s="11" t="s">
        <v>28233</v>
      </c>
      <c r="C7076" s="11" t="s">
        <v>28234</v>
      </c>
      <c r="D7076" s="14" t="s">
        <v>28235</v>
      </c>
    </row>
    <row r="7077" spans="1:4" ht="15" customHeight="1" x14ac:dyDescent="0.4">
      <c r="A7077" s="11" t="s">
        <v>28236</v>
      </c>
      <c r="B7077" s="11" t="s">
        <v>28237</v>
      </c>
      <c r="C7077" s="11" t="s">
        <v>28238</v>
      </c>
      <c r="D7077" s="14" t="s">
        <v>28239</v>
      </c>
    </row>
    <row r="7078" spans="1:4" ht="15" customHeight="1" x14ac:dyDescent="0.4">
      <c r="A7078" s="11" t="s">
        <v>28240</v>
      </c>
      <c r="B7078" s="11" t="s">
        <v>28241</v>
      </c>
      <c r="C7078" s="11" t="s">
        <v>28242</v>
      </c>
      <c r="D7078" s="14" t="s">
        <v>28243</v>
      </c>
    </row>
    <row r="7079" spans="1:4" ht="15" customHeight="1" x14ac:dyDescent="0.4">
      <c r="A7079" s="11" t="s">
        <v>28244</v>
      </c>
      <c r="B7079" s="11" t="s">
        <v>28245</v>
      </c>
      <c r="C7079" s="11" t="s">
        <v>28246</v>
      </c>
      <c r="D7079" s="14" t="s">
        <v>28247</v>
      </c>
    </row>
    <row r="7080" spans="1:4" ht="15" customHeight="1" x14ac:dyDescent="0.4">
      <c r="A7080" s="11" t="s">
        <v>28248</v>
      </c>
      <c r="B7080" s="11" t="s">
        <v>28249</v>
      </c>
      <c r="C7080" s="11" t="s">
        <v>28250</v>
      </c>
      <c r="D7080" s="14" t="s">
        <v>28251</v>
      </c>
    </row>
    <row r="7081" spans="1:4" ht="15" customHeight="1" x14ac:dyDescent="0.4">
      <c r="A7081" s="11" t="s">
        <v>28252</v>
      </c>
      <c r="B7081" s="11" t="s">
        <v>28253</v>
      </c>
      <c r="C7081" s="11" t="s">
        <v>28254</v>
      </c>
      <c r="D7081" s="14" t="s">
        <v>28255</v>
      </c>
    </row>
    <row r="7082" spans="1:4" ht="15" customHeight="1" x14ac:dyDescent="0.4">
      <c r="A7082" s="11" t="s">
        <v>28256</v>
      </c>
      <c r="B7082" s="11" t="s">
        <v>28257</v>
      </c>
      <c r="C7082" s="11" t="s">
        <v>28258</v>
      </c>
      <c r="D7082" s="14" t="s">
        <v>28259</v>
      </c>
    </row>
    <row r="7083" spans="1:4" ht="15" customHeight="1" x14ac:dyDescent="0.4">
      <c r="A7083" s="11" t="s">
        <v>28260</v>
      </c>
      <c r="B7083" s="11" t="s">
        <v>28261</v>
      </c>
      <c r="C7083" s="11" t="s">
        <v>28262</v>
      </c>
      <c r="D7083" s="14" t="s">
        <v>28263</v>
      </c>
    </row>
    <row r="7084" spans="1:4" ht="15" customHeight="1" x14ac:dyDescent="0.4">
      <c r="A7084" s="11" t="s">
        <v>28264</v>
      </c>
      <c r="B7084" s="11" t="s">
        <v>28265</v>
      </c>
      <c r="C7084" s="11" t="s">
        <v>28266</v>
      </c>
      <c r="D7084" s="14" t="s">
        <v>28267</v>
      </c>
    </row>
    <row r="7085" spans="1:4" ht="15" customHeight="1" x14ac:dyDescent="0.4">
      <c r="A7085" s="11" t="s">
        <v>28268</v>
      </c>
      <c r="B7085" s="11" t="s">
        <v>28269</v>
      </c>
      <c r="C7085" s="11" t="s">
        <v>28270</v>
      </c>
      <c r="D7085" s="14" t="s">
        <v>28271</v>
      </c>
    </row>
    <row r="7086" spans="1:4" ht="15" customHeight="1" x14ac:dyDescent="0.4">
      <c r="A7086" s="11" t="s">
        <v>28272</v>
      </c>
      <c r="B7086" s="11" t="s">
        <v>28273</v>
      </c>
      <c r="C7086" s="11" t="s">
        <v>28274</v>
      </c>
      <c r="D7086" s="14" t="s">
        <v>28275</v>
      </c>
    </row>
    <row r="7087" spans="1:4" ht="15" customHeight="1" x14ac:dyDescent="0.4">
      <c r="A7087" s="11" t="s">
        <v>28276</v>
      </c>
      <c r="B7087" s="11" t="s">
        <v>28277</v>
      </c>
      <c r="C7087" s="11" t="s">
        <v>28278</v>
      </c>
      <c r="D7087" s="14" t="s">
        <v>28279</v>
      </c>
    </row>
    <row r="7088" spans="1:4" ht="15" customHeight="1" x14ac:dyDescent="0.4">
      <c r="A7088" s="11" t="s">
        <v>28280</v>
      </c>
      <c r="B7088" s="11" t="s">
        <v>28281</v>
      </c>
      <c r="C7088" s="11" t="s">
        <v>28282</v>
      </c>
      <c r="D7088" s="14" t="s">
        <v>28283</v>
      </c>
    </row>
    <row r="7089" spans="1:4" ht="15" customHeight="1" x14ac:dyDescent="0.4">
      <c r="A7089" s="11" t="s">
        <v>28284</v>
      </c>
      <c r="B7089" s="11" t="s">
        <v>28285</v>
      </c>
      <c r="C7089" s="11" t="s">
        <v>28286</v>
      </c>
      <c r="D7089" s="14" t="s">
        <v>28287</v>
      </c>
    </row>
    <row r="7090" spans="1:4" ht="15" customHeight="1" x14ac:dyDescent="0.4">
      <c r="A7090" s="11" t="s">
        <v>28288</v>
      </c>
      <c r="B7090" s="11" t="s">
        <v>28289</v>
      </c>
      <c r="C7090" s="11" t="s">
        <v>28290</v>
      </c>
      <c r="D7090" s="14" t="s">
        <v>28291</v>
      </c>
    </row>
    <row r="7091" spans="1:4" ht="15" customHeight="1" x14ac:dyDescent="0.4">
      <c r="A7091" s="11" t="s">
        <v>28292</v>
      </c>
      <c r="B7091" s="11" t="s">
        <v>28293</v>
      </c>
      <c r="C7091" s="11" t="s">
        <v>28294</v>
      </c>
      <c r="D7091" s="14" t="s">
        <v>28295</v>
      </c>
    </row>
    <row r="7092" spans="1:4" ht="15" customHeight="1" x14ac:dyDescent="0.4">
      <c r="A7092" s="11" t="s">
        <v>28296</v>
      </c>
      <c r="B7092" s="11" t="s">
        <v>28297</v>
      </c>
      <c r="C7092" s="11" t="s">
        <v>28298</v>
      </c>
      <c r="D7092" s="14" t="s">
        <v>28299</v>
      </c>
    </row>
    <row r="7093" spans="1:4" ht="15" customHeight="1" x14ac:dyDescent="0.4">
      <c r="A7093" s="11" t="s">
        <v>28300</v>
      </c>
      <c r="B7093" s="11" t="s">
        <v>28301</v>
      </c>
      <c r="C7093" s="11" t="s">
        <v>28302</v>
      </c>
      <c r="D7093" s="14" t="s">
        <v>28303</v>
      </c>
    </row>
    <row r="7094" spans="1:4" ht="15" customHeight="1" x14ac:dyDescent="0.4">
      <c r="A7094" s="11" t="s">
        <v>28304</v>
      </c>
      <c r="B7094" s="11" t="s">
        <v>28305</v>
      </c>
      <c r="C7094" s="11" t="s">
        <v>28306</v>
      </c>
      <c r="D7094" s="14" t="s">
        <v>28307</v>
      </c>
    </row>
    <row r="7095" spans="1:4" ht="15" customHeight="1" x14ac:dyDescent="0.4">
      <c r="A7095" s="11" t="s">
        <v>28308</v>
      </c>
      <c r="B7095" s="11" t="s">
        <v>28309</v>
      </c>
      <c r="C7095" s="11" t="s">
        <v>28310</v>
      </c>
      <c r="D7095" s="14" t="s">
        <v>28311</v>
      </c>
    </row>
    <row r="7096" spans="1:4" ht="15" customHeight="1" x14ac:dyDescent="0.4">
      <c r="A7096" s="11" t="s">
        <v>28312</v>
      </c>
      <c r="B7096" s="11" t="s">
        <v>28313</v>
      </c>
      <c r="C7096" s="11" t="s">
        <v>28314</v>
      </c>
      <c r="D7096" s="14" t="s">
        <v>28315</v>
      </c>
    </row>
    <row r="7097" spans="1:4" ht="15" customHeight="1" x14ac:dyDescent="0.4">
      <c r="A7097" s="11" t="s">
        <v>28316</v>
      </c>
      <c r="B7097" s="11" t="s">
        <v>28317</v>
      </c>
      <c r="C7097" s="11" t="s">
        <v>28318</v>
      </c>
      <c r="D7097" s="14" t="s">
        <v>28319</v>
      </c>
    </row>
    <row r="7098" spans="1:4" ht="15" customHeight="1" x14ac:dyDescent="0.4">
      <c r="A7098" s="11" t="s">
        <v>28320</v>
      </c>
      <c r="B7098" s="11" t="s">
        <v>28321</v>
      </c>
      <c r="C7098" s="11" t="s">
        <v>28322</v>
      </c>
      <c r="D7098" s="14" t="s">
        <v>28323</v>
      </c>
    </row>
    <row r="7099" spans="1:4" ht="15" customHeight="1" x14ac:dyDescent="0.4">
      <c r="A7099" s="11" t="s">
        <v>28324</v>
      </c>
      <c r="B7099" s="11" t="s">
        <v>28325</v>
      </c>
      <c r="C7099" s="11" t="s">
        <v>28326</v>
      </c>
      <c r="D7099" s="14" t="s">
        <v>28327</v>
      </c>
    </row>
    <row r="7100" spans="1:4" ht="15" customHeight="1" x14ac:dyDescent="0.4">
      <c r="A7100" s="11" t="s">
        <v>28328</v>
      </c>
      <c r="B7100" s="11" t="s">
        <v>28329</v>
      </c>
      <c r="C7100" s="11" t="s">
        <v>28330</v>
      </c>
      <c r="D7100" s="14" t="s">
        <v>28331</v>
      </c>
    </row>
    <row r="7101" spans="1:4" ht="15" customHeight="1" x14ac:dyDescent="0.4">
      <c r="A7101" s="11" t="s">
        <v>28332</v>
      </c>
      <c r="B7101" s="11" t="s">
        <v>28333</v>
      </c>
      <c r="C7101" s="11" t="s">
        <v>28334</v>
      </c>
      <c r="D7101" s="14" t="s">
        <v>28335</v>
      </c>
    </row>
    <row r="7102" spans="1:4" ht="15" customHeight="1" x14ac:dyDescent="0.4">
      <c r="A7102" s="11" t="s">
        <v>28336</v>
      </c>
      <c r="B7102" s="11" t="s">
        <v>28337</v>
      </c>
      <c r="C7102" s="11" t="s">
        <v>28338</v>
      </c>
      <c r="D7102" s="14" t="s">
        <v>28339</v>
      </c>
    </row>
    <row r="7103" spans="1:4" ht="15" customHeight="1" x14ac:dyDescent="0.4">
      <c r="A7103" s="11" t="s">
        <v>28340</v>
      </c>
      <c r="B7103" s="11" t="s">
        <v>28341</v>
      </c>
      <c r="C7103" s="11" t="s">
        <v>28342</v>
      </c>
      <c r="D7103" s="14" t="s">
        <v>28343</v>
      </c>
    </row>
    <row r="7104" spans="1:4" ht="15" customHeight="1" x14ac:dyDescent="0.4">
      <c r="A7104" s="11" t="s">
        <v>28344</v>
      </c>
      <c r="B7104" s="11" t="s">
        <v>28345</v>
      </c>
      <c r="C7104" s="11" t="s">
        <v>28346</v>
      </c>
      <c r="D7104" s="14" t="s">
        <v>28347</v>
      </c>
    </row>
    <row r="7105" spans="1:4" ht="15" customHeight="1" x14ac:dyDescent="0.4">
      <c r="A7105" s="11" t="s">
        <v>28348</v>
      </c>
      <c r="B7105" s="11" t="s">
        <v>28349</v>
      </c>
      <c r="C7105" s="11" t="s">
        <v>28350</v>
      </c>
      <c r="D7105" s="14" t="s">
        <v>28351</v>
      </c>
    </row>
    <row r="7106" spans="1:4" ht="15" customHeight="1" x14ac:dyDescent="0.4">
      <c r="A7106" s="11" t="s">
        <v>28352</v>
      </c>
      <c r="B7106" s="11" t="s">
        <v>28353</v>
      </c>
      <c r="C7106" s="11" t="s">
        <v>28354</v>
      </c>
      <c r="D7106" s="14" t="s">
        <v>28355</v>
      </c>
    </row>
    <row r="7107" spans="1:4" ht="15" customHeight="1" x14ac:dyDescent="0.4">
      <c r="A7107" s="11" t="s">
        <v>28356</v>
      </c>
      <c r="B7107" s="11" t="s">
        <v>28357</v>
      </c>
      <c r="C7107" s="11" t="s">
        <v>28358</v>
      </c>
      <c r="D7107" s="14" t="s">
        <v>28359</v>
      </c>
    </row>
    <row r="7108" spans="1:4" ht="15" customHeight="1" x14ac:dyDescent="0.4">
      <c r="A7108" s="11" t="s">
        <v>28360</v>
      </c>
      <c r="B7108" s="11" t="s">
        <v>28361</v>
      </c>
      <c r="C7108" s="11" t="s">
        <v>28362</v>
      </c>
      <c r="D7108" s="14" t="s">
        <v>28363</v>
      </c>
    </row>
    <row r="7109" spans="1:4" ht="15" customHeight="1" x14ac:dyDescent="0.4">
      <c r="A7109" s="11" t="s">
        <v>28364</v>
      </c>
      <c r="B7109" s="11" t="s">
        <v>28365</v>
      </c>
      <c r="C7109" s="11" t="s">
        <v>28366</v>
      </c>
      <c r="D7109" s="14" t="s">
        <v>28367</v>
      </c>
    </row>
    <row r="7110" spans="1:4" ht="15" customHeight="1" x14ac:dyDescent="0.4">
      <c r="A7110" s="11" t="s">
        <v>28368</v>
      </c>
      <c r="B7110" s="11" t="s">
        <v>28369</v>
      </c>
      <c r="C7110" s="11" t="s">
        <v>28370</v>
      </c>
      <c r="D7110" s="14" t="s">
        <v>28371</v>
      </c>
    </row>
    <row r="7111" spans="1:4" ht="15" customHeight="1" x14ac:dyDescent="0.4">
      <c r="A7111" s="11" t="s">
        <v>28372</v>
      </c>
      <c r="B7111" s="11" t="s">
        <v>28373</v>
      </c>
      <c r="C7111" s="11" t="s">
        <v>28374</v>
      </c>
      <c r="D7111" s="14" t="s">
        <v>28375</v>
      </c>
    </row>
    <row r="7112" spans="1:4" ht="15" customHeight="1" x14ac:dyDescent="0.4">
      <c r="A7112" s="11" t="s">
        <v>28376</v>
      </c>
      <c r="B7112" s="11" t="s">
        <v>28377</v>
      </c>
      <c r="C7112" s="11" t="s">
        <v>28378</v>
      </c>
      <c r="D7112" s="14" t="s">
        <v>28379</v>
      </c>
    </row>
    <row r="7113" spans="1:4" ht="15" customHeight="1" x14ac:dyDescent="0.4">
      <c r="A7113" s="11" t="s">
        <v>28380</v>
      </c>
      <c r="B7113" s="11" t="s">
        <v>28381</v>
      </c>
      <c r="C7113" s="11" t="s">
        <v>28382</v>
      </c>
      <c r="D7113" s="14" t="s">
        <v>28383</v>
      </c>
    </row>
    <row r="7114" spans="1:4" ht="15" customHeight="1" x14ac:dyDescent="0.4">
      <c r="A7114" s="11" t="s">
        <v>28384</v>
      </c>
      <c r="B7114" s="11" t="s">
        <v>28385</v>
      </c>
      <c r="C7114" s="11" t="s">
        <v>28386</v>
      </c>
      <c r="D7114" s="14" t="s">
        <v>28387</v>
      </c>
    </row>
    <row r="7115" spans="1:4" ht="15" customHeight="1" x14ac:dyDescent="0.4">
      <c r="A7115" s="11" t="s">
        <v>28388</v>
      </c>
      <c r="B7115" s="11" t="s">
        <v>28389</v>
      </c>
      <c r="C7115" s="11" t="s">
        <v>28390</v>
      </c>
      <c r="D7115" s="14" t="s">
        <v>28391</v>
      </c>
    </row>
    <row r="7116" spans="1:4" ht="15" customHeight="1" x14ac:dyDescent="0.4">
      <c r="A7116" s="11" t="s">
        <v>28392</v>
      </c>
      <c r="B7116" s="11" t="s">
        <v>28393</v>
      </c>
      <c r="C7116" s="11" t="s">
        <v>28394</v>
      </c>
      <c r="D7116" s="14" t="s">
        <v>28395</v>
      </c>
    </row>
    <row r="7117" spans="1:4" ht="15" customHeight="1" x14ac:dyDescent="0.4">
      <c r="A7117" s="11" t="s">
        <v>28396</v>
      </c>
      <c r="B7117" s="11" t="s">
        <v>28397</v>
      </c>
      <c r="C7117" s="11" t="s">
        <v>28398</v>
      </c>
      <c r="D7117" s="14" t="s">
        <v>28399</v>
      </c>
    </row>
    <row r="7118" spans="1:4" ht="15" customHeight="1" x14ac:dyDescent="0.4">
      <c r="A7118" s="11" t="s">
        <v>28400</v>
      </c>
      <c r="B7118" s="11" t="s">
        <v>28401</v>
      </c>
      <c r="C7118" s="11" t="s">
        <v>28402</v>
      </c>
      <c r="D7118" s="14" t="s">
        <v>28403</v>
      </c>
    </row>
    <row r="7119" spans="1:4" ht="15" customHeight="1" x14ac:dyDescent="0.4">
      <c r="A7119" s="11" t="s">
        <v>28404</v>
      </c>
      <c r="B7119" s="11" t="s">
        <v>28405</v>
      </c>
      <c r="C7119" s="11" t="s">
        <v>28406</v>
      </c>
      <c r="D7119" s="14" t="s">
        <v>28407</v>
      </c>
    </row>
    <row r="7120" spans="1:4" ht="15" customHeight="1" x14ac:dyDescent="0.4">
      <c r="A7120" s="11" t="s">
        <v>28408</v>
      </c>
      <c r="B7120" s="11" t="s">
        <v>28409</v>
      </c>
      <c r="C7120" s="11" t="s">
        <v>28410</v>
      </c>
      <c r="D7120" s="14" t="s">
        <v>28411</v>
      </c>
    </row>
    <row r="7121" spans="1:4" ht="15" customHeight="1" x14ac:dyDescent="0.4">
      <c r="A7121" s="11" t="s">
        <v>28412</v>
      </c>
      <c r="B7121" s="11" t="s">
        <v>28413</v>
      </c>
      <c r="C7121" s="11" t="s">
        <v>28414</v>
      </c>
      <c r="D7121" s="14" t="s">
        <v>28415</v>
      </c>
    </row>
    <row r="7122" spans="1:4" ht="15" customHeight="1" x14ac:dyDescent="0.4">
      <c r="A7122" s="11" t="s">
        <v>28416</v>
      </c>
      <c r="B7122" s="11" t="s">
        <v>28417</v>
      </c>
      <c r="C7122" s="11" t="s">
        <v>28418</v>
      </c>
      <c r="D7122" s="14" t="s">
        <v>28419</v>
      </c>
    </row>
    <row r="7123" spans="1:4" ht="15" customHeight="1" x14ac:dyDescent="0.4">
      <c r="A7123" s="11" t="s">
        <v>28420</v>
      </c>
      <c r="B7123" s="11" t="s">
        <v>28421</v>
      </c>
      <c r="C7123" s="11" t="s">
        <v>28422</v>
      </c>
      <c r="D7123" s="14" t="s">
        <v>28423</v>
      </c>
    </row>
    <row r="7124" spans="1:4" ht="15" customHeight="1" x14ac:dyDescent="0.4">
      <c r="A7124" s="11" t="s">
        <v>28424</v>
      </c>
      <c r="B7124" s="11" t="s">
        <v>28425</v>
      </c>
      <c r="C7124" s="11" t="s">
        <v>28426</v>
      </c>
      <c r="D7124" s="14" t="s">
        <v>28427</v>
      </c>
    </row>
    <row r="7125" spans="1:4" ht="15" customHeight="1" x14ac:dyDescent="0.4">
      <c r="A7125" s="11" t="s">
        <v>28428</v>
      </c>
      <c r="B7125" s="11" t="s">
        <v>28429</v>
      </c>
      <c r="C7125" s="11" t="s">
        <v>28430</v>
      </c>
      <c r="D7125" s="14" t="s">
        <v>28431</v>
      </c>
    </row>
    <row r="7126" spans="1:4" ht="15" customHeight="1" x14ac:dyDescent="0.4">
      <c r="A7126" s="11" t="s">
        <v>28432</v>
      </c>
      <c r="B7126" s="11" t="s">
        <v>28433</v>
      </c>
      <c r="C7126" s="11" t="s">
        <v>28434</v>
      </c>
      <c r="D7126" s="14" t="s">
        <v>28435</v>
      </c>
    </row>
    <row r="7127" spans="1:4" ht="15" customHeight="1" x14ac:dyDescent="0.4">
      <c r="A7127" s="11" t="s">
        <v>28436</v>
      </c>
      <c r="B7127" s="11" t="s">
        <v>28437</v>
      </c>
      <c r="C7127" s="11" t="s">
        <v>28438</v>
      </c>
      <c r="D7127" s="14" t="s">
        <v>28439</v>
      </c>
    </row>
    <row r="7128" spans="1:4" ht="15" customHeight="1" x14ac:dyDescent="0.4">
      <c r="A7128" s="11" t="s">
        <v>28440</v>
      </c>
      <c r="B7128" s="11" t="s">
        <v>28441</v>
      </c>
      <c r="C7128" s="11" t="s">
        <v>28442</v>
      </c>
      <c r="D7128" s="14" t="s">
        <v>28443</v>
      </c>
    </row>
    <row r="7129" spans="1:4" ht="15" customHeight="1" x14ac:dyDescent="0.4">
      <c r="A7129" s="11" t="s">
        <v>28444</v>
      </c>
      <c r="B7129" s="11" t="s">
        <v>28445</v>
      </c>
      <c r="C7129" s="11" t="s">
        <v>28446</v>
      </c>
      <c r="D7129" s="14" t="s">
        <v>28447</v>
      </c>
    </row>
    <row r="7130" spans="1:4" ht="15" customHeight="1" x14ac:dyDescent="0.4">
      <c r="A7130" s="11" t="s">
        <v>28448</v>
      </c>
      <c r="B7130" s="11" t="s">
        <v>28449</v>
      </c>
      <c r="C7130" s="11" t="s">
        <v>28450</v>
      </c>
      <c r="D7130" s="14" t="s">
        <v>28451</v>
      </c>
    </row>
    <row r="7131" spans="1:4" ht="15" customHeight="1" x14ac:dyDescent="0.4">
      <c r="A7131" s="11" t="s">
        <v>28452</v>
      </c>
      <c r="B7131" s="11" t="s">
        <v>28453</v>
      </c>
      <c r="C7131" s="11" t="s">
        <v>28454</v>
      </c>
      <c r="D7131" s="14" t="s">
        <v>28455</v>
      </c>
    </row>
    <row r="7132" spans="1:4" ht="15" customHeight="1" x14ac:dyDescent="0.4">
      <c r="A7132" s="11" t="s">
        <v>28456</v>
      </c>
      <c r="B7132" s="11" t="s">
        <v>28457</v>
      </c>
      <c r="C7132" s="11" t="s">
        <v>28458</v>
      </c>
      <c r="D7132" s="14" t="s">
        <v>28459</v>
      </c>
    </row>
    <row r="7133" spans="1:4" ht="15" customHeight="1" x14ac:dyDescent="0.4">
      <c r="A7133" s="11" t="s">
        <v>28460</v>
      </c>
      <c r="B7133" s="11" t="s">
        <v>28461</v>
      </c>
      <c r="C7133" s="11" t="s">
        <v>28462</v>
      </c>
      <c r="D7133" s="14" t="s">
        <v>28463</v>
      </c>
    </row>
    <row r="7134" spans="1:4" ht="15" customHeight="1" x14ac:dyDescent="0.4">
      <c r="A7134" s="11" t="s">
        <v>28464</v>
      </c>
      <c r="B7134" s="11" t="s">
        <v>28465</v>
      </c>
      <c r="C7134" s="11" t="s">
        <v>28466</v>
      </c>
      <c r="D7134" s="14" t="s">
        <v>28467</v>
      </c>
    </row>
    <row r="7135" spans="1:4" ht="15" customHeight="1" x14ac:dyDescent="0.4">
      <c r="A7135" s="11" t="s">
        <v>28468</v>
      </c>
      <c r="B7135" s="11" t="s">
        <v>28469</v>
      </c>
      <c r="C7135" s="11" t="s">
        <v>28470</v>
      </c>
      <c r="D7135" s="14" t="s">
        <v>28471</v>
      </c>
    </row>
    <row r="7136" spans="1:4" ht="15" customHeight="1" x14ac:dyDescent="0.4">
      <c r="A7136" s="11" t="s">
        <v>28472</v>
      </c>
      <c r="B7136" s="11" t="s">
        <v>28473</v>
      </c>
      <c r="C7136" s="11" t="s">
        <v>28474</v>
      </c>
      <c r="D7136" s="14" t="s">
        <v>28475</v>
      </c>
    </row>
    <row r="7137" spans="1:4" ht="15" customHeight="1" x14ac:dyDescent="0.4">
      <c r="A7137" s="11" t="s">
        <v>28476</v>
      </c>
      <c r="B7137" s="11" t="s">
        <v>28477</v>
      </c>
      <c r="C7137" s="11" t="s">
        <v>28478</v>
      </c>
      <c r="D7137" s="14" t="s">
        <v>28479</v>
      </c>
    </row>
    <row r="7138" spans="1:4" ht="15" customHeight="1" x14ac:dyDescent="0.4">
      <c r="A7138" s="11" t="s">
        <v>28480</v>
      </c>
      <c r="B7138" s="11" t="s">
        <v>28481</v>
      </c>
      <c r="C7138" s="11" t="s">
        <v>28482</v>
      </c>
      <c r="D7138" s="14" t="s">
        <v>28483</v>
      </c>
    </row>
    <row r="7139" spans="1:4" ht="15" customHeight="1" x14ac:dyDescent="0.4">
      <c r="A7139" s="11" t="s">
        <v>28484</v>
      </c>
      <c r="B7139" s="11" t="s">
        <v>28485</v>
      </c>
      <c r="C7139" s="11" t="s">
        <v>28486</v>
      </c>
      <c r="D7139" s="14" t="s">
        <v>28487</v>
      </c>
    </row>
    <row r="7140" spans="1:4" ht="15" customHeight="1" x14ac:dyDescent="0.4">
      <c r="A7140" s="11" t="s">
        <v>28488</v>
      </c>
      <c r="B7140" s="11" t="s">
        <v>28489</v>
      </c>
      <c r="C7140" s="11" t="s">
        <v>28490</v>
      </c>
      <c r="D7140" s="14" t="s">
        <v>28491</v>
      </c>
    </row>
    <row r="7141" spans="1:4" ht="15" customHeight="1" x14ac:dyDescent="0.4">
      <c r="A7141" s="11" t="s">
        <v>28492</v>
      </c>
      <c r="B7141" s="11" t="s">
        <v>28493</v>
      </c>
      <c r="C7141" s="11" t="s">
        <v>28494</v>
      </c>
      <c r="D7141" s="14" t="s">
        <v>28495</v>
      </c>
    </row>
    <row r="7142" spans="1:4" ht="15" customHeight="1" x14ac:dyDescent="0.4">
      <c r="A7142" s="11" t="s">
        <v>28496</v>
      </c>
      <c r="B7142" s="11" t="s">
        <v>28497</v>
      </c>
      <c r="C7142" s="11" t="s">
        <v>28498</v>
      </c>
      <c r="D7142" s="14" t="s">
        <v>28495</v>
      </c>
    </row>
    <row r="7143" spans="1:4" ht="15" customHeight="1" x14ac:dyDescent="0.4">
      <c r="A7143" s="11" t="s">
        <v>28499</v>
      </c>
      <c r="B7143" s="11" t="s">
        <v>28500</v>
      </c>
      <c r="C7143" s="11" t="s">
        <v>28501</v>
      </c>
      <c r="D7143" s="14" t="s">
        <v>28495</v>
      </c>
    </row>
    <row r="7144" spans="1:4" ht="15" customHeight="1" x14ac:dyDescent="0.4">
      <c r="A7144" s="11" t="s">
        <v>28502</v>
      </c>
      <c r="B7144" s="11" t="s">
        <v>28503</v>
      </c>
      <c r="C7144" s="11" t="s">
        <v>28504</v>
      </c>
      <c r="D7144" s="14" t="s">
        <v>28505</v>
      </c>
    </row>
    <row r="7145" spans="1:4" ht="15" customHeight="1" x14ac:dyDescent="0.4">
      <c r="A7145" s="11" t="s">
        <v>28506</v>
      </c>
      <c r="B7145" s="11" t="s">
        <v>28507</v>
      </c>
      <c r="C7145" s="11" t="s">
        <v>28508</v>
      </c>
      <c r="D7145" s="14" t="s">
        <v>28509</v>
      </c>
    </row>
    <row r="7146" spans="1:4" ht="15" customHeight="1" x14ac:dyDescent="0.4">
      <c r="A7146" s="11" t="s">
        <v>28510</v>
      </c>
      <c r="B7146" s="11" t="s">
        <v>28511</v>
      </c>
      <c r="C7146" s="11" t="s">
        <v>28512</v>
      </c>
      <c r="D7146" s="14" t="s">
        <v>28513</v>
      </c>
    </row>
    <row r="7147" spans="1:4" ht="15" customHeight="1" x14ac:dyDescent="0.4">
      <c r="A7147" s="11" t="s">
        <v>28514</v>
      </c>
      <c r="B7147" s="11" t="s">
        <v>28515</v>
      </c>
      <c r="C7147" s="11" t="s">
        <v>28516</v>
      </c>
      <c r="D7147" s="14" t="s">
        <v>28517</v>
      </c>
    </row>
    <row r="7148" spans="1:4" ht="15" customHeight="1" x14ac:dyDescent="0.4">
      <c r="A7148" s="11" t="s">
        <v>28518</v>
      </c>
      <c r="B7148" s="11" t="s">
        <v>28519</v>
      </c>
      <c r="C7148" s="11" t="s">
        <v>28520</v>
      </c>
      <c r="D7148" s="14" t="s">
        <v>28521</v>
      </c>
    </row>
    <row r="7149" spans="1:4" ht="15" customHeight="1" x14ac:dyDescent="0.4">
      <c r="A7149" s="11" t="s">
        <v>28522</v>
      </c>
      <c r="B7149" s="11" t="s">
        <v>28523</v>
      </c>
      <c r="C7149" s="11" t="s">
        <v>28524</v>
      </c>
      <c r="D7149" s="14" t="s">
        <v>28525</v>
      </c>
    </row>
    <row r="7150" spans="1:4" ht="15" customHeight="1" x14ac:dyDescent="0.4">
      <c r="A7150" s="11" t="s">
        <v>28526</v>
      </c>
      <c r="B7150" s="11" t="s">
        <v>28527</v>
      </c>
      <c r="C7150" s="11" t="s">
        <v>28528</v>
      </c>
      <c r="D7150" s="14" t="s">
        <v>28529</v>
      </c>
    </row>
    <row r="7151" spans="1:4" ht="15" customHeight="1" x14ac:dyDescent="0.4">
      <c r="A7151" s="11" t="s">
        <v>28530</v>
      </c>
      <c r="B7151" s="11" t="s">
        <v>28531</v>
      </c>
      <c r="C7151" s="11" t="s">
        <v>28532</v>
      </c>
      <c r="D7151" s="14" t="s">
        <v>28533</v>
      </c>
    </row>
    <row r="7152" spans="1:4" ht="15" customHeight="1" x14ac:dyDescent="0.4">
      <c r="A7152" s="11" t="s">
        <v>28534</v>
      </c>
      <c r="B7152" s="11" t="s">
        <v>28535</v>
      </c>
      <c r="C7152" s="11" t="s">
        <v>28536</v>
      </c>
      <c r="D7152" s="14" t="s">
        <v>28537</v>
      </c>
    </row>
    <row r="7153" spans="1:4" ht="15" customHeight="1" x14ac:dyDescent="0.4">
      <c r="A7153" s="11" t="s">
        <v>28538</v>
      </c>
      <c r="B7153" s="11" t="s">
        <v>28539</v>
      </c>
      <c r="C7153" s="11" t="s">
        <v>28540</v>
      </c>
      <c r="D7153" s="14" t="s">
        <v>28541</v>
      </c>
    </row>
    <row r="7154" spans="1:4" ht="15" customHeight="1" x14ac:dyDescent="0.4">
      <c r="A7154" s="11" t="s">
        <v>28542</v>
      </c>
      <c r="B7154" s="11" t="s">
        <v>28543</v>
      </c>
      <c r="C7154" s="11" t="s">
        <v>28544</v>
      </c>
      <c r="D7154" s="14" t="s">
        <v>28545</v>
      </c>
    </row>
    <row r="7155" spans="1:4" ht="15" customHeight="1" x14ac:dyDescent="0.4">
      <c r="A7155" s="11" t="s">
        <v>28546</v>
      </c>
      <c r="B7155" s="11" t="s">
        <v>28547</v>
      </c>
      <c r="C7155" s="11" t="s">
        <v>28548</v>
      </c>
      <c r="D7155" s="14" t="s">
        <v>28549</v>
      </c>
    </row>
    <row r="7156" spans="1:4" ht="15" customHeight="1" x14ac:dyDescent="0.4">
      <c r="A7156" s="11" t="s">
        <v>28550</v>
      </c>
      <c r="B7156" s="11" t="s">
        <v>28551</v>
      </c>
      <c r="C7156" s="11" t="s">
        <v>28552</v>
      </c>
      <c r="D7156" s="14" t="s">
        <v>28553</v>
      </c>
    </row>
    <row r="7157" spans="1:4" ht="15" customHeight="1" x14ac:dyDescent="0.4">
      <c r="A7157" s="11" t="s">
        <v>28554</v>
      </c>
      <c r="B7157" s="11" t="s">
        <v>28555</v>
      </c>
      <c r="C7157" s="11" t="s">
        <v>28556</v>
      </c>
      <c r="D7157" s="14" t="s">
        <v>28557</v>
      </c>
    </row>
    <row r="7158" spans="1:4" ht="15" customHeight="1" x14ac:dyDescent="0.4">
      <c r="A7158" s="11" t="s">
        <v>28558</v>
      </c>
      <c r="B7158" s="11" t="s">
        <v>28559</v>
      </c>
      <c r="C7158" s="11" t="s">
        <v>28560</v>
      </c>
      <c r="D7158" s="14" t="s">
        <v>28561</v>
      </c>
    </row>
    <row r="7159" spans="1:4" ht="15" customHeight="1" x14ac:dyDescent="0.4">
      <c r="A7159" s="11" t="s">
        <v>28562</v>
      </c>
      <c r="B7159" s="11" t="s">
        <v>28563</v>
      </c>
      <c r="C7159" s="11" t="s">
        <v>28564</v>
      </c>
      <c r="D7159" s="14" t="s">
        <v>28565</v>
      </c>
    </row>
    <row r="7160" spans="1:4" ht="15" customHeight="1" x14ac:dyDescent="0.4">
      <c r="A7160" s="11" t="s">
        <v>28566</v>
      </c>
      <c r="B7160" s="11" t="s">
        <v>28567</v>
      </c>
      <c r="C7160" s="11" t="s">
        <v>28568</v>
      </c>
      <c r="D7160" s="14" t="s">
        <v>28569</v>
      </c>
    </row>
    <row r="7161" spans="1:4" ht="15" customHeight="1" x14ac:dyDescent="0.4">
      <c r="A7161" s="11" t="s">
        <v>28570</v>
      </c>
      <c r="B7161" s="11" t="s">
        <v>28571</v>
      </c>
      <c r="C7161" s="11" t="s">
        <v>28572</v>
      </c>
      <c r="D7161" s="14" t="s">
        <v>28573</v>
      </c>
    </row>
    <row r="7162" spans="1:4" ht="15" customHeight="1" x14ac:dyDescent="0.4">
      <c r="A7162" s="11" t="s">
        <v>28574</v>
      </c>
      <c r="B7162" s="11" t="s">
        <v>28575</v>
      </c>
      <c r="C7162" s="11" t="s">
        <v>28576</v>
      </c>
      <c r="D7162" s="14" t="s">
        <v>28577</v>
      </c>
    </row>
    <row r="7163" spans="1:4" ht="15" customHeight="1" x14ac:dyDescent="0.4">
      <c r="A7163" s="11" t="s">
        <v>28578</v>
      </c>
      <c r="B7163" s="11" t="s">
        <v>28579</v>
      </c>
      <c r="C7163" s="11" t="s">
        <v>28580</v>
      </c>
      <c r="D7163" s="14" t="s">
        <v>28581</v>
      </c>
    </row>
    <row r="7164" spans="1:4" ht="15" customHeight="1" x14ac:dyDescent="0.4">
      <c r="A7164" s="11" t="s">
        <v>28582</v>
      </c>
      <c r="B7164" s="11" t="s">
        <v>28583</v>
      </c>
      <c r="C7164" s="11" t="s">
        <v>28584</v>
      </c>
      <c r="D7164" s="14" t="s">
        <v>28585</v>
      </c>
    </row>
    <row r="7165" spans="1:4" ht="15" customHeight="1" x14ac:dyDescent="0.4">
      <c r="A7165" s="11" t="s">
        <v>28586</v>
      </c>
      <c r="B7165" s="11" t="s">
        <v>28587</v>
      </c>
      <c r="C7165" s="11" t="s">
        <v>28588</v>
      </c>
      <c r="D7165" s="14" t="s">
        <v>28589</v>
      </c>
    </row>
    <row r="7166" spans="1:4" ht="15" customHeight="1" x14ac:dyDescent="0.4">
      <c r="A7166" s="11" t="s">
        <v>28590</v>
      </c>
      <c r="B7166" s="11" t="s">
        <v>28591</v>
      </c>
      <c r="C7166" s="11" t="s">
        <v>28592</v>
      </c>
      <c r="D7166" s="14" t="s">
        <v>28593</v>
      </c>
    </row>
    <row r="7167" spans="1:4" ht="15" customHeight="1" x14ac:dyDescent="0.4">
      <c r="A7167" s="11" t="s">
        <v>28594</v>
      </c>
      <c r="B7167" s="11" t="s">
        <v>28595</v>
      </c>
      <c r="C7167" s="11" t="s">
        <v>28596</v>
      </c>
      <c r="D7167" s="14" t="s">
        <v>28597</v>
      </c>
    </row>
    <row r="7168" spans="1:4" ht="15" customHeight="1" x14ac:dyDescent="0.4">
      <c r="A7168" s="11" t="s">
        <v>28598</v>
      </c>
      <c r="B7168" s="11" t="s">
        <v>28599</v>
      </c>
      <c r="C7168" s="11" t="s">
        <v>28600</v>
      </c>
      <c r="D7168" s="14" t="s">
        <v>28601</v>
      </c>
    </row>
    <row r="7169" spans="1:4" ht="15" customHeight="1" x14ac:dyDescent="0.4">
      <c r="A7169" s="11" t="s">
        <v>28602</v>
      </c>
      <c r="B7169" s="11" t="s">
        <v>28603</v>
      </c>
      <c r="C7169" s="11" t="s">
        <v>28604</v>
      </c>
      <c r="D7169" s="14" t="s">
        <v>28605</v>
      </c>
    </row>
    <row r="7170" spans="1:4" ht="15" customHeight="1" x14ac:dyDescent="0.4">
      <c r="A7170" s="11" t="s">
        <v>28606</v>
      </c>
      <c r="B7170" s="11" t="s">
        <v>28607</v>
      </c>
      <c r="C7170" s="11" t="s">
        <v>28608</v>
      </c>
      <c r="D7170" s="14" t="s">
        <v>28609</v>
      </c>
    </row>
    <row r="7171" spans="1:4" ht="15" customHeight="1" x14ac:dyDescent="0.4">
      <c r="A7171" s="11" t="s">
        <v>28610</v>
      </c>
      <c r="B7171" s="11" t="s">
        <v>28611</v>
      </c>
      <c r="C7171" s="11" t="s">
        <v>28612</v>
      </c>
      <c r="D7171" s="14" t="s">
        <v>28613</v>
      </c>
    </row>
    <row r="7172" spans="1:4" ht="15" customHeight="1" x14ac:dyDescent="0.4">
      <c r="A7172" s="11" t="s">
        <v>28614</v>
      </c>
      <c r="B7172" s="11" t="s">
        <v>28615</v>
      </c>
      <c r="C7172" s="11" t="s">
        <v>28616</v>
      </c>
      <c r="D7172" s="14" t="s">
        <v>28617</v>
      </c>
    </row>
    <row r="7173" spans="1:4" ht="15" customHeight="1" x14ac:dyDescent="0.4">
      <c r="A7173" s="11" t="s">
        <v>28618</v>
      </c>
      <c r="B7173" s="11" t="s">
        <v>28619</v>
      </c>
      <c r="C7173" s="11" t="s">
        <v>28620</v>
      </c>
      <c r="D7173" s="14" t="s">
        <v>28621</v>
      </c>
    </row>
    <row r="7174" spans="1:4" ht="15" customHeight="1" x14ac:dyDescent="0.4">
      <c r="A7174" s="11" t="s">
        <v>28622</v>
      </c>
      <c r="B7174" s="11" t="s">
        <v>28623</v>
      </c>
      <c r="C7174" s="11" t="s">
        <v>28624</v>
      </c>
      <c r="D7174" s="14" t="s">
        <v>28625</v>
      </c>
    </row>
    <row r="7175" spans="1:4" ht="15" customHeight="1" x14ac:dyDescent="0.4">
      <c r="A7175" s="11" t="s">
        <v>28626</v>
      </c>
      <c r="B7175" s="11" t="s">
        <v>28627</v>
      </c>
      <c r="C7175" s="11" t="s">
        <v>28628</v>
      </c>
      <c r="D7175" s="14" t="s">
        <v>28629</v>
      </c>
    </row>
    <row r="7176" spans="1:4" ht="15" customHeight="1" x14ac:dyDescent="0.4">
      <c r="A7176" s="11" t="s">
        <v>28630</v>
      </c>
      <c r="B7176" s="11" t="s">
        <v>28631</v>
      </c>
      <c r="C7176" s="11" t="s">
        <v>28632</v>
      </c>
      <c r="D7176" s="14" t="s">
        <v>28633</v>
      </c>
    </row>
    <row r="7177" spans="1:4" ht="15" customHeight="1" x14ac:dyDescent="0.4">
      <c r="A7177" s="11" t="s">
        <v>28634</v>
      </c>
      <c r="B7177" s="11" t="s">
        <v>28635</v>
      </c>
      <c r="C7177" s="11" t="s">
        <v>28636</v>
      </c>
      <c r="D7177" s="14" t="s">
        <v>28637</v>
      </c>
    </row>
    <row r="7178" spans="1:4" ht="15" customHeight="1" x14ac:dyDescent="0.4">
      <c r="A7178" s="11" t="s">
        <v>28638</v>
      </c>
      <c r="B7178" s="11" t="s">
        <v>28639</v>
      </c>
      <c r="C7178" s="11" t="s">
        <v>28640</v>
      </c>
      <c r="D7178" s="14" t="s">
        <v>28641</v>
      </c>
    </row>
    <row r="7179" spans="1:4" ht="15" customHeight="1" x14ac:dyDescent="0.4">
      <c r="A7179" s="11" t="s">
        <v>28642</v>
      </c>
      <c r="B7179" s="11" t="s">
        <v>28643</v>
      </c>
      <c r="C7179" s="11" t="s">
        <v>28644</v>
      </c>
      <c r="D7179" s="14" t="s">
        <v>28645</v>
      </c>
    </row>
    <row r="7180" spans="1:4" ht="15" customHeight="1" x14ac:dyDescent="0.4">
      <c r="A7180" s="11" t="s">
        <v>28646</v>
      </c>
      <c r="B7180" s="11" t="s">
        <v>28647</v>
      </c>
      <c r="C7180" s="11" t="s">
        <v>28648</v>
      </c>
      <c r="D7180" s="14" t="s">
        <v>28649</v>
      </c>
    </row>
    <row r="7181" spans="1:4" ht="15" customHeight="1" x14ac:dyDescent="0.4">
      <c r="A7181" s="11" t="s">
        <v>28650</v>
      </c>
      <c r="B7181" s="11" t="s">
        <v>28651</v>
      </c>
      <c r="C7181" s="11" t="s">
        <v>28652</v>
      </c>
      <c r="D7181" s="14" t="s">
        <v>28653</v>
      </c>
    </row>
    <row r="7182" spans="1:4" ht="15" customHeight="1" x14ac:dyDescent="0.4">
      <c r="A7182" s="11" t="s">
        <v>28654</v>
      </c>
      <c r="B7182" s="11" t="s">
        <v>28655</v>
      </c>
      <c r="C7182" s="11" t="s">
        <v>28656</v>
      </c>
      <c r="D7182" s="14" t="s">
        <v>28657</v>
      </c>
    </row>
    <row r="7183" spans="1:4" ht="15" customHeight="1" x14ac:dyDescent="0.4">
      <c r="A7183" s="11" t="s">
        <v>28658</v>
      </c>
      <c r="B7183" s="11" t="s">
        <v>28659</v>
      </c>
      <c r="C7183" s="11" t="s">
        <v>28660</v>
      </c>
      <c r="D7183" s="14" t="s">
        <v>28661</v>
      </c>
    </row>
    <row r="7184" spans="1:4" ht="15" customHeight="1" x14ac:dyDescent="0.4">
      <c r="A7184" s="11" t="s">
        <v>28662</v>
      </c>
      <c r="B7184" s="11" t="s">
        <v>28663</v>
      </c>
      <c r="C7184" s="11" t="s">
        <v>28664</v>
      </c>
      <c r="D7184" s="14" t="s">
        <v>28665</v>
      </c>
    </row>
    <row r="7185" spans="1:4" ht="15" customHeight="1" x14ac:dyDescent="0.4">
      <c r="A7185" s="11" t="s">
        <v>28666</v>
      </c>
      <c r="B7185" s="11" t="s">
        <v>28667</v>
      </c>
      <c r="C7185" s="11" t="s">
        <v>28668</v>
      </c>
      <c r="D7185" s="14" t="s">
        <v>28669</v>
      </c>
    </row>
    <row r="7186" spans="1:4" ht="15" customHeight="1" x14ac:dyDescent="0.4">
      <c r="A7186" s="11" t="s">
        <v>28670</v>
      </c>
      <c r="B7186" s="11" t="s">
        <v>28671</v>
      </c>
      <c r="C7186" s="11" t="s">
        <v>28672</v>
      </c>
      <c r="D7186" s="14" t="s">
        <v>28673</v>
      </c>
    </row>
    <row r="7187" spans="1:4" ht="15" customHeight="1" x14ac:dyDescent="0.4">
      <c r="A7187" s="11" t="s">
        <v>28674</v>
      </c>
      <c r="B7187" s="11" t="s">
        <v>28675</v>
      </c>
      <c r="C7187" s="11" t="s">
        <v>28676</v>
      </c>
      <c r="D7187" s="14" t="s">
        <v>28677</v>
      </c>
    </row>
    <row r="7188" spans="1:4" ht="15" customHeight="1" x14ac:dyDescent="0.4">
      <c r="A7188" s="11" t="s">
        <v>28678</v>
      </c>
      <c r="B7188" s="11" t="s">
        <v>28679</v>
      </c>
      <c r="C7188" s="11" t="s">
        <v>28680</v>
      </c>
      <c r="D7188" s="14" t="s">
        <v>28681</v>
      </c>
    </row>
    <row r="7189" spans="1:4" ht="15" customHeight="1" x14ac:dyDescent="0.4">
      <c r="A7189" s="11" t="s">
        <v>28682</v>
      </c>
      <c r="B7189" s="11" t="s">
        <v>28683</v>
      </c>
      <c r="C7189" s="11" t="s">
        <v>28684</v>
      </c>
      <c r="D7189" s="14" t="s">
        <v>28685</v>
      </c>
    </row>
    <row r="7190" spans="1:4" ht="15" customHeight="1" x14ac:dyDescent="0.4">
      <c r="A7190" s="11" t="s">
        <v>28686</v>
      </c>
      <c r="B7190" s="11" t="s">
        <v>28687</v>
      </c>
      <c r="C7190" s="11" t="s">
        <v>28688</v>
      </c>
      <c r="D7190" s="14" t="s">
        <v>28689</v>
      </c>
    </row>
    <row r="7191" spans="1:4" ht="15" customHeight="1" x14ac:dyDescent="0.4">
      <c r="A7191" s="11" t="s">
        <v>28690</v>
      </c>
      <c r="B7191" s="11" t="s">
        <v>28691</v>
      </c>
      <c r="C7191" s="11" t="s">
        <v>28692</v>
      </c>
      <c r="D7191" s="14" t="s">
        <v>28693</v>
      </c>
    </row>
    <row r="7192" spans="1:4" ht="15" customHeight="1" x14ac:dyDescent="0.4">
      <c r="A7192" s="11" t="s">
        <v>28694</v>
      </c>
      <c r="B7192" s="11" t="s">
        <v>28695</v>
      </c>
      <c r="C7192" s="11" t="s">
        <v>28696</v>
      </c>
      <c r="D7192" s="14" t="s">
        <v>28697</v>
      </c>
    </row>
    <row r="7193" spans="1:4" ht="15" customHeight="1" x14ac:dyDescent="0.4">
      <c r="A7193" s="11" t="s">
        <v>28698</v>
      </c>
      <c r="B7193" s="11" t="s">
        <v>28699</v>
      </c>
      <c r="C7193" s="11" t="s">
        <v>28700</v>
      </c>
      <c r="D7193" s="14" t="s">
        <v>28701</v>
      </c>
    </row>
    <row r="7194" spans="1:4" ht="15" customHeight="1" x14ac:dyDescent="0.4">
      <c r="A7194" s="11" t="s">
        <v>28702</v>
      </c>
      <c r="B7194" s="11" t="s">
        <v>28703</v>
      </c>
      <c r="C7194" s="11" t="s">
        <v>28704</v>
      </c>
      <c r="D7194" s="14" t="s">
        <v>28705</v>
      </c>
    </row>
    <row r="7195" spans="1:4" ht="15" customHeight="1" x14ac:dyDescent="0.4">
      <c r="A7195" s="11" t="s">
        <v>28706</v>
      </c>
      <c r="B7195" s="11" t="s">
        <v>28707</v>
      </c>
      <c r="C7195" s="11" t="s">
        <v>28708</v>
      </c>
      <c r="D7195" s="14" t="s">
        <v>28709</v>
      </c>
    </row>
    <row r="7196" spans="1:4" ht="15" customHeight="1" x14ac:dyDescent="0.4">
      <c r="A7196" s="11" t="s">
        <v>28710</v>
      </c>
      <c r="B7196" s="11" t="s">
        <v>28711</v>
      </c>
      <c r="C7196" s="11" t="s">
        <v>28712</v>
      </c>
      <c r="D7196" s="14" t="s">
        <v>28713</v>
      </c>
    </row>
    <row r="7197" spans="1:4" ht="15" customHeight="1" x14ac:dyDescent="0.4">
      <c r="A7197" s="11" t="s">
        <v>28714</v>
      </c>
      <c r="B7197" s="11" t="s">
        <v>28715</v>
      </c>
      <c r="C7197" s="11" t="s">
        <v>28716</v>
      </c>
      <c r="D7197" s="14" t="s">
        <v>28717</v>
      </c>
    </row>
    <row r="7198" spans="1:4" ht="15" customHeight="1" x14ac:dyDescent="0.4">
      <c r="A7198" s="11" t="s">
        <v>28718</v>
      </c>
      <c r="B7198" s="11" t="s">
        <v>28719</v>
      </c>
      <c r="C7198" s="11" t="s">
        <v>28720</v>
      </c>
      <c r="D7198" s="14" t="s">
        <v>28721</v>
      </c>
    </row>
    <row r="7199" spans="1:4" ht="15" customHeight="1" x14ac:dyDescent="0.4">
      <c r="A7199" s="11" t="s">
        <v>28722</v>
      </c>
      <c r="B7199" s="11" t="s">
        <v>28723</v>
      </c>
      <c r="C7199" s="11" t="s">
        <v>28724</v>
      </c>
      <c r="D7199" s="14" t="s">
        <v>28725</v>
      </c>
    </row>
    <row r="7200" spans="1:4" ht="15" customHeight="1" x14ac:dyDescent="0.4">
      <c r="A7200" s="11" t="s">
        <v>28726</v>
      </c>
      <c r="B7200" s="11" t="s">
        <v>28727</v>
      </c>
      <c r="C7200" s="11" t="s">
        <v>28728</v>
      </c>
      <c r="D7200" s="14" t="s">
        <v>28729</v>
      </c>
    </row>
    <row r="7201" spans="1:4" ht="15" customHeight="1" x14ac:dyDescent="0.4">
      <c r="A7201" s="11" t="s">
        <v>28730</v>
      </c>
      <c r="B7201" s="11" t="s">
        <v>28731</v>
      </c>
      <c r="C7201" s="11" t="s">
        <v>28732</v>
      </c>
      <c r="D7201" s="14" t="s">
        <v>28733</v>
      </c>
    </row>
    <row r="7202" spans="1:4" ht="15" customHeight="1" x14ac:dyDescent="0.4">
      <c r="A7202" s="11" t="s">
        <v>28734</v>
      </c>
      <c r="B7202" s="11" t="s">
        <v>28735</v>
      </c>
      <c r="C7202" s="11" t="s">
        <v>105</v>
      </c>
      <c r="D7202" s="14" t="s">
        <v>28736</v>
      </c>
    </row>
    <row r="7203" spans="1:4" ht="15" customHeight="1" x14ac:dyDescent="0.4">
      <c r="A7203" s="11" t="s">
        <v>28737</v>
      </c>
      <c r="B7203" s="11" t="s">
        <v>28738</v>
      </c>
      <c r="C7203" s="11" t="s">
        <v>28739</v>
      </c>
      <c r="D7203" s="14" t="s">
        <v>28740</v>
      </c>
    </row>
    <row r="7204" spans="1:4" ht="15" customHeight="1" x14ac:dyDescent="0.4">
      <c r="A7204" s="11" t="s">
        <v>28741</v>
      </c>
      <c r="B7204" s="11" t="s">
        <v>28742</v>
      </c>
      <c r="C7204" s="11" t="s">
        <v>28743</v>
      </c>
      <c r="D7204" s="14" t="s">
        <v>28744</v>
      </c>
    </row>
    <row r="7205" spans="1:4" ht="15" customHeight="1" x14ac:dyDescent="0.4">
      <c r="A7205" s="11" t="s">
        <v>28745</v>
      </c>
      <c r="B7205" s="11" t="s">
        <v>28746</v>
      </c>
      <c r="C7205" s="11" t="s">
        <v>28747</v>
      </c>
      <c r="D7205" s="14" t="s">
        <v>28748</v>
      </c>
    </row>
    <row r="7206" spans="1:4" ht="15" customHeight="1" x14ac:dyDescent="0.4">
      <c r="A7206" s="11" t="s">
        <v>28749</v>
      </c>
      <c r="B7206" s="11" t="s">
        <v>28750</v>
      </c>
      <c r="C7206" s="11" t="s">
        <v>28751</v>
      </c>
      <c r="D7206" s="14" t="s">
        <v>28752</v>
      </c>
    </row>
    <row r="7207" spans="1:4" ht="15" customHeight="1" x14ac:dyDescent="0.4">
      <c r="A7207" s="11" t="s">
        <v>28753</v>
      </c>
      <c r="B7207" s="11" t="s">
        <v>28754</v>
      </c>
      <c r="C7207" s="11" t="s">
        <v>28755</v>
      </c>
      <c r="D7207" s="14" t="s">
        <v>28756</v>
      </c>
    </row>
    <row r="7208" spans="1:4" ht="15" customHeight="1" x14ac:dyDescent="0.4">
      <c r="A7208" s="11" t="s">
        <v>28757</v>
      </c>
      <c r="B7208" s="11" t="s">
        <v>28758</v>
      </c>
      <c r="C7208" s="11" t="s">
        <v>28759</v>
      </c>
      <c r="D7208" s="14" t="s">
        <v>28760</v>
      </c>
    </row>
    <row r="7209" spans="1:4" ht="15" customHeight="1" x14ac:dyDescent="0.4">
      <c r="A7209" s="11" t="s">
        <v>28761</v>
      </c>
      <c r="B7209" s="11" t="s">
        <v>28762</v>
      </c>
      <c r="C7209" s="11" t="s">
        <v>28763</v>
      </c>
      <c r="D7209" s="14" t="s">
        <v>28764</v>
      </c>
    </row>
    <row r="7210" spans="1:4" ht="15" customHeight="1" x14ac:dyDescent="0.4">
      <c r="A7210" s="11" t="s">
        <v>28765</v>
      </c>
      <c r="B7210" s="11" t="s">
        <v>28766</v>
      </c>
      <c r="C7210" s="11" t="s">
        <v>28767</v>
      </c>
      <c r="D7210" s="14" t="s">
        <v>28768</v>
      </c>
    </row>
    <row r="7211" spans="1:4" ht="15" customHeight="1" x14ac:dyDescent="0.4">
      <c r="A7211" s="11" t="s">
        <v>28769</v>
      </c>
      <c r="B7211" s="11" t="s">
        <v>28770</v>
      </c>
      <c r="C7211" s="11" t="s">
        <v>28771</v>
      </c>
      <c r="D7211" s="14" t="s">
        <v>28772</v>
      </c>
    </row>
    <row r="7212" spans="1:4" ht="15" customHeight="1" x14ac:dyDescent="0.4">
      <c r="A7212" s="11" t="s">
        <v>28773</v>
      </c>
      <c r="B7212" s="11" t="s">
        <v>28774</v>
      </c>
      <c r="C7212" s="11" t="s">
        <v>28775</v>
      </c>
      <c r="D7212" s="14" t="s">
        <v>28776</v>
      </c>
    </row>
    <row r="7213" spans="1:4" ht="15" customHeight="1" x14ac:dyDescent="0.4">
      <c r="A7213" s="11" t="s">
        <v>28777</v>
      </c>
      <c r="B7213" s="11" t="s">
        <v>28778</v>
      </c>
      <c r="C7213" s="11" t="s">
        <v>28779</v>
      </c>
      <c r="D7213" s="14" t="s">
        <v>28780</v>
      </c>
    </row>
    <row r="7214" spans="1:4" ht="15" customHeight="1" x14ac:dyDescent="0.4">
      <c r="A7214" s="11" t="s">
        <v>28781</v>
      </c>
      <c r="B7214" s="11" t="s">
        <v>28782</v>
      </c>
      <c r="C7214" s="11" t="s">
        <v>28783</v>
      </c>
      <c r="D7214" s="14" t="s">
        <v>28780</v>
      </c>
    </row>
    <row r="7215" spans="1:4" ht="15" customHeight="1" x14ac:dyDescent="0.4">
      <c r="A7215" s="11" t="s">
        <v>28784</v>
      </c>
      <c r="B7215" s="11" t="s">
        <v>28785</v>
      </c>
      <c r="C7215" s="11" t="s">
        <v>28786</v>
      </c>
      <c r="D7215" s="14" t="s">
        <v>28787</v>
      </c>
    </row>
    <row r="7216" spans="1:4" ht="15" customHeight="1" x14ac:dyDescent="0.4">
      <c r="A7216" s="11" t="s">
        <v>28788</v>
      </c>
      <c r="B7216" s="11" t="s">
        <v>28789</v>
      </c>
      <c r="C7216" s="11" t="s">
        <v>28790</v>
      </c>
      <c r="D7216" s="14" t="s">
        <v>28791</v>
      </c>
    </row>
    <row r="7217" spans="1:4" ht="15" customHeight="1" x14ac:dyDescent="0.4">
      <c r="A7217" s="11" t="s">
        <v>28792</v>
      </c>
      <c r="B7217" s="11" t="s">
        <v>28793</v>
      </c>
      <c r="C7217" s="11" t="s">
        <v>28794</v>
      </c>
      <c r="D7217" s="14" t="s">
        <v>28795</v>
      </c>
    </row>
    <row r="7218" spans="1:4" ht="15" customHeight="1" x14ac:dyDescent="0.4">
      <c r="A7218" s="11" t="s">
        <v>28796</v>
      </c>
      <c r="B7218" s="11" t="s">
        <v>28797</v>
      </c>
      <c r="C7218" s="11" t="s">
        <v>28798</v>
      </c>
      <c r="D7218" s="14" t="s">
        <v>28799</v>
      </c>
    </row>
    <row r="7219" spans="1:4" ht="15" customHeight="1" x14ac:dyDescent="0.4">
      <c r="A7219" s="11" t="s">
        <v>28800</v>
      </c>
      <c r="B7219" s="11" t="s">
        <v>28801</v>
      </c>
      <c r="C7219" s="11" t="s">
        <v>28802</v>
      </c>
      <c r="D7219" s="14" t="s">
        <v>28803</v>
      </c>
    </row>
    <row r="7220" spans="1:4" ht="15" customHeight="1" x14ac:dyDescent="0.4">
      <c r="A7220" s="11" t="s">
        <v>28804</v>
      </c>
      <c r="B7220" s="11" t="s">
        <v>28805</v>
      </c>
      <c r="C7220" s="11" t="s">
        <v>28806</v>
      </c>
      <c r="D7220" s="14" t="s">
        <v>28807</v>
      </c>
    </row>
    <row r="7221" spans="1:4" ht="15" customHeight="1" x14ac:dyDescent="0.4">
      <c r="A7221" s="11" t="s">
        <v>28808</v>
      </c>
      <c r="B7221" s="11" t="s">
        <v>28809</v>
      </c>
      <c r="C7221" s="11" t="s">
        <v>28810</v>
      </c>
      <c r="D7221" s="14" t="s">
        <v>28811</v>
      </c>
    </row>
    <row r="7222" spans="1:4" ht="15" customHeight="1" x14ac:dyDescent="0.4">
      <c r="A7222" s="11" t="s">
        <v>28812</v>
      </c>
      <c r="B7222" s="11" t="s">
        <v>28813</v>
      </c>
      <c r="C7222" s="11" t="s">
        <v>28814</v>
      </c>
      <c r="D7222" s="14" t="s">
        <v>28815</v>
      </c>
    </row>
    <row r="7223" spans="1:4" ht="15" customHeight="1" x14ac:dyDescent="0.4">
      <c r="A7223" s="11" t="s">
        <v>28816</v>
      </c>
      <c r="B7223" s="11" t="s">
        <v>28817</v>
      </c>
      <c r="C7223" s="11" t="s">
        <v>28818</v>
      </c>
      <c r="D7223" s="14" t="s">
        <v>28819</v>
      </c>
    </row>
    <row r="7224" spans="1:4" ht="15" customHeight="1" x14ac:dyDescent="0.4">
      <c r="A7224" s="11" t="s">
        <v>28820</v>
      </c>
      <c r="B7224" s="11" t="s">
        <v>28821</v>
      </c>
      <c r="C7224" s="11" t="s">
        <v>28822</v>
      </c>
      <c r="D7224" s="14" t="s">
        <v>28823</v>
      </c>
    </row>
    <row r="7225" spans="1:4" ht="15" customHeight="1" x14ac:dyDescent="0.4">
      <c r="A7225" s="11" t="s">
        <v>28824</v>
      </c>
      <c r="B7225" s="11" t="s">
        <v>28825</v>
      </c>
      <c r="C7225" s="11" t="s">
        <v>28826</v>
      </c>
      <c r="D7225" s="14" t="s">
        <v>28827</v>
      </c>
    </row>
    <row r="7226" spans="1:4" ht="15" customHeight="1" x14ac:dyDescent="0.4">
      <c r="A7226" s="11" t="s">
        <v>28828</v>
      </c>
      <c r="B7226" s="11" t="s">
        <v>28829</v>
      </c>
      <c r="C7226" s="11" t="s">
        <v>28830</v>
      </c>
      <c r="D7226" s="14" t="s">
        <v>28831</v>
      </c>
    </row>
    <row r="7227" spans="1:4" ht="15" customHeight="1" x14ac:dyDescent="0.4">
      <c r="A7227" s="11" t="s">
        <v>28832</v>
      </c>
      <c r="B7227" s="11" t="s">
        <v>28833</v>
      </c>
      <c r="C7227" s="11" t="s">
        <v>28834</v>
      </c>
      <c r="D7227" s="14" t="s">
        <v>28835</v>
      </c>
    </row>
    <row r="7228" spans="1:4" ht="15" customHeight="1" x14ac:dyDescent="0.4">
      <c r="A7228" s="11" t="s">
        <v>28836</v>
      </c>
      <c r="B7228" s="11" t="s">
        <v>28837</v>
      </c>
      <c r="C7228" s="11" t="s">
        <v>28838</v>
      </c>
      <c r="D7228" s="14" t="s">
        <v>28839</v>
      </c>
    </row>
    <row r="7229" spans="1:4" ht="15" customHeight="1" x14ac:dyDescent="0.4">
      <c r="A7229" s="11" t="s">
        <v>28840</v>
      </c>
      <c r="B7229" s="11" t="s">
        <v>28841</v>
      </c>
      <c r="C7229" s="11" t="s">
        <v>28842</v>
      </c>
      <c r="D7229" s="14" t="s">
        <v>28843</v>
      </c>
    </row>
    <row r="7230" spans="1:4" ht="15" customHeight="1" x14ac:dyDescent="0.4">
      <c r="A7230" s="11" t="s">
        <v>28844</v>
      </c>
      <c r="B7230" s="11" t="s">
        <v>28845</v>
      </c>
      <c r="C7230" s="11" t="s">
        <v>28846</v>
      </c>
      <c r="D7230" s="14" t="s">
        <v>28847</v>
      </c>
    </row>
    <row r="7231" spans="1:4" ht="15" customHeight="1" x14ac:dyDescent="0.4">
      <c r="A7231" s="11" t="s">
        <v>28848</v>
      </c>
      <c r="B7231" s="11" t="s">
        <v>28849</v>
      </c>
      <c r="C7231" s="11" t="s">
        <v>28850</v>
      </c>
      <c r="D7231" s="14" t="s">
        <v>28851</v>
      </c>
    </row>
    <row r="7232" spans="1:4" ht="15" customHeight="1" x14ac:dyDescent="0.4">
      <c r="A7232" s="11" t="s">
        <v>28852</v>
      </c>
      <c r="B7232" s="11" t="s">
        <v>28853</v>
      </c>
      <c r="C7232" s="11" t="s">
        <v>28854</v>
      </c>
      <c r="D7232" s="14" t="s">
        <v>28855</v>
      </c>
    </row>
    <row r="7233" spans="1:4" ht="15" customHeight="1" x14ac:dyDescent="0.4">
      <c r="A7233" s="11" t="s">
        <v>28856</v>
      </c>
      <c r="B7233" s="11" t="s">
        <v>28857</v>
      </c>
      <c r="C7233" s="11" t="s">
        <v>28858</v>
      </c>
      <c r="D7233" s="14" t="s">
        <v>28859</v>
      </c>
    </row>
    <row r="7234" spans="1:4" ht="15" customHeight="1" x14ac:dyDescent="0.4">
      <c r="A7234" s="11" t="s">
        <v>28860</v>
      </c>
      <c r="B7234" s="11" t="s">
        <v>28861</v>
      </c>
      <c r="C7234" s="11" t="s">
        <v>28862</v>
      </c>
      <c r="D7234" s="14" t="s">
        <v>28863</v>
      </c>
    </row>
    <row r="7235" spans="1:4" ht="15" customHeight="1" x14ac:dyDescent="0.4">
      <c r="A7235" s="11" t="s">
        <v>28864</v>
      </c>
      <c r="B7235" s="11" t="s">
        <v>28865</v>
      </c>
      <c r="C7235" s="11" t="s">
        <v>28866</v>
      </c>
      <c r="D7235" s="14" t="s">
        <v>28867</v>
      </c>
    </row>
    <row r="7236" spans="1:4" ht="15" customHeight="1" x14ac:dyDescent="0.4">
      <c r="A7236" s="11" t="s">
        <v>28868</v>
      </c>
      <c r="B7236" s="11" t="s">
        <v>28869</v>
      </c>
      <c r="C7236" s="11" t="s">
        <v>28870</v>
      </c>
      <c r="D7236" s="14" t="s">
        <v>28871</v>
      </c>
    </row>
    <row r="7237" spans="1:4" ht="15" customHeight="1" x14ac:dyDescent="0.4">
      <c r="A7237" s="11" t="s">
        <v>28872</v>
      </c>
      <c r="B7237" s="11" t="s">
        <v>28873</v>
      </c>
      <c r="C7237" s="11" t="s">
        <v>28874</v>
      </c>
      <c r="D7237" s="14" t="s">
        <v>28875</v>
      </c>
    </row>
    <row r="7238" spans="1:4" ht="15" customHeight="1" x14ac:dyDescent="0.4">
      <c r="A7238" s="11" t="s">
        <v>28876</v>
      </c>
      <c r="B7238" s="11" t="s">
        <v>28877</v>
      </c>
      <c r="C7238" s="11" t="s">
        <v>28878</v>
      </c>
      <c r="D7238" s="14" t="s">
        <v>28879</v>
      </c>
    </row>
    <row r="7239" spans="1:4" ht="15" customHeight="1" x14ac:dyDescent="0.4">
      <c r="A7239" s="11" t="s">
        <v>28880</v>
      </c>
      <c r="B7239" s="11" t="s">
        <v>28881</v>
      </c>
      <c r="C7239" s="11" t="s">
        <v>28882</v>
      </c>
      <c r="D7239" s="14" t="s">
        <v>28883</v>
      </c>
    </row>
    <row r="7240" spans="1:4" ht="15" customHeight="1" x14ac:dyDescent="0.4">
      <c r="A7240" s="11" t="s">
        <v>28884</v>
      </c>
      <c r="B7240" s="11" t="s">
        <v>28885</v>
      </c>
      <c r="C7240" s="11" t="s">
        <v>28886</v>
      </c>
      <c r="D7240" s="14" t="s">
        <v>28887</v>
      </c>
    </row>
    <row r="7241" spans="1:4" ht="15" customHeight="1" x14ac:dyDescent="0.4">
      <c r="A7241" s="11" t="s">
        <v>28888</v>
      </c>
      <c r="B7241" s="11" t="s">
        <v>28889</v>
      </c>
      <c r="C7241" s="11" t="s">
        <v>28890</v>
      </c>
      <c r="D7241" s="14" t="s">
        <v>28891</v>
      </c>
    </row>
    <row r="7242" spans="1:4" ht="15" customHeight="1" x14ac:dyDescent="0.4">
      <c r="A7242" s="11" t="s">
        <v>28892</v>
      </c>
      <c r="B7242" s="11" t="s">
        <v>28893</v>
      </c>
      <c r="C7242" s="11" t="s">
        <v>28894</v>
      </c>
      <c r="D7242" s="14" t="s">
        <v>28895</v>
      </c>
    </row>
    <row r="7243" spans="1:4" ht="15" customHeight="1" x14ac:dyDescent="0.4">
      <c r="A7243" s="11" t="s">
        <v>28896</v>
      </c>
      <c r="B7243" s="11" t="s">
        <v>28897</v>
      </c>
      <c r="C7243" s="11" t="s">
        <v>28898</v>
      </c>
      <c r="D7243" s="14" t="s">
        <v>28899</v>
      </c>
    </row>
    <row r="7244" spans="1:4" ht="15" customHeight="1" x14ac:dyDescent="0.4">
      <c r="A7244" s="11" t="s">
        <v>28900</v>
      </c>
      <c r="B7244" s="11" t="s">
        <v>28901</v>
      </c>
      <c r="C7244" s="11" t="s">
        <v>28902</v>
      </c>
      <c r="D7244" s="14" t="s">
        <v>28903</v>
      </c>
    </row>
    <row r="7245" spans="1:4" ht="15" customHeight="1" x14ac:dyDescent="0.4">
      <c r="A7245" s="11" t="s">
        <v>28904</v>
      </c>
      <c r="B7245" s="11" t="s">
        <v>28905</v>
      </c>
      <c r="C7245" s="11" t="s">
        <v>28906</v>
      </c>
      <c r="D7245" s="14" t="s">
        <v>28907</v>
      </c>
    </row>
    <row r="7246" spans="1:4" ht="15" customHeight="1" x14ac:dyDescent="0.4">
      <c r="A7246" s="11" t="s">
        <v>28908</v>
      </c>
      <c r="B7246" s="11" t="s">
        <v>28909</v>
      </c>
      <c r="C7246" s="11" t="s">
        <v>28910</v>
      </c>
      <c r="D7246" s="14" t="s">
        <v>28911</v>
      </c>
    </row>
    <row r="7247" spans="1:4" ht="15" customHeight="1" x14ac:dyDescent="0.4">
      <c r="A7247" s="11" t="s">
        <v>28912</v>
      </c>
      <c r="B7247" s="11" t="s">
        <v>28913</v>
      </c>
      <c r="C7247" s="11" t="s">
        <v>28914</v>
      </c>
      <c r="D7247" s="14" t="s">
        <v>28915</v>
      </c>
    </row>
    <row r="7248" spans="1:4" ht="15" customHeight="1" x14ac:dyDescent="0.4">
      <c r="A7248" s="11" t="s">
        <v>28916</v>
      </c>
      <c r="B7248" s="11" t="s">
        <v>28917</v>
      </c>
      <c r="C7248" s="11" t="s">
        <v>28918</v>
      </c>
      <c r="D7248" s="14" t="s">
        <v>28919</v>
      </c>
    </row>
    <row r="7249" spans="1:4" ht="15" customHeight="1" x14ac:dyDescent="0.4">
      <c r="A7249" s="11" t="s">
        <v>28920</v>
      </c>
      <c r="B7249" s="11" t="s">
        <v>28921</v>
      </c>
      <c r="C7249" s="11" t="s">
        <v>28922</v>
      </c>
      <c r="D7249" s="14" t="s">
        <v>28923</v>
      </c>
    </row>
    <row r="7250" spans="1:4" ht="15" customHeight="1" x14ac:dyDescent="0.4">
      <c r="A7250" s="11" t="s">
        <v>28924</v>
      </c>
      <c r="B7250" s="11" t="s">
        <v>28925</v>
      </c>
      <c r="C7250" s="11" t="s">
        <v>28926</v>
      </c>
      <c r="D7250" s="14" t="s">
        <v>28927</v>
      </c>
    </row>
    <row r="7251" spans="1:4" ht="15" customHeight="1" x14ac:dyDescent="0.4">
      <c r="A7251" s="11" t="s">
        <v>28928</v>
      </c>
      <c r="B7251" s="11" t="s">
        <v>28929</v>
      </c>
      <c r="C7251" s="11" t="s">
        <v>28930</v>
      </c>
      <c r="D7251" s="14" t="s">
        <v>28931</v>
      </c>
    </row>
    <row r="7252" spans="1:4" ht="15" customHeight="1" x14ac:dyDescent="0.4">
      <c r="A7252" s="11" t="s">
        <v>28932</v>
      </c>
      <c r="B7252" s="11" t="s">
        <v>28933</v>
      </c>
      <c r="C7252" s="11" t="s">
        <v>28934</v>
      </c>
      <c r="D7252" s="14" t="s">
        <v>28935</v>
      </c>
    </row>
    <row r="7253" spans="1:4" ht="15" customHeight="1" x14ac:dyDescent="0.4">
      <c r="A7253" s="11" t="s">
        <v>28936</v>
      </c>
      <c r="B7253" s="11" t="s">
        <v>28937</v>
      </c>
      <c r="C7253" s="11" t="s">
        <v>28938</v>
      </c>
      <c r="D7253" s="14" t="s">
        <v>28939</v>
      </c>
    </row>
    <row r="7254" spans="1:4" ht="15" customHeight="1" x14ac:dyDescent="0.4">
      <c r="A7254" s="11" t="s">
        <v>28940</v>
      </c>
      <c r="B7254" s="11" t="s">
        <v>28941</v>
      </c>
      <c r="C7254" s="11" t="s">
        <v>28942</v>
      </c>
      <c r="D7254" s="14" t="s">
        <v>28943</v>
      </c>
    </row>
    <row r="7255" spans="1:4" ht="15" customHeight="1" x14ac:dyDescent="0.4">
      <c r="A7255" s="11" t="s">
        <v>28944</v>
      </c>
      <c r="B7255" s="11" t="s">
        <v>28945</v>
      </c>
      <c r="C7255" s="11" t="s">
        <v>28946</v>
      </c>
      <c r="D7255" s="14" t="s">
        <v>28947</v>
      </c>
    </row>
    <row r="7256" spans="1:4" ht="15" customHeight="1" x14ac:dyDescent="0.4">
      <c r="A7256" s="11" t="s">
        <v>28948</v>
      </c>
      <c r="B7256" s="11" t="s">
        <v>28949</v>
      </c>
      <c r="C7256" s="11" t="s">
        <v>28950</v>
      </c>
      <c r="D7256" s="14" t="s">
        <v>28951</v>
      </c>
    </row>
    <row r="7257" spans="1:4" ht="15" customHeight="1" x14ac:dyDescent="0.4">
      <c r="A7257" s="11" t="s">
        <v>28952</v>
      </c>
      <c r="B7257" s="11" t="s">
        <v>28953</v>
      </c>
      <c r="C7257" s="11" t="s">
        <v>28954</v>
      </c>
      <c r="D7257" s="14" t="s">
        <v>28955</v>
      </c>
    </row>
    <row r="7258" spans="1:4" ht="15" customHeight="1" x14ac:dyDescent="0.4">
      <c r="A7258" s="11" t="s">
        <v>28956</v>
      </c>
      <c r="B7258" s="11" t="s">
        <v>28957</v>
      </c>
      <c r="C7258" s="11" t="s">
        <v>28958</v>
      </c>
      <c r="D7258" s="14" t="s">
        <v>28959</v>
      </c>
    </row>
    <row r="7259" spans="1:4" ht="15" customHeight="1" x14ac:dyDescent="0.4">
      <c r="A7259" s="11" t="s">
        <v>28960</v>
      </c>
      <c r="B7259" s="11" t="s">
        <v>28961</v>
      </c>
      <c r="C7259" s="11" t="s">
        <v>28962</v>
      </c>
      <c r="D7259" s="14" t="s">
        <v>28963</v>
      </c>
    </row>
    <row r="7260" spans="1:4" ht="15" customHeight="1" x14ac:dyDescent="0.4">
      <c r="A7260" s="11" t="s">
        <v>28964</v>
      </c>
      <c r="B7260" s="11" t="s">
        <v>28965</v>
      </c>
      <c r="C7260" s="11" t="s">
        <v>28966</v>
      </c>
      <c r="D7260" s="14" t="s">
        <v>28967</v>
      </c>
    </row>
    <row r="7261" spans="1:4" ht="15" customHeight="1" x14ac:dyDescent="0.4">
      <c r="A7261" s="11" t="s">
        <v>28968</v>
      </c>
      <c r="B7261" s="11" t="s">
        <v>28969</v>
      </c>
      <c r="C7261" s="11" t="s">
        <v>28970</v>
      </c>
      <c r="D7261" s="14" t="s">
        <v>28971</v>
      </c>
    </row>
    <row r="7262" spans="1:4" ht="15" customHeight="1" x14ac:dyDescent="0.4">
      <c r="A7262" s="11" t="s">
        <v>28972</v>
      </c>
      <c r="B7262" s="11" t="s">
        <v>28973</v>
      </c>
      <c r="C7262" s="11" t="s">
        <v>28974</v>
      </c>
      <c r="D7262" s="14" t="s">
        <v>28975</v>
      </c>
    </row>
    <row r="7263" spans="1:4" ht="15" customHeight="1" x14ac:dyDescent="0.4">
      <c r="A7263" s="11" t="s">
        <v>28976</v>
      </c>
      <c r="B7263" s="11" t="s">
        <v>28977</v>
      </c>
      <c r="C7263" s="11" t="s">
        <v>28978</v>
      </c>
      <c r="D7263" s="14" t="s">
        <v>28979</v>
      </c>
    </row>
    <row r="7264" spans="1:4" ht="15" customHeight="1" x14ac:dyDescent="0.4">
      <c r="A7264" s="11" t="s">
        <v>28980</v>
      </c>
      <c r="B7264" s="11" t="s">
        <v>28981</v>
      </c>
      <c r="C7264" s="11" t="s">
        <v>28982</v>
      </c>
      <c r="D7264" s="14" t="s">
        <v>28983</v>
      </c>
    </row>
    <row r="7265" spans="1:4" ht="15" customHeight="1" x14ac:dyDescent="0.4">
      <c r="A7265" s="11" t="s">
        <v>28984</v>
      </c>
      <c r="B7265" s="11" t="s">
        <v>28985</v>
      </c>
      <c r="C7265" s="11" t="s">
        <v>28986</v>
      </c>
      <c r="D7265" s="14" t="s">
        <v>28987</v>
      </c>
    </row>
    <row r="7266" spans="1:4" ht="15" customHeight="1" x14ac:dyDescent="0.4">
      <c r="A7266" s="11" t="s">
        <v>28988</v>
      </c>
      <c r="B7266" s="11" t="s">
        <v>28989</v>
      </c>
      <c r="C7266" s="11" t="s">
        <v>28990</v>
      </c>
      <c r="D7266" s="14" t="s">
        <v>28991</v>
      </c>
    </row>
    <row r="7267" spans="1:4" ht="15" customHeight="1" x14ac:dyDescent="0.4">
      <c r="A7267" s="11" t="s">
        <v>28992</v>
      </c>
      <c r="B7267" s="11" t="s">
        <v>28993</v>
      </c>
      <c r="C7267" s="11" t="s">
        <v>28994</v>
      </c>
      <c r="D7267" s="14" t="s">
        <v>28995</v>
      </c>
    </row>
    <row r="7268" spans="1:4" ht="15" customHeight="1" x14ac:dyDescent="0.4">
      <c r="A7268" s="11" t="s">
        <v>28996</v>
      </c>
      <c r="B7268" s="11" t="s">
        <v>28997</v>
      </c>
      <c r="C7268" s="11" t="s">
        <v>28998</v>
      </c>
      <c r="D7268" s="14" t="s">
        <v>28999</v>
      </c>
    </row>
    <row r="7269" spans="1:4" ht="15" customHeight="1" x14ac:dyDescent="0.4">
      <c r="A7269" s="11" t="s">
        <v>29000</v>
      </c>
      <c r="B7269" s="11" t="s">
        <v>29001</v>
      </c>
      <c r="C7269" s="11" t="s">
        <v>29002</v>
      </c>
      <c r="D7269" s="14" t="s">
        <v>29003</v>
      </c>
    </row>
    <row r="7270" spans="1:4" ht="15" customHeight="1" x14ac:dyDescent="0.4">
      <c r="A7270" s="11" t="s">
        <v>29004</v>
      </c>
      <c r="B7270" s="11" t="s">
        <v>29005</v>
      </c>
      <c r="C7270" s="11" t="s">
        <v>29006</v>
      </c>
      <c r="D7270" s="14" t="s">
        <v>29007</v>
      </c>
    </row>
    <row r="7271" spans="1:4" ht="15" customHeight="1" x14ac:dyDescent="0.4">
      <c r="A7271" s="11" t="s">
        <v>29008</v>
      </c>
      <c r="B7271" s="11" t="s">
        <v>29009</v>
      </c>
      <c r="C7271" s="11" t="s">
        <v>29010</v>
      </c>
      <c r="D7271" s="14" t="s">
        <v>29011</v>
      </c>
    </row>
    <row r="7272" spans="1:4" ht="15" customHeight="1" x14ac:dyDescent="0.4">
      <c r="A7272" s="11" t="s">
        <v>29012</v>
      </c>
      <c r="B7272" s="11" t="s">
        <v>29013</v>
      </c>
      <c r="C7272" s="11" t="s">
        <v>29014</v>
      </c>
      <c r="D7272" s="14" t="s">
        <v>29015</v>
      </c>
    </row>
    <row r="7273" spans="1:4" ht="15" customHeight="1" x14ac:dyDescent="0.4">
      <c r="A7273" s="11" t="s">
        <v>29016</v>
      </c>
      <c r="B7273" s="11" t="s">
        <v>29017</v>
      </c>
      <c r="C7273" s="11" t="s">
        <v>29018</v>
      </c>
      <c r="D7273" s="14" t="s">
        <v>29019</v>
      </c>
    </row>
    <row r="7274" spans="1:4" ht="15" customHeight="1" x14ac:dyDescent="0.4">
      <c r="A7274" s="11" t="s">
        <v>29020</v>
      </c>
      <c r="B7274" s="11" t="s">
        <v>29021</v>
      </c>
      <c r="C7274" s="11" t="s">
        <v>29022</v>
      </c>
      <c r="D7274" s="14" t="s">
        <v>29023</v>
      </c>
    </row>
    <row r="7275" spans="1:4" ht="15" customHeight="1" x14ac:dyDescent="0.4">
      <c r="A7275" s="11" t="s">
        <v>29024</v>
      </c>
      <c r="B7275" s="11" t="s">
        <v>29025</v>
      </c>
      <c r="C7275" s="11" t="s">
        <v>29026</v>
      </c>
      <c r="D7275" s="14" t="s">
        <v>29027</v>
      </c>
    </row>
    <row r="7276" spans="1:4" ht="15" customHeight="1" x14ac:dyDescent="0.4">
      <c r="A7276" s="11" t="s">
        <v>29028</v>
      </c>
      <c r="B7276" s="11" t="s">
        <v>29029</v>
      </c>
      <c r="C7276" s="11" t="s">
        <v>29030</v>
      </c>
      <c r="D7276" s="14" t="s">
        <v>29031</v>
      </c>
    </row>
    <row r="7277" spans="1:4" ht="15" customHeight="1" x14ac:dyDescent="0.4">
      <c r="A7277" s="11" t="s">
        <v>29032</v>
      </c>
      <c r="B7277" s="11" t="s">
        <v>29033</v>
      </c>
      <c r="C7277" s="11" t="s">
        <v>29034</v>
      </c>
      <c r="D7277" s="14" t="s">
        <v>29035</v>
      </c>
    </row>
    <row r="7278" spans="1:4" ht="15" customHeight="1" x14ac:dyDescent="0.4">
      <c r="A7278" s="11" t="s">
        <v>29036</v>
      </c>
      <c r="B7278" s="11" t="s">
        <v>29037</v>
      </c>
      <c r="C7278" s="11" t="s">
        <v>29038</v>
      </c>
      <c r="D7278" s="14" t="s">
        <v>29039</v>
      </c>
    </row>
    <row r="7279" spans="1:4" ht="15" customHeight="1" x14ac:dyDescent="0.4">
      <c r="A7279" s="11" t="s">
        <v>29040</v>
      </c>
      <c r="B7279" s="11" t="s">
        <v>29041</v>
      </c>
      <c r="C7279" s="11" t="s">
        <v>29042</v>
      </c>
      <c r="D7279" s="14" t="s">
        <v>29043</v>
      </c>
    </row>
    <row r="7280" spans="1:4" ht="15" customHeight="1" x14ac:dyDescent="0.4">
      <c r="A7280" s="11" t="s">
        <v>29044</v>
      </c>
      <c r="B7280" s="11" t="s">
        <v>29045</v>
      </c>
      <c r="C7280" s="11" t="s">
        <v>29046</v>
      </c>
      <c r="D7280" s="14" t="s">
        <v>29047</v>
      </c>
    </row>
    <row r="7281" spans="1:4" ht="15" customHeight="1" x14ac:dyDescent="0.4">
      <c r="A7281" s="11" t="s">
        <v>29048</v>
      </c>
      <c r="B7281" s="11" t="s">
        <v>29049</v>
      </c>
      <c r="C7281" s="11" t="s">
        <v>29050</v>
      </c>
      <c r="D7281" s="14" t="s">
        <v>29051</v>
      </c>
    </row>
    <row r="7282" spans="1:4" ht="15" customHeight="1" x14ac:dyDescent="0.4">
      <c r="A7282" s="11" t="s">
        <v>29052</v>
      </c>
      <c r="B7282" s="11" t="s">
        <v>29053</v>
      </c>
      <c r="C7282" s="11" t="s">
        <v>29054</v>
      </c>
      <c r="D7282" s="14" t="s">
        <v>29055</v>
      </c>
    </row>
    <row r="7283" spans="1:4" ht="15" customHeight="1" x14ac:dyDescent="0.4">
      <c r="A7283" s="11" t="s">
        <v>29056</v>
      </c>
      <c r="B7283" s="11" t="s">
        <v>29057</v>
      </c>
      <c r="C7283" s="11" t="s">
        <v>29058</v>
      </c>
      <c r="D7283" s="14" t="s">
        <v>29059</v>
      </c>
    </row>
    <row r="7284" spans="1:4" ht="15" customHeight="1" x14ac:dyDescent="0.4">
      <c r="A7284" s="11" t="s">
        <v>29060</v>
      </c>
      <c r="B7284" s="11" t="s">
        <v>29061</v>
      </c>
      <c r="C7284" s="11" t="s">
        <v>29062</v>
      </c>
      <c r="D7284" s="14" t="s">
        <v>29063</v>
      </c>
    </row>
    <row r="7285" spans="1:4" ht="15" customHeight="1" x14ac:dyDescent="0.4">
      <c r="A7285" s="11" t="s">
        <v>29064</v>
      </c>
      <c r="B7285" s="11" t="s">
        <v>29065</v>
      </c>
      <c r="C7285" s="11" t="s">
        <v>29066</v>
      </c>
      <c r="D7285" s="14" t="s">
        <v>29067</v>
      </c>
    </row>
    <row r="7286" spans="1:4" ht="15" customHeight="1" x14ac:dyDescent="0.4">
      <c r="A7286" s="11" t="s">
        <v>29068</v>
      </c>
      <c r="B7286" s="11" t="s">
        <v>29069</v>
      </c>
      <c r="C7286" s="11" t="s">
        <v>29070</v>
      </c>
      <c r="D7286" s="14" t="s">
        <v>29071</v>
      </c>
    </row>
    <row r="7287" spans="1:4" ht="15" customHeight="1" x14ac:dyDescent="0.4">
      <c r="A7287" s="11" t="s">
        <v>29072</v>
      </c>
      <c r="B7287" s="11" t="s">
        <v>29073</v>
      </c>
      <c r="C7287" s="11" t="s">
        <v>29074</v>
      </c>
      <c r="D7287" s="14" t="s">
        <v>29075</v>
      </c>
    </row>
    <row r="7288" spans="1:4" ht="15" customHeight="1" x14ac:dyDescent="0.4">
      <c r="A7288" s="11" t="s">
        <v>29076</v>
      </c>
      <c r="B7288" s="11" t="s">
        <v>29077</v>
      </c>
      <c r="C7288" s="11" t="s">
        <v>29078</v>
      </c>
      <c r="D7288" s="14" t="s">
        <v>29079</v>
      </c>
    </row>
    <row r="7289" spans="1:4" ht="15" customHeight="1" x14ac:dyDescent="0.4">
      <c r="A7289" s="11" t="s">
        <v>29080</v>
      </c>
      <c r="B7289" s="11" t="s">
        <v>29081</v>
      </c>
      <c r="C7289" s="11" t="s">
        <v>29082</v>
      </c>
      <c r="D7289" s="14" t="s">
        <v>29083</v>
      </c>
    </row>
    <row r="7290" spans="1:4" ht="15" customHeight="1" x14ac:dyDescent="0.4">
      <c r="A7290" s="11" t="s">
        <v>29084</v>
      </c>
      <c r="B7290" s="11" t="s">
        <v>29085</v>
      </c>
      <c r="C7290" s="11" t="s">
        <v>29086</v>
      </c>
      <c r="D7290" s="14" t="s">
        <v>29087</v>
      </c>
    </row>
    <row r="7291" spans="1:4" ht="15" customHeight="1" x14ac:dyDescent="0.4">
      <c r="A7291" s="11" t="s">
        <v>29088</v>
      </c>
      <c r="B7291" s="11" t="s">
        <v>29089</v>
      </c>
      <c r="C7291" s="11" t="s">
        <v>29090</v>
      </c>
      <c r="D7291" s="14" t="s">
        <v>29091</v>
      </c>
    </row>
    <row r="7292" spans="1:4" ht="15" customHeight="1" x14ac:dyDescent="0.4">
      <c r="A7292" s="11" t="s">
        <v>29092</v>
      </c>
      <c r="B7292" s="11" t="s">
        <v>29093</v>
      </c>
      <c r="C7292" s="11" t="s">
        <v>29094</v>
      </c>
      <c r="D7292" s="14" t="s">
        <v>29095</v>
      </c>
    </row>
    <row r="7293" spans="1:4" ht="15" customHeight="1" x14ac:dyDescent="0.4">
      <c r="A7293" s="11" t="s">
        <v>29096</v>
      </c>
      <c r="B7293" s="11" t="s">
        <v>29097</v>
      </c>
      <c r="C7293" s="11" t="s">
        <v>29098</v>
      </c>
      <c r="D7293" s="14" t="s">
        <v>29099</v>
      </c>
    </row>
    <row r="7294" spans="1:4" ht="15" customHeight="1" x14ac:dyDescent="0.4">
      <c r="A7294" s="11" t="s">
        <v>29100</v>
      </c>
      <c r="B7294" s="11" t="s">
        <v>29101</v>
      </c>
      <c r="C7294" s="11" t="s">
        <v>29102</v>
      </c>
      <c r="D7294" s="14" t="s">
        <v>29103</v>
      </c>
    </row>
    <row r="7295" spans="1:4" ht="15" customHeight="1" x14ac:dyDescent="0.4">
      <c r="A7295" s="11" t="s">
        <v>29104</v>
      </c>
      <c r="B7295" s="11" t="s">
        <v>29105</v>
      </c>
      <c r="C7295" s="11" t="s">
        <v>29106</v>
      </c>
      <c r="D7295" s="14" t="s">
        <v>29107</v>
      </c>
    </row>
    <row r="7296" spans="1:4" ht="15" customHeight="1" x14ac:dyDescent="0.4">
      <c r="A7296" s="11" t="s">
        <v>29108</v>
      </c>
      <c r="B7296" s="11" t="s">
        <v>29109</v>
      </c>
      <c r="C7296" s="11" t="s">
        <v>29110</v>
      </c>
      <c r="D7296" s="14" t="s">
        <v>29111</v>
      </c>
    </row>
    <row r="7297" spans="1:4" ht="15" customHeight="1" x14ac:dyDescent="0.4">
      <c r="A7297" s="11" t="s">
        <v>29112</v>
      </c>
      <c r="B7297" s="11" t="s">
        <v>29113</v>
      </c>
      <c r="C7297" s="11" t="s">
        <v>29114</v>
      </c>
      <c r="D7297" s="14" t="s">
        <v>29115</v>
      </c>
    </row>
    <row r="7298" spans="1:4" ht="15" customHeight="1" x14ac:dyDescent="0.4">
      <c r="A7298" s="11" t="s">
        <v>29116</v>
      </c>
      <c r="B7298" s="11" t="s">
        <v>29117</v>
      </c>
      <c r="C7298" s="11" t="s">
        <v>29118</v>
      </c>
      <c r="D7298" s="14" t="s">
        <v>29119</v>
      </c>
    </row>
    <row r="7299" spans="1:4" ht="15" customHeight="1" x14ac:dyDescent="0.4">
      <c r="A7299" s="11" t="s">
        <v>29120</v>
      </c>
      <c r="B7299" s="11" t="s">
        <v>29121</v>
      </c>
      <c r="C7299" s="11" t="s">
        <v>29122</v>
      </c>
      <c r="D7299" s="14" t="s">
        <v>29123</v>
      </c>
    </row>
    <row r="7300" spans="1:4" ht="15" customHeight="1" x14ac:dyDescent="0.4">
      <c r="A7300" s="11" t="s">
        <v>29124</v>
      </c>
      <c r="B7300" s="11" t="s">
        <v>29125</v>
      </c>
      <c r="C7300" s="11" t="s">
        <v>29126</v>
      </c>
      <c r="D7300" s="14" t="s">
        <v>29127</v>
      </c>
    </row>
    <row r="7301" spans="1:4" ht="15" customHeight="1" x14ac:dyDescent="0.4">
      <c r="A7301" s="11" t="s">
        <v>29128</v>
      </c>
      <c r="B7301" s="11" t="s">
        <v>29129</v>
      </c>
      <c r="C7301" s="11" t="s">
        <v>29130</v>
      </c>
      <c r="D7301" s="14" t="s">
        <v>29131</v>
      </c>
    </row>
    <row r="7302" spans="1:4" ht="15" customHeight="1" x14ac:dyDescent="0.4">
      <c r="A7302" s="11" t="s">
        <v>29132</v>
      </c>
      <c r="B7302" s="11" t="s">
        <v>29133</v>
      </c>
      <c r="C7302" s="11" t="s">
        <v>29134</v>
      </c>
      <c r="D7302" s="14" t="s">
        <v>29135</v>
      </c>
    </row>
    <row r="7303" spans="1:4" ht="15" customHeight="1" x14ac:dyDescent="0.4">
      <c r="A7303" s="11" t="s">
        <v>29136</v>
      </c>
      <c r="B7303" s="11" t="s">
        <v>29137</v>
      </c>
      <c r="C7303" s="11" t="s">
        <v>29138</v>
      </c>
      <c r="D7303" s="14" t="s">
        <v>29139</v>
      </c>
    </row>
    <row r="7304" spans="1:4" ht="15" customHeight="1" x14ac:dyDescent="0.4">
      <c r="A7304" s="11" t="s">
        <v>29140</v>
      </c>
      <c r="B7304" s="11" t="s">
        <v>29141</v>
      </c>
      <c r="C7304" s="11" t="s">
        <v>29142</v>
      </c>
      <c r="D7304" s="14" t="s">
        <v>29143</v>
      </c>
    </row>
    <row r="7305" spans="1:4" ht="15" customHeight="1" x14ac:dyDescent="0.4">
      <c r="A7305" s="11" t="s">
        <v>29144</v>
      </c>
      <c r="B7305" s="11" t="s">
        <v>29145</v>
      </c>
      <c r="C7305" s="11" t="s">
        <v>29146</v>
      </c>
      <c r="D7305" s="14" t="s">
        <v>29147</v>
      </c>
    </row>
    <row r="7306" spans="1:4" ht="15" customHeight="1" x14ac:dyDescent="0.4">
      <c r="A7306" s="11" t="s">
        <v>29148</v>
      </c>
      <c r="B7306" s="11" t="s">
        <v>29149</v>
      </c>
      <c r="C7306" s="11" t="s">
        <v>29150</v>
      </c>
      <c r="D7306" s="14" t="s">
        <v>29151</v>
      </c>
    </row>
    <row r="7307" spans="1:4" ht="15" customHeight="1" x14ac:dyDescent="0.4">
      <c r="A7307" s="11" t="s">
        <v>29152</v>
      </c>
      <c r="B7307" s="11" t="s">
        <v>29153</v>
      </c>
      <c r="C7307" s="11" t="s">
        <v>29154</v>
      </c>
      <c r="D7307" s="14" t="s">
        <v>29155</v>
      </c>
    </row>
    <row r="7308" spans="1:4" ht="15" customHeight="1" x14ac:dyDescent="0.4">
      <c r="A7308" s="11" t="s">
        <v>29156</v>
      </c>
      <c r="B7308" s="11" t="s">
        <v>29157</v>
      </c>
      <c r="C7308" s="11" t="s">
        <v>29158</v>
      </c>
      <c r="D7308" s="14" t="s">
        <v>29159</v>
      </c>
    </row>
    <row r="7309" spans="1:4" ht="15" customHeight="1" x14ac:dyDescent="0.4">
      <c r="A7309" s="11" t="s">
        <v>29160</v>
      </c>
      <c r="B7309" s="11" t="s">
        <v>29161</v>
      </c>
      <c r="C7309" s="11" t="s">
        <v>29162</v>
      </c>
      <c r="D7309" s="14" t="s">
        <v>29163</v>
      </c>
    </row>
    <row r="7310" spans="1:4" ht="15" customHeight="1" x14ac:dyDescent="0.4">
      <c r="A7310" s="11" t="s">
        <v>29164</v>
      </c>
      <c r="B7310" s="11" t="s">
        <v>29165</v>
      </c>
      <c r="C7310" s="11" t="s">
        <v>29166</v>
      </c>
      <c r="D7310" s="14" t="s">
        <v>29167</v>
      </c>
    </row>
    <row r="7311" spans="1:4" ht="15" customHeight="1" x14ac:dyDescent="0.4">
      <c r="A7311" s="11" t="s">
        <v>29168</v>
      </c>
      <c r="B7311" s="11" t="s">
        <v>29169</v>
      </c>
      <c r="C7311" s="11" t="s">
        <v>29170</v>
      </c>
      <c r="D7311" s="14" t="s">
        <v>29171</v>
      </c>
    </row>
    <row r="7312" spans="1:4" ht="15" customHeight="1" x14ac:dyDescent="0.4">
      <c r="A7312" s="11" t="s">
        <v>29172</v>
      </c>
      <c r="B7312" s="11" t="s">
        <v>29173</v>
      </c>
      <c r="C7312" s="11" t="s">
        <v>29174</v>
      </c>
      <c r="D7312" s="14" t="s">
        <v>29175</v>
      </c>
    </row>
    <row r="7313" spans="1:4" ht="15" customHeight="1" x14ac:dyDescent="0.4">
      <c r="A7313" s="11" t="s">
        <v>29176</v>
      </c>
      <c r="B7313" s="11" t="s">
        <v>29177</v>
      </c>
      <c r="C7313" s="11" t="s">
        <v>29178</v>
      </c>
      <c r="D7313" s="14" t="s">
        <v>29179</v>
      </c>
    </row>
    <row r="7314" spans="1:4" ht="15" customHeight="1" x14ac:dyDescent="0.4">
      <c r="A7314" s="11" t="s">
        <v>29180</v>
      </c>
      <c r="B7314" s="11" t="s">
        <v>29181</v>
      </c>
      <c r="C7314" s="11" t="s">
        <v>29182</v>
      </c>
      <c r="D7314" s="14" t="s">
        <v>29183</v>
      </c>
    </row>
    <row r="7315" spans="1:4" ht="15" customHeight="1" x14ac:dyDescent="0.4">
      <c r="A7315" s="11" t="s">
        <v>29184</v>
      </c>
      <c r="B7315" s="11" t="s">
        <v>29185</v>
      </c>
      <c r="C7315" s="11" t="s">
        <v>29186</v>
      </c>
      <c r="D7315" s="14" t="s">
        <v>29187</v>
      </c>
    </row>
    <row r="7316" spans="1:4" ht="15" customHeight="1" x14ac:dyDescent="0.4">
      <c r="A7316" s="11" t="s">
        <v>29188</v>
      </c>
      <c r="B7316" s="11" t="s">
        <v>29189</v>
      </c>
      <c r="C7316" s="11" t="s">
        <v>29190</v>
      </c>
      <c r="D7316" s="14" t="s">
        <v>29191</v>
      </c>
    </row>
    <row r="7317" spans="1:4" ht="15" customHeight="1" x14ac:dyDescent="0.4">
      <c r="A7317" s="11" t="s">
        <v>29192</v>
      </c>
      <c r="B7317" s="11" t="s">
        <v>29193</v>
      </c>
      <c r="C7317" s="11" t="s">
        <v>29194</v>
      </c>
      <c r="D7317" s="14" t="s">
        <v>29195</v>
      </c>
    </row>
    <row r="7318" spans="1:4" ht="15" customHeight="1" x14ac:dyDescent="0.4">
      <c r="A7318" s="11" t="s">
        <v>29196</v>
      </c>
      <c r="B7318" s="11" t="s">
        <v>29197</v>
      </c>
      <c r="C7318" s="11" t="s">
        <v>29198</v>
      </c>
      <c r="D7318" s="14" t="s">
        <v>29199</v>
      </c>
    </row>
    <row r="7319" spans="1:4" ht="15" customHeight="1" x14ac:dyDescent="0.4">
      <c r="A7319" s="11" t="s">
        <v>29200</v>
      </c>
      <c r="B7319" s="11" t="s">
        <v>29201</v>
      </c>
      <c r="C7319" s="11" t="s">
        <v>29202</v>
      </c>
      <c r="D7319" s="14" t="s">
        <v>29203</v>
      </c>
    </row>
    <row r="7320" spans="1:4" ht="15" customHeight="1" x14ac:dyDescent="0.4">
      <c r="A7320" s="11" t="s">
        <v>29204</v>
      </c>
      <c r="B7320" s="11" t="s">
        <v>29205</v>
      </c>
      <c r="C7320" s="11" t="s">
        <v>29206</v>
      </c>
      <c r="D7320" s="14" t="s">
        <v>29207</v>
      </c>
    </row>
    <row r="7321" spans="1:4" ht="15" customHeight="1" x14ac:dyDescent="0.4">
      <c r="A7321" s="11" t="s">
        <v>29208</v>
      </c>
      <c r="B7321" s="11" t="s">
        <v>29209</v>
      </c>
      <c r="C7321" s="11" t="s">
        <v>29210</v>
      </c>
      <c r="D7321" s="14" t="s">
        <v>29211</v>
      </c>
    </row>
    <row r="7322" spans="1:4" ht="15" customHeight="1" x14ac:dyDescent="0.4">
      <c r="A7322" s="11" t="s">
        <v>29212</v>
      </c>
      <c r="B7322" s="11" t="s">
        <v>29213</v>
      </c>
      <c r="C7322" s="11" t="s">
        <v>29214</v>
      </c>
      <c r="D7322" s="14" t="s">
        <v>29211</v>
      </c>
    </row>
    <row r="7323" spans="1:4" ht="15" customHeight="1" x14ac:dyDescent="0.4">
      <c r="A7323" s="11" t="s">
        <v>29215</v>
      </c>
      <c r="B7323" s="11" t="s">
        <v>29216</v>
      </c>
      <c r="C7323" s="11" t="s">
        <v>29217</v>
      </c>
      <c r="D7323" s="14" t="s">
        <v>29218</v>
      </c>
    </row>
    <row r="7324" spans="1:4" ht="15" customHeight="1" x14ac:dyDescent="0.4">
      <c r="A7324" s="11" t="s">
        <v>29219</v>
      </c>
      <c r="B7324" s="11" t="s">
        <v>29220</v>
      </c>
      <c r="C7324" s="11" t="s">
        <v>29221</v>
      </c>
      <c r="D7324" s="14" t="s">
        <v>29222</v>
      </c>
    </row>
    <row r="7325" spans="1:4" ht="15" customHeight="1" x14ac:dyDescent="0.4">
      <c r="A7325" s="11" t="s">
        <v>29223</v>
      </c>
      <c r="B7325" s="11" t="s">
        <v>29224</v>
      </c>
      <c r="C7325" s="11" t="s">
        <v>29225</v>
      </c>
      <c r="D7325" s="14" t="s">
        <v>29226</v>
      </c>
    </row>
    <row r="7326" spans="1:4" ht="15" customHeight="1" x14ac:dyDescent="0.4">
      <c r="A7326" s="11" t="s">
        <v>29227</v>
      </c>
      <c r="B7326" s="11" t="s">
        <v>29228</v>
      </c>
      <c r="C7326" s="11" t="s">
        <v>29229</v>
      </c>
      <c r="D7326" s="14" t="s">
        <v>29230</v>
      </c>
    </row>
    <row r="7327" spans="1:4" ht="15" customHeight="1" x14ac:dyDescent="0.4">
      <c r="A7327" s="11" t="s">
        <v>29231</v>
      </c>
      <c r="B7327" s="11" t="s">
        <v>29232</v>
      </c>
      <c r="C7327" s="11" t="s">
        <v>29233</v>
      </c>
      <c r="D7327" s="14" t="s">
        <v>29234</v>
      </c>
    </row>
    <row r="7328" spans="1:4" ht="15" customHeight="1" x14ac:dyDescent="0.4">
      <c r="A7328" s="11" t="s">
        <v>29235</v>
      </c>
      <c r="B7328" s="11" t="s">
        <v>29236</v>
      </c>
      <c r="C7328" s="11" t="s">
        <v>29237</v>
      </c>
      <c r="D7328" s="14" t="s">
        <v>29238</v>
      </c>
    </row>
    <row r="7329" spans="1:4" ht="15" customHeight="1" x14ac:dyDescent="0.4">
      <c r="A7329" s="11" t="s">
        <v>29239</v>
      </c>
      <c r="B7329" s="11" t="s">
        <v>29240</v>
      </c>
      <c r="C7329" s="11" t="s">
        <v>29241</v>
      </c>
      <c r="D7329" s="14" t="s">
        <v>29242</v>
      </c>
    </row>
    <row r="7330" spans="1:4" ht="15" customHeight="1" x14ac:dyDescent="0.4">
      <c r="A7330" s="11" t="s">
        <v>29243</v>
      </c>
      <c r="B7330" s="11" t="s">
        <v>29244</v>
      </c>
      <c r="C7330" s="11" t="s">
        <v>29245</v>
      </c>
      <c r="D7330" s="14" t="s">
        <v>29246</v>
      </c>
    </row>
    <row r="7331" spans="1:4" ht="15" customHeight="1" x14ac:dyDescent="0.4">
      <c r="A7331" s="11" t="s">
        <v>29247</v>
      </c>
      <c r="B7331" s="11" t="s">
        <v>29248</v>
      </c>
      <c r="C7331" s="11" t="s">
        <v>29249</v>
      </c>
      <c r="D7331" s="14" t="s">
        <v>29250</v>
      </c>
    </row>
    <row r="7332" spans="1:4" ht="15" customHeight="1" x14ac:dyDescent="0.4">
      <c r="A7332" s="11" t="s">
        <v>29251</v>
      </c>
      <c r="B7332" s="11" t="s">
        <v>29252</v>
      </c>
      <c r="C7332" s="11" t="s">
        <v>29253</v>
      </c>
      <c r="D7332" s="14" t="s">
        <v>29254</v>
      </c>
    </row>
    <row r="7333" spans="1:4" ht="15" customHeight="1" x14ac:dyDescent="0.4">
      <c r="A7333" s="11" t="s">
        <v>29255</v>
      </c>
      <c r="B7333" s="11" t="s">
        <v>29256</v>
      </c>
      <c r="C7333" s="11" t="s">
        <v>29257</v>
      </c>
      <c r="D7333" s="14" t="s">
        <v>29258</v>
      </c>
    </row>
    <row r="7334" spans="1:4" ht="15" customHeight="1" x14ac:dyDescent="0.4">
      <c r="A7334" s="11" t="s">
        <v>29259</v>
      </c>
      <c r="B7334" s="11" t="s">
        <v>29260</v>
      </c>
      <c r="C7334" s="11" t="s">
        <v>29261</v>
      </c>
      <c r="D7334" s="14" t="s">
        <v>29262</v>
      </c>
    </row>
    <row r="7335" spans="1:4" ht="15" customHeight="1" x14ac:dyDescent="0.4">
      <c r="A7335" s="11" t="s">
        <v>29263</v>
      </c>
      <c r="B7335" s="11" t="s">
        <v>29264</v>
      </c>
      <c r="C7335" s="11" t="s">
        <v>29265</v>
      </c>
      <c r="D7335" s="14" t="s">
        <v>29266</v>
      </c>
    </row>
    <row r="7336" spans="1:4" ht="15" customHeight="1" x14ac:dyDescent="0.4">
      <c r="A7336" s="11" t="s">
        <v>29267</v>
      </c>
      <c r="B7336" s="11" t="s">
        <v>29268</v>
      </c>
      <c r="C7336" s="11" t="s">
        <v>29269</v>
      </c>
      <c r="D7336" s="14" t="s">
        <v>29270</v>
      </c>
    </row>
    <row r="7337" spans="1:4" ht="15" customHeight="1" x14ac:dyDescent="0.4">
      <c r="A7337" s="11" t="s">
        <v>29271</v>
      </c>
      <c r="B7337" s="11" t="s">
        <v>29272</v>
      </c>
      <c r="C7337" s="11" t="s">
        <v>29273</v>
      </c>
      <c r="D7337" s="14" t="s">
        <v>29274</v>
      </c>
    </row>
    <row r="7338" spans="1:4" ht="15" customHeight="1" x14ac:dyDescent="0.4">
      <c r="A7338" s="11" t="s">
        <v>29275</v>
      </c>
      <c r="B7338" s="11" t="s">
        <v>29276</v>
      </c>
      <c r="C7338" s="11" t="s">
        <v>29277</v>
      </c>
      <c r="D7338" s="14" t="s">
        <v>29278</v>
      </c>
    </row>
    <row r="7339" spans="1:4" ht="15" customHeight="1" x14ac:dyDescent="0.4">
      <c r="A7339" s="11" t="s">
        <v>29279</v>
      </c>
      <c r="B7339" s="11" t="s">
        <v>29280</v>
      </c>
      <c r="C7339" s="11" t="s">
        <v>29281</v>
      </c>
      <c r="D7339" s="14" t="s">
        <v>29282</v>
      </c>
    </row>
    <row r="7340" spans="1:4" ht="15" customHeight="1" x14ac:dyDescent="0.4">
      <c r="A7340" s="11" t="s">
        <v>29283</v>
      </c>
      <c r="B7340" s="11" t="s">
        <v>29284</v>
      </c>
      <c r="C7340" s="11" t="s">
        <v>29285</v>
      </c>
      <c r="D7340" s="14" t="s">
        <v>29286</v>
      </c>
    </row>
    <row r="7341" spans="1:4" ht="15" customHeight="1" x14ac:dyDescent="0.4">
      <c r="A7341" s="11" t="s">
        <v>29287</v>
      </c>
      <c r="B7341" s="11" t="s">
        <v>29288</v>
      </c>
      <c r="C7341" s="11" t="s">
        <v>29289</v>
      </c>
      <c r="D7341" s="14" t="s">
        <v>29290</v>
      </c>
    </row>
    <row r="7342" spans="1:4" ht="15" customHeight="1" x14ac:dyDescent="0.4">
      <c r="A7342" s="11" t="s">
        <v>29291</v>
      </c>
      <c r="B7342" s="11" t="s">
        <v>29292</v>
      </c>
      <c r="C7342" s="11" t="s">
        <v>29293</v>
      </c>
      <c r="D7342" s="14" t="s">
        <v>29290</v>
      </c>
    </row>
    <row r="7343" spans="1:4" ht="15" customHeight="1" x14ac:dyDescent="0.4">
      <c r="A7343" s="11" t="s">
        <v>29294</v>
      </c>
      <c r="B7343" s="11" t="s">
        <v>29295</v>
      </c>
      <c r="C7343" s="11" t="s">
        <v>29296</v>
      </c>
      <c r="D7343" s="14" t="s">
        <v>29297</v>
      </c>
    </row>
    <row r="7344" spans="1:4" ht="15" customHeight="1" x14ac:dyDescent="0.4">
      <c r="A7344" s="11" t="s">
        <v>29298</v>
      </c>
      <c r="B7344" s="11" t="s">
        <v>29299</v>
      </c>
      <c r="C7344" s="11" t="s">
        <v>29300</v>
      </c>
      <c r="D7344" s="14" t="s">
        <v>29301</v>
      </c>
    </row>
    <row r="7345" spans="1:4" ht="15" customHeight="1" x14ac:dyDescent="0.4">
      <c r="A7345" s="11" t="s">
        <v>29302</v>
      </c>
      <c r="B7345" s="11" t="s">
        <v>29303</v>
      </c>
      <c r="C7345" s="11" t="s">
        <v>29304</v>
      </c>
      <c r="D7345" s="14" t="s">
        <v>29305</v>
      </c>
    </row>
    <row r="7346" spans="1:4" ht="15" customHeight="1" x14ac:dyDescent="0.4">
      <c r="A7346" s="11" t="s">
        <v>29306</v>
      </c>
      <c r="B7346" s="11" t="s">
        <v>29307</v>
      </c>
      <c r="C7346" s="11" t="s">
        <v>29308</v>
      </c>
      <c r="D7346" s="14" t="s">
        <v>29309</v>
      </c>
    </row>
    <row r="7347" spans="1:4" ht="15" customHeight="1" x14ac:dyDescent="0.4">
      <c r="A7347" s="11" t="s">
        <v>29310</v>
      </c>
      <c r="B7347" s="11" t="s">
        <v>29311</v>
      </c>
      <c r="C7347" s="11" t="s">
        <v>29312</v>
      </c>
      <c r="D7347" s="14" t="s">
        <v>29313</v>
      </c>
    </row>
    <row r="7348" spans="1:4" ht="15" customHeight="1" x14ac:dyDescent="0.4">
      <c r="A7348" s="11" t="s">
        <v>29314</v>
      </c>
      <c r="B7348" s="11" t="s">
        <v>29315</v>
      </c>
      <c r="C7348" s="11" t="s">
        <v>29316</v>
      </c>
      <c r="D7348" s="14" t="s">
        <v>29317</v>
      </c>
    </row>
    <row r="7349" spans="1:4" ht="15" customHeight="1" x14ac:dyDescent="0.4">
      <c r="A7349" s="11" t="s">
        <v>29318</v>
      </c>
      <c r="B7349" s="11" t="s">
        <v>29319</v>
      </c>
      <c r="C7349" s="11" t="s">
        <v>29320</v>
      </c>
      <c r="D7349" s="14" t="s">
        <v>29321</v>
      </c>
    </row>
    <row r="7350" spans="1:4" ht="15" customHeight="1" x14ac:dyDescent="0.4">
      <c r="A7350" s="11" t="s">
        <v>29322</v>
      </c>
      <c r="B7350" s="11" t="s">
        <v>29323</v>
      </c>
      <c r="C7350" s="11" t="s">
        <v>29324</v>
      </c>
      <c r="D7350" s="14" t="s">
        <v>29325</v>
      </c>
    </row>
    <row r="7351" spans="1:4" ht="15" customHeight="1" x14ac:dyDescent="0.4">
      <c r="A7351" s="11" t="s">
        <v>29326</v>
      </c>
      <c r="B7351" s="11" t="s">
        <v>29327</v>
      </c>
      <c r="C7351" s="11" t="s">
        <v>29328</v>
      </c>
      <c r="D7351" s="14" t="s">
        <v>29329</v>
      </c>
    </row>
    <row r="7352" spans="1:4" ht="15" customHeight="1" x14ac:dyDescent="0.4">
      <c r="A7352" s="11" t="s">
        <v>29330</v>
      </c>
      <c r="B7352" s="11" t="s">
        <v>29331</v>
      </c>
      <c r="C7352" s="11" t="s">
        <v>29332</v>
      </c>
      <c r="D7352" s="14" t="s">
        <v>29333</v>
      </c>
    </row>
    <row r="7353" spans="1:4" ht="15" customHeight="1" x14ac:dyDescent="0.4">
      <c r="A7353" s="11" t="s">
        <v>29334</v>
      </c>
      <c r="B7353" s="11" t="s">
        <v>29335</v>
      </c>
      <c r="C7353" s="11" t="s">
        <v>29336</v>
      </c>
      <c r="D7353" s="14" t="s">
        <v>29337</v>
      </c>
    </row>
    <row r="7354" spans="1:4" ht="15" customHeight="1" x14ac:dyDescent="0.4">
      <c r="A7354" s="11" t="s">
        <v>29338</v>
      </c>
      <c r="B7354" s="11" t="s">
        <v>29339</v>
      </c>
      <c r="C7354" s="11" t="s">
        <v>29340</v>
      </c>
      <c r="D7354" s="14" t="s">
        <v>29341</v>
      </c>
    </row>
    <row r="7355" spans="1:4" ht="15" customHeight="1" x14ac:dyDescent="0.4">
      <c r="A7355" s="11" t="s">
        <v>29342</v>
      </c>
      <c r="B7355" s="11" t="s">
        <v>29343</v>
      </c>
      <c r="C7355" s="11" t="s">
        <v>29344</v>
      </c>
      <c r="D7355" s="14" t="s">
        <v>29345</v>
      </c>
    </row>
    <row r="7356" spans="1:4" ht="15" customHeight="1" x14ac:dyDescent="0.4">
      <c r="A7356" s="11" t="s">
        <v>29346</v>
      </c>
      <c r="B7356" s="11" t="s">
        <v>29347</v>
      </c>
      <c r="C7356" s="11" t="s">
        <v>29348</v>
      </c>
      <c r="D7356" s="14" t="s">
        <v>29349</v>
      </c>
    </row>
    <row r="7357" spans="1:4" ht="15" customHeight="1" x14ac:dyDescent="0.4">
      <c r="A7357" s="11" t="s">
        <v>29350</v>
      </c>
      <c r="B7357" s="11" t="s">
        <v>29351</v>
      </c>
      <c r="C7357" s="11" t="s">
        <v>29352</v>
      </c>
      <c r="D7357" s="14" t="s">
        <v>29353</v>
      </c>
    </row>
    <row r="7358" spans="1:4" ht="15" customHeight="1" x14ac:dyDescent="0.4">
      <c r="A7358" s="11" t="s">
        <v>29354</v>
      </c>
      <c r="B7358" s="11" t="s">
        <v>29355</v>
      </c>
      <c r="C7358" s="11" t="s">
        <v>29356</v>
      </c>
      <c r="D7358" s="14" t="s">
        <v>29357</v>
      </c>
    </row>
    <row r="7359" spans="1:4" ht="15" customHeight="1" x14ac:dyDescent="0.4">
      <c r="A7359" s="11" t="s">
        <v>29358</v>
      </c>
      <c r="B7359" s="11" t="s">
        <v>29359</v>
      </c>
      <c r="C7359" s="11" t="s">
        <v>29360</v>
      </c>
      <c r="D7359" s="14" t="s">
        <v>29361</v>
      </c>
    </row>
    <row r="7360" spans="1:4" ht="15" customHeight="1" x14ac:dyDescent="0.4">
      <c r="A7360" s="11" t="s">
        <v>29362</v>
      </c>
      <c r="B7360" s="11" t="s">
        <v>29363</v>
      </c>
      <c r="C7360" s="11" t="s">
        <v>29364</v>
      </c>
      <c r="D7360" s="14" t="s">
        <v>29365</v>
      </c>
    </row>
    <row r="7361" spans="1:4" ht="15" customHeight="1" x14ac:dyDescent="0.4">
      <c r="A7361" s="11" t="s">
        <v>29366</v>
      </c>
      <c r="B7361" s="11" t="s">
        <v>29367</v>
      </c>
      <c r="C7361" s="11" t="s">
        <v>29368</v>
      </c>
      <c r="D7361" s="14" t="s">
        <v>29369</v>
      </c>
    </row>
    <row r="7362" spans="1:4" ht="15" customHeight="1" x14ac:dyDescent="0.4">
      <c r="A7362" s="11" t="s">
        <v>29370</v>
      </c>
      <c r="B7362" s="11" t="s">
        <v>29371</v>
      </c>
      <c r="C7362" s="11" t="s">
        <v>29372</v>
      </c>
      <c r="D7362" s="14" t="s">
        <v>29373</v>
      </c>
    </row>
    <row r="7363" spans="1:4" ht="15" customHeight="1" x14ac:dyDescent="0.4">
      <c r="A7363" s="11" t="s">
        <v>29374</v>
      </c>
      <c r="B7363" s="11" t="s">
        <v>29375</v>
      </c>
      <c r="C7363" s="11" t="s">
        <v>29376</v>
      </c>
      <c r="D7363" s="14" t="s">
        <v>29377</v>
      </c>
    </row>
    <row r="7364" spans="1:4" ht="15" customHeight="1" x14ac:dyDescent="0.4">
      <c r="A7364" s="11" t="s">
        <v>29378</v>
      </c>
      <c r="B7364" s="11" t="s">
        <v>29379</v>
      </c>
      <c r="C7364" s="11" t="s">
        <v>29380</v>
      </c>
      <c r="D7364" s="14" t="s">
        <v>29381</v>
      </c>
    </row>
    <row r="7365" spans="1:4" ht="15" customHeight="1" x14ac:dyDescent="0.4">
      <c r="A7365" s="11" t="s">
        <v>29382</v>
      </c>
      <c r="B7365" s="11" t="s">
        <v>29383</v>
      </c>
      <c r="C7365" s="11" t="s">
        <v>29384</v>
      </c>
      <c r="D7365" s="14" t="s">
        <v>29385</v>
      </c>
    </row>
    <row r="7366" spans="1:4" ht="15" customHeight="1" x14ac:dyDescent="0.4">
      <c r="A7366" s="11" t="s">
        <v>29386</v>
      </c>
      <c r="B7366" s="11" t="s">
        <v>29387</v>
      </c>
      <c r="C7366" s="11" t="s">
        <v>29388</v>
      </c>
      <c r="D7366" s="14" t="s">
        <v>29389</v>
      </c>
    </row>
    <row r="7367" spans="1:4" ht="15" customHeight="1" x14ac:dyDescent="0.4">
      <c r="A7367" s="11" t="s">
        <v>29390</v>
      </c>
      <c r="B7367" s="11" t="s">
        <v>29391</v>
      </c>
      <c r="C7367" s="11" t="s">
        <v>29392</v>
      </c>
      <c r="D7367" s="14" t="s">
        <v>29393</v>
      </c>
    </row>
    <row r="7368" spans="1:4" ht="15" customHeight="1" x14ac:dyDescent="0.4">
      <c r="A7368" s="11" t="s">
        <v>29394</v>
      </c>
      <c r="B7368" s="11" t="s">
        <v>29395</v>
      </c>
      <c r="C7368" s="11" t="s">
        <v>29396</v>
      </c>
      <c r="D7368" s="14" t="s">
        <v>29397</v>
      </c>
    </row>
    <row r="7369" spans="1:4" ht="15" customHeight="1" x14ac:dyDescent="0.4">
      <c r="A7369" s="11" t="s">
        <v>29398</v>
      </c>
      <c r="B7369" s="11" t="s">
        <v>29399</v>
      </c>
      <c r="C7369" s="11" t="s">
        <v>29400</v>
      </c>
      <c r="D7369" s="14" t="s">
        <v>29401</v>
      </c>
    </row>
    <row r="7370" spans="1:4" ht="15" customHeight="1" x14ac:dyDescent="0.4">
      <c r="A7370" s="11" t="s">
        <v>29402</v>
      </c>
      <c r="B7370" s="11" t="s">
        <v>29403</v>
      </c>
      <c r="C7370" s="11" t="s">
        <v>29404</v>
      </c>
      <c r="D7370" s="14" t="s">
        <v>29405</v>
      </c>
    </row>
    <row r="7371" spans="1:4" ht="15" customHeight="1" x14ac:dyDescent="0.4">
      <c r="A7371" s="11" t="s">
        <v>29406</v>
      </c>
      <c r="B7371" s="11" t="s">
        <v>29407</v>
      </c>
      <c r="C7371" s="11" t="s">
        <v>29408</v>
      </c>
      <c r="D7371" s="14" t="s">
        <v>29409</v>
      </c>
    </row>
    <row r="7372" spans="1:4" ht="15" customHeight="1" x14ac:dyDescent="0.4">
      <c r="A7372" s="11" t="s">
        <v>29410</v>
      </c>
      <c r="B7372" s="11" t="s">
        <v>29411</v>
      </c>
      <c r="C7372" s="11" t="s">
        <v>29412</v>
      </c>
      <c r="D7372" s="14" t="s">
        <v>29413</v>
      </c>
    </row>
    <row r="7373" spans="1:4" ht="15" customHeight="1" x14ac:dyDescent="0.4">
      <c r="A7373" s="11" t="s">
        <v>29414</v>
      </c>
      <c r="B7373" s="11" t="s">
        <v>29415</v>
      </c>
      <c r="C7373" s="11" t="s">
        <v>29416</v>
      </c>
      <c r="D7373" s="14" t="s">
        <v>29417</v>
      </c>
    </row>
    <row r="7374" spans="1:4" ht="15" customHeight="1" x14ac:dyDescent="0.4">
      <c r="A7374" s="11" t="s">
        <v>29418</v>
      </c>
      <c r="B7374" s="11" t="s">
        <v>29419</v>
      </c>
      <c r="C7374" s="11" t="s">
        <v>29420</v>
      </c>
      <c r="D7374" s="14" t="s">
        <v>29421</v>
      </c>
    </row>
    <row r="7375" spans="1:4" ht="15" customHeight="1" x14ac:dyDescent="0.4">
      <c r="A7375" s="11" t="s">
        <v>29422</v>
      </c>
      <c r="B7375" s="11" t="s">
        <v>29423</v>
      </c>
      <c r="C7375" s="11" t="s">
        <v>29424</v>
      </c>
      <c r="D7375" s="14" t="s">
        <v>29425</v>
      </c>
    </row>
    <row r="7376" spans="1:4" ht="15" customHeight="1" x14ac:dyDescent="0.4">
      <c r="A7376" s="11" t="s">
        <v>29426</v>
      </c>
      <c r="B7376" s="11" t="s">
        <v>29427</v>
      </c>
      <c r="C7376" s="11" t="s">
        <v>29428</v>
      </c>
      <c r="D7376" s="14" t="s">
        <v>29429</v>
      </c>
    </row>
    <row r="7377" spans="1:4" ht="15" customHeight="1" x14ac:dyDescent="0.4">
      <c r="A7377" s="11" t="s">
        <v>29430</v>
      </c>
      <c r="B7377" s="11" t="s">
        <v>29431</v>
      </c>
      <c r="C7377" s="11" t="s">
        <v>29432</v>
      </c>
      <c r="D7377" s="14" t="s">
        <v>29433</v>
      </c>
    </row>
    <row r="7378" spans="1:4" ht="15" customHeight="1" x14ac:dyDescent="0.4">
      <c r="A7378" s="11" t="s">
        <v>29434</v>
      </c>
      <c r="B7378" s="11" t="s">
        <v>29435</v>
      </c>
      <c r="C7378" s="11" t="s">
        <v>29436</v>
      </c>
      <c r="D7378" s="14" t="s">
        <v>29437</v>
      </c>
    </row>
    <row r="7379" spans="1:4" ht="15" customHeight="1" x14ac:dyDescent="0.4">
      <c r="A7379" s="11" t="s">
        <v>29438</v>
      </c>
      <c r="B7379" s="11" t="s">
        <v>29439</v>
      </c>
      <c r="C7379" s="11" t="s">
        <v>29440</v>
      </c>
      <c r="D7379" s="14" t="s">
        <v>29441</v>
      </c>
    </row>
    <row r="7380" spans="1:4" ht="15" customHeight="1" x14ac:dyDescent="0.4">
      <c r="A7380" s="11" t="s">
        <v>29442</v>
      </c>
      <c r="B7380" s="11" t="s">
        <v>29443</v>
      </c>
      <c r="C7380" s="11" t="s">
        <v>29444</v>
      </c>
      <c r="D7380" s="14" t="s">
        <v>29445</v>
      </c>
    </row>
    <row r="7381" spans="1:4" ht="15" customHeight="1" x14ac:dyDescent="0.4">
      <c r="A7381" s="11" t="s">
        <v>29446</v>
      </c>
      <c r="B7381" s="11" t="s">
        <v>29447</v>
      </c>
      <c r="C7381" s="11" t="s">
        <v>29448</v>
      </c>
      <c r="D7381" s="14" t="s">
        <v>29449</v>
      </c>
    </row>
    <row r="7382" spans="1:4" ht="15" customHeight="1" x14ac:dyDescent="0.4">
      <c r="A7382" s="11" t="s">
        <v>29450</v>
      </c>
      <c r="B7382" s="11" t="s">
        <v>29451</v>
      </c>
      <c r="C7382" s="11" t="s">
        <v>29452</v>
      </c>
      <c r="D7382" s="14" t="s">
        <v>29453</v>
      </c>
    </row>
    <row r="7383" spans="1:4" ht="15" customHeight="1" x14ac:dyDescent="0.4">
      <c r="A7383" s="11" t="s">
        <v>29454</v>
      </c>
      <c r="B7383" s="11" t="s">
        <v>29455</v>
      </c>
      <c r="C7383" s="11" t="s">
        <v>29456</v>
      </c>
      <c r="D7383" s="14" t="s">
        <v>29457</v>
      </c>
    </row>
    <row r="7384" spans="1:4" ht="15" customHeight="1" x14ac:dyDescent="0.4">
      <c r="A7384" s="11" t="s">
        <v>29458</v>
      </c>
      <c r="B7384" s="11" t="s">
        <v>29459</v>
      </c>
      <c r="C7384" s="11" t="s">
        <v>29460</v>
      </c>
      <c r="D7384" s="14" t="s">
        <v>29461</v>
      </c>
    </row>
    <row r="7385" spans="1:4" ht="15" customHeight="1" x14ac:dyDescent="0.4">
      <c r="A7385" s="11" t="s">
        <v>29462</v>
      </c>
      <c r="B7385" s="11" t="s">
        <v>29463</v>
      </c>
      <c r="C7385" s="11" t="s">
        <v>29464</v>
      </c>
      <c r="D7385" s="14" t="s">
        <v>29465</v>
      </c>
    </row>
    <row r="7386" spans="1:4" ht="15" customHeight="1" x14ac:dyDescent="0.4">
      <c r="A7386" s="11" t="s">
        <v>29466</v>
      </c>
      <c r="B7386" s="11" t="s">
        <v>29467</v>
      </c>
      <c r="C7386" s="11" t="s">
        <v>29468</v>
      </c>
      <c r="D7386" s="14" t="s">
        <v>29469</v>
      </c>
    </row>
    <row r="7387" spans="1:4" ht="15" customHeight="1" x14ac:dyDescent="0.4">
      <c r="A7387" s="11" t="s">
        <v>29470</v>
      </c>
      <c r="B7387" s="11" t="s">
        <v>29471</v>
      </c>
      <c r="C7387" s="11" t="s">
        <v>29472</v>
      </c>
      <c r="D7387" s="14" t="s">
        <v>29473</v>
      </c>
    </row>
    <row r="7388" spans="1:4" ht="15" customHeight="1" x14ac:dyDescent="0.4">
      <c r="A7388" s="11" t="s">
        <v>29474</v>
      </c>
      <c r="B7388" s="11" t="s">
        <v>29475</v>
      </c>
      <c r="C7388" s="11" t="s">
        <v>29476</v>
      </c>
      <c r="D7388" s="14" t="s">
        <v>29477</v>
      </c>
    </row>
    <row r="7389" spans="1:4" ht="15" customHeight="1" x14ac:dyDescent="0.4">
      <c r="A7389" s="11" t="s">
        <v>29478</v>
      </c>
      <c r="B7389" s="11" t="s">
        <v>29479</v>
      </c>
      <c r="C7389" s="11" t="s">
        <v>29480</v>
      </c>
      <c r="D7389" s="14" t="s">
        <v>29481</v>
      </c>
    </row>
    <row r="7390" spans="1:4" ht="15" customHeight="1" x14ac:dyDescent="0.4">
      <c r="A7390" s="11" t="s">
        <v>29482</v>
      </c>
      <c r="B7390" s="11" t="s">
        <v>29483</v>
      </c>
      <c r="C7390" s="11" t="s">
        <v>29484</v>
      </c>
      <c r="D7390" s="14" t="s">
        <v>29485</v>
      </c>
    </row>
    <row r="7391" spans="1:4" ht="15" customHeight="1" x14ac:dyDescent="0.4">
      <c r="A7391" s="11" t="s">
        <v>29486</v>
      </c>
      <c r="B7391" s="11" t="s">
        <v>29487</v>
      </c>
      <c r="C7391" s="11" t="s">
        <v>29488</v>
      </c>
      <c r="D7391" s="14" t="s">
        <v>29489</v>
      </c>
    </row>
    <row r="7392" spans="1:4" ht="15" customHeight="1" x14ac:dyDescent="0.4">
      <c r="A7392" s="12" t="s">
        <v>29490</v>
      </c>
      <c r="B7392" s="11" t="s">
        <v>29491</v>
      </c>
      <c r="C7392" s="11" t="s">
        <v>29492</v>
      </c>
      <c r="D7392" s="14" t="s">
        <v>29493</v>
      </c>
    </row>
    <row r="7393" spans="1:4" ht="15" customHeight="1" x14ac:dyDescent="0.4">
      <c r="A7393" s="11" t="s">
        <v>29494</v>
      </c>
      <c r="B7393" s="11" t="s">
        <v>29495</v>
      </c>
      <c r="C7393" s="11" t="s">
        <v>29496</v>
      </c>
      <c r="D7393" s="14" t="s">
        <v>29497</v>
      </c>
    </row>
    <row r="7394" spans="1:4" ht="15" customHeight="1" x14ac:dyDescent="0.4">
      <c r="A7394" s="11" t="s">
        <v>29498</v>
      </c>
      <c r="B7394" s="11" t="s">
        <v>29499</v>
      </c>
      <c r="C7394" s="11" t="s">
        <v>29500</v>
      </c>
      <c r="D7394" s="14" t="s">
        <v>29501</v>
      </c>
    </row>
    <row r="7395" spans="1:4" ht="15" customHeight="1" x14ac:dyDescent="0.4">
      <c r="A7395" s="11" t="s">
        <v>29502</v>
      </c>
      <c r="B7395" s="11" t="s">
        <v>29503</v>
      </c>
      <c r="C7395" s="11" t="s">
        <v>29504</v>
      </c>
      <c r="D7395" s="14" t="s">
        <v>29505</v>
      </c>
    </row>
    <row r="7396" spans="1:4" ht="15" customHeight="1" x14ac:dyDescent="0.4">
      <c r="A7396" s="11" t="s">
        <v>29506</v>
      </c>
      <c r="B7396" s="11" t="s">
        <v>29507</v>
      </c>
      <c r="C7396" s="11" t="s">
        <v>29508</v>
      </c>
      <c r="D7396" s="14" t="s">
        <v>29509</v>
      </c>
    </row>
    <row r="7397" spans="1:4" ht="15" customHeight="1" x14ac:dyDescent="0.4">
      <c r="A7397" s="11" t="s">
        <v>29510</v>
      </c>
      <c r="B7397" s="11" t="s">
        <v>29511</v>
      </c>
      <c r="C7397" s="11" t="s">
        <v>29512</v>
      </c>
      <c r="D7397" s="14" t="s">
        <v>29513</v>
      </c>
    </row>
    <row r="7398" spans="1:4" ht="15" customHeight="1" x14ac:dyDescent="0.4">
      <c r="A7398" s="11" t="s">
        <v>29514</v>
      </c>
      <c r="B7398" s="11" t="s">
        <v>29515</v>
      </c>
      <c r="C7398" s="11" t="s">
        <v>29516</v>
      </c>
      <c r="D7398" s="14" t="s">
        <v>29517</v>
      </c>
    </row>
    <row r="7399" spans="1:4" ht="15" customHeight="1" x14ac:dyDescent="0.4">
      <c r="A7399" s="11" t="s">
        <v>29518</v>
      </c>
      <c r="B7399" s="11" t="s">
        <v>29519</v>
      </c>
      <c r="C7399" s="11" t="s">
        <v>29520</v>
      </c>
      <c r="D7399" s="14" t="s">
        <v>29521</v>
      </c>
    </row>
    <row r="7400" spans="1:4" ht="15" customHeight="1" x14ac:dyDescent="0.4">
      <c r="A7400" s="11" t="s">
        <v>29522</v>
      </c>
      <c r="B7400" s="11" t="s">
        <v>29523</v>
      </c>
      <c r="C7400" s="11" t="s">
        <v>29524</v>
      </c>
      <c r="D7400" s="14" t="s">
        <v>29525</v>
      </c>
    </row>
    <row r="7401" spans="1:4" ht="15" customHeight="1" x14ac:dyDescent="0.4">
      <c r="A7401" s="11" t="s">
        <v>29526</v>
      </c>
      <c r="B7401" s="11" t="s">
        <v>29527</v>
      </c>
      <c r="C7401" s="11" t="s">
        <v>29528</v>
      </c>
      <c r="D7401" s="14" t="s">
        <v>29529</v>
      </c>
    </row>
    <row r="7402" spans="1:4" ht="15" customHeight="1" x14ac:dyDescent="0.4">
      <c r="A7402" s="11" t="s">
        <v>29530</v>
      </c>
      <c r="B7402" s="11" t="s">
        <v>29531</v>
      </c>
      <c r="C7402" s="11" t="s">
        <v>29532</v>
      </c>
      <c r="D7402" s="14" t="s">
        <v>29533</v>
      </c>
    </row>
    <row r="7403" spans="1:4" ht="15" customHeight="1" x14ac:dyDescent="0.4">
      <c r="A7403" s="11" t="s">
        <v>29534</v>
      </c>
      <c r="B7403" s="11" t="s">
        <v>29535</v>
      </c>
      <c r="C7403" s="11" t="s">
        <v>29536</v>
      </c>
      <c r="D7403" s="14" t="s">
        <v>29537</v>
      </c>
    </row>
    <row r="7404" spans="1:4" ht="15" customHeight="1" x14ac:dyDescent="0.4">
      <c r="A7404" s="11" t="s">
        <v>29538</v>
      </c>
      <c r="B7404" s="11" t="s">
        <v>29539</v>
      </c>
      <c r="C7404" s="11" t="s">
        <v>29540</v>
      </c>
      <c r="D7404" s="14" t="s">
        <v>29541</v>
      </c>
    </row>
    <row r="7405" spans="1:4" ht="15" customHeight="1" x14ac:dyDescent="0.4">
      <c r="A7405" s="11" t="s">
        <v>29542</v>
      </c>
      <c r="B7405" s="11" t="s">
        <v>29543</v>
      </c>
      <c r="C7405" s="11" t="s">
        <v>29544</v>
      </c>
      <c r="D7405" s="14" t="s">
        <v>29545</v>
      </c>
    </row>
    <row r="7406" spans="1:4" ht="15" customHeight="1" x14ac:dyDescent="0.4">
      <c r="A7406" s="11" t="s">
        <v>29546</v>
      </c>
      <c r="B7406" s="11" t="s">
        <v>29547</v>
      </c>
      <c r="C7406" s="11" t="s">
        <v>29548</v>
      </c>
      <c r="D7406" s="14" t="s">
        <v>29549</v>
      </c>
    </row>
    <row r="7407" spans="1:4" ht="15" customHeight="1" x14ac:dyDescent="0.4">
      <c r="A7407" s="11" t="s">
        <v>29550</v>
      </c>
      <c r="B7407" s="11" t="s">
        <v>29551</v>
      </c>
      <c r="C7407" s="11" t="s">
        <v>29552</v>
      </c>
      <c r="D7407" s="14" t="s">
        <v>29553</v>
      </c>
    </row>
    <row r="7408" spans="1:4" ht="15" customHeight="1" x14ac:dyDescent="0.4">
      <c r="A7408" s="11" t="s">
        <v>29554</v>
      </c>
      <c r="B7408" s="11" t="s">
        <v>29555</v>
      </c>
      <c r="C7408" s="11" t="s">
        <v>29556</v>
      </c>
      <c r="D7408" s="14" t="s">
        <v>29557</v>
      </c>
    </row>
    <row r="7409" spans="1:4" ht="15" customHeight="1" x14ac:dyDescent="0.4">
      <c r="A7409" s="11" t="s">
        <v>29558</v>
      </c>
      <c r="B7409" s="11" t="s">
        <v>29559</v>
      </c>
      <c r="C7409" s="11" t="s">
        <v>29560</v>
      </c>
      <c r="D7409" s="14" t="s">
        <v>29561</v>
      </c>
    </row>
    <row r="7410" spans="1:4" ht="15" customHeight="1" x14ac:dyDescent="0.4">
      <c r="A7410" s="11" t="s">
        <v>29562</v>
      </c>
      <c r="B7410" s="11" t="s">
        <v>29563</v>
      </c>
      <c r="C7410" s="11" t="s">
        <v>29564</v>
      </c>
      <c r="D7410" s="14" t="s">
        <v>29565</v>
      </c>
    </row>
    <row r="7411" spans="1:4" ht="15" customHeight="1" x14ac:dyDescent="0.4">
      <c r="A7411" s="11" t="s">
        <v>29566</v>
      </c>
      <c r="B7411" s="11" t="s">
        <v>29567</v>
      </c>
      <c r="C7411" s="11" t="s">
        <v>29568</v>
      </c>
      <c r="D7411" s="14" t="s">
        <v>29569</v>
      </c>
    </row>
    <row r="7412" spans="1:4" ht="15" customHeight="1" x14ac:dyDescent="0.4">
      <c r="A7412" s="11" t="s">
        <v>29570</v>
      </c>
      <c r="B7412" s="11" t="s">
        <v>29571</v>
      </c>
      <c r="C7412" s="11" t="s">
        <v>29572</v>
      </c>
      <c r="D7412" s="14" t="s">
        <v>29573</v>
      </c>
    </row>
    <row r="7413" spans="1:4" ht="15" customHeight="1" x14ac:dyDescent="0.4">
      <c r="A7413" s="11" t="s">
        <v>29574</v>
      </c>
      <c r="B7413" s="11" t="s">
        <v>29575</v>
      </c>
      <c r="C7413" s="11" t="s">
        <v>29576</v>
      </c>
      <c r="D7413" s="14" t="s">
        <v>29577</v>
      </c>
    </row>
    <row r="7414" spans="1:4" ht="15" customHeight="1" x14ac:dyDescent="0.4">
      <c r="A7414" s="11" t="s">
        <v>29578</v>
      </c>
      <c r="B7414" s="11" t="s">
        <v>29579</v>
      </c>
      <c r="C7414" s="11" t="s">
        <v>29580</v>
      </c>
      <c r="D7414" s="14" t="s">
        <v>29581</v>
      </c>
    </row>
    <row r="7415" spans="1:4" ht="15" customHeight="1" x14ac:dyDescent="0.4">
      <c r="A7415" s="11" t="s">
        <v>29582</v>
      </c>
      <c r="B7415" s="11" t="s">
        <v>29583</v>
      </c>
      <c r="C7415" s="11" t="s">
        <v>29584</v>
      </c>
      <c r="D7415" s="14" t="s">
        <v>29585</v>
      </c>
    </row>
    <row r="7416" spans="1:4" ht="15" customHeight="1" x14ac:dyDescent="0.4">
      <c r="A7416" s="11" t="s">
        <v>29586</v>
      </c>
      <c r="B7416" s="11" t="s">
        <v>29587</v>
      </c>
      <c r="C7416" s="11" t="s">
        <v>29588</v>
      </c>
      <c r="D7416" s="14" t="s">
        <v>29589</v>
      </c>
    </row>
    <row r="7417" spans="1:4" ht="15" customHeight="1" x14ac:dyDescent="0.4">
      <c r="A7417" s="11" t="s">
        <v>29590</v>
      </c>
      <c r="B7417" s="11" t="s">
        <v>29591</v>
      </c>
      <c r="C7417" s="11" t="s">
        <v>29592</v>
      </c>
      <c r="D7417" s="14" t="s">
        <v>29593</v>
      </c>
    </row>
    <row r="7418" spans="1:4" ht="15" customHeight="1" x14ac:dyDescent="0.4">
      <c r="A7418" s="11" t="s">
        <v>29594</v>
      </c>
      <c r="B7418" s="11" t="s">
        <v>29595</v>
      </c>
      <c r="C7418" s="11" t="s">
        <v>29596</v>
      </c>
      <c r="D7418" s="14" t="s">
        <v>29597</v>
      </c>
    </row>
    <row r="7419" spans="1:4" ht="15" customHeight="1" x14ac:dyDescent="0.4">
      <c r="A7419" s="11" t="s">
        <v>29598</v>
      </c>
      <c r="B7419" s="11" t="s">
        <v>29599</v>
      </c>
      <c r="C7419" s="11" t="s">
        <v>29600</v>
      </c>
      <c r="D7419" s="14" t="s">
        <v>29601</v>
      </c>
    </row>
    <row r="7420" spans="1:4" ht="15" customHeight="1" x14ac:dyDescent="0.4">
      <c r="A7420" s="11" t="s">
        <v>29602</v>
      </c>
      <c r="B7420" s="11" t="s">
        <v>29603</v>
      </c>
      <c r="C7420" s="11" t="s">
        <v>29604</v>
      </c>
      <c r="D7420" s="14" t="s">
        <v>29605</v>
      </c>
    </row>
    <row r="7421" spans="1:4" ht="15" customHeight="1" x14ac:dyDescent="0.4">
      <c r="A7421" s="11" t="s">
        <v>29606</v>
      </c>
      <c r="B7421" s="11" t="s">
        <v>29607</v>
      </c>
      <c r="C7421" s="11" t="s">
        <v>29608</v>
      </c>
      <c r="D7421" s="14" t="s">
        <v>29609</v>
      </c>
    </row>
    <row r="7422" spans="1:4" ht="15" customHeight="1" x14ac:dyDescent="0.4">
      <c r="A7422" s="11" t="s">
        <v>29610</v>
      </c>
      <c r="B7422" s="11" t="s">
        <v>29611</v>
      </c>
      <c r="C7422" s="11" t="s">
        <v>29612</v>
      </c>
      <c r="D7422" s="14" t="s">
        <v>29613</v>
      </c>
    </row>
    <row r="7423" spans="1:4" ht="15" customHeight="1" x14ac:dyDescent="0.4">
      <c r="A7423" s="11" t="s">
        <v>29614</v>
      </c>
      <c r="B7423" s="11" t="s">
        <v>29615</v>
      </c>
      <c r="C7423" s="11" t="s">
        <v>29616</v>
      </c>
      <c r="D7423" s="14" t="s">
        <v>29617</v>
      </c>
    </row>
    <row r="7424" spans="1:4" ht="15" customHeight="1" x14ac:dyDescent="0.4">
      <c r="A7424" s="11" t="s">
        <v>29618</v>
      </c>
      <c r="B7424" s="11" t="s">
        <v>29619</v>
      </c>
      <c r="C7424" s="11" t="s">
        <v>29620</v>
      </c>
      <c r="D7424" s="14" t="s">
        <v>29621</v>
      </c>
    </row>
    <row r="7425" spans="1:4" ht="15" customHeight="1" x14ac:dyDescent="0.4">
      <c r="A7425" s="11" t="s">
        <v>29622</v>
      </c>
      <c r="B7425" s="11" t="s">
        <v>29623</v>
      </c>
      <c r="C7425" s="11" t="s">
        <v>29624</v>
      </c>
      <c r="D7425" s="14" t="s">
        <v>29625</v>
      </c>
    </row>
    <row r="7426" spans="1:4" ht="15" customHeight="1" x14ac:dyDescent="0.4">
      <c r="A7426" s="11" t="s">
        <v>29626</v>
      </c>
      <c r="B7426" s="11" t="s">
        <v>29627</v>
      </c>
      <c r="C7426" s="11" t="s">
        <v>29628</v>
      </c>
      <c r="D7426" s="14" t="s">
        <v>29629</v>
      </c>
    </row>
    <row r="7427" spans="1:4" ht="15" customHeight="1" x14ac:dyDescent="0.4">
      <c r="A7427" s="11" t="s">
        <v>29630</v>
      </c>
      <c r="B7427" s="11" t="s">
        <v>29631</v>
      </c>
      <c r="C7427" s="11" t="s">
        <v>29632</v>
      </c>
      <c r="D7427" s="14" t="s">
        <v>29633</v>
      </c>
    </row>
    <row r="7428" spans="1:4" ht="15" customHeight="1" x14ac:dyDescent="0.4">
      <c r="A7428" s="11" t="s">
        <v>29634</v>
      </c>
      <c r="B7428" s="11" t="s">
        <v>29635</v>
      </c>
      <c r="C7428" s="11" t="s">
        <v>29636</v>
      </c>
      <c r="D7428" s="14" t="s">
        <v>29637</v>
      </c>
    </row>
    <row r="7429" spans="1:4" ht="15" customHeight="1" x14ac:dyDescent="0.4">
      <c r="A7429" s="11" t="s">
        <v>29638</v>
      </c>
      <c r="B7429" s="11" t="s">
        <v>29639</v>
      </c>
      <c r="C7429" s="11" t="s">
        <v>29640</v>
      </c>
      <c r="D7429" s="14" t="s">
        <v>29641</v>
      </c>
    </row>
    <row r="7430" spans="1:4" ht="15" customHeight="1" x14ac:dyDescent="0.4">
      <c r="A7430" s="11" t="s">
        <v>29642</v>
      </c>
      <c r="B7430" s="11" t="s">
        <v>29643</v>
      </c>
      <c r="C7430" s="11" t="s">
        <v>29644</v>
      </c>
      <c r="D7430" s="14" t="s">
        <v>29645</v>
      </c>
    </row>
    <row r="7431" spans="1:4" ht="15" customHeight="1" x14ac:dyDescent="0.4">
      <c r="A7431" s="11" t="s">
        <v>29646</v>
      </c>
      <c r="B7431" s="11" t="s">
        <v>29647</v>
      </c>
      <c r="C7431" s="11" t="s">
        <v>29648</v>
      </c>
      <c r="D7431" s="14" t="s">
        <v>29649</v>
      </c>
    </row>
    <row r="7432" spans="1:4" ht="15" customHeight="1" x14ac:dyDescent="0.4">
      <c r="A7432" s="11" t="s">
        <v>29650</v>
      </c>
      <c r="B7432" s="11" t="s">
        <v>29651</v>
      </c>
      <c r="C7432" s="11" t="s">
        <v>29652</v>
      </c>
      <c r="D7432" s="14" t="s">
        <v>29653</v>
      </c>
    </row>
    <row r="7433" spans="1:4" ht="15" customHeight="1" x14ac:dyDescent="0.4">
      <c r="A7433" s="11" t="s">
        <v>29654</v>
      </c>
      <c r="B7433" s="11" t="s">
        <v>29655</v>
      </c>
      <c r="C7433" s="11" t="s">
        <v>29656</v>
      </c>
      <c r="D7433" s="14" t="s">
        <v>29657</v>
      </c>
    </row>
    <row r="7434" spans="1:4" ht="15" customHeight="1" x14ac:dyDescent="0.4">
      <c r="A7434" s="11" t="s">
        <v>29658</v>
      </c>
      <c r="B7434" s="11" t="s">
        <v>29659</v>
      </c>
      <c r="C7434" s="11" t="s">
        <v>29660</v>
      </c>
      <c r="D7434" s="14" t="s">
        <v>29661</v>
      </c>
    </row>
    <row r="7435" spans="1:4" ht="15" customHeight="1" x14ac:dyDescent="0.4">
      <c r="A7435" s="11" t="s">
        <v>29662</v>
      </c>
      <c r="B7435" s="11" t="s">
        <v>29663</v>
      </c>
      <c r="C7435" s="11" t="s">
        <v>29664</v>
      </c>
      <c r="D7435" s="14" t="s">
        <v>29665</v>
      </c>
    </row>
    <row r="7436" spans="1:4" ht="15" customHeight="1" x14ac:dyDescent="0.4">
      <c r="A7436" s="11" t="s">
        <v>29666</v>
      </c>
      <c r="B7436" s="11" t="s">
        <v>29667</v>
      </c>
      <c r="C7436" s="11" t="s">
        <v>29668</v>
      </c>
      <c r="D7436" s="14" t="s">
        <v>29669</v>
      </c>
    </row>
    <row r="7437" spans="1:4" ht="15" customHeight="1" x14ac:dyDescent="0.4">
      <c r="A7437" s="11" t="s">
        <v>29670</v>
      </c>
      <c r="B7437" s="11" t="s">
        <v>29671</v>
      </c>
      <c r="C7437" s="11" t="s">
        <v>29672</v>
      </c>
      <c r="D7437" s="14" t="s">
        <v>29673</v>
      </c>
    </row>
    <row r="7438" spans="1:4" ht="15" customHeight="1" x14ac:dyDescent="0.4">
      <c r="A7438" s="11" t="s">
        <v>29674</v>
      </c>
      <c r="B7438" s="11" t="s">
        <v>29675</v>
      </c>
      <c r="C7438" s="11" t="s">
        <v>29676</v>
      </c>
      <c r="D7438" s="14" t="s">
        <v>29677</v>
      </c>
    </row>
    <row r="7439" spans="1:4" ht="15" customHeight="1" x14ac:dyDescent="0.4">
      <c r="A7439" s="11" t="s">
        <v>29678</v>
      </c>
      <c r="B7439" s="11" t="s">
        <v>29679</v>
      </c>
      <c r="C7439" s="11" t="s">
        <v>29680</v>
      </c>
      <c r="D7439" s="14" t="s">
        <v>29681</v>
      </c>
    </row>
    <row r="7440" spans="1:4" ht="15" customHeight="1" x14ac:dyDescent="0.4">
      <c r="A7440" s="11" t="s">
        <v>29682</v>
      </c>
      <c r="B7440" s="11" t="s">
        <v>29683</v>
      </c>
      <c r="C7440" s="11" t="s">
        <v>29684</v>
      </c>
      <c r="D7440" s="14" t="s">
        <v>29685</v>
      </c>
    </row>
    <row r="7441" spans="1:4" ht="15" customHeight="1" x14ac:dyDescent="0.4">
      <c r="A7441" s="11" t="s">
        <v>29686</v>
      </c>
      <c r="B7441" s="11" t="s">
        <v>29687</v>
      </c>
      <c r="C7441" s="11" t="s">
        <v>29688</v>
      </c>
      <c r="D7441" s="14" t="s">
        <v>29689</v>
      </c>
    </row>
    <row r="7442" spans="1:4" ht="15" customHeight="1" x14ac:dyDescent="0.4">
      <c r="A7442" s="11" t="s">
        <v>29690</v>
      </c>
      <c r="B7442" s="11" t="s">
        <v>29691</v>
      </c>
      <c r="C7442" s="11" t="s">
        <v>29692</v>
      </c>
      <c r="D7442" s="14" t="s">
        <v>29693</v>
      </c>
    </row>
    <row r="7443" spans="1:4" ht="15" customHeight="1" x14ac:dyDescent="0.4">
      <c r="A7443" s="11" t="s">
        <v>29694</v>
      </c>
      <c r="B7443" s="11" t="s">
        <v>29695</v>
      </c>
      <c r="C7443" s="11" t="s">
        <v>29696</v>
      </c>
      <c r="D7443" s="14" t="s">
        <v>29697</v>
      </c>
    </row>
    <row r="7444" spans="1:4" ht="15" customHeight="1" x14ac:dyDescent="0.4">
      <c r="A7444" s="11" t="s">
        <v>29698</v>
      </c>
      <c r="B7444" s="11" t="s">
        <v>29699</v>
      </c>
      <c r="C7444" s="11" t="s">
        <v>29700</v>
      </c>
      <c r="D7444" s="14" t="s">
        <v>29701</v>
      </c>
    </row>
    <row r="7445" spans="1:4" ht="15" customHeight="1" x14ac:dyDescent="0.4">
      <c r="A7445" s="11" t="s">
        <v>29702</v>
      </c>
      <c r="B7445" s="11" t="s">
        <v>29703</v>
      </c>
      <c r="C7445" s="11" t="s">
        <v>29704</v>
      </c>
      <c r="D7445" s="14" t="s">
        <v>29705</v>
      </c>
    </row>
    <row r="7446" spans="1:4" ht="15" customHeight="1" x14ac:dyDescent="0.4">
      <c r="A7446" s="11" t="s">
        <v>29706</v>
      </c>
      <c r="B7446" s="11" t="s">
        <v>29707</v>
      </c>
      <c r="C7446" s="11" t="s">
        <v>29708</v>
      </c>
      <c r="D7446" s="14" t="s">
        <v>29709</v>
      </c>
    </row>
    <row r="7447" spans="1:4" ht="15" customHeight="1" x14ac:dyDescent="0.4">
      <c r="A7447" s="11" t="s">
        <v>29710</v>
      </c>
      <c r="B7447" s="11" t="s">
        <v>29711</v>
      </c>
      <c r="C7447" s="11" t="s">
        <v>29712</v>
      </c>
      <c r="D7447" s="14" t="s">
        <v>29713</v>
      </c>
    </row>
    <row r="7448" spans="1:4" ht="15" customHeight="1" x14ac:dyDescent="0.4">
      <c r="A7448" s="11" t="s">
        <v>29714</v>
      </c>
      <c r="B7448" s="11" t="s">
        <v>29715</v>
      </c>
      <c r="C7448" s="11" t="s">
        <v>29716</v>
      </c>
      <c r="D7448" s="14" t="s">
        <v>29717</v>
      </c>
    </row>
    <row r="7449" spans="1:4" ht="15" customHeight="1" x14ac:dyDescent="0.4">
      <c r="A7449" s="11" t="s">
        <v>29718</v>
      </c>
      <c r="B7449" s="11" t="s">
        <v>29719</v>
      </c>
      <c r="C7449" s="11" t="s">
        <v>29720</v>
      </c>
      <c r="D7449" s="14" t="s">
        <v>29721</v>
      </c>
    </row>
    <row r="7450" spans="1:4" ht="15" customHeight="1" x14ac:dyDescent="0.4">
      <c r="A7450" s="11" t="s">
        <v>29722</v>
      </c>
      <c r="B7450" s="11" t="s">
        <v>29723</v>
      </c>
      <c r="C7450" s="11" t="s">
        <v>29724</v>
      </c>
      <c r="D7450" s="14" t="s">
        <v>29725</v>
      </c>
    </row>
    <row r="7451" spans="1:4" ht="15" customHeight="1" x14ac:dyDescent="0.4">
      <c r="A7451" s="11" t="s">
        <v>29726</v>
      </c>
      <c r="B7451" s="11" t="s">
        <v>29727</v>
      </c>
      <c r="C7451" s="11" t="s">
        <v>29728</v>
      </c>
      <c r="D7451" s="14" t="s">
        <v>29729</v>
      </c>
    </row>
    <row r="7452" spans="1:4" ht="15" customHeight="1" x14ac:dyDescent="0.4">
      <c r="A7452" s="11" t="s">
        <v>29730</v>
      </c>
      <c r="B7452" s="11" t="s">
        <v>29731</v>
      </c>
      <c r="C7452" s="11" t="s">
        <v>29732</v>
      </c>
      <c r="D7452" s="14" t="s">
        <v>29733</v>
      </c>
    </row>
    <row r="7453" spans="1:4" ht="15" customHeight="1" x14ac:dyDescent="0.4">
      <c r="A7453" s="11" t="s">
        <v>29734</v>
      </c>
      <c r="B7453" s="11" t="s">
        <v>29735</v>
      </c>
      <c r="C7453" s="11" t="s">
        <v>29736</v>
      </c>
      <c r="D7453" s="14" t="s">
        <v>29737</v>
      </c>
    </row>
    <row r="7454" spans="1:4" ht="15" customHeight="1" x14ac:dyDescent="0.4">
      <c r="A7454" s="11" t="s">
        <v>29738</v>
      </c>
      <c r="B7454" s="11" t="s">
        <v>29739</v>
      </c>
      <c r="C7454" s="11" t="s">
        <v>29740</v>
      </c>
      <c r="D7454" s="14" t="s">
        <v>29741</v>
      </c>
    </row>
    <row r="7455" spans="1:4" ht="15" customHeight="1" x14ac:dyDescent="0.4">
      <c r="A7455" s="11" t="s">
        <v>29742</v>
      </c>
      <c r="B7455" s="11" t="s">
        <v>29743</v>
      </c>
      <c r="C7455" s="11" t="s">
        <v>29744</v>
      </c>
      <c r="D7455" s="14" t="s">
        <v>29745</v>
      </c>
    </row>
    <row r="7456" spans="1:4" ht="15" customHeight="1" x14ac:dyDescent="0.4">
      <c r="A7456" s="11" t="s">
        <v>29746</v>
      </c>
      <c r="B7456" s="11" t="s">
        <v>29747</v>
      </c>
      <c r="C7456" s="11" t="s">
        <v>29748</v>
      </c>
      <c r="D7456" s="14" t="s">
        <v>29749</v>
      </c>
    </row>
    <row r="7457" spans="1:4" ht="15" customHeight="1" x14ac:dyDescent="0.4">
      <c r="A7457" s="11" t="s">
        <v>29750</v>
      </c>
      <c r="B7457" s="11" t="s">
        <v>29751</v>
      </c>
      <c r="C7457" s="11" t="s">
        <v>29752</v>
      </c>
      <c r="D7457" s="14" t="s">
        <v>29753</v>
      </c>
    </row>
    <row r="7458" spans="1:4" ht="15" customHeight="1" x14ac:dyDescent="0.4">
      <c r="A7458" s="11" t="s">
        <v>29754</v>
      </c>
      <c r="B7458" s="11" t="s">
        <v>29755</v>
      </c>
      <c r="C7458" s="11" t="s">
        <v>29756</v>
      </c>
      <c r="D7458" s="14" t="s">
        <v>29757</v>
      </c>
    </row>
    <row r="7459" spans="1:4" ht="15" customHeight="1" x14ac:dyDescent="0.4">
      <c r="A7459" s="11" t="s">
        <v>29758</v>
      </c>
      <c r="B7459" s="11" t="s">
        <v>29759</v>
      </c>
      <c r="C7459" s="11" t="s">
        <v>29760</v>
      </c>
      <c r="D7459" s="14" t="s">
        <v>29761</v>
      </c>
    </row>
    <row r="7460" spans="1:4" ht="15" customHeight="1" x14ac:dyDescent="0.4">
      <c r="A7460" s="11" t="s">
        <v>29762</v>
      </c>
      <c r="B7460" s="11" t="s">
        <v>29763</v>
      </c>
      <c r="C7460" s="11" t="s">
        <v>29764</v>
      </c>
      <c r="D7460" s="14" t="s">
        <v>29765</v>
      </c>
    </row>
    <row r="7461" spans="1:4" ht="15" customHeight="1" x14ac:dyDescent="0.4">
      <c r="A7461" s="11" t="s">
        <v>29766</v>
      </c>
      <c r="B7461" s="11" t="s">
        <v>29767</v>
      </c>
      <c r="C7461" s="11" t="s">
        <v>29768</v>
      </c>
      <c r="D7461" s="14" t="s">
        <v>29769</v>
      </c>
    </row>
    <row r="7462" spans="1:4" ht="15" customHeight="1" x14ac:dyDescent="0.4">
      <c r="A7462" s="11" t="s">
        <v>29770</v>
      </c>
      <c r="B7462" s="11" t="s">
        <v>29771</v>
      </c>
      <c r="C7462" s="11" t="s">
        <v>29772</v>
      </c>
      <c r="D7462" s="14" t="s">
        <v>29773</v>
      </c>
    </row>
    <row r="7463" spans="1:4" ht="15" customHeight="1" x14ac:dyDescent="0.4">
      <c r="A7463" s="11" t="s">
        <v>29774</v>
      </c>
      <c r="B7463" s="11" t="s">
        <v>29775</v>
      </c>
      <c r="C7463" s="11" t="s">
        <v>29776</v>
      </c>
      <c r="D7463" s="14" t="s">
        <v>29777</v>
      </c>
    </row>
    <row r="7464" spans="1:4" ht="15" customHeight="1" x14ac:dyDescent="0.4">
      <c r="A7464" s="11" t="s">
        <v>29778</v>
      </c>
      <c r="B7464" s="11" t="s">
        <v>29779</v>
      </c>
      <c r="C7464" s="11" t="s">
        <v>29780</v>
      </c>
      <c r="D7464" s="14" t="s">
        <v>29781</v>
      </c>
    </row>
    <row r="7465" spans="1:4" ht="15" customHeight="1" x14ac:dyDescent="0.4">
      <c r="A7465" s="11" t="s">
        <v>29782</v>
      </c>
      <c r="B7465" s="11" t="s">
        <v>29783</v>
      </c>
      <c r="C7465" s="11" t="s">
        <v>29784</v>
      </c>
      <c r="D7465" s="14" t="s">
        <v>29785</v>
      </c>
    </row>
    <row r="7466" spans="1:4" ht="15" customHeight="1" x14ac:dyDescent="0.4">
      <c r="A7466" s="11" t="s">
        <v>29786</v>
      </c>
      <c r="B7466" s="11" t="s">
        <v>29787</v>
      </c>
      <c r="C7466" s="11" t="s">
        <v>29788</v>
      </c>
      <c r="D7466" s="14" t="s">
        <v>29789</v>
      </c>
    </row>
    <row r="7467" spans="1:4" ht="15" customHeight="1" x14ac:dyDescent="0.4">
      <c r="A7467" s="11" t="s">
        <v>29790</v>
      </c>
      <c r="B7467" s="11" t="s">
        <v>29791</v>
      </c>
      <c r="C7467" s="11" t="s">
        <v>29792</v>
      </c>
      <c r="D7467" s="14" t="s">
        <v>29793</v>
      </c>
    </row>
    <row r="7468" spans="1:4" ht="15" customHeight="1" x14ac:dyDescent="0.4">
      <c r="A7468" s="11" t="s">
        <v>29794</v>
      </c>
      <c r="B7468" s="11" t="s">
        <v>29795</v>
      </c>
      <c r="C7468" s="11" t="s">
        <v>29796</v>
      </c>
      <c r="D7468" s="14" t="s">
        <v>29797</v>
      </c>
    </row>
    <row r="7469" spans="1:4" ht="15" customHeight="1" x14ac:dyDescent="0.4">
      <c r="A7469" s="11" t="s">
        <v>29798</v>
      </c>
      <c r="B7469" s="11" t="s">
        <v>29799</v>
      </c>
      <c r="C7469" s="11" t="s">
        <v>29800</v>
      </c>
      <c r="D7469" s="14" t="s">
        <v>29801</v>
      </c>
    </row>
    <row r="7470" spans="1:4" ht="15" customHeight="1" x14ac:dyDescent="0.4">
      <c r="A7470" s="11" t="s">
        <v>29802</v>
      </c>
      <c r="B7470" s="11" t="s">
        <v>29803</v>
      </c>
      <c r="C7470" s="11" t="s">
        <v>29804</v>
      </c>
      <c r="D7470" s="14" t="s">
        <v>29805</v>
      </c>
    </row>
    <row r="7471" spans="1:4" ht="15" customHeight="1" x14ac:dyDescent="0.4">
      <c r="A7471" s="11" t="s">
        <v>29806</v>
      </c>
      <c r="B7471" s="11" t="s">
        <v>29807</v>
      </c>
      <c r="C7471" s="11" t="s">
        <v>29808</v>
      </c>
      <c r="D7471" s="14" t="s">
        <v>29809</v>
      </c>
    </row>
    <row r="7472" spans="1:4" ht="15" customHeight="1" x14ac:dyDescent="0.4">
      <c r="A7472" s="11" t="s">
        <v>29810</v>
      </c>
      <c r="B7472" s="11" t="s">
        <v>29811</v>
      </c>
      <c r="C7472" s="11" t="s">
        <v>29812</v>
      </c>
      <c r="D7472" s="14" t="s">
        <v>29813</v>
      </c>
    </row>
    <row r="7473" spans="1:4" ht="15" customHeight="1" x14ac:dyDescent="0.4">
      <c r="A7473" s="11" t="s">
        <v>29814</v>
      </c>
      <c r="B7473" s="11" t="s">
        <v>29815</v>
      </c>
      <c r="C7473" s="11" t="s">
        <v>29816</v>
      </c>
      <c r="D7473" s="14" t="s">
        <v>29817</v>
      </c>
    </row>
    <row r="7474" spans="1:4" ht="15" customHeight="1" x14ac:dyDescent="0.4">
      <c r="A7474" s="11" t="s">
        <v>29818</v>
      </c>
      <c r="B7474" s="11" t="s">
        <v>29819</v>
      </c>
      <c r="C7474" s="11" t="s">
        <v>29820</v>
      </c>
      <c r="D7474" s="14" t="s">
        <v>29821</v>
      </c>
    </row>
    <row r="7475" spans="1:4" ht="15" customHeight="1" x14ac:dyDescent="0.4">
      <c r="A7475" s="11" t="s">
        <v>29822</v>
      </c>
      <c r="B7475" s="11" t="s">
        <v>29823</v>
      </c>
      <c r="C7475" s="11" t="s">
        <v>29824</v>
      </c>
      <c r="D7475" s="14" t="s">
        <v>29825</v>
      </c>
    </row>
    <row r="7476" spans="1:4" ht="15" customHeight="1" x14ac:dyDescent="0.4">
      <c r="A7476" s="11" t="s">
        <v>29826</v>
      </c>
      <c r="B7476" s="11" t="s">
        <v>29827</v>
      </c>
      <c r="C7476" s="11" t="s">
        <v>29828</v>
      </c>
      <c r="D7476" s="14" t="s">
        <v>29829</v>
      </c>
    </row>
    <row r="7477" spans="1:4" ht="15" customHeight="1" x14ac:dyDescent="0.4">
      <c r="A7477" s="11" t="s">
        <v>29830</v>
      </c>
      <c r="B7477" s="11" t="s">
        <v>29831</v>
      </c>
      <c r="C7477" s="11" t="s">
        <v>29832</v>
      </c>
      <c r="D7477" s="14" t="s">
        <v>29833</v>
      </c>
    </row>
    <row r="7478" spans="1:4" ht="15" customHeight="1" x14ac:dyDescent="0.4">
      <c r="A7478" s="11" t="s">
        <v>29834</v>
      </c>
      <c r="B7478" s="11" t="s">
        <v>29835</v>
      </c>
      <c r="C7478" s="11" t="s">
        <v>29836</v>
      </c>
      <c r="D7478" s="14" t="s">
        <v>29837</v>
      </c>
    </row>
    <row r="7479" spans="1:4" ht="15" customHeight="1" x14ac:dyDescent="0.4">
      <c r="A7479" s="11" t="s">
        <v>29838</v>
      </c>
      <c r="B7479" s="11" t="s">
        <v>29839</v>
      </c>
      <c r="C7479" s="11" t="s">
        <v>29840</v>
      </c>
      <c r="D7479" s="14" t="s">
        <v>29841</v>
      </c>
    </row>
    <row r="7480" spans="1:4" ht="15" customHeight="1" x14ac:dyDescent="0.4">
      <c r="A7480" s="11" t="s">
        <v>29842</v>
      </c>
      <c r="B7480" s="11" t="s">
        <v>29843</v>
      </c>
      <c r="C7480" s="11" t="s">
        <v>29844</v>
      </c>
      <c r="D7480" s="14" t="s">
        <v>29845</v>
      </c>
    </row>
    <row r="7481" spans="1:4" ht="15" customHeight="1" x14ac:dyDescent="0.4">
      <c r="A7481" s="11" t="s">
        <v>29846</v>
      </c>
      <c r="B7481" s="11" t="s">
        <v>29847</v>
      </c>
      <c r="C7481" s="11" t="s">
        <v>29848</v>
      </c>
      <c r="D7481" s="14" t="s">
        <v>29849</v>
      </c>
    </row>
    <row r="7482" spans="1:4" ht="15" customHeight="1" x14ac:dyDescent="0.4">
      <c r="A7482" s="11" t="s">
        <v>29850</v>
      </c>
      <c r="B7482" s="11" t="s">
        <v>29851</v>
      </c>
      <c r="C7482" s="11" t="s">
        <v>29852</v>
      </c>
      <c r="D7482" s="14" t="s">
        <v>29853</v>
      </c>
    </row>
    <row r="7483" spans="1:4" ht="15" customHeight="1" x14ac:dyDescent="0.4">
      <c r="A7483" s="11" t="s">
        <v>29854</v>
      </c>
      <c r="B7483" s="11" t="s">
        <v>29855</v>
      </c>
      <c r="C7483" s="11" t="s">
        <v>29856</v>
      </c>
      <c r="D7483" s="14" t="s">
        <v>29857</v>
      </c>
    </row>
    <row r="7484" spans="1:4" ht="15" customHeight="1" x14ac:dyDescent="0.4">
      <c r="A7484" s="11" t="s">
        <v>29858</v>
      </c>
      <c r="B7484" s="11" t="s">
        <v>29859</v>
      </c>
      <c r="C7484" s="11" t="s">
        <v>29860</v>
      </c>
      <c r="D7484" s="14" t="s">
        <v>29861</v>
      </c>
    </row>
    <row r="7485" spans="1:4" ht="15" customHeight="1" x14ac:dyDescent="0.4">
      <c r="A7485" s="11" t="s">
        <v>29862</v>
      </c>
      <c r="B7485" s="11" t="s">
        <v>29863</v>
      </c>
      <c r="C7485" s="11" t="s">
        <v>29864</v>
      </c>
      <c r="D7485" s="14" t="s">
        <v>29865</v>
      </c>
    </row>
    <row r="7486" spans="1:4" ht="15" customHeight="1" x14ac:dyDescent="0.4">
      <c r="A7486" s="11" t="s">
        <v>29866</v>
      </c>
      <c r="B7486" s="11" t="s">
        <v>29867</v>
      </c>
      <c r="C7486" s="11" t="s">
        <v>29868</v>
      </c>
      <c r="D7486" s="14" t="s">
        <v>29869</v>
      </c>
    </row>
    <row r="7487" spans="1:4" ht="15" customHeight="1" x14ac:dyDescent="0.4">
      <c r="A7487" s="11" t="s">
        <v>29870</v>
      </c>
      <c r="B7487" s="11" t="s">
        <v>29871</v>
      </c>
      <c r="C7487" s="11" t="s">
        <v>29872</v>
      </c>
      <c r="D7487" s="14" t="s">
        <v>29873</v>
      </c>
    </row>
    <row r="7488" spans="1:4" ht="15" customHeight="1" x14ac:dyDescent="0.4">
      <c r="A7488" s="11" t="s">
        <v>29874</v>
      </c>
      <c r="B7488" s="11" t="s">
        <v>29875</v>
      </c>
      <c r="C7488" s="11" t="s">
        <v>29876</v>
      </c>
      <c r="D7488" s="14" t="s">
        <v>29877</v>
      </c>
    </row>
    <row r="7489" spans="1:4" ht="15" customHeight="1" x14ac:dyDescent="0.4">
      <c r="A7489" s="11" t="s">
        <v>29878</v>
      </c>
      <c r="B7489" s="11" t="s">
        <v>29879</v>
      </c>
      <c r="C7489" s="11" t="s">
        <v>29880</v>
      </c>
      <c r="D7489" s="14" t="s">
        <v>29881</v>
      </c>
    </row>
    <row r="7490" spans="1:4" ht="15" customHeight="1" x14ac:dyDescent="0.4">
      <c r="A7490" s="11" t="s">
        <v>29882</v>
      </c>
      <c r="B7490" s="11" t="s">
        <v>29883</v>
      </c>
      <c r="C7490" s="11" t="s">
        <v>29884</v>
      </c>
      <c r="D7490" s="14" t="s">
        <v>29885</v>
      </c>
    </row>
    <row r="7491" spans="1:4" ht="15" customHeight="1" x14ac:dyDescent="0.4">
      <c r="A7491" s="11" t="s">
        <v>29886</v>
      </c>
      <c r="B7491" s="11" t="s">
        <v>29887</v>
      </c>
      <c r="C7491" s="11" t="s">
        <v>29888</v>
      </c>
      <c r="D7491" s="14" t="s">
        <v>29889</v>
      </c>
    </row>
    <row r="7492" spans="1:4" ht="15" customHeight="1" x14ac:dyDescent="0.4">
      <c r="A7492" s="11" t="s">
        <v>29890</v>
      </c>
      <c r="B7492" s="11" t="s">
        <v>29891</v>
      </c>
      <c r="C7492" s="11" t="s">
        <v>29892</v>
      </c>
      <c r="D7492" s="14" t="s">
        <v>29893</v>
      </c>
    </row>
    <row r="7493" spans="1:4" ht="15" customHeight="1" x14ac:dyDescent="0.4">
      <c r="A7493" s="11" t="s">
        <v>29894</v>
      </c>
      <c r="B7493" s="11" t="s">
        <v>29895</v>
      </c>
      <c r="C7493" s="11" t="s">
        <v>29896</v>
      </c>
      <c r="D7493" s="14" t="s">
        <v>29897</v>
      </c>
    </row>
    <row r="7494" spans="1:4" ht="15" customHeight="1" x14ac:dyDescent="0.4">
      <c r="A7494" s="11" t="s">
        <v>29898</v>
      </c>
      <c r="B7494" s="11" t="s">
        <v>29899</v>
      </c>
      <c r="C7494" s="11" t="s">
        <v>29900</v>
      </c>
      <c r="D7494" s="14" t="s">
        <v>29901</v>
      </c>
    </row>
    <row r="7495" spans="1:4" ht="15" customHeight="1" x14ac:dyDescent="0.4">
      <c r="A7495" s="11" t="s">
        <v>29902</v>
      </c>
      <c r="B7495" s="11" t="s">
        <v>29903</v>
      </c>
      <c r="C7495" s="11" t="s">
        <v>29904</v>
      </c>
      <c r="D7495" s="14" t="s">
        <v>29905</v>
      </c>
    </row>
    <row r="7496" spans="1:4" ht="15" customHeight="1" x14ac:dyDescent="0.4">
      <c r="A7496" s="11" t="s">
        <v>29906</v>
      </c>
      <c r="B7496" s="11" t="s">
        <v>29907</v>
      </c>
      <c r="C7496" s="11" t="s">
        <v>29908</v>
      </c>
      <c r="D7496" s="14" t="s">
        <v>29909</v>
      </c>
    </row>
    <row r="7497" spans="1:4" ht="15" customHeight="1" x14ac:dyDescent="0.4">
      <c r="A7497" s="11" t="s">
        <v>29910</v>
      </c>
      <c r="B7497" s="11" t="s">
        <v>29911</v>
      </c>
      <c r="C7497" s="11" t="s">
        <v>29912</v>
      </c>
      <c r="D7497" s="14" t="s">
        <v>29913</v>
      </c>
    </row>
    <row r="7498" spans="1:4" ht="15" customHeight="1" x14ac:dyDescent="0.4">
      <c r="A7498" s="11" t="s">
        <v>29914</v>
      </c>
      <c r="B7498" s="11" t="s">
        <v>29915</v>
      </c>
      <c r="C7498" s="11" t="s">
        <v>29916</v>
      </c>
      <c r="D7498" s="14" t="s">
        <v>29917</v>
      </c>
    </row>
    <row r="7499" spans="1:4" ht="15" customHeight="1" x14ac:dyDescent="0.4">
      <c r="A7499" s="11" t="s">
        <v>29918</v>
      </c>
      <c r="B7499" s="11" t="s">
        <v>29919</v>
      </c>
      <c r="C7499" s="11" t="s">
        <v>29920</v>
      </c>
      <c r="D7499" s="14" t="s">
        <v>29921</v>
      </c>
    </row>
    <row r="7500" spans="1:4" ht="15" customHeight="1" x14ac:dyDescent="0.4">
      <c r="A7500" s="11" t="s">
        <v>29922</v>
      </c>
      <c r="B7500" s="11" t="s">
        <v>29923</v>
      </c>
      <c r="C7500" s="11" t="s">
        <v>29924</v>
      </c>
      <c r="D7500" s="14" t="s">
        <v>29925</v>
      </c>
    </row>
    <row r="7501" spans="1:4" ht="15" customHeight="1" x14ac:dyDescent="0.4">
      <c r="A7501" s="11" t="s">
        <v>29926</v>
      </c>
      <c r="B7501" s="11" t="s">
        <v>29927</v>
      </c>
      <c r="C7501" s="11" t="s">
        <v>29928</v>
      </c>
      <c r="D7501" s="14" t="s">
        <v>29929</v>
      </c>
    </row>
    <row r="7502" spans="1:4" ht="15" customHeight="1" x14ac:dyDescent="0.4">
      <c r="A7502" s="11" t="s">
        <v>29930</v>
      </c>
      <c r="B7502" s="11" t="s">
        <v>29931</v>
      </c>
      <c r="C7502" s="11" t="s">
        <v>29932</v>
      </c>
      <c r="D7502" s="14" t="s">
        <v>29933</v>
      </c>
    </row>
    <row r="7503" spans="1:4" ht="15" customHeight="1" x14ac:dyDescent="0.4">
      <c r="A7503" s="11" t="s">
        <v>29934</v>
      </c>
      <c r="B7503" s="11" t="s">
        <v>29935</v>
      </c>
      <c r="C7503" s="11" t="s">
        <v>29936</v>
      </c>
      <c r="D7503" s="14" t="s">
        <v>29937</v>
      </c>
    </row>
    <row r="7504" spans="1:4" ht="15" customHeight="1" x14ac:dyDescent="0.4">
      <c r="A7504" s="11" t="s">
        <v>29938</v>
      </c>
      <c r="B7504" s="11" t="s">
        <v>29939</v>
      </c>
      <c r="C7504" s="11" t="s">
        <v>29940</v>
      </c>
      <c r="D7504" s="14" t="s">
        <v>29941</v>
      </c>
    </row>
    <row r="7505" spans="1:4" ht="15" customHeight="1" x14ac:dyDescent="0.4">
      <c r="A7505" s="11" t="s">
        <v>29942</v>
      </c>
      <c r="B7505" s="11" t="s">
        <v>29943</v>
      </c>
      <c r="C7505" s="11" t="s">
        <v>29944</v>
      </c>
      <c r="D7505" s="14" t="s">
        <v>29945</v>
      </c>
    </row>
    <row r="7506" spans="1:4" ht="15" customHeight="1" x14ac:dyDescent="0.4">
      <c r="A7506" s="11" t="s">
        <v>29946</v>
      </c>
      <c r="B7506" s="11" t="s">
        <v>29947</v>
      </c>
      <c r="C7506" s="11" t="s">
        <v>29948</v>
      </c>
      <c r="D7506" s="14" t="s">
        <v>29949</v>
      </c>
    </row>
    <row r="7507" spans="1:4" ht="15" customHeight="1" x14ac:dyDescent="0.4">
      <c r="A7507" s="11" t="s">
        <v>29950</v>
      </c>
      <c r="B7507" s="11" t="s">
        <v>29951</v>
      </c>
      <c r="C7507" s="11" t="s">
        <v>29952</v>
      </c>
      <c r="D7507" s="14" t="s">
        <v>29953</v>
      </c>
    </row>
    <row r="7508" spans="1:4" ht="15" customHeight="1" x14ac:dyDescent="0.4">
      <c r="A7508" s="11" t="s">
        <v>29954</v>
      </c>
      <c r="B7508" s="11" t="s">
        <v>29955</v>
      </c>
      <c r="C7508" s="11" t="s">
        <v>29956</v>
      </c>
      <c r="D7508" s="14" t="s">
        <v>29957</v>
      </c>
    </row>
    <row r="7509" spans="1:4" ht="15" customHeight="1" x14ac:dyDescent="0.4">
      <c r="A7509" s="11" t="s">
        <v>29958</v>
      </c>
      <c r="B7509" s="11" t="s">
        <v>29959</v>
      </c>
      <c r="C7509" s="11" t="s">
        <v>29960</v>
      </c>
      <c r="D7509" s="14" t="s">
        <v>29961</v>
      </c>
    </row>
    <row r="7510" spans="1:4" ht="15" customHeight="1" x14ac:dyDescent="0.4">
      <c r="A7510" s="11" t="s">
        <v>29962</v>
      </c>
      <c r="B7510" s="11" t="s">
        <v>29963</v>
      </c>
      <c r="C7510" s="11" t="s">
        <v>29964</v>
      </c>
      <c r="D7510" s="14" t="s">
        <v>29965</v>
      </c>
    </row>
    <row r="7511" spans="1:4" ht="15" customHeight="1" x14ac:dyDescent="0.4">
      <c r="A7511" s="11" t="s">
        <v>29966</v>
      </c>
      <c r="B7511" s="11" t="s">
        <v>29967</v>
      </c>
      <c r="C7511" s="11" t="s">
        <v>29968</v>
      </c>
      <c r="D7511" s="14" t="s">
        <v>29969</v>
      </c>
    </row>
    <row r="7512" spans="1:4" ht="15" customHeight="1" x14ac:dyDescent="0.4">
      <c r="A7512" s="11" t="s">
        <v>29970</v>
      </c>
      <c r="B7512" s="11" t="s">
        <v>29971</v>
      </c>
      <c r="C7512" s="11" t="s">
        <v>29972</v>
      </c>
      <c r="D7512" s="14" t="s">
        <v>29973</v>
      </c>
    </row>
    <row r="7513" spans="1:4" ht="15" customHeight="1" x14ac:dyDescent="0.4">
      <c r="A7513" s="11" t="s">
        <v>29974</v>
      </c>
      <c r="B7513" s="11" t="s">
        <v>29975</v>
      </c>
      <c r="C7513" s="11" t="s">
        <v>29976</v>
      </c>
      <c r="D7513" s="14" t="s">
        <v>29973</v>
      </c>
    </row>
    <row r="7514" spans="1:4" ht="15" customHeight="1" x14ac:dyDescent="0.4">
      <c r="A7514" s="11" t="s">
        <v>29977</v>
      </c>
      <c r="B7514" s="11" t="s">
        <v>29978</v>
      </c>
      <c r="C7514" s="11" t="s">
        <v>29979</v>
      </c>
      <c r="D7514" s="14" t="s">
        <v>29980</v>
      </c>
    </row>
    <row r="7515" spans="1:4" ht="15" customHeight="1" x14ac:dyDescent="0.4">
      <c r="A7515" s="11" t="s">
        <v>29981</v>
      </c>
      <c r="B7515" s="11" t="s">
        <v>29982</v>
      </c>
      <c r="C7515" s="11" t="s">
        <v>29983</v>
      </c>
      <c r="D7515" s="14" t="s">
        <v>29984</v>
      </c>
    </row>
    <row r="7516" spans="1:4" ht="15" customHeight="1" x14ac:dyDescent="0.4">
      <c r="A7516" s="11" t="s">
        <v>29985</v>
      </c>
      <c r="B7516" s="11" t="s">
        <v>29986</v>
      </c>
      <c r="C7516" s="11" t="s">
        <v>29987</v>
      </c>
      <c r="D7516" s="14" t="s">
        <v>29988</v>
      </c>
    </row>
    <row r="7517" spans="1:4" ht="15" customHeight="1" x14ac:dyDescent="0.4">
      <c r="A7517" s="11" t="s">
        <v>29989</v>
      </c>
      <c r="B7517" s="11" t="s">
        <v>29990</v>
      </c>
      <c r="C7517" s="11" t="s">
        <v>29991</v>
      </c>
      <c r="D7517" s="14" t="s">
        <v>29992</v>
      </c>
    </row>
    <row r="7518" spans="1:4" ht="15" customHeight="1" x14ac:dyDescent="0.4">
      <c r="A7518" s="11" t="s">
        <v>29993</v>
      </c>
      <c r="B7518" s="11" t="s">
        <v>29994</v>
      </c>
      <c r="C7518" s="11" t="s">
        <v>29995</v>
      </c>
      <c r="D7518" s="14" t="s">
        <v>29996</v>
      </c>
    </row>
    <row r="7519" spans="1:4" ht="15" customHeight="1" x14ac:dyDescent="0.4">
      <c r="A7519" s="11" t="s">
        <v>29997</v>
      </c>
      <c r="B7519" s="11" t="s">
        <v>29998</v>
      </c>
      <c r="C7519" s="11" t="s">
        <v>29999</v>
      </c>
      <c r="D7519" s="14" t="s">
        <v>30000</v>
      </c>
    </row>
    <row r="7520" spans="1:4" ht="15" customHeight="1" x14ac:dyDescent="0.4">
      <c r="A7520" s="11" t="s">
        <v>30001</v>
      </c>
      <c r="B7520" s="11" t="s">
        <v>30002</v>
      </c>
      <c r="C7520" s="11" t="s">
        <v>30003</v>
      </c>
      <c r="D7520" s="14" t="s">
        <v>30004</v>
      </c>
    </row>
    <row r="7521" spans="1:4" ht="15" customHeight="1" x14ac:dyDescent="0.4">
      <c r="A7521" s="11" t="s">
        <v>30005</v>
      </c>
      <c r="B7521" s="11" t="s">
        <v>30006</v>
      </c>
      <c r="C7521" s="11" t="s">
        <v>30007</v>
      </c>
      <c r="D7521" s="14" t="s">
        <v>30008</v>
      </c>
    </row>
    <row r="7522" spans="1:4" ht="15" customHeight="1" x14ac:dyDescent="0.4">
      <c r="A7522" s="11" t="s">
        <v>30009</v>
      </c>
      <c r="B7522" s="11" t="s">
        <v>30010</v>
      </c>
      <c r="C7522" s="11" t="s">
        <v>30011</v>
      </c>
      <c r="D7522" s="14" t="s">
        <v>30012</v>
      </c>
    </row>
    <row r="7523" spans="1:4" ht="15" customHeight="1" x14ac:dyDescent="0.4">
      <c r="A7523" s="11" t="s">
        <v>30013</v>
      </c>
      <c r="B7523" s="11" t="s">
        <v>30014</v>
      </c>
      <c r="C7523" s="11" t="s">
        <v>30015</v>
      </c>
      <c r="D7523" s="14" t="s">
        <v>30016</v>
      </c>
    </row>
    <row r="7524" spans="1:4" ht="15" customHeight="1" x14ac:dyDescent="0.4">
      <c r="A7524" s="11" t="s">
        <v>30017</v>
      </c>
      <c r="B7524" s="11" t="s">
        <v>30018</v>
      </c>
      <c r="C7524" s="11" t="s">
        <v>30019</v>
      </c>
      <c r="D7524" s="14" t="s">
        <v>30020</v>
      </c>
    </row>
    <row r="7525" spans="1:4" ht="15" customHeight="1" x14ac:dyDescent="0.4">
      <c r="A7525" s="11" t="s">
        <v>30021</v>
      </c>
      <c r="B7525" s="11" t="s">
        <v>30022</v>
      </c>
      <c r="C7525" s="11" t="s">
        <v>30023</v>
      </c>
      <c r="D7525" s="14" t="s">
        <v>30024</v>
      </c>
    </row>
    <row r="7526" spans="1:4" ht="15" customHeight="1" x14ac:dyDescent="0.4">
      <c r="A7526" s="11" t="s">
        <v>30025</v>
      </c>
      <c r="B7526" s="11" t="s">
        <v>30026</v>
      </c>
      <c r="C7526" s="11" t="s">
        <v>30027</v>
      </c>
      <c r="D7526" s="14" t="s">
        <v>30028</v>
      </c>
    </row>
    <row r="7527" spans="1:4" ht="15" customHeight="1" x14ac:dyDescent="0.4">
      <c r="A7527" s="11" t="s">
        <v>30029</v>
      </c>
      <c r="B7527" s="11" t="s">
        <v>30030</v>
      </c>
      <c r="C7527" s="11" t="s">
        <v>30031</v>
      </c>
      <c r="D7527" s="14" t="s">
        <v>30032</v>
      </c>
    </row>
    <row r="7528" spans="1:4" ht="15" customHeight="1" x14ac:dyDescent="0.4">
      <c r="A7528" s="11" t="s">
        <v>30033</v>
      </c>
      <c r="B7528" s="11" t="s">
        <v>30034</v>
      </c>
      <c r="C7528" s="11" t="s">
        <v>30035</v>
      </c>
      <c r="D7528" s="14" t="s">
        <v>30036</v>
      </c>
    </row>
    <row r="7529" spans="1:4" ht="15" customHeight="1" x14ac:dyDescent="0.4">
      <c r="A7529" s="11" t="s">
        <v>30037</v>
      </c>
      <c r="B7529" s="11" t="s">
        <v>30038</v>
      </c>
      <c r="C7529" s="11" t="s">
        <v>30039</v>
      </c>
      <c r="D7529" s="14" t="s">
        <v>30040</v>
      </c>
    </row>
    <row r="7530" spans="1:4" ht="15" customHeight="1" x14ac:dyDescent="0.4">
      <c r="A7530" s="11" t="s">
        <v>30041</v>
      </c>
      <c r="B7530" s="11" t="s">
        <v>30042</v>
      </c>
      <c r="C7530" s="11" t="s">
        <v>30043</v>
      </c>
      <c r="D7530" s="14" t="s">
        <v>30044</v>
      </c>
    </row>
    <row r="7531" spans="1:4" ht="15" customHeight="1" x14ac:dyDescent="0.4">
      <c r="A7531" s="11" t="s">
        <v>30045</v>
      </c>
      <c r="B7531" s="11" t="s">
        <v>30046</v>
      </c>
      <c r="C7531" s="11" t="s">
        <v>30047</v>
      </c>
      <c r="D7531" s="14" t="s">
        <v>30048</v>
      </c>
    </row>
    <row r="7532" spans="1:4" ht="15" customHeight="1" x14ac:dyDescent="0.4">
      <c r="A7532" s="11" t="s">
        <v>30049</v>
      </c>
      <c r="B7532" s="11" t="s">
        <v>30050</v>
      </c>
      <c r="C7532" s="11" t="s">
        <v>30051</v>
      </c>
      <c r="D7532" s="14" t="s">
        <v>30052</v>
      </c>
    </row>
    <row r="7533" spans="1:4" ht="15" customHeight="1" x14ac:dyDescent="0.4">
      <c r="A7533" s="11" t="s">
        <v>30053</v>
      </c>
      <c r="B7533" s="11" t="s">
        <v>30054</v>
      </c>
      <c r="C7533" s="11" t="s">
        <v>30055</v>
      </c>
      <c r="D7533" s="14" t="s">
        <v>30056</v>
      </c>
    </row>
    <row r="7534" spans="1:4" ht="15" customHeight="1" x14ac:dyDescent="0.4">
      <c r="A7534" s="11" t="s">
        <v>30057</v>
      </c>
      <c r="B7534" s="11" t="s">
        <v>30058</v>
      </c>
      <c r="C7534" s="11" t="s">
        <v>30059</v>
      </c>
      <c r="D7534" s="14" t="s">
        <v>30060</v>
      </c>
    </row>
    <row r="7535" spans="1:4" ht="15" customHeight="1" x14ac:dyDescent="0.4">
      <c r="A7535" s="11" t="s">
        <v>30061</v>
      </c>
      <c r="B7535" s="11" t="s">
        <v>30062</v>
      </c>
      <c r="C7535" s="11" t="s">
        <v>30063</v>
      </c>
      <c r="D7535" s="14" t="s">
        <v>30064</v>
      </c>
    </row>
    <row r="7536" spans="1:4" ht="15" customHeight="1" x14ac:dyDescent="0.4">
      <c r="A7536" s="11" t="s">
        <v>30065</v>
      </c>
      <c r="B7536" s="11" t="s">
        <v>30066</v>
      </c>
      <c r="C7536" s="11" t="s">
        <v>30067</v>
      </c>
      <c r="D7536" s="14" t="s">
        <v>30068</v>
      </c>
    </row>
    <row r="7537" spans="1:4" ht="15" customHeight="1" x14ac:dyDescent="0.4">
      <c r="A7537" s="11" t="s">
        <v>30069</v>
      </c>
      <c r="B7537" s="11" t="s">
        <v>30070</v>
      </c>
      <c r="C7537" s="11" t="s">
        <v>30071</v>
      </c>
      <c r="D7537" s="14" t="s">
        <v>30072</v>
      </c>
    </row>
    <row r="7538" spans="1:4" ht="15" customHeight="1" x14ac:dyDescent="0.4">
      <c r="A7538" s="11" t="s">
        <v>30073</v>
      </c>
      <c r="B7538" s="11" t="s">
        <v>30074</v>
      </c>
      <c r="C7538" s="11" t="s">
        <v>30075</v>
      </c>
      <c r="D7538" s="14" t="s">
        <v>30076</v>
      </c>
    </row>
    <row r="7539" spans="1:4" ht="15" customHeight="1" x14ac:dyDescent="0.4">
      <c r="A7539" s="11" t="s">
        <v>30077</v>
      </c>
      <c r="B7539" s="11" t="s">
        <v>30078</v>
      </c>
      <c r="C7539" s="11" t="s">
        <v>30079</v>
      </c>
      <c r="D7539" s="14" t="s">
        <v>30080</v>
      </c>
    </row>
    <row r="7540" spans="1:4" ht="15" customHeight="1" x14ac:dyDescent="0.4">
      <c r="A7540" s="11" t="s">
        <v>30081</v>
      </c>
      <c r="B7540" s="11" t="s">
        <v>30082</v>
      </c>
      <c r="C7540" s="11" t="s">
        <v>30083</v>
      </c>
      <c r="D7540" s="14" t="s">
        <v>30084</v>
      </c>
    </row>
    <row r="7541" spans="1:4" ht="15" customHeight="1" x14ac:dyDescent="0.4">
      <c r="A7541" s="11" t="s">
        <v>30085</v>
      </c>
      <c r="B7541" s="11" t="s">
        <v>30086</v>
      </c>
      <c r="C7541" s="11" t="s">
        <v>30087</v>
      </c>
      <c r="D7541" s="14" t="s">
        <v>30088</v>
      </c>
    </row>
    <row r="7542" spans="1:4" ht="15" customHeight="1" x14ac:dyDescent="0.4">
      <c r="A7542" s="11" t="s">
        <v>30089</v>
      </c>
      <c r="B7542" s="11" t="s">
        <v>30090</v>
      </c>
      <c r="C7542" s="11" t="s">
        <v>30091</v>
      </c>
      <c r="D7542" s="14" t="s">
        <v>30092</v>
      </c>
    </row>
    <row r="7543" spans="1:4" ht="15" customHeight="1" x14ac:dyDescent="0.4">
      <c r="A7543" s="11" t="s">
        <v>30093</v>
      </c>
      <c r="B7543" s="11" t="s">
        <v>30094</v>
      </c>
      <c r="C7543" s="11" t="s">
        <v>30095</v>
      </c>
      <c r="D7543" s="14" t="s">
        <v>30096</v>
      </c>
    </row>
    <row r="7544" spans="1:4" ht="15" customHeight="1" x14ac:dyDescent="0.4">
      <c r="A7544" s="11" t="s">
        <v>30097</v>
      </c>
      <c r="B7544" s="11" t="s">
        <v>30098</v>
      </c>
      <c r="C7544" s="11" t="s">
        <v>30099</v>
      </c>
      <c r="D7544" s="14" t="s">
        <v>30100</v>
      </c>
    </row>
    <row r="7545" spans="1:4" ht="15" customHeight="1" x14ac:dyDescent="0.4">
      <c r="A7545" s="11" t="s">
        <v>30101</v>
      </c>
      <c r="B7545" s="11" t="s">
        <v>30102</v>
      </c>
      <c r="C7545" s="11" t="s">
        <v>30103</v>
      </c>
      <c r="D7545" s="14" t="s">
        <v>30104</v>
      </c>
    </row>
    <row r="7546" spans="1:4" ht="15" customHeight="1" x14ac:dyDescent="0.4">
      <c r="A7546" s="11" t="s">
        <v>30105</v>
      </c>
      <c r="B7546" s="11" t="s">
        <v>30106</v>
      </c>
      <c r="C7546" s="11" t="s">
        <v>30107</v>
      </c>
      <c r="D7546" s="14" t="s">
        <v>30108</v>
      </c>
    </row>
    <row r="7547" spans="1:4" ht="15" customHeight="1" x14ac:dyDescent="0.4">
      <c r="A7547" s="11" t="s">
        <v>30109</v>
      </c>
      <c r="B7547" s="11" t="s">
        <v>30110</v>
      </c>
      <c r="C7547" s="11" t="s">
        <v>30111</v>
      </c>
      <c r="D7547" s="14" t="s">
        <v>30112</v>
      </c>
    </row>
    <row r="7548" spans="1:4" ht="15" customHeight="1" x14ac:dyDescent="0.4">
      <c r="A7548" s="11" t="s">
        <v>30113</v>
      </c>
      <c r="B7548" s="11" t="s">
        <v>30114</v>
      </c>
      <c r="C7548" s="11" t="s">
        <v>30115</v>
      </c>
      <c r="D7548" s="14" t="s">
        <v>30116</v>
      </c>
    </row>
    <row r="7549" spans="1:4" ht="15" customHeight="1" x14ac:dyDescent="0.4">
      <c r="A7549" s="11" t="s">
        <v>30117</v>
      </c>
      <c r="B7549" s="11" t="s">
        <v>30118</v>
      </c>
      <c r="C7549" s="11" t="s">
        <v>30119</v>
      </c>
      <c r="D7549" s="14" t="s">
        <v>30116</v>
      </c>
    </row>
    <row r="7550" spans="1:4" ht="15" customHeight="1" x14ac:dyDescent="0.4">
      <c r="A7550" s="11" t="s">
        <v>30120</v>
      </c>
      <c r="B7550" s="11" t="s">
        <v>30121</v>
      </c>
      <c r="C7550" s="11" t="s">
        <v>30122</v>
      </c>
      <c r="D7550" s="14" t="s">
        <v>30123</v>
      </c>
    </row>
    <row r="7551" spans="1:4" ht="15" customHeight="1" x14ac:dyDescent="0.4">
      <c r="A7551" s="11" t="s">
        <v>30124</v>
      </c>
      <c r="B7551" s="11" t="s">
        <v>30125</v>
      </c>
      <c r="C7551" s="11" t="s">
        <v>30126</v>
      </c>
      <c r="D7551" s="14" t="s">
        <v>30127</v>
      </c>
    </row>
    <row r="7552" spans="1:4" ht="15" customHeight="1" x14ac:dyDescent="0.4">
      <c r="A7552" s="11" t="s">
        <v>30128</v>
      </c>
      <c r="B7552" s="11" t="s">
        <v>30129</v>
      </c>
      <c r="C7552" s="11" t="s">
        <v>30130</v>
      </c>
      <c r="D7552" s="14" t="s">
        <v>30131</v>
      </c>
    </row>
    <row r="7553" spans="1:4" ht="15" customHeight="1" x14ac:dyDescent="0.4">
      <c r="A7553" s="11" t="s">
        <v>30132</v>
      </c>
      <c r="B7553" s="11" t="s">
        <v>30133</v>
      </c>
      <c r="C7553" s="11" t="s">
        <v>30134</v>
      </c>
      <c r="D7553" s="14" t="s">
        <v>30135</v>
      </c>
    </row>
    <row r="7554" spans="1:4" ht="15" customHeight="1" x14ac:dyDescent="0.4">
      <c r="A7554" s="11" t="s">
        <v>30136</v>
      </c>
      <c r="B7554" s="11" t="s">
        <v>30137</v>
      </c>
      <c r="C7554" s="11" t="s">
        <v>30138</v>
      </c>
      <c r="D7554" s="14" t="s">
        <v>30139</v>
      </c>
    </row>
    <row r="7555" spans="1:4" ht="15" customHeight="1" x14ac:dyDescent="0.4">
      <c r="A7555" s="11" t="s">
        <v>30140</v>
      </c>
      <c r="B7555" s="11" t="s">
        <v>30141</v>
      </c>
      <c r="C7555" s="11" t="s">
        <v>30142</v>
      </c>
      <c r="D7555" s="14" t="s">
        <v>30143</v>
      </c>
    </row>
    <row r="7556" spans="1:4" ht="15" customHeight="1" x14ac:dyDescent="0.4">
      <c r="A7556" s="11" t="s">
        <v>30144</v>
      </c>
      <c r="B7556" s="11" t="s">
        <v>30145</v>
      </c>
      <c r="C7556" s="11" t="s">
        <v>30146</v>
      </c>
      <c r="D7556" s="14" t="s">
        <v>30147</v>
      </c>
    </row>
    <row r="7557" spans="1:4" ht="15" customHeight="1" x14ac:dyDescent="0.4">
      <c r="A7557" s="11" t="s">
        <v>30148</v>
      </c>
      <c r="B7557" s="11" t="s">
        <v>30149</v>
      </c>
      <c r="C7557" s="11" t="s">
        <v>30150</v>
      </c>
      <c r="D7557" s="14" t="s">
        <v>30151</v>
      </c>
    </row>
    <row r="7558" spans="1:4" ht="15" customHeight="1" x14ac:dyDescent="0.4">
      <c r="A7558" s="11" t="s">
        <v>30152</v>
      </c>
      <c r="B7558" s="11" t="s">
        <v>30153</v>
      </c>
      <c r="C7558" s="11" t="s">
        <v>30154</v>
      </c>
      <c r="D7558" s="14" t="s">
        <v>30155</v>
      </c>
    </row>
    <row r="7559" spans="1:4" ht="15" customHeight="1" x14ac:dyDescent="0.4">
      <c r="A7559" s="11" t="s">
        <v>30156</v>
      </c>
      <c r="B7559" s="11" t="s">
        <v>30157</v>
      </c>
      <c r="C7559" s="11" t="s">
        <v>30158</v>
      </c>
      <c r="D7559" s="14" t="s">
        <v>30159</v>
      </c>
    </row>
    <row r="7560" spans="1:4" ht="15" customHeight="1" x14ac:dyDescent="0.4">
      <c r="A7560" s="11" t="s">
        <v>30160</v>
      </c>
      <c r="B7560" s="11" t="s">
        <v>30161</v>
      </c>
      <c r="C7560" s="11" t="s">
        <v>30162</v>
      </c>
      <c r="D7560" s="14" t="s">
        <v>30163</v>
      </c>
    </row>
    <row r="7561" spans="1:4" ht="15" customHeight="1" x14ac:dyDescent="0.4">
      <c r="A7561" s="11" t="s">
        <v>30164</v>
      </c>
      <c r="B7561" s="11" t="s">
        <v>30165</v>
      </c>
      <c r="C7561" s="11" t="s">
        <v>30166</v>
      </c>
      <c r="D7561" s="14" t="s">
        <v>30167</v>
      </c>
    </row>
    <row r="7562" spans="1:4" ht="15" customHeight="1" x14ac:dyDescent="0.4">
      <c r="A7562" s="11" t="s">
        <v>30168</v>
      </c>
      <c r="B7562" s="11" t="s">
        <v>30169</v>
      </c>
      <c r="C7562" s="11" t="s">
        <v>30170</v>
      </c>
      <c r="D7562" s="14" t="s">
        <v>30171</v>
      </c>
    </row>
    <row r="7563" spans="1:4" ht="15" customHeight="1" x14ac:dyDescent="0.4">
      <c r="A7563" s="11" t="s">
        <v>30172</v>
      </c>
      <c r="B7563" s="11" t="s">
        <v>30173</v>
      </c>
      <c r="C7563" s="11" t="s">
        <v>30174</v>
      </c>
      <c r="D7563" s="14" t="s">
        <v>30175</v>
      </c>
    </row>
    <row r="7564" spans="1:4" ht="15" customHeight="1" x14ac:dyDescent="0.4">
      <c r="A7564" s="11" t="s">
        <v>30176</v>
      </c>
      <c r="B7564" s="11" t="s">
        <v>30177</v>
      </c>
      <c r="C7564" s="11" t="s">
        <v>30178</v>
      </c>
      <c r="D7564" s="14" t="s">
        <v>30179</v>
      </c>
    </row>
    <row r="7565" spans="1:4" ht="15" customHeight="1" x14ac:dyDescent="0.4">
      <c r="A7565" s="11" t="s">
        <v>30180</v>
      </c>
      <c r="B7565" s="11" t="s">
        <v>30181</v>
      </c>
      <c r="C7565" s="11" t="s">
        <v>30182</v>
      </c>
      <c r="D7565" s="14" t="s">
        <v>30183</v>
      </c>
    </row>
    <row r="7566" spans="1:4" ht="15" customHeight="1" x14ac:dyDescent="0.4">
      <c r="A7566" s="11" t="s">
        <v>30184</v>
      </c>
      <c r="B7566" s="11" t="s">
        <v>30185</v>
      </c>
      <c r="C7566" s="11" t="s">
        <v>30186</v>
      </c>
      <c r="D7566" s="14" t="s">
        <v>30187</v>
      </c>
    </row>
    <row r="7567" spans="1:4" ht="15" customHeight="1" x14ac:dyDescent="0.4">
      <c r="A7567" s="11" t="s">
        <v>30188</v>
      </c>
      <c r="B7567" s="11" t="s">
        <v>30189</v>
      </c>
      <c r="C7567" s="11" t="s">
        <v>30190</v>
      </c>
      <c r="D7567" s="14" t="s">
        <v>30191</v>
      </c>
    </row>
    <row r="7568" spans="1:4" ht="15" customHeight="1" x14ac:dyDescent="0.4">
      <c r="A7568" s="11" t="s">
        <v>30192</v>
      </c>
      <c r="B7568" s="11" t="s">
        <v>30193</v>
      </c>
      <c r="C7568" s="11" t="s">
        <v>30194</v>
      </c>
      <c r="D7568" s="14" t="s">
        <v>30195</v>
      </c>
    </row>
    <row r="7569" spans="1:4" ht="15" customHeight="1" x14ac:dyDescent="0.4">
      <c r="A7569" s="11" t="s">
        <v>30196</v>
      </c>
      <c r="B7569" s="11" t="s">
        <v>30197</v>
      </c>
      <c r="C7569" s="11" t="s">
        <v>30198</v>
      </c>
      <c r="D7569" s="14" t="s">
        <v>30199</v>
      </c>
    </row>
    <row r="7570" spans="1:4" ht="15" customHeight="1" x14ac:dyDescent="0.4">
      <c r="A7570" s="11" t="s">
        <v>30200</v>
      </c>
      <c r="B7570" s="11" t="s">
        <v>30201</v>
      </c>
      <c r="C7570" s="11" t="s">
        <v>30202</v>
      </c>
      <c r="D7570" s="14" t="s">
        <v>30203</v>
      </c>
    </row>
    <row r="7571" spans="1:4" ht="15" customHeight="1" x14ac:dyDescent="0.4">
      <c r="A7571" s="11" t="s">
        <v>30204</v>
      </c>
      <c r="B7571" s="11" t="s">
        <v>30205</v>
      </c>
      <c r="C7571" s="11" t="s">
        <v>30206</v>
      </c>
      <c r="D7571" s="14" t="s">
        <v>30207</v>
      </c>
    </row>
    <row r="7572" spans="1:4" ht="15" customHeight="1" x14ac:dyDescent="0.4">
      <c r="A7572" s="11" t="s">
        <v>30208</v>
      </c>
      <c r="B7572" s="11" t="s">
        <v>30209</v>
      </c>
      <c r="C7572" s="11" t="s">
        <v>30210</v>
      </c>
      <c r="D7572" s="14" t="s">
        <v>30211</v>
      </c>
    </row>
    <row r="7573" spans="1:4" ht="15" customHeight="1" x14ac:dyDescent="0.4">
      <c r="A7573" s="11" t="s">
        <v>30212</v>
      </c>
      <c r="B7573" s="11" t="s">
        <v>30213</v>
      </c>
      <c r="C7573" s="11" t="s">
        <v>30214</v>
      </c>
      <c r="D7573" s="14" t="s">
        <v>30215</v>
      </c>
    </row>
    <row r="7574" spans="1:4" ht="15" customHeight="1" x14ac:dyDescent="0.4">
      <c r="A7574" s="11" t="s">
        <v>30216</v>
      </c>
      <c r="B7574" s="11" t="s">
        <v>30217</v>
      </c>
      <c r="C7574" s="11" t="s">
        <v>30218</v>
      </c>
      <c r="D7574" s="14" t="s">
        <v>30219</v>
      </c>
    </row>
    <row r="7575" spans="1:4" ht="15" customHeight="1" x14ac:dyDescent="0.4">
      <c r="A7575" s="11" t="s">
        <v>30220</v>
      </c>
      <c r="B7575" s="11" t="s">
        <v>30221</v>
      </c>
      <c r="C7575" s="11" t="s">
        <v>30222</v>
      </c>
      <c r="D7575" s="14" t="s">
        <v>30223</v>
      </c>
    </row>
    <row r="7576" spans="1:4" ht="15" customHeight="1" x14ac:dyDescent="0.4">
      <c r="A7576" s="11" t="s">
        <v>30224</v>
      </c>
      <c r="B7576" s="11" t="s">
        <v>30225</v>
      </c>
      <c r="C7576" s="11" t="s">
        <v>30226</v>
      </c>
      <c r="D7576" s="14" t="s">
        <v>30227</v>
      </c>
    </row>
    <row r="7577" spans="1:4" ht="15" customHeight="1" x14ac:dyDescent="0.4">
      <c r="A7577" s="11" t="s">
        <v>30228</v>
      </c>
      <c r="B7577" s="11" t="s">
        <v>30229</v>
      </c>
      <c r="C7577" s="11" t="s">
        <v>30230</v>
      </c>
      <c r="D7577" s="14" t="s">
        <v>30231</v>
      </c>
    </row>
    <row r="7578" spans="1:4" ht="15" customHeight="1" x14ac:dyDescent="0.4">
      <c r="A7578" s="11" t="s">
        <v>30232</v>
      </c>
      <c r="B7578" s="11" t="s">
        <v>30233</v>
      </c>
      <c r="C7578" s="11" t="s">
        <v>30234</v>
      </c>
      <c r="D7578" s="14" t="s">
        <v>30235</v>
      </c>
    </row>
    <row r="7579" spans="1:4" ht="15" customHeight="1" x14ac:dyDescent="0.4">
      <c r="A7579" s="11" t="s">
        <v>30236</v>
      </c>
      <c r="B7579" s="11" t="s">
        <v>30237</v>
      </c>
      <c r="C7579" s="11" t="s">
        <v>30238</v>
      </c>
      <c r="D7579" s="14" t="s">
        <v>30239</v>
      </c>
    </row>
    <row r="7580" spans="1:4" ht="15" customHeight="1" x14ac:dyDescent="0.4">
      <c r="A7580" s="11" t="s">
        <v>30240</v>
      </c>
      <c r="B7580" s="11" t="s">
        <v>30241</v>
      </c>
      <c r="C7580" s="11" t="s">
        <v>30242</v>
      </c>
      <c r="D7580" s="14" t="s">
        <v>30243</v>
      </c>
    </row>
    <row r="7581" spans="1:4" ht="15" customHeight="1" x14ac:dyDescent="0.4">
      <c r="A7581" s="11" t="s">
        <v>30244</v>
      </c>
      <c r="B7581" s="11" t="s">
        <v>30245</v>
      </c>
      <c r="C7581" s="11" t="s">
        <v>30246</v>
      </c>
      <c r="D7581" s="14" t="s">
        <v>30247</v>
      </c>
    </row>
    <row r="7582" spans="1:4" ht="15" customHeight="1" x14ac:dyDescent="0.4">
      <c r="A7582" s="11" t="s">
        <v>30248</v>
      </c>
      <c r="B7582" s="11" t="s">
        <v>30249</v>
      </c>
      <c r="C7582" s="11" t="s">
        <v>30250</v>
      </c>
      <c r="D7582" s="14" t="s">
        <v>30251</v>
      </c>
    </row>
    <row r="7583" spans="1:4" ht="15" customHeight="1" x14ac:dyDescent="0.4">
      <c r="A7583" s="11" t="s">
        <v>30252</v>
      </c>
      <c r="B7583" s="11" t="s">
        <v>30253</v>
      </c>
      <c r="C7583" s="11" t="s">
        <v>30254</v>
      </c>
      <c r="D7583" s="14" t="s">
        <v>30255</v>
      </c>
    </row>
    <row r="7584" spans="1:4" ht="15" customHeight="1" x14ac:dyDescent="0.4">
      <c r="A7584" s="11" t="s">
        <v>30256</v>
      </c>
      <c r="B7584" s="11" t="s">
        <v>30257</v>
      </c>
      <c r="C7584" s="11" t="s">
        <v>30258</v>
      </c>
      <c r="D7584" s="14" t="s">
        <v>30259</v>
      </c>
    </row>
    <row r="7585" spans="1:4" ht="15" customHeight="1" x14ac:dyDescent="0.4">
      <c r="A7585" s="11" t="s">
        <v>30260</v>
      </c>
      <c r="B7585" s="11" t="s">
        <v>30261</v>
      </c>
      <c r="C7585" s="11" t="s">
        <v>30262</v>
      </c>
      <c r="D7585" s="14" t="s">
        <v>30263</v>
      </c>
    </row>
    <row r="7586" spans="1:4" ht="15" customHeight="1" x14ac:dyDescent="0.4">
      <c r="A7586" s="11" t="s">
        <v>30264</v>
      </c>
      <c r="B7586" s="11" t="s">
        <v>30265</v>
      </c>
      <c r="C7586" s="11" t="s">
        <v>30266</v>
      </c>
      <c r="D7586" s="14" t="s">
        <v>30267</v>
      </c>
    </row>
    <row r="7587" spans="1:4" ht="15" customHeight="1" x14ac:dyDescent="0.4">
      <c r="A7587" s="11" t="s">
        <v>30268</v>
      </c>
      <c r="B7587" s="11" t="s">
        <v>30269</v>
      </c>
      <c r="C7587" s="11" t="s">
        <v>30270</v>
      </c>
      <c r="D7587" s="14" t="s">
        <v>30271</v>
      </c>
    </row>
    <row r="7588" spans="1:4" ht="15" customHeight="1" x14ac:dyDescent="0.4">
      <c r="A7588" s="11" t="s">
        <v>30272</v>
      </c>
      <c r="B7588" s="11" t="s">
        <v>30273</v>
      </c>
      <c r="C7588" s="11" t="s">
        <v>30274</v>
      </c>
      <c r="D7588" s="14" t="s">
        <v>30275</v>
      </c>
    </row>
    <row r="7589" spans="1:4" ht="15" customHeight="1" x14ac:dyDescent="0.4">
      <c r="A7589" s="11" t="s">
        <v>30276</v>
      </c>
      <c r="B7589" s="11" t="s">
        <v>30277</v>
      </c>
      <c r="C7589" s="11" t="s">
        <v>30278</v>
      </c>
      <c r="D7589" s="14" t="s">
        <v>30279</v>
      </c>
    </row>
    <row r="7590" spans="1:4" ht="15" customHeight="1" x14ac:dyDescent="0.4">
      <c r="A7590" s="11" t="s">
        <v>30280</v>
      </c>
      <c r="B7590" s="11" t="s">
        <v>30281</v>
      </c>
      <c r="C7590" s="11" t="s">
        <v>30282</v>
      </c>
      <c r="D7590" s="14" t="s">
        <v>30283</v>
      </c>
    </row>
    <row r="7591" spans="1:4" ht="15" customHeight="1" x14ac:dyDescent="0.4">
      <c r="A7591" s="11" t="s">
        <v>30284</v>
      </c>
      <c r="B7591" s="11" t="s">
        <v>30285</v>
      </c>
      <c r="C7591" s="11" t="s">
        <v>30286</v>
      </c>
      <c r="D7591" s="14" t="s">
        <v>30287</v>
      </c>
    </row>
    <row r="7592" spans="1:4" ht="15" customHeight="1" x14ac:dyDescent="0.4">
      <c r="A7592" s="11" t="s">
        <v>30288</v>
      </c>
      <c r="B7592" s="11" t="s">
        <v>30289</v>
      </c>
      <c r="C7592" s="11" t="s">
        <v>30290</v>
      </c>
      <c r="D7592" s="14" t="s">
        <v>30291</v>
      </c>
    </row>
    <row r="7593" spans="1:4" ht="15" customHeight="1" x14ac:dyDescent="0.4">
      <c r="A7593" s="11" t="s">
        <v>30292</v>
      </c>
      <c r="B7593" s="11" t="s">
        <v>30293</v>
      </c>
      <c r="C7593" s="11" t="s">
        <v>30294</v>
      </c>
      <c r="D7593" s="14" t="s">
        <v>30295</v>
      </c>
    </row>
    <row r="7594" spans="1:4" ht="15" customHeight="1" x14ac:dyDescent="0.4">
      <c r="A7594" s="11" t="s">
        <v>30296</v>
      </c>
      <c r="B7594" s="11" t="s">
        <v>30297</v>
      </c>
      <c r="C7594" s="11" t="s">
        <v>30298</v>
      </c>
      <c r="D7594" s="14" t="s">
        <v>30299</v>
      </c>
    </row>
    <row r="7595" spans="1:4" ht="15" customHeight="1" x14ac:dyDescent="0.4">
      <c r="A7595" s="11" t="s">
        <v>30300</v>
      </c>
      <c r="B7595" s="11" t="s">
        <v>30301</v>
      </c>
      <c r="C7595" s="11" t="s">
        <v>30302</v>
      </c>
      <c r="D7595" s="14" t="s">
        <v>30303</v>
      </c>
    </row>
    <row r="7596" spans="1:4" ht="15" customHeight="1" x14ac:dyDescent="0.4">
      <c r="A7596" s="11" t="s">
        <v>30304</v>
      </c>
      <c r="B7596" s="11" t="s">
        <v>30305</v>
      </c>
      <c r="C7596" s="11" t="s">
        <v>30306</v>
      </c>
      <c r="D7596" s="14" t="s">
        <v>30307</v>
      </c>
    </row>
    <row r="7597" spans="1:4" ht="15" customHeight="1" x14ac:dyDescent="0.4">
      <c r="A7597" s="11" t="s">
        <v>30308</v>
      </c>
      <c r="B7597" s="11" t="s">
        <v>30309</v>
      </c>
      <c r="C7597" s="11" t="s">
        <v>30310</v>
      </c>
      <c r="D7597" s="14" t="s">
        <v>30311</v>
      </c>
    </row>
    <row r="7598" spans="1:4" ht="15" customHeight="1" x14ac:dyDescent="0.4">
      <c r="A7598" s="11" t="s">
        <v>30312</v>
      </c>
      <c r="B7598" s="11" t="s">
        <v>30313</v>
      </c>
      <c r="C7598" s="11" t="s">
        <v>30314</v>
      </c>
      <c r="D7598" s="14" t="s">
        <v>30315</v>
      </c>
    </row>
    <row r="7599" spans="1:4" ht="15" customHeight="1" x14ac:dyDescent="0.4">
      <c r="A7599" s="11" t="s">
        <v>30316</v>
      </c>
      <c r="B7599" s="11" t="s">
        <v>30317</v>
      </c>
      <c r="C7599" s="11" t="s">
        <v>30318</v>
      </c>
      <c r="D7599" s="14" t="s">
        <v>30319</v>
      </c>
    </row>
    <row r="7600" spans="1:4" ht="15" customHeight="1" x14ac:dyDescent="0.4">
      <c r="A7600" s="11" t="s">
        <v>30320</v>
      </c>
      <c r="B7600" s="11" t="s">
        <v>30321</v>
      </c>
      <c r="C7600" s="11" t="s">
        <v>30322</v>
      </c>
      <c r="D7600" s="14" t="s">
        <v>30323</v>
      </c>
    </row>
    <row r="7601" spans="1:4" ht="15" customHeight="1" x14ac:dyDescent="0.4">
      <c r="A7601" s="11" t="s">
        <v>30324</v>
      </c>
      <c r="B7601" s="11" t="s">
        <v>30325</v>
      </c>
      <c r="C7601" s="11" t="s">
        <v>30326</v>
      </c>
      <c r="D7601" s="14" t="s">
        <v>30327</v>
      </c>
    </row>
    <row r="7602" spans="1:4" ht="15" customHeight="1" x14ac:dyDescent="0.4">
      <c r="A7602" s="11" t="s">
        <v>30328</v>
      </c>
      <c r="B7602" s="11" t="s">
        <v>30329</v>
      </c>
      <c r="C7602" s="11" t="s">
        <v>30330</v>
      </c>
      <c r="D7602" s="14" t="s">
        <v>30331</v>
      </c>
    </row>
    <row r="7603" spans="1:4" ht="15" customHeight="1" x14ac:dyDescent="0.4">
      <c r="A7603" s="11" t="s">
        <v>30332</v>
      </c>
      <c r="B7603" s="11" t="s">
        <v>30333</v>
      </c>
      <c r="C7603" s="11" t="s">
        <v>30334</v>
      </c>
      <c r="D7603" s="14" t="s">
        <v>30335</v>
      </c>
    </row>
    <row r="7604" spans="1:4" ht="15" customHeight="1" x14ac:dyDescent="0.4">
      <c r="A7604" s="11" t="s">
        <v>30336</v>
      </c>
      <c r="B7604" s="11" t="s">
        <v>30337</v>
      </c>
      <c r="C7604" s="11" t="s">
        <v>30338</v>
      </c>
      <c r="D7604" s="14" t="s">
        <v>30339</v>
      </c>
    </row>
    <row r="7605" spans="1:4" ht="15" customHeight="1" x14ac:dyDescent="0.4">
      <c r="A7605" s="11" t="s">
        <v>30340</v>
      </c>
      <c r="B7605" s="11" t="s">
        <v>30341</v>
      </c>
      <c r="C7605" s="11" t="s">
        <v>30342</v>
      </c>
      <c r="D7605" s="14" t="s">
        <v>30343</v>
      </c>
    </row>
    <row r="7606" spans="1:4" ht="15" customHeight="1" x14ac:dyDescent="0.4">
      <c r="A7606" s="11" t="s">
        <v>30344</v>
      </c>
      <c r="B7606" s="11" t="s">
        <v>30345</v>
      </c>
      <c r="C7606" s="11" t="s">
        <v>30346</v>
      </c>
      <c r="D7606" s="14" t="s">
        <v>30347</v>
      </c>
    </row>
    <row r="7607" spans="1:4" ht="15" customHeight="1" x14ac:dyDescent="0.4">
      <c r="A7607" s="11" t="s">
        <v>30348</v>
      </c>
      <c r="B7607" s="11" t="s">
        <v>30349</v>
      </c>
      <c r="C7607" s="11" t="s">
        <v>30350</v>
      </c>
      <c r="D7607" s="14" t="s">
        <v>30351</v>
      </c>
    </row>
    <row r="7608" spans="1:4" ht="15" customHeight="1" x14ac:dyDescent="0.4">
      <c r="A7608" s="11" t="s">
        <v>30352</v>
      </c>
      <c r="B7608" s="11" t="s">
        <v>30353</v>
      </c>
      <c r="C7608" s="11" t="s">
        <v>30354</v>
      </c>
      <c r="D7608" s="14" t="s">
        <v>30355</v>
      </c>
    </row>
    <row r="7609" spans="1:4" ht="15" customHeight="1" x14ac:dyDescent="0.4">
      <c r="A7609" s="11" t="s">
        <v>30356</v>
      </c>
      <c r="B7609" s="11" t="s">
        <v>30357</v>
      </c>
      <c r="C7609" s="11" t="s">
        <v>30358</v>
      </c>
      <c r="D7609" s="14" t="s">
        <v>30359</v>
      </c>
    </row>
    <row r="7610" spans="1:4" ht="15" customHeight="1" x14ac:dyDescent="0.4">
      <c r="A7610" s="11" t="s">
        <v>30360</v>
      </c>
      <c r="B7610" s="11" t="s">
        <v>30361</v>
      </c>
      <c r="C7610" s="11" t="s">
        <v>30362</v>
      </c>
      <c r="D7610" s="14" t="s">
        <v>30363</v>
      </c>
    </row>
    <row r="7611" spans="1:4" ht="15" customHeight="1" x14ac:dyDescent="0.4">
      <c r="A7611" s="11" t="s">
        <v>30364</v>
      </c>
      <c r="B7611" s="11" t="s">
        <v>30365</v>
      </c>
      <c r="C7611" s="11" t="s">
        <v>30366</v>
      </c>
      <c r="D7611" s="14" t="s">
        <v>30367</v>
      </c>
    </row>
    <row r="7612" spans="1:4" ht="15" customHeight="1" x14ac:dyDescent="0.4">
      <c r="A7612" s="11" t="s">
        <v>30368</v>
      </c>
      <c r="B7612" s="11" t="s">
        <v>30369</v>
      </c>
      <c r="C7612" s="11" t="s">
        <v>30370</v>
      </c>
      <c r="D7612" s="14" t="s">
        <v>30371</v>
      </c>
    </row>
    <row r="7613" spans="1:4" ht="15" customHeight="1" x14ac:dyDescent="0.4">
      <c r="A7613" s="11" t="s">
        <v>30372</v>
      </c>
      <c r="B7613" s="11" t="s">
        <v>30373</v>
      </c>
      <c r="C7613" s="11" t="s">
        <v>30374</v>
      </c>
      <c r="D7613" s="14" t="s">
        <v>30375</v>
      </c>
    </row>
    <row r="7614" spans="1:4" ht="15" customHeight="1" x14ac:dyDescent="0.4">
      <c r="A7614" s="11" t="s">
        <v>30376</v>
      </c>
      <c r="B7614" s="11" t="s">
        <v>30377</v>
      </c>
      <c r="C7614" s="11" t="s">
        <v>30378</v>
      </c>
      <c r="D7614" s="14" t="s">
        <v>30379</v>
      </c>
    </row>
    <row r="7615" spans="1:4" ht="15" customHeight="1" x14ac:dyDescent="0.4">
      <c r="A7615" s="11" t="s">
        <v>30380</v>
      </c>
      <c r="B7615" s="11" t="s">
        <v>30381</v>
      </c>
      <c r="C7615" s="11" t="s">
        <v>30382</v>
      </c>
      <c r="D7615" s="14" t="s">
        <v>30383</v>
      </c>
    </row>
    <row r="7616" spans="1:4" ht="15" customHeight="1" x14ac:dyDescent="0.4">
      <c r="A7616" s="11" t="s">
        <v>30384</v>
      </c>
      <c r="B7616" s="11" t="s">
        <v>30385</v>
      </c>
      <c r="C7616" s="11" t="s">
        <v>30386</v>
      </c>
      <c r="D7616" s="14" t="s">
        <v>30387</v>
      </c>
    </row>
    <row r="7617" spans="1:4" ht="15" customHeight="1" x14ac:dyDescent="0.4">
      <c r="A7617" s="11" t="s">
        <v>30388</v>
      </c>
      <c r="B7617" s="11" t="s">
        <v>30389</v>
      </c>
      <c r="C7617" s="11" t="s">
        <v>30390</v>
      </c>
      <c r="D7617" s="14" t="s">
        <v>30391</v>
      </c>
    </row>
    <row r="7618" spans="1:4" ht="15" customHeight="1" x14ac:dyDescent="0.4">
      <c r="A7618" s="11" t="s">
        <v>30392</v>
      </c>
      <c r="B7618" s="11" t="s">
        <v>30393</v>
      </c>
      <c r="C7618" s="11" t="s">
        <v>30394</v>
      </c>
      <c r="D7618" s="14" t="s">
        <v>30395</v>
      </c>
    </row>
    <row r="7619" spans="1:4" ht="15" customHeight="1" x14ac:dyDescent="0.4">
      <c r="A7619" s="11" t="s">
        <v>30396</v>
      </c>
      <c r="B7619" s="11" t="s">
        <v>30397</v>
      </c>
      <c r="C7619" s="11" t="s">
        <v>30398</v>
      </c>
      <c r="D7619" s="14" t="s">
        <v>30399</v>
      </c>
    </row>
    <row r="7620" spans="1:4" ht="15" customHeight="1" x14ac:dyDescent="0.4">
      <c r="A7620" s="11" t="s">
        <v>30400</v>
      </c>
      <c r="B7620" s="11" t="s">
        <v>30401</v>
      </c>
      <c r="C7620" s="11" t="s">
        <v>30402</v>
      </c>
      <c r="D7620" s="14" t="s">
        <v>30403</v>
      </c>
    </row>
    <row r="7621" spans="1:4" ht="15" customHeight="1" x14ac:dyDescent="0.4">
      <c r="A7621" s="11" t="s">
        <v>30404</v>
      </c>
      <c r="B7621" s="11" t="s">
        <v>30405</v>
      </c>
      <c r="C7621" s="11" t="s">
        <v>30406</v>
      </c>
      <c r="D7621" s="14" t="s">
        <v>30407</v>
      </c>
    </row>
    <row r="7622" spans="1:4" ht="15" customHeight="1" x14ac:dyDescent="0.4">
      <c r="A7622" s="11" t="s">
        <v>30408</v>
      </c>
      <c r="B7622" s="11" t="s">
        <v>30409</v>
      </c>
      <c r="C7622" s="11" t="s">
        <v>30410</v>
      </c>
      <c r="D7622" s="14" t="s">
        <v>30411</v>
      </c>
    </row>
    <row r="7623" spans="1:4" ht="15" customHeight="1" x14ac:dyDescent="0.4">
      <c r="A7623" s="11" t="s">
        <v>30412</v>
      </c>
      <c r="B7623" s="11" t="s">
        <v>30413</v>
      </c>
      <c r="C7623" s="11" t="s">
        <v>30414</v>
      </c>
      <c r="D7623" s="14" t="s">
        <v>30415</v>
      </c>
    </row>
    <row r="7624" spans="1:4" ht="15" customHeight="1" x14ac:dyDescent="0.4">
      <c r="A7624" s="11" t="s">
        <v>30416</v>
      </c>
      <c r="B7624" s="11" t="s">
        <v>30417</v>
      </c>
      <c r="C7624" s="11" t="s">
        <v>30418</v>
      </c>
      <c r="D7624" s="14" t="s">
        <v>30419</v>
      </c>
    </row>
    <row r="7625" spans="1:4" ht="15" customHeight="1" x14ac:dyDescent="0.4">
      <c r="A7625" s="11" t="s">
        <v>30420</v>
      </c>
      <c r="B7625" s="11" t="s">
        <v>30421</v>
      </c>
      <c r="C7625" s="11" t="s">
        <v>30422</v>
      </c>
      <c r="D7625" s="14" t="s">
        <v>30423</v>
      </c>
    </row>
    <row r="7626" spans="1:4" ht="15" customHeight="1" x14ac:dyDescent="0.4">
      <c r="A7626" s="11" t="s">
        <v>30424</v>
      </c>
      <c r="B7626" s="11" t="s">
        <v>30425</v>
      </c>
      <c r="C7626" s="11" t="s">
        <v>30426</v>
      </c>
      <c r="D7626" s="14" t="s">
        <v>30427</v>
      </c>
    </row>
    <row r="7627" spans="1:4" ht="15" customHeight="1" x14ac:dyDescent="0.4">
      <c r="A7627" s="11" t="s">
        <v>30428</v>
      </c>
      <c r="B7627" s="11" t="s">
        <v>30429</v>
      </c>
      <c r="C7627" s="11" t="s">
        <v>30430</v>
      </c>
      <c r="D7627" s="14" t="s">
        <v>30431</v>
      </c>
    </row>
    <row r="7628" spans="1:4" ht="15" customHeight="1" x14ac:dyDescent="0.4">
      <c r="A7628" s="11" t="s">
        <v>30432</v>
      </c>
      <c r="B7628" s="11" t="s">
        <v>30433</v>
      </c>
      <c r="C7628" s="11" t="s">
        <v>30434</v>
      </c>
      <c r="D7628" s="14" t="s">
        <v>30435</v>
      </c>
    </row>
    <row r="7629" spans="1:4" ht="15" customHeight="1" x14ac:dyDescent="0.4">
      <c r="A7629" s="11" t="s">
        <v>30436</v>
      </c>
      <c r="B7629" s="11" t="s">
        <v>30437</v>
      </c>
      <c r="C7629" s="11" t="s">
        <v>30438</v>
      </c>
      <c r="D7629" s="14" t="s">
        <v>30439</v>
      </c>
    </row>
    <row r="7630" spans="1:4" ht="15" customHeight="1" x14ac:dyDescent="0.4">
      <c r="A7630" s="11" t="s">
        <v>30440</v>
      </c>
      <c r="B7630" s="11" t="s">
        <v>30441</v>
      </c>
      <c r="C7630" s="11" t="s">
        <v>30442</v>
      </c>
      <c r="D7630" s="14" t="s">
        <v>30443</v>
      </c>
    </row>
    <row r="7631" spans="1:4" ht="15" customHeight="1" x14ac:dyDescent="0.4">
      <c r="A7631" s="11" t="s">
        <v>30444</v>
      </c>
      <c r="B7631" s="11" t="s">
        <v>30445</v>
      </c>
      <c r="C7631" s="11" t="s">
        <v>30446</v>
      </c>
      <c r="D7631" s="14" t="s">
        <v>30447</v>
      </c>
    </row>
    <row r="7632" spans="1:4" ht="15" customHeight="1" x14ac:dyDescent="0.4">
      <c r="A7632" s="11" t="s">
        <v>30448</v>
      </c>
      <c r="B7632" s="11" t="s">
        <v>30449</v>
      </c>
      <c r="C7632" s="11" t="s">
        <v>30450</v>
      </c>
      <c r="D7632" s="14" t="s">
        <v>30451</v>
      </c>
    </row>
    <row r="7633" spans="1:4" ht="15" customHeight="1" x14ac:dyDescent="0.4">
      <c r="A7633" s="11" t="s">
        <v>30452</v>
      </c>
      <c r="B7633" s="11" t="s">
        <v>30453</v>
      </c>
      <c r="C7633" s="11" t="s">
        <v>30454</v>
      </c>
      <c r="D7633" s="14" t="s">
        <v>30455</v>
      </c>
    </row>
    <row r="7634" spans="1:4" ht="15" customHeight="1" x14ac:dyDescent="0.4">
      <c r="A7634" s="11" t="s">
        <v>30456</v>
      </c>
      <c r="B7634" s="11" t="s">
        <v>30457</v>
      </c>
      <c r="C7634" s="11" t="s">
        <v>30458</v>
      </c>
      <c r="D7634" s="14" t="s">
        <v>30455</v>
      </c>
    </row>
    <row r="7635" spans="1:4" ht="15" customHeight="1" x14ac:dyDescent="0.4">
      <c r="A7635" s="11" t="s">
        <v>30459</v>
      </c>
      <c r="B7635" s="11" t="s">
        <v>30460</v>
      </c>
      <c r="C7635" s="11" t="s">
        <v>30461</v>
      </c>
      <c r="D7635" s="14" t="s">
        <v>30462</v>
      </c>
    </row>
    <row r="7636" spans="1:4" ht="15" customHeight="1" x14ac:dyDescent="0.4">
      <c r="A7636" s="11" t="s">
        <v>30463</v>
      </c>
      <c r="B7636" s="11" t="s">
        <v>30464</v>
      </c>
      <c r="C7636" s="11" t="s">
        <v>30465</v>
      </c>
      <c r="D7636" s="14" t="s">
        <v>30466</v>
      </c>
    </row>
    <row r="7637" spans="1:4" ht="15" customHeight="1" x14ac:dyDescent="0.4">
      <c r="A7637" s="11" t="s">
        <v>30467</v>
      </c>
      <c r="B7637" s="11" t="s">
        <v>30468</v>
      </c>
      <c r="C7637" s="11" t="s">
        <v>30469</v>
      </c>
      <c r="D7637" s="14" t="s">
        <v>30470</v>
      </c>
    </row>
    <row r="7638" spans="1:4" ht="15" customHeight="1" x14ac:dyDescent="0.4">
      <c r="A7638" s="11" t="s">
        <v>30471</v>
      </c>
      <c r="B7638" s="11" t="s">
        <v>30472</v>
      </c>
      <c r="C7638" s="11" t="s">
        <v>30473</v>
      </c>
      <c r="D7638" s="14" t="s">
        <v>30474</v>
      </c>
    </row>
    <row r="7639" spans="1:4" ht="15" customHeight="1" x14ac:dyDescent="0.4">
      <c r="A7639" s="11" t="s">
        <v>30475</v>
      </c>
      <c r="B7639" s="11" t="s">
        <v>30476</v>
      </c>
      <c r="C7639" s="11" t="s">
        <v>30477</v>
      </c>
      <c r="D7639" s="14" t="s">
        <v>30478</v>
      </c>
    </row>
    <row r="7640" spans="1:4" ht="15" customHeight="1" x14ac:dyDescent="0.4">
      <c r="A7640" s="11" t="s">
        <v>30479</v>
      </c>
      <c r="B7640" s="11" t="s">
        <v>30480</v>
      </c>
      <c r="C7640" s="11" t="s">
        <v>30481</v>
      </c>
      <c r="D7640" s="14" t="s">
        <v>30482</v>
      </c>
    </row>
    <row r="7641" spans="1:4" ht="15" customHeight="1" x14ac:dyDescent="0.4">
      <c r="A7641" s="11" t="s">
        <v>30483</v>
      </c>
      <c r="B7641" s="11" t="s">
        <v>30484</v>
      </c>
      <c r="C7641" s="11" t="s">
        <v>30485</v>
      </c>
      <c r="D7641" s="14" t="s">
        <v>30486</v>
      </c>
    </row>
    <row r="7642" spans="1:4" ht="15" customHeight="1" x14ac:dyDescent="0.4">
      <c r="A7642" s="11" t="s">
        <v>30487</v>
      </c>
      <c r="B7642" s="11" t="s">
        <v>30488</v>
      </c>
      <c r="C7642" s="11" t="s">
        <v>30489</v>
      </c>
      <c r="D7642" s="14" t="s">
        <v>30490</v>
      </c>
    </row>
    <row r="7643" spans="1:4" ht="15" customHeight="1" x14ac:dyDescent="0.4">
      <c r="A7643" s="11" t="s">
        <v>30491</v>
      </c>
      <c r="B7643" s="11" t="s">
        <v>30492</v>
      </c>
      <c r="C7643" s="11" t="s">
        <v>30493</v>
      </c>
      <c r="D7643" s="14" t="s">
        <v>30494</v>
      </c>
    </row>
    <row r="7644" spans="1:4" ht="15" customHeight="1" x14ac:dyDescent="0.4">
      <c r="A7644" s="11" t="s">
        <v>30495</v>
      </c>
      <c r="B7644" s="11" t="s">
        <v>30496</v>
      </c>
      <c r="C7644" s="11" t="s">
        <v>30497</v>
      </c>
      <c r="D7644" s="14" t="s">
        <v>30498</v>
      </c>
    </row>
    <row r="7645" spans="1:4" ht="15" customHeight="1" x14ac:dyDescent="0.4">
      <c r="A7645" s="11" t="s">
        <v>30499</v>
      </c>
      <c r="B7645" s="11" t="s">
        <v>30500</v>
      </c>
      <c r="C7645" s="11" t="s">
        <v>30501</v>
      </c>
      <c r="D7645" s="14" t="s">
        <v>30502</v>
      </c>
    </row>
    <row r="7646" spans="1:4" ht="15" customHeight="1" x14ac:dyDescent="0.4">
      <c r="A7646" s="11" t="s">
        <v>30503</v>
      </c>
      <c r="B7646" s="11" t="s">
        <v>30504</v>
      </c>
      <c r="C7646" s="11" t="s">
        <v>30505</v>
      </c>
      <c r="D7646" s="14" t="s">
        <v>30506</v>
      </c>
    </row>
    <row r="7647" spans="1:4" ht="15" customHeight="1" x14ac:dyDescent="0.4">
      <c r="A7647" s="11" t="s">
        <v>30507</v>
      </c>
      <c r="B7647" s="11" t="s">
        <v>30508</v>
      </c>
      <c r="C7647" s="11" t="s">
        <v>30509</v>
      </c>
      <c r="D7647" s="14" t="s">
        <v>30510</v>
      </c>
    </row>
    <row r="7648" spans="1:4" ht="15" customHeight="1" x14ac:dyDescent="0.4">
      <c r="A7648" s="11" t="s">
        <v>30511</v>
      </c>
      <c r="B7648" s="11" t="s">
        <v>30512</v>
      </c>
      <c r="C7648" s="11" t="s">
        <v>30513</v>
      </c>
      <c r="D7648" s="14" t="s">
        <v>30514</v>
      </c>
    </row>
    <row r="7649" spans="1:4" ht="15" customHeight="1" x14ac:dyDescent="0.4">
      <c r="A7649" s="11" t="s">
        <v>30515</v>
      </c>
      <c r="B7649" s="11" t="s">
        <v>30516</v>
      </c>
      <c r="C7649" s="11" t="s">
        <v>30517</v>
      </c>
      <c r="D7649" s="14" t="s">
        <v>30518</v>
      </c>
    </row>
    <row r="7650" spans="1:4" ht="15" customHeight="1" x14ac:dyDescent="0.4">
      <c r="A7650" s="11" t="s">
        <v>30519</v>
      </c>
      <c r="B7650" s="11" t="s">
        <v>30520</v>
      </c>
      <c r="C7650" s="11" t="s">
        <v>30521</v>
      </c>
      <c r="D7650" s="14" t="s">
        <v>30522</v>
      </c>
    </row>
    <row r="7651" spans="1:4" ht="15" customHeight="1" x14ac:dyDescent="0.4">
      <c r="A7651" s="11" t="s">
        <v>30523</v>
      </c>
      <c r="B7651" s="11" t="s">
        <v>30524</v>
      </c>
      <c r="C7651" s="11" t="s">
        <v>30525</v>
      </c>
      <c r="D7651" s="14" t="s">
        <v>30526</v>
      </c>
    </row>
    <row r="7652" spans="1:4" ht="15" customHeight="1" x14ac:dyDescent="0.4">
      <c r="A7652" s="11" t="s">
        <v>30527</v>
      </c>
      <c r="B7652" s="11" t="s">
        <v>30528</v>
      </c>
      <c r="C7652" s="11" t="s">
        <v>30529</v>
      </c>
      <c r="D7652" s="14" t="s">
        <v>30530</v>
      </c>
    </row>
    <row r="7653" spans="1:4" ht="15" customHeight="1" x14ac:dyDescent="0.4">
      <c r="A7653" s="11" t="s">
        <v>30531</v>
      </c>
      <c r="B7653" s="11" t="s">
        <v>30532</v>
      </c>
      <c r="C7653" s="11" t="s">
        <v>30533</v>
      </c>
      <c r="D7653" s="14" t="s">
        <v>30534</v>
      </c>
    </row>
    <row r="7654" spans="1:4" ht="15" customHeight="1" x14ac:dyDescent="0.4">
      <c r="A7654" s="11" t="s">
        <v>30535</v>
      </c>
      <c r="B7654" s="11" t="s">
        <v>30536</v>
      </c>
      <c r="C7654" s="11" t="s">
        <v>30537</v>
      </c>
      <c r="D7654" s="14" t="s">
        <v>30538</v>
      </c>
    </row>
    <row r="7655" spans="1:4" ht="15" customHeight="1" x14ac:dyDescent="0.4">
      <c r="A7655" s="11" t="s">
        <v>30539</v>
      </c>
      <c r="B7655" s="11" t="s">
        <v>30540</v>
      </c>
      <c r="C7655" s="11" t="s">
        <v>30541</v>
      </c>
      <c r="D7655" s="14" t="s">
        <v>30542</v>
      </c>
    </row>
    <row r="7656" spans="1:4" ht="15" customHeight="1" x14ac:dyDescent="0.4">
      <c r="A7656" s="11" t="s">
        <v>30543</v>
      </c>
      <c r="B7656" s="11" t="s">
        <v>30544</v>
      </c>
      <c r="C7656" s="11" t="s">
        <v>30545</v>
      </c>
      <c r="D7656" s="14" t="s">
        <v>30546</v>
      </c>
    </row>
    <row r="7657" spans="1:4" ht="15" customHeight="1" x14ac:dyDescent="0.4">
      <c r="A7657" s="11" t="s">
        <v>30547</v>
      </c>
      <c r="B7657" s="11" t="s">
        <v>30548</v>
      </c>
      <c r="C7657" s="11" t="s">
        <v>30549</v>
      </c>
      <c r="D7657" s="14" t="s">
        <v>30550</v>
      </c>
    </row>
    <row r="7658" spans="1:4" ht="15" customHeight="1" x14ac:dyDescent="0.4">
      <c r="A7658" s="11" t="s">
        <v>30551</v>
      </c>
      <c r="B7658" s="11" t="s">
        <v>30552</v>
      </c>
      <c r="C7658" s="11" t="s">
        <v>30553</v>
      </c>
      <c r="D7658" s="14" t="s">
        <v>30554</v>
      </c>
    </row>
    <row r="7659" spans="1:4" ht="15" customHeight="1" x14ac:dyDescent="0.4">
      <c r="A7659" s="11" t="s">
        <v>30555</v>
      </c>
      <c r="B7659" s="11" t="s">
        <v>30556</v>
      </c>
      <c r="C7659" s="11" t="s">
        <v>30557</v>
      </c>
      <c r="D7659" s="14" t="s">
        <v>30558</v>
      </c>
    </row>
    <row r="7660" spans="1:4" ht="15" customHeight="1" x14ac:dyDescent="0.4">
      <c r="A7660" s="11" t="s">
        <v>30559</v>
      </c>
      <c r="B7660" s="11" t="s">
        <v>30560</v>
      </c>
      <c r="C7660" s="11" t="s">
        <v>30561</v>
      </c>
      <c r="D7660" s="14" t="s">
        <v>30562</v>
      </c>
    </row>
    <row r="7661" spans="1:4" ht="15" customHeight="1" x14ac:dyDescent="0.4">
      <c r="A7661" s="11" t="s">
        <v>30563</v>
      </c>
      <c r="B7661" s="11" t="s">
        <v>30564</v>
      </c>
      <c r="C7661" s="11" t="s">
        <v>30565</v>
      </c>
      <c r="D7661" s="14" t="s">
        <v>30566</v>
      </c>
    </row>
    <row r="7662" spans="1:4" ht="15" customHeight="1" x14ac:dyDescent="0.4">
      <c r="A7662" s="11" t="s">
        <v>30567</v>
      </c>
      <c r="B7662" s="11" t="s">
        <v>30568</v>
      </c>
      <c r="C7662" s="11" t="s">
        <v>30569</v>
      </c>
      <c r="D7662" s="14" t="s">
        <v>30570</v>
      </c>
    </row>
    <row r="7663" spans="1:4" ht="15" customHeight="1" x14ac:dyDescent="0.4">
      <c r="A7663" s="11" t="s">
        <v>30571</v>
      </c>
      <c r="B7663" s="11" t="s">
        <v>30572</v>
      </c>
      <c r="C7663" s="11" t="s">
        <v>30573</v>
      </c>
      <c r="D7663" s="14" t="s">
        <v>30574</v>
      </c>
    </row>
    <row r="7664" spans="1:4" ht="15" customHeight="1" x14ac:dyDescent="0.4">
      <c r="A7664" s="11" t="s">
        <v>30575</v>
      </c>
      <c r="B7664" s="11" t="s">
        <v>30576</v>
      </c>
      <c r="C7664" s="11" t="s">
        <v>30577</v>
      </c>
      <c r="D7664" s="14" t="s">
        <v>30578</v>
      </c>
    </row>
    <row r="7665" spans="1:4" ht="15" customHeight="1" x14ac:dyDescent="0.4">
      <c r="A7665" s="11" t="s">
        <v>30579</v>
      </c>
      <c r="B7665" s="11" t="s">
        <v>30580</v>
      </c>
      <c r="C7665" s="11" t="s">
        <v>30581</v>
      </c>
      <c r="D7665" s="14" t="s">
        <v>30582</v>
      </c>
    </row>
    <row r="7666" spans="1:4" ht="15" customHeight="1" x14ac:dyDescent="0.4">
      <c r="A7666" s="11" t="s">
        <v>30583</v>
      </c>
      <c r="B7666" s="11" t="s">
        <v>30584</v>
      </c>
      <c r="C7666" s="11" t="s">
        <v>30585</v>
      </c>
      <c r="D7666" s="14" t="s">
        <v>30586</v>
      </c>
    </row>
    <row r="7667" spans="1:4" ht="15" customHeight="1" x14ac:dyDescent="0.4">
      <c r="A7667" s="11" t="s">
        <v>30587</v>
      </c>
      <c r="B7667" s="11" t="s">
        <v>30588</v>
      </c>
      <c r="C7667" s="11" t="s">
        <v>30589</v>
      </c>
      <c r="D7667" s="14" t="s">
        <v>30590</v>
      </c>
    </row>
    <row r="7668" spans="1:4" ht="15" customHeight="1" x14ac:dyDescent="0.4">
      <c r="A7668" s="11" t="s">
        <v>30591</v>
      </c>
      <c r="B7668" s="11" t="s">
        <v>30592</v>
      </c>
      <c r="C7668" s="11" t="s">
        <v>30593</v>
      </c>
      <c r="D7668" s="14" t="s">
        <v>30594</v>
      </c>
    </row>
    <row r="7669" spans="1:4" ht="15" customHeight="1" x14ac:dyDescent="0.4">
      <c r="A7669" s="11" t="s">
        <v>30595</v>
      </c>
      <c r="B7669" s="11" t="s">
        <v>30596</v>
      </c>
      <c r="C7669" s="11" t="s">
        <v>30597</v>
      </c>
      <c r="D7669" s="14" t="s">
        <v>30598</v>
      </c>
    </row>
    <row r="7670" spans="1:4" ht="15" customHeight="1" x14ac:dyDescent="0.4">
      <c r="A7670" s="11" t="s">
        <v>30599</v>
      </c>
      <c r="B7670" s="11" t="s">
        <v>30600</v>
      </c>
      <c r="C7670" s="11" t="s">
        <v>30601</v>
      </c>
      <c r="D7670" s="14" t="s">
        <v>30602</v>
      </c>
    </row>
    <row r="7671" spans="1:4" ht="15" customHeight="1" x14ac:dyDescent="0.4">
      <c r="A7671" s="11" t="s">
        <v>30603</v>
      </c>
      <c r="B7671" s="11" t="s">
        <v>30604</v>
      </c>
      <c r="C7671" s="11" t="s">
        <v>30605</v>
      </c>
      <c r="D7671" s="14" t="s">
        <v>30606</v>
      </c>
    </row>
    <row r="7672" spans="1:4" ht="15" customHeight="1" x14ac:dyDescent="0.4">
      <c r="A7672" s="11" t="s">
        <v>30607</v>
      </c>
      <c r="B7672" s="11" t="s">
        <v>30608</v>
      </c>
      <c r="C7672" s="11" t="s">
        <v>30609</v>
      </c>
      <c r="D7672" s="14" t="s">
        <v>30610</v>
      </c>
    </row>
    <row r="7673" spans="1:4" ht="15" customHeight="1" x14ac:dyDescent="0.4">
      <c r="A7673" s="11" t="s">
        <v>30611</v>
      </c>
      <c r="B7673" s="11" t="s">
        <v>30612</v>
      </c>
      <c r="C7673" s="11" t="s">
        <v>30613</v>
      </c>
      <c r="D7673" s="14" t="s">
        <v>30614</v>
      </c>
    </row>
    <row r="7674" spans="1:4" ht="15" customHeight="1" x14ac:dyDescent="0.4">
      <c r="A7674" s="11" t="s">
        <v>30615</v>
      </c>
      <c r="B7674" s="11" t="s">
        <v>30616</v>
      </c>
      <c r="C7674" s="11" t="s">
        <v>30617</v>
      </c>
      <c r="D7674" s="14" t="s">
        <v>30618</v>
      </c>
    </row>
    <row r="7675" spans="1:4" ht="15" customHeight="1" x14ac:dyDescent="0.4">
      <c r="A7675" s="11" t="s">
        <v>30619</v>
      </c>
      <c r="B7675" s="11" t="s">
        <v>30620</v>
      </c>
      <c r="C7675" s="11" t="s">
        <v>30621</v>
      </c>
      <c r="D7675" s="14"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zoomScale="85" zoomScaleNormal="85" workbookViewId="0">
      <selection activeCell="BC11" sqref="BC11"/>
    </sheetView>
  </sheetViews>
  <sheetFormatPr defaultColWidth="9.3046875" defaultRowHeight="14.6" x14ac:dyDescent="0.4"/>
  <cols>
    <col min="1" max="1" width="14.3046875" bestFit="1" customWidth="1"/>
    <col min="2" max="2" width="1.69140625" style="21" customWidth="1"/>
    <col min="4" max="4" width="1.69140625" style="21" customWidth="1"/>
    <col min="5" max="5" width="18.53515625" bestFit="1" customWidth="1"/>
    <col min="6" max="6" width="1.69140625" style="21" customWidth="1"/>
    <col min="7" max="7" width="24.69140625" bestFit="1" customWidth="1"/>
    <col min="8" max="8" width="1.69140625" style="21" customWidth="1"/>
    <col min="9" max="9" width="17.69140625" bestFit="1" customWidth="1"/>
    <col min="10" max="10" width="1.69140625" style="21" customWidth="1"/>
    <col min="11" max="11" width="12.69140625" bestFit="1" customWidth="1"/>
    <col min="12" max="12" width="1.69140625" style="21" customWidth="1"/>
    <col min="14" max="14" width="1.69140625" style="21" customWidth="1"/>
    <col min="16" max="16" width="1.69140625" style="21" customWidth="1"/>
    <col min="18" max="18" width="1.69140625" style="21" customWidth="1"/>
    <col min="20" max="20" width="1.69140625" style="21" customWidth="1"/>
    <col min="22" max="22" width="1.69140625" style="21" customWidth="1"/>
    <col min="24" max="24" width="1.69140625" style="21" customWidth="1"/>
    <col min="26" max="26" width="1.69140625" style="21" customWidth="1"/>
    <col min="28" max="28" width="1.69140625" style="21" customWidth="1"/>
    <col min="30" max="30" width="1.69140625" style="21" customWidth="1"/>
    <col min="32" max="32" width="1.69140625" style="21" customWidth="1"/>
    <col min="34" max="34" width="1.69140625" style="21" customWidth="1"/>
    <col min="35" max="35" width="9.3046875" style="17"/>
    <col min="36" max="36" width="1.69140625" style="21" customWidth="1"/>
    <col min="38" max="38" width="1.69140625" style="21" customWidth="1"/>
    <col min="40" max="40" width="1.69140625" style="21" customWidth="1"/>
    <col min="42" max="42" width="1.69140625" style="21" customWidth="1"/>
    <col min="44" max="44" width="1.69140625" style="21" customWidth="1"/>
    <col min="46" max="46" width="1.69140625" style="21" customWidth="1"/>
    <col min="47" max="47" width="9.3046875" style="17"/>
    <col min="48" max="48" width="1.69140625" style="21" customWidth="1"/>
    <col min="50" max="50" width="1.69140625" style="21" customWidth="1"/>
    <col min="52" max="52" width="1.69140625" style="21" customWidth="1"/>
    <col min="54" max="54" width="1.69140625" style="21" customWidth="1"/>
    <col min="55" max="55" width="9.3046875" style="74"/>
    <col min="56" max="56" width="1.69140625" style="21" customWidth="1"/>
    <col min="58" max="58" width="1.69140625" style="21" customWidth="1"/>
    <col min="60" max="60" width="1.69140625" style="21" customWidth="1"/>
    <col min="62" max="62" width="1.69140625" style="21" customWidth="1"/>
  </cols>
  <sheetData>
    <row r="1" spans="1:62" s="2" customFormat="1" ht="58.3" x14ac:dyDescent="0.4">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72" t="s">
        <v>30703</v>
      </c>
      <c r="AJ1" s="24"/>
      <c r="AK1" s="2" t="s">
        <v>30651</v>
      </c>
      <c r="AL1" s="24"/>
      <c r="AM1" s="2" t="s">
        <v>30693</v>
      </c>
      <c r="AN1" s="24"/>
      <c r="AO1" s="2" t="s">
        <v>122</v>
      </c>
      <c r="AP1" s="24"/>
      <c r="AQ1" s="2" t="s">
        <v>19</v>
      </c>
      <c r="AR1" s="24"/>
      <c r="AS1" s="2" t="s">
        <v>30691</v>
      </c>
      <c r="AT1" s="24"/>
      <c r="AU1" s="72" t="s">
        <v>30695</v>
      </c>
      <c r="AV1" s="24"/>
      <c r="AW1" s="2" t="s">
        <v>30707</v>
      </c>
      <c r="AX1" s="24"/>
      <c r="AY1" s="2" t="s">
        <v>30706</v>
      </c>
      <c r="AZ1" s="24"/>
      <c r="BA1" s="2" t="s">
        <v>31005</v>
      </c>
      <c r="BB1" s="24"/>
      <c r="BC1" s="73" t="s">
        <v>31006</v>
      </c>
      <c r="BD1" s="24"/>
      <c r="BE1" s="2" t="s">
        <v>6</v>
      </c>
      <c r="BF1" s="24"/>
      <c r="BG1" s="2" t="s">
        <v>30810</v>
      </c>
      <c r="BH1" s="24"/>
      <c r="BI1" s="2" t="s">
        <v>30701</v>
      </c>
      <c r="BJ1" s="24"/>
    </row>
    <row r="2" spans="1:62" x14ac:dyDescent="0.4">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4" t="s">
        <v>31127</v>
      </c>
      <c r="BE2" t="s">
        <v>55</v>
      </c>
      <c r="BG2" t="s">
        <v>115</v>
      </c>
      <c r="BI2">
        <v>1</v>
      </c>
    </row>
    <row r="3" spans="1:62" x14ac:dyDescent="0.4">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4" t="s">
        <v>30715</v>
      </c>
      <c r="BE3" t="s">
        <v>53</v>
      </c>
      <c r="BG3" t="s">
        <v>136</v>
      </c>
      <c r="BI3">
        <v>2</v>
      </c>
    </row>
    <row r="4" spans="1:62" x14ac:dyDescent="0.4">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4" t="s">
        <v>30716</v>
      </c>
      <c r="BE4" t="s">
        <v>54</v>
      </c>
      <c r="BI4">
        <v>3</v>
      </c>
    </row>
    <row r="5" spans="1:62" x14ac:dyDescent="0.4">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4" t="s">
        <v>30717</v>
      </c>
      <c r="BE5" t="s">
        <v>31013</v>
      </c>
      <c r="BI5">
        <v>4</v>
      </c>
    </row>
    <row r="6" spans="1:62" x14ac:dyDescent="0.4">
      <c r="A6" t="s">
        <v>30761</v>
      </c>
      <c r="C6">
        <v>6000</v>
      </c>
      <c r="M6" t="s">
        <v>30776</v>
      </c>
      <c r="W6" t="s">
        <v>152</v>
      </c>
      <c r="AC6" s="20" t="s">
        <v>30718</v>
      </c>
      <c r="AE6" s="23" t="s">
        <v>30788</v>
      </c>
      <c r="AO6" s="23" t="s">
        <v>160</v>
      </c>
      <c r="AS6" t="s">
        <v>30959</v>
      </c>
      <c r="AY6" t="s">
        <v>30914</v>
      </c>
      <c r="BC6" s="74" t="s">
        <v>30718</v>
      </c>
      <c r="BE6" t="s">
        <v>94</v>
      </c>
      <c r="BI6">
        <v>5</v>
      </c>
    </row>
    <row r="7" spans="1:62" x14ac:dyDescent="0.4">
      <c r="A7" t="s">
        <v>30762</v>
      </c>
      <c r="C7">
        <v>7000</v>
      </c>
      <c r="M7" t="s">
        <v>30777</v>
      </c>
      <c r="W7" t="s">
        <v>149</v>
      </c>
      <c r="AE7" s="23" t="s">
        <v>30789</v>
      </c>
      <c r="AO7" s="23" t="s">
        <v>168</v>
      </c>
      <c r="AS7" t="s">
        <v>30960</v>
      </c>
      <c r="AY7" t="s">
        <v>30915</v>
      </c>
      <c r="BC7" s="74" t="s">
        <v>31009</v>
      </c>
      <c r="BE7" t="s">
        <v>31014</v>
      </c>
      <c r="BI7">
        <v>6</v>
      </c>
    </row>
    <row r="8" spans="1:62" x14ac:dyDescent="0.4">
      <c r="A8" t="s">
        <v>30763</v>
      </c>
      <c r="C8">
        <v>8000</v>
      </c>
      <c r="M8" t="s">
        <v>30778</v>
      </c>
      <c r="AE8" s="23" t="s">
        <v>30790</v>
      </c>
      <c r="AO8" s="23" t="s">
        <v>166</v>
      </c>
      <c r="AS8" t="s">
        <v>30961</v>
      </c>
      <c r="AY8" t="s">
        <v>30916</v>
      </c>
      <c r="BC8" s="74" t="s">
        <v>30715</v>
      </c>
      <c r="BE8" t="s">
        <v>137</v>
      </c>
      <c r="BI8">
        <v>7</v>
      </c>
    </row>
    <row r="9" spans="1:62" x14ac:dyDescent="0.4">
      <c r="A9" t="s">
        <v>30764</v>
      </c>
      <c r="C9">
        <v>9000</v>
      </c>
      <c r="M9" t="s">
        <v>30779</v>
      </c>
      <c r="AE9" s="23" t="s">
        <v>30633</v>
      </c>
      <c r="AO9" s="23" t="s">
        <v>158</v>
      </c>
      <c r="AS9" t="s">
        <v>30962</v>
      </c>
      <c r="AY9" t="s">
        <v>30625</v>
      </c>
      <c r="BC9" s="74" t="s">
        <v>31010</v>
      </c>
      <c r="BE9" t="s">
        <v>31015</v>
      </c>
      <c r="BI9">
        <v>8</v>
      </c>
    </row>
    <row r="10" spans="1:62" x14ac:dyDescent="0.4">
      <c r="A10" t="s">
        <v>30765</v>
      </c>
      <c r="M10" t="s">
        <v>30780</v>
      </c>
      <c r="AE10" s="23" t="s">
        <v>30791</v>
      </c>
      <c r="AO10" s="23" t="s">
        <v>167</v>
      </c>
      <c r="AS10" t="s">
        <v>30963</v>
      </c>
      <c r="AY10" t="s">
        <v>30917</v>
      </c>
      <c r="BC10" s="74" t="s">
        <v>30715</v>
      </c>
      <c r="BE10" t="s">
        <v>31016</v>
      </c>
      <c r="BI10">
        <v>9</v>
      </c>
    </row>
    <row r="11" spans="1:62" x14ac:dyDescent="0.4">
      <c r="A11" t="s">
        <v>31078</v>
      </c>
      <c r="AE11" s="23" t="s">
        <v>30792</v>
      </c>
      <c r="AO11" s="23" t="s">
        <v>157</v>
      </c>
      <c r="AS11" t="s">
        <v>30964</v>
      </c>
      <c r="AY11" t="s">
        <v>30918</v>
      </c>
      <c r="BC11" s="74" t="s">
        <v>30716</v>
      </c>
      <c r="BE11" t="s">
        <v>31017</v>
      </c>
      <c r="BI11">
        <v>10</v>
      </c>
    </row>
    <row r="12" spans="1:62" x14ac:dyDescent="0.4">
      <c r="A12" t="s">
        <v>31079</v>
      </c>
      <c r="AE12" s="23" t="s">
        <v>30719</v>
      </c>
      <c r="AO12" s="23" t="s">
        <v>164</v>
      </c>
      <c r="AS12" t="s">
        <v>30965</v>
      </c>
      <c r="AY12" t="s">
        <v>30919</v>
      </c>
      <c r="BE12" t="s">
        <v>92</v>
      </c>
    </row>
    <row r="13" spans="1:62" x14ac:dyDescent="0.4">
      <c r="A13" t="s">
        <v>30766</v>
      </c>
      <c r="AE13" s="23" t="s">
        <v>30720</v>
      </c>
      <c r="AO13" s="23" t="s">
        <v>165</v>
      </c>
      <c r="AS13" t="s">
        <v>30966</v>
      </c>
      <c r="AY13" t="s">
        <v>30920</v>
      </c>
      <c r="BE13" t="s">
        <v>93</v>
      </c>
    </row>
    <row r="14" spans="1:62" x14ac:dyDescent="0.4">
      <c r="A14" t="s">
        <v>30767</v>
      </c>
      <c r="AE14" s="23" t="s">
        <v>30721</v>
      </c>
      <c r="AO14" s="23" t="s">
        <v>163</v>
      </c>
      <c r="AS14" t="s">
        <v>30967</v>
      </c>
      <c r="AY14" t="s">
        <v>30921</v>
      </c>
      <c r="BE14" t="s">
        <v>95</v>
      </c>
    </row>
    <row r="15" spans="1:62" x14ac:dyDescent="0.4">
      <c r="A15" t="s">
        <v>30768</v>
      </c>
      <c r="AE15" s="23" t="s">
        <v>30702</v>
      </c>
      <c r="AO15" s="23" t="s">
        <v>159</v>
      </c>
      <c r="AS15" t="s">
        <v>30968</v>
      </c>
      <c r="AY15" t="s">
        <v>30922</v>
      </c>
      <c r="BE15" t="s">
        <v>31018</v>
      </c>
    </row>
    <row r="16" spans="1:62" x14ac:dyDescent="0.4">
      <c r="A16" t="s">
        <v>30769</v>
      </c>
      <c r="AE16" s="23" t="s">
        <v>30722</v>
      </c>
      <c r="AO16" s="23" t="s">
        <v>30729</v>
      </c>
      <c r="AS16" t="s">
        <v>30969</v>
      </c>
      <c r="AY16" t="s">
        <v>30923</v>
      </c>
      <c r="BE16" t="s">
        <v>96</v>
      </c>
    </row>
    <row r="17" spans="1:57" x14ac:dyDescent="0.4">
      <c r="A17" t="s">
        <v>30770</v>
      </c>
      <c r="AE17" s="23" t="s">
        <v>30723</v>
      </c>
      <c r="AO17" s="23" t="s">
        <v>30730</v>
      </c>
      <c r="AS17" t="s">
        <v>30970</v>
      </c>
      <c r="AY17" t="s">
        <v>30924</v>
      </c>
      <c r="BE17" t="s">
        <v>31019</v>
      </c>
    </row>
    <row r="18" spans="1:57" x14ac:dyDescent="0.4">
      <c r="A18" t="s">
        <v>30771</v>
      </c>
      <c r="AE18" s="23" t="s">
        <v>30628</v>
      </c>
      <c r="AO18" s="23" t="s">
        <v>30731</v>
      </c>
      <c r="AS18" t="s">
        <v>30971</v>
      </c>
      <c r="AY18" t="s">
        <v>30925</v>
      </c>
      <c r="BE18" t="s">
        <v>98</v>
      </c>
    </row>
    <row r="19" spans="1:57" x14ac:dyDescent="0.4">
      <c r="AE19" s="23" t="s">
        <v>30724</v>
      </c>
      <c r="AO19" s="23" t="s">
        <v>30732</v>
      </c>
      <c r="AS19" t="s">
        <v>30972</v>
      </c>
      <c r="AY19" t="s">
        <v>30926</v>
      </c>
      <c r="BE19" t="s">
        <v>31020</v>
      </c>
    </row>
    <row r="20" spans="1:57" x14ac:dyDescent="0.4">
      <c r="AE20" s="23" t="s">
        <v>30630</v>
      </c>
      <c r="AO20" s="23" t="s">
        <v>30733</v>
      </c>
      <c r="AS20" t="s">
        <v>30973</v>
      </c>
      <c r="AY20" t="s">
        <v>30927</v>
      </c>
      <c r="BE20" t="s">
        <v>97</v>
      </c>
    </row>
    <row r="21" spans="1:57" x14ac:dyDescent="0.4">
      <c r="AE21" s="23" t="s">
        <v>30631</v>
      </c>
      <c r="AO21" s="23" t="s">
        <v>30734</v>
      </c>
      <c r="AS21" t="s">
        <v>30974</v>
      </c>
      <c r="AY21" t="s">
        <v>30928</v>
      </c>
      <c r="BE21" t="s">
        <v>30626</v>
      </c>
    </row>
    <row r="22" spans="1:57" x14ac:dyDescent="0.4">
      <c r="AE22" s="23" t="s">
        <v>30793</v>
      </c>
      <c r="AO22" s="23" t="s">
        <v>30735</v>
      </c>
      <c r="AS22" t="s">
        <v>30975</v>
      </c>
      <c r="AY22" t="s">
        <v>30929</v>
      </c>
      <c r="BE22" t="s">
        <v>31021</v>
      </c>
    </row>
    <row r="23" spans="1:57" x14ac:dyDescent="0.4">
      <c r="AE23" s="23" t="s">
        <v>30794</v>
      </c>
      <c r="AO23" s="23" t="s">
        <v>30736</v>
      </c>
      <c r="AS23" t="s">
        <v>30976</v>
      </c>
      <c r="AY23" t="s">
        <v>30930</v>
      </c>
      <c r="BE23" t="s">
        <v>31022</v>
      </c>
    </row>
    <row r="24" spans="1:57" x14ac:dyDescent="0.4">
      <c r="AE24" s="23" t="s">
        <v>30795</v>
      </c>
      <c r="AO24" s="23" t="s">
        <v>30737</v>
      </c>
      <c r="AS24" t="s">
        <v>30977</v>
      </c>
      <c r="AY24" t="s">
        <v>30931</v>
      </c>
      <c r="BE24" t="s">
        <v>31023</v>
      </c>
    </row>
    <row r="25" spans="1:57" x14ac:dyDescent="0.4">
      <c r="AE25" s="23" t="s">
        <v>30632</v>
      </c>
      <c r="AO25" s="23" t="s">
        <v>30738</v>
      </c>
      <c r="AS25" t="s">
        <v>30978</v>
      </c>
      <c r="AY25" t="s">
        <v>30932</v>
      </c>
      <c r="BE25" t="s">
        <v>31024</v>
      </c>
    </row>
    <row r="26" spans="1:57" x14ac:dyDescent="0.4">
      <c r="AE26" s="23" t="s">
        <v>30796</v>
      </c>
      <c r="AO26" s="23" t="s">
        <v>30739</v>
      </c>
      <c r="AS26" t="s">
        <v>30979</v>
      </c>
      <c r="AY26" t="s">
        <v>30933</v>
      </c>
      <c r="BE26" t="s">
        <v>31025</v>
      </c>
    </row>
    <row r="27" spans="1:57" x14ac:dyDescent="0.4">
      <c r="AE27" s="23" t="s">
        <v>30797</v>
      </c>
      <c r="AO27" s="23" t="s">
        <v>30740</v>
      </c>
      <c r="AS27" t="s">
        <v>30980</v>
      </c>
      <c r="AY27" t="s">
        <v>30934</v>
      </c>
    </row>
    <row r="28" spans="1:57" x14ac:dyDescent="0.4">
      <c r="AE28" s="23" t="s">
        <v>30798</v>
      </c>
      <c r="AO28" s="23" t="s">
        <v>30741</v>
      </c>
      <c r="AS28" t="s">
        <v>30981</v>
      </c>
      <c r="AY28" t="s">
        <v>30935</v>
      </c>
    </row>
    <row r="29" spans="1:57" x14ac:dyDescent="0.4">
      <c r="AE29" s="23" t="s">
        <v>30799</v>
      </c>
      <c r="AO29" s="23" t="s">
        <v>30742</v>
      </c>
      <c r="AS29" t="s">
        <v>30982</v>
      </c>
      <c r="AY29" t="s">
        <v>30936</v>
      </c>
    </row>
    <row r="30" spans="1:57" x14ac:dyDescent="0.4">
      <c r="AE30" s="23" t="s">
        <v>30800</v>
      </c>
      <c r="AO30" s="23" t="s">
        <v>30743</v>
      </c>
      <c r="AS30" t="s">
        <v>30983</v>
      </c>
      <c r="AY30" t="s">
        <v>92</v>
      </c>
    </row>
    <row r="31" spans="1:57" x14ac:dyDescent="0.4">
      <c r="AE31" s="23" t="s">
        <v>30801</v>
      </c>
      <c r="AO31" s="23" t="s">
        <v>30744</v>
      </c>
      <c r="AS31" t="s">
        <v>30984</v>
      </c>
      <c r="AY31" t="s">
        <v>30937</v>
      </c>
    </row>
    <row r="32" spans="1:57" x14ac:dyDescent="0.4">
      <c r="AE32" s="23" t="s">
        <v>30802</v>
      </c>
      <c r="AO32" s="23" t="s">
        <v>30745</v>
      </c>
      <c r="AS32" t="s">
        <v>30985</v>
      </c>
      <c r="AY32" t="s">
        <v>30938</v>
      </c>
    </row>
    <row r="33" spans="41:51" x14ac:dyDescent="0.4">
      <c r="AO33" s="23" t="s">
        <v>30746</v>
      </c>
      <c r="AS33" t="s">
        <v>30986</v>
      </c>
      <c r="AY33" t="s">
        <v>30939</v>
      </c>
    </row>
    <row r="34" spans="41:51" x14ac:dyDescent="0.4">
      <c r="AO34" s="23" t="s">
        <v>30747</v>
      </c>
      <c r="AS34" t="s">
        <v>30987</v>
      </c>
      <c r="AY34" t="s">
        <v>30940</v>
      </c>
    </row>
    <row r="35" spans="41:51" x14ac:dyDescent="0.4">
      <c r="AO35" s="23" t="s">
        <v>30748</v>
      </c>
      <c r="AS35" t="s">
        <v>30629</v>
      </c>
      <c r="AY35" t="s">
        <v>30941</v>
      </c>
    </row>
    <row r="36" spans="41:51" x14ac:dyDescent="0.4">
      <c r="AO36" s="23" t="s">
        <v>30749</v>
      </c>
      <c r="AS36" t="s">
        <v>30623</v>
      </c>
      <c r="AY36" t="s">
        <v>30773</v>
      </c>
    </row>
    <row r="37" spans="41:51" x14ac:dyDescent="0.4">
      <c r="AO37" s="23" t="s">
        <v>30750</v>
      </c>
      <c r="AS37" t="s">
        <v>30988</v>
      </c>
    </row>
    <row r="38" spans="41:51" x14ac:dyDescent="0.4">
      <c r="AO38" s="23" t="s">
        <v>30751</v>
      </c>
      <c r="AS38" t="s">
        <v>30989</v>
      </c>
    </row>
    <row r="39" spans="41:51" x14ac:dyDescent="0.4">
      <c r="AO39" s="23" t="s">
        <v>30752</v>
      </c>
      <c r="AS39" t="s">
        <v>30990</v>
      </c>
    </row>
    <row r="40" spans="41:51" x14ac:dyDescent="0.4">
      <c r="AS40" t="s">
        <v>30991</v>
      </c>
    </row>
    <row r="41" spans="41:51" x14ac:dyDescent="0.4">
      <c r="AS41" t="s">
        <v>30992</v>
      </c>
    </row>
    <row r="42" spans="41:51" x14ac:dyDescent="0.4">
      <c r="AS42" t="s">
        <v>30993</v>
      </c>
    </row>
    <row r="43" spans="41:51" x14ac:dyDescent="0.4">
      <c r="AS43" t="s">
        <v>30994</v>
      </c>
    </row>
    <row r="44" spans="41:51" x14ac:dyDescent="0.4">
      <c r="AS44" t="s">
        <v>30995</v>
      </c>
    </row>
    <row r="45" spans="41:51" x14ac:dyDescent="0.4">
      <c r="AS45" t="s">
        <v>30996</v>
      </c>
    </row>
    <row r="46" spans="41:51" x14ac:dyDescent="0.4">
      <c r="AS46" t="s">
        <v>30997</v>
      </c>
    </row>
    <row r="47" spans="41:51" x14ac:dyDescent="0.4">
      <c r="AS47" t="s">
        <v>30998</v>
      </c>
    </row>
    <row r="48" spans="41:51" x14ac:dyDescent="0.4">
      <c r="AS48" t="s">
        <v>30999</v>
      </c>
    </row>
    <row r="49" spans="45:45" x14ac:dyDescent="0.4">
      <c r="AS49" t="s">
        <v>31000</v>
      </c>
    </row>
    <row r="50" spans="45:45" x14ac:dyDescent="0.4">
      <c r="AS50" t="s">
        <v>31001</v>
      </c>
    </row>
    <row r="51" spans="45:45" x14ac:dyDescent="0.4">
      <c r="AS51" t="s">
        <v>31002</v>
      </c>
    </row>
    <row r="52" spans="45:45" x14ac:dyDescent="0.4">
      <c r="AS52" t="s">
        <v>30627</v>
      </c>
    </row>
    <row r="53" spans="45:45" x14ac:dyDescent="0.4">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2025-04-08T09:00:06Z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